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240" yWindow="90" windowWidth="12030" windowHeight="4350"/>
  </bookViews>
  <sheets>
    <sheet name="Overview" sheetId="9" r:id="rId1"/>
    <sheet name="Monitors" sheetId="7" r:id="rId2"/>
    <sheet name="Signage" sheetId="5" r:id="rId3"/>
    <sheet name="All Data" sheetId="1" r:id="rId4"/>
    <sheet name="EPD Only" sheetId="12" r:id="rId5"/>
  </sheets>
  <definedNames>
    <definedName name="_xlnm._FilterDatabase" localSheetId="3" hidden="1">'All Data'!$A$1:$GA$1599</definedName>
    <definedName name="_xlnm._FilterDatabase" localSheetId="4" hidden="1">'EPD Only'!$A$1:$DU$46</definedName>
    <definedName name="Angle">'All Data'!#REF!</definedName>
    <definedName name="Area">'All Data'!$S$2:$S$1599</definedName>
    <definedName name="Brand">'All Data'!#REF!</definedName>
    <definedName name="Color">'All Data'!#REF!</definedName>
    <definedName name="Draft_2_EPD">'All Data'!$DE$2:$DE$1599</definedName>
    <definedName name="EPD">'All Data'!$DC$2:$DC$1599</definedName>
    <definedName name="EPDLevel1">'All Data'!$DD$2:$DD$1599</definedName>
    <definedName name="EPDLevel2">'All Data'!$DE$2:$DE$1599</definedName>
    <definedName name="ESME2015">'All Data'!#REF!</definedName>
    <definedName name="ESME2016">'All Data'!#REF!</definedName>
    <definedName name="ESMERes">'All Data'!#REF!</definedName>
    <definedName name="ESMESize">'All Data'!#REF!</definedName>
    <definedName name="Lum">'All Data'!$CU$2:$CU$1599</definedName>
    <definedName name="MeetsHigherAlt">'All Data'!#REF!</definedName>
    <definedName name="MeetsPF">'All Data'!#REF!</definedName>
    <definedName name="MeetsTVs">'All Data'!#REF!</definedName>
    <definedName name="MeetsTVsAltAllow">'All Data'!#REF!</definedName>
    <definedName name="MeetsTVsLum">'All Data'!#REF!</definedName>
    <definedName name="MeetsV7TV">'All Data'!#REF!</definedName>
    <definedName name="Mon_Draft1">'All Data'!#REF!</definedName>
    <definedName name="Mon_Draft2">'All Data'!#REF!</definedName>
    <definedName name="Mon_Tec_Draft1">'All Data'!#REF!</definedName>
    <definedName name="On_Mode">'All Data'!$BV$2:$BV$1599</definedName>
    <definedName name="Power">'All Data'!#REF!</definedName>
    <definedName name="Power_Factor">'All Data'!$CM$2:$CM$1599</definedName>
    <definedName name="Res">'All Data'!$CS$2:$CS$1599</definedName>
    <definedName name="Sign_MeetsPF">'All Data'!#REF!</definedName>
    <definedName name="Signage_Draft_1">'All Data'!#REF!</definedName>
    <definedName name="Signage_Size">'All Data'!$CT$2:$CT$1599</definedName>
    <definedName name="SignFinalDraft">'All Data'!$DT$2:$DT$1599</definedName>
    <definedName name="Size">'All Data'!$CR$2:$CR$1599</definedName>
    <definedName name="TEC_Draft2">'All Data'!#REF!</definedName>
    <definedName name="TotalLum">'All Data'!$CV$2:$CV$1599</definedName>
    <definedName name="TotalRes">'All Data'!$W$2:$W$1599</definedName>
    <definedName name="Type">'All Data'!$CP$2:$CP$1599</definedName>
    <definedName name="Unique">'All Data'!#REF!</definedName>
    <definedName name="V6Bin">'All Data'!#REF!</definedName>
    <definedName name="WithoutRes">'All Data'!$DO$2:$DO$1599</definedName>
  </definedNames>
  <calcPr calcId="145621"/>
</workbook>
</file>

<file path=xl/calcChain.xml><?xml version="1.0" encoding="utf-8"?>
<calcChain xmlns="http://schemas.openxmlformats.org/spreadsheetml/2006/main">
  <c r="DG1599" i="1" l="1"/>
  <c r="DF1599" i="1"/>
  <c r="DH1599" i="1" s="1"/>
  <c r="DG1598" i="1"/>
  <c r="DF1598" i="1"/>
  <c r="DH1598" i="1" s="1"/>
  <c r="DG1597" i="1"/>
  <c r="DF1597" i="1"/>
  <c r="DH1597" i="1" s="1"/>
  <c r="DG1596" i="1"/>
  <c r="DF1596" i="1"/>
  <c r="DH1596" i="1" s="1"/>
  <c r="DG1595" i="1"/>
  <c r="DF1595" i="1"/>
  <c r="DH1595" i="1" s="1"/>
  <c r="DG1594" i="1"/>
  <c r="DF1594" i="1"/>
  <c r="DH1594" i="1" s="1"/>
  <c r="DG1593" i="1"/>
  <c r="DF1593" i="1"/>
  <c r="DH1593" i="1" s="1"/>
  <c r="DG1592" i="1"/>
  <c r="DF1592" i="1"/>
  <c r="DH1592" i="1" s="1"/>
  <c r="DG1591" i="1"/>
  <c r="DF1591" i="1"/>
  <c r="DH1591" i="1" s="1"/>
  <c r="DG1590" i="1"/>
  <c r="DF1590" i="1"/>
  <c r="DH1590" i="1" s="1"/>
  <c r="DG1589" i="1"/>
  <c r="DF1589" i="1"/>
  <c r="DH1589" i="1" s="1"/>
  <c r="DG1588" i="1"/>
  <c r="DF1588" i="1"/>
  <c r="DH1588" i="1" s="1"/>
  <c r="DG1587" i="1"/>
  <c r="DF1587" i="1"/>
  <c r="DH1587" i="1" s="1"/>
  <c r="DG1586" i="1"/>
  <c r="DF1586" i="1"/>
  <c r="DH1586" i="1" s="1"/>
  <c r="DG1585" i="1"/>
  <c r="DF1585" i="1"/>
  <c r="DH1585" i="1" s="1"/>
  <c r="DG1584" i="1"/>
  <c r="DF1584" i="1"/>
  <c r="DH1584" i="1" s="1"/>
  <c r="DG1583" i="1"/>
  <c r="DF1583" i="1"/>
  <c r="DH1583" i="1" s="1"/>
  <c r="DG1582" i="1"/>
  <c r="DF1582" i="1"/>
  <c r="DH1582" i="1" s="1"/>
  <c r="DG1581" i="1"/>
  <c r="DF1581" i="1"/>
  <c r="DH1581" i="1" s="1"/>
  <c r="DG1580" i="1"/>
  <c r="DF1580" i="1"/>
  <c r="DH1580" i="1" s="1"/>
  <c r="DG1579" i="1"/>
  <c r="DF1579" i="1"/>
  <c r="DH1579" i="1" s="1"/>
  <c r="DG1578" i="1"/>
  <c r="DF1578" i="1"/>
  <c r="DH1578" i="1" s="1"/>
  <c r="DG1577" i="1"/>
  <c r="DF1577" i="1"/>
  <c r="DH1577" i="1" s="1"/>
  <c r="DG1576" i="1"/>
  <c r="DF1576" i="1"/>
  <c r="DH1576" i="1" s="1"/>
  <c r="DG1575" i="1"/>
  <c r="DF1575" i="1"/>
  <c r="DH1575" i="1" s="1"/>
  <c r="DG1574" i="1"/>
  <c r="DF1574" i="1"/>
  <c r="DH1574" i="1" s="1"/>
  <c r="DG1573" i="1"/>
  <c r="DF1573" i="1"/>
  <c r="DH1573" i="1" s="1"/>
  <c r="DG1572" i="1"/>
  <c r="DF1572" i="1"/>
  <c r="DH1572" i="1" s="1"/>
  <c r="DG1571" i="1"/>
  <c r="DF1571" i="1"/>
  <c r="DH1571" i="1" s="1"/>
  <c r="DG1570" i="1"/>
  <c r="DF1570" i="1"/>
  <c r="DH1570" i="1" s="1"/>
  <c r="DG1569" i="1"/>
  <c r="DF1569" i="1"/>
  <c r="DH1569" i="1" s="1"/>
  <c r="DG1568" i="1"/>
  <c r="DF1568" i="1"/>
  <c r="DH1568" i="1" s="1"/>
  <c r="DG1567" i="1"/>
  <c r="DF1567" i="1"/>
  <c r="DH1567" i="1" s="1"/>
  <c r="DG1566" i="1"/>
  <c r="DF1566" i="1"/>
  <c r="DH1566" i="1" s="1"/>
  <c r="DG1565" i="1"/>
  <c r="DF1565" i="1"/>
  <c r="DH1565" i="1" s="1"/>
  <c r="DG1564" i="1"/>
  <c r="DF1564" i="1"/>
  <c r="DH1564" i="1" s="1"/>
  <c r="DG1563" i="1"/>
  <c r="DF1563" i="1"/>
  <c r="DH1563" i="1" s="1"/>
  <c r="DG1562" i="1"/>
  <c r="DF1562" i="1"/>
  <c r="DH1562" i="1" s="1"/>
  <c r="DG1561" i="1"/>
  <c r="DF1561" i="1"/>
  <c r="DH1561" i="1" s="1"/>
  <c r="DG1560" i="1"/>
  <c r="DF1560" i="1"/>
  <c r="DH1560" i="1" s="1"/>
  <c r="DG1559" i="1"/>
  <c r="DF1559" i="1"/>
  <c r="DH1559" i="1" s="1"/>
  <c r="DG1558" i="1"/>
  <c r="DF1558" i="1"/>
  <c r="DH1558" i="1" s="1"/>
  <c r="DG1557" i="1"/>
  <c r="DF1557" i="1"/>
  <c r="DH1557" i="1" s="1"/>
  <c r="DG1556" i="1"/>
  <c r="DF1556" i="1"/>
  <c r="DH1556" i="1" s="1"/>
  <c r="DG1555" i="1"/>
  <c r="DF1555" i="1"/>
  <c r="DH1555" i="1" s="1"/>
  <c r="DG1554" i="1"/>
  <c r="DF1554" i="1"/>
  <c r="DH1554" i="1" s="1"/>
  <c r="DG1553" i="1"/>
  <c r="DF1553" i="1"/>
  <c r="DH1553" i="1" s="1"/>
  <c r="DG1552" i="1"/>
  <c r="DF1552" i="1"/>
  <c r="DH1552" i="1" s="1"/>
  <c r="DG1551" i="1"/>
  <c r="DF1551" i="1"/>
  <c r="DH1551" i="1" s="1"/>
  <c r="DG1550" i="1"/>
  <c r="DF1550" i="1"/>
  <c r="DH1550" i="1" s="1"/>
  <c r="DG1549" i="1"/>
  <c r="DF1549" i="1"/>
  <c r="DH1549" i="1" s="1"/>
  <c r="DG1548" i="1"/>
  <c r="DF1548" i="1"/>
  <c r="DH1548" i="1" s="1"/>
  <c r="DG1547" i="1"/>
  <c r="DF1547" i="1"/>
  <c r="DH1547" i="1" s="1"/>
  <c r="DG1546" i="1"/>
  <c r="DF1546" i="1"/>
  <c r="DH1546" i="1" s="1"/>
  <c r="DG1545" i="1"/>
  <c r="DF1545" i="1"/>
  <c r="DH1545" i="1" s="1"/>
  <c r="DG1544" i="1"/>
  <c r="DF1544" i="1"/>
  <c r="DH1544" i="1" s="1"/>
  <c r="DG1543" i="1"/>
  <c r="DF1543" i="1"/>
  <c r="DH1543" i="1" s="1"/>
  <c r="DG1542" i="1"/>
  <c r="DF1542" i="1"/>
  <c r="DH1542" i="1" s="1"/>
  <c r="DG1541" i="1"/>
  <c r="DF1541" i="1"/>
  <c r="DH1541" i="1" s="1"/>
  <c r="DG1540" i="1"/>
  <c r="DF1540" i="1"/>
  <c r="DH1540" i="1" s="1"/>
  <c r="DG1539" i="1"/>
  <c r="DF1539" i="1"/>
  <c r="DH1539" i="1" s="1"/>
  <c r="DG1538" i="1"/>
  <c r="DF1538" i="1"/>
  <c r="DH1538" i="1" s="1"/>
  <c r="DG1537" i="1"/>
  <c r="DF1537" i="1"/>
  <c r="DH1537" i="1" s="1"/>
  <c r="DG1536" i="1"/>
  <c r="DF1536" i="1"/>
  <c r="DH1536" i="1" s="1"/>
  <c r="DG1535" i="1"/>
  <c r="DF1535" i="1"/>
  <c r="DH1535" i="1" s="1"/>
  <c r="DG1534" i="1"/>
  <c r="DF1534" i="1"/>
  <c r="DH1534" i="1" s="1"/>
  <c r="DG1533" i="1"/>
  <c r="DF1533" i="1"/>
  <c r="DH1533" i="1" s="1"/>
  <c r="DG1532" i="1"/>
  <c r="DF1532" i="1"/>
  <c r="DH1532" i="1" s="1"/>
  <c r="DG1531" i="1"/>
  <c r="DF1531" i="1"/>
  <c r="DH1531" i="1" s="1"/>
  <c r="DG1530" i="1"/>
  <c r="DF1530" i="1"/>
  <c r="DH1530" i="1" s="1"/>
  <c r="DG1529" i="1"/>
  <c r="DF1529" i="1"/>
  <c r="DH1529" i="1" s="1"/>
  <c r="DG1528" i="1"/>
  <c r="DF1528" i="1"/>
  <c r="DH1528" i="1" s="1"/>
  <c r="DG1527" i="1"/>
  <c r="DF1527" i="1"/>
  <c r="DH1527" i="1" s="1"/>
  <c r="DG1526" i="1"/>
  <c r="DF1526" i="1"/>
  <c r="DH1526" i="1" s="1"/>
  <c r="DG1525" i="1"/>
  <c r="DF1525" i="1"/>
  <c r="DH1525" i="1" s="1"/>
  <c r="DG1524" i="1"/>
  <c r="DF1524" i="1"/>
  <c r="DH1524" i="1" s="1"/>
  <c r="DG1523" i="1"/>
  <c r="DF1523" i="1"/>
  <c r="DH1523" i="1" s="1"/>
  <c r="DG1522" i="1"/>
  <c r="DF1522" i="1"/>
  <c r="DH1522" i="1" s="1"/>
  <c r="DG1521" i="1"/>
  <c r="DF1521" i="1"/>
  <c r="DH1521" i="1" s="1"/>
  <c r="DG1520" i="1"/>
  <c r="DF1520" i="1"/>
  <c r="DH1520" i="1" s="1"/>
  <c r="DG1519" i="1"/>
  <c r="DF1519" i="1"/>
  <c r="DH1519" i="1" s="1"/>
  <c r="DG1518" i="1"/>
  <c r="DF1518" i="1"/>
  <c r="DH1518" i="1" s="1"/>
  <c r="DG1517" i="1"/>
  <c r="DF1517" i="1"/>
  <c r="DH1517" i="1" s="1"/>
  <c r="DG1516" i="1"/>
  <c r="DF1516" i="1"/>
  <c r="DH1516" i="1" s="1"/>
  <c r="DG1515" i="1"/>
  <c r="DF1515" i="1"/>
  <c r="DH1515" i="1" s="1"/>
  <c r="DG1514" i="1"/>
  <c r="DF1514" i="1"/>
  <c r="DH1514" i="1" s="1"/>
  <c r="DG1513" i="1"/>
  <c r="DF1513" i="1"/>
  <c r="DH1513" i="1" s="1"/>
  <c r="DG1512" i="1"/>
  <c r="DF1512" i="1"/>
  <c r="DH1512" i="1" s="1"/>
  <c r="DG1511" i="1"/>
  <c r="DF1511" i="1"/>
  <c r="DH1511" i="1" s="1"/>
  <c r="DG1510" i="1"/>
  <c r="DF1510" i="1"/>
  <c r="DH1510" i="1" s="1"/>
  <c r="DG1509" i="1"/>
  <c r="DF1509" i="1"/>
  <c r="DH1509" i="1" s="1"/>
  <c r="DG1508" i="1"/>
  <c r="DF1508" i="1"/>
  <c r="DH1508" i="1" s="1"/>
  <c r="DG1507" i="1"/>
  <c r="DF1507" i="1"/>
  <c r="DH1507" i="1" s="1"/>
  <c r="DG1506" i="1"/>
  <c r="DF1506" i="1"/>
  <c r="DH1506" i="1" s="1"/>
  <c r="DG1505" i="1"/>
  <c r="DF1505" i="1"/>
  <c r="DH1505" i="1" s="1"/>
  <c r="DG1504" i="1"/>
  <c r="DF1504" i="1"/>
  <c r="DH1504" i="1" s="1"/>
  <c r="DG1503" i="1"/>
  <c r="DF1503" i="1"/>
  <c r="DH1503" i="1" s="1"/>
  <c r="DG1502" i="1"/>
  <c r="DF1502" i="1"/>
  <c r="DH1502" i="1" s="1"/>
  <c r="DG1501" i="1"/>
  <c r="DF1501" i="1"/>
  <c r="DH1501" i="1" s="1"/>
  <c r="DG1500" i="1"/>
  <c r="DF1500" i="1"/>
  <c r="DH1500" i="1" s="1"/>
  <c r="DG1499" i="1"/>
  <c r="DF1499" i="1"/>
  <c r="DH1499" i="1" s="1"/>
  <c r="DG1498" i="1"/>
  <c r="DF1498" i="1"/>
  <c r="DH1498" i="1" s="1"/>
  <c r="DG1497" i="1"/>
  <c r="DF1497" i="1"/>
  <c r="DH1497" i="1" s="1"/>
  <c r="DG1496" i="1"/>
  <c r="DF1496" i="1"/>
  <c r="DH1496" i="1" s="1"/>
  <c r="DG1495" i="1"/>
  <c r="DF1495" i="1"/>
  <c r="DH1495" i="1" s="1"/>
  <c r="DG1494" i="1"/>
  <c r="DF1494" i="1"/>
  <c r="DH1494" i="1" s="1"/>
  <c r="DG1493" i="1"/>
  <c r="DF1493" i="1"/>
  <c r="DH1493" i="1" s="1"/>
  <c r="DG1492" i="1"/>
  <c r="DF1492" i="1"/>
  <c r="DH1492" i="1" s="1"/>
  <c r="DG1491" i="1"/>
  <c r="DF1491" i="1"/>
  <c r="DH1491" i="1" s="1"/>
  <c r="DG1490" i="1"/>
  <c r="DF1490" i="1"/>
  <c r="DH1490" i="1" s="1"/>
  <c r="DG1489" i="1"/>
  <c r="DF1489" i="1"/>
  <c r="DH1489" i="1" s="1"/>
  <c r="DG1488" i="1"/>
  <c r="DF1488" i="1"/>
  <c r="DH1488" i="1" s="1"/>
  <c r="DG1487" i="1"/>
  <c r="DF1487" i="1"/>
  <c r="DH1487" i="1" s="1"/>
  <c r="DG1486" i="1"/>
  <c r="DF1486" i="1"/>
  <c r="DH1486" i="1" s="1"/>
  <c r="DG1485" i="1"/>
  <c r="DF1485" i="1"/>
  <c r="DH1485" i="1" s="1"/>
  <c r="DG1484" i="1"/>
  <c r="DF1484" i="1"/>
  <c r="DH1484" i="1" s="1"/>
  <c r="DG1483" i="1"/>
  <c r="DF1483" i="1"/>
  <c r="DH1483" i="1" s="1"/>
  <c r="DG1482" i="1"/>
  <c r="DF1482" i="1"/>
  <c r="DH1482" i="1" s="1"/>
  <c r="DG1481" i="1"/>
  <c r="DF1481" i="1"/>
  <c r="DH1481" i="1" s="1"/>
  <c r="DG1480" i="1"/>
  <c r="DF1480" i="1"/>
  <c r="DH1480" i="1" s="1"/>
  <c r="DG1479" i="1"/>
  <c r="DF1479" i="1"/>
  <c r="DH1479" i="1" s="1"/>
  <c r="DG1478" i="1"/>
  <c r="DF1478" i="1"/>
  <c r="DH1478" i="1" s="1"/>
  <c r="DG1477" i="1"/>
  <c r="DF1477" i="1"/>
  <c r="DH1477" i="1" s="1"/>
  <c r="DG1476" i="1"/>
  <c r="DF1476" i="1"/>
  <c r="DH1476" i="1" s="1"/>
  <c r="DG1475" i="1"/>
  <c r="DF1475" i="1"/>
  <c r="DH1475" i="1" s="1"/>
  <c r="DG1474" i="1"/>
  <c r="DF1474" i="1"/>
  <c r="DH1474" i="1" s="1"/>
  <c r="DG1473" i="1"/>
  <c r="DF1473" i="1"/>
  <c r="DH1473" i="1" s="1"/>
  <c r="DG1472" i="1"/>
  <c r="DF1472" i="1"/>
  <c r="DH1472" i="1" s="1"/>
  <c r="DG1471" i="1"/>
  <c r="DF1471" i="1"/>
  <c r="DH1471" i="1" s="1"/>
  <c r="DG1470" i="1"/>
  <c r="DF1470" i="1"/>
  <c r="DH1470" i="1" s="1"/>
  <c r="DG1469" i="1"/>
  <c r="DF1469" i="1"/>
  <c r="DH1469" i="1" s="1"/>
  <c r="DG1468" i="1"/>
  <c r="DF1468" i="1"/>
  <c r="DH1468" i="1" s="1"/>
  <c r="DG1467" i="1"/>
  <c r="DF1467" i="1"/>
  <c r="DH1467" i="1" s="1"/>
  <c r="DG1466" i="1"/>
  <c r="DF1466" i="1"/>
  <c r="DH1466" i="1" s="1"/>
  <c r="DG1465" i="1"/>
  <c r="DF1465" i="1"/>
  <c r="DH1465" i="1" s="1"/>
  <c r="DG1464" i="1"/>
  <c r="DF1464" i="1"/>
  <c r="DH1464" i="1" s="1"/>
  <c r="DG1463" i="1"/>
  <c r="DF1463" i="1"/>
  <c r="DH1463" i="1" s="1"/>
  <c r="DG1462" i="1"/>
  <c r="DF1462" i="1"/>
  <c r="DH1462" i="1" s="1"/>
  <c r="DG1461" i="1"/>
  <c r="DF1461" i="1"/>
  <c r="DH1461" i="1" s="1"/>
  <c r="DG1460" i="1"/>
  <c r="DF1460" i="1"/>
  <c r="DH1460" i="1" s="1"/>
  <c r="DG1459" i="1"/>
  <c r="DF1459" i="1"/>
  <c r="DH1459" i="1" s="1"/>
  <c r="DG1458" i="1"/>
  <c r="DF1458" i="1"/>
  <c r="DH1458" i="1" s="1"/>
  <c r="DG1457" i="1"/>
  <c r="DF1457" i="1"/>
  <c r="DH1457" i="1" s="1"/>
  <c r="DG1456" i="1"/>
  <c r="DF1456" i="1"/>
  <c r="DH1456" i="1" s="1"/>
  <c r="DG1455" i="1"/>
  <c r="DF1455" i="1"/>
  <c r="DH1455" i="1" s="1"/>
  <c r="DG1454" i="1"/>
  <c r="DF1454" i="1"/>
  <c r="DH1454" i="1" s="1"/>
  <c r="DG1453" i="1"/>
  <c r="DF1453" i="1"/>
  <c r="DH1453" i="1" s="1"/>
  <c r="DG1452" i="1"/>
  <c r="DF1452" i="1"/>
  <c r="DH1452" i="1" s="1"/>
  <c r="DG1451" i="1"/>
  <c r="DF1451" i="1"/>
  <c r="DH1451" i="1" s="1"/>
  <c r="DG1450" i="1"/>
  <c r="DF1450" i="1"/>
  <c r="DH1450" i="1" s="1"/>
  <c r="DG1449" i="1"/>
  <c r="DF1449" i="1"/>
  <c r="DH1449" i="1" s="1"/>
  <c r="DG1448" i="1"/>
  <c r="DF1448" i="1"/>
  <c r="DH1448" i="1" s="1"/>
  <c r="DG1447" i="1"/>
  <c r="DF1447" i="1"/>
  <c r="DH1447" i="1" s="1"/>
  <c r="DG1446" i="1"/>
  <c r="DF1446" i="1"/>
  <c r="DH1446" i="1" s="1"/>
  <c r="DG1445" i="1"/>
  <c r="DF1445" i="1"/>
  <c r="DH1445" i="1" s="1"/>
  <c r="DG1444" i="1"/>
  <c r="DF1444" i="1"/>
  <c r="DH1444" i="1" s="1"/>
  <c r="DG1443" i="1"/>
  <c r="DF1443" i="1"/>
  <c r="DH1443" i="1" s="1"/>
  <c r="DG1442" i="1"/>
  <c r="DF1442" i="1"/>
  <c r="DH1442" i="1" s="1"/>
  <c r="DG1441" i="1"/>
  <c r="DF1441" i="1"/>
  <c r="DH1441" i="1" s="1"/>
  <c r="DG1440" i="1"/>
  <c r="DF1440" i="1"/>
  <c r="DH1440" i="1" s="1"/>
  <c r="DG1439" i="1"/>
  <c r="DF1439" i="1"/>
  <c r="DH1439" i="1" s="1"/>
  <c r="DG1438" i="1"/>
  <c r="DF1438" i="1"/>
  <c r="DH1438" i="1" s="1"/>
  <c r="DG1437" i="1"/>
  <c r="DF1437" i="1"/>
  <c r="DH1437" i="1" s="1"/>
  <c r="DG1436" i="1"/>
  <c r="DF1436" i="1"/>
  <c r="DH1436" i="1" s="1"/>
  <c r="DG1435" i="1"/>
  <c r="DF1435" i="1"/>
  <c r="DH1435" i="1" s="1"/>
  <c r="DG1434" i="1"/>
  <c r="DF1434" i="1"/>
  <c r="DH1434" i="1" s="1"/>
  <c r="DG1433" i="1"/>
  <c r="DF1433" i="1"/>
  <c r="DH1433" i="1" s="1"/>
  <c r="DG1432" i="1"/>
  <c r="DF1432" i="1"/>
  <c r="DH1432" i="1" s="1"/>
  <c r="DG1431" i="1"/>
  <c r="DF1431" i="1"/>
  <c r="DH1431" i="1" s="1"/>
  <c r="DG1430" i="1"/>
  <c r="DF1430" i="1"/>
  <c r="DH1430" i="1" s="1"/>
  <c r="DG1429" i="1"/>
  <c r="DF1429" i="1"/>
  <c r="DH1429" i="1" s="1"/>
  <c r="DG1428" i="1"/>
  <c r="DF1428" i="1"/>
  <c r="DH1428" i="1" s="1"/>
  <c r="DG1427" i="1"/>
  <c r="DF1427" i="1"/>
  <c r="DH1427" i="1" s="1"/>
  <c r="DG1426" i="1"/>
  <c r="DF1426" i="1"/>
  <c r="DH1426" i="1" s="1"/>
  <c r="DG1425" i="1"/>
  <c r="DF1425" i="1"/>
  <c r="DH1425" i="1" s="1"/>
  <c r="DG1424" i="1"/>
  <c r="DF1424" i="1"/>
  <c r="DH1424" i="1" s="1"/>
  <c r="DG1423" i="1"/>
  <c r="DF1423" i="1"/>
  <c r="DH1423" i="1" s="1"/>
  <c r="DG1422" i="1"/>
  <c r="DF1422" i="1"/>
  <c r="DH1422" i="1" s="1"/>
  <c r="DG1421" i="1"/>
  <c r="DF1421" i="1"/>
  <c r="DH1421" i="1" s="1"/>
  <c r="DG1420" i="1"/>
  <c r="DF1420" i="1"/>
  <c r="DH1420" i="1" s="1"/>
  <c r="DG1419" i="1"/>
  <c r="DF1419" i="1"/>
  <c r="DH1419" i="1" s="1"/>
  <c r="DG1418" i="1"/>
  <c r="DF1418" i="1"/>
  <c r="DH1418" i="1" s="1"/>
  <c r="DG1417" i="1"/>
  <c r="DF1417" i="1"/>
  <c r="DH1417" i="1" s="1"/>
  <c r="DG1416" i="1"/>
  <c r="DF1416" i="1"/>
  <c r="DH1416" i="1" s="1"/>
  <c r="DG1415" i="1"/>
  <c r="DF1415" i="1"/>
  <c r="DH1415" i="1" s="1"/>
  <c r="DG1414" i="1"/>
  <c r="DF1414" i="1"/>
  <c r="DH1414" i="1" s="1"/>
  <c r="DG1413" i="1"/>
  <c r="DF1413" i="1"/>
  <c r="DH1413" i="1" s="1"/>
  <c r="DG1412" i="1"/>
  <c r="DF1412" i="1"/>
  <c r="DH1412" i="1" s="1"/>
  <c r="DG1411" i="1"/>
  <c r="DF1411" i="1"/>
  <c r="DH1411" i="1" s="1"/>
  <c r="DG1410" i="1"/>
  <c r="DF1410" i="1"/>
  <c r="DH1410" i="1" s="1"/>
  <c r="DG1409" i="1"/>
  <c r="DF1409" i="1"/>
  <c r="DH1409" i="1" s="1"/>
  <c r="DG1408" i="1"/>
  <c r="DF1408" i="1"/>
  <c r="DH1408" i="1" s="1"/>
  <c r="DG1407" i="1"/>
  <c r="DF1407" i="1"/>
  <c r="DH1407" i="1" s="1"/>
  <c r="DG1406" i="1"/>
  <c r="DF1406" i="1"/>
  <c r="DH1406" i="1" s="1"/>
  <c r="DG1405" i="1"/>
  <c r="DF1405" i="1"/>
  <c r="DH1405" i="1" s="1"/>
  <c r="DG1404" i="1"/>
  <c r="DF1404" i="1"/>
  <c r="DH1404" i="1" s="1"/>
  <c r="DG1403" i="1"/>
  <c r="DF1403" i="1"/>
  <c r="DH1403" i="1" s="1"/>
  <c r="DG1402" i="1"/>
  <c r="DF1402" i="1"/>
  <c r="DH1402" i="1" s="1"/>
  <c r="DG1401" i="1"/>
  <c r="DF1401" i="1"/>
  <c r="DH1401" i="1" s="1"/>
  <c r="DG1400" i="1"/>
  <c r="DF1400" i="1"/>
  <c r="DH1400" i="1" s="1"/>
  <c r="DG1399" i="1"/>
  <c r="DF1399" i="1"/>
  <c r="DH1399" i="1" s="1"/>
  <c r="DG1398" i="1"/>
  <c r="DF1398" i="1"/>
  <c r="DH1398" i="1" s="1"/>
  <c r="DG1397" i="1"/>
  <c r="DF1397" i="1"/>
  <c r="DH1397" i="1" s="1"/>
  <c r="DG1396" i="1"/>
  <c r="DF1396" i="1"/>
  <c r="DH1396" i="1" s="1"/>
  <c r="DG1395" i="1"/>
  <c r="DF1395" i="1"/>
  <c r="DH1395" i="1" s="1"/>
  <c r="DG1394" i="1"/>
  <c r="DF1394" i="1"/>
  <c r="DH1394" i="1" s="1"/>
  <c r="DG1393" i="1"/>
  <c r="DF1393" i="1"/>
  <c r="DH1393" i="1" s="1"/>
  <c r="DG1392" i="1"/>
  <c r="DF1392" i="1"/>
  <c r="DH1392" i="1" s="1"/>
  <c r="DG1391" i="1"/>
  <c r="DF1391" i="1"/>
  <c r="DH1391" i="1" s="1"/>
  <c r="DG1390" i="1"/>
  <c r="DF1390" i="1"/>
  <c r="DH1390" i="1" s="1"/>
  <c r="DG1389" i="1"/>
  <c r="DF1389" i="1"/>
  <c r="DH1389" i="1" s="1"/>
  <c r="DG1388" i="1"/>
  <c r="DF1388" i="1"/>
  <c r="DH1388" i="1" s="1"/>
  <c r="DG1387" i="1"/>
  <c r="DF1387" i="1"/>
  <c r="DH1387" i="1" s="1"/>
  <c r="DG1386" i="1"/>
  <c r="DF1386" i="1"/>
  <c r="DH1386" i="1" s="1"/>
  <c r="DG1385" i="1"/>
  <c r="DF1385" i="1"/>
  <c r="DH1385" i="1" s="1"/>
  <c r="DG1384" i="1"/>
  <c r="DF1384" i="1"/>
  <c r="DH1384" i="1" s="1"/>
  <c r="DG1383" i="1"/>
  <c r="DF1383" i="1"/>
  <c r="DH1383" i="1" s="1"/>
  <c r="DG1382" i="1"/>
  <c r="DF1382" i="1"/>
  <c r="DH1382" i="1" s="1"/>
  <c r="DG1381" i="1"/>
  <c r="DF1381" i="1"/>
  <c r="DH1381" i="1" s="1"/>
  <c r="DG1380" i="1"/>
  <c r="DF1380" i="1"/>
  <c r="DH1380" i="1" s="1"/>
  <c r="DG1379" i="1"/>
  <c r="DF1379" i="1"/>
  <c r="DH1379" i="1" s="1"/>
  <c r="DG1378" i="1"/>
  <c r="DF1378" i="1"/>
  <c r="DH1378" i="1" s="1"/>
  <c r="DG1377" i="1"/>
  <c r="DF1377" i="1"/>
  <c r="DH1377" i="1" s="1"/>
  <c r="DG1376" i="1"/>
  <c r="DF1376" i="1"/>
  <c r="DH1376" i="1" s="1"/>
  <c r="DG1375" i="1"/>
  <c r="DF1375" i="1"/>
  <c r="DH1375" i="1" s="1"/>
  <c r="DG1374" i="1"/>
  <c r="DF1374" i="1"/>
  <c r="DH1374" i="1" s="1"/>
  <c r="DG1373" i="1"/>
  <c r="DF1373" i="1"/>
  <c r="DH1373" i="1" s="1"/>
  <c r="DG1372" i="1"/>
  <c r="DF1372" i="1"/>
  <c r="DH1372" i="1" s="1"/>
  <c r="DG1371" i="1"/>
  <c r="DF1371" i="1"/>
  <c r="DH1371" i="1" s="1"/>
  <c r="DG1370" i="1"/>
  <c r="DF1370" i="1"/>
  <c r="DH1370" i="1" s="1"/>
  <c r="DG1369" i="1"/>
  <c r="DF1369" i="1"/>
  <c r="DH1369" i="1" s="1"/>
  <c r="DG1368" i="1"/>
  <c r="DF1368" i="1"/>
  <c r="DH1368" i="1" s="1"/>
  <c r="DG1367" i="1"/>
  <c r="DF1367" i="1"/>
  <c r="DH1367" i="1" s="1"/>
  <c r="DG1366" i="1"/>
  <c r="DF1366" i="1"/>
  <c r="DH1366" i="1" s="1"/>
  <c r="DG1365" i="1"/>
  <c r="DF1365" i="1"/>
  <c r="DH1365" i="1" s="1"/>
  <c r="DG1364" i="1"/>
  <c r="DF1364" i="1"/>
  <c r="DH1364" i="1" s="1"/>
  <c r="DG1363" i="1"/>
  <c r="DF1363" i="1"/>
  <c r="DH1363" i="1" s="1"/>
  <c r="DG1362" i="1"/>
  <c r="DF1362" i="1"/>
  <c r="DH1362" i="1" s="1"/>
  <c r="DG1361" i="1"/>
  <c r="DF1361" i="1"/>
  <c r="DH1361" i="1" s="1"/>
  <c r="DG1360" i="1"/>
  <c r="DF1360" i="1"/>
  <c r="DH1360" i="1" s="1"/>
  <c r="DG1359" i="1"/>
  <c r="DF1359" i="1"/>
  <c r="DH1359" i="1" s="1"/>
  <c r="DG1358" i="1"/>
  <c r="DF1358" i="1"/>
  <c r="DH1358" i="1" s="1"/>
  <c r="DG1357" i="1"/>
  <c r="DF1357" i="1"/>
  <c r="DH1357" i="1" s="1"/>
  <c r="DG1356" i="1"/>
  <c r="DF1356" i="1"/>
  <c r="DH1356" i="1" s="1"/>
  <c r="DG1355" i="1"/>
  <c r="DF1355" i="1"/>
  <c r="DH1355" i="1" s="1"/>
  <c r="DG1354" i="1"/>
  <c r="DF1354" i="1"/>
  <c r="DH1354" i="1" s="1"/>
  <c r="DG1353" i="1"/>
  <c r="DF1353" i="1"/>
  <c r="DH1353" i="1" s="1"/>
  <c r="DG1352" i="1"/>
  <c r="DF1352" i="1"/>
  <c r="DH1352" i="1" s="1"/>
  <c r="DG1351" i="1"/>
  <c r="DF1351" i="1"/>
  <c r="DH1351" i="1" s="1"/>
  <c r="DG1350" i="1"/>
  <c r="DF1350" i="1"/>
  <c r="DH1350" i="1" s="1"/>
  <c r="DG1349" i="1"/>
  <c r="DF1349" i="1"/>
  <c r="DH1349" i="1" s="1"/>
  <c r="DG1348" i="1"/>
  <c r="DF1348" i="1"/>
  <c r="DH1348" i="1" s="1"/>
  <c r="DG1347" i="1"/>
  <c r="DF1347" i="1"/>
  <c r="DH1347" i="1" s="1"/>
  <c r="DG1346" i="1"/>
  <c r="DF1346" i="1"/>
  <c r="DH1346" i="1" s="1"/>
  <c r="DG1345" i="1"/>
  <c r="DF1345" i="1"/>
  <c r="DH1345" i="1" s="1"/>
  <c r="DG1344" i="1"/>
  <c r="DF1344" i="1"/>
  <c r="DH1344" i="1" s="1"/>
  <c r="DG1343" i="1"/>
  <c r="DF1343" i="1"/>
  <c r="DH1343" i="1" s="1"/>
  <c r="DG1342" i="1"/>
  <c r="DF1342" i="1"/>
  <c r="DH1342" i="1" s="1"/>
  <c r="DG1341" i="1"/>
  <c r="DF1341" i="1"/>
  <c r="DH1341" i="1" s="1"/>
  <c r="DG1340" i="1"/>
  <c r="DF1340" i="1"/>
  <c r="DH1340" i="1" s="1"/>
  <c r="DG1339" i="1"/>
  <c r="DF1339" i="1"/>
  <c r="DH1339" i="1" s="1"/>
  <c r="DG1338" i="1"/>
  <c r="DF1338" i="1"/>
  <c r="DH1338" i="1" s="1"/>
  <c r="DG1337" i="1"/>
  <c r="DF1337" i="1"/>
  <c r="DH1337" i="1" s="1"/>
  <c r="DG1336" i="1"/>
  <c r="DF1336" i="1"/>
  <c r="DH1336" i="1" s="1"/>
  <c r="DG1335" i="1"/>
  <c r="DF1335" i="1"/>
  <c r="DH1335" i="1" s="1"/>
  <c r="DG1334" i="1"/>
  <c r="DF1334" i="1"/>
  <c r="DH1334" i="1" s="1"/>
  <c r="DG1333" i="1"/>
  <c r="DF1333" i="1"/>
  <c r="DH1333" i="1" s="1"/>
  <c r="DG1332" i="1"/>
  <c r="DF1332" i="1"/>
  <c r="DH1332" i="1" s="1"/>
  <c r="DG1331" i="1"/>
  <c r="DF1331" i="1"/>
  <c r="DH1331" i="1" s="1"/>
  <c r="DG1330" i="1"/>
  <c r="DF1330" i="1"/>
  <c r="DH1330" i="1" s="1"/>
  <c r="DG1329" i="1"/>
  <c r="DF1329" i="1"/>
  <c r="DH1329" i="1" s="1"/>
  <c r="DG1328" i="1"/>
  <c r="DF1328" i="1"/>
  <c r="DH1328" i="1" s="1"/>
  <c r="DG1327" i="1"/>
  <c r="DF1327" i="1"/>
  <c r="DH1327" i="1" s="1"/>
  <c r="DG1326" i="1"/>
  <c r="DF1326" i="1"/>
  <c r="DH1326" i="1" s="1"/>
  <c r="DG1325" i="1"/>
  <c r="DF1325" i="1"/>
  <c r="DH1325" i="1" s="1"/>
  <c r="DG1324" i="1"/>
  <c r="DF1324" i="1"/>
  <c r="DH1324" i="1" s="1"/>
  <c r="DG1323" i="1"/>
  <c r="DF1323" i="1"/>
  <c r="DH1323" i="1" s="1"/>
  <c r="DG1322" i="1"/>
  <c r="DF1322" i="1"/>
  <c r="DH1322" i="1" s="1"/>
  <c r="DG1321" i="1"/>
  <c r="DF1321" i="1"/>
  <c r="DH1321" i="1" s="1"/>
  <c r="DG1320" i="1"/>
  <c r="DF1320" i="1"/>
  <c r="DH1320" i="1" s="1"/>
  <c r="DG1319" i="1"/>
  <c r="DF1319" i="1"/>
  <c r="DH1319" i="1" s="1"/>
  <c r="DG1318" i="1"/>
  <c r="DF1318" i="1"/>
  <c r="DH1318" i="1" s="1"/>
  <c r="DG1317" i="1"/>
  <c r="DF1317" i="1"/>
  <c r="DH1317" i="1" s="1"/>
  <c r="DG1316" i="1"/>
  <c r="DF1316" i="1"/>
  <c r="DH1316" i="1" s="1"/>
  <c r="DG1315" i="1"/>
  <c r="DF1315" i="1"/>
  <c r="DH1315" i="1" s="1"/>
  <c r="DG1314" i="1"/>
  <c r="DF1314" i="1"/>
  <c r="DH1314" i="1" s="1"/>
  <c r="DG1313" i="1"/>
  <c r="DF1313" i="1"/>
  <c r="DH1313" i="1" s="1"/>
  <c r="DG1312" i="1"/>
  <c r="DF1312" i="1"/>
  <c r="DH1312" i="1" s="1"/>
  <c r="DG1311" i="1"/>
  <c r="DF1311" i="1"/>
  <c r="DH1311" i="1" s="1"/>
  <c r="DG1310" i="1"/>
  <c r="DF1310" i="1"/>
  <c r="DH1310" i="1" s="1"/>
  <c r="DG1309" i="1"/>
  <c r="DF1309" i="1"/>
  <c r="DH1309" i="1" s="1"/>
  <c r="DG1308" i="1"/>
  <c r="DF1308" i="1"/>
  <c r="DH1308" i="1" s="1"/>
  <c r="DG1307" i="1"/>
  <c r="DF1307" i="1"/>
  <c r="DH1307" i="1" s="1"/>
  <c r="DG1306" i="1"/>
  <c r="DF1306" i="1"/>
  <c r="DH1306" i="1" s="1"/>
  <c r="DG1305" i="1"/>
  <c r="DF1305" i="1"/>
  <c r="DH1305" i="1" s="1"/>
  <c r="DG1304" i="1"/>
  <c r="DF1304" i="1"/>
  <c r="DH1304" i="1" s="1"/>
  <c r="DG1303" i="1"/>
  <c r="DF1303" i="1"/>
  <c r="DH1303" i="1" s="1"/>
  <c r="DG1302" i="1"/>
  <c r="DF1302" i="1"/>
  <c r="DH1302" i="1" s="1"/>
  <c r="DG1301" i="1"/>
  <c r="DF1301" i="1"/>
  <c r="DH1301" i="1" s="1"/>
  <c r="DG1300" i="1"/>
  <c r="DF1300" i="1"/>
  <c r="DH1300" i="1" s="1"/>
  <c r="DG1299" i="1"/>
  <c r="DF1299" i="1"/>
  <c r="DH1299" i="1" s="1"/>
  <c r="DG1298" i="1"/>
  <c r="DF1298" i="1"/>
  <c r="DH1298" i="1" s="1"/>
  <c r="DG1297" i="1"/>
  <c r="DF1297" i="1"/>
  <c r="DH1297" i="1" s="1"/>
  <c r="DG1296" i="1"/>
  <c r="DF1296" i="1"/>
  <c r="DH1296" i="1" s="1"/>
  <c r="DG1295" i="1"/>
  <c r="DF1295" i="1"/>
  <c r="DH1295" i="1" s="1"/>
  <c r="DG1294" i="1"/>
  <c r="DF1294" i="1"/>
  <c r="DH1294" i="1" s="1"/>
  <c r="DG1293" i="1"/>
  <c r="DF1293" i="1"/>
  <c r="DH1293" i="1" s="1"/>
  <c r="DG1292" i="1"/>
  <c r="DF1292" i="1"/>
  <c r="DH1292" i="1" s="1"/>
  <c r="DG1291" i="1"/>
  <c r="DF1291" i="1"/>
  <c r="DH1291" i="1" s="1"/>
  <c r="DG1290" i="1"/>
  <c r="DF1290" i="1"/>
  <c r="DH1290" i="1" s="1"/>
  <c r="DG1289" i="1"/>
  <c r="DF1289" i="1"/>
  <c r="DH1289" i="1" s="1"/>
  <c r="DG1288" i="1"/>
  <c r="DF1288" i="1"/>
  <c r="DH1288" i="1" s="1"/>
  <c r="DG1287" i="1"/>
  <c r="DF1287" i="1"/>
  <c r="DH1287" i="1" s="1"/>
  <c r="DG1286" i="1"/>
  <c r="DF1286" i="1"/>
  <c r="DH1286" i="1" s="1"/>
  <c r="DG1285" i="1"/>
  <c r="DF1285" i="1"/>
  <c r="DH1285" i="1" s="1"/>
  <c r="DG1284" i="1"/>
  <c r="DF1284" i="1"/>
  <c r="DH1284" i="1" s="1"/>
  <c r="DG1283" i="1"/>
  <c r="DF1283" i="1"/>
  <c r="DH1283" i="1" s="1"/>
  <c r="DG1282" i="1"/>
  <c r="DF1282" i="1"/>
  <c r="DH1282" i="1" s="1"/>
  <c r="DG1281" i="1"/>
  <c r="DF1281" i="1"/>
  <c r="DH1281" i="1" s="1"/>
  <c r="DG1280" i="1"/>
  <c r="DF1280" i="1"/>
  <c r="DH1280" i="1" s="1"/>
  <c r="DG1279" i="1"/>
  <c r="DF1279" i="1"/>
  <c r="DH1279" i="1" s="1"/>
  <c r="DG1278" i="1"/>
  <c r="DF1278" i="1"/>
  <c r="DH1278" i="1" s="1"/>
  <c r="DG1277" i="1"/>
  <c r="DF1277" i="1"/>
  <c r="DH1277" i="1" s="1"/>
  <c r="DG1276" i="1"/>
  <c r="DF1276" i="1"/>
  <c r="DH1276" i="1" s="1"/>
  <c r="DG1275" i="1"/>
  <c r="DF1275" i="1"/>
  <c r="DH1275" i="1" s="1"/>
  <c r="DG1274" i="1"/>
  <c r="DF1274" i="1"/>
  <c r="DH1274" i="1" s="1"/>
  <c r="DG1273" i="1"/>
  <c r="DF1273" i="1"/>
  <c r="DH1273" i="1" s="1"/>
  <c r="DG1272" i="1"/>
  <c r="DF1272" i="1"/>
  <c r="DH1272" i="1" s="1"/>
  <c r="DG1271" i="1"/>
  <c r="DF1271" i="1"/>
  <c r="DH1271" i="1" s="1"/>
  <c r="DG1270" i="1"/>
  <c r="DF1270" i="1"/>
  <c r="DH1270" i="1" s="1"/>
  <c r="DG1269" i="1"/>
  <c r="DF1269" i="1"/>
  <c r="DH1269" i="1" s="1"/>
  <c r="DG1268" i="1"/>
  <c r="DF1268" i="1"/>
  <c r="DH1268" i="1" s="1"/>
  <c r="DG1267" i="1"/>
  <c r="DF1267" i="1"/>
  <c r="DH1267" i="1" s="1"/>
  <c r="DG1266" i="1"/>
  <c r="DF1266" i="1"/>
  <c r="DH1266" i="1" s="1"/>
  <c r="DG1265" i="1"/>
  <c r="DF1265" i="1"/>
  <c r="DH1265" i="1" s="1"/>
  <c r="DG1264" i="1"/>
  <c r="DF1264" i="1"/>
  <c r="DH1264" i="1" s="1"/>
  <c r="DG1263" i="1"/>
  <c r="DF1263" i="1"/>
  <c r="DH1263" i="1" s="1"/>
  <c r="DG1262" i="1"/>
  <c r="DF1262" i="1"/>
  <c r="DH1262" i="1" s="1"/>
  <c r="DG1261" i="1"/>
  <c r="DF1261" i="1"/>
  <c r="DH1261" i="1" s="1"/>
  <c r="DG1260" i="1"/>
  <c r="DF1260" i="1"/>
  <c r="DH1260" i="1" s="1"/>
  <c r="DG1259" i="1"/>
  <c r="DF1259" i="1"/>
  <c r="DH1259" i="1" s="1"/>
  <c r="DG1258" i="1"/>
  <c r="DF1258" i="1"/>
  <c r="DH1258" i="1" s="1"/>
  <c r="DG1257" i="1"/>
  <c r="DF1257" i="1"/>
  <c r="DH1257" i="1" s="1"/>
  <c r="DG1256" i="1"/>
  <c r="DF1256" i="1"/>
  <c r="DH1256" i="1" s="1"/>
  <c r="DG1255" i="1"/>
  <c r="DF1255" i="1"/>
  <c r="DH1255" i="1" s="1"/>
  <c r="DG1254" i="1"/>
  <c r="DF1254" i="1"/>
  <c r="DH1254" i="1" s="1"/>
  <c r="DG1253" i="1"/>
  <c r="DF1253" i="1"/>
  <c r="DH1253" i="1" s="1"/>
  <c r="DG1252" i="1"/>
  <c r="DF1252" i="1"/>
  <c r="DH1252" i="1" s="1"/>
  <c r="DG1251" i="1"/>
  <c r="DF1251" i="1"/>
  <c r="DH1251" i="1" s="1"/>
  <c r="DG1250" i="1"/>
  <c r="DF1250" i="1"/>
  <c r="DH1250" i="1" s="1"/>
  <c r="DG1249" i="1"/>
  <c r="DF1249" i="1"/>
  <c r="DH1249" i="1" s="1"/>
  <c r="DG1248" i="1"/>
  <c r="DF1248" i="1"/>
  <c r="DH1248" i="1" s="1"/>
  <c r="DG1247" i="1"/>
  <c r="DF1247" i="1"/>
  <c r="DH1247" i="1" s="1"/>
  <c r="DG1246" i="1"/>
  <c r="DF1246" i="1"/>
  <c r="DH1246" i="1" s="1"/>
  <c r="DG1245" i="1"/>
  <c r="DF1245" i="1"/>
  <c r="DH1245" i="1" s="1"/>
  <c r="DG1244" i="1"/>
  <c r="DF1244" i="1"/>
  <c r="DH1244" i="1" s="1"/>
  <c r="DG1243" i="1"/>
  <c r="DF1243" i="1"/>
  <c r="DH1243" i="1" s="1"/>
  <c r="DG1242" i="1"/>
  <c r="DF1242" i="1"/>
  <c r="DH1242" i="1" s="1"/>
  <c r="DG1241" i="1"/>
  <c r="DF1241" i="1"/>
  <c r="DH1241" i="1" s="1"/>
  <c r="DG1240" i="1"/>
  <c r="DF1240" i="1"/>
  <c r="DH1240" i="1" s="1"/>
  <c r="DG1239" i="1"/>
  <c r="DF1239" i="1"/>
  <c r="DH1239" i="1" s="1"/>
  <c r="DG1238" i="1"/>
  <c r="DF1238" i="1"/>
  <c r="DH1238" i="1" s="1"/>
  <c r="DG1237" i="1"/>
  <c r="DF1237" i="1"/>
  <c r="DH1237" i="1" s="1"/>
  <c r="DG1236" i="1"/>
  <c r="DF1236" i="1"/>
  <c r="DH1236" i="1" s="1"/>
  <c r="DG1235" i="1"/>
  <c r="DF1235" i="1"/>
  <c r="DH1235" i="1" s="1"/>
  <c r="DG1234" i="1"/>
  <c r="DF1234" i="1"/>
  <c r="DH1234" i="1" s="1"/>
  <c r="DG1233" i="1"/>
  <c r="DF1233" i="1"/>
  <c r="DH1233" i="1" s="1"/>
  <c r="DG1232" i="1"/>
  <c r="DF1232" i="1"/>
  <c r="DH1232" i="1" s="1"/>
  <c r="DG1231" i="1"/>
  <c r="DF1231" i="1"/>
  <c r="DH1231" i="1" s="1"/>
  <c r="DG1230" i="1"/>
  <c r="DF1230" i="1"/>
  <c r="DH1230" i="1" s="1"/>
  <c r="DG1229" i="1"/>
  <c r="DF1229" i="1"/>
  <c r="DH1229" i="1" s="1"/>
  <c r="DG1228" i="1"/>
  <c r="DF1228" i="1"/>
  <c r="DH1228" i="1" s="1"/>
  <c r="DG1227" i="1"/>
  <c r="DF1227" i="1"/>
  <c r="DH1227" i="1" s="1"/>
  <c r="DG1226" i="1"/>
  <c r="DF1226" i="1"/>
  <c r="DH1226" i="1" s="1"/>
  <c r="DG1225" i="1"/>
  <c r="DF1225" i="1"/>
  <c r="DH1225" i="1" s="1"/>
  <c r="DG1224" i="1"/>
  <c r="DF1224" i="1"/>
  <c r="DH1224" i="1" s="1"/>
  <c r="DG1223" i="1"/>
  <c r="DF1223" i="1"/>
  <c r="DH1223" i="1" s="1"/>
  <c r="DG1222" i="1"/>
  <c r="DF1222" i="1"/>
  <c r="DH1222" i="1" s="1"/>
  <c r="DG1221" i="1"/>
  <c r="DF1221" i="1"/>
  <c r="DH1221" i="1" s="1"/>
  <c r="DG1220" i="1"/>
  <c r="DF1220" i="1"/>
  <c r="DH1220" i="1" s="1"/>
  <c r="DG1219" i="1"/>
  <c r="DF1219" i="1"/>
  <c r="DH1219" i="1" s="1"/>
  <c r="DG1218" i="1"/>
  <c r="DF1218" i="1"/>
  <c r="DH1218" i="1" s="1"/>
  <c r="DG1217" i="1"/>
  <c r="DF1217" i="1"/>
  <c r="DH1217" i="1" s="1"/>
  <c r="DG1216" i="1"/>
  <c r="DF1216" i="1"/>
  <c r="DH1216" i="1" s="1"/>
  <c r="DG1215" i="1"/>
  <c r="DF1215" i="1"/>
  <c r="DH1215" i="1" s="1"/>
  <c r="DG1214" i="1"/>
  <c r="DF1214" i="1"/>
  <c r="DH1214" i="1" s="1"/>
  <c r="DG1213" i="1"/>
  <c r="DF1213" i="1"/>
  <c r="DH1213" i="1" s="1"/>
  <c r="DG1212" i="1"/>
  <c r="DF1212" i="1"/>
  <c r="DH1212" i="1" s="1"/>
  <c r="DG1211" i="1"/>
  <c r="DF1211" i="1"/>
  <c r="DH1211" i="1" s="1"/>
  <c r="DG1210" i="1"/>
  <c r="DF1210" i="1"/>
  <c r="DH1210" i="1" s="1"/>
  <c r="DG1209" i="1"/>
  <c r="DF1209" i="1"/>
  <c r="DH1209" i="1" s="1"/>
  <c r="DG1208" i="1"/>
  <c r="DF1208" i="1"/>
  <c r="DH1208" i="1" s="1"/>
  <c r="DG1207" i="1"/>
  <c r="DF1207" i="1"/>
  <c r="DH1207" i="1" s="1"/>
  <c r="DG1206" i="1"/>
  <c r="DF1206" i="1"/>
  <c r="DH1206" i="1" s="1"/>
  <c r="DG1205" i="1"/>
  <c r="DF1205" i="1"/>
  <c r="DH1205" i="1" s="1"/>
  <c r="DG1204" i="1"/>
  <c r="DF1204" i="1"/>
  <c r="DH1204" i="1" s="1"/>
  <c r="DG1203" i="1"/>
  <c r="DF1203" i="1"/>
  <c r="DH1203" i="1" s="1"/>
  <c r="DG1202" i="1"/>
  <c r="DF1202" i="1"/>
  <c r="DH1202" i="1" s="1"/>
  <c r="DG1201" i="1"/>
  <c r="DF1201" i="1"/>
  <c r="DH1201" i="1" s="1"/>
  <c r="DG1200" i="1"/>
  <c r="DF1200" i="1"/>
  <c r="DH1200" i="1" s="1"/>
  <c r="DG1199" i="1"/>
  <c r="DF1199" i="1"/>
  <c r="DH1199" i="1" s="1"/>
  <c r="DG1198" i="1"/>
  <c r="DF1198" i="1"/>
  <c r="DH1198" i="1" s="1"/>
  <c r="DG1197" i="1"/>
  <c r="DF1197" i="1"/>
  <c r="DH1197" i="1" s="1"/>
  <c r="DG1196" i="1"/>
  <c r="DF1196" i="1"/>
  <c r="DH1196" i="1" s="1"/>
  <c r="DG1195" i="1"/>
  <c r="DF1195" i="1"/>
  <c r="DH1195" i="1" s="1"/>
  <c r="DG1194" i="1"/>
  <c r="DF1194" i="1"/>
  <c r="DH1194" i="1" s="1"/>
  <c r="DG1193" i="1"/>
  <c r="DF1193" i="1"/>
  <c r="DH1193" i="1" s="1"/>
  <c r="DG1192" i="1"/>
  <c r="DF1192" i="1"/>
  <c r="DH1192" i="1" s="1"/>
  <c r="DG1191" i="1"/>
  <c r="DF1191" i="1"/>
  <c r="DH1191" i="1" s="1"/>
  <c r="DG1190" i="1"/>
  <c r="DF1190" i="1"/>
  <c r="DH1190" i="1" s="1"/>
  <c r="DG1189" i="1"/>
  <c r="DF1189" i="1"/>
  <c r="DH1189" i="1" s="1"/>
  <c r="DG1188" i="1"/>
  <c r="DF1188" i="1"/>
  <c r="DH1188" i="1" s="1"/>
  <c r="DG1187" i="1"/>
  <c r="DF1187" i="1"/>
  <c r="DH1187" i="1" s="1"/>
  <c r="DG1186" i="1"/>
  <c r="DF1186" i="1"/>
  <c r="DH1186" i="1" s="1"/>
  <c r="DG1185" i="1"/>
  <c r="DF1185" i="1"/>
  <c r="DH1185" i="1" s="1"/>
  <c r="DG1184" i="1"/>
  <c r="DF1184" i="1"/>
  <c r="DH1184" i="1" s="1"/>
  <c r="DG1183" i="1"/>
  <c r="DF1183" i="1"/>
  <c r="DH1183" i="1" s="1"/>
  <c r="DG1182" i="1"/>
  <c r="DF1182" i="1"/>
  <c r="DH1182" i="1" s="1"/>
  <c r="DG1181" i="1"/>
  <c r="DF1181" i="1"/>
  <c r="DH1181" i="1" s="1"/>
  <c r="DG1180" i="1"/>
  <c r="DF1180" i="1"/>
  <c r="DH1180" i="1" s="1"/>
  <c r="DG1179" i="1"/>
  <c r="DF1179" i="1"/>
  <c r="DH1179" i="1" s="1"/>
  <c r="DG1178" i="1"/>
  <c r="DF1178" i="1"/>
  <c r="DH1178" i="1" s="1"/>
  <c r="DG1177" i="1"/>
  <c r="DF1177" i="1"/>
  <c r="DH1177" i="1" s="1"/>
  <c r="DG1176" i="1"/>
  <c r="DF1176" i="1"/>
  <c r="DH1176" i="1" s="1"/>
  <c r="DG1175" i="1"/>
  <c r="DF1175" i="1"/>
  <c r="DH1175" i="1" s="1"/>
  <c r="DG1174" i="1"/>
  <c r="DF1174" i="1"/>
  <c r="DH1174" i="1" s="1"/>
  <c r="DG1173" i="1"/>
  <c r="DF1173" i="1"/>
  <c r="DH1173" i="1" s="1"/>
  <c r="DG1172" i="1"/>
  <c r="DF1172" i="1"/>
  <c r="DH1172" i="1" s="1"/>
  <c r="DG1171" i="1"/>
  <c r="DF1171" i="1"/>
  <c r="DH1171" i="1" s="1"/>
  <c r="DG1170" i="1"/>
  <c r="DF1170" i="1"/>
  <c r="DH1170" i="1" s="1"/>
  <c r="DG1169" i="1"/>
  <c r="DF1169" i="1"/>
  <c r="DH1169" i="1" s="1"/>
  <c r="DG1168" i="1"/>
  <c r="DF1168" i="1"/>
  <c r="DH1168" i="1" s="1"/>
  <c r="DG1167" i="1"/>
  <c r="DF1167" i="1"/>
  <c r="DH1167" i="1" s="1"/>
  <c r="DG1166" i="1"/>
  <c r="DF1166" i="1"/>
  <c r="DH1166" i="1" s="1"/>
  <c r="DG1165" i="1"/>
  <c r="DF1165" i="1"/>
  <c r="DH1165" i="1" s="1"/>
  <c r="DG1164" i="1"/>
  <c r="DF1164" i="1"/>
  <c r="DH1164" i="1" s="1"/>
  <c r="DG1163" i="1"/>
  <c r="DF1163" i="1"/>
  <c r="DH1163" i="1" s="1"/>
  <c r="DG1162" i="1"/>
  <c r="DF1162" i="1"/>
  <c r="DH1162" i="1" s="1"/>
  <c r="DG1161" i="1"/>
  <c r="DF1161" i="1"/>
  <c r="DH1161" i="1" s="1"/>
  <c r="DG1160" i="1"/>
  <c r="DF1160" i="1"/>
  <c r="DH1160" i="1" s="1"/>
  <c r="DG1159" i="1"/>
  <c r="DF1159" i="1"/>
  <c r="DH1159" i="1" s="1"/>
  <c r="DG1158" i="1"/>
  <c r="DF1158" i="1"/>
  <c r="DH1158" i="1" s="1"/>
  <c r="DG1157" i="1"/>
  <c r="DF1157" i="1"/>
  <c r="DH1157" i="1" s="1"/>
  <c r="DG1156" i="1"/>
  <c r="DF1156" i="1"/>
  <c r="DH1156" i="1" s="1"/>
  <c r="DG1155" i="1"/>
  <c r="DF1155" i="1"/>
  <c r="DH1155" i="1" s="1"/>
  <c r="DG1154" i="1"/>
  <c r="DF1154" i="1"/>
  <c r="DH1154" i="1" s="1"/>
  <c r="DG1153" i="1"/>
  <c r="DF1153" i="1"/>
  <c r="DH1153" i="1" s="1"/>
  <c r="DG1152" i="1"/>
  <c r="DF1152" i="1"/>
  <c r="DH1152" i="1" s="1"/>
  <c r="DG1151" i="1"/>
  <c r="DF1151" i="1"/>
  <c r="DH1151" i="1" s="1"/>
  <c r="DG1150" i="1"/>
  <c r="DF1150" i="1"/>
  <c r="DH1150" i="1" s="1"/>
  <c r="DF1149" i="1"/>
  <c r="DH1149" i="1" s="1"/>
  <c r="DG1148" i="1"/>
  <c r="DF1148" i="1"/>
  <c r="DH1148" i="1" s="1"/>
  <c r="DG1147" i="1"/>
  <c r="DF1147" i="1"/>
  <c r="DH1147" i="1" s="1"/>
  <c r="DG1146" i="1"/>
  <c r="DF1146" i="1"/>
  <c r="DH1146" i="1" s="1"/>
  <c r="DG1145" i="1"/>
  <c r="DF1145" i="1"/>
  <c r="DH1145" i="1" s="1"/>
  <c r="DG1144" i="1"/>
  <c r="DF1144" i="1"/>
  <c r="DH1144" i="1" s="1"/>
  <c r="DG1143" i="1"/>
  <c r="DF1143" i="1"/>
  <c r="DH1143" i="1" s="1"/>
  <c r="DG1142" i="1"/>
  <c r="DF1142" i="1"/>
  <c r="DH1142" i="1" s="1"/>
  <c r="DG1141" i="1"/>
  <c r="DF1141" i="1"/>
  <c r="DH1141" i="1" s="1"/>
  <c r="DG1140" i="1"/>
  <c r="DF1140" i="1"/>
  <c r="DH1140" i="1" s="1"/>
  <c r="DG1139" i="1"/>
  <c r="DF1139" i="1"/>
  <c r="DH1139" i="1" s="1"/>
  <c r="DG1138" i="1"/>
  <c r="DF1138" i="1"/>
  <c r="DH1138" i="1" s="1"/>
  <c r="DG1137" i="1"/>
  <c r="DF1137" i="1"/>
  <c r="DH1137" i="1" s="1"/>
  <c r="DG1136" i="1"/>
  <c r="DF1136" i="1"/>
  <c r="DH1136" i="1" s="1"/>
  <c r="DG1135" i="1"/>
  <c r="DF1135" i="1"/>
  <c r="DH1135" i="1" s="1"/>
  <c r="DG1134" i="1"/>
  <c r="DF1134" i="1"/>
  <c r="DH1134" i="1" s="1"/>
  <c r="DG1133" i="1"/>
  <c r="DF1133" i="1"/>
  <c r="DH1133" i="1" s="1"/>
  <c r="DG1132" i="1"/>
  <c r="DF1132" i="1"/>
  <c r="DH1132" i="1" s="1"/>
  <c r="DG1131" i="1"/>
  <c r="DF1131" i="1"/>
  <c r="DH1131" i="1" s="1"/>
  <c r="DG1130" i="1"/>
  <c r="DF1130" i="1"/>
  <c r="DH1130" i="1" s="1"/>
  <c r="DG1129" i="1"/>
  <c r="DF1129" i="1"/>
  <c r="DH1129" i="1" s="1"/>
  <c r="DG1128" i="1"/>
  <c r="DF1128" i="1"/>
  <c r="DH1128" i="1" s="1"/>
  <c r="DG1127" i="1"/>
  <c r="DF1127" i="1"/>
  <c r="DH1127" i="1" s="1"/>
  <c r="DG1126" i="1"/>
  <c r="DF1126" i="1"/>
  <c r="DH1126" i="1" s="1"/>
  <c r="DG1125" i="1"/>
  <c r="DF1125" i="1"/>
  <c r="DH1125" i="1" s="1"/>
  <c r="DG1124" i="1"/>
  <c r="DF1124" i="1"/>
  <c r="DH1124" i="1" s="1"/>
  <c r="DG1123" i="1"/>
  <c r="DF1123" i="1"/>
  <c r="DH1123" i="1" s="1"/>
  <c r="DG1122" i="1"/>
  <c r="DF1122" i="1"/>
  <c r="DH1122" i="1" s="1"/>
  <c r="DG1121" i="1"/>
  <c r="DF1121" i="1"/>
  <c r="DH1121" i="1" s="1"/>
  <c r="DG1120" i="1"/>
  <c r="DF1120" i="1"/>
  <c r="DH1120" i="1" s="1"/>
  <c r="DG1119" i="1"/>
  <c r="DF1119" i="1"/>
  <c r="DH1119" i="1" s="1"/>
  <c r="DG1118" i="1"/>
  <c r="DF1118" i="1"/>
  <c r="DH1118" i="1" s="1"/>
  <c r="DG1117" i="1"/>
  <c r="DF1117" i="1"/>
  <c r="DH1117" i="1" s="1"/>
  <c r="DG1116" i="1"/>
  <c r="DF1116" i="1"/>
  <c r="DH1116" i="1" s="1"/>
  <c r="DG1115" i="1"/>
  <c r="DF1115" i="1"/>
  <c r="DH1115" i="1" s="1"/>
  <c r="DG1114" i="1"/>
  <c r="DF1114" i="1"/>
  <c r="DH1114" i="1" s="1"/>
  <c r="DG1113" i="1"/>
  <c r="DF1113" i="1"/>
  <c r="DH1113" i="1" s="1"/>
  <c r="DG1112" i="1"/>
  <c r="DF1112" i="1"/>
  <c r="DH1112" i="1" s="1"/>
  <c r="DG1111" i="1"/>
  <c r="DF1111" i="1"/>
  <c r="DH1111" i="1" s="1"/>
  <c r="DG1110" i="1"/>
  <c r="DF1110" i="1"/>
  <c r="DH1110" i="1" s="1"/>
  <c r="DG1109" i="1"/>
  <c r="DF1109" i="1"/>
  <c r="DH1109" i="1" s="1"/>
  <c r="DG1108" i="1"/>
  <c r="DF1108" i="1"/>
  <c r="DH1108" i="1" s="1"/>
  <c r="DG1107" i="1"/>
  <c r="DF1107" i="1"/>
  <c r="DH1107" i="1" s="1"/>
  <c r="DG1106" i="1"/>
  <c r="DF1106" i="1"/>
  <c r="DH1106" i="1" s="1"/>
  <c r="DG1105" i="1"/>
  <c r="DF1105" i="1"/>
  <c r="DH1105" i="1" s="1"/>
  <c r="DG1104" i="1"/>
  <c r="DF1104" i="1"/>
  <c r="DH1104" i="1" s="1"/>
  <c r="DG1103" i="1"/>
  <c r="DF1103" i="1"/>
  <c r="DH1103" i="1" s="1"/>
  <c r="DG1102" i="1"/>
  <c r="DF1102" i="1"/>
  <c r="DH1102" i="1" s="1"/>
  <c r="DG1101" i="1"/>
  <c r="DF1101" i="1"/>
  <c r="DH1101" i="1" s="1"/>
  <c r="DG1100" i="1"/>
  <c r="DF1100" i="1"/>
  <c r="DH1100" i="1" s="1"/>
  <c r="DG1099" i="1"/>
  <c r="DF1099" i="1"/>
  <c r="DH1099" i="1" s="1"/>
  <c r="DG1098" i="1"/>
  <c r="DF1098" i="1"/>
  <c r="DH1098" i="1" s="1"/>
  <c r="DG1097" i="1"/>
  <c r="DF1097" i="1"/>
  <c r="DH1097" i="1" s="1"/>
  <c r="DG1096" i="1"/>
  <c r="DF1096" i="1"/>
  <c r="DH1096" i="1" s="1"/>
  <c r="DG1095" i="1"/>
  <c r="DF1095" i="1"/>
  <c r="DH1095" i="1" s="1"/>
  <c r="DG1094" i="1"/>
  <c r="DF1094" i="1"/>
  <c r="DH1094" i="1" s="1"/>
  <c r="DG1093" i="1"/>
  <c r="DF1093" i="1"/>
  <c r="DH1093" i="1" s="1"/>
  <c r="DG1092" i="1"/>
  <c r="DF1092" i="1"/>
  <c r="DH1092" i="1" s="1"/>
  <c r="DG1091" i="1"/>
  <c r="DF1091" i="1"/>
  <c r="DH1091" i="1" s="1"/>
  <c r="DG1090" i="1"/>
  <c r="DF1090" i="1"/>
  <c r="DH1090" i="1" s="1"/>
  <c r="DG1089" i="1"/>
  <c r="DF1089" i="1"/>
  <c r="DH1089" i="1" s="1"/>
  <c r="DG1088" i="1"/>
  <c r="DF1088" i="1"/>
  <c r="DH1088" i="1" s="1"/>
  <c r="DG1087" i="1"/>
  <c r="DF1087" i="1"/>
  <c r="DH1087" i="1" s="1"/>
  <c r="DG1086" i="1"/>
  <c r="DF1086" i="1"/>
  <c r="DH1086" i="1" s="1"/>
  <c r="DG1085" i="1"/>
  <c r="DF1085" i="1"/>
  <c r="DH1085" i="1" s="1"/>
  <c r="DG1084" i="1"/>
  <c r="DF1084" i="1"/>
  <c r="DH1084" i="1" s="1"/>
  <c r="DG1083" i="1"/>
  <c r="DF1083" i="1"/>
  <c r="DH1083" i="1" s="1"/>
  <c r="DG1082" i="1"/>
  <c r="DF1082" i="1"/>
  <c r="DH1082" i="1" s="1"/>
  <c r="DG1081" i="1"/>
  <c r="DF1081" i="1"/>
  <c r="DH1081" i="1" s="1"/>
  <c r="DG1080" i="1"/>
  <c r="DF1080" i="1"/>
  <c r="DH1080" i="1" s="1"/>
  <c r="DG1079" i="1"/>
  <c r="DF1079" i="1"/>
  <c r="DH1079" i="1" s="1"/>
  <c r="DG1078" i="1"/>
  <c r="DF1078" i="1"/>
  <c r="DH1078" i="1" s="1"/>
  <c r="DG1077" i="1"/>
  <c r="DF1077" i="1"/>
  <c r="DH1077" i="1" s="1"/>
  <c r="DG1076" i="1"/>
  <c r="DF1076" i="1"/>
  <c r="DH1076" i="1" s="1"/>
  <c r="DG1075" i="1"/>
  <c r="DF1075" i="1"/>
  <c r="DH1075" i="1" s="1"/>
  <c r="DG1074" i="1"/>
  <c r="DF1074" i="1"/>
  <c r="DH1074" i="1" s="1"/>
  <c r="DG1073" i="1"/>
  <c r="DF1073" i="1"/>
  <c r="DH1073" i="1" s="1"/>
  <c r="DG1072" i="1"/>
  <c r="DF1072" i="1"/>
  <c r="DH1072" i="1" s="1"/>
  <c r="DG1071" i="1"/>
  <c r="DF1071" i="1"/>
  <c r="DH1071" i="1" s="1"/>
  <c r="DG1070" i="1"/>
  <c r="DF1070" i="1"/>
  <c r="DH1070" i="1" s="1"/>
  <c r="DG1069" i="1"/>
  <c r="DF1069" i="1"/>
  <c r="DH1069" i="1" s="1"/>
  <c r="DG1068" i="1"/>
  <c r="DF1068" i="1"/>
  <c r="DH1068" i="1" s="1"/>
  <c r="DG1067" i="1"/>
  <c r="DF1067" i="1"/>
  <c r="DH1067" i="1" s="1"/>
  <c r="DG1066" i="1"/>
  <c r="DF1066" i="1"/>
  <c r="DH1066" i="1" s="1"/>
  <c r="DG1065" i="1"/>
  <c r="DF1065" i="1"/>
  <c r="DH1065" i="1" s="1"/>
  <c r="DG1064" i="1"/>
  <c r="DF1064" i="1"/>
  <c r="DH1064" i="1" s="1"/>
  <c r="DG1063" i="1"/>
  <c r="DF1063" i="1"/>
  <c r="DH1063" i="1" s="1"/>
  <c r="DG1062" i="1"/>
  <c r="DF1062" i="1"/>
  <c r="DH1062" i="1" s="1"/>
  <c r="DG1061" i="1"/>
  <c r="DF1061" i="1"/>
  <c r="DH1061" i="1" s="1"/>
  <c r="DG1060" i="1"/>
  <c r="DF1060" i="1"/>
  <c r="DH1060" i="1" s="1"/>
  <c r="DG1059" i="1"/>
  <c r="DF1059" i="1"/>
  <c r="DH1059" i="1" s="1"/>
  <c r="DG1058" i="1"/>
  <c r="DF1058" i="1"/>
  <c r="DH1058" i="1" s="1"/>
  <c r="DG1057" i="1"/>
  <c r="DF1057" i="1"/>
  <c r="DH1057" i="1" s="1"/>
  <c r="DG1056" i="1"/>
  <c r="DF1056" i="1"/>
  <c r="DH1056" i="1" s="1"/>
  <c r="DG1055" i="1"/>
  <c r="DF1055" i="1"/>
  <c r="DH1055" i="1" s="1"/>
  <c r="DG1054" i="1"/>
  <c r="DF1054" i="1"/>
  <c r="DH1054" i="1" s="1"/>
  <c r="DG1053" i="1"/>
  <c r="DF1053" i="1"/>
  <c r="DH1053" i="1" s="1"/>
  <c r="DG1052" i="1"/>
  <c r="DF1052" i="1"/>
  <c r="DH1052" i="1" s="1"/>
  <c r="DG1051" i="1"/>
  <c r="DF1051" i="1"/>
  <c r="DH1051" i="1" s="1"/>
  <c r="DG1050" i="1"/>
  <c r="DF1050" i="1"/>
  <c r="DH1050" i="1" s="1"/>
  <c r="DG1049" i="1"/>
  <c r="DF1049" i="1"/>
  <c r="DH1049" i="1" s="1"/>
  <c r="DG1048" i="1"/>
  <c r="DF1048" i="1"/>
  <c r="DH1048" i="1" s="1"/>
  <c r="DG1047" i="1"/>
  <c r="DF1047" i="1"/>
  <c r="DH1047" i="1" s="1"/>
  <c r="DG1046" i="1"/>
  <c r="DF1046" i="1"/>
  <c r="DH1046" i="1" s="1"/>
  <c r="DG1045" i="1"/>
  <c r="DF1045" i="1"/>
  <c r="DH1045" i="1" s="1"/>
  <c r="DG1044" i="1"/>
  <c r="DF1044" i="1"/>
  <c r="DH1044" i="1" s="1"/>
  <c r="DG1043" i="1"/>
  <c r="DF1043" i="1"/>
  <c r="DH1043" i="1" s="1"/>
  <c r="DG1042" i="1"/>
  <c r="DF1042" i="1"/>
  <c r="DH1042" i="1" s="1"/>
  <c r="DG1041" i="1"/>
  <c r="DF1041" i="1"/>
  <c r="DH1041" i="1" s="1"/>
  <c r="DG1040" i="1"/>
  <c r="DF1040" i="1"/>
  <c r="DH1040" i="1" s="1"/>
  <c r="DG1039" i="1"/>
  <c r="DF1039" i="1"/>
  <c r="DH1039" i="1" s="1"/>
  <c r="DG1038" i="1"/>
  <c r="DF1038" i="1"/>
  <c r="DH1038" i="1" s="1"/>
  <c r="DG1037" i="1"/>
  <c r="DF1037" i="1"/>
  <c r="DH1037" i="1" s="1"/>
  <c r="DG1036" i="1"/>
  <c r="DF1036" i="1"/>
  <c r="DH1036" i="1" s="1"/>
  <c r="DG1035" i="1"/>
  <c r="DF1035" i="1"/>
  <c r="DH1035" i="1" s="1"/>
  <c r="DG1034" i="1"/>
  <c r="DF1034" i="1"/>
  <c r="DH1034" i="1" s="1"/>
  <c r="DG1033" i="1"/>
  <c r="DF1033" i="1"/>
  <c r="DH1033" i="1" s="1"/>
  <c r="DG1032" i="1"/>
  <c r="DF1032" i="1"/>
  <c r="DH1032" i="1" s="1"/>
  <c r="DG1031" i="1"/>
  <c r="DF1031" i="1"/>
  <c r="DH1031" i="1" s="1"/>
  <c r="DG1030" i="1"/>
  <c r="DF1030" i="1"/>
  <c r="DH1030" i="1" s="1"/>
  <c r="DG1029" i="1"/>
  <c r="DF1029" i="1"/>
  <c r="DH1029" i="1" s="1"/>
  <c r="DG1028" i="1"/>
  <c r="DF1028" i="1"/>
  <c r="DH1028" i="1" s="1"/>
  <c r="DG1027" i="1"/>
  <c r="DF1027" i="1"/>
  <c r="DH1027" i="1" s="1"/>
  <c r="DG1026" i="1"/>
  <c r="DF1026" i="1"/>
  <c r="DH1026" i="1" s="1"/>
  <c r="DG1025" i="1"/>
  <c r="DF1025" i="1"/>
  <c r="DH1025" i="1" s="1"/>
  <c r="DG1024" i="1"/>
  <c r="DF1024" i="1"/>
  <c r="DH1024" i="1" s="1"/>
  <c r="DG1023" i="1"/>
  <c r="DF1023" i="1"/>
  <c r="DH1023" i="1" s="1"/>
  <c r="DG1022" i="1"/>
  <c r="DF1022" i="1"/>
  <c r="DH1022" i="1" s="1"/>
  <c r="DG1021" i="1"/>
  <c r="DF1021" i="1"/>
  <c r="DH1021" i="1" s="1"/>
  <c r="DG1020" i="1"/>
  <c r="DF1020" i="1"/>
  <c r="DH1020" i="1" s="1"/>
  <c r="DG1019" i="1"/>
  <c r="DF1019" i="1"/>
  <c r="DH1019" i="1" s="1"/>
  <c r="DG1018" i="1"/>
  <c r="DF1018" i="1"/>
  <c r="DH1018" i="1" s="1"/>
  <c r="DG1017" i="1"/>
  <c r="DF1017" i="1"/>
  <c r="DH1017" i="1" s="1"/>
  <c r="DG1016" i="1"/>
  <c r="DF1016" i="1"/>
  <c r="DH1016" i="1" s="1"/>
  <c r="DG1015" i="1"/>
  <c r="DF1015" i="1"/>
  <c r="DH1015" i="1" s="1"/>
  <c r="DG1014" i="1"/>
  <c r="DF1014" i="1"/>
  <c r="DH1014" i="1" s="1"/>
  <c r="DG1013" i="1"/>
  <c r="DF1013" i="1"/>
  <c r="DH1013" i="1" s="1"/>
  <c r="DG1012" i="1"/>
  <c r="DF1012" i="1"/>
  <c r="DH1012" i="1" s="1"/>
  <c r="DG1011" i="1"/>
  <c r="DF1011" i="1"/>
  <c r="DH1011" i="1" s="1"/>
  <c r="DG1010" i="1"/>
  <c r="DF1010" i="1"/>
  <c r="DH1010" i="1" s="1"/>
  <c r="DG1009" i="1"/>
  <c r="DF1009" i="1"/>
  <c r="DH1009" i="1" s="1"/>
  <c r="DG1008" i="1"/>
  <c r="DF1008" i="1"/>
  <c r="DH1008" i="1" s="1"/>
  <c r="DG1007" i="1"/>
  <c r="DF1007" i="1"/>
  <c r="DH1007" i="1" s="1"/>
  <c r="DG1006" i="1"/>
  <c r="DF1006" i="1"/>
  <c r="DH1006" i="1" s="1"/>
  <c r="DG1005" i="1"/>
  <c r="DF1005" i="1"/>
  <c r="DH1005" i="1" s="1"/>
  <c r="DG1004" i="1"/>
  <c r="DF1004" i="1"/>
  <c r="DH1004" i="1" s="1"/>
  <c r="DG1003" i="1"/>
  <c r="DF1003" i="1"/>
  <c r="DH1003" i="1" s="1"/>
  <c r="DG1002" i="1"/>
  <c r="DF1002" i="1"/>
  <c r="DH1002" i="1" s="1"/>
  <c r="DG1001" i="1"/>
  <c r="DF1001" i="1"/>
  <c r="DH1001" i="1" s="1"/>
  <c r="DG1000" i="1"/>
  <c r="DF1000" i="1"/>
  <c r="DH1000" i="1" s="1"/>
  <c r="DG999" i="1"/>
  <c r="DF999" i="1"/>
  <c r="DH999" i="1" s="1"/>
  <c r="DG998" i="1"/>
  <c r="DF998" i="1"/>
  <c r="DH998" i="1" s="1"/>
  <c r="DG997" i="1"/>
  <c r="DF997" i="1"/>
  <c r="DH997" i="1" s="1"/>
  <c r="DG996" i="1"/>
  <c r="DF996" i="1"/>
  <c r="DH996" i="1" s="1"/>
  <c r="DG995" i="1"/>
  <c r="DF995" i="1"/>
  <c r="DH995" i="1" s="1"/>
  <c r="DG994" i="1"/>
  <c r="DF994" i="1"/>
  <c r="DH994" i="1" s="1"/>
  <c r="DG993" i="1"/>
  <c r="DF993" i="1"/>
  <c r="DH993" i="1" s="1"/>
  <c r="DG992" i="1"/>
  <c r="DF992" i="1"/>
  <c r="DH992" i="1" s="1"/>
  <c r="DG991" i="1"/>
  <c r="DF991" i="1"/>
  <c r="DH991" i="1" s="1"/>
  <c r="DG990" i="1"/>
  <c r="DF990" i="1"/>
  <c r="DH990" i="1" s="1"/>
  <c r="DG989" i="1"/>
  <c r="DF989" i="1"/>
  <c r="DH989" i="1" s="1"/>
  <c r="DG988" i="1"/>
  <c r="DF988" i="1"/>
  <c r="DH988" i="1" s="1"/>
  <c r="DG987" i="1"/>
  <c r="DF987" i="1"/>
  <c r="DH987" i="1" s="1"/>
  <c r="DG986" i="1"/>
  <c r="DF986" i="1"/>
  <c r="DH986" i="1" s="1"/>
  <c r="DG985" i="1"/>
  <c r="DF985" i="1"/>
  <c r="DH985" i="1" s="1"/>
  <c r="DG984" i="1"/>
  <c r="DF984" i="1"/>
  <c r="DH984" i="1" s="1"/>
  <c r="DG983" i="1"/>
  <c r="DF983" i="1"/>
  <c r="DH983" i="1" s="1"/>
  <c r="DG982" i="1"/>
  <c r="DF982" i="1"/>
  <c r="DH982" i="1" s="1"/>
  <c r="DG981" i="1"/>
  <c r="DF981" i="1"/>
  <c r="DH981" i="1" s="1"/>
  <c r="DG980" i="1"/>
  <c r="DF980" i="1"/>
  <c r="DH980" i="1" s="1"/>
  <c r="DG979" i="1"/>
  <c r="DF979" i="1"/>
  <c r="DH979" i="1" s="1"/>
  <c r="DG978" i="1"/>
  <c r="DF978" i="1"/>
  <c r="DH978" i="1" s="1"/>
  <c r="DG977" i="1"/>
  <c r="DF977" i="1"/>
  <c r="DH977" i="1" s="1"/>
  <c r="DG976" i="1"/>
  <c r="DF976" i="1"/>
  <c r="DH976" i="1" s="1"/>
  <c r="DG975" i="1"/>
  <c r="DF975" i="1"/>
  <c r="DH975" i="1" s="1"/>
  <c r="DG974" i="1"/>
  <c r="DF974" i="1"/>
  <c r="DH974" i="1" s="1"/>
  <c r="DG973" i="1"/>
  <c r="DF973" i="1"/>
  <c r="DH973" i="1" s="1"/>
  <c r="DG972" i="1"/>
  <c r="DF972" i="1"/>
  <c r="DH972" i="1" s="1"/>
  <c r="DG971" i="1"/>
  <c r="DF971" i="1"/>
  <c r="DH971" i="1" s="1"/>
  <c r="DG970" i="1"/>
  <c r="DF970" i="1"/>
  <c r="DH970" i="1" s="1"/>
  <c r="DG969" i="1"/>
  <c r="DF969" i="1"/>
  <c r="DH969" i="1" s="1"/>
  <c r="DG968" i="1"/>
  <c r="DF968" i="1"/>
  <c r="DH968" i="1" s="1"/>
  <c r="DG967" i="1"/>
  <c r="DF967" i="1"/>
  <c r="DH967" i="1" s="1"/>
  <c r="DG966" i="1"/>
  <c r="DF966" i="1"/>
  <c r="DH966" i="1" s="1"/>
  <c r="DG965" i="1"/>
  <c r="DF965" i="1"/>
  <c r="DH965" i="1" s="1"/>
  <c r="DG964" i="1"/>
  <c r="DF964" i="1"/>
  <c r="DH964" i="1" s="1"/>
  <c r="DG963" i="1"/>
  <c r="DF963" i="1"/>
  <c r="DH963" i="1" s="1"/>
  <c r="DG962" i="1"/>
  <c r="DF962" i="1"/>
  <c r="DH962" i="1" s="1"/>
  <c r="DG961" i="1"/>
  <c r="DF961" i="1"/>
  <c r="DH961" i="1" s="1"/>
  <c r="DG960" i="1"/>
  <c r="DF960" i="1"/>
  <c r="DH960" i="1" s="1"/>
  <c r="DG959" i="1"/>
  <c r="DF959" i="1"/>
  <c r="DH959" i="1" s="1"/>
  <c r="DG958" i="1"/>
  <c r="DF958" i="1"/>
  <c r="DH958" i="1" s="1"/>
  <c r="DG957" i="1"/>
  <c r="DF957" i="1"/>
  <c r="DH957" i="1" s="1"/>
  <c r="DG956" i="1"/>
  <c r="DF956" i="1"/>
  <c r="DH956" i="1" s="1"/>
  <c r="DG955" i="1"/>
  <c r="DF955" i="1"/>
  <c r="DH955" i="1" s="1"/>
  <c r="DG954" i="1"/>
  <c r="DF954" i="1"/>
  <c r="DH954" i="1" s="1"/>
  <c r="DG953" i="1"/>
  <c r="DF953" i="1"/>
  <c r="DH953" i="1" s="1"/>
  <c r="DG952" i="1"/>
  <c r="DF952" i="1"/>
  <c r="DH952" i="1" s="1"/>
  <c r="DG951" i="1"/>
  <c r="DF951" i="1"/>
  <c r="DH951" i="1" s="1"/>
  <c r="DG950" i="1"/>
  <c r="DF950" i="1"/>
  <c r="DH950" i="1" s="1"/>
  <c r="DG949" i="1"/>
  <c r="DF949" i="1"/>
  <c r="DH949" i="1" s="1"/>
  <c r="DG948" i="1"/>
  <c r="DF948" i="1"/>
  <c r="DH948" i="1" s="1"/>
  <c r="DG947" i="1"/>
  <c r="DF947" i="1"/>
  <c r="DH947" i="1" s="1"/>
  <c r="DG946" i="1"/>
  <c r="DF946" i="1"/>
  <c r="DH946" i="1" s="1"/>
  <c r="DG945" i="1"/>
  <c r="DF945" i="1"/>
  <c r="DH945" i="1" s="1"/>
  <c r="DG944" i="1"/>
  <c r="DF944" i="1"/>
  <c r="DH944" i="1" s="1"/>
  <c r="DG943" i="1"/>
  <c r="DF943" i="1"/>
  <c r="DH943" i="1" s="1"/>
  <c r="DG942" i="1"/>
  <c r="DF942" i="1"/>
  <c r="DH942" i="1" s="1"/>
  <c r="DG941" i="1"/>
  <c r="DF941" i="1"/>
  <c r="DH941" i="1" s="1"/>
  <c r="DG940" i="1"/>
  <c r="DF940" i="1"/>
  <c r="DH940" i="1" s="1"/>
  <c r="DG939" i="1"/>
  <c r="DF939" i="1"/>
  <c r="DH939" i="1" s="1"/>
  <c r="DG938" i="1"/>
  <c r="DF938" i="1"/>
  <c r="DH938" i="1" s="1"/>
  <c r="DG937" i="1"/>
  <c r="DF937" i="1"/>
  <c r="DH937" i="1" s="1"/>
  <c r="DG936" i="1"/>
  <c r="DF936" i="1"/>
  <c r="DH936" i="1" s="1"/>
  <c r="DG935" i="1"/>
  <c r="DF935" i="1"/>
  <c r="DH935" i="1" s="1"/>
  <c r="DG934" i="1"/>
  <c r="DF934" i="1"/>
  <c r="DH934" i="1" s="1"/>
  <c r="DG933" i="1"/>
  <c r="DF933" i="1"/>
  <c r="DH933" i="1" s="1"/>
  <c r="DG932" i="1"/>
  <c r="DF932" i="1"/>
  <c r="DH932" i="1" s="1"/>
  <c r="DG931" i="1"/>
  <c r="DF931" i="1"/>
  <c r="DH931" i="1" s="1"/>
  <c r="DG930" i="1"/>
  <c r="DF930" i="1"/>
  <c r="DH930" i="1" s="1"/>
  <c r="DG929" i="1"/>
  <c r="DF929" i="1"/>
  <c r="DH929" i="1" s="1"/>
  <c r="DG928" i="1"/>
  <c r="DF928" i="1"/>
  <c r="DH928" i="1" s="1"/>
  <c r="DG927" i="1"/>
  <c r="DF927" i="1"/>
  <c r="DH927" i="1" s="1"/>
  <c r="DG926" i="1"/>
  <c r="DF926" i="1"/>
  <c r="DH926" i="1" s="1"/>
  <c r="DG925" i="1"/>
  <c r="DF925" i="1"/>
  <c r="DH925" i="1" s="1"/>
  <c r="DG924" i="1"/>
  <c r="DF924" i="1"/>
  <c r="DH924" i="1" s="1"/>
  <c r="DG923" i="1"/>
  <c r="DF923" i="1"/>
  <c r="DH923" i="1" s="1"/>
  <c r="DG922" i="1"/>
  <c r="DF922" i="1"/>
  <c r="DH922" i="1" s="1"/>
  <c r="DG921" i="1"/>
  <c r="DF921" i="1"/>
  <c r="DH921" i="1" s="1"/>
  <c r="DG920" i="1"/>
  <c r="DF920" i="1"/>
  <c r="DH920" i="1" s="1"/>
  <c r="DG919" i="1"/>
  <c r="DF919" i="1"/>
  <c r="DH919" i="1" s="1"/>
  <c r="DG918" i="1"/>
  <c r="DF918" i="1"/>
  <c r="DH918" i="1" s="1"/>
  <c r="DG917" i="1"/>
  <c r="DF917" i="1"/>
  <c r="DH917" i="1" s="1"/>
  <c r="DG916" i="1"/>
  <c r="DF916" i="1"/>
  <c r="DH916" i="1" s="1"/>
  <c r="DG915" i="1"/>
  <c r="DF915" i="1"/>
  <c r="DH915" i="1" s="1"/>
  <c r="DG914" i="1"/>
  <c r="DF914" i="1"/>
  <c r="DH914" i="1" s="1"/>
  <c r="DG913" i="1"/>
  <c r="DF913" i="1"/>
  <c r="DH913" i="1" s="1"/>
  <c r="DG912" i="1"/>
  <c r="DF912" i="1"/>
  <c r="DH912" i="1" s="1"/>
  <c r="DG911" i="1"/>
  <c r="DF911" i="1"/>
  <c r="DH911" i="1" s="1"/>
  <c r="DG910" i="1"/>
  <c r="DF910" i="1"/>
  <c r="DH910" i="1" s="1"/>
  <c r="DG909" i="1"/>
  <c r="DF909" i="1"/>
  <c r="DH909" i="1" s="1"/>
  <c r="DG908" i="1"/>
  <c r="DF908" i="1"/>
  <c r="DH908" i="1" s="1"/>
  <c r="DG907" i="1"/>
  <c r="DF907" i="1"/>
  <c r="DH907" i="1" s="1"/>
  <c r="DG906" i="1"/>
  <c r="DF906" i="1"/>
  <c r="DH906" i="1" s="1"/>
  <c r="DG905" i="1"/>
  <c r="DF905" i="1"/>
  <c r="DH905" i="1" s="1"/>
  <c r="DG904" i="1"/>
  <c r="DF904" i="1"/>
  <c r="DH904" i="1" s="1"/>
  <c r="DG903" i="1"/>
  <c r="DF903" i="1"/>
  <c r="DH903" i="1" s="1"/>
  <c r="DG902" i="1"/>
  <c r="DF902" i="1"/>
  <c r="DH902" i="1" s="1"/>
  <c r="DG901" i="1"/>
  <c r="DF901" i="1"/>
  <c r="DH901" i="1" s="1"/>
  <c r="DG900" i="1"/>
  <c r="DF900" i="1"/>
  <c r="DH900" i="1" s="1"/>
  <c r="DG899" i="1"/>
  <c r="DF899" i="1"/>
  <c r="DH899" i="1" s="1"/>
  <c r="DG898" i="1"/>
  <c r="DF898" i="1"/>
  <c r="DH898" i="1" s="1"/>
  <c r="DG897" i="1"/>
  <c r="DF897" i="1"/>
  <c r="DH897" i="1" s="1"/>
  <c r="DG896" i="1"/>
  <c r="DF896" i="1"/>
  <c r="DH896" i="1" s="1"/>
  <c r="DG895" i="1"/>
  <c r="DF895" i="1"/>
  <c r="DH895" i="1" s="1"/>
  <c r="DG894" i="1"/>
  <c r="DF894" i="1"/>
  <c r="DH894" i="1" s="1"/>
  <c r="DG893" i="1"/>
  <c r="DF893" i="1"/>
  <c r="DH893" i="1" s="1"/>
  <c r="DG892" i="1"/>
  <c r="DF892" i="1"/>
  <c r="DH892" i="1" s="1"/>
  <c r="DG891" i="1"/>
  <c r="DF891" i="1"/>
  <c r="DH891" i="1" s="1"/>
  <c r="DG890" i="1"/>
  <c r="DF890" i="1"/>
  <c r="DH890" i="1" s="1"/>
  <c r="DG889" i="1"/>
  <c r="DF889" i="1"/>
  <c r="DH889" i="1" s="1"/>
  <c r="DG888" i="1"/>
  <c r="DF888" i="1"/>
  <c r="DH888" i="1" s="1"/>
  <c r="DG887" i="1"/>
  <c r="DF887" i="1"/>
  <c r="DH887" i="1" s="1"/>
  <c r="DG886" i="1"/>
  <c r="DF886" i="1"/>
  <c r="DH886" i="1" s="1"/>
  <c r="DG885" i="1"/>
  <c r="DF885" i="1"/>
  <c r="DH885" i="1" s="1"/>
  <c r="DG884" i="1"/>
  <c r="DF884" i="1"/>
  <c r="DH884" i="1" s="1"/>
  <c r="DG883" i="1"/>
  <c r="DF883" i="1"/>
  <c r="DH883" i="1" s="1"/>
  <c r="DG882" i="1"/>
  <c r="DF882" i="1"/>
  <c r="DH882" i="1" s="1"/>
  <c r="DG881" i="1"/>
  <c r="DF881" i="1"/>
  <c r="DH881" i="1" s="1"/>
  <c r="DG880" i="1"/>
  <c r="DF880" i="1"/>
  <c r="DH880" i="1" s="1"/>
  <c r="DG879" i="1"/>
  <c r="DF879" i="1"/>
  <c r="DH879" i="1" s="1"/>
  <c r="DG878" i="1"/>
  <c r="DF878" i="1"/>
  <c r="DH878" i="1" s="1"/>
  <c r="DG877" i="1"/>
  <c r="DF877" i="1"/>
  <c r="DH877" i="1" s="1"/>
  <c r="DG876" i="1"/>
  <c r="DF876" i="1"/>
  <c r="DH876" i="1" s="1"/>
  <c r="DG875" i="1"/>
  <c r="DF875" i="1"/>
  <c r="DH875" i="1" s="1"/>
  <c r="DG874" i="1"/>
  <c r="DF874" i="1"/>
  <c r="DH874" i="1" s="1"/>
  <c r="DG873" i="1"/>
  <c r="DF873" i="1"/>
  <c r="DH873" i="1" s="1"/>
  <c r="DG872" i="1"/>
  <c r="DF872" i="1"/>
  <c r="DH872" i="1" s="1"/>
  <c r="DG871" i="1"/>
  <c r="DF871" i="1"/>
  <c r="DH871" i="1" s="1"/>
  <c r="DG870" i="1"/>
  <c r="DF870" i="1"/>
  <c r="DH870" i="1" s="1"/>
  <c r="DG869" i="1"/>
  <c r="DF869" i="1"/>
  <c r="DH869" i="1" s="1"/>
  <c r="DG868" i="1"/>
  <c r="DF868" i="1"/>
  <c r="DH868" i="1" s="1"/>
  <c r="DG867" i="1"/>
  <c r="DF867" i="1"/>
  <c r="DH867" i="1" s="1"/>
  <c r="DG866" i="1"/>
  <c r="DF866" i="1"/>
  <c r="DH866" i="1" s="1"/>
  <c r="DG865" i="1"/>
  <c r="DF865" i="1"/>
  <c r="DH865" i="1" s="1"/>
  <c r="DG864" i="1"/>
  <c r="DF864" i="1"/>
  <c r="DH864" i="1" s="1"/>
  <c r="DG863" i="1"/>
  <c r="DF863" i="1"/>
  <c r="DH863" i="1" s="1"/>
  <c r="DG862" i="1"/>
  <c r="DF862" i="1"/>
  <c r="DH862" i="1" s="1"/>
  <c r="DG861" i="1"/>
  <c r="DF861" i="1"/>
  <c r="DH861" i="1" s="1"/>
  <c r="DG860" i="1"/>
  <c r="DF860" i="1"/>
  <c r="DH860" i="1" s="1"/>
  <c r="DG859" i="1"/>
  <c r="DF859" i="1"/>
  <c r="DH859" i="1" s="1"/>
  <c r="DG858" i="1"/>
  <c r="DF858" i="1"/>
  <c r="DH858" i="1" s="1"/>
  <c r="DG857" i="1"/>
  <c r="DF857" i="1"/>
  <c r="DH857" i="1" s="1"/>
  <c r="DG856" i="1"/>
  <c r="DF856" i="1"/>
  <c r="DH856" i="1" s="1"/>
  <c r="DG855" i="1"/>
  <c r="DF855" i="1"/>
  <c r="DH855" i="1" s="1"/>
  <c r="DG854" i="1"/>
  <c r="DF854" i="1"/>
  <c r="DH854" i="1" s="1"/>
  <c r="DG853" i="1"/>
  <c r="DF853" i="1"/>
  <c r="DH853" i="1" s="1"/>
  <c r="DG852" i="1"/>
  <c r="DF852" i="1"/>
  <c r="DH852" i="1" s="1"/>
  <c r="DG851" i="1"/>
  <c r="DF851" i="1"/>
  <c r="DH851" i="1" s="1"/>
  <c r="DG850" i="1"/>
  <c r="DF850" i="1"/>
  <c r="DH850" i="1" s="1"/>
  <c r="DG849" i="1"/>
  <c r="DF849" i="1"/>
  <c r="DH849" i="1" s="1"/>
  <c r="DG848" i="1"/>
  <c r="DF848" i="1"/>
  <c r="DH848" i="1" s="1"/>
  <c r="DG847" i="1"/>
  <c r="DF847" i="1"/>
  <c r="DH847" i="1" s="1"/>
  <c r="DG846" i="1"/>
  <c r="DF846" i="1"/>
  <c r="DH846" i="1" s="1"/>
  <c r="DG845" i="1"/>
  <c r="DF845" i="1"/>
  <c r="DH845" i="1" s="1"/>
  <c r="DG844" i="1"/>
  <c r="DF844" i="1"/>
  <c r="DH844" i="1" s="1"/>
  <c r="DG843" i="1"/>
  <c r="DF843" i="1"/>
  <c r="DH843" i="1" s="1"/>
  <c r="DG842" i="1"/>
  <c r="DF842" i="1"/>
  <c r="DH842" i="1" s="1"/>
  <c r="DG841" i="1"/>
  <c r="DF841" i="1"/>
  <c r="DH841" i="1" s="1"/>
  <c r="DG840" i="1"/>
  <c r="DF840" i="1"/>
  <c r="DH840" i="1" s="1"/>
  <c r="DG839" i="1"/>
  <c r="DF839" i="1"/>
  <c r="DH839" i="1" s="1"/>
  <c r="DG838" i="1"/>
  <c r="DF838" i="1"/>
  <c r="DH838" i="1" s="1"/>
  <c r="DG837" i="1"/>
  <c r="DF837" i="1"/>
  <c r="DH837" i="1" s="1"/>
  <c r="DG836" i="1"/>
  <c r="DF836" i="1"/>
  <c r="DH836" i="1" s="1"/>
  <c r="DG835" i="1"/>
  <c r="DF835" i="1"/>
  <c r="DH835" i="1" s="1"/>
  <c r="DG834" i="1"/>
  <c r="DF834" i="1"/>
  <c r="DH834" i="1" s="1"/>
  <c r="DG833" i="1"/>
  <c r="DF833" i="1"/>
  <c r="DH833" i="1" s="1"/>
  <c r="DG832" i="1"/>
  <c r="DF832" i="1"/>
  <c r="DH832" i="1" s="1"/>
  <c r="DG831" i="1"/>
  <c r="DF831" i="1"/>
  <c r="DH831" i="1" s="1"/>
  <c r="DG830" i="1"/>
  <c r="DF830" i="1"/>
  <c r="DH830" i="1" s="1"/>
  <c r="DG829" i="1"/>
  <c r="DF829" i="1"/>
  <c r="DH829" i="1" s="1"/>
  <c r="DG828" i="1"/>
  <c r="DF828" i="1"/>
  <c r="DH828" i="1" s="1"/>
  <c r="DG827" i="1"/>
  <c r="DF827" i="1"/>
  <c r="DH827" i="1" s="1"/>
  <c r="DG826" i="1"/>
  <c r="DF826" i="1"/>
  <c r="DH826" i="1" s="1"/>
  <c r="DG825" i="1"/>
  <c r="DF825" i="1"/>
  <c r="DH825" i="1" s="1"/>
  <c r="DG824" i="1"/>
  <c r="DF824" i="1"/>
  <c r="DH824" i="1" s="1"/>
  <c r="DG823" i="1"/>
  <c r="DF823" i="1"/>
  <c r="DH823" i="1" s="1"/>
  <c r="DG822" i="1"/>
  <c r="DF822" i="1"/>
  <c r="DH822" i="1" s="1"/>
  <c r="DG821" i="1"/>
  <c r="DF821" i="1"/>
  <c r="DH821" i="1" s="1"/>
  <c r="DG820" i="1"/>
  <c r="DF820" i="1"/>
  <c r="DH820" i="1" s="1"/>
  <c r="DG819" i="1"/>
  <c r="DF819" i="1"/>
  <c r="DH819" i="1" s="1"/>
  <c r="DG818" i="1"/>
  <c r="DF818" i="1"/>
  <c r="DH818" i="1" s="1"/>
  <c r="DG817" i="1"/>
  <c r="DF817" i="1"/>
  <c r="DH817" i="1" s="1"/>
  <c r="DG816" i="1"/>
  <c r="DF816" i="1"/>
  <c r="DH816" i="1" s="1"/>
  <c r="DG815" i="1"/>
  <c r="DF815" i="1"/>
  <c r="DH815" i="1" s="1"/>
  <c r="DG814" i="1"/>
  <c r="DF814" i="1"/>
  <c r="DH814" i="1" s="1"/>
  <c r="DG813" i="1"/>
  <c r="DF813" i="1"/>
  <c r="DH813" i="1" s="1"/>
  <c r="DG812" i="1"/>
  <c r="DF812" i="1"/>
  <c r="DH812" i="1" s="1"/>
  <c r="DG811" i="1"/>
  <c r="DF811" i="1"/>
  <c r="DH811" i="1" s="1"/>
  <c r="DG810" i="1"/>
  <c r="DF810" i="1"/>
  <c r="DH810" i="1" s="1"/>
  <c r="DG809" i="1"/>
  <c r="DF809" i="1"/>
  <c r="DH809" i="1" s="1"/>
  <c r="DG808" i="1"/>
  <c r="DF808" i="1"/>
  <c r="DH808" i="1" s="1"/>
  <c r="DG807" i="1"/>
  <c r="DF807" i="1"/>
  <c r="DH807" i="1" s="1"/>
  <c r="DG806" i="1"/>
  <c r="DF806" i="1"/>
  <c r="DH806" i="1" s="1"/>
  <c r="DG805" i="1"/>
  <c r="DF805" i="1"/>
  <c r="DH805" i="1" s="1"/>
  <c r="DG804" i="1"/>
  <c r="DF804" i="1"/>
  <c r="DH804" i="1" s="1"/>
  <c r="DG803" i="1"/>
  <c r="DF803" i="1"/>
  <c r="DH803" i="1" s="1"/>
  <c r="DG802" i="1"/>
  <c r="DF802" i="1"/>
  <c r="DH802" i="1" s="1"/>
  <c r="DG801" i="1"/>
  <c r="DF801" i="1"/>
  <c r="DH801" i="1" s="1"/>
  <c r="DG800" i="1"/>
  <c r="DF800" i="1"/>
  <c r="DH800" i="1" s="1"/>
  <c r="DG799" i="1"/>
  <c r="DF799" i="1"/>
  <c r="DH799" i="1" s="1"/>
  <c r="DG798" i="1"/>
  <c r="DF798" i="1"/>
  <c r="DH798" i="1" s="1"/>
  <c r="DG797" i="1"/>
  <c r="DF797" i="1"/>
  <c r="DH797" i="1" s="1"/>
  <c r="DG796" i="1"/>
  <c r="DF796" i="1"/>
  <c r="DH796" i="1" s="1"/>
  <c r="DG795" i="1"/>
  <c r="DF795" i="1"/>
  <c r="DH795" i="1" s="1"/>
  <c r="DG794" i="1"/>
  <c r="DF794" i="1"/>
  <c r="DH794" i="1" s="1"/>
  <c r="DG793" i="1"/>
  <c r="DF793" i="1"/>
  <c r="DH793" i="1" s="1"/>
  <c r="DG792" i="1"/>
  <c r="DF792" i="1"/>
  <c r="DH792" i="1" s="1"/>
  <c r="DG791" i="1"/>
  <c r="DF791" i="1"/>
  <c r="DH791" i="1" s="1"/>
  <c r="DG790" i="1"/>
  <c r="DF790" i="1"/>
  <c r="DH790" i="1" s="1"/>
  <c r="DG789" i="1"/>
  <c r="DF789" i="1"/>
  <c r="DH789" i="1" s="1"/>
  <c r="DG788" i="1"/>
  <c r="DF788" i="1"/>
  <c r="DH788" i="1" s="1"/>
  <c r="DG787" i="1"/>
  <c r="DF787" i="1"/>
  <c r="DH787" i="1" s="1"/>
  <c r="DG786" i="1"/>
  <c r="DF786" i="1"/>
  <c r="DH786" i="1" s="1"/>
  <c r="DG785" i="1"/>
  <c r="DF785" i="1"/>
  <c r="DH785" i="1" s="1"/>
  <c r="DG784" i="1"/>
  <c r="DF784" i="1"/>
  <c r="DH784" i="1" s="1"/>
  <c r="DG783" i="1"/>
  <c r="DF783" i="1"/>
  <c r="DH783" i="1" s="1"/>
  <c r="DG782" i="1"/>
  <c r="DF782" i="1"/>
  <c r="DH782" i="1" s="1"/>
  <c r="DG781" i="1"/>
  <c r="DF781" i="1"/>
  <c r="DH781" i="1" s="1"/>
  <c r="DG780" i="1"/>
  <c r="DF780" i="1"/>
  <c r="DH780" i="1" s="1"/>
  <c r="DG779" i="1"/>
  <c r="DF779" i="1"/>
  <c r="DH779" i="1" s="1"/>
  <c r="DG778" i="1"/>
  <c r="DF778" i="1"/>
  <c r="DH778" i="1" s="1"/>
  <c r="DG777" i="1"/>
  <c r="DF777" i="1"/>
  <c r="DH777" i="1" s="1"/>
  <c r="DG776" i="1"/>
  <c r="DF776" i="1"/>
  <c r="DH776" i="1" s="1"/>
  <c r="DG775" i="1"/>
  <c r="DF775" i="1"/>
  <c r="DH775" i="1" s="1"/>
  <c r="DG774" i="1"/>
  <c r="DF774" i="1"/>
  <c r="DH774" i="1" s="1"/>
  <c r="DG773" i="1"/>
  <c r="DF773" i="1"/>
  <c r="DH773" i="1" s="1"/>
  <c r="DG772" i="1"/>
  <c r="DF772" i="1"/>
  <c r="DH772" i="1" s="1"/>
  <c r="DG771" i="1"/>
  <c r="DF771" i="1"/>
  <c r="DH771" i="1" s="1"/>
  <c r="DG770" i="1"/>
  <c r="DF770" i="1"/>
  <c r="DH770" i="1" s="1"/>
  <c r="DG769" i="1"/>
  <c r="DF769" i="1"/>
  <c r="DH769" i="1" s="1"/>
  <c r="DG768" i="1"/>
  <c r="DF768" i="1"/>
  <c r="DH768" i="1" s="1"/>
  <c r="DG767" i="1"/>
  <c r="DF767" i="1"/>
  <c r="DH767" i="1" s="1"/>
  <c r="DG766" i="1"/>
  <c r="DF766" i="1"/>
  <c r="DH766" i="1" s="1"/>
  <c r="DG765" i="1"/>
  <c r="DF765" i="1"/>
  <c r="DH765" i="1" s="1"/>
  <c r="DG764" i="1"/>
  <c r="DF764" i="1"/>
  <c r="DH764" i="1" s="1"/>
  <c r="DG763" i="1"/>
  <c r="DF763" i="1"/>
  <c r="DH763" i="1" s="1"/>
  <c r="DG762" i="1"/>
  <c r="DF762" i="1"/>
  <c r="DH762" i="1" s="1"/>
  <c r="DG761" i="1"/>
  <c r="DF761" i="1"/>
  <c r="DH761" i="1" s="1"/>
  <c r="DG760" i="1"/>
  <c r="DF760" i="1"/>
  <c r="DH760" i="1" s="1"/>
  <c r="DG759" i="1"/>
  <c r="DF759" i="1"/>
  <c r="DH759" i="1" s="1"/>
  <c r="DG758" i="1"/>
  <c r="DF758" i="1"/>
  <c r="DH758" i="1" s="1"/>
  <c r="DG757" i="1"/>
  <c r="DF757" i="1"/>
  <c r="DH757" i="1" s="1"/>
  <c r="DG756" i="1"/>
  <c r="DF756" i="1"/>
  <c r="DH756" i="1" s="1"/>
  <c r="DG755" i="1"/>
  <c r="DF755" i="1"/>
  <c r="DH755" i="1" s="1"/>
  <c r="DG754" i="1"/>
  <c r="DF754" i="1"/>
  <c r="DH754" i="1" s="1"/>
  <c r="DG753" i="1"/>
  <c r="DF753" i="1"/>
  <c r="DH753" i="1" s="1"/>
  <c r="DG752" i="1"/>
  <c r="DF752" i="1"/>
  <c r="DH752" i="1" s="1"/>
  <c r="DG751" i="1"/>
  <c r="DF751" i="1"/>
  <c r="DH751" i="1" s="1"/>
  <c r="DG750" i="1"/>
  <c r="DF750" i="1"/>
  <c r="DH750" i="1" s="1"/>
  <c r="DG749" i="1"/>
  <c r="DF749" i="1"/>
  <c r="DH749" i="1" s="1"/>
  <c r="DG748" i="1"/>
  <c r="DF748" i="1"/>
  <c r="DH748" i="1" s="1"/>
  <c r="DG747" i="1"/>
  <c r="DF747" i="1"/>
  <c r="DH747" i="1" s="1"/>
  <c r="DG746" i="1"/>
  <c r="DF746" i="1"/>
  <c r="DH746" i="1" s="1"/>
  <c r="DG745" i="1"/>
  <c r="DF745" i="1"/>
  <c r="DH745" i="1" s="1"/>
  <c r="DG744" i="1"/>
  <c r="DF744" i="1"/>
  <c r="DH744" i="1" s="1"/>
  <c r="DG743" i="1"/>
  <c r="DF743" i="1"/>
  <c r="DH743" i="1" s="1"/>
  <c r="DG742" i="1"/>
  <c r="DF742" i="1"/>
  <c r="DH742" i="1" s="1"/>
  <c r="DG741" i="1"/>
  <c r="DF741" i="1"/>
  <c r="DH741" i="1" s="1"/>
  <c r="DG740" i="1"/>
  <c r="DF740" i="1"/>
  <c r="DH740" i="1" s="1"/>
  <c r="DG739" i="1"/>
  <c r="DF739" i="1"/>
  <c r="DH739" i="1" s="1"/>
  <c r="DG738" i="1"/>
  <c r="DF738" i="1"/>
  <c r="DH738" i="1" s="1"/>
  <c r="DG737" i="1"/>
  <c r="DF737" i="1"/>
  <c r="DH737" i="1" s="1"/>
  <c r="DG736" i="1"/>
  <c r="DF736" i="1"/>
  <c r="DH736" i="1" s="1"/>
  <c r="DG735" i="1"/>
  <c r="DF735" i="1"/>
  <c r="DH735" i="1" s="1"/>
  <c r="DG734" i="1"/>
  <c r="DF734" i="1"/>
  <c r="DH734" i="1" s="1"/>
  <c r="DG733" i="1"/>
  <c r="DF733" i="1"/>
  <c r="DH733" i="1" s="1"/>
  <c r="DG732" i="1"/>
  <c r="DF732" i="1"/>
  <c r="DH732" i="1" s="1"/>
  <c r="DG731" i="1"/>
  <c r="DF731" i="1"/>
  <c r="DH731" i="1" s="1"/>
  <c r="DG730" i="1"/>
  <c r="DF730" i="1"/>
  <c r="DH730" i="1" s="1"/>
  <c r="DG729" i="1"/>
  <c r="DF729" i="1"/>
  <c r="DH729" i="1" s="1"/>
  <c r="DG728" i="1"/>
  <c r="DF728" i="1"/>
  <c r="DH728" i="1" s="1"/>
  <c r="DG727" i="1"/>
  <c r="DF727" i="1"/>
  <c r="DH727" i="1" s="1"/>
  <c r="DG726" i="1"/>
  <c r="DF726" i="1"/>
  <c r="DH726" i="1" s="1"/>
  <c r="DG725" i="1"/>
  <c r="DF725" i="1"/>
  <c r="DH725" i="1" s="1"/>
  <c r="DG724" i="1"/>
  <c r="DF724" i="1"/>
  <c r="DH724" i="1" s="1"/>
  <c r="DG723" i="1"/>
  <c r="DF723" i="1"/>
  <c r="DH723" i="1" s="1"/>
  <c r="DG722" i="1"/>
  <c r="DF722" i="1"/>
  <c r="DH722" i="1" s="1"/>
  <c r="DG721" i="1"/>
  <c r="DF721" i="1"/>
  <c r="DH721" i="1" s="1"/>
  <c r="DG720" i="1"/>
  <c r="DF720" i="1"/>
  <c r="DH720" i="1" s="1"/>
  <c r="DG719" i="1"/>
  <c r="DF719" i="1"/>
  <c r="DH719" i="1" s="1"/>
  <c r="DG718" i="1"/>
  <c r="DF718" i="1"/>
  <c r="DH718" i="1" s="1"/>
  <c r="DG717" i="1"/>
  <c r="DF717" i="1"/>
  <c r="DH717" i="1" s="1"/>
  <c r="DG716" i="1"/>
  <c r="DF716" i="1"/>
  <c r="DH716" i="1" s="1"/>
  <c r="DG715" i="1"/>
  <c r="DF715" i="1"/>
  <c r="DH715" i="1" s="1"/>
  <c r="DG714" i="1"/>
  <c r="DF714" i="1"/>
  <c r="DH714" i="1" s="1"/>
  <c r="DG713" i="1"/>
  <c r="DF713" i="1"/>
  <c r="DH713" i="1" s="1"/>
  <c r="DG712" i="1"/>
  <c r="DF712" i="1"/>
  <c r="DH712" i="1" s="1"/>
  <c r="DG711" i="1"/>
  <c r="DF711" i="1"/>
  <c r="DH711" i="1" s="1"/>
  <c r="DG710" i="1"/>
  <c r="DF710" i="1"/>
  <c r="DH710" i="1" s="1"/>
  <c r="DG709" i="1"/>
  <c r="DF709" i="1"/>
  <c r="DH709" i="1" s="1"/>
  <c r="DG708" i="1"/>
  <c r="DF708" i="1"/>
  <c r="DH708" i="1" s="1"/>
  <c r="DG707" i="1"/>
  <c r="DF707" i="1"/>
  <c r="DH707" i="1" s="1"/>
  <c r="DG706" i="1"/>
  <c r="DF706" i="1"/>
  <c r="DH706" i="1" s="1"/>
  <c r="DG705" i="1"/>
  <c r="DF705" i="1"/>
  <c r="DH705" i="1" s="1"/>
  <c r="DG704" i="1"/>
  <c r="DF704" i="1"/>
  <c r="DH704" i="1" s="1"/>
  <c r="DG703" i="1"/>
  <c r="DF703" i="1"/>
  <c r="DH703" i="1" s="1"/>
  <c r="DG702" i="1"/>
  <c r="DF702" i="1"/>
  <c r="DH702" i="1" s="1"/>
  <c r="DG701" i="1"/>
  <c r="DF701" i="1"/>
  <c r="DH701" i="1" s="1"/>
  <c r="DG700" i="1"/>
  <c r="DF700" i="1"/>
  <c r="DH700" i="1" s="1"/>
  <c r="DG699" i="1"/>
  <c r="DF699" i="1"/>
  <c r="DH699" i="1" s="1"/>
  <c r="DG698" i="1"/>
  <c r="DF698" i="1"/>
  <c r="DH698" i="1" s="1"/>
  <c r="DG697" i="1"/>
  <c r="DF697" i="1"/>
  <c r="DH697" i="1" s="1"/>
  <c r="DG696" i="1"/>
  <c r="DF696" i="1"/>
  <c r="DH696" i="1" s="1"/>
  <c r="DG695" i="1"/>
  <c r="DF695" i="1"/>
  <c r="DH695" i="1" s="1"/>
  <c r="DG694" i="1"/>
  <c r="DF694" i="1"/>
  <c r="DH694" i="1" s="1"/>
  <c r="DG693" i="1"/>
  <c r="DF693" i="1"/>
  <c r="DH693" i="1" s="1"/>
  <c r="DG692" i="1"/>
  <c r="DF692" i="1"/>
  <c r="DH692" i="1" s="1"/>
  <c r="DG691" i="1"/>
  <c r="DF691" i="1"/>
  <c r="DH691" i="1" s="1"/>
  <c r="DG690" i="1"/>
  <c r="DF690" i="1"/>
  <c r="DH690" i="1" s="1"/>
  <c r="DG689" i="1"/>
  <c r="DF689" i="1"/>
  <c r="DH689" i="1" s="1"/>
  <c r="DG688" i="1"/>
  <c r="DF688" i="1"/>
  <c r="DH688" i="1" s="1"/>
  <c r="DG687" i="1"/>
  <c r="DF687" i="1"/>
  <c r="DH687" i="1" s="1"/>
  <c r="DG686" i="1"/>
  <c r="DF686" i="1"/>
  <c r="DH686" i="1" s="1"/>
  <c r="DG685" i="1"/>
  <c r="DF685" i="1"/>
  <c r="DH685" i="1" s="1"/>
  <c r="DG684" i="1"/>
  <c r="DF684" i="1"/>
  <c r="DH684" i="1" s="1"/>
  <c r="DG683" i="1"/>
  <c r="DF683" i="1"/>
  <c r="DH683" i="1" s="1"/>
  <c r="DG682" i="1"/>
  <c r="DF682" i="1"/>
  <c r="DH682" i="1" s="1"/>
  <c r="DG681" i="1"/>
  <c r="DF681" i="1"/>
  <c r="DH681" i="1" s="1"/>
  <c r="DG680" i="1"/>
  <c r="DF680" i="1"/>
  <c r="DH680" i="1" s="1"/>
  <c r="DG679" i="1"/>
  <c r="DF679" i="1"/>
  <c r="DH679" i="1" s="1"/>
  <c r="DG678" i="1"/>
  <c r="DF678" i="1"/>
  <c r="DH678" i="1" s="1"/>
  <c r="DG677" i="1"/>
  <c r="DF677" i="1"/>
  <c r="DH677" i="1" s="1"/>
  <c r="DG676" i="1"/>
  <c r="DF676" i="1"/>
  <c r="DH676" i="1" s="1"/>
  <c r="DG675" i="1"/>
  <c r="DF675" i="1"/>
  <c r="DH675" i="1" s="1"/>
  <c r="DG674" i="1"/>
  <c r="DF674" i="1"/>
  <c r="DH674" i="1" s="1"/>
  <c r="DG673" i="1"/>
  <c r="DF673" i="1"/>
  <c r="DH673" i="1" s="1"/>
  <c r="DG672" i="1"/>
  <c r="DF672" i="1"/>
  <c r="DH672" i="1" s="1"/>
  <c r="DG671" i="1"/>
  <c r="DF671" i="1"/>
  <c r="DH671" i="1" s="1"/>
  <c r="DG670" i="1"/>
  <c r="DF670" i="1"/>
  <c r="DH670" i="1" s="1"/>
  <c r="DG669" i="1"/>
  <c r="DF669" i="1"/>
  <c r="DH669" i="1" s="1"/>
  <c r="DG668" i="1"/>
  <c r="DF668" i="1"/>
  <c r="DH668" i="1" s="1"/>
  <c r="DG667" i="1"/>
  <c r="DF667" i="1"/>
  <c r="DH667" i="1" s="1"/>
  <c r="DG666" i="1"/>
  <c r="DF666" i="1"/>
  <c r="DH666" i="1" s="1"/>
  <c r="DG665" i="1"/>
  <c r="DF665" i="1"/>
  <c r="DH665" i="1" s="1"/>
  <c r="DG664" i="1"/>
  <c r="DF664" i="1"/>
  <c r="DH664" i="1" s="1"/>
  <c r="DG663" i="1"/>
  <c r="DF663" i="1"/>
  <c r="DH663" i="1" s="1"/>
  <c r="DG662" i="1"/>
  <c r="DF662" i="1"/>
  <c r="DH662" i="1" s="1"/>
  <c r="DG661" i="1"/>
  <c r="DF661" i="1"/>
  <c r="DH661" i="1" s="1"/>
  <c r="DG660" i="1"/>
  <c r="DF660" i="1"/>
  <c r="DH660" i="1" s="1"/>
  <c r="DG659" i="1"/>
  <c r="DF659" i="1"/>
  <c r="DH659" i="1" s="1"/>
  <c r="DG658" i="1"/>
  <c r="DF658" i="1"/>
  <c r="DH658" i="1" s="1"/>
  <c r="DG657" i="1"/>
  <c r="DF657" i="1"/>
  <c r="DH657" i="1" s="1"/>
  <c r="DG656" i="1"/>
  <c r="DF656" i="1"/>
  <c r="DH656" i="1" s="1"/>
  <c r="DG655" i="1"/>
  <c r="DF655" i="1"/>
  <c r="DH655" i="1" s="1"/>
  <c r="DG654" i="1"/>
  <c r="DF654" i="1"/>
  <c r="DH654" i="1" s="1"/>
  <c r="DG653" i="1"/>
  <c r="DF653" i="1"/>
  <c r="DH653" i="1" s="1"/>
  <c r="DG652" i="1"/>
  <c r="DF652" i="1"/>
  <c r="DH652" i="1" s="1"/>
  <c r="DG651" i="1"/>
  <c r="DF651" i="1"/>
  <c r="DH651" i="1" s="1"/>
  <c r="DG650" i="1"/>
  <c r="DF650" i="1"/>
  <c r="DH650" i="1" s="1"/>
  <c r="DG649" i="1"/>
  <c r="DF649" i="1"/>
  <c r="DH649" i="1" s="1"/>
  <c r="DG648" i="1"/>
  <c r="DF648" i="1"/>
  <c r="DH648" i="1" s="1"/>
  <c r="DG647" i="1"/>
  <c r="DF647" i="1"/>
  <c r="DH647" i="1" s="1"/>
  <c r="DG646" i="1"/>
  <c r="DF646" i="1"/>
  <c r="DH646" i="1" s="1"/>
  <c r="DG645" i="1"/>
  <c r="DF645" i="1"/>
  <c r="DH645" i="1" s="1"/>
  <c r="DG644" i="1"/>
  <c r="DF644" i="1"/>
  <c r="DH644" i="1" s="1"/>
  <c r="DG643" i="1"/>
  <c r="DF643" i="1"/>
  <c r="DH643" i="1" s="1"/>
  <c r="DG642" i="1"/>
  <c r="DF642" i="1"/>
  <c r="DH642" i="1" s="1"/>
  <c r="DG641" i="1"/>
  <c r="DF641" i="1"/>
  <c r="DH641" i="1" s="1"/>
  <c r="DG640" i="1"/>
  <c r="DF640" i="1"/>
  <c r="DH640" i="1" s="1"/>
  <c r="DG639" i="1"/>
  <c r="DF639" i="1"/>
  <c r="DH639" i="1" s="1"/>
  <c r="DG638" i="1"/>
  <c r="DF638" i="1"/>
  <c r="DH638" i="1" s="1"/>
  <c r="DG637" i="1"/>
  <c r="DF637" i="1"/>
  <c r="DH637" i="1" s="1"/>
  <c r="DG636" i="1"/>
  <c r="DF636" i="1"/>
  <c r="DH636" i="1" s="1"/>
  <c r="DG635" i="1"/>
  <c r="DF635" i="1"/>
  <c r="DH635" i="1" s="1"/>
  <c r="DG634" i="1"/>
  <c r="DF634" i="1"/>
  <c r="DH634" i="1" s="1"/>
  <c r="DG633" i="1"/>
  <c r="DF633" i="1"/>
  <c r="DH633" i="1" s="1"/>
  <c r="DG632" i="1"/>
  <c r="DF632" i="1"/>
  <c r="DH632" i="1" s="1"/>
  <c r="DG631" i="1"/>
  <c r="DF631" i="1"/>
  <c r="DH631" i="1" s="1"/>
  <c r="DG630" i="1"/>
  <c r="DF630" i="1"/>
  <c r="DH630" i="1" s="1"/>
  <c r="DG629" i="1"/>
  <c r="DF629" i="1"/>
  <c r="DH629" i="1" s="1"/>
  <c r="DG628" i="1"/>
  <c r="DF628" i="1"/>
  <c r="DH628" i="1" s="1"/>
  <c r="DG627" i="1"/>
  <c r="DF627" i="1"/>
  <c r="DH627" i="1" s="1"/>
  <c r="DG626" i="1"/>
  <c r="DF626" i="1"/>
  <c r="DH626" i="1" s="1"/>
  <c r="DG625" i="1"/>
  <c r="DF625" i="1"/>
  <c r="DH625" i="1" s="1"/>
  <c r="DG624" i="1"/>
  <c r="DF624" i="1"/>
  <c r="DH624" i="1" s="1"/>
  <c r="DG623" i="1"/>
  <c r="DF623" i="1"/>
  <c r="DH623" i="1" s="1"/>
  <c r="DG622" i="1"/>
  <c r="DF622" i="1"/>
  <c r="DH622" i="1" s="1"/>
  <c r="DG621" i="1"/>
  <c r="DF621" i="1"/>
  <c r="DH621" i="1" s="1"/>
  <c r="DG620" i="1"/>
  <c r="DF620" i="1"/>
  <c r="DH620" i="1" s="1"/>
  <c r="DG619" i="1"/>
  <c r="DF619" i="1"/>
  <c r="DH619" i="1" s="1"/>
  <c r="DG618" i="1"/>
  <c r="DF618" i="1"/>
  <c r="DH618" i="1" s="1"/>
  <c r="DG617" i="1"/>
  <c r="DF617" i="1"/>
  <c r="DH617" i="1" s="1"/>
  <c r="DG616" i="1"/>
  <c r="DF616" i="1"/>
  <c r="DH616" i="1" s="1"/>
  <c r="DG615" i="1"/>
  <c r="DF615" i="1"/>
  <c r="DH615" i="1" s="1"/>
  <c r="DG614" i="1"/>
  <c r="DF614" i="1"/>
  <c r="DH614" i="1" s="1"/>
  <c r="DG613" i="1"/>
  <c r="DF613" i="1"/>
  <c r="DH613" i="1" s="1"/>
  <c r="DG612" i="1"/>
  <c r="DF612" i="1"/>
  <c r="DH612" i="1" s="1"/>
  <c r="DG611" i="1"/>
  <c r="DF611" i="1"/>
  <c r="DH611" i="1" s="1"/>
  <c r="DG610" i="1"/>
  <c r="DF610" i="1"/>
  <c r="DH610" i="1" s="1"/>
  <c r="DG609" i="1"/>
  <c r="DF609" i="1"/>
  <c r="DH609" i="1" s="1"/>
  <c r="DG608" i="1"/>
  <c r="DF608" i="1"/>
  <c r="DH608" i="1" s="1"/>
  <c r="DG607" i="1"/>
  <c r="DF607" i="1"/>
  <c r="DH607" i="1" s="1"/>
  <c r="DG606" i="1"/>
  <c r="DF606" i="1"/>
  <c r="DH606" i="1" s="1"/>
  <c r="DG605" i="1"/>
  <c r="DF605" i="1"/>
  <c r="DH605" i="1" s="1"/>
  <c r="DG604" i="1"/>
  <c r="DF604" i="1"/>
  <c r="DH604" i="1" s="1"/>
  <c r="DG603" i="1"/>
  <c r="DF603" i="1"/>
  <c r="DH603" i="1" s="1"/>
  <c r="DG602" i="1"/>
  <c r="DF602" i="1"/>
  <c r="DH602" i="1" s="1"/>
  <c r="DG601" i="1"/>
  <c r="DF601" i="1"/>
  <c r="DH601" i="1" s="1"/>
  <c r="DG600" i="1"/>
  <c r="DF600" i="1"/>
  <c r="DH600" i="1" s="1"/>
  <c r="DG599" i="1"/>
  <c r="DF599" i="1"/>
  <c r="DH599" i="1" s="1"/>
  <c r="DG598" i="1"/>
  <c r="DF598" i="1"/>
  <c r="DH598" i="1" s="1"/>
  <c r="DG597" i="1"/>
  <c r="DF597" i="1"/>
  <c r="DH597" i="1" s="1"/>
  <c r="DG596" i="1"/>
  <c r="DF596" i="1"/>
  <c r="DH596" i="1" s="1"/>
  <c r="DG595" i="1"/>
  <c r="DF595" i="1"/>
  <c r="DH595" i="1" s="1"/>
  <c r="DG594" i="1"/>
  <c r="DF594" i="1"/>
  <c r="DH594" i="1" s="1"/>
  <c r="DG593" i="1"/>
  <c r="DF593" i="1"/>
  <c r="DH593" i="1" s="1"/>
  <c r="DG592" i="1"/>
  <c r="DF592" i="1"/>
  <c r="DH592" i="1" s="1"/>
  <c r="DG591" i="1"/>
  <c r="DF591" i="1"/>
  <c r="DH591" i="1" s="1"/>
  <c r="DG590" i="1"/>
  <c r="DF590" i="1"/>
  <c r="DH590" i="1" s="1"/>
  <c r="DG589" i="1"/>
  <c r="DF589" i="1"/>
  <c r="DH589" i="1" s="1"/>
  <c r="DG588" i="1"/>
  <c r="DF588" i="1"/>
  <c r="DH588" i="1" s="1"/>
  <c r="DG587" i="1"/>
  <c r="DF587" i="1"/>
  <c r="DH587" i="1" s="1"/>
  <c r="DG586" i="1"/>
  <c r="DF586" i="1"/>
  <c r="DH586" i="1" s="1"/>
  <c r="DG585" i="1"/>
  <c r="DF585" i="1"/>
  <c r="DH585" i="1" s="1"/>
  <c r="DG584" i="1"/>
  <c r="DF584" i="1"/>
  <c r="DH584" i="1" s="1"/>
  <c r="DG583" i="1"/>
  <c r="DF583" i="1"/>
  <c r="DH583" i="1" s="1"/>
  <c r="DG582" i="1"/>
  <c r="DF582" i="1"/>
  <c r="DH582" i="1" s="1"/>
  <c r="DG581" i="1"/>
  <c r="DF581" i="1"/>
  <c r="DH581" i="1" s="1"/>
  <c r="DG580" i="1"/>
  <c r="DF580" i="1"/>
  <c r="DH580" i="1" s="1"/>
  <c r="DG579" i="1"/>
  <c r="DF579" i="1"/>
  <c r="DH579" i="1" s="1"/>
  <c r="DG578" i="1"/>
  <c r="DF578" i="1"/>
  <c r="DH578" i="1" s="1"/>
  <c r="DG577" i="1"/>
  <c r="DF577" i="1"/>
  <c r="DH577" i="1" s="1"/>
  <c r="DG576" i="1"/>
  <c r="DF576" i="1"/>
  <c r="DH576" i="1" s="1"/>
  <c r="DG575" i="1"/>
  <c r="DF575" i="1"/>
  <c r="DH575" i="1" s="1"/>
  <c r="DG574" i="1"/>
  <c r="DF574" i="1"/>
  <c r="DH574" i="1" s="1"/>
  <c r="DG573" i="1"/>
  <c r="DF573" i="1"/>
  <c r="DH573" i="1" s="1"/>
  <c r="DG572" i="1"/>
  <c r="DF572" i="1"/>
  <c r="DH572" i="1" s="1"/>
  <c r="DG571" i="1"/>
  <c r="DF571" i="1"/>
  <c r="DH571" i="1" s="1"/>
  <c r="DG570" i="1"/>
  <c r="DF570" i="1"/>
  <c r="DH570" i="1" s="1"/>
  <c r="DG569" i="1"/>
  <c r="DF569" i="1"/>
  <c r="DH569" i="1" s="1"/>
  <c r="DG568" i="1"/>
  <c r="DF568" i="1"/>
  <c r="DH568" i="1" s="1"/>
  <c r="DG567" i="1"/>
  <c r="DF567" i="1"/>
  <c r="DH567" i="1" s="1"/>
  <c r="DG566" i="1"/>
  <c r="DF566" i="1"/>
  <c r="DH566" i="1" s="1"/>
  <c r="DG565" i="1"/>
  <c r="DF565" i="1"/>
  <c r="DH565" i="1" s="1"/>
  <c r="DG564" i="1"/>
  <c r="DF564" i="1"/>
  <c r="DH564" i="1" s="1"/>
  <c r="DG563" i="1"/>
  <c r="DF563" i="1"/>
  <c r="DH563" i="1" s="1"/>
  <c r="DG562" i="1"/>
  <c r="DF562" i="1"/>
  <c r="DH562" i="1" s="1"/>
  <c r="DG561" i="1"/>
  <c r="DF561" i="1"/>
  <c r="DH561" i="1" s="1"/>
  <c r="DG560" i="1"/>
  <c r="DF560" i="1"/>
  <c r="DH560" i="1" s="1"/>
  <c r="DG559" i="1"/>
  <c r="DF559" i="1"/>
  <c r="DH559" i="1" s="1"/>
  <c r="DG558" i="1"/>
  <c r="DF558" i="1"/>
  <c r="DH558" i="1" s="1"/>
  <c r="DG557" i="1"/>
  <c r="DF557" i="1"/>
  <c r="DH557" i="1" s="1"/>
  <c r="DG556" i="1"/>
  <c r="DF556" i="1"/>
  <c r="DH556" i="1" s="1"/>
  <c r="DG555" i="1"/>
  <c r="DF555" i="1"/>
  <c r="DH555" i="1" s="1"/>
  <c r="DG554" i="1"/>
  <c r="DF554" i="1"/>
  <c r="DH554" i="1" s="1"/>
  <c r="DG553" i="1"/>
  <c r="DF553" i="1"/>
  <c r="DH553" i="1" s="1"/>
  <c r="DG552" i="1"/>
  <c r="DF552" i="1"/>
  <c r="DH552" i="1" s="1"/>
  <c r="DG551" i="1"/>
  <c r="DF551" i="1"/>
  <c r="DH551" i="1" s="1"/>
  <c r="DG550" i="1"/>
  <c r="DF550" i="1"/>
  <c r="DH550" i="1" s="1"/>
  <c r="DG549" i="1"/>
  <c r="DF549" i="1"/>
  <c r="DH549" i="1" s="1"/>
  <c r="DG548" i="1"/>
  <c r="DF548" i="1"/>
  <c r="DH548" i="1" s="1"/>
  <c r="DG547" i="1"/>
  <c r="DF547" i="1"/>
  <c r="DH547" i="1" s="1"/>
  <c r="DG546" i="1"/>
  <c r="DF546" i="1"/>
  <c r="DH546" i="1" s="1"/>
  <c r="DG545" i="1"/>
  <c r="DF545" i="1"/>
  <c r="DH545" i="1" s="1"/>
  <c r="DG544" i="1"/>
  <c r="DF544" i="1"/>
  <c r="DH544" i="1" s="1"/>
  <c r="DG543" i="1"/>
  <c r="DF543" i="1"/>
  <c r="DH543" i="1" s="1"/>
  <c r="DG542" i="1"/>
  <c r="DF542" i="1"/>
  <c r="DH542" i="1" s="1"/>
  <c r="DG541" i="1"/>
  <c r="DF541" i="1"/>
  <c r="DH541" i="1" s="1"/>
  <c r="DG540" i="1"/>
  <c r="DF540" i="1"/>
  <c r="DH540" i="1" s="1"/>
  <c r="DG539" i="1"/>
  <c r="DF539" i="1"/>
  <c r="DH539" i="1" s="1"/>
  <c r="DG538" i="1"/>
  <c r="DF538" i="1"/>
  <c r="DH538" i="1" s="1"/>
  <c r="DG537" i="1"/>
  <c r="DF537" i="1"/>
  <c r="DH537" i="1" s="1"/>
  <c r="DG536" i="1"/>
  <c r="DF536" i="1"/>
  <c r="DH536" i="1" s="1"/>
  <c r="DG535" i="1"/>
  <c r="DF535" i="1"/>
  <c r="DH535" i="1" s="1"/>
  <c r="DG534" i="1"/>
  <c r="DF534" i="1"/>
  <c r="DH534" i="1" s="1"/>
  <c r="DG533" i="1"/>
  <c r="DF533" i="1"/>
  <c r="DH533" i="1" s="1"/>
  <c r="DG532" i="1"/>
  <c r="DF532" i="1"/>
  <c r="DH532" i="1" s="1"/>
  <c r="DG531" i="1"/>
  <c r="DF531" i="1"/>
  <c r="DH531" i="1" s="1"/>
  <c r="DG530" i="1"/>
  <c r="DF530" i="1"/>
  <c r="DH530" i="1" s="1"/>
  <c r="DG529" i="1"/>
  <c r="DF529" i="1"/>
  <c r="DH529" i="1" s="1"/>
  <c r="DG528" i="1"/>
  <c r="DF528" i="1"/>
  <c r="DH528" i="1" s="1"/>
  <c r="DG527" i="1"/>
  <c r="DF527" i="1"/>
  <c r="DH527" i="1" s="1"/>
  <c r="DG526" i="1"/>
  <c r="DF526" i="1"/>
  <c r="DH526" i="1" s="1"/>
  <c r="DG525" i="1"/>
  <c r="DF525" i="1"/>
  <c r="DH525" i="1" s="1"/>
  <c r="DG524" i="1"/>
  <c r="DF524" i="1"/>
  <c r="DH524" i="1" s="1"/>
  <c r="DG523" i="1"/>
  <c r="DF523" i="1"/>
  <c r="DH523" i="1" s="1"/>
  <c r="DG522" i="1"/>
  <c r="DF522" i="1"/>
  <c r="DH522" i="1" s="1"/>
  <c r="DG521" i="1"/>
  <c r="DF521" i="1"/>
  <c r="DH521" i="1" s="1"/>
  <c r="DG520" i="1"/>
  <c r="DF520" i="1"/>
  <c r="DH520" i="1" s="1"/>
  <c r="DG519" i="1"/>
  <c r="DF519" i="1"/>
  <c r="DH519" i="1" s="1"/>
  <c r="DG518" i="1"/>
  <c r="DF518" i="1"/>
  <c r="DH518" i="1" s="1"/>
  <c r="DG517" i="1"/>
  <c r="DF517" i="1"/>
  <c r="DH517" i="1" s="1"/>
  <c r="DG516" i="1"/>
  <c r="DF516" i="1"/>
  <c r="DH516" i="1" s="1"/>
  <c r="DG515" i="1"/>
  <c r="DF515" i="1"/>
  <c r="DH515" i="1" s="1"/>
  <c r="DG514" i="1"/>
  <c r="DF514" i="1"/>
  <c r="DH514" i="1" s="1"/>
  <c r="DG513" i="1"/>
  <c r="DF513" i="1"/>
  <c r="DH513" i="1" s="1"/>
  <c r="DG512" i="1"/>
  <c r="DF512" i="1"/>
  <c r="DH512" i="1" s="1"/>
  <c r="DG511" i="1"/>
  <c r="DF511" i="1"/>
  <c r="DH511" i="1" s="1"/>
  <c r="DG510" i="1"/>
  <c r="DF510" i="1"/>
  <c r="DH510" i="1" s="1"/>
  <c r="DG509" i="1"/>
  <c r="DF509" i="1"/>
  <c r="DH509" i="1" s="1"/>
  <c r="DG508" i="1"/>
  <c r="DF508" i="1"/>
  <c r="DH508" i="1" s="1"/>
  <c r="DG507" i="1"/>
  <c r="DF507" i="1"/>
  <c r="DH507" i="1" s="1"/>
  <c r="DG506" i="1"/>
  <c r="DF506" i="1"/>
  <c r="DH506" i="1" s="1"/>
  <c r="DG505" i="1"/>
  <c r="DF505" i="1"/>
  <c r="DH505" i="1" s="1"/>
  <c r="DG504" i="1"/>
  <c r="DF504" i="1"/>
  <c r="DH504" i="1" s="1"/>
  <c r="DG503" i="1"/>
  <c r="DF503" i="1"/>
  <c r="DH503" i="1" s="1"/>
  <c r="DG502" i="1"/>
  <c r="DF502" i="1"/>
  <c r="DH502" i="1" s="1"/>
  <c r="DG501" i="1"/>
  <c r="DF501" i="1"/>
  <c r="DH501" i="1" s="1"/>
  <c r="DG500" i="1"/>
  <c r="DF500" i="1"/>
  <c r="DH500" i="1" s="1"/>
  <c r="DG499" i="1"/>
  <c r="DF499" i="1"/>
  <c r="DH499" i="1" s="1"/>
  <c r="DG498" i="1"/>
  <c r="DF498" i="1"/>
  <c r="DH498" i="1" s="1"/>
  <c r="DG497" i="1"/>
  <c r="DF497" i="1"/>
  <c r="DH497" i="1" s="1"/>
  <c r="DG496" i="1"/>
  <c r="DF496" i="1"/>
  <c r="DH496" i="1" s="1"/>
  <c r="DG495" i="1"/>
  <c r="DF495" i="1"/>
  <c r="DH495" i="1" s="1"/>
  <c r="DG494" i="1"/>
  <c r="DF494" i="1"/>
  <c r="DH494" i="1" s="1"/>
  <c r="DG493" i="1"/>
  <c r="DF493" i="1"/>
  <c r="DH493" i="1" s="1"/>
  <c r="DG492" i="1"/>
  <c r="DF492" i="1"/>
  <c r="DH492" i="1" s="1"/>
  <c r="DG491" i="1"/>
  <c r="DF491" i="1"/>
  <c r="DH491" i="1" s="1"/>
  <c r="DG490" i="1"/>
  <c r="DF490" i="1"/>
  <c r="DH490" i="1" s="1"/>
  <c r="DG489" i="1"/>
  <c r="DF489" i="1"/>
  <c r="DH489" i="1" s="1"/>
  <c r="DG488" i="1"/>
  <c r="DF488" i="1"/>
  <c r="DH488" i="1" s="1"/>
  <c r="DG487" i="1"/>
  <c r="DF487" i="1"/>
  <c r="DH487" i="1" s="1"/>
  <c r="DG486" i="1"/>
  <c r="DF486" i="1"/>
  <c r="DH486" i="1" s="1"/>
  <c r="DG485" i="1"/>
  <c r="DF485" i="1"/>
  <c r="DH485" i="1" s="1"/>
  <c r="DG484" i="1"/>
  <c r="DF484" i="1"/>
  <c r="DH484" i="1" s="1"/>
  <c r="DG483" i="1"/>
  <c r="DF483" i="1"/>
  <c r="DH483" i="1" s="1"/>
  <c r="DG482" i="1"/>
  <c r="DF482" i="1"/>
  <c r="DH482" i="1" s="1"/>
  <c r="DG481" i="1"/>
  <c r="DF481" i="1"/>
  <c r="DH481" i="1" s="1"/>
  <c r="DG480" i="1"/>
  <c r="DF480" i="1"/>
  <c r="DH480" i="1" s="1"/>
  <c r="DG479" i="1"/>
  <c r="DF479" i="1"/>
  <c r="DH479" i="1" s="1"/>
  <c r="DG478" i="1"/>
  <c r="DF478" i="1"/>
  <c r="DH478" i="1" s="1"/>
  <c r="DG477" i="1"/>
  <c r="DF477" i="1"/>
  <c r="DH477" i="1" s="1"/>
  <c r="DG476" i="1"/>
  <c r="DF476" i="1"/>
  <c r="DH476" i="1" s="1"/>
  <c r="DG475" i="1"/>
  <c r="DF475" i="1"/>
  <c r="DH475" i="1" s="1"/>
  <c r="DG474" i="1"/>
  <c r="DF474" i="1"/>
  <c r="DH474" i="1" s="1"/>
  <c r="DG473" i="1"/>
  <c r="DF473" i="1"/>
  <c r="DH473" i="1" s="1"/>
  <c r="DG472" i="1"/>
  <c r="DF472" i="1"/>
  <c r="DH472" i="1" s="1"/>
  <c r="DG471" i="1"/>
  <c r="DF471" i="1"/>
  <c r="DH471" i="1" s="1"/>
  <c r="DG470" i="1"/>
  <c r="DF470" i="1"/>
  <c r="DH470" i="1" s="1"/>
  <c r="DG469" i="1"/>
  <c r="DF469" i="1"/>
  <c r="DH469" i="1" s="1"/>
  <c r="DG468" i="1"/>
  <c r="DF468" i="1"/>
  <c r="DH468" i="1" s="1"/>
  <c r="DG467" i="1"/>
  <c r="DF467" i="1"/>
  <c r="DH467" i="1" s="1"/>
  <c r="DG466" i="1"/>
  <c r="DF466" i="1"/>
  <c r="DH466" i="1" s="1"/>
  <c r="DG465" i="1"/>
  <c r="DF465" i="1"/>
  <c r="DH465" i="1" s="1"/>
  <c r="DG464" i="1"/>
  <c r="DF464" i="1"/>
  <c r="DH464" i="1" s="1"/>
  <c r="DG463" i="1"/>
  <c r="DF463" i="1"/>
  <c r="DH463" i="1" s="1"/>
  <c r="DG462" i="1"/>
  <c r="DF462" i="1"/>
  <c r="DH462" i="1" s="1"/>
  <c r="DG461" i="1"/>
  <c r="DF461" i="1"/>
  <c r="DH461" i="1" s="1"/>
  <c r="DG460" i="1"/>
  <c r="DF460" i="1"/>
  <c r="DH460" i="1" s="1"/>
  <c r="DG459" i="1"/>
  <c r="DF459" i="1"/>
  <c r="DH459" i="1" s="1"/>
  <c r="DG458" i="1"/>
  <c r="DF458" i="1"/>
  <c r="DH458" i="1" s="1"/>
  <c r="DG457" i="1"/>
  <c r="DF457" i="1"/>
  <c r="DH457" i="1" s="1"/>
  <c r="DG456" i="1"/>
  <c r="DF456" i="1"/>
  <c r="DH456" i="1" s="1"/>
  <c r="DG455" i="1"/>
  <c r="DF455" i="1"/>
  <c r="DH455" i="1" s="1"/>
  <c r="DG454" i="1"/>
  <c r="DF454" i="1"/>
  <c r="DH454" i="1" s="1"/>
  <c r="DG453" i="1"/>
  <c r="DF453" i="1"/>
  <c r="DH453" i="1" s="1"/>
  <c r="DG452" i="1"/>
  <c r="DF452" i="1"/>
  <c r="DH452" i="1" s="1"/>
  <c r="DG451" i="1"/>
  <c r="DF451" i="1"/>
  <c r="DH451" i="1" s="1"/>
  <c r="DG450" i="1"/>
  <c r="DF450" i="1"/>
  <c r="DH450" i="1" s="1"/>
  <c r="DG449" i="1"/>
  <c r="DF449" i="1"/>
  <c r="DH449" i="1" s="1"/>
  <c r="DG448" i="1"/>
  <c r="DF448" i="1"/>
  <c r="DH448" i="1" s="1"/>
  <c r="DG447" i="1"/>
  <c r="DF447" i="1"/>
  <c r="DH447" i="1" s="1"/>
  <c r="DG446" i="1"/>
  <c r="DF446" i="1"/>
  <c r="DH446" i="1" s="1"/>
  <c r="DG445" i="1"/>
  <c r="DF445" i="1"/>
  <c r="DH445" i="1" s="1"/>
  <c r="DG444" i="1"/>
  <c r="DF444" i="1"/>
  <c r="DH444" i="1" s="1"/>
  <c r="DG443" i="1"/>
  <c r="DF443" i="1"/>
  <c r="DH443" i="1" s="1"/>
  <c r="DG442" i="1"/>
  <c r="DF442" i="1"/>
  <c r="DH442" i="1" s="1"/>
  <c r="DG441" i="1"/>
  <c r="DF441" i="1"/>
  <c r="DH441" i="1" s="1"/>
  <c r="DG440" i="1"/>
  <c r="DF440" i="1"/>
  <c r="DH440" i="1" s="1"/>
  <c r="DG439" i="1"/>
  <c r="DF439" i="1"/>
  <c r="DH439" i="1" s="1"/>
  <c r="DG438" i="1"/>
  <c r="DF438" i="1"/>
  <c r="DH438" i="1" s="1"/>
  <c r="DG437" i="1"/>
  <c r="DF437" i="1"/>
  <c r="DH437" i="1" s="1"/>
  <c r="DG436" i="1"/>
  <c r="DF436" i="1"/>
  <c r="DH436" i="1" s="1"/>
  <c r="DG435" i="1"/>
  <c r="DF435" i="1"/>
  <c r="DH435" i="1" s="1"/>
  <c r="DG434" i="1"/>
  <c r="DF434" i="1"/>
  <c r="DH434" i="1" s="1"/>
  <c r="DG433" i="1"/>
  <c r="DF433" i="1"/>
  <c r="DH433" i="1" s="1"/>
  <c r="DG432" i="1"/>
  <c r="DF432" i="1"/>
  <c r="DH432" i="1" s="1"/>
  <c r="DG431" i="1"/>
  <c r="DF431" i="1"/>
  <c r="DH431" i="1" s="1"/>
  <c r="DG430" i="1"/>
  <c r="DF430" i="1"/>
  <c r="DH430" i="1" s="1"/>
  <c r="DG429" i="1"/>
  <c r="DF429" i="1"/>
  <c r="DH429" i="1" s="1"/>
  <c r="DG428" i="1"/>
  <c r="DF428" i="1"/>
  <c r="DH428" i="1" s="1"/>
  <c r="DG427" i="1"/>
  <c r="DF427" i="1"/>
  <c r="DH427" i="1" s="1"/>
  <c r="DG426" i="1"/>
  <c r="DF426" i="1"/>
  <c r="DH426" i="1" s="1"/>
  <c r="DG425" i="1"/>
  <c r="DF425" i="1"/>
  <c r="DH425" i="1" s="1"/>
  <c r="DG424" i="1"/>
  <c r="DF424" i="1"/>
  <c r="DH424" i="1" s="1"/>
  <c r="DG423" i="1"/>
  <c r="DF423" i="1"/>
  <c r="DH423" i="1" s="1"/>
  <c r="DG422" i="1"/>
  <c r="DF422" i="1"/>
  <c r="DH422" i="1" s="1"/>
  <c r="DG421" i="1"/>
  <c r="DF421" i="1"/>
  <c r="DH421" i="1" s="1"/>
  <c r="DG420" i="1"/>
  <c r="DF420" i="1"/>
  <c r="DH420" i="1" s="1"/>
  <c r="DG419" i="1"/>
  <c r="DF419" i="1"/>
  <c r="DH419" i="1" s="1"/>
  <c r="DG418" i="1"/>
  <c r="DF418" i="1"/>
  <c r="DH418" i="1" s="1"/>
  <c r="DG417" i="1"/>
  <c r="DF417" i="1"/>
  <c r="DH417" i="1" s="1"/>
  <c r="DG416" i="1"/>
  <c r="DF416" i="1"/>
  <c r="DH416" i="1" s="1"/>
  <c r="DG415" i="1"/>
  <c r="DF415" i="1"/>
  <c r="DH415" i="1" s="1"/>
  <c r="DG414" i="1"/>
  <c r="DF414" i="1"/>
  <c r="DH414" i="1" s="1"/>
  <c r="DG413" i="1"/>
  <c r="DF413" i="1"/>
  <c r="DH413" i="1" s="1"/>
  <c r="DG412" i="1"/>
  <c r="DF412" i="1"/>
  <c r="DH412" i="1" s="1"/>
  <c r="DG411" i="1"/>
  <c r="DF411" i="1"/>
  <c r="DH411" i="1" s="1"/>
  <c r="DG410" i="1"/>
  <c r="DF410" i="1"/>
  <c r="DH410" i="1" s="1"/>
  <c r="DG409" i="1"/>
  <c r="DF409" i="1"/>
  <c r="DH409" i="1" s="1"/>
  <c r="DG408" i="1"/>
  <c r="DF408" i="1"/>
  <c r="DH408" i="1" s="1"/>
  <c r="DG407" i="1"/>
  <c r="DF407" i="1"/>
  <c r="DH407" i="1" s="1"/>
  <c r="DG406" i="1"/>
  <c r="DF406" i="1"/>
  <c r="DH406" i="1" s="1"/>
  <c r="DG405" i="1"/>
  <c r="DF405" i="1"/>
  <c r="DH405" i="1" s="1"/>
  <c r="DG404" i="1"/>
  <c r="DF404" i="1"/>
  <c r="DH404" i="1" s="1"/>
  <c r="DG403" i="1"/>
  <c r="DF403" i="1"/>
  <c r="DH403" i="1" s="1"/>
  <c r="DG402" i="1"/>
  <c r="DF402" i="1"/>
  <c r="DH402" i="1" s="1"/>
  <c r="DG401" i="1"/>
  <c r="DF401" i="1"/>
  <c r="DH401" i="1" s="1"/>
  <c r="DG400" i="1"/>
  <c r="DF400" i="1"/>
  <c r="DH400" i="1" s="1"/>
  <c r="DG399" i="1"/>
  <c r="DF399" i="1"/>
  <c r="DH399" i="1" s="1"/>
  <c r="DG398" i="1"/>
  <c r="DF398" i="1"/>
  <c r="DH398" i="1" s="1"/>
  <c r="DG397" i="1"/>
  <c r="DF397" i="1"/>
  <c r="DH397" i="1" s="1"/>
  <c r="DG396" i="1"/>
  <c r="DF396" i="1"/>
  <c r="DH396" i="1" s="1"/>
  <c r="DG395" i="1"/>
  <c r="DF395" i="1"/>
  <c r="DH395" i="1" s="1"/>
  <c r="DG394" i="1"/>
  <c r="DF394" i="1"/>
  <c r="DH394" i="1" s="1"/>
  <c r="DG393" i="1"/>
  <c r="DF393" i="1"/>
  <c r="DH393" i="1" s="1"/>
  <c r="DG392" i="1"/>
  <c r="DF392" i="1"/>
  <c r="DH392" i="1" s="1"/>
  <c r="DG391" i="1"/>
  <c r="DF391" i="1"/>
  <c r="DH391" i="1" s="1"/>
  <c r="DG390" i="1"/>
  <c r="DF390" i="1"/>
  <c r="DH390" i="1" s="1"/>
  <c r="DG389" i="1"/>
  <c r="DF389" i="1"/>
  <c r="DH389" i="1" s="1"/>
  <c r="DG388" i="1"/>
  <c r="DF388" i="1"/>
  <c r="DH388" i="1" s="1"/>
  <c r="DG387" i="1"/>
  <c r="DF387" i="1"/>
  <c r="DH387" i="1" s="1"/>
  <c r="DG386" i="1"/>
  <c r="DF386" i="1"/>
  <c r="DH386" i="1" s="1"/>
  <c r="DG385" i="1"/>
  <c r="DF385" i="1"/>
  <c r="DH385" i="1" s="1"/>
  <c r="DG384" i="1"/>
  <c r="DF384" i="1"/>
  <c r="DH384" i="1" s="1"/>
  <c r="DG383" i="1"/>
  <c r="DF383" i="1"/>
  <c r="DH383" i="1" s="1"/>
  <c r="DG382" i="1"/>
  <c r="DF382" i="1"/>
  <c r="DH382" i="1" s="1"/>
  <c r="DG381" i="1"/>
  <c r="DF381" i="1"/>
  <c r="DH381" i="1" s="1"/>
  <c r="DG380" i="1"/>
  <c r="DF380" i="1"/>
  <c r="DH380" i="1" s="1"/>
  <c r="DG379" i="1"/>
  <c r="DF379" i="1"/>
  <c r="DH379" i="1" s="1"/>
  <c r="DG378" i="1"/>
  <c r="DF378" i="1"/>
  <c r="DH378" i="1" s="1"/>
  <c r="DG377" i="1"/>
  <c r="DF377" i="1"/>
  <c r="DH377" i="1" s="1"/>
  <c r="DG376" i="1"/>
  <c r="DF376" i="1"/>
  <c r="DH376" i="1" s="1"/>
  <c r="DF375" i="1"/>
  <c r="DH375" i="1" s="1"/>
  <c r="DG374" i="1"/>
  <c r="DF374" i="1"/>
  <c r="DH374" i="1" s="1"/>
  <c r="DG373" i="1"/>
  <c r="DF373" i="1"/>
  <c r="DH373" i="1" s="1"/>
  <c r="DG372" i="1"/>
  <c r="DF372" i="1"/>
  <c r="DH372" i="1" s="1"/>
  <c r="DG371" i="1"/>
  <c r="DF371" i="1"/>
  <c r="DH371" i="1" s="1"/>
  <c r="DG370" i="1"/>
  <c r="DF370" i="1"/>
  <c r="DH370" i="1" s="1"/>
  <c r="DG369" i="1"/>
  <c r="DF369" i="1"/>
  <c r="DH369" i="1" s="1"/>
  <c r="DG368" i="1"/>
  <c r="DF368" i="1"/>
  <c r="DH368" i="1" s="1"/>
  <c r="DG367" i="1"/>
  <c r="DF367" i="1"/>
  <c r="DH367" i="1" s="1"/>
  <c r="DG366" i="1"/>
  <c r="DF366" i="1"/>
  <c r="DH366" i="1" s="1"/>
  <c r="DG365" i="1"/>
  <c r="DF365" i="1"/>
  <c r="DH365" i="1" s="1"/>
  <c r="DG364" i="1"/>
  <c r="DF364" i="1"/>
  <c r="DH364" i="1" s="1"/>
  <c r="DG363" i="1"/>
  <c r="DF363" i="1"/>
  <c r="DH363" i="1" s="1"/>
  <c r="DG362" i="1"/>
  <c r="DF362" i="1"/>
  <c r="DH362" i="1" s="1"/>
  <c r="DG361" i="1"/>
  <c r="DF361" i="1"/>
  <c r="DH361" i="1" s="1"/>
  <c r="DG360" i="1"/>
  <c r="DF360" i="1"/>
  <c r="DH360" i="1" s="1"/>
  <c r="DG359" i="1"/>
  <c r="DF359" i="1"/>
  <c r="DH359" i="1" s="1"/>
  <c r="DG358" i="1"/>
  <c r="DF358" i="1"/>
  <c r="DH358" i="1" s="1"/>
  <c r="DG357" i="1"/>
  <c r="DF357" i="1"/>
  <c r="DH357" i="1" s="1"/>
  <c r="DG356" i="1"/>
  <c r="DF356" i="1"/>
  <c r="DH356" i="1" s="1"/>
  <c r="DG355" i="1"/>
  <c r="DF355" i="1"/>
  <c r="DH355" i="1" s="1"/>
  <c r="DG354" i="1"/>
  <c r="DF354" i="1"/>
  <c r="DH354" i="1" s="1"/>
  <c r="DG353" i="1"/>
  <c r="DF353" i="1"/>
  <c r="DH353" i="1" s="1"/>
  <c r="DG352" i="1"/>
  <c r="DF352" i="1"/>
  <c r="DH352" i="1" s="1"/>
  <c r="DG351" i="1"/>
  <c r="DF351" i="1"/>
  <c r="DH351" i="1" s="1"/>
  <c r="DG350" i="1"/>
  <c r="DF350" i="1"/>
  <c r="DH350" i="1" s="1"/>
  <c r="DG349" i="1"/>
  <c r="DF349" i="1"/>
  <c r="DH349" i="1" s="1"/>
  <c r="DG348" i="1"/>
  <c r="DF348" i="1"/>
  <c r="DH348" i="1" s="1"/>
  <c r="DG347" i="1"/>
  <c r="DF347" i="1"/>
  <c r="DH347" i="1" s="1"/>
  <c r="DG346" i="1"/>
  <c r="DF346" i="1"/>
  <c r="DH346" i="1" s="1"/>
  <c r="DG345" i="1"/>
  <c r="DF345" i="1"/>
  <c r="DH345" i="1" s="1"/>
  <c r="DG344" i="1"/>
  <c r="DF344" i="1"/>
  <c r="DH344" i="1" s="1"/>
  <c r="DG343" i="1"/>
  <c r="DF343" i="1"/>
  <c r="DH343" i="1" s="1"/>
  <c r="DG342" i="1"/>
  <c r="DF342" i="1"/>
  <c r="DH342" i="1" s="1"/>
  <c r="DG341" i="1"/>
  <c r="DF341" i="1"/>
  <c r="DH341" i="1" s="1"/>
  <c r="DG340" i="1"/>
  <c r="DF340" i="1"/>
  <c r="DH340" i="1" s="1"/>
  <c r="DG339" i="1"/>
  <c r="DF339" i="1"/>
  <c r="DH339" i="1" s="1"/>
  <c r="DG338" i="1"/>
  <c r="DF338" i="1"/>
  <c r="DH338" i="1" s="1"/>
  <c r="DG337" i="1"/>
  <c r="DF337" i="1"/>
  <c r="DH337" i="1" s="1"/>
  <c r="DG336" i="1"/>
  <c r="DF336" i="1"/>
  <c r="DH336" i="1" s="1"/>
  <c r="DG335" i="1"/>
  <c r="DF335" i="1"/>
  <c r="DH335" i="1" s="1"/>
  <c r="DG334" i="1"/>
  <c r="DF334" i="1"/>
  <c r="DH334" i="1" s="1"/>
  <c r="DG333" i="1"/>
  <c r="DF333" i="1"/>
  <c r="DH333" i="1" s="1"/>
  <c r="DG332" i="1"/>
  <c r="DF332" i="1"/>
  <c r="DH332" i="1" s="1"/>
  <c r="DG331" i="1"/>
  <c r="DF331" i="1"/>
  <c r="DH331" i="1" s="1"/>
  <c r="DG330" i="1"/>
  <c r="DF330" i="1"/>
  <c r="DH330" i="1" s="1"/>
  <c r="DG329" i="1"/>
  <c r="DF329" i="1"/>
  <c r="DH329" i="1" s="1"/>
  <c r="DG328" i="1"/>
  <c r="DF328" i="1"/>
  <c r="DH328" i="1" s="1"/>
  <c r="DG327" i="1"/>
  <c r="DF327" i="1"/>
  <c r="DH327" i="1" s="1"/>
  <c r="DG326" i="1"/>
  <c r="DF326" i="1"/>
  <c r="DH326" i="1" s="1"/>
  <c r="DG325" i="1"/>
  <c r="DF325" i="1"/>
  <c r="DH325" i="1" s="1"/>
  <c r="DG324" i="1"/>
  <c r="DF324" i="1"/>
  <c r="DH324" i="1" s="1"/>
  <c r="DG323" i="1"/>
  <c r="DF323" i="1"/>
  <c r="DH323" i="1" s="1"/>
  <c r="DG322" i="1"/>
  <c r="DF322" i="1"/>
  <c r="DH322" i="1" s="1"/>
  <c r="DG321" i="1"/>
  <c r="DF321" i="1"/>
  <c r="DH321" i="1" s="1"/>
  <c r="DG320" i="1"/>
  <c r="DF320" i="1"/>
  <c r="DH320" i="1" s="1"/>
  <c r="DG319" i="1"/>
  <c r="DF319" i="1"/>
  <c r="DH319" i="1" s="1"/>
  <c r="DG318" i="1"/>
  <c r="DF318" i="1"/>
  <c r="DH318" i="1" s="1"/>
  <c r="DG317" i="1"/>
  <c r="DF317" i="1"/>
  <c r="DH317" i="1" s="1"/>
  <c r="DG316" i="1"/>
  <c r="DF316" i="1"/>
  <c r="DH316" i="1" s="1"/>
  <c r="DG315" i="1"/>
  <c r="DF315" i="1"/>
  <c r="DH315" i="1" s="1"/>
  <c r="DG314" i="1"/>
  <c r="DF314" i="1"/>
  <c r="DH314" i="1" s="1"/>
  <c r="DG313" i="1"/>
  <c r="DF313" i="1"/>
  <c r="DH313" i="1" s="1"/>
  <c r="DG312" i="1"/>
  <c r="DF312" i="1"/>
  <c r="DH312" i="1" s="1"/>
  <c r="DG311" i="1"/>
  <c r="DF311" i="1"/>
  <c r="DH311" i="1" s="1"/>
  <c r="DG310" i="1"/>
  <c r="DF310" i="1"/>
  <c r="DH310" i="1" s="1"/>
  <c r="DG309" i="1"/>
  <c r="DF309" i="1"/>
  <c r="DH309" i="1" s="1"/>
  <c r="DG308" i="1"/>
  <c r="DF308" i="1"/>
  <c r="DH308" i="1" s="1"/>
  <c r="DG307" i="1"/>
  <c r="DF307" i="1"/>
  <c r="DH307" i="1" s="1"/>
  <c r="DG306" i="1"/>
  <c r="DF306" i="1"/>
  <c r="DH306" i="1" s="1"/>
  <c r="DG305" i="1"/>
  <c r="DF305" i="1"/>
  <c r="DH305" i="1" s="1"/>
  <c r="DG304" i="1"/>
  <c r="DF304" i="1"/>
  <c r="DH304" i="1" s="1"/>
  <c r="DG303" i="1"/>
  <c r="DF303" i="1"/>
  <c r="DH303" i="1" s="1"/>
  <c r="DG302" i="1"/>
  <c r="DF302" i="1"/>
  <c r="DH302" i="1" s="1"/>
  <c r="DG301" i="1"/>
  <c r="DF301" i="1"/>
  <c r="DH301" i="1" s="1"/>
  <c r="DG300" i="1"/>
  <c r="DF300" i="1"/>
  <c r="DH300" i="1" s="1"/>
  <c r="DG299" i="1"/>
  <c r="DF299" i="1"/>
  <c r="DH299" i="1" s="1"/>
  <c r="DG298" i="1"/>
  <c r="DF298" i="1"/>
  <c r="DH298" i="1" s="1"/>
  <c r="DG297" i="1"/>
  <c r="DF297" i="1"/>
  <c r="DH297" i="1" s="1"/>
  <c r="DG296" i="1"/>
  <c r="DF296" i="1"/>
  <c r="DH296" i="1" s="1"/>
  <c r="DG295" i="1"/>
  <c r="DF295" i="1"/>
  <c r="DH295" i="1" s="1"/>
  <c r="DG294" i="1"/>
  <c r="DF294" i="1"/>
  <c r="DH294" i="1" s="1"/>
  <c r="DG293" i="1"/>
  <c r="DF293" i="1"/>
  <c r="DH293" i="1" s="1"/>
  <c r="DG292" i="1"/>
  <c r="DF292" i="1"/>
  <c r="DH292" i="1" s="1"/>
  <c r="DG291" i="1"/>
  <c r="DF291" i="1"/>
  <c r="DH291" i="1" s="1"/>
  <c r="DG290" i="1"/>
  <c r="DF290" i="1"/>
  <c r="DH290" i="1" s="1"/>
  <c r="DG289" i="1"/>
  <c r="DF289" i="1"/>
  <c r="DH289" i="1" s="1"/>
  <c r="DG288" i="1"/>
  <c r="DF288" i="1"/>
  <c r="DH288" i="1" s="1"/>
  <c r="DG287" i="1"/>
  <c r="DF287" i="1"/>
  <c r="DH287" i="1" s="1"/>
  <c r="DG286" i="1"/>
  <c r="DF286" i="1"/>
  <c r="DH286" i="1" s="1"/>
  <c r="DG285" i="1"/>
  <c r="DF285" i="1"/>
  <c r="DH285" i="1" s="1"/>
  <c r="DG284" i="1"/>
  <c r="DF284" i="1"/>
  <c r="DH284" i="1" s="1"/>
  <c r="DG283" i="1"/>
  <c r="DF283" i="1"/>
  <c r="DH283" i="1" s="1"/>
  <c r="DG282" i="1"/>
  <c r="DF282" i="1"/>
  <c r="DH282" i="1" s="1"/>
  <c r="DG281" i="1"/>
  <c r="DF281" i="1"/>
  <c r="DH281" i="1" s="1"/>
  <c r="DG280" i="1"/>
  <c r="DF280" i="1"/>
  <c r="DH280" i="1" s="1"/>
  <c r="DG279" i="1"/>
  <c r="DF279" i="1"/>
  <c r="DH279" i="1" s="1"/>
  <c r="DG278" i="1"/>
  <c r="DF278" i="1"/>
  <c r="DH278" i="1" s="1"/>
  <c r="DG277" i="1"/>
  <c r="DF277" i="1"/>
  <c r="DH277" i="1" s="1"/>
  <c r="DG276" i="1"/>
  <c r="DF276" i="1"/>
  <c r="DH276" i="1" s="1"/>
  <c r="DG275" i="1"/>
  <c r="DF275" i="1"/>
  <c r="DH275" i="1" s="1"/>
  <c r="DG274" i="1"/>
  <c r="DF274" i="1"/>
  <c r="DH274" i="1" s="1"/>
  <c r="DG273" i="1"/>
  <c r="DF273" i="1"/>
  <c r="DH273" i="1" s="1"/>
  <c r="DG272" i="1"/>
  <c r="DF272" i="1"/>
  <c r="DH272" i="1" s="1"/>
  <c r="DG271" i="1"/>
  <c r="DF271" i="1"/>
  <c r="DH271" i="1" s="1"/>
  <c r="DG270" i="1"/>
  <c r="DF270" i="1"/>
  <c r="DH270" i="1" s="1"/>
  <c r="DG269" i="1"/>
  <c r="DF269" i="1"/>
  <c r="DH269" i="1" s="1"/>
  <c r="DG268" i="1"/>
  <c r="DF268" i="1"/>
  <c r="DH268" i="1" s="1"/>
  <c r="DG267" i="1"/>
  <c r="DF267" i="1"/>
  <c r="DH267" i="1" s="1"/>
  <c r="DG266" i="1"/>
  <c r="DF266" i="1"/>
  <c r="DH266" i="1" s="1"/>
  <c r="DG265" i="1"/>
  <c r="DF265" i="1"/>
  <c r="DH265" i="1" s="1"/>
  <c r="DG264" i="1"/>
  <c r="DF264" i="1"/>
  <c r="DH264" i="1" s="1"/>
  <c r="DG263" i="1"/>
  <c r="DF263" i="1"/>
  <c r="DH263" i="1" s="1"/>
  <c r="DG262" i="1"/>
  <c r="DF262" i="1"/>
  <c r="DH262" i="1" s="1"/>
  <c r="DG261" i="1"/>
  <c r="DF261" i="1"/>
  <c r="DH261" i="1" s="1"/>
  <c r="DG260" i="1"/>
  <c r="DF260" i="1"/>
  <c r="DH260" i="1" s="1"/>
  <c r="DG259" i="1"/>
  <c r="DF259" i="1"/>
  <c r="DH259" i="1" s="1"/>
  <c r="DG258" i="1"/>
  <c r="DF258" i="1"/>
  <c r="DH258" i="1" s="1"/>
  <c r="DG257" i="1"/>
  <c r="DF257" i="1"/>
  <c r="DH257" i="1" s="1"/>
  <c r="DG256" i="1"/>
  <c r="DF256" i="1"/>
  <c r="DH256" i="1" s="1"/>
  <c r="DG255" i="1"/>
  <c r="DF255" i="1"/>
  <c r="DH255" i="1" s="1"/>
  <c r="DG254" i="1"/>
  <c r="DF254" i="1"/>
  <c r="DH254" i="1" s="1"/>
  <c r="DG253" i="1"/>
  <c r="DF253" i="1"/>
  <c r="DH253" i="1" s="1"/>
  <c r="DG252" i="1"/>
  <c r="DF252" i="1"/>
  <c r="DH252" i="1" s="1"/>
  <c r="DG251" i="1"/>
  <c r="DF251" i="1"/>
  <c r="DH251" i="1" s="1"/>
  <c r="DG250" i="1"/>
  <c r="DF250" i="1"/>
  <c r="DH250" i="1" s="1"/>
  <c r="DG249" i="1"/>
  <c r="DF249" i="1"/>
  <c r="DH249" i="1" s="1"/>
  <c r="DG248" i="1"/>
  <c r="DF248" i="1"/>
  <c r="DH248" i="1" s="1"/>
  <c r="DG247" i="1"/>
  <c r="DF247" i="1"/>
  <c r="DH247" i="1" s="1"/>
  <c r="DG246" i="1"/>
  <c r="DF246" i="1"/>
  <c r="DH246" i="1" s="1"/>
  <c r="DG245" i="1"/>
  <c r="DF245" i="1"/>
  <c r="DH245" i="1" s="1"/>
  <c r="DG244" i="1"/>
  <c r="DF244" i="1"/>
  <c r="DH244" i="1" s="1"/>
  <c r="DG243" i="1"/>
  <c r="DF243" i="1"/>
  <c r="DH243" i="1" s="1"/>
  <c r="DG242" i="1"/>
  <c r="DF242" i="1"/>
  <c r="DH242" i="1" s="1"/>
  <c r="DG241" i="1"/>
  <c r="DF241" i="1"/>
  <c r="DH241" i="1" s="1"/>
  <c r="DG240" i="1"/>
  <c r="DF240" i="1"/>
  <c r="DH240" i="1" s="1"/>
  <c r="DG239" i="1"/>
  <c r="DF239" i="1"/>
  <c r="DH239" i="1" s="1"/>
  <c r="DG238" i="1"/>
  <c r="DF238" i="1"/>
  <c r="DH238" i="1" s="1"/>
  <c r="DG237" i="1"/>
  <c r="DF237" i="1"/>
  <c r="DH237" i="1" s="1"/>
  <c r="DG236" i="1"/>
  <c r="DF236" i="1"/>
  <c r="DH236" i="1" s="1"/>
  <c r="DG235" i="1"/>
  <c r="DF235" i="1"/>
  <c r="DH235" i="1" s="1"/>
  <c r="DG234" i="1"/>
  <c r="DF234" i="1"/>
  <c r="DH234" i="1" s="1"/>
  <c r="DG233" i="1"/>
  <c r="DF233" i="1"/>
  <c r="DH233" i="1" s="1"/>
  <c r="DG232" i="1"/>
  <c r="DF232" i="1"/>
  <c r="DH232" i="1" s="1"/>
  <c r="DG231" i="1"/>
  <c r="DF231" i="1"/>
  <c r="DH231" i="1" s="1"/>
  <c r="DG230" i="1"/>
  <c r="DF230" i="1"/>
  <c r="DH230" i="1" s="1"/>
  <c r="DG229" i="1"/>
  <c r="DF229" i="1"/>
  <c r="DH229" i="1" s="1"/>
  <c r="DG228" i="1"/>
  <c r="DF228" i="1"/>
  <c r="DH228" i="1" s="1"/>
  <c r="DG227" i="1"/>
  <c r="DF227" i="1"/>
  <c r="DH227" i="1" s="1"/>
  <c r="DG226" i="1"/>
  <c r="DF226" i="1"/>
  <c r="DH226" i="1" s="1"/>
  <c r="DG225" i="1"/>
  <c r="DF225" i="1"/>
  <c r="DH225" i="1" s="1"/>
  <c r="DG224" i="1"/>
  <c r="DF224" i="1"/>
  <c r="DH224" i="1" s="1"/>
  <c r="DG223" i="1"/>
  <c r="DF223" i="1"/>
  <c r="DH223" i="1" s="1"/>
  <c r="DG222" i="1"/>
  <c r="DF222" i="1"/>
  <c r="DH222" i="1" s="1"/>
  <c r="DG221" i="1"/>
  <c r="DF221" i="1"/>
  <c r="DH221" i="1" s="1"/>
  <c r="DG220" i="1"/>
  <c r="DF220" i="1"/>
  <c r="DH220" i="1" s="1"/>
  <c r="DG219" i="1"/>
  <c r="DF219" i="1"/>
  <c r="DH219" i="1" s="1"/>
  <c r="DG218" i="1"/>
  <c r="DF218" i="1"/>
  <c r="DH218" i="1" s="1"/>
  <c r="DG217" i="1"/>
  <c r="DF217" i="1"/>
  <c r="DH217" i="1" s="1"/>
  <c r="DG216" i="1"/>
  <c r="DF216" i="1"/>
  <c r="DH216" i="1" s="1"/>
  <c r="DG215" i="1"/>
  <c r="DF215" i="1"/>
  <c r="DH215" i="1" s="1"/>
  <c r="DG214" i="1"/>
  <c r="DF214" i="1"/>
  <c r="DH214" i="1" s="1"/>
  <c r="DG213" i="1"/>
  <c r="DF213" i="1"/>
  <c r="DH213" i="1" s="1"/>
  <c r="DG212" i="1"/>
  <c r="DF212" i="1"/>
  <c r="DH212" i="1" s="1"/>
  <c r="DG211" i="1"/>
  <c r="DF211" i="1"/>
  <c r="DH211" i="1" s="1"/>
  <c r="DG210" i="1"/>
  <c r="DF210" i="1"/>
  <c r="DH210" i="1" s="1"/>
  <c r="DG209" i="1"/>
  <c r="DF209" i="1"/>
  <c r="DH209" i="1" s="1"/>
  <c r="DG208" i="1"/>
  <c r="DF208" i="1"/>
  <c r="DH208" i="1" s="1"/>
  <c r="DG207" i="1"/>
  <c r="DF207" i="1"/>
  <c r="DH207" i="1" s="1"/>
  <c r="DG206" i="1"/>
  <c r="DF206" i="1"/>
  <c r="DH206" i="1" s="1"/>
  <c r="DG205" i="1"/>
  <c r="DF205" i="1"/>
  <c r="DH205" i="1" s="1"/>
  <c r="DG204" i="1"/>
  <c r="DF204" i="1"/>
  <c r="DH204" i="1" s="1"/>
  <c r="DG203" i="1"/>
  <c r="DF203" i="1"/>
  <c r="DH203" i="1" s="1"/>
  <c r="DG202" i="1"/>
  <c r="DF202" i="1"/>
  <c r="DH202" i="1" s="1"/>
  <c r="DG201" i="1"/>
  <c r="DF201" i="1"/>
  <c r="DH201" i="1" s="1"/>
  <c r="DG200" i="1"/>
  <c r="DF200" i="1"/>
  <c r="DH200" i="1" s="1"/>
  <c r="DG199" i="1"/>
  <c r="DF199" i="1"/>
  <c r="DH199" i="1" s="1"/>
  <c r="DG198" i="1"/>
  <c r="DF198" i="1"/>
  <c r="DH198" i="1" s="1"/>
  <c r="DG197" i="1"/>
  <c r="DF197" i="1"/>
  <c r="DH197" i="1" s="1"/>
  <c r="DG196" i="1"/>
  <c r="DF196" i="1"/>
  <c r="DH196" i="1" s="1"/>
  <c r="DG195" i="1"/>
  <c r="DF195" i="1"/>
  <c r="DH195" i="1" s="1"/>
  <c r="DG194" i="1"/>
  <c r="DF194" i="1"/>
  <c r="DH194" i="1" s="1"/>
  <c r="DG193" i="1"/>
  <c r="DF193" i="1"/>
  <c r="DH193" i="1" s="1"/>
  <c r="DG192" i="1"/>
  <c r="DF192" i="1"/>
  <c r="DH192" i="1" s="1"/>
  <c r="DG191" i="1"/>
  <c r="DF191" i="1"/>
  <c r="DH191" i="1" s="1"/>
  <c r="DG190" i="1"/>
  <c r="DF190" i="1"/>
  <c r="DH190" i="1" s="1"/>
  <c r="DG189" i="1"/>
  <c r="DF189" i="1"/>
  <c r="DH189" i="1" s="1"/>
  <c r="DG188" i="1"/>
  <c r="DF188" i="1"/>
  <c r="DH188" i="1" s="1"/>
  <c r="DG187" i="1"/>
  <c r="DF187" i="1"/>
  <c r="DH187" i="1" s="1"/>
  <c r="DG186" i="1"/>
  <c r="DF186" i="1"/>
  <c r="DH186" i="1" s="1"/>
  <c r="DG185" i="1"/>
  <c r="DF185" i="1"/>
  <c r="DH185" i="1" s="1"/>
  <c r="DG184" i="1"/>
  <c r="DF184" i="1"/>
  <c r="DH184" i="1" s="1"/>
  <c r="DG183" i="1"/>
  <c r="DF183" i="1"/>
  <c r="DH183" i="1" s="1"/>
  <c r="DG182" i="1"/>
  <c r="DF182" i="1"/>
  <c r="DH182" i="1" s="1"/>
  <c r="DG181" i="1"/>
  <c r="DF181" i="1"/>
  <c r="DH181" i="1" s="1"/>
  <c r="DG180" i="1"/>
  <c r="DF180" i="1"/>
  <c r="DH180" i="1" s="1"/>
  <c r="DG179" i="1"/>
  <c r="DF179" i="1"/>
  <c r="DH179" i="1" s="1"/>
  <c r="DG178" i="1"/>
  <c r="DF178" i="1"/>
  <c r="DH178" i="1" s="1"/>
  <c r="DG177" i="1"/>
  <c r="DF177" i="1"/>
  <c r="DH177" i="1" s="1"/>
  <c r="DG176" i="1"/>
  <c r="DF176" i="1"/>
  <c r="DH176" i="1" s="1"/>
  <c r="DG175" i="1"/>
  <c r="DF175" i="1"/>
  <c r="DH175" i="1" s="1"/>
  <c r="DG174" i="1"/>
  <c r="DF174" i="1"/>
  <c r="DH174" i="1" s="1"/>
  <c r="DG173" i="1"/>
  <c r="DF173" i="1"/>
  <c r="DH173" i="1" s="1"/>
  <c r="DG172" i="1"/>
  <c r="DF172" i="1"/>
  <c r="DH172" i="1" s="1"/>
  <c r="DG171" i="1"/>
  <c r="DF171" i="1"/>
  <c r="DH171" i="1" s="1"/>
  <c r="DG170" i="1"/>
  <c r="DF170" i="1"/>
  <c r="DH170" i="1" s="1"/>
  <c r="DG169" i="1"/>
  <c r="DF169" i="1"/>
  <c r="DH169" i="1" s="1"/>
  <c r="DG168" i="1"/>
  <c r="DF168" i="1"/>
  <c r="DH168" i="1" s="1"/>
  <c r="DG167" i="1"/>
  <c r="DF167" i="1"/>
  <c r="DH167" i="1" s="1"/>
  <c r="DG166" i="1"/>
  <c r="DF166" i="1"/>
  <c r="DH166" i="1" s="1"/>
  <c r="DG165" i="1"/>
  <c r="DF165" i="1"/>
  <c r="DH165" i="1" s="1"/>
  <c r="DG164" i="1"/>
  <c r="DF164" i="1"/>
  <c r="DH164" i="1" s="1"/>
  <c r="DG163" i="1"/>
  <c r="DF163" i="1"/>
  <c r="DH163" i="1" s="1"/>
  <c r="DG162" i="1"/>
  <c r="DF162" i="1"/>
  <c r="DH162" i="1" s="1"/>
  <c r="DG161" i="1"/>
  <c r="DF161" i="1"/>
  <c r="DH161" i="1" s="1"/>
  <c r="DG160" i="1"/>
  <c r="DF160" i="1"/>
  <c r="DH160" i="1" s="1"/>
  <c r="DG159" i="1"/>
  <c r="DF159" i="1"/>
  <c r="DH159" i="1" s="1"/>
  <c r="DG158" i="1"/>
  <c r="DF158" i="1"/>
  <c r="DH158" i="1" s="1"/>
  <c r="DG157" i="1"/>
  <c r="DF157" i="1"/>
  <c r="DH157" i="1" s="1"/>
  <c r="DG156" i="1"/>
  <c r="DF156" i="1"/>
  <c r="DH156" i="1" s="1"/>
  <c r="DG155" i="1"/>
  <c r="DF155" i="1"/>
  <c r="DH155" i="1" s="1"/>
  <c r="DG154" i="1"/>
  <c r="DF154" i="1"/>
  <c r="DH154" i="1" s="1"/>
  <c r="DG153" i="1"/>
  <c r="DF153" i="1"/>
  <c r="DH153" i="1" s="1"/>
  <c r="DG152" i="1"/>
  <c r="DF152" i="1"/>
  <c r="DH152" i="1" s="1"/>
  <c r="DG151" i="1"/>
  <c r="DF151" i="1"/>
  <c r="DH151" i="1" s="1"/>
  <c r="DG150" i="1"/>
  <c r="DF150" i="1"/>
  <c r="DH150" i="1" s="1"/>
  <c r="DG149" i="1"/>
  <c r="DF149" i="1"/>
  <c r="DH149" i="1" s="1"/>
  <c r="DG148" i="1"/>
  <c r="DF148" i="1"/>
  <c r="DH148" i="1" s="1"/>
  <c r="DG147" i="1"/>
  <c r="DF147" i="1"/>
  <c r="DH147" i="1" s="1"/>
  <c r="DG146" i="1"/>
  <c r="DF146" i="1"/>
  <c r="DH146" i="1" s="1"/>
  <c r="DF145" i="1"/>
  <c r="DH145" i="1" s="1"/>
  <c r="DF144" i="1"/>
  <c r="DH144" i="1" s="1"/>
  <c r="DG143" i="1"/>
  <c r="DF143" i="1"/>
  <c r="DH143" i="1" s="1"/>
  <c r="DG142" i="1"/>
  <c r="DF142" i="1"/>
  <c r="DH142" i="1" s="1"/>
  <c r="DG141" i="1"/>
  <c r="DF141" i="1"/>
  <c r="DH141" i="1" s="1"/>
  <c r="DG140" i="1"/>
  <c r="DF140" i="1"/>
  <c r="DH140" i="1" s="1"/>
  <c r="DG139" i="1"/>
  <c r="DF139" i="1"/>
  <c r="DH139" i="1" s="1"/>
  <c r="DG138" i="1"/>
  <c r="DF138" i="1"/>
  <c r="DH138" i="1" s="1"/>
  <c r="DG137" i="1"/>
  <c r="DF137" i="1"/>
  <c r="DH137" i="1" s="1"/>
  <c r="DG136" i="1"/>
  <c r="DF136" i="1"/>
  <c r="DH136" i="1" s="1"/>
  <c r="DG135" i="1"/>
  <c r="DF135" i="1"/>
  <c r="DH135" i="1" s="1"/>
  <c r="DG134" i="1"/>
  <c r="DF134" i="1"/>
  <c r="DH134" i="1" s="1"/>
  <c r="DG133" i="1"/>
  <c r="DF133" i="1"/>
  <c r="DH133" i="1" s="1"/>
  <c r="DG132" i="1"/>
  <c r="DF132" i="1"/>
  <c r="DH132" i="1" s="1"/>
  <c r="DG131" i="1"/>
  <c r="DF131" i="1"/>
  <c r="DH131" i="1" s="1"/>
  <c r="DG130" i="1"/>
  <c r="DF130" i="1"/>
  <c r="DH130" i="1" s="1"/>
  <c r="DG129" i="1"/>
  <c r="DF129" i="1"/>
  <c r="DH129" i="1" s="1"/>
  <c r="DG128" i="1"/>
  <c r="DF128" i="1"/>
  <c r="DH128" i="1" s="1"/>
  <c r="DG127" i="1"/>
  <c r="DF127" i="1"/>
  <c r="DH127" i="1" s="1"/>
  <c r="DG126" i="1"/>
  <c r="DF126" i="1"/>
  <c r="DH126" i="1" s="1"/>
  <c r="DG125" i="1"/>
  <c r="DF125" i="1"/>
  <c r="DH125" i="1" s="1"/>
  <c r="DG124" i="1"/>
  <c r="DF124" i="1"/>
  <c r="DH124" i="1" s="1"/>
  <c r="DG123" i="1"/>
  <c r="DF123" i="1"/>
  <c r="DH123" i="1" s="1"/>
  <c r="DG122" i="1"/>
  <c r="DF122" i="1"/>
  <c r="DH122" i="1" s="1"/>
  <c r="DG121" i="1"/>
  <c r="DF121" i="1"/>
  <c r="DH121" i="1" s="1"/>
  <c r="DG120" i="1"/>
  <c r="DF120" i="1"/>
  <c r="DH120" i="1" s="1"/>
  <c r="DG119" i="1"/>
  <c r="DF119" i="1"/>
  <c r="DH119" i="1" s="1"/>
  <c r="DG118" i="1"/>
  <c r="DF118" i="1"/>
  <c r="DH118" i="1" s="1"/>
  <c r="DG117" i="1"/>
  <c r="DF117" i="1"/>
  <c r="DH117" i="1" s="1"/>
  <c r="DG116" i="1"/>
  <c r="DF116" i="1"/>
  <c r="DH116" i="1" s="1"/>
  <c r="DG115" i="1"/>
  <c r="DF115" i="1"/>
  <c r="DH115" i="1" s="1"/>
  <c r="DG114" i="1"/>
  <c r="DF114" i="1"/>
  <c r="DH114" i="1" s="1"/>
  <c r="DG113" i="1"/>
  <c r="DF113" i="1"/>
  <c r="DH113" i="1" s="1"/>
  <c r="DG112" i="1"/>
  <c r="DF112" i="1"/>
  <c r="DH112" i="1" s="1"/>
  <c r="DG111" i="1"/>
  <c r="DF111" i="1"/>
  <c r="DH111" i="1" s="1"/>
  <c r="DG110" i="1"/>
  <c r="DF110" i="1"/>
  <c r="DH110" i="1" s="1"/>
  <c r="DG109" i="1"/>
  <c r="DF109" i="1"/>
  <c r="DH109" i="1" s="1"/>
  <c r="DG108" i="1"/>
  <c r="DF108" i="1"/>
  <c r="DH108" i="1" s="1"/>
  <c r="DG107" i="1"/>
  <c r="DF107" i="1"/>
  <c r="DH107" i="1" s="1"/>
  <c r="DG106" i="1"/>
  <c r="DF106" i="1"/>
  <c r="DH106" i="1" s="1"/>
  <c r="DG105" i="1"/>
  <c r="DF105" i="1"/>
  <c r="DH105" i="1" s="1"/>
  <c r="DG104" i="1"/>
  <c r="DF104" i="1"/>
  <c r="DH104" i="1" s="1"/>
  <c r="DG103" i="1"/>
  <c r="DF103" i="1"/>
  <c r="DH103" i="1" s="1"/>
  <c r="DG102" i="1"/>
  <c r="DF102" i="1"/>
  <c r="DH102" i="1" s="1"/>
  <c r="DG101" i="1"/>
  <c r="DF101" i="1"/>
  <c r="DH101" i="1" s="1"/>
  <c r="DG100" i="1"/>
  <c r="DF100" i="1"/>
  <c r="DH100" i="1" s="1"/>
  <c r="DG99" i="1"/>
  <c r="DF99" i="1"/>
  <c r="DH99" i="1" s="1"/>
  <c r="DG98" i="1"/>
  <c r="DF98" i="1"/>
  <c r="DH98" i="1" s="1"/>
  <c r="DG97" i="1"/>
  <c r="DF97" i="1"/>
  <c r="DH97" i="1" s="1"/>
  <c r="DG96" i="1"/>
  <c r="DF96" i="1"/>
  <c r="DH96" i="1" s="1"/>
  <c r="DG95" i="1"/>
  <c r="DF95" i="1"/>
  <c r="DH95" i="1" s="1"/>
  <c r="DG94" i="1"/>
  <c r="DF94" i="1"/>
  <c r="DH94" i="1" s="1"/>
  <c r="DG93" i="1"/>
  <c r="DF93" i="1"/>
  <c r="DH93" i="1" s="1"/>
  <c r="DG92" i="1"/>
  <c r="DF92" i="1"/>
  <c r="DH92" i="1" s="1"/>
  <c r="DG91" i="1"/>
  <c r="DF91" i="1"/>
  <c r="DH91" i="1" s="1"/>
  <c r="DG90" i="1"/>
  <c r="DF90" i="1"/>
  <c r="DH90" i="1" s="1"/>
  <c r="DG89" i="1"/>
  <c r="DF89" i="1"/>
  <c r="DH89" i="1" s="1"/>
  <c r="DG88" i="1"/>
  <c r="DF88" i="1"/>
  <c r="DH88" i="1" s="1"/>
  <c r="DG87" i="1"/>
  <c r="DF87" i="1"/>
  <c r="DH87" i="1" s="1"/>
  <c r="DG86" i="1"/>
  <c r="DF86" i="1"/>
  <c r="DH86" i="1" s="1"/>
  <c r="DG85" i="1"/>
  <c r="DF85" i="1"/>
  <c r="DH85" i="1" s="1"/>
  <c r="DG84" i="1"/>
  <c r="DF84" i="1"/>
  <c r="DH84" i="1" s="1"/>
  <c r="DG83" i="1"/>
  <c r="DF83" i="1"/>
  <c r="DH83" i="1" s="1"/>
  <c r="DG82" i="1"/>
  <c r="DF82" i="1"/>
  <c r="DH82" i="1" s="1"/>
  <c r="DG81" i="1"/>
  <c r="DF81" i="1"/>
  <c r="DH81" i="1" s="1"/>
  <c r="DG80" i="1"/>
  <c r="DF80" i="1"/>
  <c r="DH80" i="1" s="1"/>
  <c r="DG79" i="1"/>
  <c r="DF79" i="1"/>
  <c r="DH79" i="1" s="1"/>
  <c r="DG78" i="1"/>
  <c r="DF78" i="1"/>
  <c r="DH78" i="1" s="1"/>
  <c r="DG77" i="1"/>
  <c r="DF77" i="1"/>
  <c r="DH77" i="1" s="1"/>
  <c r="DG76" i="1"/>
  <c r="DF76" i="1"/>
  <c r="DH76" i="1" s="1"/>
  <c r="DG75" i="1"/>
  <c r="DF75" i="1"/>
  <c r="DH75" i="1" s="1"/>
  <c r="DG74" i="1"/>
  <c r="DF74" i="1"/>
  <c r="DH74" i="1" s="1"/>
  <c r="DG73" i="1"/>
  <c r="DF73" i="1"/>
  <c r="DH73" i="1" s="1"/>
  <c r="DG72" i="1"/>
  <c r="DF72" i="1"/>
  <c r="DH72" i="1" s="1"/>
  <c r="DG71" i="1"/>
  <c r="DF71" i="1"/>
  <c r="DH71" i="1" s="1"/>
  <c r="DG70" i="1"/>
  <c r="DF70" i="1"/>
  <c r="DH70" i="1" s="1"/>
  <c r="DG69" i="1"/>
  <c r="DF69" i="1"/>
  <c r="DH69" i="1" s="1"/>
  <c r="DG68" i="1"/>
  <c r="DF68" i="1"/>
  <c r="DH68" i="1" s="1"/>
  <c r="DG67" i="1"/>
  <c r="DF67" i="1"/>
  <c r="DH67" i="1" s="1"/>
  <c r="DG66" i="1"/>
  <c r="DF66" i="1"/>
  <c r="DH66" i="1" s="1"/>
  <c r="DG65" i="1"/>
  <c r="DF65" i="1"/>
  <c r="DH65" i="1" s="1"/>
  <c r="DG64" i="1"/>
  <c r="DF64" i="1"/>
  <c r="DH64" i="1" s="1"/>
  <c r="DG63" i="1"/>
  <c r="DF63" i="1"/>
  <c r="DH63" i="1" s="1"/>
  <c r="DG62" i="1"/>
  <c r="DF62" i="1"/>
  <c r="DH62" i="1" s="1"/>
  <c r="DG61" i="1"/>
  <c r="DF61" i="1"/>
  <c r="DH61" i="1" s="1"/>
  <c r="DG60" i="1"/>
  <c r="DF60" i="1"/>
  <c r="DH60" i="1" s="1"/>
  <c r="DG59" i="1"/>
  <c r="DF59" i="1"/>
  <c r="DH59" i="1" s="1"/>
  <c r="DG58" i="1"/>
  <c r="DF58" i="1"/>
  <c r="DH58" i="1" s="1"/>
  <c r="DG57" i="1"/>
  <c r="DF57" i="1"/>
  <c r="DH57" i="1" s="1"/>
  <c r="DG56" i="1"/>
  <c r="DF56" i="1"/>
  <c r="DH56" i="1" s="1"/>
  <c r="DG55" i="1"/>
  <c r="DF55" i="1"/>
  <c r="DH55" i="1" s="1"/>
  <c r="DG54" i="1"/>
  <c r="DF54" i="1"/>
  <c r="DH54" i="1" s="1"/>
  <c r="DG53" i="1"/>
  <c r="DF53" i="1"/>
  <c r="DH53" i="1" s="1"/>
  <c r="DG52" i="1"/>
  <c r="DF52" i="1"/>
  <c r="DH52" i="1" s="1"/>
  <c r="DG51" i="1"/>
  <c r="DF51" i="1"/>
  <c r="DH51" i="1" s="1"/>
  <c r="DG50" i="1"/>
  <c r="DF50" i="1"/>
  <c r="DH50" i="1" s="1"/>
  <c r="DG49" i="1"/>
  <c r="DF49" i="1"/>
  <c r="DH49" i="1" s="1"/>
  <c r="DG48" i="1"/>
  <c r="DF48" i="1"/>
  <c r="DH48" i="1" s="1"/>
  <c r="DG47" i="1"/>
  <c r="DF47" i="1"/>
  <c r="DH47" i="1" s="1"/>
  <c r="DG46" i="1"/>
  <c r="DF46" i="1"/>
  <c r="DH46" i="1" s="1"/>
  <c r="DG45" i="1"/>
  <c r="DF45" i="1"/>
  <c r="DH45" i="1" s="1"/>
  <c r="DG44" i="1"/>
  <c r="DF44" i="1"/>
  <c r="DH44" i="1" s="1"/>
  <c r="DG43" i="1"/>
  <c r="DF43" i="1"/>
  <c r="DH43" i="1" s="1"/>
  <c r="DG42" i="1"/>
  <c r="DF42" i="1"/>
  <c r="DH42" i="1" s="1"/>
  <c r="DG41" i="1"/>
  <c r="DF41" i="1"/>
  <c r="DH41" i="1" s="1"/>
  <c r="DG40" i="1"/>
  <c r="DF40" i="1"/>
  <c r="DH40" i="1" s="1"/>
  <c r="DG39" i="1"/>
  <c r="DF39" i="1"/>
  <c r="DH39" i="1" s="1"/>
  <c r="DG38" i="1"/>
  <c r="DF38" i="1"/>
  <c r="DH38" i="1" s="1"/>
  <c r="DG37" i="1"/>
  <c r="DF37" i="1"/>
  <c r="DH37" i="1" s="1"/>
  <c r="DG36" i="1"/>
  <c r="DF36" i="1"/>
  <c r="DH36" i="1" s="1"/>
  <c r="DG35" i="1"/>
  <c r="DF35" i="1"/>
  <c r="DH35" i="1" s="1"/>
  <c r="DG34" i="1"/>
  <c r="DF34" i="1"/>
  <c r="DH34" i="1" s="1"/>
  <c r="DG33" i="1"/>
  <c r="DF33" i="1"/>
  <c r="DH33" i="1" s="1"/>
  <c r="DG32" i="1"/>
  <c r="DF32" i="1"/>
  <c r="DH32" i="1" s="1"/>
  <c r="DG31" i="1"/>
  <c r="DF31" i="1"/>
  <c r="DH31" i="1" s="1"/>
  <c r="DG30" i="1"/>
  <c r="DF30" i="1"/>
  <c r="DH30" i="1" s="1"/>
  <c r="DG29" i="1"/>
  <c r="DF29" i="1"/>
  <c r="DH29" i="1" s="1"/>
  <c r="DG28" i="1"/>
  <c r="DF28" i="1"/>
  <c r="DH28" i="1" s="1"/>
  <c r="DG27" i="1"/>
  <c r="DF27" i="1"/>
  <c r="DH27" i="1" s="1"/>
  <c r="DG26" i="1"/>
  <c r="DF26" i="1"/>
  <c r="DH26" i="1" s="1"/>
  <c r="DG25" i="1"/>
  <c r="DF25" i="1"/>
  <c r="DH25" i="1" s="1"/>
  <c r="DG24" i="1"/>
  <c r="DF24" i="1"/>
  <c r="DH24" i="1" s="1"/>
  <c r="DG23" i="1"/>
  <c r="DF23" i="1"/>
  <c r="DH23" i="1" s="1"/>
  <c r="DG22" i="1"/>
  <c r="DF22" i="1"/>
  <c r="DH22" i="1" s="1"/>
  <c r="DG21" i="1"/>
  <c r="DF21" i="1"/>
  <c r="DH21" i="1" s="1"/>
  <c r="DG20" i="1"/>
  <c r="DF20" i="1"/>
  <c r="DH20" i="1" s="1"/>
  <c r="DG19" i="1"/>
  <c r="DF19" i="1"/>
  <c r="DH19" i="1" s="1"/>
  <c r="DG18" i="1"/>
  <c r="DF18" i="1"/>
  <c r="DH18" i="1" s="1"/>
  <c r="DG17" i="1"/>
  <c r="DF17" i="1"/>
  <c r="DH17" i="1" s="1"/>
  <c r="DG16" i="1"/>
  <c r="DF16" i="1"/>
  <c r="DH16" i="1" s="1"/>
  <c r="DG15" i="1"/>
  <c r="DF15" i="1"/>
  <c r="DH15" i="1" s="1"/>
  <c r="DG14" i="1"/>
  <c r="DF14" i="1"/>
  <c r="DH14" i="1" s="1"/>
  <c r="DG13" i="1"/>
  <c r="DF13" i="1"/>
  <c r="DH13" i="1" s="1"/>
  <c r="DG12" i="1"/>
  <c r="DF12" i="1"/>
  <c r="DH12" i="1" s="1"/>
  <c r="DG11" i="1"/>
  <c r="DF11" i="1"/>
  <c r="DH11" i="1" s="1"/>
  <c r="DG10" i="1"/>
  <c r="DF10" i="1"/>
  <c r="DH10" i="1" s="1"/>
  <c r="DG9" i="1"/>
  <c r="DF9" i="1"/>
  <c r="DH9" i="1" s="1"/>
  <c r="DG8" i="1"/>
  <c r="DF8" i="1"/>
  <c r="DH8" i="1" s="1"/>
  <c r="DG7" i="1"/>
  <c r="DF7" i="1"/>
  <c r="DH7" i="1" s="1"/>
  <c r="DG6" i="1"/>
  <c r="DF6" i="1"/>
  <c r="DH6" i="1" s="1"/>
  <c r="DG5" i="1"/>
  <c r="DF5" i="1"/>
  <c r="DH5" i="1" s="1"/>
  <c r="DG4" i="1"/>
  <c r="DF4" i="1"/>
  <c r="DH4" i="1" s="1"/>
  <c r="DG3" i="1"/>
  <c r="DF3" i="1"/>
  <c r="DH3" i="1" s="1"/>
  <c r="CQ2" i="1"/>
  <c r="CR2" i="1"/>
  <c r="CS2" i="1"/>
  <c r="CQ3" i="1"/>
  <c r="CR3" i="1"/>
  <c r="CS3" i="1"/>
  <c r="CQ4" i="1"/>
  <c r="CR4" i="1"/>
  <c r="CS4" i="1"/>
  <c r="CQ5" i="1"/>
  <c r="CR5" i="1"/>
  <c r="CS5" i="1"/>
  <c r="CQ6" i="1"/>
  <c r="CR6" i="1"/>
  <c r="CS6" i="1"/>
  <c r="CQ7" i="1"/>
  <c r="CR7" i="1"/>
  <c r="CS7" i="1"/>
  <c r="CQ8" i="1"/>
  <c r="CR8" i="1"/>
  <c r="CS8" i="1"/>
  <c r="CQ9" i="1"/>
  <c r="CR9" i="1"/>
  <c r="CS9" i="1"/>
  <c r="CQ10" i="1"/>
  <c r="CR10" i="1"/>
  <c r="CS10" i="1"/>
  <c r="CQ11" i="1"/>
  <c r="CR11" i="1"/>
  <c r="CS11" i="1"/>
  <c r="CQ12" i="1"/>
  <c r="CR12" i="1"/>
  <c r="CS12" i="1"/>
  <c r="CQ13" i="1"/>
  <c r="CR13" i="1"/>
  <c r="CS13" i="1"/>
  <c r="CQ14" i="1"/>
  <c r="CR14" i="1"/>
  <c r="CS14" i="1"/>
  <c r="CQ15" i="1"/>
  <c r="CR15" i="1"/>
  <c r="CS15" i="1"/>
  <c r="CQ16" i="1"/>
  <c r="CR16" i="1"/>
  <c r="CS16" i="1"/>
  <c r="CQ17" i="1"/>
  <c r="CR17" i="1"/>
  <c r="CS17" i="1"/>
  <c r="CQ18" i="1"/>
  <c r="CR18" i="1"/>
  <c r="CS18" i="1"/>
  <c r="CQ19" i="1"/>
  <c r="CR19" i="1"/>
  <c r="CS19" i="1"/>
  <c r="CQ20" i="1"/>
  <c r="CR20" i="1"/>
  <c r="CS20" i="1"/>
  <c r="CQ21" i="1"/>
  <c r="CR21" i="1"/>
  <c r="CS21" i="1"/>
  <c r="CQ22" i="1"/>
  <c r="CR22" i="1"/>
  <c r="CS22" i="1"/>
  <c r="CQ23" i="1"/>
  <c r="CR23" i="1"/>
  <c r="CS23" i="1"/>
  <c r="CQ24" i="1"/>
  <c r="CR24" i="1"/>
  <c r="CS24" i="1"/>
  <c r="CQ25" i="1"/>
  <c r="CR25" i="1"/>
  <c r="CS25" i="1"/>
  <c r="CQ26" i="1"/>
  <c r="CR26" i="1"/>
  <c r="CS26" i="1"/>
  <c r="CQ27" i="1"/>
  <c r="CR27" i="1"/>
  <c r="CS27" i="1"/>
  <c r="CQ28" i="1"/>
  <c r="CR28" i="1"/>
  <c r="CS28" i="1"/>
  <c r="CQ29" i="1"/>
  <c r="CR29" i="1"/>
  <c r="CS29" i="1"/>
  <c r="CQ30" i="1"/>
  <c r="CR30" i="1"/>
  <c r="CS30" i="1"/>
  <c r="CQ31" i="1"/>
  <c r="CR31" i="1"/>
  <c r="CS31" i="1"/>
  <c r="CQ32" i="1"/>
  <c r="CR32" i="1"/>
  <c r="CS32" i="1"/>
  <c r="CQ33" i="1"/>
  <c r="CR33" i="1"/>
  <c r="CS33" i="1"/>
  <c r="CQ34" i="1"/>
  <c r="CR34" i="1"/>
  <c r="CS34" i="1"/>
  <c r="CQ35" i="1"/>
  <c r="CR35" i="1"/>
  <c r="CS35" i="1"/>
  <c r="CQ36" i="1"/>
  <c r="CR36" i="1"/>
  <c r="CS36" i="1"/>
  <c r="CQ37" i="1"/>
  <c r="CR37" i="1"/>
  <c r="CS37" i="1"/>
  <c r="CQ38" i="1"/>
  <c r="CR38" i="1"/>
  <c r="CS38" i="1"/>
  <c r="CQ39" i="1"/>
  <c r="CR39" i="1"/>
  <c r="CS39" i="1"/>
  <c r="CQ40" i="1"/>
  <c r="CR40" i="1"/>
  <c r="CS40" i="1"/>
  <c r="CQ41" i="1"/>
  <c r="CR41" i="1"/>
  <c r="CS41" i="1"/>
  <c r="CQ42" i="1"/>
  <c r="CR42" i="1"/>
  <c r="CS42" i="1"/>
  <c r="CQ43" i="1"/>
  <c r="CR43" i="1"/>
  <c r="CS43" i="1"/>
  <c r="CQ44" i="1"/>
  <c r="CR44" i="1"/>
  <c r="CS44" i="1"/>
  <c r="CQ45" i="1"/>
  <c r="CR45" i="1"/>
  <c r="CS45" i="1"/>
  <c r="CQ46" i="1"/>
  <c r="CR46" i="1"/>
  <c r="CS46" i="1"/>
  <c r="CQ47" i="1"/>
  <c r="CR47" i="1"/>
  <c r="CS47" i="1"/>
  <c r="CQ48" i="1"/>
  <c r="CR48" i="1"/>
  <c r="CS48" i="1"/>
  <c r="CQ49" i="1"/>
  <c r="CR49" i="1"/>
  <c r="CS49" i="1"/>
  <c r="CQ50" i="1"/>
  <c r="CR50" i="1"/>
  <c r="CS50" i="1"/>
  <c r="CQ51" i="1"/>
  <c r="CR51" i="1"/>
  <c r="CS51" i="1"/>
  <c r="CQ52" i="1"/>
  <c r="CR52" i="1"/>
  <c r="CS52" i="1"/>
  <c r="CQ53" i="1"/>
  <c r="CR53" i="1"/>
  <c r="CS53" i="1"/>
  <c r="CQ54" i="1"/>
  <c r="CR54" i="1"/>
  <c r="CS54" i="1"/>
  <c r="CQ55" i="1"/>
  <c r="CR55" i="1"/>
  <c r="CS55" i="1"/>
  <c r="CQ56" i="1"/>
  <c r="CR56" i="1"/>
  <c r="CS56" i="1"/>
  <c r="CQ57" i="1"/>
  <c r="CR57" i="1"/>
  <c r="CS57" i="1"/>
  <c r="CQ58" i="1"/>
  <c r="CR58" i="1"/>
  <c r="CS58" i="1"/>
  <c r="CQ59" i="1"/>
  <c r="CR59" i="1"/>
  <c r="CS59" i="1"/>
  <c r="CQ60" i="1"/>
  <c r="CR60" i="1"/>
  <c r="CS60" i="1"/>
  <c r="CQ61" i="1"/>
  <c r="CR61" i="1"/>
  <c r="CS61" i="1"/>
  <c r="CQ62" i="1"/>
  <c r="CR62" i="1"/>
  <c r="CS62" i="1"/>
  <c r="CQ63" i="1"/>
  <c r="CR63" i="1"/>
  <c r="CS63" i="1"/>
  <c r="CQ64" i="1"/>
  <c r="CR64" i="1"/>
  <c r="CS64" i="1"/>
  <c r="CQ65" i="1"/>
  <c r="CR65" i="1"/>
  <c r="CS65" i="1"/>
  <c r="CQ66" i="1"/>
  <c r="CR66" i="1"/>
  <c r="CS66" i="1"/>
  <c r="CQ67" i="1"/>
  <c r="CR67" i="1"/>
  <c r="CS67" i="1"/>
  <c r="CQ68" i="1"/>
  <c r="CR68" i="1"/>
  <c r="CS68" i="1"/>
  <c r="CQ69" i="1"/>
  <c r="CR69" i="1"/>
  <c r="CS69" i="1"/>
  <c r="CQ70" i="1"/>
  <c r="CR70" i="1"/>
  <c r="CS70" i="1"/>
  <c r="CQ71" i="1"/>
  <c r="CR71" i="1"/>
  <c r="CS71" i="1"/>
  <c r="CQ72" i="1"/>
  <c r="CR72" i="1"/>
  <c r="CS72" i="1"/>
  <c r="CQ73" i="1"/>
  <c r="CR73" i="1"/>
  <c r="CS73" i="1"/>
  <c r="CQ74" i="1"/>
  <c r="CR74" i="1"/>
  <c r="CS74" i="1"/>
  <c r="CQ75" i="1"/>
  <c r="CR75" i="1"/>
  <c r="CS75" i="1"/>
  <c r="CQ76" i="1"/>
  <c r="CR76" i="1"/>
  <c r="CS76" i="1"/>
  <c r="CQ77" i="1"/>
  <c r="CR77" i="1"/>
  <c r="CS77" i="1"/>
  <c r="CQ78" i="1"/>
  <c r="CR78" i="1"/>
  <c r="CS78" i="1"/>
  <c r="CQ79" i="1"/>
  <c r="CR79" i="1"/>
  <c r="CS79" i="1"/>
  <c r="CQ80" i="1"/>
  <c r="CR80" i="1"/>
  <c r="CS80" i="1"/>
  <c r="CQ81" i="1"/>
  <c r="CR81" i="1"/>
  <c r="CS81" i="1"/>
  <c r="CQ82" i="1"/>
  <c r="CR82" i="1"/>
  <c r="CS82" i="1"/>
  <c r="CQ83" i="1"/>
  <c r="CR83" i="1"/>
  <c r="CS83" i="1"/>
  <c r="CQ84" i="1"/>
  <c r="CR84" i="1"/>
  <c r="CS84" i="1"/>
  <c r="CQ85" i="1"/>
  <c r="CR85" i="1"/>
  <c r="CS85" i="1"/>
  <c r="CQ86" i="1"/>
  <c r="CR86" i="1"/>
  <c r="CS86" i="1"/>
  <c r="CQ87" i="1"/>
  <c r="CR87" i="1"/>
  <c r="CS87" i="1"/>
  <c r="CQ88" i="1"/>
  <c r="CR88" i="1"/>
  <c r="CS88" i="1"/>
  <c r="CQ89" i="1"/>
  <c r="CR89" i="1"/>
  <c r="CS89" i="1"/>
  <c r="CQ90" i="1"/>
  <c r="CR90" i="1"/>
  <c r="CS90" i="1"/>
  <c r="CQ91" i="1"/>
  <c r="CR91" i="1"/>
  <c r="CS91" i="1"/>
  <c r="CQ92" i="1"/>
  <c r="CR92" i="1"/>
  <c r="CS92" i="1"/>
  <c r="CQ93" i="1"/>
  <c r="CR93" i="1"/>
  <c r="CS93" i="1"/>
  <c r="CQ94" i="1"/>
  <c r="CR94" i="1"/>
  <c r="CS94" i="1"/>
  <c r="CQ95" i="1"/>
  <c r="CR95" i="1"/>
  <c r="CS95" i="1"/>
  <c r="CQ96" i="1"/>
  <c r="CR96" i="1"/>
  <c r="CS96" i="1"/>
  <c r="CQ97" i="1"/>
  <c r="CR97" i="1"/>
  <c r="CS97" i="1"/>
  <c r="CQ98" i="1"/>
  <c r="CR98" i="1"/>
  <c r="CS98" i="1"/>
  <c r="CQ99" i="1"/>
  <c r="CR99" i="1"/>
  <c r="CS99" i="1"/>
  <c r="CQ100" i="1"/>
  <c r="CR100" i="1"/>
  <c r="CS100" i="1"/>
  <c r="CQ101" i="1"/>
  <c r="CR101" i="1"/>
  <c r="CS101" i="1"/>
  <c r="CQ102" i="1"/>
  <c r="CR102" i="1"/>
  <c r="CS102" i="1"/>
  <c r="CQ103" i="1"/>
  <c r="CR103" i="1"/>
  <c r="CS103" i="1"/>
  <c r="CQ104" i="1"/>
  <c r="CR104" i="1"/>
  <c r="CS104" i="1"/>
  <c r="CQ105" i="1"/>
  <c r="CR105" i="1"/>
  <c r="CS105" i="1"/>
  <c r="CQ106" i="1"/>
  <c r="CR106" i="1"/>
  <c r="CS106" i="1"/>
  <c r="CQ107" i="1"/>
  <c r="CR107" i="1"/>
  <c r="CS107" i="1"/>
  <c r="CQ108" i="1"/>
  <c r="CR108" i="1"/>
  <c r="CS108" i="1"/>
  <c r="CQ109" i="1"/>
  <c r="CR109" i="1"/>
  <c r="CS109" i="1"/>
  <c r="CQ110" i="1"/>
  <c r="CR110" i="1"/>
  <c r="CS110" i="1"/>
  <c r="CQ111" i="1"/>
  <c r="CR111" i="1"/>
  <c r="CS111" i="1"/>
  <c r="CQ112" i="1"/>
  <c r="CR112" i="1"/>
  <c r="CS112" i="1"/>
  <c r="CQ113" i="1"/>
  <c r="CR113" i="1"/>
  <c r="CS113" i="1"/>
  <c r="CQ114" i="1"/>
  <c r="CR114" i="1"/>
  <c r="CS114" i="1"/>
  <c r="CQ115" i="1"/>
  <c r="CR115" i="1"/>
  <c r="CS115" i="1"/>
  <c r="CQ116" i="1"/>
  <c r="CR116" i="1"/>
  <c r="CS116" i="1"/>
  <c r="CQ117" i="1"/>
  <c r="CR117" i="1"/>
  <c r="CS117" i="1"/>
  <c r="CQ118" i="1"/>
  <c r="CR118" i="1"/>
  <c r="CS118" i="1"/>
  <c r="CQ119" i="1"/>
  <c r="CR119" i="1"/>
  <c r="CS119" i="1"/>
  <c r="CQ120" i="1"/>
  <c r="CR120" i="1"/>
  <c r="CS120" i="1"/>
  <c r="CQ121" i="1"/>
  <c r="CR121" i="1"/>
  <c r="CS121" i="1"/>
  <c r="CQ122" i="1"/>
  <c r="CR122" i="1"/>
  <c r="CS122" i="1"/>
  <c r="CQ123" i="1"/>
  <c r="CR123" i="1"/>
  <c r="CS123" i="1"/>
  <c r="CQ124" i="1"/>
  <c r="CR124" i="1"/>
  <c r="CS124" i="1"/>
  <c r="CQ125" i="1"/>
  <c r="CR125" i="1"/>
  <c r="CS125" i="1"/>
  <c r="CQ126" i="1"/>
  <c r="CR126" i="1"/>
  <c r="CS126" i="1"/>
  <c r="CQ127" i="1"/>
  <c r="CR127" i="1"/>
  <c r="CS127" i="1"/>
  <c r="CQ128" i="1"/>
  <c r="CR128" i="1"/>
  <c r="CS128" i="1"/>
  <c r="CQ129" i="1"/>
  <c r="CR129" i="1"/>
  <c r="CS129" i="1"/>
  <c r="CQ130" i="1"/>
  <c r="CR130" i="1"/>
  <c r="CS130" i="1"/>
  <c r="CQ131" i="1"/>
  <c r="CR131" i="1"/>
  <c r="CS131" i="1"/>
  <c r="CQ132" i="1"/>
  <c r="CR132" i="1"/>
  <c r="CS132" i="1"/>
  <c r="CQ133" i="1"/>
  <c r="CR133" i="1"/>
  <c r="CS133" i="1"/>
  <c r="CQ134" i="1"/>
  <c r="CR134" i="1"/>
  <c r="CS134" i="1"/>
  <c r="CQ135" i="1"/>
  <c r="CR135" i="1"/>
  <c r="CS135" i="1"/>
  <c r="CQ136" i="1"/>
  <c r="CR136" i="1"/>
  <c r="CS136" i="1"/>
  <c r="CQ137" i="1"/>
  <c r="CR137" i="1"/>
  <c r="CS137" i="1"/>
  <c r="CQ138" i="1"/>
  <c r="CR138" i="1"/>
  <c r="CS138" i="1"/>
  <c r="CQ139" i="1"/>
  <c r="CR139" i="1"/>
  <c r="CS139" i="1"/>
  <c r="CQ140" i="1"/>
  <c r="CR140" i="1"/>
  <c r="CS140" i="1"/>
  <c r="CQ141" i="1"/>
  <c r="CR141" i="1"/>
  <c r="CS141" i="1"/>
  <c r="CQ142" i="1"/>
  <c r="CR142" i="1"/>
  <c r="CS142" i="1"/>
  <c r="CQ143" i="1"/>
  <c r="CR143" i="1"/>
  <c r="CS143" i="1"/>
  <c r="S144" i="1"/>
  <c r="CQ144" i="1" s="1"/>
  <c r="CR144" i="1"/>
  <c r="CS144" i="1"/>
  <c r="S145" i="1"/>
  <c r="CR145" i="1"/>
  <c r="CS145" i="1"/>
  <c r="CQ146" i="1"/>
  <c r="CR146" i="1"/>
  <c r="CS146" i="1"/>
  <c r="CQ147" i="1"/>
  <c r="CR147" i="1"/>
  <c r="CS147" i="1"/>
  <c r="CQ148" i="1"/>
  <c r="CR148" i="1"/>
  <c r="CS148" i="1"/>
  <c r="CQ149" i="1"/>
  <c r="CR149" i="1"/>
  <c r="CS149" i="1"/>
  <c r="CQ150" i="1"/>
  <c r="CR150" i="1"/>
  <c r="CS150" i="1"/>
  <c r="CQ151" i="1"/>
  <c r="CR151" i="1"/>
  <c r="CS151" i="1"/>
  <c r="CQ152" i="1"/>
  <c r="CR152" i="1"/>
  <c r="CS152" i="1"/>
  <c r="CQ153" i="1"/>
  <c r="CR153" i="1"/>
  <c r="CS153" i="1"/>
  <c r="CQ154" i="1"/>
  <c r="CR154" i="1"/>
  <c r="CS154" i="1"/>
  <c r="CQ155" i="1"/>
  <c r="CR155" i="1"/>
  <c r="CS155" i="1"/>
  <c r="CQ156" i="1"/>
  <c r="CR156" i="1"/>
  <c r="CS156" i="1"/>
  <c r="CQ157" i="1"/>
  <c r="CR157" i="1"/>
  <c r="CS157" i="1"/>
  <c r="CQ158" i="1"/>
  <c r="CR158" i="1"/>
  <c r="CS158" i="1"/>
  <c r="CQ159" i="1"/>
  <c r="CR159" i="1"/>
  <c r="CS159" i="1"/>
  <c r="CQ160" i="1"/>
  <c r="CR160" i="1"/>
  <c r="CS160" i="1"/>
  <c r="CQ161" i="1"/>
  <c r="CR161" i="1"/>
  <c r="CS161" i="1"/>
  <c r="CQ162" i="1"/>
  <c r="CR162" i="1"/>
  <c r="CS162" i="1"/>
  <c r="CQ163" i="1"/>
  <c r="CR163" i="1"/>
  <c r="CS163" i="1"/>
  <c r="CQ164" i="1"/>
  <c r="CR164" i="1"/>
  <c r="CS164" i="1"/>
  <c r="CQ165" i="1"/>
  <c r="CR165" i="1"/>
  <c r="CS165" i="1"/>
  <c r="CQ166" i="1"/>
  <c r="CR166" i="1"/>
  <c r="CS166" i="1"/>
  <c r="CQ167" i="1"/>
  <c r="CR167" i="1"/>
  <c r="CS167" i="1"/>
  <c r="CQ168" i="1"/>
  <c r="CR168" i="1"/>
  <c r="CS168" i="1"/>
  <c r="CQ169" i="1"/>
  <c r="CR169" i="1"/>
  <c r="CS169" i="1"/>
  <c r="CQ170" i="1"/>
  <c r="CR170" i="1"/>
  <c r="CS170" i="1"/>
  <c r="CQ171" i="1"/>
  <c r="CR171" i="1"/>
  <c r="CS171" i="1"/>
  <c r="CQ172" i="1"/>
  <c r="CR172" i="1"/>
  <c r="CS172" i="1"/>
  <c r="CQ173" i="1"/>
  <c r="CR173" i="1"/>
  <c r="CS173" i="1"/>
  <c r="CQ174" i="1"/>
  <c r="CR174" i="1"/>
  <c r="CS174" i="1"/>
  <c r="CQ175" i="1"/>
  <c r="CR175" i="1"/>
  <c r="CS175" i="1"/>
  <c r="CQ176" i="1"/>
  <c r="CR176" i="1"/>
  <c r="CS176" i="1"/>
  <c r="CQ177" i="1"/>
  <c r="CR177" i="1"/>
  <c r="CS177" i="1"/>
  <c r="CQ178" i="1"/>
  <c r="CR178" i="1"/>
  <c r="CS178" i="1"/>
  <c r="CQ179" i="1"/>
  <c r="CR179" i="1"/>
  <c r="CS179" i="1"/>
  <c r="CQ180" i="1"/>
  <c r="CR180" i="1"/>
  <c r="CS180" i="1"/>
  <c r="CQ181" i="1"/>
  <c r="CR181" i="1"/>
  <c r="CS181" i="1"/>
  <c r="CQ182" i="1"/>
  <c r="CR182" i="1"/>
  <c r="CS182" i="1"/>
  <c r="CQ183" i="1"/>
  <c r="CR183" i="1"/>
  <c r="CS183" i="1"/>
  <c r="CQ184" i="1"/>
  <c r="CR184" i="1"/>
  <c r="CS184" i="1"/>
  <c r="CQ185" i="1"/>
  <c r="CR185" i="1"/>
  <c r="CS185" i="1"/>
  <c r="CQ186" i="1"/>
  <c r="CR186" i="1"/>
  <c r="CS186" i="1"/>
  <c r="CQ187" i="1"/>
  <c r="CR187" i="1"/>
  <c r="CS187" i="1"/>
  <c r="CQ188" i="1"/>
  <c r="CR188" i="1"/>
  <c r="CS188" i="1"/>
  <c r="CQ189" i="1"/>
  <c r="CR189" i="1"/>
  <c r="CS189" i="1"/>
  <c r="CQ190" i="1"/>
  <c r="CR190" i="1"/>
  <c r="CS190" i="1"/>
  <c r="CQ191" i="1"/>
  <c r="CR191" i="1"/>
  <c r="CS191" i="1"/>
  <c r="CQ192" i="1"/>
  <c r="CR192" i="1"/>
  <c r="CS192" i="1"/>
  <c r="CQ193" i="1"/>
  <c r="CR193" i="1"/>
  <c r="CS193" i="1"/>
  <c r="CQ194" i="1"/>
  <c r="CR194" i="1"/>
  <c r="CS194" i="1"/>
  <c r="CQ195" i="1"/>
  <c r="CR195" i="1"/>
  <c r="CS195" i="1"/>
  <c r="CQ196" i="1"/>
  <c r="CR196" i="1"/>
  <c r="CS196" i="1"/>
  <c r="CQ197" i="1"/>
  <c r="CR197" i="1"/>
  <c r="CS197" i="1"/>
  <c r="CQ198" i="1"/>
  <c r="CR198" i="1"/>
  <c r="CS198" i="1"/>
  <c r="CQ199" i="1"/>
  <c r="CR199" i="1"/>
  <c r="CS199" i="1"/>
  <c r="CQ200" i="1"/>
  <c r="CR200" i="1"/>
  <c r="CS200" i="1"/>
  <c r="CQ201" i="1"/>
  <c r="CR201" i="1"/>
  <c r="CS201" i="1"/>
  <c r="CQ202" i="1"/>
  <c r="CR202" i="1"/>
  <c r="CS202" i="1"/>
  <c r="CQ203" i="1"/>
  <c r="CR203" i="1"/>
  <c r="CS203" i="1"/>
  <c r="CQ204" i="1"/>
  <c r="CR204" i="1"/>
  <c r="CS204" i="1"/>
  <c r="CQ205" i="1"/>
  <c r="CR205" i="1"/>
  <c r="CS205" i="1"/>
  <c r="CQ206" i="1"/>
  <c r="CR206" i="1"/>
  <c r="CS206" i="1"/>
  <c r="CQ207" i="1"/>
  <c r="CR207" i="1"/>
  <c r="CS207" i="1"/>
  <c r="CQ208" i="1"/>
  <c r="CR208" i="1"/>
  <c r="CS208" i="1"/>
  <c r="CQ209" i="1"/>
  <c r="CR209" i="1"/>
  <c r="CS209" i="1"/>
  <c r="CQ210" i="1"/>
  <c r="CR210" i="1"/>
  <c r="CS210" i="1"/>
  <c r="CQ211" i="1"/>
  <c r="CR211" i="1"/>
  <c r="CS211" i="1"/>
  <c r="CQ212" i="1"/>
  <c r="CR212" i="1"/>
  <c r="CS212" i="1"/>
  <c r="CQ213" i="1"/>
  <c r="CR213" i="1"/>
  <c r="CS213" i="1"/>
  <c r="CQ214" i="1"/>
  <c r="CR214" i="1"/>
  <c r="CS214" i="1"/>
  <c r="CQ215" i="1"/>
  <c r="CR215" i="1"/>
  <c r="CS215" i="1"/>
  <c r="CQ216" i="1"/>
  <c r="CR216" i="1"/>
  <c r="CS216" i="1"/>
  <c r="CQ217" i="1"/>
  <c r="CR217" i="1"/>
  <c r="CS217" i="1"/>
  <c r="CQ218" i="1"/>
  <c r="CR218" i="1"/>
  <c r="CS218" i="1"/>
  <c r="CQ219" i="1"/>
  <c r="CR219" i="1"/>
  <c r="CS219" i="1"/>
  <c r="CQ220" i="1"/>
  <c r="CR220" i="1"/>
  <c r="CS220" i="1"/>
  <c r="CQ221" i="1"/>
  <c r="CR221" i="1"/>
  <c r="CS221" i="1"/>
  <c r="CQ222" i="1"/>
  <c r="CR222" i="1"/>
  <c r="CS222" i="1"/>
  <c r="CQ223" i="1"/>
  <c r="CR223" i="1"/>
  <c r="CS223" i="1"/>
  <c r="CQ224" i="1"/>
  <c r="CR224" i="1"/>
  <c r="CS224" i="1"/>
  <c r="CQ225" i="1"/>
  <c r="CR225" i="1"/>
  <c r="CS225" i="1"/>
  <c r="CQ226" i="1"/>
  <c r="CR226" i="1"/>
  <c r="CS226" i="1"/>
  <c r="CQ227" i="1"/>
  <c r="CR227" i="1"/>
  <c r="CS227" i="1"/>
  <c r="CQ228" i="1"/>
  <c r="CR228" i="1"/>
  <c r="CS228" i="1"/>
  <c r="CQ229" i="1"/>
  <c r="CR229" i="1"/>
  <c r="CS229" i="1"/>
  <c r="CQ230" i="1"/>
  <c r="CR230" i="1"/>
  <c r="CS230" i="1"/>
  <c r="CQ231" i="1"/>
  <c r="CR231" i="1"/>
  <c r="CS231" i="1"/>
  <c r="CQ232" i="1"/>
  <c r="CR232" i="1"/>
  <c r="CS232" i="1"/>
  <c r="CQ233" i="1"/>
  <c r="CR233" i="1"/>
  <c r="CS233" i="1"/>
  <c r="CQ234" i="1"/>
  <c r="CR234" i="1"/>
  <c r="CS234" i="1"/>
  <c r="CQ235" i="1"/>
  <c r="CR235" i="1"/>
  <c r="CS235" i="1"/>
  <c r="CQ236" i="1"/>
  <c r="CR236" i="1"/>
  <c r="CS236" i="1"/>
  <c r="CQ237" i="1"/>
  <c r="CR237" i="1"/>
  <c r="CS237" i="1"/>
  <c r="CQ238" i="1"/>
  <c r="CR238" i="1"/>
  <c r="CS238" i="1"/>
  <c r="CQ239" i="1"/>
  <c r="CR239" i="1"/>
  <c r="CS239" i="1"/>
  <c r="CQ240" i="1"/>
  <c r="CR240" i="1"/>
  <c r="CS240" i="1"/>
  <c r="CQ241" i="1"/>
  <c r="CR241" i="1"/>
  <c r="CS241" i="1"/>
  <c r="CQ242" i="1"/>
  <c r="CR242" i="1"/>
  <c r="CS242" i="1"/>
  <c r="CQ243" i="1"/>
  <c r="CR243" i="1"/>
  <c r="CS243" i="1"/>
  <c r="CQ244" i="1"/>
  <c r="CR244" i="1"/>
  <c r="CS244" i="1"/>
  <c r="CQ245" i="1"/>
  <c r="CR245" i="1"/>
  <c r="CS245" i="1"/>
  <c r="CQ246" i="1"/>
  <c r="CR246" i="1"/>
  <c r="CS246" i="1"/>
  <c r="CQ247" i="1"/>
  <c r="CR247" i="1"/>
  <c r="CS247" i="1"/>
  <c r="CQ248" i="1"/>
  <c r="CR248" i="1"/>
  <c r="CS248" i="1"/>
  <c r="CQ249" i="1"/>
  <c r="CR249" i="1"/>
  <c r="CS249" i="1"/>
  <c r="CQ250" i="1"/>
  <c r="CR250" i="1"/>
  <c r="CS250" i="1"/>
  <c r="CQ251" i="1"/>
  <c r="CR251" i="1"/>
  <c r="CS251" i="1"/>
  <c r="CQ252" i="1"/>
  <c r="CR252" i="1"/>
  <c r="CS252" i="1"/>
  <c r="CQ253" i="1"/>
  <c r="CR253" i="1"/>
  <c r="CS253" i="1"/>
  <c r="CQ254" i="1"/>
  <c r="CR254" i="1"/>
  <c r="CS254" i="1"/>
  <c r="CQ255" i="1"/>
  <c r="CR255" i="1"/>
  <c r="CS255" i="1"/>
  <c r="CQ256" i="1"/>
  <c r="CR256" i="1"/>
  <c r="CS256" i="1"/>
  <c r="CQ257" i="1"/>
  <c r="CR257" i="1"/>
  <c r="CS257" i="1"/>
  <c r="CQ258" i="1"/>
  <c r="CR258" i="1"/>
  <c r="CS258" i="1"/>
  <c r="CQ259" i="1"/>
  <c r="CR259" i="1"/>
  <c r="CS259" i="1"/>
  <c r="CQ260" i="1"/>
  <c r="CR260" i="1"/>
  <c r="CS260" i="1"/>
  <c r="CQ261" i="1"/>
  <c r="CR261" i="1"/>
  <c r="CS261" i="1"/>
  <c r="CQ262" i="1"/>
  <c r="CR262" i="1"/>
  <c r="CS262" i="1"/>
  <c r="CQ263" i="1"/>
  <c r="CR263" i="1"/>
  <c r="CS263" i="1"/>
  <c r="CQ264" i="1"/>
  <c r="CR264" i="1"/>
  <c r="CS264" i="1"/>
  <c r="CQ265" i="1"/>
  <c r="CR265" i="1"/>
  <c r="CS265" i="1"/>
  <c r="CQ266" i="1"/>
  <c r="CR266" i="1"/>
  <c r="CS266" i="1"/>
  <c r="CQ267" i="1"/>
  <c r="CR267" i="1"/>
  <c r="CS267" i="1"/>
  <c r="CQ268" i="1"/>
  <c r="CR268" i="1"/>
  <c r="CS268" i="1"/>
  <c r="CQ269" i="1"/>
  <c r="CR269" i="1"/>
  <c r="CS269" i="1"/>
  <c r="CQ270" i="1"/>
  <c r="CR270" i="1"/>
  <c r="CS270" i="1"/>
  <c r="CQ271" i="1"/>
  <c r="CR271" i="1"/>
  <c r="CS271" i="1"/>
  <c r="CQ272" i="1"/>
  <c r="CR272" i="1"/>
  <c r="CS272" i="1"/>
  <c r="CQ273" i="1"/>
  <c r="CR273" i="1"/>
  <c r="CS273" i="1"/>
  <c r="CQ274" i="1"/>
  <c r="CR274" i="1"/>
  <c r="CS274" i="1"/>
  <c r="CQ275" i="1"/>
  <c r="CR275" i="1"/>
  <c r="CS275" i="1"/>
  <c r="CQ276" i="1"/>
  <c r="CR276" i="1"/>
  <c r="CS276" i="1"/>
  <c r="CQ277" i="1"/>
  <c r="CR277" i="1"/>
  <c r="CS277" i="1"/>
  <c r="CQ278" i="1"/>
  <c r="CR278" i="1"/>
  <c r="CS278" i="1"/>
  <c r="CQ279" i="1"/>
  <c r="CR279" i="1"/>
  <c r="CS279" i="1"/>
  <c r="CQ280" i="1"/>
  <c r="CR280" i="1"/>
  <c r="CS280" i="1"/>
  <c r="CQ281" i="1"/>
  <c r="CR281" i="1"/>
  <c r="CS281" i="1"/>
  <c r="CQ282" i="1"/>
  <c r="CR282" i="1"/>
  <c r="CS282" i="1"/>
  <c r="CQ283" i="1"/>
  <c r="CR283" i="1"/>
  <c r="CS283" i="1"/>
  <c r="CQ284" i="1"/>
  <c r="CR284" i="1"/>
  <c r="CS284" i="1"/>
  <c r="CQ285" i="1"/>
  <c r="CR285" i="1"/>
  <c r="CS285" i="1"/>
  <c r="CQ286" i="1"/>
  <c r="CR286" i="1"/>
  <c r="CS286" i="1"/>
  <c r="CQ287" i="1"/>
  <c r="CR287" i="1"/>
  <c r="CS287" i="1"/>
  <c r="CQ288" i="1"/>
  <c r="CR288" i="1"/>
  <c r="CS288" i="1"/>
  <c r="CQ289" i="1"/>
  <c r="CR289" i="1"/>
  <c r="CS289" i="1"/>
  <c r="CQ290" i="1"/>
  <c r="CR290" i="1"/>
  <c r="CS290" i="1"/>
  <c r="CQ291" i="1"/>
  <c r="CR291" i="1"/>
  <c r="CS291" i="1"/>
  <c r="CQ292" i="1"/>
  <c r="CR292" i="1"/>
  <c r="CS292" i="1"/>
  <c r="CQ293" i="1"/>
  <c r="CR293" i="1"/>
  <c r="CS293" i="1"/>
  <c r="CQ294" i="1"/>
  <c r="CR294" i="1"/>
  <c r="CS294" i="1"/>
  <c r="CQ295" i="1"/>
  <c r="CR295" i="1"/>
  <c r="CS295" i="1"/>
  <c r="CQ296" i="1"/>
  <c r="CR296" i="1"/>
  <c r="CS296" i="1"/>
  <c r="CQ297" i="1"/>
  <c r="CR297" i="1"/>
  <c r="CS297" i="1"/>
  <c r="CQ298" i="1"/>
  <c r="CR298" i="1"/>
  <c r="CS298" i="1"/>
  <c r="CQ299" i="1"/>
  <c r="CR299" i="1"/>
  <c r="CS299" i="1"/>
  <c r="CQ300" i="1"/>
  <c r="CR300" i="1"/>
  <c r="CS300" i="1"/>
  <c r="CQ301" i="1"/>
  <c r="CR301" i="1"/>
  <c r="CS301" i="1"/>
  <c r="CQ302" i="1"/>
  <c r="CR302" i="1"/>
  <c r="CS302" i="1"/>
  <c r="CQ303" i="1"/>
  <c r="CR303" i="1"/>
  <c r="CS303" i="1"/>
  <c r="CQ304" i="1"/>
  <c r="CR304" i="1"/>
  <c r="CS304" i="1"/>
  <c r="CQ305" i="1"/>
  <c r="CR305" i="1"/>
  <c r="CS305" i="1"/>
  <c r="CQ306" i="1"/>
  <c r="CR306" i="1"/>
  <c r="CS306" i="1"/>
  <c r="CQ307" i="1"/>
  <c r="CR307" i="1"/>
  <c r="CS307" i="1"/>
  <c r="CQ308" i="1"/>
  <c r="CR308" i="1"/>
  <c r="CS308" i="1"/>
  <c r="CQ309" i="1"/>
  <c r="CR309" i="1"/>
  <c r="CS309" i="1"/>
  <c r="CQ310" i="1"/>
  <c r="CR310" i="1"/>
  <c r="CS310" i="1"/>
  <c r="CQ311" i="1"/>
  <c r="CR311" i="1"/>
  <c r="CS311" i="1"/>
  <c r="CQ312" i="1"/>
  <c r="CR312" i="1"/>
  <c r="CS312" i="1"/>
  <c r="CQ313" i="1"/>
  <c r="CR313" i="1"/>
  <c r="CS313" i="1"/>
  <c r="CQ314" i="1"/>
  <c r="CR314" i="1"/>
  <c r="CS314" i="1"/>
  <c r="CQ315" i="1"/>
  <c r="CR315" i="1"/>
  <c r="CS315" i="1"/>
  <c r="CQ316" i="1"/>
  <c r="CR316" i="1"/>
  <c r="CS316" i="1"/>
  <c r="CQ317" i="1"/>
  <c r="CR317" i="1"/>
  <c r="CS317" i="1"/>
  <c r="CQ318" i="1"/>
  <c r="CR318" i="1"/>
  <c r="CS318" i="1"/>
  <c r="CQ319" i="1"/>
  <c r="CR319" i="1"/>
  <c r="CS319" i="1"/>
  <c r="CQ320" i="1"/>
  <c r="CR320" i="1"/>
  <c r="CS320" i="1"/>
  <c r="CQ321" i="1"/>
  <c r="CR321" i="1"/>
  <c r="CS321" i="1"/>
  <c r="CQ322" i="1"/>
  <c r="CR322" i="1"/>
  <c r="CS322" i="1"/>
  <c r="CQ323" i="1"/>
  <c r="CR323" i="1"/>
  <c r="CS323" i="1"/>
  <c r="CQ324" i="1"/>
  <c r="CR324" i="1"/>
  <c r="CS324" i="1"/>
  <c r="CQ325" i="1"/>
  <c r="CR325" i="1"/>
  <c r="CS325" i="1"/>
  <c r="CQ326" i="1"/>
  <c r="CR326" i="1"/>
  <c r="CS326" i="1"/>
  <c r="CQ327" i="1"/>
  <c r="CR327" i="1"/>
  <c r="CS327" i="1"/>
  <c r="CQ328" i="1"/>
  <c r="CR328" i="1"/>
  <c r="CS328" i="1"/>
  <c r="CQ329" i="1"/>
  <c r="CR329" i="1"/>
  <c r="CS329" i="1"/>
  <c r="CQ330" i="1"/>
  <c r="CR330" i="1"/>
  <c r="CS330" i="1"/>
  <c r="CQ331" i="1"/>
  <c r="CR331" i="1"/>
  <c r="CS331" i="1"/>
  <c r="CQ332" i="1"/>
  <c r="CR332" i="1"/>
  <c r="CS332" i="1"/>
  <c r="CQ333" i="1"/>
  <c r="CR333" i="1"/>
  <c r="CS333" i="1"/>
  <c r="CQ334" i="1"/>
  <c r="CR334" i="1"/>
  <c r="CS334" i="1"/>
  <c r="CQ335" i="1"/>
  <c r="CR335" i="1"/>
  <c r="CS335" i="1"/>
  <c r="CQ336" i="1"/>
  <c r="CR336" i="1"/>
  <c r="CS336" i="1"/>
  <c r="CQ337" i="1"/>
  <c r="CR337" i="1"/>
  <c r="CS337" i="1"/>
  <c r="CQ338" i="1"/>
  <c r="CR338" i="1"/>
  <c r="CS338" i="1"/>
  <c r="CQ339" i="1"/>
  <c r="CR339" i="1"/>
  <c r="CS339" i="1"/>
  <c r="CQ340" i="1"/>
  <c r="CR340" i="1"/>
  <c r="CS340" i="1"/>
  <c r="CQ341" i="1"/>
  <c r="CR341" i="1"/>
  <c r="CS341" i="1"/>
  <c r="CQ342" i="1"/>
  <c r="CR342" i="1"/>
  <c r="CS342" i="1"/>
  <c r="CQ343" i="1"/>
  <c r="CR343" i="1"/>
  <c r="CS343" i="1"/>
  <c r="CQ344" i="1"/>
  <c r="CR344" i="1"/>
  <c r="CS344" i="1"/>
  <c r="CQ345" i="1"/>
  <c r="CR345" i="1"/>
  <c r="CS345" i="1"/>
  <c r="CQ346" i="1"/>
  <c r="CR346" i="1"/>
  <c r="CS346" i="1"/>
  <c r="CQ347" i="1"/>
  <c r="CR347" i="1"/>
  <c r="CS347" i="1"/>
  <c r="CQ348" i="1"/>
  <c r="CR348" i="1"/>
  <c r="CS348" i="1"/>
  <c r="CQ349" i="1"/>
  <c r="CR349" i="1"/>
  <c r="CS349" i="1"/>
  <c r="CQ350" i="1"/>
  <c r="CR350" i="1"/>
  <c r="CS350" i="1"/>
  <c r="CQ351" i="1"/>
  <c r="CR351" i="1"/>
  <c r="CS351" i="1"/>
  <c r="CQ352" i="1"/>
  <c r="CR352" i="1"/>
  <c r="CS352" i="1"/>
  <c r="CQ353" i="1"/>
  <c r="CR353" i="1"/>
  <c r="CS353" i="1"/>
  <c r="CQ354" i="1"/>
  <c r="CR354" i="1"/>
  <c r="CS354" i="1"/>
  <c r="CQ355" i="1"/>
  <c r="CR355" i="1"/>
  <c r="CS355" i="1"/>
  <c r="CQ356" i="1"/>
  <c r="CR356" i="1"/>
  <c r="CS356" i="1"/>
  <c r="CQ357" i="1"/>
  <c r="CR357" i="1"/>
  <c r="CS357" i="1"/>
  <c r="CQ358" i="1"/>
  <c r="CR358" i="1"/>
  <c r="CS358" i="1"/>
  <c r="CQ359" i="1"/>
  <c r="CR359" i="1"/>
  <c r="CS359" i="1"/>
  <c r="CQ360" i="1"/>
  <c r="CR360" i="1"/>
  <c r="CS360" i="1"/>
  <c r="CQ361" i="1"/>
  <c r="CR361" i="1"/>
  <c r="CS361" i="1"/>
  <c r="CQ362" i="1"/>
  <c r="CR362" i="1"/>
  <c r="CS362" i="1"/>
  <c r="CQ363" i="1"/>
  <c r="CR363" i="1"/>
  <c r="CS363" i="1"/>
  <c r="CQ364" i="1"/>
  <c r="CR364" i="1"/>
  <c r="CS364" i="1"/>
  <c r="CQ365" i="1"/>
  <c r="CR365" i="1"/>
  <c r="CS365" i="1"/>
  <c r="CQ366" i="1"/>
  <c r="CR366" i="1"/>
  <c r="CS366" i="1"/>
  <c r="CQ367" i="1"/>
  <c r="CR367" i="1"/>
  <c r="CS367" i="1"/>
  <c r="CQ368" i="1"/>
  <c r="CR368" i="1"/>
  <c r="CS368" i="1"/>
  <c r="CQ369" i="1"/>
  <c r="CR369" i="1"/>
  <c r="CS369" i="1"/>
  <c r="CQ370" i="1"/>
  <c r="CR370" i="1"/>
  <c r="CS370" i="1"/>
  <c r="CQ371" i="1"/>
  <c r="CR371" i="1"/>
  <c r="CS371" i="1"/>
  <c r="CQ372" i="1"/>
  <c r="CR372" i="1"/>
  <c r="CS372" i="1"/>
  <c r="CQ373" i="1"/>
  <c r="CR373" i="1"/>
  <c r="CS373" i="1"/>
  <c r="CQ374" i="1"/>
  <c r="CR374" i="1"/>
  <c r="CS374" i="1"/>
  <c r="S375" i="1"/>
  <c r="CR375" i="1"/>
  <c r="CS375" i="1"/>
  <c r="CQ376" i="1"/>
  <c r="CR376" i="1"/>
  <c r="CS376" i="1"/>
  <c r="CQ377" i="1"/>
  <c r="CR377" i="1"/>
  <c r="CS377" i="1"/>
  <c r="CQ378" i="1"/>
  <c r="CR378" i="1"/>
  <c r="CS378" i="1"/>
  <c r="CQ379" i="1"/>
  <c r="CR379" i="1"/>
  <c r="CS379" i="1"/>
  <c r="CQ380" i="1"/>
  <c r="CR380" i="1"/>
  <c r="CS380" i="1"/>
  <c r="CQ381" i="1"/>
  <c r="CR381" i="1"/>
  <c r="CS381" i="1"/>
  <c r="CQ382" i="1"/>
  <c r="CR382" i="1"/>
  <c r="CS382" i="1"/>
  <c r="CQ383" i="1"/>
  <c r="CR383" i="1"/>
  <c r="CS383" i="1"/>
  <c r="CQ384" i="1"/>
  <c r="CR384" i="1"/>
  <c r="CS384" i="1"/>
  <c r="CQ385" i="1"/>
  <c r="CR385" i="1"/>
  <c r="CS385" i="1"/>
  <c r="CQ386" i="1"/>
  <c r="CR386" i="1"/>
  <c r="CS386" i="1"/>
  <c r="CQ387" i="1"/>
  <c r="CR387" i="1"/>
  <c r="CS387" i="1"/>
  <c r="CQ388" i="1"/>
  <c r="CR388" i="1"/>
  <c r="CS388" i="1"/>
  <c r="CQ389" i="1"/>
  <c r="CR389" i="1"/>
  <c r="CS389" i="1"/>
  <c r="CQ390" i="1"/>
  <c r="CR390" i="1"/>
  <c r="CS390" i="1"/>
  <c r="CQ391" i="1"/>
  <c r="CR391" i="1"/>
  <c r="CS391" i="1"/>
  <c r="CQ392" i="1"/>
  <c r="CR392" i="1"/>
  <c r="CS392" i="1"/>
  <c r="CQ393" i="1"/>
  <c r="CR393" i="1"/>
  <c r="CS393" i="1"/>
  <c r="CQ394" i="1"/>
  <c r="CR394" i="1"/>
  <c r="CS394" i="1"/>
  <c r="CQ395" i="1"/>
  <c r="CR395" i="1"/>
  <c r="CS395" i="1"/>
  <c r="CQ396" i="1"/>
  <c r="CR396" i="1"/>
  <c r="CS396" i="1"/>
  <c r="CQ397" i="1"/>
  <c r="CR397" i="1"/>
  <c r="CS397" i="1"/>
  <c r="CQ398" i="1"/>
  <c r="CR398" i="1"/>
  <c r="CS398" i="1"/>
  <c r="CQ399" i="1"/>
  <c r="CR399" i="1"/>
  <c r="CS399" i="1"/>
  <c r="CQ400" i="1"/>
  <c r="CR400" i="1"/>
  <c r="CS400" i="1"/>
  <c r="CQ401" i="1"/>
  <c r="CR401" i="1"/>
  <c r="CS401" i="1"/>
  <c r="CQ402" i="1"/>
  <c r="CR402" i="1"/>
  <c r="CS402" i="1"/>
  <c r="CQ403" i="1"/>
  <c r="CR403" i="1"/>
  <c r="CS403" i="1"/>
  <c r="CQ404" i="1"/>
  <c r="CR404" i="1"/>
  <c r="CS404" i="1"/>
  <c r="CQ405" i="1"/>
  <c r="CR405" i="1"/>
  <c r="CS405" i="1"/>
  <c r="CQ406" i="1"/>
  <c r="CR406" i="1"/>
  <c r="CS406" i="1"/>
  <c r="CQ407" i="1"/>
  <c r="CR407" i="1"/>
  <c r="CS407" i="1"/>
  <c r="CQ408" i="1"/>
  <c r="CR408" i="1"/>
  <c r="CS408" i="1"/>
  <c r="CQ409" i="1"/>
  <c r="CR409" i="1"/>
  <c r="CS409" i="1"/>
  <c r="CQ410" i="1"/>
  <c r="CR410" i="1"/>
  <c r="CS410" i="1"/>
  <c r="CQ411" i="1"/>
  <c r="CR411" i="1"/>
  <c r="CS411" i="1"/>
  <c r="CQ412" i="1"/>
  <c r="CR412" i="1"/>
  <c r="CS412" i="1"/>
  <c r="CQ413" i="1"/>
  <c r="CR413" i="1"/>
  <c r="CS413" i="1"/>
  <c r="CQ414" i="1"/>
  <c r="CR414" i="1"/>
  <c r="CS414" i="1"/>
  <c r="CQ415" i="1"/>
  <c r="CR415" i="1"/>
  <c r="CS415" i="1"/>
  <c r="CQ416" i="1"/>
  <c r="CR416" i="1"/>
  <c r="CS416" i="1"/>
  <c r="CQ417" i="1"/>
  <c r="CR417" i="1"/>
  <c r="CS417" i="1"/>
  <c r="CQ418" i="1"/>
  <c r="CR418" i="1"/>
  <c r="CS418" i="1"/>
  <c r="CQ419" i="1"/>
  <c r="CR419" i="1"/>
  <c r="CS419" i="1"/>
  <c r="CQ420" i="1"/>
  <c r="CR420" i="1"/>
  <c r="CS420" i="1"/>
  <c r="CQ421" i="1"/>
  <c r="CR421" i="1"/>
  <c r="CS421" i="1"/>
  <c r="CQ422" i="1"/>
  <c r="CR422" i="1"/>
  <c r="CS422" i="1"/>
  <c r="CQ423" i="1"/>
  <c r="CR423" i="1"/>
  <c r="CS423" i="1"/>
  <c r="CQ424" i="1"/>
  <c r="CR424" i="1"/>
  <c r="CS424" i="1"/>
  <c r="CQ425" i="1"/>
  <c r="CR425" i="1"/>
  <c r="CS425" i="1"/>
  <c r="CQ426" i="1"/>
  <c r="CR426" i="1"/>
  <c r="CS426" i="1"/>
  <c r="CQ427" i="1"/>
  <c r="CR427" i="1"/>
  <c r="CS427" i="1"/>
  <c r="CQ428" i="1"/>
  <c r="CR428" i="1"/>
  <c r="CS428" i="1"/>
  <c r="CQ429" i="1"/>
  <c r="CR429" i="1"/>
  <c r="CS429" i="1"/>
  <c r="CQ430" i="1"/>
  <c r="CR430" i="1"/>
  <c r="CS430" i="1"/>
  <c r="CQ431" i="1"/>
  <c r="CR431" i="1"/>
  <c r="CS431" i="1"/>
  <c r="CQ432" i="1"/>
  <c r="CR432" i="1"/>
  <c r="CS432" i="1"/>
  <c r="CQ433" i="1"/>
  <c r="CR433" i="1"/>
  <c r="CS433" i="1"/>
  <c r="CQ434" i="1"/>
  <c r="CR434" i="1"/>
  <c r="CS434" i="1"/>
  <c r="CQ435" i="1"/>
  <c r="CR435" i="1"/>
  <c r="CS435" i="1"/>
  <c r="CQ436" i="1"/>
  <c r="CR436" i="1"/>
  <c r="CS436" i="1"/>
  <c r="CQ437" i="1"/>
  <c r="CR437" i="1"/>
  <c r="CS437" i="1"/>
  <c r="CQ438" i="1"/>
  <c r="CR438" i="1"/>
  <c r="CS438" i="1"/>
  <c r="CQ439" i="1"/>
  <c r="CR439" i="1"/>
  <c r="CS439" i="1"/>
  <c r="CQ440" i="1"/>
  <c r="CR440" i="1"/>
  <c r="CS440" i="1"/>
  <c r="CQ441" i="1"/>
  <c r="CR441" i="1"/>
  <c r="CS441" i="1"/>
  <c r="CQ442" i="1"/>
  <c r="CR442" i="1"/>
  <c r="CS442" i="1"/>
  <c r="CQ443" i="1"/>
  <c r="CR443" i="1"/>
  <c r="CS443" i="1"/>
  <c r="CQ444" i="1"/>
  <c r="CR444" i="1"/>
  <c r="CS444" i="1"/>
  <c r="CQ445" i="1"/>
  <c r="CR445" i="1"/>
  <c r="CS445" i="1"/>
  <c r="CQ446" i="1"/>
  <c r="CR446" i="1"/>
  <c r="CS446" i="1"/>
  <c r="CQ447" i="1"/>
  <c r="CR447" i="1"/>
  <c r="CS447" i="1"/>
  <c r="CQ448" i="1"/>
  <c r="CR448" i="1"/>
  <c r="CS448" i="1"/>
  <c r="CQ449" i="1"/>
  <c r="CR449" i="1"/>
  <c r="CS449" i="1"/>
  <c r="CQ450" i="1"/>
  <c r="CR450" i="1"/>
  <c r="CS450" i="1"/>
  <c r="CQ451" i="1"/>
  <c r="CR451" i="1"/>
  <c r="CS451" i="1"/>
  <c r="CQ452" i="1"/>
  <c r="CR452" i="1"/>
  <c r="CS452" i="1"/>
  <c r="CQ453" i="1"/>
  <c r="CR453" i="1"/>
  <c r="CS453" i="1"/>
  <c r="CQ454" i="1"/>
  <c r="CR454" i="1"/>
  <c r="CS454" i="1"/>
  <c r="CQ455" i="1"/>
  <c r="CR455" i="1"/>
  <c r="CS455" i="1"/>
  <c r="CQ456" i="1"/>
  <c r="CR456" i="1"/>
  <c r="CS456" i="1"/>
  <c r="CQ457" i="1"/>
  <c r="CR457" i="1"/>
  <c r="CS457" i="1"/>
  <c r="CQ458" i="1"/>
  <c r="CR458" i="1"/>
  <c r="CS458" i="1"/>
  <c r="CQ459" i="1"/>
  <c r="CR459" i="1"/>
  <c r="CS459" i="1"/>
  <c r="CQ460" i="1"/>
  <c r="CR460" i="1"/>
  <c r="CS460" i="1"/>
  <c r="CQ461" i="1"/>
  <c r="CR461" i="1"/>
  <c r="CS461" i="1"/>
  <c r="CQ462" i="1"/>
  <c r="CR462" i="1"/>
  <c r="CS462" i="1"/>
  <c r="CQ463" i="1"/>
  <c r="CR463" i="1"/>
  <c r="CS463" i="1"/>
  <c r="CQ464" i="1"/>
  <c r="CR464" i="1"/>
  <c r="CS464" i="1"/>
  <c r="CQ465" i="1"/>
  <c r="CR465" i="1"/>
  <c r="CS465" i="1"/>
  <c r="CQ466" i="1"/>
  <c r="CR466" i="1"/>
  <c r="CS466" i="1"/>
  <c r="CQ467" i="1"/>
  <c r="CR467" i="1"/>
  <c r="CS467" i="1"/>
  <c r="CQ468" i="1"/>
  <c r="CR468" i="1"/>
  <c r="CS468" i="1"/>
  <c r="CQ469" i="1"/>
  <c r="CR469" i="1"/>
  <c r="CS469" i="1"/>
  <c r="CQ470" i="1"/>
  <c r="CR470" i="1"/>
  <c r="CS470" i="1"/>
  <c r="CQ471" i="1"/>
  <c r="CR471" i="1"/>
  <c r="CS471" i="1"/>
  <c r="CQ472" i="1"/>
  <c r="CR472" i="1"/>
  <c r="CS472" i="1"/>
  <c r="CQ473" i="1"/>
  <c r="CR473" i="1"/>
  <c r="CS473" i="1"/>
  <c r="CQ474" i="1"/>
  <c r="CR474" i="1"/>
  <c r="CS474" i="1"/>
  <c r="CQ475" i="1"/>
  <c r="CR475" i="1"/>
  <c r="CS475" i="1"/>
  <c r="CQ476" i="1"/>
  <c r="CR476" i="1"/>
  <c r="CS476" i="1"/>
  <c r="CQ477" i="1"/>
  <c r="CR477" i="1"/>
  <c r="CS477" i="1"/>
  <c r="CQ478" i="1"/>
  <c r="CR478" i="1"/>
  <c r="CS478" i="1"/>
  <c r="CQ479" i="1"/>
  <c r="CR479" i="1"/>
  <c r="CS479" i="1"/>
  <c r="CQ480" i="1"/>
  <c r="CR480" i="1"/>
  <c r="CS480" i="1"/>
  <c r="CQ481" i="1"/>
  <c r="CR481" i="1"/>
  <c r="CS481" i="1"/>
  <c r="CQ482" i="1"/>
  <c r="CR482" i="1"/>
  <c r="CS482" i="1"/>
  <c r="CQ483" i="1"/>
  <c r="CR483" i="1"/>
  <c r="CS483" i="1"/>
  <c r="CQ484" i="1"/>
  <c r="CR484" i="1"/>
  <c r="CS484" i="1"/>
  <c r="CQ485" i="1"/>
  <c r="CR485" i="1"/>
  <c r="CS485" i="1"/>
  <c r="CQ486" i="1"/>
  <c r="CR486" i="1"/>
  <c r="CS486" i="1"/>
  <c r="CQ487" i="1"/>
  <c r="CR487" i="1"/>
  <c r="CS487" i="1"/>
  <c r="CQ488" i="1"/>
  <c r="CR488" i="1"/>
  <c r="CS488" i="1"/>
  <c r="CQ489" i="1"/>
  <c r="CR489" i="1"/>
  <c r="CS489" i="1"/>
  <c r="CQ490" i="1"/>
  <c r="CR490" i="1"/>
  <c r="CS490" i="1"/>
  <c r="CQ491" i="1"/>
  <c r="CR491" i="1"/>
  <c r="CS491" i="1"/>
  <c r="CQ492" i="1"/>
  <c r="CR492" i="1"/>
  <c r="CS492" i="1"/>
  <c r="CQ493" i="1"/>
  <c r="CR493" i="1"/>
  <c r="CS493" i="1"/>
  <c r="CQ494" i="1"/>
  <c r="CR494" i="1"/>
  <c r="CS494" i="1"/>
  <c r="CQ495" i="1"/>
  <c r="CR495" i="1"/>
  <c r="CS495" i="1"/>
  <c r="CQ496" i="1"/>
  <c r="CR496" i="1"/>
  <c r="CS496" i="1"/>
  <c r="CQ497" i="1"/>
  <c r="CR497" i="1"/>
  <c r="CS497" i="1"/>
  <c r="CQ498" i="1"/>
  <c r="CR498" i="1"/>
  <c r="CS498" i="1"/>
  <c r="CQ499" i="1"/>
  <c r="CR499" i="1"/>
  <c r="CS499" i="1"/>
  <c r="CQ500" i="1"/>
  <c r="CR500" i="1"/>
  <c r="CS500" i="1"/>
  <c r="CQ501" i="1"/>
  <c r="CR501" i="1"/>
  <c r="CS501" i="1"/>
  <c r="CQ502" i="1"/>
  <c r="CR502" i="1"/>
  <c r="CS502" i="1"/>
  <c r="CQ503" i="1"/>
  <c r="CR503" i="1"/>
  <c r="CS503" i="1"/>
  <c r="CQ504" i="1"/>
  <c r="CR504" i="1"/>
  <c r="CS504" i="1"/>
  <c r="CQ505" i="1"/>
  <c r="CR505" i="1"/>
  <c r="CS505" i="1"/>
  <c r="CQ506" i="1"/>
  <c r="CR506" i="1"/>
  <c r="CS506" i="1"/>
  <c r="CQ507" i="1"/>
  <c r="CR507" i="1"/>
  <c r="CS507" i="1"/>
  <c r="CQ508" i="1"/>
  <c r="CR508" i="1"/>
  <c r="CS508" i="1"/>
  <c r="CQ509" i="1"/>
  <c r="CR509" i="1"/>
  <c r="CS509" i="1"/>
  <c r="CQ510" i="1"/>
  <c r="CR510" i="1"/>
  <c r="CS510" i="1"/>
  <c r="CQ511" i="1"/>
  <c r="CR511" i="1"/>
  <c r="CS511" i="1"/>
  <c r="CQ512" i="1"/>
  <c r="CR512" i="1"/>
  <c r="CS512" i="1"/>
  <c r="CQ513" i="1"/>
  <c r="CR513" i="1"/>
  <c r="CS513" i="1"/>
  <c r="CQ514" i="1"/>
  <c r="CR514" i="1"/>
  <c r="CS514" i="1"/>
  <c r="CQ515" i="1"/>
  <c r="CR515" i="1"/>
  <c r="CS515" i="1"/>
  <c r="CQ516" i="1"/>
  <c r="CR516" i="1"/>
  <c r="CS516" i="1"/>
  <c r="CQ517" i="1"/>
  <c r="CR517" i="1"/>
  <c r="CS517" i="1"/>
  <c r="CQ518" i="1"/>
  <c r="CR518" i="1"/>
  <c r="CS518" i="1"/>
  <c r="CQ519" i="1"/>
  <c r="CR519" i="1"/>
  <c r="CS519" i="1"/>
  <c r="CQ520" i="1"/>
  <c r="CR520" i="1"/>
  <c r="CS520" i="1"/>
  <c r="CQ521" i="1"/>
  <c r="CR521" i="1"/>
  <c r="CS521" i="1"/>
  <c r="CQ522" i="1"/>
  <c r="CR522" i="1"/>
  <c r="CS522" i="1"/>
  <c r="CQ523" i="1"/>
  <c r="CR523" i="1"/>
  <c r="CS523" i="1"/>
  <c r="CQ524" i="1"/>
  <c r="CR524" i="1"/>
  <c r="CS524" i="1"/>
  <c r="CQ525" i="1"/>
  <c r="CR525" i="1"/>
  <c r="CS525" i="1"/>
  <c r="CQ526" i="1"/>
  <c r="CR526" i="1"/>
  <c r="CS526" i="1"/>
  <c r="CQ527" i="1"/>
  <c r="CR527" i="1"/>
  <c r="CS527" i="1"/>
  <c r="CQ528" i="1"/>
  <c r="CR528" i="1"/>
  <c r="CS528" i="1"/>
  <c r="CQ529" i="1"/>
  <c r="CR529" i="1"/>
  <c r="CS529" i="1"/>
  <c r="CQ530" i="1"/>
  <c r="CR530" i="1"/>
  <c r="CS530" i="1"/>
  <c r="CQ531" i="1"/>
  <c r="CR531" i="1"/>
  <c r="CS531" i="1"/>
  <c r="CQ532" i="1"/>
  <c r="CR532" i="1"/>
  <c r="CS532" i="1"/>
  <c r="CQ533" i="1"/>
  <c r="CR533" i="1"/>
  <c r="CS533" i="1"/>
  <c r="CQ534" i="1"/>
  <c r="CR534" i="1"/>
  <c r="CS534" i="1"/>
  <c r="CQ535" i="1"/>
  <c r="CR535" i="1"/>
  <c r="CS535" i="1"/>
  <c r="CQ536" i="1"/>
  <c r="CR536" i="1"/>
  <c r="CS536" i="1"/>
  <c r="CQ537" i="1"/>
  <c r="CR537" i="1"/>
  <c r="CS537" i="1"/>
  <c r="CQ538" i="1"/>
  <c r="CR538" i="1"/>
  <c r="CS538" i="1"/>
  <c r="CQ539" i="1"/>
  <c r="CR539" i="1"/>
  <c r="CS539" i="1"/>
  <c r="CQ540" i="1"/>
  <c r="CR540" i="1"/>
  <c r="CS540" i="1"/>
  <c r="CQ541" i="1"/>
  <c r="CR541" i="1"/>
  <c r="CS541" i="1"/>
  <c r="CQ542" i="1"/>
  <c r="CR542" i="1"/>
  <c r="CS542" i="1"/>
  <c r="CQ543" i="1"/>
  <c r="CR543" i="1"/>
  <c r="CS543" i="1"/>
  <c r="CQ544" i="1"/>
  <c r="CR544" i="1"/>
  <c r="CS544" i="1"/>
  <c r="CQ545" i="1"/>
  <c r="CR545" i="1"/>
  <c r="CS545" i="1"/>
  <c r="CQ546" i="1"/>
  <c r="CR546" i="1"/>
  <c r="CS546" i="1"/>
  <c r="CQ547" i="1"/>
  <c r="CR547" i="1"/>
  <c r="CS547" i="1"/>
  <c r="CQ548" i="1"/>
  <c r="CR548" i="1"/>
  <c r="CS548" i="1"/>
  <c r="CQ549" i="1"/>
  <c r="CR549" i="1"/>
  <c r="CS549" i="1"/>
  <c r="CQ550" i="1"/>
  <c r="CR550" i="1"/>
  <c r="CS550" i="1"/>
  <c r="CQ551" i="1"/>
  <c r="CR551" i="1"/>
  <c r="CS551" i="1"/>
  <c r="CQ552" i="1"/>
  <c r="CR552" i="1"/>
  <c r="CS552" i="1"/>
  <c r="CQ553" i="1"/>
  <c r="CR553" i="1"/>
  <c r="CS553" i="1"/>
  <c r="CQ554" i="1"/>
  <c r="CR554" i="1"/>
  <c r="CS554" i="1"/>
  <c r="CQ555" i="1"/>
  <c r="CR555" i="1"/>
  <c r="CS555" i="1"/>
  <c r="CQ556" i="1"/>
  <c r="CR556" i="1"/>
  <c r="CS556" i="1"/>
  <c r="CQ557" i="1"/>
  <c r="CR557" i="1"/>
  <c r="CS557" i="1"/>
  <c r="CQ558" i="1"/>
  <c r="CR558" i="1"/>
  <c r="CS558" i="1"/>
  <c r="CQ559" i="1"/>
  <c r="CR559" i="1"/>
  <c r="CS559" i="1"/>
  <c r="CQ560" i="1"/>
  <c r="CR560" i="1"/>
  <c r="CS560" i="1"/>
  <c r="CQ561" i="1"/>
  <c r="CR561" i="1"/>
  <c r="CS561" i="1"/>
  <c r="CQ562" i="1"/>
  <c r="CR562" i="1"/>
  <c r="CS562" i="1"/>
  <c r="CQ563" i="1"/>
  <c r="CR563" i="1"/>
  <c r="CS563" i="1"/>
  <c r="CQ564" i="1"/>
  <c r="CR564" i="1"/>
  <c r="CS564" i="1"/>
  <c r="CQ565" i="1"/>
  <c r="CR565" i="1"/>
  <c r="CS565" i="1"/>
  <c r="CQ566" i="1"/>
  <c r="CR566" i="1"/>
  <c r="CS566" i="1"/>
  <c r="CQ567" i="1"/>
  <c r="CR567" i="1"/>
  <c r="CS567" i="1"/>
  <c r="CQ568" i="1"/>
  <c r="CR568" i="1"/>
  <c r="CS568" i="1"/>
  <c r="CQ569" i="1"/>
  <c r="CR569" i="1"/>
  <c r="CS569" i="1"/>
  <c r="CQ570" i="1"/>
  <c r="CR570" i="1"/>
  <c r="CS570" i="1"/>
  <c r="CQ571" i="1"/>
  <c r="CR571" i="1"/>
  <c r="CS571" i="1"/>
  <c r="CQ572" i="1"/>
  <c r="CR572" i="1"/>
  <c r="CS572" i="1"/>
  <c r="CQ573" i="1"/>
  <c r="CR573" i="1"/>
  <c r="CS573" i="1"/>
  <c r="CQ574" i="1"/>
  <c r="CR574" i="1"/>
  <c r="CS574" i="1"/>
  <c r="CQ575" i="1"/>
  <c r="CR575" i="1"/>
  <c r="CS575" i="1"/>
  <c r="CQ576" i="1"/>
  <c r="CR576" i="1"/>
  <c r="CS576" i="1"/>
  <c r="CQ577" i="1"/>
  <c r="CR577" i="1"/>
  <c r="CS577" i="1"/>
  <c r="CQ578" i="1"/>
  <c r="CR578" i="1"/>
  <c r="CS578" i="1"/>
  <c r="CQ579" i="1"/>
  <c r="CR579" i="1"/>
  <c r="CS579" i="1"/>
  <c r="CQ580" i="1"/>
  <c r="CR580" i="1"/>
  <c r="CS580" i="1"/>
  <c r="CQ581" i="1"/>
  <c r="CR581" i="1"/>
  <c r="CS581" i="1"/>
  <c r="CQ582" i="1"/>
  <c r="CR582" i="1"/>
  <c r="CS582" i="1"/>
  <c r="CQ583" i="1"/>
  <c r="CR583" i="1"/>
  <c r="CS583" i="1"/>
  <c r="CQ584" i="1"/>
  <c r="CR584" i="1"/>
  <c r="CS584" i="1"/>
  <c r="CQ585" i="1"/>
  <c r="CR585" i="1"/>
  <c r="CS585" i="1"/>
  <c r="CQ586" i="1"/>
  <c r="CR586" i="1"/>
  <c r="CS586" i="1"/>
  <c r="CQ587" i="1"/>
  <c r="CR587" i="1"/>
  <c r="CS587" i="1"/>
  <c r="CQ588" i="1"/>
  <c r="CR588" i="1"/>
  <c r="CS588" i="1"/>
  <c r="CQ589" i="1"/>
  <c r="CR589" i="1"/>
  <c r="CS589" i="1"/>
  <c r="CQ590" i="1"/>
  <c r="CR590" i="1"/>
  <c r="CS590" i="1"/>
  <c r="CQ591" i="1"/>
  <c r="CR591" i="1"/>
  <c r="CS591" i="1"/>
  <c r="CQ592" i="1"/>
  <c r="CR592" i="1"/>
  <c r="CS592" i="1"/>
  <c r="CQ593" i="1"/>
  <c r="CR593" i="1"/>
  <c r="CS593" i="1"/>
  <c r="CQ594" i="1"/>
  <c r="CR594" i="1"/>
  <c r="CS594" i="1"/>
  <c r="CQ595" i="1"/>
  <c r="CR595" i="1"/>
  <c r="CS595" i="1"/>
  <c r="CQ596" i="1"/>
  <c r="CR596" i="1"/>
  <c r="CS596" i="1"/>
  <c r="CQ597" i="1"/>
  <c r="CR597" i="1"/>
  <c r="CS597" i="1"/>
  <c r="CQ598" i="1"/>
  <c r="CR598" i="1"/>
  <c r="CS598" i="1"/>
  <c r="CQ599" i="1"/>
  <c r="CR599" i="1"/>
  <c r="CS599" i="1"/>
  <c r="CQ600" i="1"/>
  <c r="CR600" i="1"/>
  <c r="CS600" i="1"/>
  <c r="CQ601" i="1"/>
  <c r="CR601" i="1"/>
  <c r="CS601" i="1"/>
  <c r="CQ602" i="1"/>
  <c r="CR602" i="1"/>
  <c r="CS602" i="1"/>
  <c r="CQ603" i="1"/>
  <c r="CR603" i="1"/>
  <c r="CS603" i="1"/>
  <c r="CQ604" i="1"/>
  <c r="CR604" i="1"/>
  <c r="CS604" i="1"/>
  <c r="CQ605" i="1"/>
  <c r="CR605" i="1"/>
  <c r="CS605" i="1"/>
  <c r="CQ606" i="1"/>
  <c r="CR606" i="1"/>
  <c r="CS606" i="1"/>
  <c r="CQ607" i="1"/>
  <c r="CR607" i="1"/>
  <c r="CS607" i="1"/>
  <c r="CQ608" i="1"/>
  <c r="CR608" i="1"/>
  <c r="CS608" i="1"/>
  <c r="CQ609" i="1"/>
  <c r="CR609" i="1"/>
  <c r="CS609" i="1"/>
  <c r="CQ610" i="1"/>
  <c r="CR610" i="1"/>
  <c r="CS610" i="1"/>
  <c r="CQ611" i="1"/>
  <c r="CR611" i="1"/>
  <c r="CS611" i="1"/>
  <c r="CQ612" i="1"/>
  <c r="CR612" i="1"/>
  <c r="CS612" i="1"/>
  <c r="CQ613" i="1"/>
  <c r="CR613" i="1"/>
  <c r="CS613" i="1"/>
  <c r="CQ614" i="1"/>
  <c r="CR614" i="1"/>
  <c r="CS614" i="1"/>
  <c r="CQ615" i="1"/>
  <c r="CR615" i="1"/>
  <c r="CS615" i="1"/>
  <c r="CQ616" i="1"/>
  <c r="CR616" i="1"/>
  <c r="CS616" i="1"/>
  <c r="CQ617" i="1"/>
  <c r="CR617" i="1"/>
  <c r="CS617" i="1"/>
  <c r="CQ618" i="1"/>
  <c r="CR618" i="1"/>
  <c r="CS618" i="1"/>
  <c r="CQ619" i="1"/>
  <c r="CR619" i="1"/>
  <c r="CS619" i="1"/>
  <c r="CQ620" i="1"/>
  <c r="CR620" i="1"/>
  <c r="CS620" i="1"/>
  <c r="CQ621" i="1"/>
  <c r="CR621" i="1"/>
  <c r="CS621" i="1"/>
  <c r="CQ622" i="1"/>
  <c r="CR622" i="1"/>
  <c r="CS622" i="1"/>
  <c r="CQ623" i="1"/>
  <c r="CR623" i="1"/>
  <c r="CS623" i="1"/>
  <c r="CQ624" i="1"/>
  <c r="CR624" i="1"/>
  <c r="CS624" i="1"/>
  <c r="CQ625" i="1"/>
  <c r="CR625" i="1"/>
  <c r="CS625" i="1"/>
  <c r="CQ626" i="1"/>
  <c r="CR626" i="1"/>
  <c r="CS626" i="1"/>
  <c r="CQ627" i="1"/>
  <c r="CR627" i="1"/>
  <c r="CS627" i="1"/>
  <c r="CQ628" i="1"/>
  <c r="CR628" i="1"/>
  <c r="CS628" i="1"/>
  <c r="CQ629" i="1"/>
  <c r="CR629" i="1"/>
  <c r="CS629" i="1"/>
  <c r="CQ630" i="1"/>
  <c r="CR630" i="1"/>
  <c r="CS630" i="1"/>
  <c r="CQ631" i="1"/>
  <c r="CR631" i="1"/>
  <c r="CS631" i="1"/>
  <c r="CQ632" i="1"/>
  <c r="CR632" i="1"/>
  <c r="CS632" i="1"/>
  <c r="CQ633" i="1"/>
  <c r="CR633" i="1"/>
  <c r="CS633" i="1"/>
  <c r="CQ634" i="1"/>
  <c r="CR634" i="1"/>
  <c r="CS634" i="1"/>
  <c r="CQ635" i="1"/>
  <c r="CR635" i="1"/>
  <c r="CS635" i="1"/>
  <c r="CQ636" i="1"/>
  <c r="CR636" i="1"/>
  <c r="CS636" i="1"/>
  <c r="CQ637" i="1"/>
  <c r="CR637" i="1"/>
  <c r="CS637" i="1"/>
  <c r="CQ638" i="1"/>
  <c r="CR638" i="1"/>
  <c r="CS638" i="1"/>
  <c r="CQ639" i="1"/>
  <c r="CR639" i="1"/>
  <c r="CS639" i="1"/>
  <c r="CQ640" i="1"/>
  <c r="CR640" i="1"/>
  <c r="CS640" i="1"/>
  <c r="CQ641" i="1"/>
  <c r="CR641" i="1"/>
  <c r="CS641" i="1"/>
  <c r="CQ642" i="1"/>
  <c r="CR642" i="1"/>
  <c r="CS642" i="1"/>
  <c r="CQ643" i="1"/>
  <c r="CR643" i="1"/>
  <c r="CS643" i="1"/>
  <c r="CQ644" i="1"/>
  <c r="CR644" i="1"/>
  <c r="CS644" i="1"/>
  <c r="CQ645" i="1"/>
  <c r="CR645" i="1"/>
  <c r="CS645" i="1"/>
  <c r="CQ646" i="1"/>
  <c r="CR646" i="1"/>
  <c r="CS646" i="1"/>
  <c r="CQ647" i="1"/>
  <c r="CR647" i="1"/>
  <c r="CS647" i="1"/>
  <c r="CQ648" i="1"/>
  <c r="CR648" i="1"/>
  <c r="CS648" i="1"/>
  <c r="CQ649" i="1"/>
  <c r="CR649" i="1"/>
  <c r="CS649" i="1"/>
  <c r="CQ650" i="1"/>
  <c r="CR650" i="1"/>
  <c r="CS650" i="1"/>
  <c r="CQ651" i="1"/>
  <c r="CR651" i="1"/>
  <c r="CS651" i="1"/>
  <c r="CQ652" i="1"/>
  <c r="CR652" i="1"/>
  <c r="CS652" i="1"/>
  <c r="CQ653" i="1"/>
  <c r="CR653" i="1"/>
  <c r="CS653" i="1"/>
  <c r="CQ654" i="1"/>
  <c r="CR654" i="1"/>
  <c r="CS654" i="1"/>
  <c r="CQ655" i="1"/>
  <c r="CR655" i="1"/>
  <c r="CS655" i="1"/>
  <c r="CQ656" i="1"/>
  <c r="CR656" i="1"/>
  <c r="CS656" i="1"/>
  <c r="CQ657" i="1"/>
  <c r="CR657" i="1"/>
  <c r="CS657" i="1"/>
  <c r="CQ658" i="1"/>
  <c r="CR658" i="1"/>
  <c r="CS658" i="1"/>
  <c r="CQ659" i="1"/>
  <c r="CR659" i="1"/>
  <c r="CS659" i="1"/>
  <c r="CQ660" i="1"/>
  <c r="CR660" i="1"/>
  <c r="CS660" i="1"/>
  <c r="CQ661" i="1"/>
  <c r="CR661" i="1"/>
  <c r="CS661" i="1"/>
  <c r="CQ662" i="1"/>
  <c r="CR662" i="1"/>
  <c r="CS662" i="1"/>
  <c r="CQ663" i="1"/>
  <c r="CR663" i="1"/>
  <c r="CS663" i="1"/>
  <c r="CQ664" i="1"/>
  <c r="CR664" i="1"/>
  <c r="CS664" i="1"/>
  <c r="CQ665" i="1"/>
  <c r="CR665" i="1"/>
  <c r="CS665" i="1"/>
  <c r="CQ666" i="1"/>
  <c r="CR666" i="1"/>
  <c r="CS666" i="1"/>
  <c r="CQ667" i="1"/>
  <c r="CR667" i="1"/>
  <c r="CS667" i="1"/>
  <c r="CQ668" i="1"/>
  <c r="CR668" i="1"/>
  <c r="CS668" i="1"/>
  <c r="CQ669" i="1"/>
  <c r="CR669" i="1"/>
  <c r="CS669" i="1"/>
  <c r="CQ670" i="1"/>
  <c r="CR670" i="1"/>
  <c r="CS670" i="1"/>
  <c r="CQ671" i="1"/>
  <c r="CR671" i="1"/>
  <c r="CS671" i="1"/>
  <c r="CQ672" i="1"/>
  <c r="CR672" i="1"/>
  <c r="CS672" i="1"/>
  <c r="CQ673" i="1"/>
  <c r="CR673" i="1"/>
  <c r="CS673" i="1"/>
  <c r="CQ674" i="1"/>
  <c r="CR674" i="1"/>
  <c r="CS674" i="1"/>
  <c r="CQ675" i="1"/>
  <c r="CR675" i="1"/>
  <c r="CS675" i="1"/>
  <c r="CQ676" i="1"/>
  <c r="CR676" i="1"/>
  <c r="CS676" i="1"/>
  <c r="CQ677" i="1"/>
  <c r="CR677" i="1"/>
  <c r="CS677" i="1"/>
  <c r="CQ678" i="1"/>
  <c r="CR678" i="1"/>
  <c r="CS678" i="1"/>
  <c r="CQ679" i="1"/>
  <c r="CR679" i="1"/>
  <c r="CS679" i="1"/>
  <c r="CQ680" i="1"/>
  <c r="CR680" i="1"/>
  <c r="CS680" i="1"/>
  <c r="CQ681" i="1"/>
  <c r="CR681" i="1"/>
  <c r="CS681" i="1"/>
  <c r="CQ682" i="1"/>
  <c r="CR682" i="1"/>
  <c r="CS682" i="1"/>
  <c r="CQ683" i="1"/>
  <c r="CR683" i="1"/>
  <c r="CS683" i="1"/>
  <c r="CQ684" i="1"/>
  <c r="CR684" i="1"/>
  <c r="CS684" i="1"/>
  <c r="CQ685" i="1"/>
  <c r="CR685" i="1"/>
  <c r="CS685" i="1"/>
  <c r="CQ686" i="1"/>
  <c r="CR686" i="1"/>
  <c r="CS686" i="1"/>
  <c r="CQ687" i="1"/>
  <c r="CR687" i="1"/>
  <c r="CS687" i="1"/>
  <c r="CQ688" i="1"/>
  <c r="CR688" i="1"/>
  <c r="CS688" i="1"/>
  <c r="CQ689" i="1"/>
  <c r="CR689" i="1"/>
  <c r="CS689" i="1"/>
  <c r="CQ690" i="1"/>
  <c r="CR690" i="1"/>
  <c r="CS690" i="1"/>
  <c r="CQ691" i="1"/>
  <c r="CR691" i="1"/>
  <c r="CS691" i="1"/>
  <c r="CQ692" i="1"/>
  <c r="CR692" i="1"/>
  <c r="CS692" i="1"/>
  <c r="CQ693" i="1"/>
  <c r="CR693" i="1"/>
  <c r="CS693" i="1"/>
  <c r="CQ694" i="1"/>
  <c r="CR694" i="1"/>
  <c r="CS694" i="1"/>
  <c r="CQ695" i="1"/>
  <c r="CR695" i="1"/>
  <c r="CS695" i="1"/>
  <c r="CQ696" i="1"/>
  <c r="CR696" i="1"/>
  <c r="CS696" i="1"/>
  <c r="CQ697" i="1"/>
  <c r="CR697" i="1"/>
  <c r="CS697" i="1"/>
  <c r="CQ698" i="1"/>
  <c r="CR698" i="1"/>
  <c r="CS698" i="1"/>
  <c r="CQ699" i="1"/>
  <c r="CR699" i="1"/>
  <c r="CS699" i="1"/>
  <c r="CQ700" i="1"/>
  <c r="CR700" i="1"/>
  <c r="CS700" i="1"/>
  <c r="CQ701" i="1"/>
  <c r="CR701" i="1"/>
  <c r="CS701" i="1"/>
  <c r="CQ702" i="1"/>
  <c r="CR702" i="1"/>
  <c r="CS702" i="1"/>
  <c r="CQ703" i="1"/>
  <c r="CR703" i="1"/>
  <c r="CS703" i="1"/>
  <c r="CQ704" i="1"/>
  <c r="CR704" i="1"/>
  <c r="CS704" i="1"/>
  <c r="CQ705" i="1"/>
  <c r="CR705" i="1"/>
  <c r="CS705" i="1"/>
  <c r="CQ706" i="1"/>
  <c r="CR706" i="1"/>
  <c r="CS706" i="1"/>
  <c r="CQ707" i="1"/>
  <c r="CR707" i="1"/>
  <c r="CS707" i="1"/>
  <c r="CQ708" i="1"/>
  <c r="CR708" i="1"/>
  <c r="CS708" i="1"/>
  <c r="CQ709" i="1"/>
  <c r="CR709" i="1"/>
  <c r="CS709" i="1"/>
  <c r="CQ710" i="1"/>
  <c r="CR710" i="1"/>
  <c r="CS710" i="1"/>
  <c r="CQ711" i="1"/>
  <c r="CR711" i="1"/>
  <c r="CS711" i="1"/>
  <c r="CQ712" i="1"/>
  <c r="CR712" i="1"/>
  <c r="CS712" i="1"/>
  <c r="CQ713" i="1"/>
  <c r="CR713" i="1"/>
  <c r="CS713" i="1"/>
  <c r="CQ714" i="1"/>
  <c r="CR714" i="1"/>
  <c r="CS714" i="1"/>
  <c r="CQ715" i="1"/>
  <c r="CR715" i="1"/>
  <c r="CS715" i="1"/>
  <c r="CQ716" i="1"/>
  <c r="CR716" i="1"/>
  <c r="CS716" i="1"/>
  <c r="CQ717" i="1"/>
  <c r="CR717" i="1"/>
  <c r="CS717" i="1"/>
  <c r="CQ718" i="1"/>
  <c r="CR718" i="1"/>
  <c r="CS718" i="1"/>
  <c r="CQ719" i="1"/>
  <c r="CR719" i="1"/>
  <c r="CS719" i="1"/>
  <c r="CQ720" i="1"/>
  <c r="CR720" i="1"/>
  <c r="CS720" i="1"/>
  <c r="CQ721" i="1"/>
  <c r="CR721" i="1"/>
  <c r="CS721" i="1"/>
  <c r="CQ722" i="1"/>
  <c r="CR722" i="1"/>
  <c r="CS722" i="1"/>
  <c r="CQ723" i="1"/>
  <c r="CR723" i="1"/>
  <c r="CS723" i="1"/>
  <c r="CQ724" i="1"/>
  <c r="CR724" i="1"/>
  <c r="CS724" i="1"/>
  <c r="CQ725" i="1"/>
  <c r="CR725" i="1"/>
  <c r="CS725" i="1"/>
  <c r="CQ726" i="1"/>
  <c r="CR726" i="1"/>
  <c r="CS726" i="1"/>
  <c r="CQ727" i="1"/>
  <c r="CR727" i="1"/>
  <c r="CS727" i="1"/>
  <c r="CQ728" i="1"/>
  <c r="CR728" i="1"/>
  <c r="CS728" i="1"/>
  <c r="CQ729" i="1"/>
  <c r="CR729" i="1"/>
  <c r="CS729" i="1"/>
  <c r="CQ730" i="1"/>
  <c r="CR730" i="1"/>
  <c r="CS730" i="1"/>
  <c r="CQ731" i="1"/>
  <c r="CR731" i="1"/>
  <c r="CS731" i="1"/>
  <c r="CQ732" i="1"/>
  <c r="CR732" i="1"/>
  <c r="CS732" i="1"/>
  <c r="CQ733" i="1"/>
  <c r="CR733" i="1"/>
  <c r="CS733" i="1"/>
  <c r="CQ734" i="1"/>
  <c r="CR734" i="1"/>
  <c r="CS734" i="1"/>
  <c r="CQ735" i="1"/>
  <c r="CR735" i="1"/>
  <c r="CS735" i="1"/>
  <c r="CQ736" i="1"/>
  <c r="CR736" i="1"/>
  <c r="CS736" i="1"/>
  <c r="CQ737" i="1"/>
  <c r="CR737" i="1"/>
  <c r="CS737" i="1"/>
  <c r="CQ738" i="1"/>
  <c r="CR738" i="1"/>
  <c r="CS738" i="1"/>
  <c r="CQ739" i="1"/>
  <c r="CR739" i="1"/>
  <c r="CS739" i="1"/>
  <c r="CQ740" i="1"/>
  <c r="CR740" i="1"/>
  <c r="CS740" i="1"/>
  <c r="CQ741" i="1"/>
  <c r="CR741" i="1"/>
  <c r="CS741" i="1"/>
  <c r="CQ742" i="1"/>
  <c r="CR742" i="1"/>
  <c r="CS742" i="1"/>
  <c r="CQ743" i="1"/>
  <c r="CR743" i="1"/>
  <c r="CS743" i="1"/>
  <c r="CQ744" i="1"/>
  <c r="CR744" i="1"/>
  <c r="CS744" i="1"/>
  <c r="CQ745" i="1"/>
  <c r="CR745" i="1"/>
  <c r="CS745" i="1"/>
  <c r="CQ746" i="1"/>
  <c r="CR746" i="1"/>
  <c r="CS746" i="1"/>
  <c r="CQ747" i="1"/>
  <c r="CR747" i="1"/>
  <c r="CS747" i="1"/>
  <c r="CQ748" i="1"/>
  <c r="CR748" i="1"/>
  <c r="CS748" i="1"/>
  <c r="CQ749" i="1"/>
  <c r="CR749" i="1"/>
  <c r="CS749" i="1"/>
  <c r="CQ750" i="1"/>
  <c r="CR750" i="1"/>
  <c r="CS750" i="1"/>
  <c r="CQ751" i="1"/>
  <c r="CR751" i="1"/>
  <c r="CS751" i="1"/>
  <c r="CQ752" i="1"/>
  <c r="CR752" i="1"/>
  <c r="CS752" i="1"/>
  <c r="CQ753" i="1"/>
  <c r="CR753" i="1"/>
  <c r="CS753" i="1"/>
  <c r="CQ754" i="1"/>
  <c r="CR754" i="1"/>
  <c r="CS754" i="1"/>
  <c r="CQ755" i="1"/>
  <c r="CR755" i="1"/>
  <c r="CS755" i="1"/>
  <c r="CQ756" i="1"/>
  <c r="CR756" i="1"/>
  <c r="CS756" i="1"/>
  <c r="CQ757" i="1"/>
  <c r="CR757" i="1"/>
  <c r="CS757" i="1"/>
  <c r="CQ758" i="1"/>
  <c r="CR758" i="1"/>
  <c r="CS758" i="1"/>
  <c r="CQ759" i="1"/>
  <c r="CR759" i="1"/>
  <c r="CS759" i="1"/>
  <c r="CQ760" i="1"/>
  <c r="CR760" i="1"/>
  <c r="CS760" i="1"/>
  <c r="CQ761" i="1"/>
  <c r="CR761" i="1"/>
  <c r="CS761" i="1"/>
  <c r="CQ762" i="1"/>
  <c r="CR762" i="1"/>
  <c r="CS762" i="1"/>
  <c r="CQ763" i="1"/>
  <c r="CR763" i="1"/>
  <c r="CS763" i="1"/>
  <c r="CQ764" i="1"/>
  <c r="CR764" i="1"/>
  <c r="CS764" i="1"/>
  <c r="CQ765" i="1"/>
  <c r="CR765" i="1"/>
  <c r="CS765" i="1"/>
  <c r="CQ766" i="1"/>
  <c r="CR766" i="1"/>
  <c r="CS766" i="1"/>
  <c r="CQ767" i="1"/>
  <c r="CR767" i="1"/>
  <c r="CS767" i="1"/>
  <c r="CQ768" i="1"/>
  <c r="CR768" i="1"/>
  <c r="CS768" i="1"/>
  <c r="CQ769" i="1"/>
  <c r="CR769" i="1"/>
  <c r="CS769" i="1"/>
  <c r="CQ770" i="1"/>
  <c r="CR770" i="1"/>
  <c r="CS770" i="1"/>
  <c r="CQ771" i="1"/>
  <c r="CR771" i="1"/>
  <c r="CS771" i="1"/>
  <c r="CQ772" i="1"/>
  <c r="CR772" i="1"/>
  <c r="CS772" i="1"/>
  <c r="CQ773" i="1"/>
  <c r="CR773" i="1"/>
  <c r="CS773" i="1"/>
  <c r="CQ774" i="1"/>
  <c r="CR774" i="1"/>
  <c r="CS774" i="1"/>
  <c r="CQ775" i="1"/>
  <c r="CR775" i="1"/>
  <c r="CS775" i="1"/>
  <c r="CQ776" i="1"/>
  <c r="CR776" i="1"/>
  <c r="CS776" i="1"/>
  <c r="CQ777" i="1"/>
  <c r="CR777" i="1"/>
  <c r="CS777" i="1"/>
  <c r="CQ778" i="1"/>
  <c r="CR778" i="1"/>
  <c r="CS778" i="1"/>
  <c r="CQ779" i="1"/>
  <c r="CR779" i="1"/>
  <c r="CS779" i="1"/>
  <c r="CQ780" i="1"/>
  <c r="CR780" i="1"/>
  <c r="CS780" i="1"/>
  <c r="CQ781" i="1"/>
  <c r="CR781" i="1"/>
  <c r="CS781" i="1"/>
  <c r="CQ782" i="1"/>
  <c r="CR782" i="1"/>
  <c r="CS782" i="1"/>
  <c r="CQ783" i="1"/>
  <c r="CR783" i="1"/>
  <c r="CS783" i="1"/>
  <c r="CQ784" i="1"/>
  <c r="CR784" i="1"/>
  <c r="CS784" i="1"/>
  <c r="CQ785" i="1"/>
  <c r="CR785" i="1"/>
  <c r="CS785" i="1"/>
  <c r="CQ786" i="1"/>
  <c r="CR786" i="1"/>
  <c r="CS786" i="1"/>
  <c r="CQ787" i="1"/>
  <c r="CR787" i="1"/>
  <c r="CS787" i="1"/>
  <c r="CQ788" i="1"/>
  <c r="CR788" i="1"/>
  <c r="CS788" i="1"/>
  <c r="CQ789" i="1"/>
  <c r="CR789" i="1"/>
  <c r="CS789" i="1"/>
  <c r="CQ790" i="1"/>
  <c r="CR790" i="1"/>
  <c r="CS790" i="1"/>
  <c r="CQ791" i="1"/>
  <c r="CR791" i="1"/>
  <c r="CS791" i="1"/>
  <c r="CQ792" i="1"/>
  <c r="CR792" i="1"/>
  <c r="CS792" i="1"/>
  <c r="CQ793" i="1"/>
  <c r="CR793" i="1"/>
  <c r="CS793" i="1"/>
  <c r="CQ794" i="1"/>
  <c r="CR794" i="1"/>
  <c r="CS794" i="1"/>
  <c r="CQ795" i="1"/>
  <c r="CR795" i="1"/>
  <c r="CS795" i="1"/>
  <c r="CQ796" i="1"/>
  <c r="CR796" i="1"/>
  <c r="CS796" i="1"/>
  <c r="CQ797" i="1"/>
  <c r="CR797" i="1"/>
  <c r="CS797" i="1"/>
  <c r="CQ798" i="1"/>
  <c r="CR798" i="1"/>
  <c r="CS798" i="1"/>
  <c r="CQ799" i="1"/>
  <c r="CR799" i="1"/>
  <c r="CS799" i="1"/>
  <c r="CQ800" i="1"/>
  <c r="CR800" i="1"/>
  <c r="CS800" i="1"/>
  <c r="CQ801" i="1"/>
  <c r="CR801" i="1"/>
  <c r="CS801" i="1"/>
  <c r="CQ802" i="1"/>
  <c r="CR802" i="1"/>
  <c r="CS802" i="1"/>
  <c r="CQ803" i="1"/>
  <c r="CR803" i="1"/>
  <c r="CS803" i="1"/>
  <c r="CQ804" i="1"/>
  <c r="CR804" i="1"/>
  <c r="CS804" i="1"/>
  <c r="CQ805" i="1"/>
  <c r="CR805" i="1"/>
  <c r="CS805" i="1"/>
  <c r="CQ806" i="1"/>
  <c r="CR806" i="1"/>
  <c r="CS806" i="1"/>
  <c r="CQ807" i="1"/>
  <c r="CR807" i="1"/>
  <c r="CS807" i="1"/>
  <c r="CQ808" i="1"/>
  <c r="CR808" i="1"/>
  <c r="CS808" i="1"/>
  <c r="CQ809" i="1"/>
  <c r="CR809" i="1"/>
  <c r="CS809" i="1"/>
  <c r="CQ810" i="1"/>
  <c r="CR810" i="1"/>
  <c r="CS810" i="1"/>
  <c r="CQ811" i="1"/>
  <c r="CR811" i="1"/>
  <c r="CS811" i="1"/>
  <c r="CQ812" i="1"/>
  <c r="CR812" i="1"/>
  <c r="CS812" i="1"/>
  <c r="CQ813" i="1"/>
  <c r="CR813" i="1"/>
  <c r="CS813" i="1"/>
  <c r="CQ814" i="1"/>
  <c r="CR814" i="1"/>
  <c r="CS814" i="1"/>
  <c r="CQ815" i="1"/>
  <c r="CR815" i="1"/>
  <c r="CS815" i="1"/>
  <c r="CQ816" i="1"/>
  <c r="CR816" i="1"/>
  <c r="CS816" i="1"/>
  <c r="CQ817" i="1"/>
  <c r="CR817" i="1"/>
  <c r="CS817" i="1"/>
  <c r="CQ818" i="1"/>
  <c r="CR818" i="1"/>
  <c r="CS818" i="1"/>
  <c r="CQ819" i="1"/>
  <c r="CR819" i="1"/>
  <c r="CS819" i="1"/>
  <c r="CQ820" i="1"/>
  <c r="CR820" i="1"/>
  <c r="CS820" i="1"/>
  <c r="CQ821" i="1"/>
  <c r="CR821" i="1"/>
  <c r="CS821" i="1"/>
  <c r="CQ822" i="1"/>
  <c r="CR822" i="1"/>
  <c r="CS822" i="1"/>
  <c r="CQ823" i="1"/>
  <c r="CR823" i="1"/>
  <c r="CS823" i="1"/>
  <c r="CQ824" i="1"/>
  <c r="CR824" i="1"/>
  <c r="CS824" i="1"/>
  <c r="CQ825" i="1"/>
  <c r="CR825" i="1"/>
  <c r="CS825" i="1"/>
  <c r="CQ826" i="1"/>
  <c r="CR826" i="1"/>
  <c r="CS826" i="1"/>
  <c r="CQ827" i="1"/>
  <c r="CR827" i="1"/>
  <c r="CS827" i="1"/>
  <c r="CQ828" i="1"/>
  <c r="CR828" i="1"/>
  <c r="CS828" i="1"/>
  <c r="CQ829" i="1"/>
  <c r="CR829" i="1"/>
  <c r="CS829" i="1"/>
  <c r="CQ830" i="1"/>
  <c r="CR830" i="1"/>
  <c r="CS830" i="1"/>
  <c r="CQ831" i="1"/>
  <c r="CR831" i="1"/>
  <c r="CS831" i="1"/>
  <c r="CQ832" i="1"/>
  <c r="CR832" i="1"/>
  <c r="CS832" i="1"/>
  <c r="CQ833" i="1"/>
  <c r="CR833" i="1"/>
  <c r="CS833" i="1"/>
  <c r="CQ834" i="1"/>
  <c r="CR834" i="1"/>
  <c r="CS834" i="1"/>
  <c r="CQ835" i="1"/>
  <c r="CR835" i="1"/>
  <c r="CS835" i="1"/>
  <c r="CQ836" i="1"/>
  <c r="CR836" i="1"/>
  <c r="CS836" i="1"/>
  <c r="CQ837" i="1"/>
  <c r="CR837" i="1"/>
  <c r="CS837" i="1"/>
  <c r="CQ838" i="1"/>
  <c r="CR838" i="1"/>
  <c r="CS838" i="1"/>
  <c r="CQ839" i="1"/>
  <c r="CR839" i="1"/>
  <c r="CS839" i="1"/>
  <c r="CQ840" i="1"/>
  <c r="CR840" i="1"/>
  <c r="CS840" i="1"/>
  <c r="CQ841" i="1"/>
  <c r="CR841" i="1"/>
  <c r="CS841" i="1"/>
  <c r="CQ842" i="1"/>
  <c r="CR842" i="1"/>
  <c r="CS842" i="1"/>
  <c r="CQ843" i="1"/>
  <c r="CR843" i="1"/>
  <c r="CS843" i="1"/>
  <c r="CQ844" i="1"/>
  <c r="CR844" i="1"/>
  <c r="CS844" i="1"/>
  <c r="CQ845" i="1"/>
  <c r="CR845" i="1"/>
  <c r="CS845" i="1"/>
  <c r="CQ846" i="1"/>
  <c r="CR846" i="1"/>
  <c r="CS846" i="1"/>
  <c r="CQ847" i="1"/>
  <c r="CR847" i="1"/>
  <c r="CS847" i="1"/>
  <c r="CQ848" i="1"/>
  <c r="CR848" i="1"/>
  <c r="CS848" i="1"/>
  <c r="CQ849" i="1"/>
  <c r="CR849" i="1"/>
  <c r="CS849" i="1"/>
  <c r="CQ850" i="1"/>
  <c r="CR850" i="1"/>
  <c r="CS850" i="1"/>
  <c r="CQ851" i="1"/>
  <c r="CR851" i="1"/>
  <c r="CS851" i="1"/>
  <c r="CQ852" i="1"/>
  <c r="CR852" i="1"/>
  <c r="CS852" i="1"/>
  <c r="CQ853" i="1"/>
  <c r="CR853" i="1"/>
  <c r="CS853" i="1"/>
  <c r="CQ854" i="1"/>
  <c r="CR854" i="1"/>
  <c r="CS854" i="1"/>
  <c r="CQ855" i="1"/>
  <c r="CR855" i="1"/>
  <c r="CS855" i="1"/>
  <c r="CQ856" i="1"/>
  <c r="CR856" i="1"/>
  <c r="CS856" i="1"/>
  <c r="CQ857" i="1"/>
  <c r="CR857" i="1"/>
  <c r="CS857" i="1"/>
  <c r="CQ858" i="1"/>
  <c r="CR858" i="1"/>
  <c r="CS858" i="1"/>
  <c r="CQ859" i="1"/>
  <c r="CR859" i="1"/>
  <c r="CS859" i="1"/>
  <c r="CQ860" i="1"/>
  <c r="CR860" i="1"/>
  <c r="CS860" i="1"/>
  <c r="CQ861" i="1"/>
  <c r="CR861" i="1"/>
  <c r="CS861" i="1"/>
  <c r="CQ862" i="1"/>
  <c r="CR862" i="1"/>
  <c r="CS862" i="1"/>
  <c r="CQ863" i="1"/>
  <c r="CR863" i="1"/>
  <c r="CS863" i="1"/>
  <c r="CQ864" i="1"/>
  <c r="CR864" i="1"/>
  <c r="CS864" i="1"/>
  <c r="CQ865" i="1"/>
  <c r="CR865" i="1"/>
  <c r="CS865" i="1"/>
  <c r="CQ866" i="1"/>
  <c r="CR866" i="1"/>
  <c r="CS866" i="1"/>
  <c r="CQ867" i="1"/>
  <c r="CR867" i="1"/>
  <c r="CS867" i="1"/>
  <c r="CQ868" i="1"/>
  <c r="CR868" i="1"/>
  <c r="CS868" i="1"/>
  <c r="CQ869" i="1"/>
  <c r="CR869" i="1"/>
  <c r="CS869" i="1"/>
  <c r="CQ870" i="1"/>
  <c r="CR870" i="1"/>
  <c r="CS870" i="1"/>
  <c r="CQ871" i="1"/>
  <c r="CR871" i="1"/>
  <c r="CS871" i="1"/>
  <c r="CQ872" i="1"/>
  <c r="CR872" i="1"/>
  <c r="CS872" i="1"/>
  <c r="CQ873" i="1"/>
  <c r="CR873" i="1"/>
  <c r="CS873" i="1"/>
  <c r="CQ874" i="1"/>
  <c r="CR874" i="1"/>
  <c r="CS874" i="1"/>
  <c r="CQ875" i="1"/>
  <c r="CR875" i="1"/>
  <c r="CS875" i="1"/>
  <c r="CQ876" i="1"/>
  <c r="CR876" i="1"/>
  <c r="CS876" i="1"/>
  <c r="CQ877" i="1"/>
  <c r="CR877" i="1"/>
  <c r="CS877" i="1"/>
  <c r="CQ878" i="1"/>
  <c r="CR878" i="1"/>
  <c r="CS878" i="1"/>
  <c r="CQ879" i="1"/>
  <c r="CR879" i="1"/>
  <c r="CS879" i="1"/>
  <c r="CQ880" i="1"/>
  <c r="CR880" i="1"/>
  <c r="CS880" i="1"/>
  <c r="CQ881" i="1"/>
  <c r="CR881" i="1"/>
  <c r="CS881" i="1"/>
  <c r="CQ882" i="1"/>
  <c r="CR882" i="1"/>
  <c r="CS882" i="1"/>
  <c r="CQ883" i="1"/>
  <c r="CR883" i="1"/>
  <c r="CS883" i="1"/>
  <c r="CQ884" i="1"/>
  <c r="CR884" i="1"/>
  <c r="CS884" i="1"/>
  <c r="CQ885" i="1"/>
  <c r="CR885" i="1"/>
  <c r="CS885" i="1"/>
  <c r="CQ886" i="1"/>
  <c r="CR886" i="1"/>
  <c r="CS886" i="1"/>
  <c r="CQ887" i="1"/>
  <c r="CR887" i="1"/>
  <c r="CS887" i="1"/>
  <c r="CQ888" i="1"/>
  <c r="CR888" i="1"/>
  <c r="CS888" i="1"/>
  <c r="CQ889" i="1"/>
  <c r="CR889" i="1"/>
  <c r="CS889" i="1"/>
  <c r="CQ890" i="1"/>
  <c r="CR890" i="1"/>
  <c r="CS890" i="1"/>
  <c r="CQ891" i="1"/>
  <c r="CR891" i="1"/>
  <c r="CS891" i="1"/>
  <c r="CQ892" i="1"/>
  <c r="CR892" i="1"/>
  <c r="CS892" i="1"/>
  <c r="CQ893" i="1"/>
  <c r="CR893" i="1"/>
  <c r="CS893" i="1"/>
  <c r="CQ894" i="1"/>
  <c r="CR894" i="1"/>
  <c r="CS894" i="1"/>
  <c r="CQ895" i="1"/>
  <c r="CR895" i="1"/>
  <c r="CS895" i="1"/>
  <c r="CQ896" i="1"/>
  <c r="CR896" i="1"/>
  <c r="CS896" i="1"/>
  <c r="CQ897" i="1"/>
  <c r="CR897" i="1"/>
  <c r="CS897" i="1"/>
  <c r="CQ898" i="1"/>
  <c r="CR898" i="1"/>
  <c r="CS898" i="1"/>
  <c r="CQ899" i="1"/>
  <c r="CR899" i="1"/>
  <c r="CS899" i="1"/>
  <c r="CQ900" i="1"/>
  <c r="CR900" i="1"/>
  <c r="CS900" i="1"/>
  <c r="CQ901" i="1"/>
  <c r="CR901" i="1"/>
  <c r="CS901" i="1"/>
  <c r="CQ902" i="1"/>
  <c r="CR902" i="1"/>
  <c r="CS902" i="1"/>
  <c r="CQ903" i="1"/>
  <c r="CR903" i="1"/>
  <c r="CS903" i="1"/>
  <c r="CQ904" i="1"/>
  <c r="CR904" i="1"/>
  <c r="CS904" i="1"/>
  <c r="CQ905" i="1"/>
  <c r="CR905" i="1"/>
  <c r="CS905" i="1"/>
  <c r="CQ906" i="1"/>
  <c r="CR906" i="1"/>
  <c r="CS906" i="1"/>
  <c r="CQ907" i="1"/>
  <c r="CR907" i="1"/>
  <c r="CS907" i="1"/>
  <c r="CQ908" i="1"/>
  <c r="CR908" i="1"/>
  <c r="CS908" i="1"/>
  <c r="CQ909" i="1"/>
  <c r="CR909" i="1"/>
  <c r="CS909" i="1"/>
  <c r="CQ910" i="1"/>
  <c r="CR910" i="1"/>
  <c r="CS910" i="1"/>
  <c r="CQ911" i="1"/>
  <c r="CR911" i="1"/>
  <c r="CS911" i="1"/>
  <c r="CQ912" i="1"/>
  <c r="CR912" i="1"/>
  <c r="CS912" i="1"/>
  <c r="CQ913" i="1"/>
  <c r="CR913" i="1"/>
  <c r="CS913" i="1"/>
  <c r="CQ914" i="1"/>
  <c r="CR914" i="1"/>
  <c r="CS914" i="1"/>
  <c r="CQ915" i="1"/>
  <c r="CR915" i="1"/>
  <c r="CS915" i="1"/>
  <c r="CQ916" i="1"/>
  <c r="CR916" i="1"/>
  <c r="CS916" i="1"/>
  <c r="CQ917" i="1"/>
  <c r="CR917" i="1"/>
  <c r="CS917" i="1"/>
  <c r="CQ918" i="1"/>
  <c r="CR918" i="1"/>
  <c r="CS918" i="1"/>
  <c r="CQ919" i="1"/>
  <c r="CR919" i="1"/>
  <c r="CS919" i="1"/>
  <c r="CQ920" i="1"/>
  <c r="CR920" i="1"/>
  <c r="CS920" i="1"/>
  <c r="CQ921" i="1"/>
  <c r="CR921" i="1"/>
  <c r="CS921" i="1"/>
  <c r="CQ922" i="1"/>
  <c r="CR922" i="1"/>
  <c r="CS922" i="1"/>
  <c r="CQ923" i="1"/>
  <c r="CR923" i="1"/>
  <c r="CS923" i="1"/>
  <c r="CQ924" i="1"/>
  <c r="CR924" i="1"/>
  <c r="CS924" i="1"/>
  <c r="CQ925" i="1"/>
  <c r="CR925" i="1"/>
  <c r="CS925" i="1"/>
  <c r="CQ926" i="1"/>
  <c r="CR926" i="1"/>
  <c r="CS926" i="1"/>
  <c r="CQ927" i="1"/>
  <c r="CR927" i="1"/>
  <c r="CS927" i="1"/>
  <c r="CQ928" i="1"/>
  <c r="CR928" i="1"/>
  <c r="CS928" i="1"/>
  <c r="CQ929" i="1"/>
  <c r="CR929" i="1"/>
  <c r="CS929" i="1"/>
  <c r="CQ930" i="1"/>
  <c r="CR930" i="1"/>
  <c r="CS930" i="1"/>
  <c r="CQ931" i="1"/>
  <c r="CR931" i="1"/>
  <c r="CS931" i="1"/>
  <c r="CQ932" i="1"/>
  <c r="CR932" i="1"/>
  <c r="CS932" i="1"/>
  <c r="CQ933" i="1"/>
  <c r="CR933" i="1"/>
  <c r="CS933" i="1"/>
  <c r="CQ934" i="1"/>
  <c r="CR934" i="1"/>
  <c r="CS934" i="1"/>
  <c r="CQ935" i="1"/>
  <c r="CR935" i="1"/>
  <c r="CS935" i="1"/>
  <c r="CQ936" i="1"/>
  <c r="CR936" i="1"/>
  <c r="CS936" i="1"/>
  <c r="CQ937" i="1"/>
  <c r="CR937" i="1"/>
  <c r="CS937" i="1"/>
  <c r="CQ938" i="1"/>
  <c r="CR938" i="1"/>
  <c r="CS938" i="1"/>
  <c r="CQ939" i="1"/>
  <c r="CR939" i="1"/>
  <c r="CS939" i="1"/>
  <c r="CQ940" i="1"/>
  <c r="CR940" i="1"/>
  <c r="CS940" i="1"/>
  <c r="CQ941" i="1"/>
  <c r="CR941" i="1"/>
  <c r="CS941" i="1"/>
  <c r="CQ942" i="1"/>
  <c r="CR942" i="1"/>
  <c r="CS942" i="1"/>
  <c r="CQ943" i="1"/>
  <c r="CR943" i="1"/>
  <c r="CS943" i="1"/>
  <c r="CQ944" i="1"/>
  <c r="CR944" i="1"/>
  <c r="CS944" i="1"/>
  <c r="CQ945" i="1"/>
  <c r="CR945" i="1"/>
  <c r="CS945" i="1"/>
  <c r="CQ946" i="1"/>
  <c r="CR946" i="1"/>
  <c r="CS946" i="1"/>
  <c r="CQ947" i="1"/>
  <c r="CR947" i="1"/>
  <c r="CS947" i="1"/>
  <c r="CQ948" i="1"/>
  <c r="CR948" i="1"/>
  <c r="CS948" i="1"/>
  <c r="CQ949" i="1"/>
  <c r="CR949" i="1"/>
  <c r="CS949" i="1"/>
  <c r="CQ950" i="1"/>
  <c r="CR950" i="1"/>
  <c r="CS950" i="1"/>
  <c r="CQ951" i="1"/>
  <c r="CR951" i="1"/>
  <c r="CS951" i="1"/>
  <c r="CQ952" i="1"/>
  <c r="CR952" i="1"/>
  <c r="CS952" i="1"/>
  <c r="CQ953" i="1"/>
  <c r="CR953" i="1"/>
  <c r="CS953" i="1"/>
  <c r="CQ954" i="1"/>
  <c r="CR954" i="1"/>
  <c r="CS954" i="1"/>
  <c r="CQ955" i="1"/>
  <c r="CR955" i="1"/>
  <c r="CS955" i="1"/>
  <c r="CQ956" i="1"/>
  <c r="CR956" i="1"/>
  <c r="CS956" i="1"/>
  <c r="CQ957" i="1"/>
  <c r="CR957" i="1"/>
  <c r="CS957" i="1"/>
  <c r="CQ958" i="1"/>
  <c r="CR958" i="1"/>
  <c r="CS958" i="1"/>
  <c r="CQ959" i="1"/>
  <c r="CR959" i="1"/>
  <c r="CS959" i="1"/>
  <c r="CQ960" i="1"/>
  <c r="CR960" i="1"/>
  <c r="CS960" i="1"/>
  <c r="CQ961" i="1"/>
  <c r="CR961" i="1"/>
  <c r="CS961" i="1"/>
  <c r="CQ962" i="1"/>
  <c r="CR962" i="1"/>
  <c r="CS962" i="1"/>
  <c r="CQ963" i="1"/>
  <c r="CR963" i="1"/>
  <c r="CS963" i="1"/>
  <c r="CQ964" i="1"/>
  <c r="CR964" i="1"/>
  <c r="CS964" i="1"/>
  <c r="CQ965" i="1"/>
  <c r="CR965" i="1"/>
  <c r="CS965" i="1"/>
  <c r="CQ966" i="1"/>
  <c r="CR966" i="1"/>
  <c r="CS966" i="1"/>
  <c r="CQ967" i="1"/>
  <c r="CR967" i="1"/>
  <c r="CS967" i="1"/>
  <c r="CQ968" i="1"/>
  <c r="CR968" i="1"/>
  <c r="CS968" i="1"/>
  <c r="CQ969" i="1"/>
  <c r="CR969" i="1"/>
  <c r="CS969" i="1"/>
  <c r="CQ970" i="1"/>
  <c r="CR970" i="1"/>
  <c r="CS970" i="1"/>
  <c r="CQ971" i="1"/>
  <c r="CR971" i="1"/>
  <c r="CS971" i="1"/>
  <c r="CQ972" i="1"/>
  <c r="CR972" i="1"/>
  <c r="CS972" i="1"/>
  <c r="CQ973" i="1"/>
  <c r="CR973" i="1"/>
  <c r="CS973" i="1"/>
  <c r="CQ974" i="1"/>
  <c r="CR974" i="1"/>
  <c r="CS974" i="1"/>
  <c r="CQ975" i="1"/>
  <c r="CR975" i="1"/>
  <c r="CS975" i="1"/>
  <c r="CQ976" i="1"/>
  <c r="CR976" i="1"/>
  <c r="CS976" i="1"/>
  <c r="CQ977" i="1"/>
  <c r="CR977" i="1"/>
  <c r="CS977" i="1"/>
  <c r="CQ978" i="1"/>
  <c r="CR978" i="1"/>
  <c r="CS978" i="1"/>
  <c r="CQ979" i="1"/>
  <c r="CR979" i="1"/>
  <c r="CS979" i="1"/>
  <c r="CQ980" i="1"/>
  <c r="CR980" i="1"/>
  <c r="CS980" i="1"/>
  <c r="CQ981" i="1"/>
  <c r="CR981" i="1"/>
  <c r="CS981" i="1"/>
  <c r="CQ982" i="1"/>
  <c r="CR982" i="1"/>
  <c r="CS982" i="1"/>
  <c r="CQ983" i="1"/>
  <c r="CR983" i="1"/>
  <c r="CS983" i="1"/>
  <c r="CQ984" i="1"/>
  <c r="CR984" i="1"/>
  <c r="CS984" i="1"/>
  <c r="CQ985" i="1"/>
  <c r="CR985" i="1"/>
  <c r="CS985" i="1"/>
  <c r="CQ986" i="1"/>
  <c r="CR986" i="1"/>
  <c r="CS986" i="1"/>
  <c r="CQ987" i="1"/>
  <c r="CR987" i="1"/>
  <c r="CS987" i="1"/>
  <c r="CQ988" i="1"/>
  <c r="CR988" i="1"/>
  <c r="CS988" i="1"/>
  <c r="CQ989" i="1"/>
  <c r="CR989" i="1"/>
  <c r="CS989" i="1"/>
  <c r="CQ990" i="1"/>
  <c r="CR990" i="1"/>
  <c r="CS990" i="1"/>
  <c r="CQ991" i="1"/>
  <c r="CR991" i="1"/>
  <c r="CS991" i="1"/>
  <c r="CQ992" i="1"/>
  <c r="CR992" i="1"/>
  <c r="CS992" i="1"/>
  <c r="CQ993" i="1"/>
  <c r="CR993" i="1"/>
  <c r="CS993" i="1"/>
  <c r="CQ994" i="1"/>
  <c r="CR994" i="1"/>
  <c r="CS994" i="1"/>
  <c r="CQ995" i="1"/>
  <c r="CR995" i="1"/>
  <c r="CS995" i="1"/>
  <c r="CQ996" i="1"/>
  <c r="CR996" i="1"/>
  <c r="CS996" i="1"/>
  <c r="CQ997" i="1"/>
  <c r="CR997" i="1"/>
  <c r="CS997" i="1"/>
  <c r="CQ998" i="1"/>
  <c r="CR998" i="1"/>
  <c r="CS998" i="1"/>
  <c r="CQ999" i="1"/>
  <c r="CR999" i="1"/>
  <c r="CS999" i="1"/>
  <c r="CQ1000" i="1"/>
  <c r="CR1000" i="1"/>
  <c r="CS1000" i="1"/>
  <c r="CQ1001" i="1"/>
  <c r="CR1001" i="1"/>
  <c r="CS1001" i="1"/>
  <c r="CQ1002" i="1"/>
  <c r="CR1002" i="1"/>
  <c r="CS1002" i="1"/>
  <c r="CQ1003" i="1"/>
  <c r="CR1003" i="1"/>
  <c r="CS1003" i="1"/>
  <c r="CQ1004" i="1"/>
  <c r="CR1004" i="1"/>
  <c r="CS1004" i="1"/>
  <c r="CQ1005" i="1"/>
  <c r="CR1005" i="1"/>
  <c r="CS1005" i="1"/>
  <c r="CQ1006" i="1"/>
  <c r="CR1006" i="1"/>
  <c r="CS1006" i="1"/>
  <c r="CQ1007" i="1"/>
  <c r="CR1007" i="1"/>
  <c r="CS1007" i="1"/>
  <c r="CQ1008" i="1"/>
  <c r="CR1008" i="1"/>
  <c r="CS1008" i="1"/>
  <c r="CQ1009" i="1"/>
  <c r="CR1009" i="1"/>
  <c r="CS1009" i="1"/>
  <c r="CQ1010" i="1"/>
  <c r="CR1010" i="1"/>
  <c r="CS1010" i="1"/>
  <c r="CQ1011" i="1"/>
  <c r="CR1011" i="1"/>
  <c r="CS1011" i="1"/>
  <c r="CQ1012" i="1"/>
  <c r="CR1012" i="1"/>
  <c r="CS1012" i="1"/>
  <c r="CQ1013" i="1"/>
  <c r="CR1013" i="1"/>
  <c r="CS1013" i="1"/>
  <c r="CQ1014" i="1"/>
  <c r="CR1014" i="1"/>
  <c r="CS1014" i="1"/>
  <c r="CQ1015" i="1"/>
  <c r="CR1015" i="1"/>
  <c r="CS1015" i="1"/>
  <c r="CQ1016" i="1"/>
  <c r="CR1016" i="1"/>
  <c r="CS1016" i="1"/>
  <c r="CQ1017" i="1"/>
  <c r="CR1017" i="1"/>
  <c r="CS1017" i="1"/>
  <c r="CQ1018" i="1"/>
  <c r="CR1018" i="1"/>
  <c r="CS1018" i="1"/>
  <c r="CQ1019" i="1"/>
  <c r="CR1019" i="1"/>
  <c r="CS1019" i="1"/>
  <c r="CQ1020" i="1"/>
  <c r="CR1020" i="1"/>
  <c r="CS1020" i="1"/>
  <c r="CQ1021" i="1"/>
  <c r="CR1021" i="1"/>
  <c r="CS1021" i="1"/>
  <c r="CQ1022" i="1"/>
  <c r="CR1022" i="1"/>
  <c r="CS1022" i="1"/>
  <c r="CQ1023" i="1"/>
  <c r="CR1023" i="1"/>
  <c r="CS1023" i="1"/>
  <c r="CQ1024" i="1"/>
  <c r="CR1024" i="1"/>
  <c r="CS1024" i="1"/>
  <c r="CQ1025" i="1"/>
  <c r="CR1025" i="1"/>
  <c r="CS1025" i="1"/>
  <c r="CQ1026" i="1"/>
  <c r="CR1026" i="1"/>
  <c r="CS1026" i="1"/>
  <c r="CQ1027" i="1"/>
  <c r="CR1027" i="1"/>
  <c r="CS1027" i="1"/>
  <c r="CQ1028" i="1"/>
  <c r="CR1028" i="1"/>
  <c r="CS1028" i="1"/>
  <c r="CQ1029" i="1"/>
  <c r="CR1029" i="1"/>
  <c r="CS1029" i="1"/>
  <c r="CQ1030" i="1"/>
  <c r="CR1030" i="1"/>
  <c r="CS1030" i="1"/>
  <c r="CQ1031" i="1"/>
  <c r="CR1031" i="1"/>
  <c r="CS1031" i="1"/>
  <c r="CQ1032" i="1"/>
  <c r="CR1032" i="1"/>
  <c r="CS1032" i="1"/>
  <c r="CQ1033" i="1"/>
  <c r="CR1033" i="1"/>
  <c r="CS1033" i="1"/>
  <c r="CQ1034" i="1"/>
  <c r="CR1034" i="1"/>
  <c r="CS1034" i="1"/>
  <c r="CQ1035" i="1"/>
  <c r="CR1035" i="1"/>
  <c r="CS1035" i="1"/>
  <c r="CQ1036" i="1"/>
  <c r="CR1036" i="1"/>
  <c r="CS1036" i="1"/>
  <c r="CQ1037" i="1"/>
  <c r="CR1037" i="1"/>
  <c r="CS1037" i="1"/>
  <c r="CQ1038" i="1"/>
  <c r="CR1038" i="1"/>
  <c r="CS1038" i="1"/>
  <c r="CQ1039" i="1"/>
  <c r="CR1039" i="1"/>
  <c r="CS1039" i="1"/>
  <c r="CQ1040" i="1"/>
  <c r="CR1040" i="1"/>
  <c r="CS1040" i="1"/>
  <c r="CQ1041" i="1"/>
  <c r="CR1041" i="1"/>
  <c r="CS1041" i="1"/>
  <c r="CQ1042" i="1"/>
  <c r="CR1042" i="1"/>
  <c r="CS1042" i="1"/>
  <c r="CQ1043" i="1"/>
  <c r="CR1043" i="1"/>
  <c r="CS1043" i="1"/>
  <c r="CQ1044" i="1"/>
  <c r="CR1044" i="1"/>
  <c r="CS1044" i="1"/>
  <c r="CQ1045" i="1"/>
  <c r="CR1045" i="1"/>
  <c r="CS1045" i="1"/>
  <c r="CQ1046" i="1"/>
  <c r="CR1046" i="1"/>
  <c r="CS1046" i="1"/>
  <c r="CQ1047" i="1"/>
  <c r="CR1047" i="1"/>
  <c r="CS1047" i="1"/>
  <c r="CQ1048" i="1"/>
  <c r="CR1048" i="1"/>
  <c r="CS1048" i="1"/>
  <c r="CQ1049" i="1"/>
  <c r="CR1049" i="1"/>
  <c r="CS1049" i="1"/>
  <c r="CQ1050" i="1"/>
  <c r="CR1050" i="1"/>
  <c r="CS1050" i="1"/>
  <c r="CQ1051" i="1"/>
  <c r="CR1051" i="1"/>
  <c r="CS1051" i="1"/>
  <c r="CQ1052" i="1"/>
  <c r="CR1052" i="1"/>
  <c r="CS1052" i="1"/>
  <c r="CQ1053" i="1"/>
  <c r="CR1053" i="1"/>
  <c r="CS1053" i="1"/>
  <c r="CQ1054" i="1"/>
  <c r="CR1054" i="1"/>
  <c r="CS1054" i="1"/>
  <c r="CQ1055" i="1"/>
  <c r="CR1055" i="1"/>
  <c r="CS1055" i="1"/>
  <c r="CQ1056" i="1"/>
  <c r="CR1056" i="1"/>
  <c r="CS1056" i="1"/>
  <c r="CQ1057" i="1"/>
  <c r="CR1057" i="1"/>
  <c r="CS1057" i="1"/>
  <c r="CQ1058" i="1"/>
  <c r="CR1058" i="1"/>
  <c r="CS1058" i="1"/>
  <c r="CQ1059" i="1"/>
  <c r="CR1059" i="1"/>
  <c r="CS1059" i="1"/>
  <c r="CQ1060" i="1"/>
  <c r="CR1060" i="1"/>
  <c r="CS1060" i="1"/>
  <c r="CQ1061" i="1"/>
  <c r="CR1061" i="1"/>
  <c r="CS1061" i="1"/>
  <c r="CQ1062" i="1"/>
  <c r="CR1062" i="1"/>
  <c r="CS1062" i="1"/>
  <c r="CQ1063" i="1"/>
  <c r="CR1063" i="1"/>
  <c r="CS1063" i="1"/>
  <c r="CQ1064" i="1"/>
  <c r="CR1064" i="1"/>
  <c r="CS1064" i="1"/>
  <c r="CQ1065" i="1"/>
  <c r="CR1065" i="1"/>
  <c r="CS1065" i="1"/>
  <c r="CQ1066" i="1"/>
  <c r="CR1066" i="1"/>
  <c r="CS1066" i="1"/>
  <c r="CQ1067" i="1"/>
  <c r="CR1067" i="1"/>
  <c r="CS1067" i="1"/>
  <c r="CQ1068" i="1"/>
  <c r="CR1068" i="1"/>
  <c r="CS1068" i="1"/>
  <c r="CQ1069" i="1"/>
  <c r="CR1069" i="1"/>
  <c r="CS1069" i="1"/>
  <c r="CQ1070" i="1"/>
  <c r="CR1070" i="1"/>
  <c r="CS1070" i="1"/>
  <c r="CQ1071" i="1"/>
  <c r="CR1071" i="1"/>
  <c r="CS1071" i="1"/>
  <c r="CQ1072" i="1"/>
  <c r="CR1072" i="1"/>
  <c r="CS1072" i="1"/>
  <c r="CQ1073" i="1"/>
  <c r="CR1073" i="1"/>
  <c r="CS1073" i="1"/>
  <c r="CQ1074" i="1"/>
  <c r="CR1074" i="1"/>
  <c r="CS1074" i="1"/>
  <c r="CQ1075" i="1"/>
  <c r="CR1075" i="1"/>
  <c r="CS1075" i="1"/>
  <c r="CQ1076" i="1"/>
  <c r="CR1076" i="1"/>
  <c r="CS1076" i="1"/>
  <c r="CQ1077" i="1"/>
  <c r="CR1077" i="1"/>
  <c r="CS1077" i="1"/>
  <c r="CQ1078" i="1"/>
  <c r="CR1078" i="1"/>
  <c r="CS1078" i="1"/>
  <c r="CQ1079" i="1"/>
  <c r="CR1079" i="1"/>
  <c r="CS1079" i="1"/>
  <c r="CQ1080" i="1"/>
  <c r="CR1080" i="1"/>
  <c r="CS1080" i="1"/>
  <c r="CQ1081" i="1"/>
  <c r="CR1081" i="1"/>
  <c r="CS1081" i="1"/>
  <c r="CQ1082" i="1"/>
  <c r="CR1082" i="1"/>
  <c r="CS1082" i="1"/>
  <c r="CQ1083" i="1"/>
  <c r="CR1083" i="1"/>
  <c r="CS1083" i="1"/>
  <c r="CQ1084" i="1"/>
  <c r="CR1084" i="1"/>
  <c r="CS1084" i="1"/>
  <c r="CQ1085" i="1"/>
  <c r="CR1085" i="1"/>
  <c r="CS1085" i="1"/>
  <c r="CQ1086" i="1"/>
  <c r="CR1086" i="1"/>
  <c r="CS1086" i="1"/>
  <c r="CQ1087" i="1"/>
  <c r="CR1087" i="1"/>
  <c r="CS1087" i="1"/>
  <c r="CQ1088" i="1"/>
  <c r="CR1088" i="1"/>
  <c r="CS1088" i="1"/>
  <c r="CQ1089" i="1"/>
  <c r="CR1089" i="1"/>
  <c r="CS1089" i="1"/>
  <c r="CQ1090" i="1"/>
  <c r="CR1090" i="1"/>
  <c r="CS1090" i="1"/>
  <c r="CQ1091" i="1"/>
  <c r="CR1091" i="1"/>
  <c r="CS1091" i="1"/>
  <c r="CQ1092" i="1"/>
  <c r="CR1092" i="1"/>
  <c r="CS1092" i="1"/>
  <c r="CQ1093" i="1"/>
  <c r="CR1093" i="1"/>
  <c r="CS1093" i="1"/>
  <c r="CQ1094" i="1"/>
  <c r="CR1094" i="1"/>
  <c r="CS1094" i="1"/>
  <c r="CQ1095" i="1"/>
  <c r="CR1095" i="1"/>
  <c r="CS1095" i="1"/>
  <c r="CQ1096" i="1"/>
  <c r="CR1096" i="1"/>
  <c r="CS1096" i="1"/>
  <c r="CQ1097" i="1"/>
  <c r="CR1097" i="1"/>
  <c r="CS1097" i="1"/>
  <c r="CQ1098" i="1"/>
  <c r="CR1098" i="1"/>
  <c r="CS1098" i="1"/>
  <c r="CQ1099" i="1"/>
  <c r="CR1099" i="1"/>
  <c r="CS1099" i="1"/>
  <c r="CQ1100" i="1"/>
  <c r="CR1100" i="1"/>
  <c r="CS1100" i="1"/>
  <c r="CQ1101" i="1"/>
  <c r="CR1101" i="1"/>
  <c r="CS1101" i="1"/>
  <c r="CQ1102" i="1"/>
  <c r="CR1102" i="1"/>
  <c r="CS1102" i="1"/>
  <c r="CQ1103" i="1"/>
  <c r="CR1103" i="1"/>
  <c r="CS1103" i="1"/>
  <c r="CQ1104" i="1"/>
  <c r="CR1104" i="1"/>
  <c r="CS1104" i="1"/>
  <c r="CQ1105" i="1"/>
  <c r="CR1105" i="1"/>
  <c r="CS1105" i="1"/>
  <c r="CQ1106" i="1"/>
  <c r="CR1106" i="1"/>
  <c r="CS1106" i="1"/>
  <c r="CQ1107" i="1"/>
  <c r="CR1107" i="1"/>
  <c r="CS1107" i="1"/>
  <c r="CQ1108" i="1"/>
  <c r="CR1108" i="1"/>
  <c r="CS1108" i="1"/>
  <c r="CQ1109" i="1"/>
  <c r="CR1109" i="1"/>
  <c r="CS1109" i="1"/>
  <c r="CQ1110" i="1"/>
  <c r="CR1110" i="1"/>
  <c r="CS1110" i="1"/>
  <c r="CQ1111" i="1"/>
  <c r="CR1111" i="1"/>
  <c r="CS1111" i="1"/>
  <c r="CQ1112" i="1"/>
  <c r="CR1112" i="1"/>
  <c r="CS1112" i="1"/>
  <c r="CQ1113" i="1"/>
  <c r="CR1113" i="1"/>
  <c r="CS1113" i="1"/>
  <c r="CQ1114" i="1"/>
  <c r="CR1114" i="1"/>
  <c r="CS1114" i="1"/>
  <c r="CQ1115" i="1"/>
  <c r="CR1115" i="1"/>
  <c r="CS1115" i="1"/>
  <c r="CQ1116" i="1"/>
  <c r="CR1116" i="1"/>
  <c r="CS1116" i="1"/>
  <c r="CQ1117" i="1"/>
  <c r="CR1117" i="1"/>
  <c r="CS1117" i="1"/>
  <c r="CQ1118" i="1"/>
  <c r="CR1118" i="1"/>
  <c r="CS1118" i="1"/>
  <c r="CQ1119" i="1"/>
  <c r="CR1119" i="1"/>
  <c r="CS1119" i="1"/>
  <c r="CQ1120" i="1"/>
  <c r="CR1120" i="1"/>
  <c r="CS1120" i="1"/>
  <c r="CQ1121" i="1"/>
  <c r="CR1121" i="1"/>
  <c r="CS1121" i="1"/>
  <c r="CQ1122" i="1"/>
  <c r="CR1122" i="1"/>
  <c r="CS1122" i="1"/>
  <c r="CQ1123" i="1"/>
  <c r="CR1123" i="1"/>
  <c r="CS1123" i="1"/>
  <c r="CQ1124" i="1"/>
  <c r="CR1124" i="1"/>
  <c r="CS1124" i="1"/>
  <c r="CQ1125" i="1"/>
  <c r="CR1125" i="1"/>
  <c r="CS1125" i="1"/>
  <c r="CQ1126" i="1"/>
  <c r="CR1126" i="1"/>
  <c r="CS1126" i="1"/>
  <c r="CQ1127" i="1"/>
  <c r="CR1127" i="1"/>
  <c r="CS1127" i="1"/>
  <c r="CQ1128" i="1"/>
  <c r="CR1128" i="1"/>
  <c r="CS1128" i="1"/>
  <c r="CQ1129" i="1"/>
  <c r="CR1129" i="1"/>
  <c r="CS1129" i="1"/>
  <c r="CQ1130" i="1"/>
  <c r="CR1130" i="1"/>
  <c r="CS1130" i="1"/>
  <c r="CQ1131" i="1"/>
  <c r="CR1131" i="1"/>
  <c r="CS1131" i="1"/>
  <c r="CQ1132" i="1"/>
  <c r="CR1132" i="1"/>
  <c r="CS1132" i="1"/>
  <c r="CQ1133" i="1"/>
  <c r="CR1133" i="1"/>
  <c r="CS1133" i="1"/>
  <c r="CQ1134" i="1"/>
  <c r="CR1134" i="1"/>
  <c r="CS1134" i="1"/>
  <c r="CQ1135" i="1"/>
  <c r="CR1135" i="1"/>
  <c r="CS1135" i="1"/>
  <c r="CQ1136" i="1"/>
  <c r="CR1136" i="1"/>
  <c r="CS1136" i="1"/>
  <c r="CQ1137" i="1"/>
  <c r="CR1137" i="1"/>
  <c r="CS1137" i="1"/>
  <c r="CQ1138" i="1"/>
  <c r="CR1138" i="1"/>
  <c r="CS1138" i="1"/>
  <c r="CQ1139" i="1"/>
  <c r="CR1139" i="1"/>
  <c r="CS1139" i="1"/>
  <c r="CQ1140" i="1"/>
  <c r="CR1140" i="1"/>
  <c r="CS1140" i="1"/>
  <c r="CQ1141" i="1"/>
  <c r="CR1141" i="1"/>
  <c r="CS1141" i="1"/>
  <c r="CQ1142" i="1"/>
  <c r="CR1142" i="1"/>
  <c r="CS1142" i="1"/>
  <c r="CQ1143" i="1"/>
  <c r="CR1143" i="1"/>
  <c r="CS1143" i="1"/>
  <c r="CQ1144" i="1"/>
  <c r="CR1144" i="1"/>
  <c r="CS1144" i="1"/>
  <c r="CQ1145" i="1"/>
  <c r="CR1145" i="1"/>
  <c r="CS1145" i="1"/>
  <c r="CQ1146" i="1"/>
  <c r="CR1146" i="1"/>
  <c r="CS1146" i="1"/>
  <c r="S1147" i="1"/>
  <c r="CQ1147" i="1"/>
  <c r="CR1147" i="1"/>
  <c r="CS1147" i="1"/>
  <c r="CQ1148" i="1"/>
  <c r="CR1148" i="1"/>
  <c r="CS1148" i="1"/>
  <c r="S1149" i="1"/>
  <c r="CR1149" i="1"/>
  <c r="CS1149" i="1"/>
  <c r="CQ1150" i="1"/>
  <c r="CR1150" i="1"/>
  <c r="CS1150" i="1"/>
  <c r="CQ1151" i="1"/>
  <c r="CR1151" i="1"/>
  <c r="CS1151" i="1"/>
  <c r="CQ1152" i="1"/>
  <c r="CR1152" i="1"/>
  <c r="CS1152" i="1"/>
  <c r="CQ1153" i="1"/>
  <c r="CR1153" i="1"/>
  <c r="CS1153" i="1"/>
  <c r="CQ1154" i="1"/>
  <c r="CR1154" i="1"/>
  <c r="CS1154" i="1"/>
  <c r="CQ1155" i="1"/>
  <c r="CR1155" i="1"/>
  <c r="CS1155" i="1"/>
  <c r="CQ1156" i="1"/>
  <c r="CR1156" i="1"/>
  <c r="CS1156" i="1"/>
  <c r="CQ1157" i="1"/>
  <c r="CR1157" i="1"/>
  <c r="CS1157" i="1"/>
  <c r="CQ1158" i="1"/>
  <c r="CR1158" i="1"/>
  <c r="CS1158" i="1"/>
  <c r="CQ1159" i="1"/>
  <c r="CR1159" i="1"/>
  <c r="CS1159" i="1"/>
  <c r="CQ1160" i="1"/>
  <c r="CR1160" i="1"/>
  <c r="CS1160" i="1"/>
  <c r="CQ1161" i="1"/>
  <c r="CR1161" i="1"/>
  <c r="CS1161" i="1"/>
  <c r="CQ1162" i="1"/>
  <c r="CR1162" i="1"/>
  <c r="CS1162" i="1"/>
  <c r="CQ1163" i="1"/>
  <c r="CR1163" i="1"/>
  <c r="CS1163" i="1"/>
  <c r="CQ1164" i="1"/>
  <c r="CR1164" i="1"/>
  <c r="CS1164" i="1"/>
  <c r="CQ1165" i="1"/>
  <c r="CR1165" i="1"/>
  <c r="CS1165" i="1"/>
  <c r="CQ1166" i="1"/>
  <c r="CR1166" i="1"/>
  <c r="CS1166" i="1"/>
  <c r="CQ1167" i="1"/>
  <c r="CR1167" i="1"/>
  <c r="CS1167" i="1"/>
  <c r="CQ1168" i="1"/>
  <c r="CR1168" i="1"/>
  <c r="CS1168" i="1"/>
  <c r="CQ1169" i="1"/>
  <c r="CR1169" i="1"/>
  <c r="CS1169" i="1"/>
  <c r="CQ1170" i="1"/>
  <c r="CR1170" i="1"/>
  <c r="CS1170" i="1"/>
  <c r="CQ1171" i="1"/>
  <c r="CR1171" i="1"/>
  <c r="CS1171" i="1"/>
  <c r="CQ1172" i="1"/>
  <c r="CR1172" i="1"/>
  <c r="CS1172" i="1"/>
  <c r="CQ1173" i="1"/>
  <c r="CR1173" i="1"/>
  <c r="CS1173" i="1"/>
  <c r="CQ1174" i="1"/>
  <c r="CR1174" i="1"/>
  <c r="CS1174" i="1"/>
  <c r="CQ1175" i="1"/>
  <c r="CR1175" i="1"/>
  <c r="CS1175" i="1"/>
  <c r="CQ1176" i="1"/>
  <c r="CR1176" i="1"/>
  <c r="CS1176" i="1"/>
  <c r="CQ1177" i="1"/>
  <c r="CR1177" i="1"/>
  <c r="CS1177" i="1"/>
  <c r="CQ1178" i="1"/>
  <c r="CR1178" i="1"/>
  <c r="CS1178" i="1"/>
  <c r="CQ1179" i="1"/>
  <c r="CR1179" i="1"/>
  <c r="CS1179" i="1"/>
  <c r="CQ1180" i="1"/>
  <c r="CR1180" i="1"/>
  <c r="CS1180" i="1"/>
  <c r="CQ1181" i="1"/>
  <c r="CR1181" i="1"/>
  <c r="CS1181" i="1"/>
  <c r="CQ1182" i="1"/>
  <c r="CR1182" i="1"/>
  <c r="CS1182" i="1"/>
  <c r="CQ1183" i="1"/>
  <c r="CR1183" i="1"/>
  <c r="CS1183" i="1"/>
  <c r="CQ1184" i="1"/>
  <c r="CR1184" i="1"/>
  <c r="CS1184" i="1"/>
  <c r="CQ1185" i="1"/>
  <c r="CR1185" i="1"/>
  <c r="CS1185" i="1"/>
  <c r="CQ1186" i="1"/>
  <c r="CR1186" i="1"/>
  <c r="CS1186" i="1"/>
  <c r="CQ1187" i="1"/>
  <c r="CR1187" i="1"/>
  <c r="CS1187" i="1"/>
  <c r="CQ1188" i="1"/>
  <c r="CR1188" i="1"/>
  <c r="CS1188" i="1"/>
  <c r="CQ1189" i="1"/>
  <c r="CR1189" i="1"/>
  <c r="CS1189" i="1"/>
  <c r="CQ1190" i="1"/>
  <c r="CR1190" i="1"/>
  <c r="CS1190" i="1"/>
  <c r="CQ1191" i="1"/>
  <c r="CR1191" i="1"/>
  <c r="CS1191" i="1"/>
  <c r="CQ1192" i="1"/>
  <c r="CR1192" i="1"/>
  <c r="CS1192" i="1"/>
  <c r="CQ1193" i="1"/>
  <c r="CR1193" i="1"/>
  <c r="CS1193" i="1"/>
  <c r="CQ1194" i="1"/>
  <c r="CR1194" i="1"/>
  <c r="CS1194" i="1"/>
  <c r="CQ1195" i="1"/>
  <c r="CR1195" i="1"/>
  <c r="CS1195" i="1"/>
  <c r="CQ1196" i="1"/>
  <c r="CR1196" i="1"/>
  <c r="CS1196" i="1"/>
  <c r="CQ1197" i="1"/>
  <c r="CR1197" i="1"/>
  <c r="CS1197" i="1"/>
  <c r="CQ1198" i="1"/>
  <c r="CR1198" i="1"/>
  <c r="CS1198" i="1"/>
  <c r="CQ1199" i="1"/>
  <c r="CR1199" i="1"/>
  <c r="CS1199" i="1"/>
  <c r="CQ1200" i="1"/>
  <c r="CR1200" i="1"/>
  <c r="CS1200" i="1"/>
  <c r="CQ1201" i="1"/>
  <c r="CR1201" i="1"/>
  <c r="CS1201" i="1"/>
  <c r="CQ1202" i="1"/>
  <c r="CR1202" i="1"/>
  <c r="CS1202" i="1"/>
  <c r="CQ1203" i="1"/>
  <c r="CR1203" i="1"/>
  <c r="CS1203" i="1"/>
  <c r="CQ1204" i="1"/>
  <c r="CR1204" i="1"/>
  <c r="CS1204" i="1"/>
  <c r="CQ1205" i="1"/>
  <c r="CR1205" i="1"/>
  <c r="CS1205" i="1"/>
  <c r="CQ1206" i="1"/>
  <c r="CR1206" i="1"/>
  <c r="CS1206" i="1"/>
  <c r="CQ1207" i="1"/>
  <c r="CR1207" i="1"/>
  <c r="CS1207" i="1"/>
  <c r="CQ1208" i="1"/>
  <c r="CR1208" i="1"/>
  <c r="CS1208" i="1"/>
  <c r="CQ1209" i="1"/>
  <c r="CR1209" i="1"/>
  <c r="CS1209" i="1"/>
  <c r="CQ1210" i="1"/>
  <c r="CR1210" i="1"/>
  <c r="CS1210" i="1"/>
  <c r="CQ1211" i="1"/>
  <c r="CR1211" i="1"/>
  <c r="CS1211" i="1"/>
  <c r="CQ1212" i="1"/>
  <c r="CR1212" i="1"/>
  <c r="CS1212" i="1"/>
  <c r="CQ1213" i="1"/>
  <c r="CR1213" i="1"/>
  <c r="CS1213" i="1"/>
  <c r="CQ1214" i="1"/>
  <c r="CR1214" i="1"/>
  <c r="CS1214" i="1"/>
  <c r="CQ1215" i="1"/>
  <c r="CR1215" i="1"/>
  <c r="CS1215" i="1"/>
  <c r="CQ1216" i="1"/>
  <c r="CR1216" i="1"/>
  <c r="CS1216" i="1"/>
  <c r="CQ1217" i="1"/>
  <c r="CR1217" i="1"/>
  <c r="CS1217" i="1"/>
  <c r="CQ1218" i="1"/>
  <c r="CR1218" i="1"/>
  <c r="CS1218" i="1"/>
  <c r="CQ1219" i="1"/>
  <c r="CR1219" i="1"/>
  <c r="CS1219" i="1"/>
  <c r="CQ1220" i="1"/>
  <c r="CR1220" i="1"/>
  <c r="CS1220" i="1"/>
  <c r="CQ1221" i="1"/>
  <c r="CR1221" i="1"/>
  <c r="CS1221" i="1"/>
  <c r="CQ1222" i="1"/>
  <c r="CR1222" i="1"/>
  <c r="CS1222" i="1"/>
  <c r="CQ1223" i="1"/>
  <c r="CR1223" i="1"/>
  <c r="CS1223" i="1"/>
  <c r="CQ1224" i="1"/>
  <c r="CR1224" i="1"/>
  <c r="CS1224" i="1"/>
  <c r="CQ1225" i="1"/>
  <c r="CR1225" i="1"/>
  <c r="CS1225" i="1"/>
  <c r="CQ1226" i="1"/>
  <c r="CR1226" i="1"/>
  <c r="CS1226" i="1"/>
  <c r="CQ1227" i="1"/>
  <c r="CR1227" i="1"/>
  <c r="CS1227" i="1"/>
  <c r="CQ1228" i="1"/>
  <c r="CR1228" i="1"/>
  <c r="CS1228" i="1"/>
  <c r="CQ1229" i="1"/>
  <c r="CR1229" i="1"/>
  <c r="CS1229" i="1"/>
  <c r="CQ1230" i="1"/>
  <c r="CR1230" i="1"/>
  <c r="CS1230" i="1"/>
  <c r="CQ1231" i="1"/>
  <c r="CR1231" i="1"/>
  <c r="CS1231" i="1"/>
  <c r="CQ1232" i="1"/>
  <c r="CR1232" i="1"/>
  <c r="CS1232" i="1"/>
  <c r="CQ1233" i="1"/>
  <c r="CR1233" i="1"/>
  <c r="CS1233" i="1"/>
  <c r="CQ1234" i="1"/>
  <c r="CR1234" i="1"/>
  <c r="CS1234" i="1"/>
  <c r="CQ1235" i="1"/>
  <c r="CR1235" i="1"/>
  <c r="CS1235" i="1"/>
  <c r="CQ1236" i="1"/>
  <c r="CR1236" i="1"/>
  <c r="CS1236" i="1"/>
  <c r="CQ1237" i="1"/>
  <c r="CR1237" i="1"/>
  <c r="CS1237" i="1"/>
  <c r="CQ1238" i="1"/>
  <c r="CR1238" i="1"/>
  <c r="CS1238" i="1"/>
  <c r="CQ1239" i="1"/>
  <c r="CR1239" i="1"/>
  <c r="CS1239" i="1"/>
  <c r="CQ1240" i="1"/>
  <c r="CR1240" i="1"/>
  <c r="CS1240" i="1"/>
  <c r="CQ1241" i="1"/>
  <c r="CR1241" i="1"/>
  <c r="CS1241" i="1"/>
  <c r="CQ1242" i="1"/>
  <c r="CR1242" i="1"/>
  <c r="CS1242" i="1"/>
  <c r="CQ1243" i="1"/>
  <c r="CR1243" i="1"/>
  <c r="CS1243" i="1"/>
  <c r="CQ1244" i="1"/>
  <c r="CR1244" i="1"/>
  <c r="CS1244" i="1"/>
  <c r="CQ1245" i="1"/>
  <c r="CR1245" i="1"/>
  <c r="CS1245" i="1"/>
  <c r="CQ1246" i="1"/>
  <c r="CR1246" i="1"/>
  <c r="CS1246" i="1"/>
  <c r="CQ1247" i="1"/>
  <c r="CR1247" i="1"/>
  <c r="CS1247" i="1"/>
  <c r="CQ1248" i="1"/>
  <c r="CR1248" i="1"/>
  <c r="CS1248" i="1"/>
  <c r="CQ1249" i="1"/>
  <c r="CR1249" i="1"/>
  <c r="CS1249" i="1"/>
  <c r="CQ1250" i="1"/>
  <c r="CR1250" i="1"/>
  <c r="CS1250" i="1"/>
  <c r="CQ1251" i="1"/>
  <c r="CR1251" i="1"/>
  <c r="CS1251" i="1"/>
  <c r="CQ1252" i="1"/>
  <c r="CR1252" i="1"/>
  <c r="CS1252" i="1"/>
  <c r="CQ1253" i="1"/>
  <c r="CR1253" i="1"/>
  <c r="CS1253" i="1"/>
  <c r="CQ1254" i="1"/>
  <c r="CR1254" i="1"/>
  <c r="CS1254" i="1"/>
  <c r="CQ1255" i="1"/>
  <c r="CR1255" i="1"/>
  <c r="CS1255" i="1"/>
  <c r="CQ1256" i="1"/>
  <c r="CR1256" i="1"/>
  <c r="CS1256" i="1"/>
  <c r="CQ1257" i="1"/>
  <c r="CR1257" i="1"/>
  <c r="CS1257" i="1"/>
  <c r="CQ1258" i="1"/>
  <c r="CR1258" i="1"/>
  <c r="CS1258" i="1"/>
  <c r="CQ1259" i="1"/>
  <c r="CR1259" i="1"/>
  <c r="CS1259" i="1"/>
  <c r="CQ1260" i="1"/>
  <c r="CR1260" i="1"/>
  <c r="CS1260" i="1"/>
  <c r="CQ1261" i="1"/>
  <c r="CR1261" i="1"/>
  <c r="CS1261" i="1"/>
  <c r="CQ1262" i="1"/>
  <c r="CR1262" i="1"/>
  <c r="CS1262" i="1"/>
  <c r="CQ1263" i="1"/>
  <c r="CR1263" i="1"/>
  <c r="CS1263" i="1"/>
  <c r="CQ1264" i="1"/>
  <c r="CR1264" i="1"/>
  <c r="CS1264" i="1"/>
  <c r="CQ1265" i="1"/>
  <c r="CR1265" i="1"/>
  <c r="CS1265" i="1"/>
  <c r="CQ1266" i="1"/>
  <c r="CR1266" i="1"/>
  <c r="CS1266" i="1"/>
  <c r="CQ1267" i="1"/>
  <c r="CR1267" i="1"/>
  <c r="CS1267" i="1"/>
  <c r="CQ1268" i="1"/>
  <c r="CR1268" i="1"/>
  <c r="CS1268" i="1"/>
  <c r="CQ1269" i="1"/>
  <c r="CR1269" i="1"/>
  <c r="CS1269" i="1"/>
  <c r="CQ1270" i="1"/>
  <c r="CR1270" i="1"/>
  <c r="CS1270" i="1"/>
  <c r="CQ1271" i="1"/>
  <c r="CR1271" i="1"/>
  <c r="CS1271" i="1"/>
  <c r="CQ1272" i="1"/>
  <c r="CR1272" i="1"/>
  <c r="CS1272" i="1"/>
  <c r="CQ1273" i="1"/>
  <c r="CR1273" i="1"/>
  <c r="CS1273" i="1"/>
  <c r="CQ1274" i="1"/>
  <c r="CR1274" i="1"/>
  <c r="CS1274" i="1"/>
  <c r="CQ1275" i="1"/>
  <c r="CR1275" i="1"/>
  <c r="CS1275" i="1"/>
  <c r="CQ1276" i="1"/>
  <c r="CR1276" i="1"/>
  <c r="CS1276" i="1"/>
  <c r="CQ1277" i="1"/>
  <c r="CR1277" i="1"/>
  <c r="CS1277" i="1"/>
  <c r="CQ1278" i="1"/>
  <c r="CR1278" i="1"/>
  <c r="CS1278" i="1"/>
  <c r="CQ1279" i="1"/>
  <c r="CR1279" i="1"/>
  <c r="CS1279" i="1"/>
  <c r="CQ1280" i="1"/>
  <c r="CR1280" i="1"/>
  <c r="CS1280" i="1"/>
  <c r="CQ1281" i="1"/>
  <c r="CR1281" i="1"/>
  <c r="CS1281" i="1"/>
  <c r="CQ1282" i="1"/>
  <c r="CR1282" i="1"/>
  <c r="CS1282" i="1"/>
  <c r="CQ1283" i="1"/>
  <c r="CR1283" i="1"/>
  <c r="CS1283" i="1"/>
  <c r="CQ1284" i="1"/>
  <c r="CR1284" i="1"/>
  <c r="CS1284" i="1"/>
  <c r="CQ1285" i="1"/>
  <c r="CR1285" i="1"/>
  <c r="CS1285" i="1"/>
  <c r="CQ1286" i="1"/>
  <c r="CR1286" i="1"/>
  <c r="CS1286" i="1"/>
  <c r="CQ1287" i="1"/>
  <c r="CR1287" i="1"/>
  <c r="CS1287" i="1"/>
  <c r="CQ1288" i="1"/>
  <c r="CR1288" i="1"/>
  <c r="CS1288" i="1"/>
  <c r="CQ1289" i="1"/>
  <c r="CR1289" i="1"/>
  <c r="CS1289" i="1"/>
  <c r="CQ1290" i="1"/>
  <c r="CR1290" i="1"/>
  <c r="CS1290" i="1"/>
  <c r="CQ1291" i="1"/>
  <c r="CR1291" i="1"/>
  <c r="CS1291" i="1"/>
  <c r="CQ1292" i="1"/>
  <c r="CR1292" i="1"/>
  <c r="CS1292" i="1"/>
  <c r="CQ1293" i="1"/>
  <c r="CR1293" i="1"/>
  <c r="CS1293" i="1"/>
  <c r="CQ1294" i="1"/>
  <c r="CR1294" i="1"/>
  <c r="CS1294" i="1"/>
  <c r="CQ1295" i="1"/>
  <c r="CR1295" i="1"/>
  <c r="CS1295" i="1"/>
  <c r="CQ1296" i="1"/>
  <c r="CR1296" i="1"/>
  <c r="CS1296" i="1"/>
  <c r="CQ1297" i="1"/>
  <c r="CR1297" i="1"/>
  <c r="CS1297" i="1"/>
  <c r="CQ1298" i="1"/>
  <c r="CR1298" i="1"/>
  <c r="CS1298" i="1"/>
  <c r="CQ1299" i="1"/>
  <c r="CR1299" i="1"/>
  <c r="CS1299" i="1"/>
  <c r="CQ1300" i="1"/>
  <c r="CR1300" i="1"/>
  <c r="CS1300" i="1"/>
  <c r="CQ1301" i="1"/>
  <c r="CR1301" i="1"/>
  <c r="CS1301" i="1"/>
  <c r="CQ1302" i="1"/>
  <c r="CR1302" i="1"/>
  <c r="CS1302" i="1"/>
  <c r="CQ1303" i="1"/>
  <c r="CR1303" i="1"/>
  <c r="CS1303" i="1"/>
  <c r="CQ1304" i="1"/>
  <c r="CR1304" i="1"/>
  <c r="CS1304" i="1"/>
  <c r="CQ1305" i="1"/>
  <c r="CR1305" i="1"/>
  <c r="CS1305" i="1"/>
  <c r="CQ1306" i="1"/>
  <c r="CR1306" i="1"/>
  <c r="CS1306" i="1"/>
  <c r="CQ1307" i="1"/>
  <c r="CR1307" i="1"/>
  <c r="CS1307" i="1"/>
  <c r="CQ1308" i="1"/>
  <c r="CR1308" i="1"/>
  <c r="CS1308" i="1"/>
  <c r="CQ1309" i="1"/>
  <c r="CR1309" i="1"/>
  <c r="CS1309" i="1"/>
  <c r="CQ1310" i="1"/>
  <c r="CR1310" i="1"/>
  <c r="CS1310" i="1"/>
  <c r="CQ1311" i="1"/>
  <c r="CR1311" i="1"/>
  <c r="CS1311" i="1"/>
  <c r="CQ1312" i="1"/>
  <c r="CR1312" i="1"/>
  <c r="CS1312" i="1"/>
  <c r="CQ1313" i="1"/>
  <c r="CR1313" i="1"/>
  <c r="CS1313" i="1"/>
  <c r="CQ1314" i="1"/>
  <c r="CR1314" i="1"/>
  <c r="CS1314" i="1"/>
  <c r="CQ1315" i="1"/>
  <c r="CR1315" i="1"/>
  <c r="CS1315" i="1"/>
  <c r="CQ1316" i="1"/>
  <c r="CR1316" i="1"/>
  <c r="CS1316" i="1"/>
  <c r="CQ1317" i="1"/>
  <c r="CR1317" i="1"/>
  <c r="CS1317" i="1"/>
  <c r="CQ1318" i="1"/>
  <c r="CR1318" i="1"/>
  <c r="CS1318" i="1"/>
  <c r="CQ1319" i="1"/>
  <c r="CR1319" i="1"/>
  <c r="CS1319" i="1"/>
  <c r="CQ1320" i="1"/>
  <c r="CR1320" i="1"/>
  <c r="CS1320" i="1"/>
  <c r="CQ1321" i="1"/>
  <c r="CR1321" i="1"/>
  <c r="CS1321" i="1"/>
  <c r="CQ1322" i="1"/>
  <c r="CR1322" i="1"/>
  <c r="CS1322" i="1"/>
  <c r="CQ1323" i="1"/>
  <c r="CR1323" i="1"/>
  <c r="CS1323" i="1"/>
  <c r="CQ1324" i="1"/>
  <c r="CR1324" i="1"/>
  <c r="CS1324" i="1"/>
  <c r="CQ1325" i="1"/>
  <c r="CR1325" i="1"/>
  <c r="CS1325" i="1"/>
  <c r="CQ1326" i="1"/>
  <c r="CR1326" i="1"/>
  <c r="CS1326" i="1"/>
  <c r="CQ1327" i="1"/>
  <c r="CR1327" i="1"/>
  <c r="CS1327" i="1"/>
  <c r="CQ1328" i="1"/>
  <c r="CR1328" i="1"/>
  <c r="CS1328" i="1"/>
  <c r="CQ1329" i="1"/>
  <c r="CR1329" i="1"/>
  <c r="CS1329" i="1"/>
  <c r="CQ1330" i="1"/>
  <c r="CR1330" i="1"/>
  <c r="CS1330" i="1"/>
  <c r="CQ1331" i="1"/>
  <c r="CR1331" i="1"/>
  <c r="CS1331" i="1"/>
  <c r="CQ1332" i="1"/>
  <c r="CR1332" i="1"/>
  <c r="CS1332" i="1"/>
  <c r="CQ1333" i="1"/>
  <c r="CR1333" i="1"/>
  <c r="CS1333" i="1"/>
  <c r="CQ1334" i="1"/>
  <c r="CR1334" i="1"/>
  <c r="CS1334" i="1"/>
  <c r="CQ1335" i="1"/>
  <c r="CR1335" i="1"/>
  <c r="CS1335" i="1"/>
  <c r="CQ1336" i="1"/>
  <c r="CR1336" i="1"/>
  <c r="CS1336" i="1"/>
  <c r="CQ1337" i="1"/>
  <c r="CR1337" i="1"/>
  <c r="CS1337" i="1"/>
  <c r="CQ1338" i="1"/>
  <c r="CR1338" i="1"/>
  <c r="CS1338" i="1"/>
  <c r="CQ1339" i="1"/>
  <c r="CR1339" i="1"/>
  <c r="CS1339" i="1"/>
  <c r="CQ1340" i="1"/>
  <c r="CR1340" i="1"/>
  <c r="CS1340" i="1"/>
  <c r="CQ1341" i="1"/>
  <c r="CR1341" i="1"/>
  <c r="CS1341" i="1"/>
  <c r="CQ1342" i="1"/>
  <c r="CR1342" i="1"/>
  <c r="CS1342" i="1"/>
  <c r="CQ1343" i="1"/>
  <c r="CR1343" i="1"/>
  <c r="CS1343" i="1"/>
  <c r="CQ1344" i="1"/>
  <c r="CR1344" i="1"/>
  <c r="CS1344" i="1"/>
  <c r="CQ1345" i="1"/>
  <c r="CR1345" i="1"/>
  <c r="CS1345" i="1"/>
  <c r="CQ1346" i="1"/>
  <c r="CR1346" i="1"/>
  <c r="CS1346" i="1"/>
  <c r="CQ1347" i="1"/>
  <c r="CR1347" i="1"/>
  <c r="CS1347" i="1"/>
  <c r="CQ1348" i="1"/>
  <c r="CR1348" i="1"/>
  <c r="CS1348" i="1"/>
  <c r="CQ1349" i="1"/>
  <c r="CR1349" i="1"/>
  <c r="CS1349" i="1"/>
  <c r="CQ1350" i="1"/>
  <c r="CR1350" i="1"/>
  <c r="CS1350" i="1"/>
  <c r="CQ1351" i="1"/>
  <c r="CR1351" i="1"/>
  <c r="CS1351" i="1"/>
  <c r="CQ1352" i="1"/>
  <c r="CR1352" i="1"/>
  <c r="CS1352" i="1"/>
  <c r="CQ1353" i="1"/>
  <c r="CR1353" i="1"/>
  <c r="CS1353" i="1"/>
  <c r="CQ1354" i="1"/>
  <c r="CR1354" i="1"/>
  <c r="CS1354" i="1"/>
  <c r="CQ1355" i="1"/>
  <c r="CR1355" i="1"/>
  <c r="CS1355" i="1"/>
  <c r="CQ1356" i="1"/>
  <c r="CR1356" i="1"/>
  <c r="CS1356" i="1"/>
  <c r="CQ1357" i="1"/>
  <c r="CR1357" i="1"/>
  <c r="CS1357" i="1"/>
  <c r="CQ1358" i="1"/>
  <c r="CR1358" i="1"/>
  <c r="CS1358" i="1"/>
  <c r="CQ1359" i="1"/>
  <c r="CR1359" i="1"/>
  <c r="CS1359" i="1"/>
  <c r="CQ1360" i="1"/>
  <c r="CR1360" i="1"/>
  <c r="CS1360" i="1"/>
  <c r="CQ1361" i="1"/>
  <c r="CR1361" i="1"/>
  <c r="CS1361" i="1"/>
  <c r="CQ1362" i="1"/>
  <c r="CR1362" i="1"/>
  <c r="CS1362" i="1"/>
  <c r="CQ1363" i="1"/>
  <c r="CR1363" i="1"/>
  <c r="CS1363" i="1"/>
  <c r="CQ1364" i="1"/>
  <c r="CR1364" i="1"/>
  <c r="CS1364" i="1"/>
  <c r="CQ1365" i="1"/>
  <c r="CR1365" i="1"/>
  <c r="CS1365" i="1"/>
  <c r="CQ1366" i="1"/>
  <c r="CR1366" i="1"/>
  <c r="CS1366" i="1"/>
  <c r="CQ1367" i="1"/>
  <c r="CR1367" i="1"/>
  <c r="CS1367" i="1"/>
  <c r="CQ1368" i="1"/>
  <c r="CR1368" i="1"/>
  <c r="CS1368" i="1"/>
  <c r="CQ1369" i="1"/>
  <c r="CR1369" i="1"/>
  <c r="CS1369" i="1"/>
  <c r="CQ1370" i="1"/>
  <c r="CR1370" i="1"/>
  <c r="CS1370" i="1"/>
  <c r="CQ1371" i="1"/>
  <c r="CR1371" i="1"/>
  <c r="CS1371" i="1"/>
  <c r="CQ1372" i="1"/>
  <c r="CR1372" i="1"/>
  <c r="CS1372" i="1"/>
  <c r="CQ1373" i="1"/>
  <c r="CR1373" i="1"/>
  <c r="CS1373" i="1"/>
  <c r="CQ1374" i="1"/>
  <c r="CR1374" i="1"/>
  <c r="CS1374" i="1"/>
  <c r="CQ1375" i="1"/>
  <c r="CR1375" i="1"/>
  <c r="CS1375" i="1"/>
  <c r="CQ1376" i="1"/>
  <c r="CR1376" i="1"/>
  <c r="CS1376" i="1"/>
  <c r="CQ1377" i="1"/>
  <c r="CR1377" i="1"/>
  <c r="CS1377" i="1"/>
  <c r="CQ1378" i="1"/>
  <c r="CR1378" i="1"/>
  <c r="CS1378" i="1"/>
  <c r="CQ1379" i="1"/>
  <c r="CR1379" i="1"/>
  <c r="CS1379" i="1"/>
  <c r="CQ1380" i="1"/>
  <c r="CR1380" i="1"/>
  <c r="CS1380" i="1"/>
  <c r="CQ1381" i="1"/>
  <c r="CR1381" i="1"/>
  <c r="CS1381" i="1"/>
  <c r="CQ1382" i="1"/>
  <c r="CR1382" i="1"/>
  <c r="CS1382" i="1"/>
  <c r="CQ1383" i="1"/>
  <c r="CR1383" i="1"/>
  <c r="CS1383" i="1"/>
  <c r="CQ1384" i="1"/>
  <c r="CR1384" i="1"/>
  <c r="CS1384" i="1"/>
  <c r="CQ1385" i="1"/>
  <c r="CR1385" i="1"/>
  <c r="CS1385" i="1"/>
  <c r="CQ1386" i="1"/>
  <c r="CR1386" i="1"/>
  <c r="CS1386" i="1"/>
  <c r="CQ1387" i="1"/>
  <c r="CR1387" i="1"/>
  <c r="CS1387" i="1"/>
  <c r="CQ1388" i="1"/>
  <c r="CR1388" i="1"/>
  <c r="CS1388" i="1"/>
  <c r="CQ1389" i="1"/>
  <c r="CR1389" i="1"/>
  <c r="CS1389" i="1"/>
  <c r="CQ1390" i="1"/>
  <c r="CR1390" i="1"/>
  <c r="CS1390" i="1"/>
  <c r="CQ1391" i="1"/>
  <c r="CR1391" i="1"/>
  <c r="CS1391" i="1"/>
  <c r="CQ1392" i="1"/>
  <c r="CR1392" i="1"/>
  <c r="CS1392" i="1"/>
  <c r="CQ1393" i="1"/>
  <c r="CR1393" i="1"/>
  <c r="CS1393" i="1"/>
  <c r="CQ1394" i="1"/>
  <c r="CR1394" i="1"/>
  <c r="CS1394" i="1"/>
  <c r="CQ1395" i="1"/>
  <c r="CR1395" i="1"/>
  <c r="CS1395" i="1"/>
  <c r="CQ1396" i="1"/>
  <c r="CR1396" i="1"/>
  <c r="CS1396" i="1"/>
  <c r="CQ1397" i="1"/>
  <c r="CR1397" i="1"/>
  <c r="CS1397" i="1"/>
  <c r="CQ1398" i="1"/>
  <c r="CR1398" i="1"/>
  <c r="CS1398" i="1"/>
  <c r="CQ1399" i="1"/>
  <c r="CR1399" i="1"/>
  <c r="CS1399" i="1"/>
  <c r="CQ1400" i="1"/>
  <c r="CR1400" i="1"/>
  <c r="CS1400" i="1"/>
  <c r="CQ1401" i="1"/>
  <c r="CR1401" i="1"/>
  <c r="CS1401" i="1"/>
  <c r="CQ1402" i="1"/>
  <c r="CR1402" i="1"/>
  <c r="CS1402" i="1"/>
  <c r="CQ1403" i="1"/>
  <c r="CR1403" i="1"/>
  <c r="CS1403" i="1"/>
  <c r="CQ1404" i="1"/>
  <c r="CR1404" i="1"/>
  <c r="CS1404" i="1"/>
  <c r="CQ1405" i="1"/>
  <c r="CR1405" i="1"/>
  <c r="CS1405" i="1"/>
  <c r="CQ1406" i="1"/>
  <c r="CR1406" i="1"/>
  <c r="CS1406" i="1"/>
  <c r="CQ1407" i="1"/>
  <c r="CR1407" i="1"/>
  <c r="CS1407" i="1"/>
  <c r="CQ1408" i="1"/>
  <c r="CR1408" i="1"/>
  <c r="CS1408" i="1"/>
  <c r="CQ1409" i="1"/>
  <c r="CR1409" i="1"/>
  <c r="CS1409" i="1"/>
  <c r="CQ1410" i="1"/>
  <c r="CR1410" i="1"/>
  <c r="CS1410" i="1"/>
  <c r="CQ1411" i="1"/>
  <c r="CR1411" i="1"/>
  <c r="CS1411" i="1"/>
  <c r="CQ1412" i="1"/>
  <c r="CR1412" i="1"/>
  <c r="CS1412" i="1"/>
  <c r="CQ1413" i="1"/>
  <c r="CR1413" i="1"/>
  <c r="CS1413" i="1"/>
  <c r="CQ1414" i="1"/>
  <c r="CR1414" i="1"/>
  <c r="CS1414" i="1"/>
  <c r="CQ1415" i="1"/>
  <c r="CR1415" i="1"/>
  <c r="CS1415" i="1"/>
  <c r="CQ1416" i="1"/>
  <c r="CR1416" i="1"/>
  <c r="CS1416" i="1"/>
  <c r="CQ1417" i="1"/>
  <c r="CR1417" i="1"/>
  <c r="CS1417" i="1"/>
  <c r="CQ1418" i="1"/>
  <c r="CR1418" i="1"/>
  <c r="CS1418" i="1"/>
  <c r="CQ1419" i="1"/>
  <c r="CR1419" i="1"/>
  <c r="CS1419" i="1"/>
  <c r="CQ1420" i="1"/>
  <c r="CR1420" i="1"/>
  <c r="CS1420" i="1"/>
  <c r="CQ1421" i="1"/>
  <c r="CR1421" i="1"/>
  <c r="CS1421" i="1"/>
  <c r="CQ1422" i="1"/>
  <c r="CR1422" i="1"/>
  <c r="CS1422" i="1"/>
  <c r="CQ1423" i="1"/>
  <c r="CR1423" i="1"/>
  <c r="CS1423" i="1"/>
  <c r="CQ1424" i="1"/>
  <c r="CR1424" i="1"/>
  <c r="CS1424" i="1"/>
  <c r="CQ1425" i="1"/>
  <c r="CR1425" i="1"/>
  <c r="CS1425" i="1"/>
  <c r="CQ1426" i="1"/>
  <c r="CR1426" i="1"/>
  <c r="CS1426" i="1"/>
  <c r="CQ1427" i="1"/>
  <c r="CR1427" i="1"/>
  <c r="CS1427" i="1"/>
  <c r="CQ1428" i="1"/>
  <c r="CR1428" i="1"/>
  <c r="CS1428" i="1"/>
  <c r="CQ1429" i="1"/>
  <c r="CR1429" i="1"/>
  <c r="CS1429" i="1"/>
  <c r="CQ1430" i="1"/>
  <c r="CR1430" i="1"/>
  <c r="CS1430" i="1"/>
  <c r="CQ1431" i="1"/>
  <c r="CR1431" i="1"/>
  <c r="CS1431" i="1"/>
  <c r="CQ1432" i="1"/>
  <c r="CR1432" i="1"/>
  <c r="CS1432" i="1"/>
  <c r="CQ1433" i="1"/>
  <c r="CR1433" i="1"/>
  <c r="CS1433" i="1"/>
  <c r="CQ1434" i="1"/>
  <c r="CR1434" i="1"/>
  <c r="CS1434" i="1"/>
  <c r="CQ1435" i="1"/>
  <c r="CR1435" i="1"/>
  <c r="CS1435" i="1"/>
  <c r="CQ1436" i="1"/>
  <c r="CR1436" i="1"/>
  <c r="CS1436" i="1"/>
  <c r="CQ1437" i="1"/>
  <c r="CR1437" i="1"/>
  <c r="CS1437" i="1"/>
  <c r="CQ1438" i="1"/>
  <c r="CR1438" i="1"/>
  <c r="CS1438" i="1"/>
  <c r="CQ1439" i="1"/>
  <c r="CR1439" i="1"/>
  <c r="CS1439" i="1"/>
  <c r="CQ1440" i="1"/>
  <c r="CR1440" i="1"/>
  <c r="CS1440" i="1"/>
  <c r="CQ1441" i="1"/>
  <c r="CR1441" i="1"/>
  <c r="CS1441" i="1"/>
  <c r="CQ1442" i="1"/>
  <c r="CR1442" i="1"/>
  <c r="CS1442" i="1"/>
  <c r="CQ1443" i="1"/>
  <c r="CR1443" i="1"/>
  <c r="CS1443" i="1"/>
  <c r="CQ1444" i="1"/>
  <c r="CR1444" i="1"/>
  <c r="CS1444" i="1"/>
  <c r="CQ1445" i="1"/>
  <c r="CR1445" i="1"/>
  <c r="CS1445" i="1"/>
  <c r="CQ1446" i="1"/>
  <c r="CR1446" i="1"/>
  <c r="CS1446" i="1"/>
  <c r="CQ1447" i="1"/>
  <c r="CR1447" i="1"/>
  <c r="CS1447" i="1"/>
  <c r="CQ1448" i="1"/>
  <c r="CR1448" i="1"/>
  <c r="CS1448" i="1"/>
  <c r="CQ1449" i="1"/>
  <c r="CR1449" i="1"/>
  <c r="CS1449" i="1"/>
  <c r="CQ1450" i="1"/>
  <c r="CR1450" i="1"/>
  <c r="CS1450" i="1"/>
  <c r="CQ1451" i="1"/>
  <c r="CR1451" i="1"/>
  <c r="CS1451" i="1"/>
  <c r="CQ1452" i="1"/>
  <c r="CR1452" i="1"/>
  <c r="CS1452" i="1"/>
  <c r="CQ1453" i="1"/>
  <c r="CR1453" i="1"/>
  <c r="CS1453" i="1"/>
  <c r="CQ1454" i="1"/>
  <c r="CR1454" i="1"/>
  <c r="CS1454" i="1"/>
  <c r="CQ1455" i="1"/>
  <c r="CR1455" i="1"/>
  <c r="CS1455" i="1"/>
  <c r="CQ1456" i="1"/>
  <c r="CR1456" i="1"/>
  <c r="CS1456" i="1"/>
  <c r="CQ1457" i="1"/>
  <c r="CR1457" i="1"/>
  <c r="CS1457" i="1"/>
  <c r="CQ1458" i="1"/>
  <c r="CR1458" i="1"/>
  <c r="CS1458" i="1"/>
  <c r="CQ1459" i="1"/>
  <c r="CR1459" i="1"/>
  <c r="CS1459" i="1"/>
  <c r="CQ1460" i="1"/>
  <c r="CR1460" i="1"/>
  <c r="CS1460" i="1"/>
  <c r="CQ1461" i="1"/>
  <c r="CR1461" i="1"/>
  <c r="CS1461" i="1"/>
  <c r="CQ1462" i="1"/>
  <c r="CR1462" i="1"/>
  <c r="CS1462" i="1"/>
  <c r="CQ1463" i="1"/>
  <c r="CR1463" i="1"/>
  <c r="CS1463" i="1"/>
  <c r="CQ1464" i="1"/>
  <c r="CR1464" i="1"/>
  <c r="CS1464" i="1"/>
  <c r="CQ1465" i="1"/>
  <c r="CR1465" i="1"/>
  <c r="CS1465" i="1"/>
  <c r="CQ1466" i="1"/>
  <c r="CR1466" i="1"/>
  <c r="CS1466" i="1"/>
  <c r="CQ1467" i="1"/>
  <c r="CR1467" i="1"/>
  <c r="CS1467" i="1"/>
  <c r="CQ1468" i="1"/>
  <c r="CR1468" i="1"/>
  <c r="CS1468" i="1"/>
  <c r="CQ1469" i="1"/>
  <c r="CR1469" i="1"/>
  <c r="CS1469" i="1"/>
  <c r="CQ1470" i="1"/>
  <c r="CR1470" i="1"/>
  <c r="CS1470" i="1"/>
  <c r="CQ1471" i="1"/>
  <c r="CR1471" i="1"/>
  <c r="CS1471" i="1"/>
  <c r="CQ1472" i="1"/>
  <c r="CR1472" i="1"/>
  <c r="CS1472" i="1"/>
  <c r="CQ1473" i="1"/>
  <c r="CR1473" i="1"/>
  <c r="CS1473" i="1"/>
  <c r="CQ1474" i="1"/>
  <c r="CR1474" i="1"/>
  <c r="CS1474" i="1"/>
  <c r="CQ1475" i="1"/>
  <c r="CR1475" i="1"/>
  <c r="CS1475" i="1"/>
  <c r="CQ1476" i="1"/>
  <c r="CR1476" i="1"/>
  <c r="CS1476" i="1"/>
  <c r="CQ1477" i="1"/>
  <c r="CR1477" i="1"/>
  <c r="CS1477" i="1"/>
  <c r="CQ1478" i="1"/>
  <c r="CR1478" i="1"/>
  <c r="CS1478" i="1"/>
  <c r="CQ1479" i="1"/>
  <c r="CR1479" i="1"/>
  <c r="CS1479" i="1"/>
  <c r="CQ1480" i="1"/>
  <c r="CR1480" i="1"/>
  <c r="CS1480" i="1"/>
  <c r="CQ1481" i="1"/>
  <c r="CR1481" i="1"/>
  <c r="CS1481" i="1"/>
  <c r="CQ1482" i="1"/>
  <c r="CR1482" i="1"/>
  <c r="CS1482" i="1"/>
  <c r="CQ1483" i="1"/>
  <c r="CR1483" i="1"/>
  <c r="CS1483" i="1"/>
  <c r="CQ1484" i="1"/>
  <c r="CR1484" i="1"/>
  <c r="CS1484" i="1"/>
  <c r="CQ1485" i="1"/>
  <c r="CR1485" i="1"/>
  <c r="CS1485" i="1"/>
  <c r="CQ1486" i="1"/>
  <c r="CR1486" i="1"/>
  <c r="CS1486" i="1"/>
  <c r="CQ1487" i="1"/>
  <c r="CR1487" i="1"/>
  <c r="CS1487" i="1"/>
  <c r="CQ1488" i="1"/>
  <c r="CR1488" i="1"/>
  <c r="CS1488" i="1"/>
  <c r="CQ1489" i="1"/>
  <c r="CR1489" i="1"/>
  <c r="CS1489" i="1"/>
  <c r="CQ1490" i="1"/>
  <c r="CR1490" i="1"/>
  <c r="CS1490" i="1"/>
  <c r="CQ1491" i="1"/>
  <c r="CR1491" i="1"/>
  <c r="CS1491" i="1"/>
  <c r="CQ1492" i="1"/>
  <c r="CR1492" i="1"/>
  <c r="CS1492" i="1"/>
  <c r="CQ1493" i="1"/>
  <c r="CR1493" i="1"/>
  <c r="CS1493" i="1"/>
  <c r="CQ1494" i="1"/>
  <c r="CR1494" i="1"/>
  <c r="CS1494" i="1"/>
  <c r="CQ1495" i="1"/>
  <c r="CR1495" i="1"/>
  <c r="CS1495" i="1"/>
  <c r="CQ1496" i="1"/>
  <c r="CR1496" i="1"/>
  <c r="CS1496" i="1"/>
  <c r="CQ1497" i="1"/>
  <c r="CR1497" i="1"/>
  <c r="CS1497" i="1"/>
  <c r="CQ1498" i="1"/>
  <c r="CR1498" i="1"/>
  <c r="CS1498" i="1"/>
  <c r="CQ1499" i="1"/>
  <c r="CR1499" i="1"/>
  <c r="CS1499" i="1"/>
  <c r="CQ1500" i="1"/>
  <c r="CR1500" i="1"/>
  <c r="CS1500" i="1"/>
  <c r="CQ1501" i="1"/>
  <c r="CR1501" i="1"/>
  <c r="CS1501" i="1"/>
  <c r="CQ1502" i="1"/>
  <c r="CR1502" i="1"/>
  <c r="CS1502" i="1"/>
  <c r="CQ1503" i="1"/>
  <c r="CR1503" i="1"/>
  <c r="CS1503" i="1"/>
  <c r="CQ1504" i="1"/>
  <c r="CR1504" i="1"/>
  <c r="CS1504" i="1"/>
  <c r="CQ1505" i="1"/>
  <c r="CR1505" i="1"/>
  <c r="CS1505" i="1"/>
  <c r="CQ1506" i="1"/>
  <c r="CR1506" i="1"/>
  <c r="CS1506" i="1"/>
  <c r="CQ1507" i="1"/>
  <c r="CR1507" i="1"/>
  <c r="CS1507" i="1"/>
  <c r="CQ1508" i="1"/>
  <c r="CR1508" i="1"/>
  <c r="CS1508" i="1"/>
  <c r="CQ1509" i="1"/>
  <c r="CR1509" i="1"/>
  <c r="CS1509" i="1"/>
  <c r="CQ1510" i="1"/>
  <c r="CR1510" i="1"/>
  <c r="CS1510" i="1"/>
  <c r="CQ1511" i="1"/>
  <c r="CR1511" i="1"/>
  <c r="CS1511" i="1"/>
  <c r="CQ1512" i="1"/>
  <c r="CR1512" i="1"/>
  <c r="CS1512" i="1"/>
  <c r="CQ1513" i="1"/>
  <c r="CR1513" i="1"/>
  <c r="CS1513" i="1"/>
  <c r="CQ1514" i="1"/>
  <c r="CR1514" i="1"/>
  <c r="CS1514" i="1"/>
  <c r="CQ1515" i="1"/>
  <c r="CR1515" i="1"/>
  <c r="CS1515" i="1"/>
  <c r="CQ1516" i="1"/>
  <c r="CR1516" i="1"/>
  <c r="CS1516" i="1"/>
  <c r="CQ1517" i="1"/>
  <c r="CR1517" i="1"/>
  <c r="CS1517" i="1"/>
  <c r="CQ1518" i="1"/>
  <c r="CR1518" i="1"/>
  <c r="CS1518" i="1"/>
  <c r="CQ1519" i="1"/>
  <c r="CR1519" i="1"/>
  <c r="CS1519" i="1"/>
  <c r="CQ1520" i="1"/>
  <c r="CR1520" i="1"/>
  <c r="CS1520" i="1"/>
  <c r="CQ1521" i="1"/>
  <c r="CR1521" i="1"/>
  <c r="CS1521" i="1"/>
  <c r="CQ1522" i="1"/>
  <c r="CR1522" i="1"/>
  <c r="CS1522" i="1"/>
  <c r="CQ1523" i="1"/>
  <c r="CR1523" i="1"/>
  <c r="CS1523" i="1"/>
  <c r="CQ1524" i="1"/>
  <c r="CR1524" i="1"/>
  <c r="CS1524" i="1"/>
  <c r="CQ1525" i="1"/>
  <c r="CR1525" i="1"/>
  <c r="CS1525" i="1"/>
  <c r="CQ1526" i="1"/>
  <c r="CR1526" i="1"/>
  <c r="CS1526" i="1"/>
  <c r="CQ1527" i="1"/>
  <c r="CR1527" i="1"/>
  <c r="CS1527" i="1"/>
  <c r="CQ1528" i="1"/>
  <c r="CR1528" i="1"/>
  <c r="CS1528" i="1"/>
  <c r="CQ1529" i="1"/>
  <c r="CR1529" i="1"/>
  <c r="CS1529" i="1"/>
  <c r="CQ1530" i="1"/>
  <c r="CR1530" i="1"/>
  <c r="CS1530" i="1"/>
  <c r="CQ1531" i="1"/>
  <c r="CR1531" i="1"/>
  <c r="CS1531" i="1"/>
  <c r="CQ1532" i="1"/>
  <c r="CR1532" i="1"/>
  <c r="CS1532" i="1"/>
  <c r="CQ1533" i="1"/>
  <c r="CR1533" i="1"/>
  <c r="CS1533" i="1"/>
  <c r="CQ1534" i="1"/>
  <c r="CR1534" i="1"/>
  <c r="CS1534" i="1"/>
  <c r="CQ1535" i="1"/>
  <c r="CR1535" i="1"/>
  <c r="CS1535" i="1"/>
  <c r="CQ1536" i="1"/>
  <c r="CR1536" i="1"/>
  <c r="CS1536" i="1"/>
  <c r="CQ1537" i="1"/>
  <c r="CR1537" i="1"/>
  <c r="CS1537" i="1"/>
  <c r="CQ1538" i="1"/>
  <c r="CR1538" i="1"/>
  <c r="CS1538" i="1"/>
  <c r="CQ1539" i="1"/>
  <c r="CR1539" i="1"/>
  <c r="CS1539" i="1"/>
  <c r="CQ1540" i="1"/>
  <c r="CR1540" i="1"/>
  <c r="CS1540" i="1"/>
  <c r="CQ1541" i="1"/>
  <c r="CR1541" i="1"/>
  <c r="CS1541" i="1"/>
  <c r="CQ1542" i="1"/>
  <c r="CR1542" i="1"/>
  <c r="CS1542" i="1"/>
  <c r="CQ1543" i="1"/>
  <c r="CR1543" i="1"/>
  <c r="CS1543" i="1"/>
  <c r="CQ1544" i="1"/>
  <c r="CR1544" i="1"/>
  <c r="CS1544" i="1"/>
  <c r="CQ1545" i="1"/>
  <c r="CR1545" i="1"/>
  <c r="CS1545" i="1"/>
  <c r="CQ1546" i="1"/>
  <c r="CR1546" i="1"/>
  <c r="CS1546" i="1"/>
  <c r="CQ1547" i="1"/>
  <c r="CR1547" i="1"/>
  <c r="CS1547" i="1"/>
  <c r="CQ1548" i="1"/>
  <c r="CR1548" i="1"/>
  <c r="CS1548" i="1"/>
  <c r="CQ1549" i="1"/>
  <c r="CR1549" i="1"/>
  <c r="CS1549" i="1"/>
  <c r="CQ1550" i="1"/>
  <c r="CR1550" i="1"/>
  <c r="CS1550" i="1"/>
  <c r="CQ1551" i="1"/>
  <c r="CR1551" i="1"/>
  <c r="CS1551" i="1"/>
  <c r="CQ1552" i="1"/>
  <c r="CR1552" i="1"/>
  <c r="CS1552" i="1"/>
  <c r="CQ1553" i="1"/>
  <c r="CR1553" i="1"/>
  <c r="CS1553" i="1"/>
  <c r="CQ1554" i="1"/>
  <c r="CR1554" i="1"/>
  <c r="CS1554" i="1"/>
  <c r="CQ1555" i="1"/>
  <c r="CR1555" i="1"/>
  <c r="CS1555" i="1"/>
  <c r="CQ1556" i="1"/>
  <c r="CR1556" i="1"/>
  <c r="CS1556" i="1"/>
  <c r="CQ1557" i="1"/>
  <c r="CR1557" i="1"/>
  <c r="CS1557" i="1"/>
  <c r="CQ1558" i="1"/>
  <c r="CR1558" i="1"/>
  <c r="CS1558" i="1"/>
  <c r="CQ1559" i="1"/>
  <c r="CR1559" i="1"/>
  <c r="CS1559" i="1"/>
  <c r="CQ1560" i="1"/>
  <c r="CR1560" i="1"/>
  <c r="CS1560" i="1"/>
  <c r="CQ1561" i="1"/>
  <c r="CR1561" i="1"/>
  <c r="CS1561" i="1"/>
  <c r="CQ1562" i="1"/>
  <c r="CR1562" i="1"/>
  <c r="CS1562" i="1"/>
  <c r="CQ1563" i="1"/>
  <c r="CR1563" i="1"/>
  <c r="CS1563" i="1"/>
  <c r="CQ1564" i="1"/>
  <c r="CR1564" i="1"/>
  <c r="CS1564" i="1"/>
  <c r="CQ1565" i="1"/>
  <c r="CR1565" i="1"/>
  <c r="CS1565" i="1"/>
  <c r="CQ1566" i="1"/>
  <c r="CR1566" i="1"/>
  <c r="CS1566" i="1"/>
  <c r="CQ1567" i="1"/>
  <c r="CR1567" i="1"/>
  <c r="CS1567" i="1"/>
  <c r="CQ1568" i="1"/>
  <c r="CR1568" i="1"/>
  <c r="CS1568" i="1"/>
  <c r="CQ1569" i="1"/>
  <c r="CR1569" i="1"/>
  <c r="CS1569" i="1"/>
  <c r="CQ1570" i="1"/>
  <c r="CR1570" i="1"/>
  <c r="CS1570" i="1"/>
  <c r="CQ1571" i="1"/>
  <c r="CR1571" i="1"/>
  <c r="CS1571" i="1"/>
  <c r="CQ1572" i="1"/>
  <c r="CR1572" i="1"/>
  <c r="CS1572" i="1"/>
  <c r="CQ1573" i="1"/>
  <c r="CR1573" i="1"/>
  <c r="CS1573" i="1"/>
  <c r="CQ1574" i="1"/>
  <c r="CR1574" i="1"/>
  <c r="CS1574" i="1"/>
  <c r="CQ1575" i="1"/>
  <c r="CR1575" i="1"/>
  <c r="CS1575" i="1"/>
  <c r="CQ1576" i="1"/>
  <c r="CR1576" i="1"/>
  <c r="CS1576" i="1"/>
  <c r="CQ1577" i="1"/>
  <c r="CR1577" i="1"/>
  <c r="CS1577" i="1"/>
  <c r="CQ1578" i="1"/>
  <c r="CR1578" i="1"/>
  <c r="CS1578" i="1"/>
  <c r="CQ1579" i="1"/>
  <c r="CR1579" i="1"/>
  <c r="CS1579" i="1"/>
  <c r="CQ1580" i="1"/>
  <c r="CR1580" i="1"/>
  <c r="CS1580" i="1"/>
  <c r="CQ1581" i="1"/>
  <c r="CR1581" i="1"/>
  <c r="CS1581" i="1"/>
  <c r="CQ1582" i="1"/>
  <c r="CR1582" i="1"/>
  <c r="CS1582" i="1"/>
  <c r="CQ1583" i="1"/>
  <c r="CR1583" i="1"/>
  <c r="CS1583" i="1"/>
  <c r="CQ1584" i="1"/>
  <c r="CR1584" i="1"/>
  <c r="CS1584" i="1"/>
  <c r="CQ1585" i="1"/>
  <c r="CR1585" i="1"/>
  <c r="CS1585" i="1"/>
  <c r="CQ1586" i="1"/>
  <c r="CR1586" i="1"/>
  <c r="CS1586" i="1"/>
  <c r="CQ1587" i="1"/>
  <c r="CR1587" i="1"/>
  <c r="CS1587" i="1"/>
  <c r="CQ1588" i="1"/>
  <c r="CR1588" i="1"/>
  <c r="CS1588" i="1"/>
  <c r="CQ1589" i="1"/>
  <c r="CR1589" i="1"/>
  <c r="CS1589" i="1"/>
  <c r="CQ1590" i="1"/>
  <c r="CR1590" i="1"/>
  <c r="CS1590" i="1"/>
  <c r="CQ1591" i="1"/>
  <c r="CR1591" i="1"/>
  <c r="CS1591" i="1"/>
  <c r="CQ1592" i="1"/>
  <c r="CR1592" i="1"/>
  <c r="CS1592" i="1"/>
  <c r="CQ1593" i="1"/>
  <c r="CR1593" i="1"/>
  <c r="CS1593" i="1"/>
  <c r="CQ1594" i="1"/>
  <c r="CR1594" i="1"/>
  <c r="CS1594" i="1"/>
  <c r="CQ1595" i="1"/>
  <c r="CR1595" i="1"/>
  <c r="CS1595" i="1"/>
  <c r="CQ1596" i="1"/>
  <c r="CR1596" i="1"/>
  <c r="CS1596" i="1"/>
  <c r="CQ1597" i="1"/>
  <c r="CR1597" i="1"/>
  <c r="CS1597" i="1"/>
  <c r="CQ1598" i="1"/>
  <c r="CR1598" i="1"/>
  <c r="CS1598" i="1"/>
  <c r="CQ1599" i="1"/>
  <c r="CR1599" i="1"/>
  <c r="CS1599" i="1"/>
  <c r="CT2" i="1"/>
  <c r="CU2" i="1"/>
  <c r="CV2" i="1"/>
  <c r="CW2" i="1" s="1"/>
  <c r="CT3" i="1"/>
  <c r="CU3" i="1"/>
  <c r="CV3" i="1"/>
  <c r="CW3" i="1" s="1"/>
  <c r="CT4" i="1"/>
  <c r="CU4" i="1"/>
  <c r="CV4" i="1"/>
  <c r="CW4" i="1" s="1"/>
  <c r="CT5" i="1"/>
  <c r="CU5" i="1"/>
  <c r="CV5" i="1"/>
  <c r="CW5" i="1" s="1"/>
  <c r="CT6" i="1"/>
  <c r="CU6" i="1"/>
  <c r="CV6" i="1"/>
  <c r="CW6" i="1" s="1"/>
  <c r="CT7" i="1"/>
  <c r="CU7" i="1"/>
  <c r="CV7" i="1"/>
  <c r="CW7" i="1" s="1"/>
  <c r="CT8" i="1"/>
  <c r="CU8" i="1"/>
  <c r="CV8" i="1"/>
  <c r="CW8" i="1" s="1"/>
  <c r="CT9" i="1"/>
  <c r="CU9" i="1"/>
  <c r="CV9" i="1"/>
  <c r="CW9" i="1" s="1"/>
  <c r="CT10" i="1"/>
  <c r="CU10" i="1"/>
  <c r="CV10" i="1"/>
  <c r="CW10" i="1" s="1"/>
  <c r="CT11" i="1"/>
  <c r="CU11" i="1"/>
  <c r="CV11" i="1"/>
  <c r="CW11" i="1" s="1"/>
  <c r="CT12" i="1"/>
  <c r="CU12" i="1"/>
  <c r="CV12" i="1"/>
  <c r="CW12" i="1" s="1"/>
  <c r="CT13" i="1"/>
  <c r="CU13" i="1"/>
  <c r="CV13" i="1"/>
  <c r="CW13" i="1" s="1"/>
  <c r="CT14" i="1"/>
  <c r="CU14" i="1"/>
  <c r="CV14" i="1"/>
  <c r="CW14" i="1" s="1"/>
  <c r="CT15" i="1"/>
  <c r="CU15" i="1"/>
  <c r="CV15" i="1"/>
  <c r="CW15" i="1" s="1"/>
  <c r="CT16" i="1"/>
  <c r="CU16" i="1"/>
  <c r="CV16" i="1"/>
  <c r="CW16" i="1" s="1"/>
  <c r="CT17" i="1"/>
  <c r="CU17" i="1"/>
  <c r="CV17" i="1"/>
  <c r="CW17" i="1" s="1"/>
  <c r="CT18" i="1"/>
  <c r="CU18" i="1"/>
  <c r="CV18" i="1"/>
  <c r="CW18" i="1" s="1"/>
  <c r="CT19" i="1"/>
  <c r="CU19" i="1"/>
  <c r="CV19" i="1"/>
  <c r="CW19" i="1" s="1"/>
  <c r="CT20" i="1"/>
  <c r="CU20" i="1"/>
  <c r="CV20" i="1"/>
  <c r="CW20" i="1" s="1"/>
  <c r="CT21" i="1"/>
  <c r="CU21" i="1"/>
  <c r="CV21" i="1"/>
  <c r="CW21" i="1" s="1"/>
  <c r="CT22" i="1"/>
  <c r="CU22" i="1"/>
  <c r="CV22" i="1"/>
  <c r="CW22" i="1" s="1"/>
  <c r="CT23" i="1"/>
  <c r="CU23" i="1"/>
  <c r="CV23" i="1"/>
  <c r="CW23" i="1" s="1"/>
  <c r="CT24" i="1"/>
  <c r="CU24" i="1"/>
  <c r="CV24" i="1"/>
  <c r="CW24" i="1" s="1"/>
  <c r="CT25" i="1"/>
  <c r="CU25" i="1"/>
  <c r="CV25" i="1"/>
  <c r="CW25" i="1" s="1"/>
  <c r="CT26" i="1"/>
  <c r="CU26" i="1"/>
  <c r="CV26" i="1"/>
  <c r="CW26" i="1" s="1"/>
  <c r="CT27" i="1"/>
  <c r="CU27" i="1"/>
  <c r="CV27" i="1"/>
  <c r="CW27" i="1" s="1"/>
  <c r="CT28" i="1"/>
  <c r="CU28" i="1"/>
  <c r="CV28" i="1"/>
  <c r="CW28" i="1" s="1"/>
  <c r="CT29" i="1"/>
  <c r="CU29" i="1"/>
  <c r="CV29" i="1"/>
  <c r="CW29" i="1" s="1"/>
  <c r="CT30" i="1"/>
  <c r="CU30" i="1"/>
  <c r="CV30" i="1"/>
  <c r="CW30" i="1" s="1"/>
  <c r="CT31" i="1"/>
  <c r="CU31" i="1"/>
  <c r="CV31" i="1"/>
  <c r="CW31" i="1" s="1"/>
  <c r="CT32" i="1"/>
  <c r="CU32" i="1"/>
  <c r="CV32" i="1"/>
  <c r="CW32" i="1" s="1"/>
  <c r="CT33" i="1"/>
  <c r="CU33" i="1"/>
  <c r="CV33" i="1"/>
  <c r="CW33" i="1" s="1"/>
  <c r="CT34" i="1"/>
  <c r="CU34" i="1"/>
  <c r="CV34" i="1"/>
  <c r="CW34" i="1" s="1"/>
  <c r="CT35" i="1"/>
  <c r="CU35" i="1"/>
  <c r="CV35" i="1"/>
  <c r="CW35" i="1" s="1"/>
  <c r="CT36" i="1"/>
  <c r="CU36" i="1"/>
  <c r="CV36" i="1"/>
  <c r="CW36" i="1" s="1"/>
  <c r="CT37" i="1"/>
  <c r="CU37" i="1"/>
  <c r="CV37" i="1"/>
  <c r="CW37" i="1" s="1"/>
  <c r="CT38" i="1"/>
  <c r="CU38" i="1"/>
  <c r="CV38" i="1"/>
  <c r="CW38" i="1" s="1"/>
  <c r="CT39" i="1"/>
  <c r="CU39" i="1"/>
  <c r="CV39" i="1"/>
  <c r="CW39" i="1" s="1"/>
  <c r="CT40" i="1"/>
  <c r="CU40" i="1"/>
  <c r="CV40" i="1"/>
  <c r="CW40" i="1" s="1"/>
  <c r="CT41" i="1"/>
  <c r="CU41" i="1"/>
  <c r="CV41" i="1"/>
  <c r="CW41" i="1" s="1"/>
  <c r="CT42" i="1"/>
  <c r="CU42" i="1"/>
  <c r="CV42" i="1"/>
  <c r="CW42" i="1" s="1"/>
  <c r="CT43" i="1"/>
  <c r="CU43" i="1"/>
  <c r="CV43" i="1"/>
  <c r="CW43" i="1" s="1"/>
  <c r="CT44" i="1"/>
  <c r="CU44" i="1"/>
  <c r="CV44" i="1"/>
  <c r="CW44" i="1" s="1"/>
  <c r="CT45" i="1"/>
  <c r="CU45" i="1"/>
  <c r="CV45" i="1"/>
  <c r="CW45" i="1" s="1"/>
  <c r="CT46" i="1"/>
  <c r="CU46" i="1"/>
  <c r="CV46" i="1"/>
  <c r="CW46" i="1" s="1"/>
  <c r="CT47" i="1"/>
  <c r="CU47" i="1"/>
  <c r="CV47" i="1"/>
  <c r="CW47" i="1" s="1"/>
  <c r="CT48" i="1"/>
  <c r="CU48" i="1"/>
  <c r="CV48" i="1"/>
  <c r="CW48" i="1" s="1"/>
  <c r="CT49" i="1"/>
  <c r="CU49" i="1"/>
  <c r="CV49" i="1"/>
  <c r="CW49" i="1" s="1"/>
  <c r="CT50" i="1"/>
  <c r="CU50" i="1"/>
  <c r="CV50" i="1"/>
  <c r="CW50" i="1" s="1"/>
  <c r="CT51" i="1"/>
  <c r="CU51" i="1"/>
  <c r="CV51" i="1"/>
  <c r="CW51" i="1" s="1"/>
  <c r="CT52" i="1"/>
  <c r="CU52" i="1"/>
  <c r="CV52" i="1"/>
  <c r="CW52" i="1" s="1"/>
  <c r="CT53" i="1"/>
  <c r="CU53" i="1"/>
  <c r="CV53" i="1"/>
  <c r="CW53" i="1" s="1"/>
  <c r="CT54" i="1"/>
  <c r="CU54" i="1"/>
  <c r="CV54" i="1"/>
  <c r="CW54" i="1" s="1"/>
  <c r="CT55" i="1"/>
  <c r="CU55" i="1"/>
  <c r="CV55" i="1"/>
  <c r="CW55" i="1" s="1"/>
  <c r="CT56" i="1"/>
  <c r="CU56" i="1"/>
  <c r="CV56" i="1"/>
  <c r="CW56" i="1" s="1"/>
  <c r="CT57" i="1"/>
  <c r="CU57" i="1"/>
  <c r="CV57" i="1"/>
  <c r="CW57" i="1" s="1"/>
  <c r="CT58" i="1"/>
  <c r="CU58" i="1"/>
  <c r="CV58" i="1"/>
  <c r="CW58" i="1" s="1"/>
  <c r="CT59" i="1"/>
  <c r="CU59" i="1"/>
  <c r="CV59" i="1"/>
  <c r="CW59" i="1" s="1"/>
  <c r="CT60" i="1"/>
  <c r="CU60" i="1"/>
  <c r="CV60" i="1"/>
  <c r="CW60" i="1" s="1"/>
  <c r="CT61" i="1"/>
  <c r="CU61" i="1"/>
  <c r="CV61" i="1"/>
  <c r="CW61" i="1" s="1"/>
  <c r="CT62" i="1"/>
  <c r="CU62" i="1"/>
  <c r="CV62" i="1"/>
  <c r="CW62" i="1" s="1"/>
  <c r="CT63" i="1"/>
  <c r="CU63" i="1"/>
  <c r="CV63" i="1"/>
  <c r="CW63" i="1" s="1"/>
  <c r="CT64" i="1"/>
  <c r="CU64" i="1"/>
  <c r="CV64" i="1"/>
  <c r="CW64" i="1" s="1"/>
  <c r="CT65" i="1"/>
  <c r="CU65" i="1"/>
  <c r="CV65" i="1"/>
  <c r="CW65" i="1" s="1"/>
  <c r="CT66" i="1"/>
  <c r="CU66" i="1"/>
  <c r="CV66" i="1"/>
  <c r="CW66" i="1" s="1"/>
  <c r="CT67" i="1"/>
  <c r="CU67" i="1"/>
  <c r="CV67" i="1"/>
  <c r="CW67" i="1" s="1"/>
  <c r="CT68" i="1"/>
  <c r="CU68" i="1"/>
  <c r="CV68" i="1"/>
  <c r="CW68" i="1" s="1"/>
  <c r="CT69" i="1"/>
  <c r="CU69" i="1"/>
  <c r="CV69" i="1"/>
  <c r="CW69" i="1" s="1"/>
  <c r="CT70" i="1"/>
  <c r="CU70" i="1"/>
  <c r="CV70" i="1"/>
  <c r="CW70" i="1" s="1"/>
  <c r="CT71" i="1"/>
  <c r="CU71" i="1"/>
  <c r="CV71" i="1"/>
  <c r="CW71" i="1" s="1"/>
  <c r="CT72" i="1"/>
  <c r="CU72" i="1"/>
  <c r="CV72" i="1"/>
  <c r="CW72" i="1" s="1"/>
  <c r="CT73" i="1"/>
  <c r="CU73" i="1"/>
  <c r="CV73" i="1"/>
  <c r="CW73" i="1" s="1"/>
  <c r="CT74" i="1"/>
  <c r="CU74" i="1"/>
  <c r="CV74" i="1"/>
  <c r="CW74" i="1" s="1"/>
  <c r="CT75" i="1"/>
  <c r="CU75" i="1"/>
  <c r="CV75" i="1"/>
  <c r="CW75" i="1" s="1"/>
  <c r="CT76" i="1"/>
  <c r="CU76" i="1"/>
  <c r="CV76" i="1"/>
  <c r="CW76" i="1" s="1"/>
  <c r="CT77" i="1"/>
  <c r="CU77" i="1"/>
  <c r="CV77" i="1"/>
  <c r="CW77" i="1" s="1"/>
  <c r="CT78" i="1"/>
  <c r="CU78" i="1"/>
  <c r="CV78" i="1"/>
  <c r="CW78" i="1" s="1"/>
  <c r="CT79" i="1"/>
  <c r="CU79" i="1"/>
  <c r="CV79" i="1"/>
  <c r="CW79" i="1" s="1"/>
  <c r="CT80" i="1"/>
  <c r="CU80" i="1"/>
  <c r="CV80" i="1"/>
  <c r="CW80" i="1" s="1"/>
  <c r="CT81" i="1"/>
  <c r="CU81" i="1"/>
  <c r="CV81" i="1"/>
  <c r="CW81" i="1" s="1"/>
  <c r="CT82" i="1"/>
  <c r="CU82" i="1"/>
  <c r="CV82" i="1"/>
  <c r="CW82" i="1" s="1"/>
  <c r="CT83" i="1"/>
  <c r="CU83" i="1"/>
  <c r="CV83" i="1"/>
  <c r="CW83" i="1" s="1"/>
  <c r="CT84" i="1"/>
  <c r="CU84" i="1"/>
  <c r="CV84" i="1"/>
  <c r="CW84" i="1" s="1"/>
  <c r="CT85" i="1"/>
  <c r="CU85" i="1"/>
  <c r="CV85" i="1"/>
  <c r="CW85" i="1" s="1"/>
  <c r="CT86" i="1"/>
  <c r="CU86" i="1"/>
  <c r="CV86" i="1"/>
  <c r="CW86" i="1" s="1"/>
  <c r="CT87" i="1"/>
  <c r="CU87" i="1"/>
  <c r="CV87" i="1"/>
  <c r="CW87" i="1" s="1"/>
  <c r="CT88" i="1"/>
  <c r="CU88" i="1"/>
  <c r="CV88" i="1"/>
  <c r="CW88" i="1" s="1"/>
  <c r="CT89" i="1"/>
  <c r="CU89" i="1"/>
  <c r="CV89" i="1"/>
  <c r="CW89" i="1" s="1"/>
  <c r="CT90" i="1"/>
  <c r="CU90" i="1"/>
  <c r="CV90" i="1"/>
  <c r="CW90" i="1" s="1"/>
  <c r="CT91" i="1"/>
  <c r="CU91" i="1"/>
  <c r="CV91" i="1"/>
  <c r="CW91" i="1" s="1"/>
  <c r="CT92" i="1"/>
  <c r="CU92" i="1"/>
  <c r="CV92" i="1"/>
  <c r="CW92" i="1" s="1"/>
  <c r="CT93" i="1"/>
  <c r="CU93" i="1"/>
  <c r="CV93" i="1"/>
  <c r="CW93" i="1" s="1"/>
  <c r="CT94" i="1"/>
  <c r="CU94" i="1"/>
  <c r="CV94" i="1"/>
  <c r="CW94" i="1" s="1"/>
  <c r="CT95" i="1"/>
  <c r="CU95" i="1"/>
  <c r="CV95" i="1"/>
  <c r="CW95" i="1" s="1"/>
  <c r="CT96" i="1"/>
  <c r="CU96" i="1"/>
  <c r="CV96" i="1"/>
  <c r="CW96" i="1" s="1"/>
  <c r="CT97" i="1"/>
  <c r="CU97" i="1"/>
  <c r="CV97" i="1"/>
  <c r="CW97" i="1" s="1"/>
  <c r="CT98" i="1"/>
  <c r="CU98" i="1"/>
  <c r="CV98" i="1"/>
  <c r="CW98" i="1" s="1"/>
  <c r="CT99" i="1"/>
  <c r="CU99" i="1"/>
  <c r="CV99" i="1"/>
  <c r="CW99" i="1" s="1"/>
  <c r="CT100" i="1"/>
  <c r="CU100" i="1"/>
  <c r="CV100" i="1"/>
  <c r="CW100" i="1" s="1"/>
  <c r="CT101" i="1"/>
  <c r="CU101" i="1"/>
  <c r="CV101" i="1"/>
  <c r="CW101" i="1" s="1"/>
  <c r="CT102" i="1"/>
  <c r="CU102" i="1"/>
  <c r="CV102" i="1"/>
  <c r="CW102" i="1" s="1"/>
  <c r="CT103" i="1"/>
  <c r="CU103" i="1"/>
  <c r="CV103" i="1"/>
  <c r="CW103" i="1" s="1"/>
  <c r="CT104" i="1"/>
  <c r="CU104" i="1"/>
  <c r="CV104" i="1"/>
  <c r="CW104" i="1" s="1"/>
  <c r="CT105" i="1"/>
  <c r="CU105" i="1"/>
  <c r="CV105" i="1"/>
  <c r="CW105" i="1" s="1"/>
  <c r="CT106" i="1"/>
  <c r="CU106" i="1"/>
  <c r="CV106" i="1"/>
  <c r="CW106" i="1" s="1"/>
  <c r="CT107" i="1"/>
  <c r="CU107" i="1"/>
  <c r="CV107" i="1"/>
  <c r="CW107" i="1" s="1"/>
  <c r="CT108" i="1"/>
  <c r="CU108" i="1"/>
  <c r="CV108" i="1"/>
  <c r="CW108" i="1" s="1"/>
  <c r="CT109" i="1"/>
  <c r="CU109" i="1"/>
  <c r="CV109" i="1"/>
  <c r="CW109" i="1" s="1"/>
  <c r="CT110" i="1"/>
  <c r="CU110" i="1"/>
  <c r="CV110" i="1"/>
  <c r="CW110" i="1" s="1"/>
  <c r="CT111" i="1"/>
  <c r="CU111" i="1"/>
  <c r="CV111" i="1"/>
  <c r="CW111" i="1" s="1"/>
  <c r="CT112" i="1"/>
  <c r="CU112" i="1"/>
  <c r="CV112" i="1"/>
  <c r="CW112" i="1" s="1"/>
  <c r="CT113" i="1"/>
  <c r="CU113" i="1"/>
  <c r="CV113" i="1"/>
  <c r="CW113" i="1" s="1"/>
  <c r="CT114" i="1"/>
  <c r="CU114" i="1"/>
  <c r="CV114" i="1"/>
  <c r="CW114" i="1" s="1"/>
  <c r="CT115" i="1"/>
  <c r="CU115" i="1"/>
  <c r="CV115" i="1"/>
  <c r="CW115" i="1" s="1"/>
  <c r="CT116" i="1"/>
  <c r="CU116" i="1"/>
  <c r="CV116" i="1"/>
  <c r="CW116" i="1" s="1"/>
  <c r="CT117" i="1"/>
  <c r="CU117" i="1"/>
  <c r="CV117" i="1"/>
  <c r="CW117" i="1" s="1"/>
  <c r="CT118" i="1"/>
  <c r="CU118" i="1"/>
  <c r="CV118" i="1"/>
  <c r="CW118" i="1" s="1"/>
  <c r="CT119" i="1"/>
  <c r="CU119" i="1"/>
  <c r="CV119" i="1"/>
  <c r="CW119" i="1" s="1"/>
  <c r="CT120" i="1"/>
  <c r="CU120" i="1"/>
  <c r="CV120" i="1"/>
  <c r="CW120" i="1" s="1"/>
  <c r="CT121" i="1"/>
  <c r="CU121" i="1"/>
  <c r="CV121" i="1"/>
  <c r="CW121" i="1" s="1"/>
  <c r="CT122" i="1"/>
  <c r="CU122" i="1"/>
  <c r="CV122" i="1"/>
  <c r="CW122" i="1" s="1"/>
  <c r="CT123" i="1"/>
  <c r="CU123" i="1"/>
  <c r="CV123" i="1"/>
  <c r="CW123" i="1" s="1"/>
  <c r="CT124" i="1"/>
  <c r="CU124" i="1"/>
  <c r="CV124" i="1"/>
  <c r="CW124" i="1" s="1"/>
  <c r="CT125" i="1"/>
  <c r="CU125" i="1"/>
  <c r="CV125" i="1"/>
  <c r="CW125" i="1" s="1"/>
  <c r="CT126" i="1"/>
  <c r="CU126" i="1"/>
  <c r="CV126" i="1"/>
  <c r="CW126" i="1" s="1"/>
  <c r="CT127" i="1"/>
  <c r="CU127" i="1"/>
  <c r="CV127" i="1"/>
  <c r="CW127" i="1" s="1"/>
  <c r="CT128" i="1"/>
  <c r="CU128" i="1"/>
  <c r="CV128" i="1"/>
  <c r="CW128" i="1" s="1"/>
  <c r="CT129" i="1"/>
  <c r="CU129" i="1"/>
  <c r="CV129" i="1"/>
  <c r="CW129" i="1" s="1"/>
  <c r="CT130" i="1"/>
  <c r="CU130" i="1"/>
  <c r="CV130" i="1"/>
  <c r="CW130" i="1" s="1"/>
  <c r="CT131" i="1"/>
  <c r="CU131" i="1"/>
  <c r="CV131" i="1"/>
  <c r="CW131" i="1" s="1"/>
  <c r="CT132" i="1"/>
  <c r="CU132" i="1"/>
  <c r="CV132" i="1"/>
  <c r="CW132" i="1" s="1"/>
  <c r="CT133" i="1"/>
  <c r="CU133" i="1"/>
  <c r="CV133" i="1"/>
  <c r="CW133" i="1" s="1"/>
  <c r="CT134" i="1"/>
  <c r="CU134" i="1"/>
  <c r="CV134" i="1"/>
  <c r="CW134" i="1" s="1"/>
  <c r="CT135" i="1"/>
  <c r="CU135" i="1"/>
  <c r="CV135" i="1"/>
  <c r="CW135" i="1" s="1"/>
  <c r="CT136" i="1"/>
  <c r="CU136" i="1"/>
  <c r="CV136" i="1"/>
  <c r="CW136" i="1" s="1"/>
  <c r="CT137" i="1"/>
  <c r="CU137" i="1"/>
  <c r="CV137" i="1"/>
  <c r="CW137" i="1" s="1"/>
  <c r="CT138" i="1"/>
  <c r="CU138" i="1"/>
  <c r="CV138" i="1"/>
  <c r="CW138" i="1" s="1"/>
  <c r="CT139" i="1"/>
  <c r="CU139" i="1"/>
  <c r="CV139" i="1"/>
  <c r="CW139" i="1" s="1"/>
  <c r="CT140" i="1"/>
  <c r="CU140" i="1"/>
  <c r="CV140" i="1"/>
  <c r="CW140" i="1" s="1"/>
  <c r="CT141" i="1"/>
  <c r="CU141" i="1"/>
  <c r="CV141" i="1"/>
  <c r="CW141" i="1" s="1"/>
  <c r="CT142" i="1"/>
  <c r="CU142" i="1"/>
  <c r="CV142" i="1"/>
  <c r="CW142" i="1" s="1"/>
  <c r="CT143" i="1"/>
  <c r="CU143" i="1"/>
  <c r="CV143" i="1"/>
  <c r="CW143" i="1" s="1"/>
  <c r="CT144" i="1"/>
  <c r="CU144" i="1"/>
  <c r="CV144" i="1"/>
  <c r="CW144" i="1" s="1"/>
  <c r="CT145" i="1"/>
  <c r="CU145" i="1"/>
  <c r="CT146" i="1"/>
  <c r="CU146" i="1"/>
  <c r="CV146" i="1"/>
  <c r="CW146" i="1" s="1"/>
  <c r="CT147" i="1"/>
  <c r="CU147" i="1"/>
  <c r="CV147" i="1"/>
  <c r="CW147" i="1" s="1"/>
  <c r="CT148" i="1"/>
  <c r="CU148" i="1"/>
  <c r="CV148" i="1"/>
  <c r="CW148" i="1" s="1"/>
  <c r="CT149" i="1"/>
  <c r="CU149" i="1"/>
  <c r="CV149" i="1"/>
  <c r="CW149" i="1" s="1"/>
  <c r="CT150" i="1"/>
  <c r="CU150" i="1"/>
  <c r="CV150" i="1"/>
  <c r="CW150" i="1" s="1"/>
  <c r="CT151" i="1"/>
  <c r="CU151" i="1"/>
  <c r="CV151" i="1"/>
  <c r="CW151" i="1" s="1"/>
  <c r="CT152" i="1"/>
  <c r="CU152" i="1"/>
  <c r="CV152" i="1"/>
  <c r="CW152" i="1" s="1"/>
  <c r="CT153" i="1"/>
  <c r="CU153" i="1"/>
  <c r="CV153" i="1"/>
  <c r="CW153" i="1" s="1"/>
  <c r="CT154" i="1"/>
  <c r="CU154" i="1"/>
  <c r="CV154" i="1"/>
  <c r="CW154" i="1" s="1"/>
  <c r="CT155" i="1"/>
  <c r="CU155" i="1"/>
  <c r="CV155" i="1"/>
  <c r="CW155" i="1" s="1"/>
  <c r="CT156" i="1"/>
  <c r="CU156" i="1"/>
  <c r="CV156" i="1"/>
  <c r="CW156" i="1" s="1"/>
  <c r="CT157" i="1"/>
  <c r="CU157" i="1"/>
  <c r="CV157" i="1"/>
  <c r="CW157" i="1" s="1"/>
  <c r="CT158" i="1"/>
  <c r="CU158" i="1"/>
  <c r="CV158" i="1"/>
  <c r="CW158" i="1" s="1"/>
  <c r="CT159" i="1"/>
  <c r="CU159" i="1"/>
  <c r="CV159" i="1"/>
  <c r="CW159" i="1" s="1"/>
  <c r="CT160" i="1"/>
  <c r="CU160" i="1"/>
  <c r="CV160" i="1"/>
  <c r="CW160" i="1" s="1"/>
  <c r="CT161" i="1"/>
  <c r="CU161" i="1"/>
  <c r="CV161" i="1"/>
  <c r="CW161" i="1" s="1"/>
  <c r="CT162" i="1"/>
  <c r="CU162" i="1"/>
  <c r="CV162" i="1"/>
  <c r="CW162" i="1" s="1"/>
  <c r="CT163" i="1"/>
  <c r="CU163" i="1"/>
  <c r="CV163" i="1"/>
  <c r="CW163" i="1" s="1"/>
  <c r="CT164" i="1"/>
  <c r="CU164" i="1"/>
  <c r="CV164" i="1"/>
  <c r="CW164" i="1" s="1"/>
  <c r="CT165" i="1"/>
  <c r="CU165" i="1"/>
  <c r="CV165" i="1"/>
  <c r="CW165" i="1" s="1"/>
  <c r="CT166" i="1"/>
  <c r="CU166" i="1"/>
  <c r="CV166" i="1"/>
  <c r="CW166" i="1" s="1"/>
  <c r="CT167" i="1"/>
  <c r="CU167" i="1"/>
  <c r="CV167" i="1"/>
  <c r="CW167" i="1" s="1"/>
  <c r="CT168" i="1"/>
  <c r="CU168" i="1"/>
  <c r="CV168" i="1"/>
  <c r="CW168" i="1" s="1"/>
  <c r="CT169" i="1"/>
  <c r="CU169" i="1"/>
  <c r="CV169" i="1"/>
  <c r="CW169" i="1" s="1"/>
  <c r="CT170" i="1"/>
  <c r="CU170" i="1"/>
  <c r="CV170" i="1"/>
  <c r="CW170" i="1" s="1"/>
  <c r="CT171" i="1"/>
  <c r="CU171" i="1"/>
  <c r="CV171" i="1"/>
  <c r="CW171" i="1" s="1"/>
  <c r="CT172" i="1"/>
  <c r="CU172" i="1"/>
  <c r="CV172" i="1"/>
  <c r="CW172" i="1" s="1"/>
  <c r="CT173" i="1"/>
  <c r="CU173" i="1"/>
  <c r="CV173" i="1"/>
  <c r="CW173" i="1" s="1"/>
  <c r="CT174" i="1"/>
  <c r="CU174" i="1"/>
  <c r="CV174" i="1"/>
  <c r="CW174" i="1" s="1"/>
  <c r="CT175" i="1"/>
  <c r="CU175" i="1"/>
  <c r="CV175" i="1"/>
  <c r="CW175" i="1" s="1"/>
  <c r="CT176" i="1"/>
  <c r="CU176" i="1"/>
  <c r="CV176" i="1"/>
  <c r="CW176" i="1" s="1"/>
  <c r="CT177" i="1"/>
  <c r="CU177" i="1"/>
  <c r="CV177" i="1"/>
  <c r="CW177" i="1" s="1"/>
  <c r="CT178" i="1"/>
  <c r="CU178" i="1"/>
  <c r="CV178" i="1"/>
  <c r="CW178" i="1" s="1"/>
  <c r="CT179" i="1"/>
  <c r="CU179" i="1"/>
  <c r="CV179" i="1"/>
  <c r="CW179" i="1" s="1"/>
  <c r="CT180" i="1"/>
  <c r="CU180" i="1"/>
  <c r="CV180" i="1"/>
  <c r="CW180" i="1" s="1"/>
  <c r="CT181" i="1"/>
  <c r="CU181" i="1"/>
  <c r="CV181" i="1"/>
  <c r="CW181" i="1" s="1"/>
  <c r="CT182" i="1"/>
  <c r="CU182" i="1"/>
  <c r="CV182" i="1"/>
  <c r="CW182" i="1" s="1"/>
  <c r="CT183" i="1"/>
  <c r="CU183" i="1"/>
  <c r="CV183" i="1"/>
  <c r="CW183" i="1" s="1"/>
  <c r="CT184" i="1"/>
  <c r="CU184" i="1"/>
  <c r="CV184" i="1"/>
  <c r="CW184" i="1" s="1"/>
  <c r="CT185" i="1"/>
  <c r="CU185" i="1"/>
  <c r="CV185" i="1"/>
  <c r="CW185" i="1" s="1"/>
  <c r="CT186" i="1"/>
  <c r="CU186" i="1"/>
  <c r="CV186" i="1"/>
  <c r="CW186" i="1" s="1"/>
  <c r="CT187" i="1"/>
  <c r="CU187" i="1"/>
  <c r="CV187" i="1"/>
  <c r="CW187" i="1" s="1"/>
  <c r="CT188" i="1"/>
  <c r="CU188" i="1"/>
  <c r="CV188" i="1"/>
  <c r="CW188" i="1" s="1"/>
  <c r="CT189" i="1"/>
  <c r="CU189" i="1"/>
  <c r="CV189" i="1"/>
  <c r="CW189" i="1" s="1"/>
  <c r="CT190" i="1"/>
  <c r="CU190" i="1"/>
  <c r="CV190" i="1"/>
  <c r="CW190" i="1" s="1"/>
  <c r="CT191" i="1"/>
  <c r="CU191" i="1"/>
  <c r="CV191" i="1"/>
  <c r="CW191" i="1" s="1"/>
  <c r="CT192" i="1"/>
  <c r="CU192" i="1"/>
  <c r="CV192" i="1"/>
  <c r="CW192" i="1" s="1"/>
  <c r="CT193" i="1"/>
  <c r="CU193" i="1"/>
  <c r="CV193" i="1"/>
  <c r="CW193" i="1" s="1"/>
  <c r="CT194" i="1"/>
  <c r="CU194" i="1"/>
  <c r="CV194" i="1"/>
  <c r="CW194" i="1" s="1"/>
  <c r="CT195" i="1"/>
  <c r="CU195" i="1"/>
  <c r="CV195" i="1"/>
  <c r="CW195" i="1" s="1"/>
  <c r="CT196" i="1"/>
  <c r="CU196" i="1"/>
  <c r="CV196" i="1"/>
  <c r="CW196" i="1" s="1"/>
  <c r="CT197" i="1"/>
  <c r="CU197" i="1"/>
  <c r="CV197" i="1"/>
  <c r="CW197" i="1" s="1"/>
  <c r="CT198" i="1"/>
  <c r="CU198" i="1"/>
  <c r="CV198" i="1"/>
  <c r="CW198" i="1" s="1"/>
  <c r="CT199" i="1"/>
  <c r="CU199" i="1"/>
  <c r="CV199" i="1"/>
  <c r="CW199" i="1" s="1"/>
  <c r="CT200" i="1"/>
  <c r="CU200" i="1"/>
  <c r="CV200" i="1"/>
  <c r="CW200" i="1" s="1"/>
  <c r="CT201" i="1"/>
  <c r="CU201" i="1"/>
  <c r="CV201" i="1"/>
  <c r="CW201" i="1" s="1"/>
  <c r="CT202" i="1"/>
  <c r="CU202" i="1"/>
  <c r="CV202" i="1"/>
  <c r="CW202" i="1" s="1"/>
  <c r="CT203" i="1"/>
  <c r="CU203" i="1"/>
  <c r="CV203" i="1"/>
  <c r="CW203" i="1" s="1"/>
  <c r="CT204" i="1"/>
  <c r="CU204" i="1"/>
  <c r="CV204" i="1"/>
  <c r="CW204" i="1" s="1"/>
  <c r="CT205" i="1"/>
  <c r="CU205" i="1"/>
  <c r="CV205" i="1"/>
  <c r="CW205" i="1" s="1"/>
  <c r="CT206" i="1"/>
  <c r="CU206" i="1"/>
  <c r="CV206" i="1"/>
  <c r="CW206" i="1" s="1"/>
  <c r="CT207" i="1"/>
  <c r="CU207" i="1"/>
  <c r="CV207" i="1"/>
  <c r="CW207" i="1" s="1"/>
  <c r="CT208" i="1"/>
  <c r="CU208" i="1"/>
  <c r="CV208" i="1"/>
  <c r="CW208" i="1" s="1"/>
  <c r="CT209" i="1"/>
  <c r="CU209" i="1"/>
  <c r="CV209" i="1"/>
  <c r="CW209" i="1" s="1"/>
  <c r="CT210" i="1"/>
  <c r="CU210" i="1"/>
  <c r="CV210" i="1"/>
  <c r="CW210" i="1" s="1"/>
  <c r="CT211" i="1"/>
  <c r="CU211" i="1"/>
  <c r="CV211" i="1"/>
  <c r="CW211" i="1" s="1"/>
  <c r="CT212" i="1"/>
  <c r="CU212" i="1"/>
  <c r="CV212" i="1"/>
  <c r="CW212" i="1" s="1"/>
  <c r="CT213" i="1"/>
  <c r="CU213" i="1"/>
  <c r="CV213" i="1"/>
  <c r="CW213" i="1" s="1"/>
  <c r="CT214" i="1"/>
  <c r="CU214" i="1"/>
  <c r="CV214" i="1"/>
  <c r="CW214" i="1" s="1"/>
  <c r="CT215" i="1"/>
  <c r="CU215" i="1"/>
  <c r="CV215" i="1"/>
  <c r="CW215" i="1" s="1"/>
  <c r="CT216" i="1"/>
  <c r="CU216" i="1"/>
  <c r="CV216" i="1"/>
  <c r="CW216" i="1" s="1"/>
  <c r="CT217" i="1"/>
  <c r="CU217" i="1"/>
  <c r="CV217" i="1"/>
  <c r="CW217" i="1" s="1"/>
  <c r="CT218" i="1"/>
  <c r="CU218" i="1"/>
  <c r="CV218" i="1"/>
  <c r="CW218" i="1" s="1"/>
  <c r="CT219" i="1"/>
  <c r="CU219" i="1"/>
  <c r="CV219" i="1"/>
  <c r="CW219" i="1" s="1"/>
  <c r="CT220" i="1"/>
  <c r="CU220" i="1"/>
  <c r="CV220" i="1"/>
  <c r="CW220" i="1" s="1"/>
  <c r="CT221" i="1"/>
  <c r="CU221" i="1"/>
  <c r="CV221" i="1"/>
  <c r="CW221" i="1" s="1"/>
  <c r="CT222" i="1"/>
  <c r="CU222" i="1"/>
  <c r="CV222" i="1"/>
  <c r="CW222" i="1" s="1"/>
  <c r="CT223" i="1"/>
  <c r="CU223" i="1"/>
  <c r="CV223" i="1"/>
  <c r="CW223" i="1" s="1"/>
  <c r="CT224" i="1"/>
  <c r="CU224" i="1"/>
  <c r="CV224" i="1"/>
  <c r="CW224" i="1" s="1"/>
  <c r="CT225" i="1"/>
  <c r="CU225" i="1"/>
  <c r="CV225" i="1"/>
  <c r="CW225" i="1" s="1"/>
  <c r="CT226" i="1"/>
  <c r="CU226" i="1"/>
  <c r="CV226" i="1"/>
  <c r="CW226" i="1" s="1"/>
  <c r="CT227" i="1"/>
  <c r="CU227" i="1"/>
  <c r="CV227" i="1"/>
  <c r="CW227" i="1" s="1"/>
  <c r="CT228" i="1"/>
  <c r="CU228" i="1"/>
  <c r="CV228" i="1"/>
  <c r="CW228" i="1" s="1"/>
  <c r="CT229" i="1"/>
  <c r="CU229" i="1"/>
  <c r="CV229" i="1"/>
  <c r="CW229" i="1" s="1"/>
  <c r="CT230" i="1"/>
  <c r="CU230" i="1"/>
  <c r="CV230" i="1"/>
  <c r="CW230" i="1" s="1"/>
  <c r="CT231" i="1"/>
  <c r="CU231" i="1"/>
  <c r="CV231" i="1"/>
  <c r="CW231" i="1" s="1"/>
  <c r="CT232" i="1"/>
  <c r="CU232" i="1"/>
  <c r="CV232" i="1"/>
  <c r="CW232" i="1" s="1"/>
  <c r="CT233" i="1"/>
  <c r="CU233" i="1"/>
  <c r="CV233" i="1"/>
  <c r="CW233" i="1" s="1"/>
  <c r="CT234" i="1"/>
  <c r="CU234" i="1"/>
  <c r="CV234" i="1"/>
  <c r="CW234" i="1" s="1"/>
  <c r="CT235" i="1"/>
  <c r="CU235" i="1"/>
  <c r="CV235" i="1"/>
  <c r="CW235" i="1" s="1"/>
  <c r="CT236" i="1"/>
  <c r="CU236" i="1"/>
  <c r="CV236" i="1"/>
  <c r="CW236" i="1" s="1"/>
  <c r="CT237" i="1"/>
  <c r="CU237" i="1"/>
  <c r="CV237" i="1"/>
  <c r="CW237" i="1" s="1"/>
  <c r="CT238" i="1"/>
  <c r="CU238" i="1"/>
  <c r="CV238" i="1"/>
  <c r="CW238" i="1" s="1"/>
  <c r="CT239" i="1"/>
  <c r="CU239" i="1"/>
  <c r="CV239" i="1"/>
  <c r="CW239" i="1" s="1"/>
  <c r="CT240" i="1"/>
  <c r="CU240" i="1"/>
  <c r="CV240" i="1"/>
  <c r="CW240" i="1" s="1"/>
  <c r="CT241" i="1"/>
  <c r="CU241" i="1"/>
  <c r="CV241" i="1"/>
  <c r="CW241" i="1" s="1"/>
  <c r="CT242" i="1"/>
  <c r="CU242" i="1"/>
  <c r="CV242" i="1"/>
  <c r="CW242" i="1" s="1"/>
  <c r="CT243" i="1"/>
  <c r="CU243" i="1"/>
  <c r="CV243" i="1"/>
  <c r="CW243" i="1" s="1"/>
  <c r="CT244" i="1"/>
  <c r="CU244" i="1"/>
  <c r="CV244" i="1"/>
  <c r="CW244" i="1" s="1"/>
  <c r="CT245" i="1"/>
  <c r="CU245" i="1"/>
  <c r="CV245" i="1"/>
  <c r="CW245" i="1" s="1"/>
  <c r="CT246" i="1"/>
  <c r="CU246" i="1"/>
  <c r="CV246" i="1"/>
  <c r="CW246" i="1" s="1"/>
  <c r="CT247" i="1"/>
  <c r="CU247" i="1"/>
  <c r="CV247" i="1"/>
  <c r="CW247" i="1" s="1"/>
  <c r="CT248" i="1"/>
  <c r="CU248" i="1"/>
  <c r="CV248" i="1"/>
  <c r="CW248" i="1" s="1"/>
  <c r="CT249" i="1"/>
  <c r="CU249" i="1"/>
  <c r="CV249" i="1"/>
  <c r="CW249" i="1" s="1"/>
  <c r="CT250" i="1"/>
  <c r="CU250" i="1"/>
  <c r="CV250" i="1"/>
  <c r="CW250" i="1" s="1"/>
  <c r="CT251" i="1"/>
  <c r="CU251" i="1"/>
  <c r="CV251" i="1"/>
  <c r="CW251" i="1" s="1"/>
  <c r="CT252" i="1"/>
  <c r="CU252" i="1"/>
  <c r="CV252" i="1"/>
  <c r="CW252" i="1" s="1"/>
  <c r="CT253" i="1"/>
  <c r="CU253" i="1"/>
  <c r="CV253" i="1"/>
  <c r="CW253" i="1" s="1"/>
  <c r="CT254" i="1"/>
  <c r="CU254" i="1"/>
  <c r="CV254" i="1"/>
  <c r="CW254" i="1" s="1"/>
  <c r="CT255" i="1"/>
  <c r="CU255" i="1"/>
  <c r="CV255" i="1"/>
  <c r="CW255" i="1" s="1"/>
  <c r="CT256" i="1"/>
  <c r="CU256" i="1"/>
  <c r="CV256" i="1"/>
  <c r="CW256" i="1" s="1"/>
  <c r="CT257" i="1"/>
  <c r="CU257" i="1"/>
  <c r="CV257" i="1"/>
  <c r="CW257" i="1" s="1"/>
  <c r="CT258" i="1"/>
  <c r="CU258" i="1"/>
  <c r="CV258" i="1"/>
  <c r="CW258" i="1" s="1"/>
  <c r="CT259" i="1"/>
  <c r="CU259" i="1"/>
  <c r="CV259" i="1"/>
  <c r="CW259" i="1" s="1"/>
  <c r="CT260" i="1"/>
  <c r="CU260" i="1"/>
  <c r="CV260" i="1"/>
  <c r="CW260" i="1" s="1"/>
  <c r="CT261" i="1"/>
  <c r="CU261" i="1"/>
  <c r="CV261" i="1"/>
  <c r="CW261" i="1" s="1"/>
  <c r="CT262" i="1"/>
  <c r="CU262" i="1"/>
  <c r="CV262" i="1"/>
  <c r="CW262" i="1" s="1"/>
  <c r="CT263" i="1"/>
  <c r="CU263" i="1"/>
  <c r="CV263" i="1"/>
  <c r="CW263" i="1" s="1"/>
  <c r="CT264" i="1"/>
  <c r="CU264" i="1"/>
  <c r="CV264" i="1"/>
  <c r="CW264" i="1" s="1"/>
  <c r="CT265" i="1"/>
  <c r="CU265" i="1"/>
  <c r="CV265" i="1"/>
  <c r="CW265" i="1" s="1"/>
  <c r="CT266" i="1"/>
  <c r="CU266" i="1"/>
  <c r="CV266" i="1"/>
  <c r="CW266" i="1" s="1"/>
  <c r="CT267" i="1"/>
  <c r="CU267" i="1"/>
  <c r="CV267" i="1"/>
  <c r="CW267" i="1" s="1"/>
  <c r="CT268" i="1"/>
  <c r="CU268" i="1"/>
  <c r="CV268" i="1"/>
  <c r="CW268" i="1" s="1"/>
  <c r="CT269" i="1"/>
  <c r="CU269" i="1"/>
  <c r="CV269" i="1"/>
  <c r="CW269" i="1" s="1"/>
  <c r="CT270" i="1"/>
  <c r="CU270" i="1"/>
  <c r="CV270" i="1"/>
  <c r="CW270" i="1" s="1"/>
  <c r="CT271" i="1"/>
  <c r="CU271" i="1"/>
  <c r="CV271" i="1"/>
  <c r="CW271" i="1" s="1"/>
  <c r="CT272" i="1"/>
  <c r="CU272" i="1"/>
  <c r="CV272" i="1"/>
  <c r="CW272" i="1" s="1"/>
  <c r="CT273" i="1"/>
  <c r="CU273" i="1"/>
  <c r="CV273" i="1"/>
  <c r="CW273" i="1" s="1"/>
  <c r="CT274" i="1"/>
  <c r="CU274" i="1"/>
  <c r="CV274" i="1"/>
  <c r="CW274" i="1" s="1"/>
  <c r="CT275" i="1"/>
  <c r="CU275" i="1"/>
  <c r="CV275" i="1"/>
  <c r="CW275" i="1" s="1"/>
  <c r="CT276" i="1"/>
  <c r="CU276" i="1"/>
  <c r="CV276" i="1"/>
  <c r="CW276" i="1" s="1"/>
  <c r="CT277" i="1"/>
  <c r="CU277" i="1"/>
  <c r="CV277" i="1"/>
  <c r="CW277" i="1" s="1"/>
  <c r="CT278" i="1"/>
  <c r="CU278" i="1"/>
  <c r="CV278" i="1"/>
  <c r="CW278" i="1" s="1"/>
  <c r="CT279" i="1"/>
  <c r="CU279" i="1"/>
  <c r="CV279" i="1"/>
  <c r="CW279" i="1" s="1"/>
  <c r="CT280" i="1"/>
  <c r="CU280" i="1"/>
  <c r="CV280" i="1"/>
  <c r="CW280" i="1" s="1"/>
  <c r="CT281" i="1"/>
  <c r="CU281" i="1"/>
  <c r="CV281" i="1"/>
  <c r="CW281" i="1" s="1"/>
  <c r="CT282" i="1"/>
  <c r="CU282" i="1"/>
  <c r="CV282" i="1"/>
  <c r="CW282" i="1" s="1"/>
  <c r="CT283" i="1"/>
  <c r="CU283" i="1"/>
  <c r="CV283" i="1"/>
  <c r="CW283" i="1" s="1"/>
  <c r="CT284" i="1"/>
  <c r="CU284" i="1"/>
  <c r="CV284" i="1"/>
  <c r="CW284" i="1" s="1"/>
  <c r="CT285" i="1"/>
  <c r="CU285" i="1"/>
  <c r="CV285" i="1"/>
  <c r="CW285" i="1" s="1"/>
  <c r="CT286" i="1"/>
  <c r="CU286" i="1"/>
  <c r="CV286" i="1"/>
  <c r="CW286" i="1" s="1"/>
  <c r="CT287" i="1"/>
  <c r="CU287" i="1"/>
  <c r="CV287" i="1"/>
  <c r="CW287" i="1" s="1"/>
  <c r="CT288" i="1"/>
  <c r="CU288" i="1"/>
  <c r="CV288" i="1"/>
  <c r="CW288" i="1" s="1"/>
  <c r="CT289" i="1"/>
  <c r="CU289" i="1"/>
  <c r="CV289" i="1"/>
  <c r="CW289" i="1" s="1"/>
  <c r="CT290" i="1"/>
  <c r="CU290" i="1"/>
  <c r="CV290" i="1"/>
  <c r="CW290" i="1" s="1"/>
  <c r="CT291" i="1"/>
  <c r="CU291" i="1"/>
  <c r="CV291" i="1"/>
  <c r="CW291" i="1" s="1"/>
  <c r="CT292" i="1"/>
  <c r="CU292" i="1"/>
  <c r="CV292" i="1"/>
  <c r="CW292" i="1" s="1"/>
  <c r="CT293" i="1"/>
  <c r="CU293" i="1"/>
  <c r="CV293" i="1"/>
  <c r="CW293" i="1" s="1"/>
  <c r="CT294" i="1"/>
  <c r="CU294" i="1"/>
  <c r="CV294" i="1"/>
  <c r="CW294" i="1" s="1"/>
  <c r="CT295" i="1"/>
  <c r="CU295" i="1"/>
  <c r="CV295" i="1"/>
  <c r="CW295" i="1" s="1"/>
  <c r="CT296" i="1"/>
  <c r="CU296" i="1"/>
  <c r="CV296" i="1"/>
  <c r="CW296" i="1" s="1"/>
  <c r="CT297" i="1"/>
  <c r="CU297" i="1"/>
  <c r="CV297" i="1"/>
  <c r="CW297" i="1" s="1"/>
  <c r="CT298" i="1"/>
  <c r="CU298" i="1"/>
  <c r="CV298" i="1"/>
  <c r="CW298" i="1" s="1"/>
  <c r="CT299" i="1"/>
  <c r="CU299" i="1"/>
  <c r="CV299" i="1"/>
  <c r="CW299" i="1" s="1"/>
  <c r="CT300" i="1"/>
  <c r="CU300" i="1"/>
  <c r="CV300" i="1"/>
  <c r="CW300" i="1" s="1"/>
  <c r="CT301" i="1"/>
  <c r="CU301" i="1"/>
  <c r="CV301" i="1"/>
  <c r="CW301" i="1" s="1"/>
  <c r="CT302" i="1"/>
  <c r="CU302" i="1"/>
  <c r="CV302" i="1"/>
  <c r="CW302" i="1" s="1"/>
  <c r="CT303" i="1"/>
  <c r="CU303" i="1"/>
  <c r="CV303" i="1"/>
  <c r="CW303" i="1" s="1"/>
  <c r="CT304" i="1"/>
  <c r="CU304" i="1"/>
  <c r="CV304" i="1"/>
  <c r="CW304" i="1" s="1"/>
  <c r="CT305" i="1"/>
  <c r="CU305" i="1"/>
  <c r="CV305" i="1"/>
  <c r="CW305" i="1" s="1"/>
  <c r="CT306" i="1"/>
  <c r="CU306" i="1"/>
  <c r="CV306" i="1"/>
  <c r="CW306" i="1" s="1"/>
  <c r="CT307" i="1"/>
  <c r="CU307" i="1"/>
  <c r="CV307" i="1"/>
  <c r="CW307" i="1" s="1"/>
  <c r="CT308" i="1"/>
  <c r="CU308" i="1"/>
  <c r="CV308" i="1"/>
  <c r="CW308" i="1" s="1"/>
  <c r="CT309" i="1"/>
  <c r="CU309" i="1"/>
  <c r="CV309" i="1"/>
  <c r="CW309" i="1" s="1"/>
  <c r="CT310" i="1"/>
  <c r="CU310" i="1"/>
  <c r="CV310" i="1"/>
  <c r="CW310" i="1" s="1"/>
  <c r="CT311" i="1"/>
  <c r="CU311" i="1"/>
  <c r="CV311" i="1"/>
  <c r="CW311" i="1" s="1"/>
  <c r="CT312" i="1"/>
  <c r="CU312" i="1"/>
  <c r="CV312" i="1"/>
  <c r="CW312" i="1" s="1"/>
  <c r="CT313" i="1"/>
  <c r="CU313" i="1"/>
  <c r="CV313" i="1"/>
  <c r="CW313" i="1" s="1"/>
  <c r="CT314" i="1"/>
  <c r="CU314" i="1"/>
  <c r="CV314" i="1"/>
  <c r="CW314" i="1" s="1"/>
  <c r="CT315" i="1"/>
  <c r="CU315" i="1"/>
  <c r="CV315" i="1"/>
  <c r="CW315" i="1" s="1"/>
  <c r="CT316" i="1"/>
  <c r="CU316" i="1"/>
  <c r="CV316" i="1"/>
  <c r="CW316" i="1" s="1"/>
  <c r="CT317" i="1"/>
  <c r="CU317" i="1"/>
  <c r="CV317" i="1"/>
  <c r="CW317" i="1" s="1"/>
  <c r="CT318" i="1"/>
  <c r="CU318" i="1"/>
  <c r="CV318" i="1"/>
  <c r="CW318" i="1" s="1"/>
  <c r="CT319" i="1"/>
  <c r="CU319" i="1"/>
  <c r="CV319" i="1"/>
  <c r="CW319" i="1" s="1"/>
  <c r="CT320" i="1"/>
  <c r="CU320" i="1"/>
  <c r="CV320" i="1"/>
  <c r="CW320" i="1" s="1"/>
  <c r="CT321" i="1"/>
  <c r="CU321" i="1"/>
  <c r="CV321" i="1"/>
  <c r="CW321" i="1" s="1"/>
  <c r="CT322" i="1"/>
  <c r="CU322" i="1"/>
  <c r="CV322" i="1"/>
  <c r="CW322" i="1" s="1"/>
  <c r="CT323" i="1"/>
  <c r="CU323" i="1"/>
  <c r="CV323" i="1"/>
  <c r="CW323" i="1" s="1"/>
  <c r="CT324" i="1"/>
  <c r="CU324" i="1"/>
  <c r="CV324" i="1"/>
  <c r="CW324" i="1" s="1"/>
  <c r="CT325" i="1"/>
  <c r="CU325" i="1"/>
  <c r="CV325" i="1"/>
  <c r="CW325" i="1" s="1"/>
  <c r="CT326" i="1"/>
  <c r="CU326" i="1"/>
  <c r="CV326" i="1"/>
  <c r="CW326" i="1" s="1"/>
  <c r="CT327" i="1"/>
  <c r="CU327" i="1"/>
  <c r="CV327" i="1"/>
  <c r="CW327" i="1" s="1"/>
  <c r="CT328" i="1"/>
  <c r="CU328" i="1"/>
  <c r="CV328" i="1"/>
  <c r="CW328" i="1" s="1"/>
  <c r="CT329" i="1"/>
  <c r="CU329" i="1"/>
  <c r="CV329" i="1"/>
  <c r="CW329" i="1" s="1"/>
  <c r="CT330" i="1"/>
  <c r="CU330" i="1"/>
  <c r="CV330" i="1"/>
  <c r="CW330" i="1" s="1"/>
  <c r="CT331" i="1"/>
  <c r="CU331" i="1"/>
  <c r="CV331" i="1"/>
  <c r="CW331" i="1" s="1"/>
  <c r="CT332" i="1"/>
  <c r="CU332" i="1"/>
  <c r="CV332" i="1"/>
  <c r="CW332" i="1" s="1"/>
  <c r="CT333" i="1"/>
  <c r="CU333" i="1"/>
  <c r="CV333" i="1"/>
  <c r="CW333" i="1" s="1"/>
  <c r="CT334" i="1"/>
  <c r="CU334" i="1"/>
  <c r="CV334" i="1"/>
  <c r="CW334" i="1" s="1"/>
  <c r="CT335" i="1"/>
  <c r="CU335" i="1"/>
  <c r="CV335" i="1"/>
  <c r="CW335" i="1" s="1"/>
  <c r="CT336" i="1"/>
  <c r="CU336" i="1"/>
  <c r="CV336" i="1"/>
  <c r="CW336" i="1" s="1"/>
  <c r="CT337" i="1"/>
  <c r="CU337" i="1"/>
  <c r="CV337" i="1"/>
  <c r="CW337" i="1" s="1"/>
  <c r="CT338" i="1"/>
  <c r="CU338" i="1"/>
  <c r="CV338" i="1"/>
  <c r="CW338" i="1" s="1"/>
  <c r="CT339" i="1"/>
  <c r="CU339" i="1"/>
  <c r="CV339" i="1"/>
  <c r="CW339" i="1" s="1"/>
  <c r="CT340" i="1"/>
  <c r="CU340" i="1"/>
  <c r="CV340" i="1"/>
  <c r="CW340" i="1" s="1"/>
  <c r="CT341" i="1"/>
  <c r="CU341" i="1"/>
  <c r="CV341" i="1"/>
  <c r="CW341" i="1" s="1"/>
  <c r="CT342" i="1"/>
  <c r="CU342" i="1"/>
  <c r="CV342" i="1"/>
  <c r="CW342" i="1" s="1"/>
  <c r="CT343" i="1"/>
  <c r="CU343" i="1"/>
  <c r="CV343" i="1"/>
  <c r="CW343" i="1" s="1"/>
  <c r="CT344" i="1"/>
  <c r="CU344" i="1"/>
  <c r="CV344" i="1"/>
  <c r="CW344" i="1" s="1"/>
  <c r="CT345" i="1"/>
  <c r="CU345" i="1"/>
  <c r="CV345" i="1"/>
  <c r="CW345" i="1" s="1"/>
  <c r="CT346" i="1"/>
  <c r="CU346" i="1"/>
  <c r="CV346" i="1"/>
  <c r="CW346" i="1" s="1"/>
  <c r="CT347" i="1"/>
  <c r="CU347" i="1"/>
  <c r="CV347" i="1"/>
  <c r="CW347" i="1" s="1"/>
  <c r="CT348" i="1"/>
  <c r="CU348" i="1"/>
  <c r="CV348" i="1"/>
  <c r="CW348" i="1" s="1"/>
  <c r="CT349" i="1"/>
  <c r="CU349" i="1"/>
  <c r="CV349" i="1"/>
  <c r="CW349" i="1" s="1"/>
  <c r="CT350" i="1"/>
  <c r="CU350" i="1"/>
  <c r="CV350" i="1"/>
  <c r="CW350" i="1" s="1"/>
  <c r="CT351" i="1"/>
  <c r="CU351" i="1"/>
  <c r="CV351" i="1"/>
  <c r="CW351" i="1" s="1"/>
  <c r="CT352" i="1"/>
  <c r="CU352" i="1"/>
  <c r="CV352" i="1"/>
  <c r="CW352" i="1" s="1"/>
  <c r="CT353" i="1"/>
  <c r="CU353" i="1"/>
  <c r="CV353" i="1"/>
  <c r="CW353" i="1" s="1"/>
  <c r="CT354" i="1"/>
  <c r="CU354" i="1"/>
  <c r="CV354" i="1"/>
  <c r="CW354" i="1" s="1"/>
  <c r="CT355" i="1"/>
  <c r="CU355" i="1"/>
  <c r="CV355" i="1"/>
  <c r="CW355" i="1" s="1"/>
  <c r="CT356" i="1"/>
  <c r="CU356" i="1"/>
  <c r="CV356" i="1"/>
  <c r="CW356" i="1" s="1"/>
  <c r="CT357" i="1"/>
  <c r="CU357" i="1"/>
  <c r="CV357" i="1"/>
  <c r="CW357" i="1" s="1"/>
  <c r="CT358" i="1"/>
  <c r="CU358" i="1"/>
  <c r="CV358" i="1"/>
  <c r="CW358" i="1" s="1"/>
  <c r="CT359" i="1"/>
  <c r="CU359" i="1"/>
  <c r="CV359" i="1"/>
  <c r="CW359" i="1" s="1"/>
  <c r="CT360" i="1"/>
  <c r="CU360" i="1"/>
  <c r="CV360" i="1"/>
  <c r="CW360" i="1" s="1"/>
  <c r="CT361" i="1"/>
  <c r="CU361" i="1"/>
  <c r="CV361" i="1"/>
  <c r="CW361" i="1" s="1"/>
  <c r="CT362" i="1"/>
  <c r="CU362" i="1"/>
  <c r="CV362" i="1"/>
  <c r="CW362" i="1" s="1"/>
  <c r="CT363" i="1"/>
  <c r="CU363" i="1"/>
  <c r="CV363" i="1"/>
  <c r="CW363" i="1" s="1"/>
  <c r="CT364" i="1"/>
  <c r="CU364" i="1"/>
  <c r="CV364" i="1"/>
  <c r="CW364" i="1" s="1"/>
  <c r="CT365" i="1"/>
  <c r="CU365" i="1"/>
  <c r="CV365" i="1"/>
  <c r="CW365" i="1" s="1"/>
  <c r="CT366" i="1"/>
  <c r="CU366" i="1"/>
  <c r="CV366" i="1"/>
  <c r="CW366" i="1" s="1"/>
  <c r="CT367" i="1"/>
  <c r="CU367" i="1"/>
  <c r="CV367" i="1"/>
  <c r="CW367" i="1" s="1"/>
  <c r="CT368" i="1"/>
  <c r="CU368" i="1"/>
  <c r="CV368" i="1"/>
  <c r="CW368" i="1" s="1"/>
  <c r="CT369" i="1"/>
  <c r="CU369" i="1"/>
  <c r="CV369" i="1"/>
  <c r="CW369" i="1" s="1"/>
  <c r="CT370" i="1"/>
  <c r="CU370" i="1"/>
  <c r="CV370" i="1"/>
  <c r="CW370" i="1" s="1"/>
  <c r="CT371" i="1"/>
  <c r="CU371" i="1"/>
  <c r="CV371" i="1"/>
  <c r="CW371" i="1" s="1"/>
  <c r="CT372" i="1"/>
  <c r="CU372" i="1"/>
  <c r="CV372" i="1"/>
  <c r="CW372" i="1" s="1"/>
  <c r="CT373" i="1"/>
  <c r="CU373" i="1"/>
  <c r="CV373" i="1"/>
  <c r="CW373" i="1" s="1"/>
  <c r="CT374" i="1"/>
  <c r="CU374" i="1"/>
  <c r="CV374" i="1"/>
  <c r="CW374" i="1" s="1"/>
  <c r="CT375" i="1"/>
  <c r="CU375" i="1"/>
  <c r="CT376" i="1"/>
  <c r="CU376" i="1"/>
  <c r="CV376" i="1"/>
  <c r="CW376" i="1" s="1"/>
  <c r="CT377" i="1"/>
  <c r="CU377" i="1"/>
  <c r="CV377" i="1"/>
  <c r="CW377" i="1" s="1"/>
  <c r="CT378" i="1"/>
  <c r="CU378" i="1"/>
  <c r="CV378" i="1"/>
  <c r="CW378" i="1" s="1"/>
  <c r="CT379" i="1"/>
  <c r="CU379" i="1"/>
  <c r="CV379" i="1"/>
  <c r="CW379" i="1" s="1"/>
  <c r="CT380" i="1"/>
  <c r="CU380" i="1"/>
  <c r="CV380" i="1"/>
  <c r="CW380" i="1" s="1"/>
  <c r="CT381" i="1"/>
  <c r="CU381" i="1"/>
  <c r="CV381" i="1"/>
  <c r="CW381" i="1" s="1"/>
  <c r="CT382" i="1"/>
  <c r="CU382" i="1"/>
  <c r="CV382" i="1"/>
  <c r="CW382" i="1" s="1"/>
  <c r="CT383" i="1"/>
  <c r="CU383" i="1"/>
  <c r="CV383" i="1"/>
  <c r="CW383" i="1" s="1"/>
  <c r="CT384" i="1"/>
  <c r="CU384" i="1"/>
  <c r="CV384" i="1"/>
  <c r="CW384" i="1" s="1"/>
  <c r="CT385" i="1"/>
  <c r="CU385" i="1"/>
  <c r="CV385" i="1"/>
  <c r="CW385" i="1" s="1"/>
  <c r="CT386" i="1"/>
  <c r="CU386" i="1"/>
  <c r="CV386" i="1"/>
  <c r="CW386" i="1" s="1"/>
  <c r="CT387" i="1"/>
  <c r="CU387" i="1"/>
  <c r="CV387" i="1"/>
  <c r="CW387" i="1" s="1"/>
  <c r="CT388" i="1"/>
  <c r="CU388" i="1"/>
  <c r="CV388" i="1"/>
  <c r="CW388" i="1" s="1"/>
  <c r="CT389" i="1"/>
  <c r="CU389" i="1"/>
  <c r="CV389" i="1"/>
  <c r="CW389" i="1" s="1"/>
  <c r="CT390" i="1"/>
  <c r="CU390" i="1"/>
  <c r="CV390" i="1"/>
  <c r="CW390" i="1" s="1"/>
  <c r="CT391" i="1"/>
  <c r="CU391" i="1"/>
  <c r="CV391" i="1"/>
  <c r="CW391" i="1" s="1"/>
  <c r="CT392" i="1"/>
  <c r="CU392" i="1"/>
  <c r="CV392" i="1"/>
  <c r="CW392" i="1" s="1"/>
  <c r="CT393" i="1"/>
  <c r="CU393" i="1"/>
  <c r="CV393" i="1"/>
  <c r="CW393" i="1" s="1"/>
  <c r="CT394" i="1"/>
  <c r="CU394" i="1"/>
  <c r="CV394" i="1"/>
  <c r="CW394" i="1" s="1"/>
  <c r="CT395" i="1"/>
  <c r="CU395" i="1"/>
  <c r="CV395" i="1"/>
  <c r="CW395" i="1" s="1"/>
  <c r="CT396" i="1"/>
  <c r="CU396" i="1"/>
  <c r="CV396" i="1"/>
  <c r="CW396" i="1" s="1"/>
  <c r="CT397" i="1"/>
  <c r="CU397" i="1"/>
  <c r="CV397" i="1"/>
  <c r="CW397" i="1" s="1"/>
  <c r="CT398" i="1"/>
  <c r="CU398" i="1"/>
  <c r="CV398" i="1"/>
  <c r="CW398" i="1" s="1"/>
  <c r="CT399" i="1"/>
  <c r="CU399" i="1"/>
  <c r="CV399" i="1"/>
  <c r="CW399" i="1" s="1"/>
  <c r="CT400" i="1"/>
  <c r="CU400" i="1"/>
  <c r="CV400" i="1"/>
  <c r="CW400" i="1" s="1"/>
  <c r="CT401" i="1"/>
  <c r="CU401" i="1"/>
  <c r="CV401" i="1"/>
  <c r="CW401" i="1" s="1"/>
  <c r="CT402" i="1"/>
  <c r="CU402" i="1"/>
  <c r="CV402" i="1"/>
  <c r="CW402" i="1" s="1"/>
  <c r="CT403" i="1"/>
  <c r="CU403" i="1"/>
  <c r="CV403" i="1"/>
  <c r="CW403" i="1" s="1"/>
  <c r="CT404" i="1"/>
  <c r="CU404" i="1"/>
  <c r="CV404" i="1"/>
  <c r="CW404" i="1" s="1"/>
  <c r="CT405" i="1"/>
  <c r="CU405" i="1"/>
  <c r="CV405" i="1"/>
  <c r="CW405" i="1" s="1"/>
  <c r="CT406" i="1"/>
  <c r="CU406" i="1"/>
  <c r="CV406" i="1"/>
  <c r="CW406" i="1" s="1"/>
  <c r="CT407" i="1"/>
  <c r="CU407" i="1"/>
  <c r="CV407" i="1"/>
  <c r="CT408" i="1"/>
  <c r="CU408" i="1"/>
  <c r="CV408" i="1"/>
  <c r="CW408" i="1" s="1"/>
  <c r="CT409" i="1"/>
  <c r="CU409" i="1"/>
  <c r="CV409" i="1"/>
  <c r="CW409" i="1" s="1"/>
  <c r="CT410" i="1"/>
  <c r="CU410" i="1"/>
  <c r="CV410" i="1"/>
  <c r="CW410" i="1" s="1"/>
  <c r="CT411" i="1"/>
  <c r="CU411" i="1"/>
  <c r="CV411" i="1"/>
  <c r="CW411" i="1" s="1"/>
  <c r="CT412" i="1"/>
  <c r="CU412" i="1"/>
  <c r="CV412" i="1"/>
  <c r="CW412" i="1" s="1"/>
  <c r="CT413" i="1"/>
  <c r="CU413" i="1"/>
  <c r="CV413" i="1"/>
  <c r="CW413" i="1" s="1"/>
  <c r="CT414" i="1"/>
  <c r="CU414" i="1"/>
  <c r="CV414" i="1"/>
  <c r="CW414" i="1" s="1"/>
  <c r="CT415" i="1"/>
  <c r="CU415" i="1"/>
  <c r="CV415" i="1"/>
  <c r="CW415" i="1" s="1"/>
  <c r="CT416" i="1"/>
  <c r="CU416" i="1"/>
  <c r="CV416" i="1"/>
  <c r="CW416" i="1" s="1"/>
  <c r="CT417" i="1"/>
  <c r="CU417" i="1"/>
  <c r="CV417" i="1"/>
  <c r="CW417" i="1" s="1"/>
  <c r="CT418" i="1"/>
  <c r="CU418" i="1"/>
  <c r="CV418" i="1"/>
  <c r="CW418" i="1" s="1"/>
  <c r="CT419" i="1"/>
  <c r="CU419" i="1"/>
  <c r="CV419" i="1"/>
  <c r="CW419" i="1" s="1"/>
  <c r="CT420" i="1"/>
  <c r="CU420" i="1"/>
  <c r="CV420" i="1"/>
  <c r="CW420" i="1" s="1"/>
  <c r="CT421" i="1"/>
  <c r="CU421" i="1"/>
  <c r="CV421" i="1"/>
  <c r="CW421" i="1" s="1"/>
  <c r="CT422" i="1"/>
  <c r="CU422" i="1"/>
  <c r="CV422" i="1"/>
  <c r="CW422" i="1" s="1"/>
  <c r="CT423" i="1"/>
  <c r="CU423" i="1"/>
  <c r="CV423" i="1"/>
  <c r="CW423" i="1" s="1"/>
  <c r="CT424" i="1"/>
  <c r="CU424" i="1"/>
  <c r="CV424" i="1"/>
  <c r="CW424" i="1" s="1"/>
  <c r="CT425" i="1"/>
  <c r="CU425" i="1"/>
  <c r="CV425" i="1"/>
  <c r="CW425" i="1" s="1"/>
  <c r="CT426" i="1"/>
  <c r="CU426" i="1"/>
  <c r="CV426" i="1"/>
  <c r="CW426" i="1" s="1"/>
  <c r="CT427" i="1"/>
  <c r="CU427" i="1"/>
  <c r="CV427" i="1"/>
  <c r="CW427" i="1" s="1"/>
  <c r="CT428" i="1"/>
  <c r="CU428" i="1"/>
  <c r="CV428" i="1"/>
  <c r="CW428" i="1" s="1"/>
  <c r="CT429" i="1"/>
  <c r="CU429" i="1"/>
  <c r="CV429" i="1"/>
  <c r="CW429" i="1" s="1"/>
  <c r="CT430" i="1"/>
  <c r="CU430" i="1"/>
  <c r="CV430" i="1"/>
  <c r="CW430" i="1" s="1"/>
  <c r="CT431" i="1"/>
  <c r="CU431" i="1"/>
  <c r="CV431" i="1"/>
  <c r="CT432" i="1"/>
  <c r="CU432" i="1"/>
  <c r="CV432" i="1"/>
  <c r="CW432" i="1" s="1"/>
  <c r="CT433" i="1"/>
  <c r="CU433" i="1"/>
  <c r="CV433" i="1"/>
  <c r="CW433" i="1" s="1"/>
  <c r="CT434" i="1"/>
  <c r="CU434" i="1"/>
  <c r="CV434" i="1"/>
  <c r="CW434" i="1" s="1"/>
  <c r="CT435" i="1"/>
  <c r="CU435" i="1"/>
  <c r="CV435" i="1"/>
  <c r="CW435" i="1" s="1"/>
  <c r="CT436" i="1"/>
  <c r="CU436" i="1"/>
  <c r="CV436" i="1"/>
  <c r="CW436" i="1" s="1"/>
  <c r="CT437" i="1"/>
  <c r="CU437" i="1"/>
  <c r="CV437" i="1"/>
  <c r="CW437" i="1" s="1"/>
  <c r="CT438" i="1"/>
  <c r="CU438" i="1"/>
  <c r="CV438" i="1"/>
  <c r="CW438" i="1" s="1"/>
  <c r="CT439" i="1"/>
  <c r="CU439" i="1"/>
  <c r="CV439" i="1"/>
  <c r="CW439" i="1" s="1"/>
  <c r="CT440" i="1"/>
  <c r="CU440" i="1"/>
  <c r="CV440" i="1"/>
  <c r="CW440" i="1" s="1"/>
  <c r="CT441" i="1"/>
  <c r="CU441" i="1"/>
  <c r="CV441" i="1"/>
  <c r="CW441" i="1" s="1"/>
  <c r="CT442" i="1"/>
  <c r="CU442" i="1"/>
  <c r="CV442" i="1"/>
  <c r="CW442" i="1" s="1"/>
  <c r="CT443" i="1"/>
  <c r="CU443" i="1"/>
  <c r="CV443" i="1"/>
  <c r="CW443" i="1" s="1"/>
  <c r="CT444" i="1"/>
  <c r="CU444" i="1"/>
  <c r="CV444" i="1"/>
  <c r="CW444" i="1" s="1"/>
  <c r="CT445" i="1"/>
  <c r="CU445" i="1"/>
  <c r="CV445" i="1"/>
  <c r="CW445" i="1" s="1"/>
  <c r="CT446" i="1"/>
  <c r="CU446" i="1"/>
  <c r="CV446" i="1"/>
  <c r="CW446" i="1" s="1"/>
  <c r="CT447" i="1"/>
  <c r="CU447" i="1"/>
  <c r="CV447" i="1"/>
  <c r="CW447" i="1" s="1"/>
  <c r="CT448" i="1"/>
  <c r="CU448" i="1"/>
  <c r="CV448" i="1"/>
  <c r="CW448" i="1" s="1"/>
  <c r="CT449" i="1"/>
  <c r="CU449" i="1"/>
  <c r="CV449" i="1"/>
  <c r="CW449" i="1" s="1"/>
  <c r="CT450" i="1"/>
  <c r="CU450" i="1"/>
  <c r="CV450" i="1"/>
  <c r="CW450" i="1" s="1"/>
  <c r="CT451" i="1"/>
  <c r="CU451" i="1"/>
  <c r="CV451" i="1"/>
  <c r="CW451" i="1" s="1"/>
  <c r="CT452" i="1"/>
  <c r="CU452" i="1"/>
  <c r="CV452" i="1"/>
  <c r="CW452" i="1" s="1"/>
  <c r="CT453" i="1"/>
  <c r="CU453" i="1"/>
  <c r="CV453" i="1"/>
  <c r="CW453" i="1" s="1"/>
  <c r="CT454" i="1"/>
  <c r="CU454" i="1"/>
  <c r="CV454" i="1"/>
  <c r="CW454" i="1" s="1"/>
  <c r="CT455" i="1"/>
  <c r="CU455" i="1"/>
  <c r="CV455" i="1"/>
  <c r="CW455" i="1" s="1"/>
  <c r="CT456" i="1"/>
  <c r="CU456" i="1"/>
  <c r="CV456" i="1"/>
  <c r="CW456" i="1" s="1"/>
  <c r="CT457" i="1"/>
  <c r="CU457" i="1"/>
  <c r="CV457" i="1"/>
  <c r="CW457" i="1" s="1"/>
  <c r="CT458" i="1"/>
  <c r="CU458" i="1"/>
  <c r="CV458" i="1"/>
  <c r="CW458" i="1" s="1"/>
  <c r="CT459" i="1"/>
  <c r="CU459" i="1"/>
  <c r="CV459" i="1"/>
  <c r="CW459" i="1" s="1"/>
  <c r="CT460" i="1"/>
  <c r="CU460" i="1"/>
  <c r="CV460" i="1"/>
  <c r="CW460" i="1" s="1"/>
  <c r="CT461" i="1"/>
  <c r="CU461" i="1"/>
  <c r="CV461" i="1"/>
  <c r="CW461" i="1" s="1"/>
  <c r="CT462" i="1"/>
  <c r="CU462" i="1"/>
  <c r="CV462" i="1"/>
  <c r="CW462" i="1" s="1"/>
  <c r="CT463" i="1"/>
  <c r="CU463" i="1"/>
  <c r="CV463" i="1"/>
  <c r="CT464" i="1"/>
  <c r="CU464" i="1"/>
  <c r="CV464" i="1"/>
  <c r="CW464" i="1" s="1"/>
  <c r="CT465" i="1"/>
  <c r="CU465" i="1"/>
  <c r="CV465" i="1"/>
  <c r="CW465" i="1" s="1"/>
  <c r="CT466" i="1"/>
  <c r="CU466" i="1"/>
  <c r="CV466" i="1"/>
  <c r="CW466" i="1" s="1"/>
  <c r="CT467" i="1"/>
  <c r="CU467" i="1"/>
  <c r="CV467" i="1"/>
  <c r="CW467" i="1" s="1"/>
  <c r="CT468" i="1"/>
  <c r="CU468" i="1"/>
  <c r="CV468" i="1"/>
  <c r="CW468" i="1" s="1"/>
  <c r="CT469" i="1"/>
  <c r="CU469" i="1"/>
  <c r="CV469" i="1"/>
  <c r="CW469" i="1" s="1"/>
  <c r="CT470" i="1"/>
  <c r="CU470" i="1"/>
  <c r="CV470" i="1"/>
  <c r="CW470" i="1" s="1"/>
  <c r="CT471" i="1"/>
  <c r="CU471" i="1"/>
  <c r="CV471" i="1"/>
  <c r="CW471" i="1" s="1"/>
  <c r="CT472" i="1"/>
  <c r="CU472" i="1"/>
  <c r="CV472" i="1"/>
  <c r="CW472" i="1" s="1"/>
  <c r="CT473" i="1"/>
  <c r="CU473" i="1"/>
  <c r="CV473" i="1"/>
  <c r="CW473" i="1" s="1"/>
  <c r="CT474" i="1"/>
  <c r="CU474" i="1"/>
  <c r="CV474" i="1"/>
  <c r="CW474" i="1" s="1"/>
  <c r="CT475" i="1"/>
  <c r="CU475" i="1"/>
  <c r="CV475" i="1"/>
  <c r="CW475" i="1" s="1"/>
  <c r="CT476" i="1"/>
  <c r="CU476" i="1"/>
  <c r="CV476" i="1"/>
  <c r="CW476" i="1" s="1"/>
  <c r="CT477" i="1"/>
  <c r="CU477" i="1"/>
  <c r="CV477" i="1"/>
  <c r="CW477" i="1" s="1"/>
  <c r="CT478" i="1"/>
  <c r="CU478" i="1"/>
  <c r="CV478" i="1"/>
  <c r="CW478" i="1" s="1"/>
  <c r="CT479" i="1"/>
  <c r="CU479" i="1"/>
  <c r="CV479" i="1"/>
  <c r="CW479" i="1" s="1"/>
  <c r="CT480" i="1"/>
  <c r="CU480" i="1"/>
  <c r="CV480" i="1"/>
  <c r="CW480" i="1" s="1"/>
  <c r="CT481" i="1"/>
  <c r="CU481" i="1"/>
  <c r="CV481" i="1"/>
  <c r="CW481" i="1" s="1"/>
  <c r="CT482" i="1"/>
  <c r="CU482" i="1"/>
  <c r="CV482" i="1"/>
  <c r="CW482" i="1" s="1"/>
  <c r="CT483" i="1"/>
  <c r="CU483" i="1"/>
  <c r="CV483" i="1"/>
  <c r="CT484" i="1"/>
  <c r="CU484" i="1"/>
  <c r="CV484" i="1"/>
  <c r="CW484" i="1" s="1"/>
  <c r="CT485" i="1"/>
  <c r="CU485" i="1"/>
  <c r="CV485" i="1"/>
  <c r="CW485" i="1" s="1"/>
  <c r="CT486" i="1"/>
  <c r="CU486" i="1"/>
  <c r="CV486" i="1"/>
  <c r="CW486" i="1" s="1"/>
  <c r="CT487" i="1"/>
  <c r="CU487" i="1"/>
  <c r="CV487" i="1"/>
  <c r="CW487" i="1" s="1"/>
  <c r="CT488" i="1"/>
  <c r="CU488" i="1"/>
  <c r="CV488" i="1"/>
  <c r="CW488" i="1" s="1"/>
  <c r="CT489" i="1"/>
  <c r="CU489" i="1"/>
  <c r="CV489" i="1"/>
  <c r="CW489" i="1" s="1"/>
  <c r="CT490" i="1"/>
  <c r="CU490" i="1"/>
  <c r="CV490" i="1"/>
  <c r="CW490" i="1" s="1"/>
  <c r="CT491" i="1"/>
  <c r="CU491" i="1"/>
  <c r="CV491" i="1"/>
  <c r="CW491" i="1" s="1"/>
  <c r="CT492" i="1"/>
  <c r="CU492" i="1"/>
  <c r="CV492" i="1"/>
  <c r="CW492" i="1" s="1"/>
  <c r="CT493" i="1"/>
  <c r="CU493" i="1"/>
  <c r="CV493" i="1"/>
  <c r="CW493" i="1" s="1"/>
  <c r="CT494" i="1"/>
  <c r="CU494" i="1"/>
  <c r="CV494" i="1"/>
  <c r="CW494" i="1" s="1"/>
  <c r="CT495" i="1"/>
  <c r="CU495" i="1"/>
  <c r="CV495" i="1"/>
  <c r="CW495" i="1" s="1"/>
  <c r="CT496" i="1"/>
  <c r="CU496" i="1"/>
  <c r="CV496" i="1"/>
  <c r="CW496" i="1" s="1"/>
  <c r="CT497" i="1"/>
  <c r="CU497" i="1"/>
  <c r="CV497" i="1"/>
  <c r="CW497" i="1" s="1"/>
  <c r="CT498" i="1"/>
  <c r="CU498" i="1"/>
  <c r="CV498" i="1"/>
  <c r="CW498" i="1" s="1"/>
  <c r="CT499" i="1"/>
  <c r="CU499" i="1"/>
  <c r="CV499" i="1"/>
  <c r="CW499" i="1" s="1"/>
  <c r="CT500" i="1"/>
  <c r="CU500" i="1"/>
  <c r="CV500" i="1"/>
  <c r="CW500" i="1" s="1"/>
  <c r="CT501" i="1"/>
  <c r="CU501" i="1"/>
  <c r="CV501" i="1"/>
  <c r="CW501" i="1" s="1"/>
  <c r="CT502" i="1"/>
  <c r="CU502" i="1"/>
  <c r="CV502" i="1"/>
  <c r="CW502" i="1" s="1"/>
  <c r="CT503" i="1"/>
  <c r="CU503" i="1"/>
  <c r="CV503" i="1"/>
  <c r="CW503" i="1" s="1"/>
  <c r="CT504" i="1"/>
  <c r="CU504" i="1"/>
  <c r="CV504" i="1"/>
  <c r="CW504" i="1" s="1"/>
  <c r="CT505" i="1"/>
  <c r="CU505" i="1"/>
  <c r="CV505" i="1"/>
  <c r="CW505" i="1" s="1"/>
  <c r="CT506" i="1"/>
  <c r="CU506" i="1"/>
  <c r="CV506" i="1"/>
  <c r="CW506" i="1" s="1"/>
  <c r="CT507" i="1"/>
  <c r="CU507" i="1"/>
  <c r="CV507" i="1"/>
  <c r="CW507" i="1" s="1"/>
  <c r="CT508" i="1"/>
  <c r="CU508" i="1"/>
  <c r="CV508" i="1"/>
  <c r="CW508" i="1" s="1"/>
  <c r="CT509" i="1"/>
  <c r="CU509" i="1"/>
  <c r="CV509" i="1"/>
  <c r="CW509" i="1" s="1"/>
  <c r="CT510" i="1"/>
  <c r="CU510" i="1"/>
  <c r="CV510" i="1"/>
  <c r="CW510" i="1" s="1"/>
  <c r="CT511" i="1"/>
  <c r="CU511" i="1"/>
  <c r="CV511" i="1"/>
  <c r="CW511" i="1" s="1"/>
  <c r="CT512" i="1"/>
  <c r="CU512" i="1"/>
  <c r="CV512" i="1"/>
  <c r="CW512" i="1" s="1"/>
  <c r="CT513" i="1"/>
  <c r="CU513" i="1"/>
  <c r="CV513" i="1"/>
  <c r="CW513" i="1" s="1"/>
  <c r="CT514" i="1"/>
  <c r="CU514" i="1"/>
  <c r="CV514" i="1"/>
  <c r="CW514" i="1" s="1"/>
  <c r="CT515" i="1"/>
  <c r="CU515" i="1"/>
  <c r="CV515" i="1"/>
  <c r="CT516" i="1"/>
  <c r="CU516" i="1"/>
  <c r="CV516" i="1"/>
  <c r="CW516" i="1" s="1"/>
  <c r="CT517" i="1"/>
  <c r="CU517" i="1"/>
  <c r="CV517" i="1"/>
  <c r="CW517" i="1" s="1"/>
  <c r="CT518" i="1"/>
  <c r="CU518" i="1"/>
  <c r="CV518" i="1"/>
  <c r="CW518" i="1" s="1"/>
  <c r="CT519" i="1"/>
  <c r="CU519" i="1"/>
  <c r="CV519" i="1"/>
  <c r="CW519" i="1" s="1"/>
  <c r="CT520" i="1"/>
  <c r="CU520" i="1"/>
  <c r="CV520" i="1"/>
  <c r="CW520" i="1" s="1"/>
  <c r="CT521" i="1"/>
  <c r="CU521" i="1"/>
  <c r="CV521" i="1"/>
  <c r="CW521" i="1" s="1"/>
  <c r="CT522" i="1"/>
  <c r="CU522" i="1"/>
  <c r="CV522" i="1"/>
  <c r="CW522" i="1" s="1"/>
  <c r="CT523" i="1"/>
  <c r="CU523" i="1"/>
  <c r="CV523" i="1"/>
  <c r="CW523" i="1" s="1"/>
  <c r="CT524" i="1"/>
  <c r="CU524" i="1"/>
  <c r="CV524" i="1"/>
  <c r="CW524" i="1" s="1"/>
  <c r="CT525" i="1"/>
  <c r="CU525" i="1"/>
  <c r="CV525" i="1"/>
  <c r="CW525" i="1" s="1"/>
  <c r="CT526" i="1"/>
  <c r="CU526" i="1"/>
  <c r="CV526" i="1"/>
  <c r="CW526" i="1" s="1"/>
  <c r="CT527" i="1"/>
  <c r="CU527" i="1"/>
  <c r="CV527" i="1"/>
  <c r="CW527" i="1" s="1"/>
  <c r="CT528" i="1"/>
  <c r="CU528" i="1"/>
  <c r="CV528" i="1"/>
  <c r="CW528" i="1" s="1"/>
  <c r="CT529" i="1"/>
  <c r="CU529" i="1"/>
  <c r="CV529" i="1"/>
  <c r="CW529" i="1" s="1"/>
  <c r="CT530" i="1"/>
  <c r="CU530" i="1"/>
  <c r="CV530" i="1"/>
  <c r="CW530" i="1" s="1"/>
  <c r="CT531" i="1"/>
  <c r="CU531" i="1"/>
  <c r="CV531" i="1"/>
  <c r="CT532" i="1"/>
  <c r="CU532" i="1"/>
  <c r="CV532" i="1"/>
  <c r="CW532" i="1" s="1"/>
  <c r="CT533" i="1"/>
  <c r="CU533" i="1"/>
  <c r="CV533" i="1"/>
  <c r="CW533" i="1" s="1"/>
  <c r="CT534" i="1"/>
  <c r="CU534" i="1"/>
  <c r="CV534" i="1"/>
  <c r="CW534" i="1" s="1"/>
  <c r="CT535" i="1"/>
  <c r="CU535" i="1"/>
  <c r="CV535" i="1"/>
  <c r="CW535" i="1" s="1"/>
  <c r="CT536" i="1"/>
  <c r="CU536" i="1"/>
  <c r="CV536" i="1"/>
  <c r="CW536" i="1" s="1"/>
  <c r="CT537" i="1"/>
  <c r="CU537" i="1"/>
  <c r="CV537" i="1"/>
  <c r="CW537" i="1" s="1"/>
  <c r="CT538" i="1"/>
  <c r="CU538" i="1"/>
  <c r="CV538" i="1"/>
  <c r="CW538" i="1" s="1"/>
  <c r="CT539" i="1"/>
  <c r="CU539" i="1"/>
  <c r="CV539" i="1"/>
  <c r="CW539" i="1" s="1"/>
  <c r="CT540" i="1"/>
  <c r="CU540" i="1"/>
  <c r="CV540" i="1"/>
  <c r="CW540" i="1" s="1"/>
  <c r="CT541" i="1"/>
  <c r="CU541" i="1"/>
  <c r="CV541" i="1"/>
  <c r="CW541" i="1" s="1"/>
  <c r="CT542" i="1"/>
  <c r="CU542" i="1"/>
  <c r="CV542" i="1"/>
  <c r="CW542" i="1" s="1"/>
  <c r="CT543" i="1"/>
  <c r="CU543" i="1"/>
  <c r="CV543" i="1"/>
  <c r="CW543" i="1" s="1"/>
  <c r="CT544" i="1"/>
  <c r="CU544" i="1"/>
  <c r="CV544" i="1"/>
  <c r="CW544" i="1" s="1"/>
  <c r="CT545" i="1"/>
  <c r="CU545" i="1"/>
  <c r="CV545" i="1"/>
  <c r="CW545" i="1" s="1"/>
  <c r="CT546" i="1"/>
  <c r="CU546" i="1"/>
  <c r="CV546" i="1"/>
  <c r="CW546" i="1" s="1"/>
  <c r="CT547" i="1"/>
  <c r="CU547" i="1"/>
  <c r="CV547" i="1"/>
  <c r="CW547" i="1" s="1"/>
  <c r="CT548" i="1"/>
  <c r="CU548" i="1"/>
  <c r="CV548" i="1"/>
  <c r="CW548" i="1" s="1"/>
  <c r="CT549" i="1"/>
  <c r="CU549" i="1"/>
  <c r="CV549" i="1"/>
  <c r="CW549" i="1" s="1"/>
  <c r="CT550" i="1"/>
  <c r="CU550" i="1"/>
  <c r="CV550" i="1"/>
  <c r="CW550" i="1" s="1"/>
  <c r="CT551" i="1"/>
  <c r="CU551" i="1"/>
  <c r="CV551" i="1"/>
  <c r="CW551" i="1" s="1"/>
  <c r="CT552" i="1"/>
  <c r="CU552" i="1"/>
  <c r="CV552" i="1"/>
  <c r="CW552" i="1" s="1"/>
  <c r="CT553" i="1"/>
  <c r="CU553" i="1"/>
  <c r="CV553" i="1"/>
  <c r="CW553" i="1" s="1"/>
  <c r="CT554" i="1"/>
  <c r="CU554" i="1"/>
  <c r="CV554" i="1"/>
  <c r="CW554" i="1" s="1"/>
  <c r="CT555" i="1"/>
  <c r="CU555" i="1"/>
  <c r="CV555" i="1"/>
  <c r="CW555" i="1" s="1"/>
  <c r="CT556" i="1"/>
  <c r="CU556" i="1"/>
  <c r="CV556" i="1"/>
  <c r="CW556" i="1" s="1"/>
  <c r="CT557" i="1"/>
  <c r="CU557" i="1"/>
  <c r="CV557" i="1"/>
  <c r="CW557" i="1" s="1"/>
  <c r="CT558" i="1"/>
  <c r="CU558" i="1"/>
  <c r="CV558" i="1"/>
  <c r="CW558" i="1" s="1"/>
  <c r="CT559" i="1"/>
  <c r="CU559" i="1"/>
  <c r="CV559" i="1"/>
  <c r="CW559" i="1" s="1"/>
  <c r="CT560" i="1"/>
  <c r="CU560" i="1"/>
  <c r="CV560" i="1"/>
  <c r="CW560" i="1" s="1"/>
  <c r="CT561" i="1"/>
  <c r="CU561" i="1"/>
  <c r="CV561" i="1"/>
  <c r="CW561" i="1" s="1"/>
  <c r="CT562" i="1"/>
  <c r="CU562" i="1"/>
  <c r="CV562" i="1"/>
  <c r="CW562" i="1" s="1"/>
  <c r="CT563" i="1"/>
  <c r="CU563" i="1"/>
  <c r="CV563" i="1"/>
  <c r="CW563" i="1" s="1"/>
  <c r="CT564" i="1"/>
  <c r="CU564" i="1"/>
  <c r="CV564" i="1"/>
  <c r="CW564" i="1" s="1"/>
  <c r="CT565" i="1"/>
  <c r="CU565" i="1"/>
  <c r="CV565" i="1"/>
  <c r="CW565" i="1" s="1"/>
  <c r="CT566" i="1"/>
  <c r="CU566" i="1"/>
  <c r="CV566" i="1"/>
  <c r="CW566" i="1" s="1"/>
  <c r="CT567" i="1"/>
  <c r="CU567" i="1"/>
  <c r="CV567" i="1"/>
  <c r="CW567" i="1" s="1"/>
  <c r="CT568" i="1"/>
  <c r="CU568" i="1"/>
  <c r="CV568" i="1"/>
  <c r="CW568" i="1" s="1"/>
  <c r="CT569" i="1"/>
  <c r="CU569" i="1"/>
  <c r="CV569" i="1"/>
  <c r="CW569" i="1" s="1"/>
  <c r="CT570" i="1"/>
  <c r="CU570" i="1"/>
  <c r="CV570" i="1"/>
  <c r="CW570" i="1" s="1"/>
  <c r="CT571" i="1"/>
  <c r="CU571" i="1"/>
  <c r="CV571" i="1"/>
  <c r="CW571" i="1" s="1"/>
  <c r="CT572" i="1"/>
  <c r="CU572" i="1"/>
  <c r="CV572" i="1"/>
  <c r="CW572" i="1" s="1"/>
  <c r="CT573" i="1"/>
  <c r="CU573" i="1"/>
  <c r="CV573" i="1"/>
  <c r="CW573" i="1" s="1"/>
  <c r="CT574" i="1"/>
  <c r="CU574" i="1"/>
  <c r="CV574" i="1"/>
  <c r="CW574" i="1" s="1"/>
  <c r="CT575" i="1"/>
  <c r="CU575" i="1"/>
  <c r="CV575" i="1"/>
  <c r="CW575" i="1" s="1"/>
  <c r="CT576" i="1"/>
  <c r="CU576" i="1"/>
  <c r="CV576" i="1"/>
  <c r="CW576" i="1" s="1"/>
  <c r="CT577" i="1"/>
  <c r="CU577" i="1"/>
  <c r="CV577" i="1"/>
  <c r="CW577" i="1" s="1"/>
  <c r="CT578" i="1"/>
  <c r="CU578" i="1"/>
  <c r="CV578" i="1"/>
  <c r="CW578" i="1" s="1"/>
  <c r="CT579" i="1"/>
  <c r="CU579" i="1"/>
  <c r="CV579" i="1"/>
  <c r="CW579" i="1" s="1"/>
  <c r="CT580" i="1"/>
  <c r="CU580" i="1"/>
  <c r="CV580" i="1"/>
  <c r="CW580" i="1" s="1"/>
  <c r="CT581" i="1"/>
  <c r="CU581" i="1"/>
  <c r="CV581" i="1"/>
  <c r="CW581" i="1" s="1"/>
  <c r="CT582" i="1"/>
  <c r="CU582" i="1"/>
  <c r="CV582" i="1"/>
  <c r="CW582" i="1" s="1"/>
  <c r="CT583" i="1"/>
  <c r="CU583" i="1"/>
  <c r="CV583" i="1"/>
  <c r="CW583" i="1" s="1"/>
  <c r="CT584" i="1"/>
  <c r="CU584" i="1"/>
  <c r="CV584" i="1"/>
  <c r="CW584" i="1" s="1"/>
  <c r="CT585" i="1"/>
  <c r="CU585" i="1"/>
  <c r="CV585" i="1"/>
  <c r="CW585" i="1" s="1"/>
  <c r="CT586" i="1"/>
  <c r="CU586" i="1"/>
  <c r="CV586" i="1"/>
  <c r="CW586" i="1" s="1"/>
  <c r="CT587" i="1"/>
  <c r="CU587" i="1"/>
  <c r="CV587" i="1"/>
  <c r="CW587" i="1" s="1"/>
  <c r="CT588" i="1"/>
  <c r="CU588" i="1"/>
  <c r="CV588" i="1"/>
  <c r="CW588" i="1" s="1"/>
  <c r="CT589" i="1"/>
  <c r="CU589" i="1"/>
  <c r="CV589" i="1"/>
  <c r="CW589" i="1" s="1"/>
  <c r="CT590" i="1"/>
  <c r="CU590" i="1"/>
  <c r="CV590" i="1"/>
  <c r="CW590" i="1" s="1"/>
  <c r="CT591" i="1"/>
  <c r="CU591" i="1"/>
  <c r="CV591" i="1"/>
  <c r="CW591" i="1" s="1"/>
  <c r="CT592" i="1"/>
  <c r="CU592" i="1"/>
  <c r="CV592" i="1"/>
  <c r="CW592" i="1" s="1"/>
  <c r="CT593" i="1"/>
  <c r="CU593" i="1"/>
  <c r="CV593" i="1"/>
  <c r="CW593" i="1" s="1"/>
  <c r="CT594" i="1"/>
  <c r="CU594" i="1"/>
  <c r="CV594" i="1"/>
  <c r="CW594" i="1" s="1"/>
  <c r="CT595" i="1"/>
  <c r="CU595" i="1"/>
  <c r="CV595" i="1"/>
  <c r="CW595" i="1" s="1"/>
  <c r="CT596" i="1"/>
  <c r="CU596" i="1"/>
  <c r="CV596" i="1"/>
  <c r="CW596" i="1" s="1"/>
  <c r="CT597" i="1"/>
  <c r="CU597" i="1"/>
  <c r="CV597" i="1"/>
  <c r="CW597" i="1" s="1"/>
  <c r="CT598" i="1"/>
  <c r="CU598" i="1"/>
  <c r="CV598" i="1"/>
  <c r="CW598" i="1" s="1"/>
  <c r="CT599" i="1"/>
  <c r="CU599" i="1"/>
  <c r="CV599" i="1"/>
  <c r="CW599" i="1" s="1"/>
  <c r="CT600" i="1"/>
  <c r="CU600" i="1"/>
  <c r="CV600" i="1"/>
  <c r="CW600" i="1" s="1"/>
  <c r="CT601" i="1"/>
  <c r="CU601" i="1"/>
  <c r="CV601" i="1"/>
  <c r="CW601" i="1" s="1"/>
  <c r="CT602" i="1"/>
  <c r="CU602" i="1"/>
  <c r="CV602" i="1"/>
  <c r="CW602" i="1" s="1"/>
  <c r="CT603" i="1"/>
  <c r="CU603" i="1"/>
  <c r="CV603" i="1"/>
  <c r="CW603" i="1" s="1"/>
  <c r="CT604" i="1"/>
  <c r="CU604" i="1"/>
  <c r="CV604" i="1"/>
  <c r="CW604" i="1" s="1"/>
  <c r="CT605" i="1"/>
  <c r="CU605" i="1"/>
  <c r="CV605" i="1"/>
  <c r="CW605" i="1" s="1"/>
  <c r="CT606" i="1"/>
  <c r="CU606" i="1"/>
  <c r="CV606" i="1"/>
  <c r="CW606" i="1" s="1"/>
  <c r="CT607" i="1"/>
  <c r="CU607" i="1"/>
  <c r="CV607" i="1"/>
  <c r="CW607" i="1" s="1"/>
  <c r="CT608" i="1"/>
  <c r="CU608" i="1"/>
  <c r="CV608" i="1"/>
  <c r="CW608" i="1" s="1"/>
  <c r="CT609" i="1"/>
  <c r="CU609" i="1"/>
  <c r="CV609" i="1"/>
  <c r="CW609" i="1" s="1"/>
  <c r="CT610" i="1"/>
  <c r="CU610" i="1"/>
  <c r="CV610" i="1"/>
  <c r="CW610" i="1" s="1"/>
  <c r="CT611" i="1"/>
  <c r="CU611" i="1"/>
  <c r="CV611" i="1"/>
  <c r="CW611" i="1" s="1"/>
  <c r="CT612" i="1"/>
  <c r="CU612" i="1"/>
  <c r="CV612" i="1"/>
  <c r="CW612" i="1" s="1"/>
  <c r="CT613" i="1"/>
  <c r="CU613" i="1"/>
  <c r="CV613" i="1"/>
  <c r="CW613" i="1" s="1"/>
  <c r="CT614" i="1"/>
  <c r="CU614" i="1"/>
  <c r="CV614" i="1"/>
  <c r="CW614" i="1" s="1"/>
  <c r="CT615" i="1"/>
  <c r="CU615" i="1"/>
  <c r="CV615" i="1"/>
  <c r="CT616" i="1"/>
  <c r="CU616" i="1"/>
  <c r="CV616" i="1"/>
  <c r="CW616" i="1" s="1"/>
  <c r="CT617" i="1"/>
  <c r="CU617" i="1"/>
  <c r="CV617" i="1"/>
  <c r="CW617" i="1" s="1"/>
  <c r="CT618" i="1"/>
  <c r="CU618" i="1"/>
  <c r="CV618" i="1"/>
  <c r="CW618" i="1" s="1"/>
  <c r="CT619" i="1"/>
  <c r="CU619" i="1"/>
  <c r="CV619" i="1"/>
  <c r="CW619" i="1" s="1"/>
  <c r="CT620" i="1"/>
  <c r="CU620" i="1"/>
  <c r="CV620" i="1"/>
  <c r="CW620" i="1" s="1"/>
  <c r="CT621" i="1"/>
  <c r="CU621" i="1"/>
  <c r="CV621" i="1"/>
  <c r="CW621" i="1" s="1"/>
  <c r="CT622" i="1"/>
  <c r="CU622" i="1"/>
  <c r="CV622" i="1"/>
  <c r="CW622" i="1" s="1"/>
  <c r="CT623" i="1"/>
  <c r="CU623" i="1"/>
  <c r="CV623" i="1"/>
  <c r="CW623" i="1" s="1"/>
  <c r="CT624" i="1"/>
  <c r="CU624" i="1"/>
  <c r="CV624" i="1"/>
  <c r="CW624" i="1" s="1"/>
  <c r="CT625" i="1"/>
  <c r="CU625" i="1"/>
  <c r="CV625" i="1"/>
  <c r="CW625" i="1" s="1"/>
  <c r="CT626" i="1"/>
  <c r="CU626" i="1"/>
  <c r="CV626" i="1"/>
  <c r="CW626" i="1" s="1"/>
  <c r="CT627" i="1"/>
  <c r="CU627" i="1"/>
  <c r="CV627" i="1"/>
  <c r="CW627" i="1" s="1"/>
  <c r="CT628" i="1"/>
  <c r="CU628" i="1"/>
  <c r="CV628" i="1"/>
  <c r="CW628" i="1" s="1"/>
  <c r="CT629" i="1"/>
  <c r="CU629" i="1"/>
  <c r="CV629" i="1"/>
  <c r="CW629" i="1" s="1"/>
  <c r="CT630" i="1"/>
  <c r="CU630" i="1"/>
  <c r="CV630" i="1"/>
  <c r="CW630" i="1" s="1"/>
  <c r="CT631" i="1"/>
  <c r="CU631" i="1"/>
  <c r="CV631" i="1"/>
  <c r="CW631" i="1" s="1"/>
  <c r="CT632" i="1"/>
  <c r="CU632" i="1"/>
  <c r="CV632" i="1"/>
  <c r="CW632" i="1" s="1"/>
  <c r="CT633" i="1"/>
  <c r="CU633" i="1"/>
  <c r="CV633" i="1"/>
  <c r="CW633" i="1" s="1"/>
  <c r="CT634" i="1"/>
  <c r="CU634" i="1"/>
  <c r="CV634" i="1"/>
  <c r="CW634" i="1" s="1"/>
  <c r="CT635" i="1"/>
  <c r="CU635" i="1"/>
  <c r="CV635" i="1"/>
  <c r="CW635" i="1" s="1"/>
  <c r="CT636" i="1"/>
  <c r="CU636" i="1"/>
  <c r="CV636" i="1"/>
  <c r="CW636" i="1" s="1"/>
  <c r="CT637" i="1"/>
  <c r="CU637" i="1"/>
  <c r="CV637" i="1"/>
  <c r="CW637" i="1" s="1"/>
  <c r="CT638" i="1"/>
  <c r="CU638" i="1"/>
  <c r="CV638" i="1"/>
  <c r="CW638" i="1" s="1"/>
  <c r="CT639" i="1"/>
  <c r="CU639" i="1"/>
  <c r="CV639" i="1"/>
  <c r="CW639" i="1" s="1"/>
  <c r="CT640" i="1"/>
  <c r="CU640" i="1"/>
  <c r="CV640" i="1"/>
  <c r="CW640" i="1" s="1"/>
  <c r="CT641" i="1"/>
  <c r="CU641" i="1"/>
  <c r="CV641" i="1"/>
  <c r="CW641" i="1" s="1"/>
  <c r="CT642" i="1"/>
  <c r="CU642" i="1"/>
  <c r="CV642" i="1"/>
  <c r="CW642" i="1" s="1"/>
  <c r="CT643" i="1"/>
  <c r="CU643" i="1"/>
  <c r="CV643" i="1"/>
  <c r="CW643" i="1" s="1"/>
  <c r="CT644" i="1"/>
  <c r="CU644" i="1"/>
  <c r="CV644" i="1"/>
  <c r="CW644" i="1" s="1"/>
  <c r="CT645" i="1"/>
  <c r="CU645" i="1"/>
  <c r="CV645" i="1"/>
  <c r="CW645" i="1" s="1"/>
  <c r="CT646" i="1"/>
  <c r="CU646" i="1"/>
  <c r="CV646" i="1"/>
  <c r="CW646" i="1" s="1"/>
  <c r="CT647" i="1"/>
  <c r="CU647" i="1"/>
  <c r="CV647" i="1"/>
  <c r="CW647" i="1" s="1"/>
  <c r="CT648" i="1"/>
  <c r="CU648" i="1"/>
  <c r="CV648" i="1"/>
  <c r="CW648" i="1" s="1"/>
  <c r="CT649" i="1"/>
  <c r="CU649" i="1"/>
  <c r="CV649" i="1"/>
  <c r="CW649" i="1" s="1"/>
  <c r="CT650" i="1"/>
  <c r="CU650" i="1"/>
  <c r="CV650" i="1"/>
  <c r="CW650" i="1" s="1"/>
  <c r="CT651" i="1"/>
  <c r="CU651" i="1"/>
  <c r="CV651" i="1"/>
  <c r="CW651" i="1" s="1"/>
  <c r="CT652" i="1"/>
  <c r="CU652" i="1"/>
  <c r="CV652" i="1"/>
  <c r="CW652" i="1" s="1"/>
  <c r="CT653" i="1"/>
  <c r="CU653" i="1"/>
  <c r="CV653" i="1"/>
  <c r="CW653" i="1" s="1"/>
  <c r="CT654" i="1"/>
  <c r="CU654" i="1"/>
  <c r="CV654" i="1"/>
  <c r="CW654" i="1" s="1"/>
  <c r="CT655" i="1"/>
  <c r="CU655" i="1"/>
  <c r="CV655" i="1"/>
  <c r="CT656" i="1"/>
  <c r="CU656" i="1"/>
  <c r="CV656" i="1"/>
  <c r="CW656" i="1" s="1"/>
  <c r="CT657" i="1"/>
  <c r="CU657" i="1"/>
  <c r="CV657" i="1"/>
  <c r="CW657" i="1" s="1"/>
  <c r="CT658" i="1"/>
  <c r="CU658" i="1"/>
  <c r="CV658" i="1"/>
  <c r="CW658" i="1" s="1"/>
  <c r="CT659" i="1"/>
  <c r="CU659" i="1"/>
  <c r="CV659" i="1"/>
  <c r="CW659" i="1" s="1"/>
  <c r="CT660" i="1"/>
  <c r="CU660" i="1"/>
  <c r="CV660" i="1"/>
  <c r="CW660" i="1" s="1"/>
  <c r="CT661" i="1"/>
  <c r="CU661" i="1"/>
  <c r="CV661" i="1"/>
  <c r="CW661" i="1" s="1"/>
  <c r="CT662" i="1"/>
  <c r="CU662" i="1"/>
  <c r="CV662" i="1"/>
  <c r="CW662" i="1" s="1"/>
  <c r="CT663" i="1"/>
  <c r="CU663" i="1"/>
  <c r="CV663" i="1"/>
  <c r="CW663" i="1" s="1"/>
  <c r="CT664" i="1"/>
  <c r="CU664" i="1"/>
  <c r="CV664" i="1"/>
  <c r="CW664" i="1" s="1"/>
  <c r="CT665" i="1"/>
  <c r="CU665" i="1"/>
  <c r="CV665" i="1"/>
  <c r="CW665" i="1" s="1"/>
  <c r="CT666" i="1"/>
  <c r="CU666" i="1"/>
  <c r="CV666" i="1"/>
  <c r="CW666" i="1" s="1"/>
  <c r="CT667" i="1"/>
  <c r="CU667" i="1"/>
  <c r="CV667" i="1"/>
  <c r="CW667" i="1" s="1"/>
  <c r="CT668" i="1"/>
  <c r="CU668" i="1"/>
  <c r="CV668" i="1"/>
  <c r="CW668" i="1" s="1"/>
  <c r="CT669" i="1"/>
  <c r="CU669" i="1"/>
  <c r="CV669" i="1"/>
  <c r="CW669" i="1" s="1"/>
  <c r="CT670" i="1"/>
  <c r="CU670" i="1"/>
  <c r="CV670" i="1"/>
  <c r="CW670" i="1" s="1"/>
  <c r="CT671" i="1"/>
  <c r="CU671" i="1"/>
  <c r="CV671" i="1"/>
  <c r="CW671" i="1" s="1"/>
  <c r="CT672" i="1"/>
  <c r="CU672" i="1"/>
  <c r="CV672" i="1"/>
  <c r="CW672" i="1" s="1"/>
  <c r="CT673" i="1"/>
  <c r="CU673" i="1"/>
  <c r="CV673" i="1"/>
  <c r="CW673" i="1" s="1"/>
  <c r="CT674" i="1"/>
  <c r="CU674" i="1"/>
  <c r="CV674" i="1"/>
  <c r="CW674" i="1" s="1"/>
  <c r="CT675" i="1"/>
  <c r="CU675" i="1"/>
  <c r="CV675" i="1"/>
  <c r="CW675" i="1" s="1"/>
  <c r="CT676" i="1"/>
  <c r="CU676" i="1"/>
  <c r="CV676" i="1"/>
  <c r="CW676" i="1" s="1"/>
  <c r="CT677" i="1"/>
  <c r="CU677" i="1"/>
  <c r="CV677" i="1"/>
  <c r="CW677" i="1" s="1"/>
  <c r="CT678" i="1"/>
  <c r="CU678" i="1"/>
  <c r="CV678" i="1"/>
  <c r="CW678" i="1" s="1"/>
  <c r="CT679" i="1"/>
  <c r="CU679" i="1"/>
  <c r="CV679" i="1"/>
  <c r="CW679" i="1" s="1"/>
  <c r="CT680" i="1"/>
  <c r="CU680" i="1"/>
  <c r="CV680" i="1"/>
  <c r="CW680" i="1" s="1"/>
  <c r="CT681" i="1"/>
  <c r="CU681" i="1"/>
  <c r="CV681" i="1"/>
  <c r="CW681" i="1" s="1"/>
  <c r="CT682" i="1"/>
  <c r="CU682" i="1"/>
  <c r="CV682" i="1"/>
  <c r="CW682" i="1" s="1"/>
  <c r="CT683" i="1"/>
  <c r="CU683" i="1"/>
  <c r="CV683" i="1"/>
  <c r="CW683" i="1" s="1"/>
  <c r="CT684" i="1"/>
  <c r="CU684" i="1"/>
  <c r="CV684" i="1"/>
  <c r="CW684" i="1" s="1"/>
  <c r="CT685" i="1"/>
  <c r="CU685" i="1"/>
  <c r="CV685" i="1"/>
  <c r="CW685" i="1" s="1"/>
  <c r="CT686" i="1"/>
  <c r="CU686" i="1"/>
  <c r="CV686" i="1"/>
  <c r="CW686" i="1" s="1"/>
  <c r="CT687" i="1"/>
  <c r="CU687" i="1"/>
  <c r="CV687" i="1"/>
  <c r="CT688" i="1"/>
  <c r="CU688" i="1"/>
  <c r="CV688" i="1"/>
  <c r="CW688" i="1" s="1"/>
  <c r="CT689" i="1"/>
  <c r="CU689" i="1"/>
  <c r="CV689" i="1"/>
  <c r="CW689" i="1" s="1"/>
  <c r="CT690" i="1"/>
  <c r="CU690" i="1"/>
  <c r="CV690" i="1"/>
  <c r="CW690" i="1" s="1"/>
  <c r="CT691" i="1"/>
  <c r="CU691" i="1"/>
  <c r="CV691" i="1"/>
  <c r="CW691" i="1" s="1"/>
  <c r="CT692" i="1"/>
  <c r="CU692" i="1"/>
  <c r="CV692" i="1"/>
  <c r="CW692" i="1" s="1"/>
  <c r="CT693" i="1"/>
  <c r="CU693" i="1"/>
  <c r="CV693" i="1"/>
  <c r="CW693" i="1" s="1"/>
  <c r="CT694" i="1"/>
  <c r="CU694" i="1"/>
  <c r="CV694" i="1"/>
  <c r="CW694" i="1" s="1"/>
  <c r="CT695" i="1"/>
  <c r="CU695" i="1"/>
  <c r="CV695" i="1"/>
  <c r="CW695" i="1" s="1"/>
  <c r="CT696" i="1"/>
  <c r="CU696" i="1"/>
  <c r="CV696" i="1"/>
  <c r="CW696" i="1" s="1"/>
  <c r="CT697" i="1"/>
  <c r="CU697" i="1"/>
  <c r="CV697" i="1"/>
  <c r="CW697" i="1" s="1"/>
  <c r="CT698" i="1"/>
  <c r="CU698" i="1"/>
  <c r="CV698" i="1"/>
  <c r="CW698" i="1" s="1"/>
  <c r="CT699" i="1"/>
  <c r="CU699" i="1"/>
  <c r="CV699" i="1"/>
  <c r="CT700" i="1"/>
  <c r="CU700" i="1"/>
  <c r="CV700" i="1"/>
  <c r="CW700" i="1" s="1"/>
  <c r="CT701" i="1"/>
  <c r="CU701" i="1"/>
  <c r="CV701" i="1"/>
  <c r="CW701" i="1" s="1"/>
  <c r="CT702" i="1"/>
  <c r="CU702" i="1"/>
  <c r="CV702" i="1"/>
  <c r="CW702" i="1" s="1"/>
  <c r="CT703" i="1"/>
  <c r="CU703" i="1"/>
  <c r="CV703" i="1"/>
  <c r="CW703" i="1" s="1"/>
  <c r="CT704" i="1"/>
  <c r="CU704" i="1"/>
  <c r="CV704" i="1"/>
  <c r="CW704" i="1" s="1"/>
  <c r="CT705" i="1"/>
  <c r="CU705" i="1"/>
  <c r="CV705" i="1"/>
  <c r="CW705" i="1" s="1"/>
  <c r="CT706" i="1"/>
  <c r="CU706" i="1"/>
  <c r="CV706" i="1"/>
  <c r="CW706" i="1" s="1"/>
  <c r="CT707" i="1"/>
  <c r="CU707" i="1"/>
  <c r="CV707" i="1"/>
  <c r="CW707" i="1" s="1"/>
  <c r="CT708" i="1"/>
  <c r="CU708" i="1"/>
  <c r="CV708" i="1"/>
  <c r="CW708" i="1" s="1"/>
  <c r="CT709" i="1"/>
  <c r="CU709" i="1"/>
  <c r="CV709" i="1"/>
  <c r="CW709" i="1" s="1"/>
  <c r="CT710" i="1"/>
  <c r="CU710" i="1"/>
  <c r="CV710" i="1"/>
  <c r="CW710" i="1" s="1"/>
  <c r="CT711" i="1"/>
  <c r="CU711" i="1"/>
  <c r="CV711" i="1"/>
  <c r="CW711" i="1" s="1"/>
  <c r="CT712" i="1"/>
  <c r="CU712" i="1"/>
  <c r="CV712" i="1"/>
  <c r="CW712" i="1" s="1"/>
  <c r="CT713" i="1"/>
  <c r="CU713" i="1"/>
  <c r="CV713" i="1"/>
  <c r="CW713" i="1" s="1"/>
  <c r="CT714" i="1"/>
  <c r="CU714" i="1"/>
  <c r="CV714" i="1"/>
  <c r="CW714" i="1" s="1"/>
  <c r="CT715" i="1"/>
  <c r="CU715" i="1"/>
  <c r="CV715" i="1"/>
  <c r="CW715" i="1" s="1"/>
  <c r="CT716" i="1"/>
  <c r="CU716" i="1"/>
  <c r="CV716" i="1"/>
  <c r="CW716" i="1" s="1"/>
  <c r="CT717" i="1"/>
  <c r="CU717" i="1"/>
  <c r="CV717" i="1"/>
  <c r="CW717" i="1" s="1"/>
  <c r="CT718" i="1"/>
  <c r="CU718" i="1"/>
  <c r="CV718" i="1"/>
  <c r="CW718" i="1" s="1"/>
  <c r="CT719" i="1"/>
  <c r="CU719" i="1"/>
  <c r="CV719" i="1"/>
  <c r="CW719" i="1" s="1"/>
  <c r="CT720" i="1"/>
  <c r="CU720" i="1"/>
  <c r="CV720" i="1"/>
  <c r="CW720" i="1" s="1"/>
  <c r="CT721" i="1"/>
  <c r="CU721" i="1"/>
  <c r="CV721" i="1"/>
  <c r="CW721" i="1" s="1"/>
  <c r="CT722" i="1"/>
  <c r="CU722" i="1"/>
  <c r="CV722" i="1"/>
  <c r="CW722" i="1" s="1"/>
  <c r="CT723" i="1"/>
  <c r="CU723" i="1"/>
  <c r="CV723" i="1"/>
  <c r="CW723" i="1" s="1"/>
  <c r="CT724" i="1"/>
  <c r="CU724" i="1"/>
  <c r="CV724" i="1"/>
  <c r="CW724" i="1" s="1"/>
  <c r="CT725" i="1"/>
  <c r="CU725" i="1"/>
  <c r="CV725" i="1"/>
  <c r="CW725" i="1" s="1"/>
  <c r="CT726" i="1"/>
  <c r="CU726" i="1"/>
  <c r="CV726" i="1"/>
  <c r="CW726" i="1" s="1"/>
  <c r="CT727" i="1"/>
  <c r="CU727" i="1"/>
  <c r="CV727" i="1"/>
  <c r="CW727" i="1" s="1"/>
  <c r="CT728" i="1"/>
  <c r="CU728" i="1"/>
  <c r="CV728" i="1"/>
  <c r="CW728" i="1" s="1"/>
  <c r="CT729" i="1"/>
  <c r="CU729" i="1"/>
  <c r="CV729" i="1"/>
  <c r="CW729" i="1" s="1"/>
  <c r="CT730" i="1"/>
  <c r="CU730" i="1"/>
  <c r="CV730" i="1"/>
  <c r="CW730" i="1" s="1"/>
  <c r="CT731" i="1"/>
  <c r="CU731" i="1"/>
  <c r="CV731" i="1"/>
  <c r="CT732" i="1"/>
  <c r="CU732" i="1"/>
  <c r="CV732" i="1"/>
  <c r="CW732" i="1" s="1"/>
  <c r="CT733" i="1"/>
  <c r="CU733" i="1"/>
  <c r="CV733" i="1"/>
  <c r="CW733" i="1" s="1"/>
  <c r="CT734" i="1"/>
  <c r="CU734" i="1"/>
  <c r="CV734" i="1"/>
  <c r="CW734" i="1" s="1"/>
  <c r="CT735" i="1"/>
  <c r="CU735" i="1"/>
  <c r="CV735" i="1"/>
  <c r="CW735" i="1" s="1"/>
  <c r="CT736" i="1"/>
  <c r="CU736" i="1"/>
  <c r="CV736" i="1"/>
  <c r="CW736" i="1" s="1"/>
  <c r="CT737" i="1"/>
  <c r="CU737" i="1"/>
  <c r="CV737" i="1"/>
  <c r="CW737" i="1" s="1"/>
  <c r="CT738" i="1"/>
  <c r="CU738" i="1"/>
  <c r="CV738" i="1"/>
  <c r="CW738" i="1" s="1"/>
  <c r="CT739" i="1"/>
  <c r="CU739" i="1"/>
  <c r="CV739" i="1"/>
  <c r="CW739" i="1" s="1"/>
  <c r="CT740" i="1"/>
  <c r="CU740" i="1"/>
  <c r="CV740" i="1"/>
  <c r="CW740" i="1" s="1"/>
  <c r="CT741" i="1"/>
  <c r="CU741" i="1"/>
  <c r="CV741" i="1"/>
  <c r="CW741" i="1" s="1"/>
  <c r="CT742" i="1"/>
  <c r="CU742" i="1"/>
  <c r="CV742" i="1"/>
  <c r="CW742" i="1" s="1"/>
  <c r="CT743" i="1"/>
  <c r="CU743" i="1"/>
  <c r="CV743" i="1"/>
  <c r="CT744" i="1"/>
  <c r="CU744" i="1"/>
  <c r="CV744" i="1"/>
  <c r="CW744" i="1" s="1"/>
  <c r="CT745" i="1"/>
  <c r="CU745" i="1"/>
  <c r="CV745" i="1"/>
  <c r="CW745" i="1" s="1"/>
  <c r="CT746" i="1"/>
  <c r="CU746" i="1"/>
  <c r="CV746" i="1"/>
  <c r="CW746" i="1" s="1"/>
  <c r="CT747" i="1"/>
  <c r="CU747" i="1"/>
  <c r="CV747" i="1"/>
  <c r="CW747" i="1" s="1"/>
  <c r="CT748" i="1"/>
  <c r="CU748" i="1"/>
  <c r="CV748" i="1"/>
  <c r="CW748" i="1" s="1"/>
  <c r="CT749" i="1"/>
  <c r="CU749" i="1"/>
  <c r="CV749" i="1"/>
  <c r="CW749" i="1" s="1"/>
  <c r="CT750" i="1"/>
  <c r="CU750" i="1"/>
  <c r="CV750" i="1"/>
  <c r="CW750" i="1" s="1"/>
  <c r="CT751" i="1"/>
  <c r="CU751" i="1"/>
  <c r="CV751" i="1"/>
  <c r="CW751" i="1" s="1"/>
  <c r="CT752" i="1"/>
  <c r="CU752" i="1"/>
  <c r="CV752" i="1"/>
  <c r="CW752" i="1" s="1"/>
  <c r="CT753" i="1"/>
  <c r="CU753" i="1"/>
  <c r="CV753" i="1"/>
  <c r="CW753" i="1" s="1"/>
  <c r="CT754" i="1"/>
  <c r="CU754" i="1"/>
  <c r="CV754" i="1"/>
  <c r="CW754" i="1" s="1"/>
  <c r="CT755" i="1"/>
  <c r="CU755" i="1"/>
  <c r="CV755" i="1"/>
  <c r="CW755" i="1" s="1"/>
  <c r="CT756" i="1"/>
  <c r="CU756" i="1"/>
  <c r="CV756" i="1"/>
  <c r="CW756" i="1" s="1"/>
  <c r="CT757" i="1"/>
  <c r="CU757" i="1"/>
  <c r="CV757" i="1"/>
  <c r="CW757" i="1" s="1"/>
  <c r="CT758" i="1"/>
  <c r="CU758" i="1"/>
  <c r="CV758" i="1"/>
  <c r="CW758" i="1" s="1"/>
  <c r="CT759" i="1"/>
  <c r="CU759" i="1"/>
  <c r="CV759" i="1"/>
  <c r="CW759" i="1" s="1"/>
  <c r="CT760" i="1"/>
  <c r="CU760" i="1"/>
  <c r="CV760" i="1"/>
  <c r="CW760" i="1" s="1"/>
  <c r="CT761" i="1"/>
  <c r="CU761" i="1"/>
  <c r="CV761" i="1"/>
  <c r="CW761" i="1" s="1"/>
  <c r="CT762" i="1"/>
  <c r="CU762" i="1"/>
  <c r="CV762" i="1"/>
  <c r="CW762" i="1" s="1"/>
  <c r="CT763" i="1"/>
  <c r="CU763" i="1"/>
  <c r="CV763" i="1"/>
  <c r="CT764" i="1"/>
  <c r="CU764" i="1"/>
  <c r="CV764" i="1"/>
  <c r="CW764" i="1" s="1"/>
  <c r="CT765" i="1"/>
  <c r="CU765" i="1"/>
  <c r="CV765" i="1"/>
  <c r="CW765" i="1" s="1"/>
  <c r="CT766" i="1"/>
  <c r="CU766" i="1"/>
  <c r="CV766" i="1"/>
  <c r="CW766" i="1" s="1"/>
  <c r="CT767" i="1"/>
  <c r="CU767" i="1"/>
  <c r="CV767" i="1"/>
  <c r="CT768" i="1"/>
  <c r="CU768" i="1"/>
  <c r="CV768" i="1"/>
  <c r="CW768" i="1" s="1"/>
  <c r="CT769" i="1"/>
  <c r="CU769" i="1"/>
  <c r="CV769" i="1"/>
  <c r="CW769" i="1" s="1"/>
  <c r="CT770" i="1"/>
  <c r="CU770" i="1"/>
  <c r="CV770" i="1"/>
  <c r="CW770" i="1" s="1"/>
  <c r="CT771" i="1"/>
  <c r="CU771" i="1"/>
  <c r="CV771" i="1"/>
  <c r="CW771" i="1" s="1"/>
  <c r="CT772" i="1"/>
  <c r="CU772" i="1"/>
  <c r="CV772" i="1"/>
  <c r="CW772" i="1" s="1"/>
  <c r="CT773" i="1"/>
  <c r="CU773" i="1"/>
  <c r="CV773" i="1"/>
  <c r="CW773" i="1" s="1"/>
  <c r="CT774" i="1"/>
  <c r="CU774" i="1"/>
  <c r="CV774" i="1"/>
  <c r="CW774" i="1" s="1"/>
  <c r="CT775" i="1"/>
  <c r="CU775" i="1"/>
  <c r="CV775" i="1"/>
  <c r="CT776" i="1"/>
  <c r="CU776" i="1"/>
  <c r="CV776" i="1"/>
  <c r="CW776" i="1" s="1"/>
  <c r="CT777" i="1"/>
  <c r="CU777" i="1"/>
  <c r="CV777" i="1"/>
  <c r="CW777" i="1" s="1"/>
  <c r="CT778" i="1"/>
  <c r="CU778" i="1"/>
  <c r="CV778" i="1"/>
  <c r="CW778" i="1" s="1"/>
  <c r="CT779" i="1"/>
  <c r="CU779" i="1"/>
  <c r="CV779" i="1"/>
  <c r="CW779" i="1" s="1"/>
  <c r="CT780" i="1"/>
  <c r="CU780" i="1"/>
  <c r="CV780" i="1"/>
  <c r="CW780" i="1" s="1"/>
  <c r="CT781" i="1"/>
  <c r="CU781" i="1"/>
  <c r="CV781" i="1"/>
  <c r="CW781" i="1" s="1"/>
  <c r="CT782" i="1"/>
  <c r="CU782" i="1"/>
  <c r="CV782" i="1"/>
  <c r="CW782" i="1" s="1"/>
  <c r="CT783" i="1"/>
  <c r="CU783" i="1"/>
  <c r="CV783" i="1"/>
  <c r="CT784" i="1"/>
  <c r="CU784" i="1"/>
  <c r="CV784" i="1"/>
  <c r="CW784" i="1" s="1"/>
  <c r="CT785" i="1"/>
  <c r="CU785" i="1"/>
  <c r="CV785" i="1"/>
  <c r="CW785" i="1" s="1"/>
  <c r="CT786" i="1"/>
  <c r="CU786" i="1"/>
  <c r="CV786" i="1"/>
  <c r="CW786" i="1" s="1"/>
  <c r="CT787" i="1"/>
  <c r="CU787" i="1"/>
  <c r="CV787" i="1"/>
  <c r="CW787" i="1" s="1"/>
  <c r="CT788" i="1"/>
  <c r="CU788" i="1"/>
  <c r="CV788" i="1"/>
  <c r="CW788" i="1" s="1"/>
  <c r="CT789" i="1"/>
  <c r="CU789" i="1"/>
  <c r="CV789" i="1"/>
  <c r="CW789" i="1" s="1"/>
  <c r="CT790" i="1"/>
  <c r="CU790" i="1"/>
  <c r="CV790" i="1"/>
  <c r="CW790" i="1" s="1"/>
  <c r="CT791" i="1"/>
  <c r="CU791" i="1"/>
  <c r="CV791" i="1"/>
  <c r="CT792" i="1"/>
  <c r="CU792" i="1"/>
  <c r="CV792" i="1"/>
  <c r="CW792" i="1" s="1"/>
  <c r="CT793" i="1"/>
  <c r="CU793" i="1"/>
  <c r="CV793" i="1"/>
  <c r="CW793" i="1" s="1"/>
  <c r="CT794" i="1"/>
  <c r="CU794" i="1"/>
  <c r="CV794" i="1"/>
  <c r="CW794" i="1" s="1"/>
  <c r="CT795" i="1"/>
  <c r="CU795" i="1"/>
  <c r="CV795" i="1"/>
  <c r="CT796" i="1"/>
  <c r="CU796" i="1"/>
  <c r="CV796" i="1"/>
  <c r="CW796" i="1" s="1"/>
  <c r="CT797" i="1"/>
  <c r="CU797" i="1"/>
  <c r="CV797" i="1"/>
  <c r="CW797" i="1" s="1"/>
  <c r="CT798" i="1"/>
  <c r="CU798" i="1"/>
  <c r="CV798" i="1"/>
  <c r="CW798" i="1" s="1"/>
  <c r="CT799" i="1"/>
  <c r="CU799" i="1"/>
  <c r="CV799" i="1"/>
  <c r="CW799" i="1" s="1"/>
  <c r="CT800" i="1"/>
  <c r="CU800" i="1"/>
  <c r="CV800" i="1"/>
  <c r="CW800" i="1" s="1"/>
  <c r="CT801" i="1"/>
  <c r="CU801" i="1"/>
  <c r="CV801" i="1"/>
  <c r="CW801" i="1" s="1"/>
  <c r="CT802" i="1"/>
  <c r="CU802" i="1"/>
  <c r="CV802" i="1"/>
  <c r="CW802" i="1" s="1"/>
  <c r="CT803" i="1"/>
  <c r="CU803" i="1"/>
  <c r="CV803" i="1"/>
  <c r="CW803" i="1" s="1"/>
  <c r="CT804" i="1"/>
  <c r="CU804" i="1"/>
  <c r="CV804" i="1"/>
  <c r="CW804" i="1" s="1"/>
  <c r="CT805" i="1"/>
  <c r="CU805" i="1"/>
  <c r="CV805" i="1"/>
  <c r="CW805" i="1" s="1"/>
  <c r="CT806" i="1"/>
  <c r="CU806" i="1"/>
  <c r="CV806" i="1"/>
  <c r="CW806" i="1" s="1"/>
  <c r="CT807" i="1"/>
  <c r="CU807" i="1"/>
  <c r="CV807" i="1"/>
  <c r="CT808" i="1"/>
  <c r="CU808" i="1"/>
  <c r="CV808" i="1"/>
  <c r="CW808" i="1" s="1"/>
  <c r="CT809" i="1"/>
  <c r="CU809" i="1"/>
  <c r="CV809" i="1"/>
  <c r="CW809" i="1" s="1"/>
  <c r="CT810" i="1"/>
  <c r="CU810" i="1"/>
  <c r="CV810" i="1"/>
  <c r="CW810" i="1" s="1"/>
  <c r="CT811" i="1"/>
  <c r="CU811" i="1"/>
  <c r="CV811" i="1"/>
  <c r="CT812" i="1"/>
  <c r="CU812" i="1"/>
  <c r="CV812" i="1"/>
  <c r="CW812" i="1" s="1"/>
  <c r="CT813" i="1"/>
  <c r="CU813" i="1"/>
  <c r="CV813" i="1"/>
  <c r="CW813" i="1" s="1"/>
  <c r="CT814" i="1"/>
  <c r="CU814" i="1"/>
  <c r="CV814" i="1"/>
  <c r="CW814" i="1" s="1"/>
  <c r="CT815" i="1"/>
  <c r="CU815" i="1"/>
  <c r="CV815" i="1"/>
  <c r="CT816" i="1"/>
  <c r="CU816" i="1"/>
  <c r="CV816" i="1"/>
  <c r="CW816" i="1" s="1"/>
  <c r="CT817" i="1"/>
  <c r="CU817" i="1"/>
  <c r="CV817" i="1"/>
  <c r="CW817" i="1" s="1"/>
  <c r="CT818" i="1"/>
  <c r="CU818" i="1"/>
  <c r="CV818" i="1"/>
  <c r="CW818" i="1" s="1"/>
  <c r="CT819" i="1"/>
  <c r="CU819" i="1"/>
  <c r="CV819" i="1"/>
  <c r="CW819" i="1" s="1"/>
  <c r="CT820" i="1"/>
  <c r="CU820" i="1"/>
  <c r="CV820" i="1"/>
  <c r="CW820" i="1" s="1"/>
  <c r="CT821" i="1"/>
  <c r="CU821" i="1"/>
  <c r="CV821" i="1"/>
  <c r="CW821" i="1" s="1"/>
  <c r="CT822" i="1"/>
  <c r="CU822" i="1"/>
  <c r="CV822" i="1"/>
  <c r="CW822" i="1" s="1"/>
  <c r="CT823" i="1"/>
  <c r="CU823" i="1"/>
  <c r="CV823" i="1"/>
  <c r="CW823" i="1" s="1"/>
  <c r="CT824" i="1"/>
  <c r="CU824" i="1"/>
  <c r="CV824" i="1"/>
  <c r="CW824" i="1" s="1"/>
  <c r="CT825" i="1"/>
  <c r="CU825" i="1"/>
  <c r="CV825" i="1"/>
  <c r="CW825" i="1" s="1"/>
  <c r="CT826" i="1"/>
  <c r="CU826" i="1"/>
  <c r="CV826" i="1"/>
  <c r="CW826" i="1" s="1"/>
  <c r="CT827" i="1"/>
  <c r="CU827" i="1"/>
  <c r="CV827" i="1"/>
  <c r="CT828" i="1"/>
  <c r="CU828" i="1"/>
  <c r="CV828" i="1"/>
  <c r="CW828" i="1" s="1"/>
  <c r="CT829" i="1"/>
  <c r="CU829" i="1"/>
  <c r="CV829" i="1"/>
  <c r="CW829" i="1" s="1"/>
  <c r="CT830" i="1"/>
  <c r="CU830" i="1"/>
  <c r="CV830" i="1"/>
  <c r="CW830" i="1" s="1"/>
  <c r="CT831" i="1"/>
  <c r="CU831" i="1"/>
  <c r="CV831" i="1"/>
  <c r="CT832" i="1"/>
  <c r="CU832" i="1"/>
  <c r="CV832" i="1"/>
  <c r="CW832" i="1" s="1"/>
  <c r="CT833" i="1"/>
  <c r="CU833" i="1"/>
  <c r="CV833" i="1"/>
  <c r="CW833" i="1" s="1"/>
  <c r="CT834" i="1"/>
  <c r="CU834" i="1"/>
  <c r="CV834" i="1"/>
  <c r="CW834" i="1" s="1"/>
  <c r="CT835" i="1"/>
  <c r="CU835" i="1"/>
  <c r="CV835" i="1"/>
  <c r="CW835" i="1" s="1"/>
  <c r="CT836" i="1"/>
  <c r="CU836" i="1"/>
  <c r="CV836" i="1"/>
  <c r="CW836" i="1" s="1"/>
  <c r="CT837" i="1"/>
  <c r="CU837" i="1"/>
  <c r="CV837" i="1"/>
  <c r="CW837" i="1" s="1"/>
  <c r="CT838" i="1"/>
  <c r="CU838" i="1"/>
  <c r="CV838" i="1"/>
  <c r="CW838" i="1" s="1"/>
  <c r="CT839" i="1"/>
  <c r="CU839" i="1"/>
  <c r="CV839" i="1"/>
  <c r="CT840" i="1"/>
  <c r="CU840" i="1"/>
  <c r="CV840" i="1"/>
  <c r="CW840" i="1" s="1"/>
  <c r="CT841" i="1"/>
  <c r="CU841" i="1"/>
  <c r="CV841" i="1"/>
  <c r="CW841" i="1" s="1"/>
  <c r="CT842" i="1"/>
  <c r="CU842" i="1"/>
  <c r="CV842" i="1"/>
  <c r="CW842" i="1" s="1"/>
  <c r="CT843" i="1"/>
  <c r="CU843" i="1"/>
  <c r="CV843" i="1"/>
  <c r="CW843" i="1" s="1"/>
  <c r="CT844" i="1"/>
  <c r="CU844" i="1"/>
  <c r="CV844" i="1"/>
  <c r="CW844" i="1" s="1"/>
  <c r="CT845" i="1"/>
  <c r="CU845" i="1"/>
  <c r="CV845" i="1"/>
  <c r="CW845" i="1" s="1"/>
  <c r="CT846" i="1"/>
  <c r="CU846" i="1"/>
  <c r="CV846" i="1"/>
  <c r="CW846" i="1" s="1"/>
  <c r="CT847" i="1"/>
  <c r="CU847" i="1"/>
  <c r="CV847" i="1"/>
  <c r="CT848" i="1"/>
  <c r="CU848" i="1"/>
  <c r="CV848" i="1"/>
  <c r="CW848" i="1" s="1"/>
  <c r="CT849" i="1"/>
  <c r="CU849" i="1"/>
  <c r="CV849" i="1"/>
  <c r="CW849" i="1" s="1"/>
  <c r="CT850" i="1"/>
  <c r="CU850" i="1"/>
  <c r="CV850" i="1"/>
  <c r="CW850" i="1" s="1"/>
  <c r="CT851" i="1"/>
  <c r="CU851" i="1"/>
  <c r="CV851" i="1"/>
  <c r="CT852" i="1"/>
  <c r="CU852" i="1"/>
  <c r="CV852" i="1"/>
  <c r="CW852" i="1" s="1"/>
  <c r="CT853" i="1"/>
  <c r="CU853" i="1"/>
  <c r="CV853" i="1"/>
  <c r="CW853" i="1" s="1"/>
  <c r="CT854" i="1"/>
  <c r="CU854" i="1"/>
  <c r="CV854" i="1"/>
  <c r="CW854" i="1" s="1"/>
  <c r="CT855" i="1"/>
  <c r="CU855" i="1"/>
  <c r="CV855" i="1"/>
  <c r="CT856" i="1"/>
  <c r="CU856" i="1"/>
  <c r="CV856" i="1"/>
  <c r="CW856" i="1" s="1"/>
  <c r="CT857" i="1"/>
  <c r="CU857" i="1"/>
  <c r="CV857" i="1"/>
  <c r="CW857" i="1" s="1"/>
  <c r="CT858" i="1"/>
  <c r="CU858" i="1"/>
  <c r="CV858" i="1"/>
  <c r="CW858" i="1" s="1"/>
  <c r="CT859" i="1"/>
  <c r="CU859" i="1"/>
  <c r="CV859" i="1"/>
  <c r="CW859" i="1" s="1"/>
  <c r="CT860" i="1"/>
  <c r="CU860" i="1"/>
  <c r="CV860" i="1"/>
  <c r="CW860" i="1" s="1"/>
  <c r="CT861" i="1"/>
  <c r="CU861" i="1"/>
  <c r="CV861" i="1"/>
  <c r="CW861" i="1" s="1"/>
  <c r="CT862" i="1"/>
  <c r="CU862" i="1"/>
  <c r="CV862" i="1"/>
  <c r="CW862" i="1" s="1"/>
  <c r="CT863" i="1"/>
  <c r="CU863" i="1"/>
  <c r="CV863" i="1"/>
  <c r="CW863" i="1" s="1"/>
  <c r="CT864" i="1"/>
  <c r="CU864" i="1"/>
  <c r="CV864" i="1"/>
  <c r="CW864" i="1" s="1"/>
  <c r="CT865" i="1"/>
  <c r="CU865" i="1"/>
  <c r="CV865" i="1"/>
  <c r="CW865" i="1" s="1"/>
  <c r="CT866" i="1"/>
  <c r="CU866" i="1"/>
  <c r="CV866" i="1"/>
  <c r="CW866" i="1" s="1"/>
  <c r="CT867" i="1"/>
  <c r="CU867" i="1"/>
  <c r="CV867" i="1"/>
  <c r="CT868" i="1"/>
  <c r="CU868" i="1"/>
  <c r="CV868" i="1"/>
  <c r="CW868" i="1" s="1"/>
  <c r="CT869" i="1"/>
  <c r="CU869" i="1"/>
  <c r="CV869" i="1"/>
  <c r="CW869" i="1" s="1"/>
  <c r="CT870" i="1"/>
  <c r="CU870" i="1"/>
  <c r="CV870" i="1"/>
  <c r="CW870" i="1" s="1"/>
  <c r="CT871" i="1"/>
  <c r="CU871" i="1"/>
  <c r="CV871" i="1"/>
  <c r="CT872" i="1"/>
  <c r="CU872" i="1"/>
  <c r="CV872" i="1"/>
  <c r="CW872" i="1" s="1"/>
  <c r="CT873" i="1"/>
  <c r="CU873" i="1"/>
  <c r="CV873" i="1"/>
  <c r="CW873" i="1" s="1"/>
  <c r="CT874" i="1"/>
  <c r="CU874" i="1"/>
  <c r="CV874" i="1"/>
  <c r="CW874" i="1" s="1"/>
  <c r="CT875" i="1"/>
  <c r="CU875" i="1"/>
  <c r="CV875" i="1"/>
  <c r="CT876" i="1"/>
  <c r="CU876" i="1"/>
  <c r="CV876" i="1"/>
  <c r="CW876" i="1" s="1"/>
  <c r="CT877" i="1"/>
  <c r="CU877" i="1"/>
  <c r="CV877" i="1"/>
  <c r="CW877" i="1" s="1"/>
  <c r="CT878" i="1"/>
  <c r="CU878" i="1"/>
  <c r="CV878" i="1"/>
  <c r="CW878" i="1" s="1"/>
  <c r="CT879" i="1"/>
  <c r="CU879" i="1"/>
  <c r="CV879" i="1"/>
  <c r="CW879" i="1" s="1"/>
  <c r="CT880" i="1"/>
  <c r="CU880" i="1"/>
  <c r="CV880" i="1"/>
  <c r="CW880" i="1" s="1"/>
  <c r="CT881" i="1"/>
  <c r="CU881" i="1"/>
  <c r="CV881" i="1"/>
  <c r="CW881" i="1" s="1"/>
  <c r="CT882" i="1"/>
  <c r="CU882" i="1"/>
  <c r="CV882" i="1"/>
  <c r="CW882" i="1" s="1"/>
  <c r="CT883" i="1"/>
  <c r="CU883" i="1"/>
  <c r="CV883" i="1"/>
  <c r="CT884" i="1"/>
  <c r="CU884" i="1"/>
  <c r="CV884" i="1"/>
  <c r="CW884" i="1" s="1"/>
  <c r="CT885" i="1"/>
  <c r="CU885" i="1"/>
  <c r="CV885" i="1"/>
  <c r="CW885" i="1" s="1"/>
  <c r="CT886" i="1"/>
  <c r="CU886" i="1"/>
  <c r="CV886" i="1"/>
  <c r="CW886" i="1" s="1"/>
  <c r="CT887" i="1"/>
  <c r="CU887" i="1"/>
  <c r="CV887" i="1"/>
  <c r="CT888" i="1"/>
  <c r="CU888" i="1"/>
  <c r="CV888" i="1"/>
  <c r="CW888" i="1" s="1"/>
  <c r="CT889" i="1"/>
  <c r="CU889" i="1"/>
  <c r="CV889" i="1"/>
  <c r="CW889" i="1" s="1"/>
  <c r="CT890" i="1"/>
  <c r="CU890" i="1"/>
  <c r="CV890" i="1"/>
  <c r="CW890" i="1" s="1"/>
  <c r="CT891" i="1"/>
  <c r="CU891" i="1"/>
  <c r="CV891" i="1"/>
  <c r="CW891" i="1" s="1"/>
  <c r="CT892" i="1"/>
  <c r="CU892" i="1"/>
  <c r="CV892" i="1"/>
  <c r="CW892" i="1" s="1"/>
  <c r="CT893" i="1"/>
  <c r="CU893" i="1"/>
  <c r="CV893" i="1"/>
  <c r="CW893" i="1" s="1"/>
  <c r="CT894" i="1"/>
  <c r="CU894" i="1"/>
  <c r="CV894" i="1"/>
  <c r="CW894" i="1" s="1"/>
  <c r="CT895" i="1"/>
  <c r="CU895" i="1"/>
  <c r="CV895" i="1"/>
  <c r="CT896" i="1"/>
  <c r="CU896" i="1"/>
  <c r="CV896" i="1"/>
  <c r="CW896" i="1" s="1"/>
  <c r="CT897" i="1"/>
  <c r="CU897" i="1"/>
  <c r="CV897" i="1"/>
  <c r="CW897" i="1" s="1"/>
  <c r="CT898" i="1"/>
  <c r="CU898" i="1"/>
  <c r="CV898" i="1"/>
  <c r="CW898" i="1" s="1"/>
  <c r="CT899" i="1"/>
  <c r="CU899" i="1"/>
  <c r="CV899" i="1"/>
  <c r="CW899" i="1" s="1"/>
  <c r="CT900" i="1"/>
  <c r="CU900" i="1"/>
  <c r="CV900" i="1"/>
  <c r="CW900" i="1" s="1"/>
  <c r="CT901" i="1"/>
  <c r="CU901" i="1"/>
  <c r="CV901" i="1"/>
  <c r="CW901" i="1" s="1"/>
  <c r="CT902" i="1"/>
  <c r="CU902" i="1"/>
  <c r="CV902" i="1"/>
  <c r="CW902" i="1" s="1"/>
  <c r="CT903" i="1"/>
  <c r="CU903" i="1"/>
  <c r="CV903" i="1"/>
  <c r="CW903" i="1" s="1"/>
  <c r="CT904" i="1"/>
  <c r="CU904" i="1"/>
  <c r="CV904" i="1"/>
  <c r="CW904" i="1" s="1"/>
  <c r="CT905" i="1"/>
  <c r="CU905" i="1"/>
  <c r="CV905" i="1"/>
  <c r="CW905" i="1" s="1"/>
  <c r="CT906" i="1"/>
  <c r="CU906" i="1"/>
  <c r="CV906" i="1"/>
  <c r="CW906" i="1" s="1"/>
  <c r="CT907" i="1"/>
  <c r="CU907" i="1"/>
  <c r="CV907" i="1"/>
  <c r="CT908" i="1"/>
  <c r="CU908" i="1"/>
  <c r="CV908" i="1"/>
  <c r="CW908" i="1" s="1"/>
  <c r="CT909" i="1"/>
  <c r="CU909" i="1"/>
  <c r="CV909" i="1"/>
  <c r="CW909" i="1" s="1"/>
  <c r="CT910" i="1"/>
  <c r="CU910" i="1"/>
  <c r="CV910" i="1"/>
  <c r="CW910" i="1" s="1"/>
  <c r="CT911" i="1"/>
  <c r="CU911" i="1"/>
  <c r="CV911" i="1"/>
  <c r="CT912" i="1"/>
  <c r="CU912" i="1"/>
  <c r="CV912" i="1"/>
  <c r="CW912" i="1" s="1"/>
  <c r="CT913" i="1"/>
  <c r="CU913" i="1"/>
  <c r="CV913" i="1"/>
  <c r="CW913" i="1" s="1"/>
  <c r="CT914" i="1"/>
  <c r="CU914" i="1"/>
  <c r="CV914" i="1"/>
  <c r="CW914" i="1" s="1"/>
  <c r="CT915" i="1"/>
  <c r="CU915" i="1"/>
  <c r="CV915" i="1"/>
  <c r="CT916" i="1"/>
  <c r="CU916" i="1"/>
  <c r="CV916" i="1"/>
  <c r="CW916" i="1" s="1"/>
  <c r="CT917" i="1"/>
  <c r="CU917" i="1"/>
  <c r="CV917" i="1"/>
  <c r="CW917" i="1" s="1"/>
  <c r="CT918" i="1"/>
  <c r="CU918" i="1"/>
  <c r="CV918" i="1"/>
  <c r="CW918" i="1" s="1"/>
  <c r="CT919" i="1"/>
  <c r="CU919" i="1"/>
  <c r="CV919" i="1"/>
  <c r="CW919" i="1" s="1"/>
  <c r="CT920" i="1"/>
  <c r="CU920" i="1"/>
  <c r="CV920" i="1"/>
  <c r="CW920" i="1" s="1"/>
  <c r="CT921" i="1"/>
  <c r="CU921" i="1"/>
  <c r="CV921" i="1"/>
  <c r="CW921" i="1" s="1"/>
  <c r="CT922" i="1"/>
  <c r="CU922" i="1"/>
  <c r="CV922" i="1"/>
  <c r="CW922" i="1" s="1"/>
  <c r="CT923" i="1"/>
  <c r="CU923" i="1"/>
  <c r="CV923" i="1"/>
  <c r="CW923" i="1" s="1"/>
  <c r="CT924" i="1"/>
  <c r="CU924" i="1"/>
  <c r="CV924" i="1"/>
  <c r="CW924" i="1" s="1"/>
  <c r="CT925" i="1"/>
  <c r="CU925" i="1"/>
  <c r="CV925" i="1"/>
  <c r="CW925" i="1" s="1"/>
  <c r="CT926" i="1"/>
  <c r="CU926" i="1"/>
  <c r="CV926" i="1"/>
  <c r="CW926" i="1" s="1"/>
  <c r="CT927" i="1"/>
  <c r="CU927" i="1"/>
  <c r="CV927" i="1"/>
  <c r="CT928" i="1"/>
  <c r="CU928" i="1"/>
  <c r="CV928" i="1"/>
  <c r="CW928" i="1" s="1"/>
  <c r="CT929" i="1"/>
  <c r="CU929" i="1"/>
  <c r="CV929" i="1"/>
  <c r="CW929" i="1" s="1"/>
  <c r="CT930" i="1"/>
  <c r="CU930" i="1"/>
  <c r="CV930" i="1"/>
  <c r="CW930" i="1" s="1"/>
  <c r="CT931" i="1"/>
  <c r="CU931" i="1"/>
  <c r="CV931" i="1"/>
  <c r="CT932" i="1"/>
  <c r="CU932" i="1"/>
  <c r="CV932" i="1"/>
  <c r="CW932" i="1" s="1"/>
  <c r="CT933" i="1"/>
  <c r="CU933" i="1"/>
  <c r="CV933" i="1"/>
  <c r="CW933" i="1" s="1"/>
  <c r="CT934" i="1"/>
  <c r="CU934" i="1"/>
  <c r="CV934" i="1"/>
  <c r="CW934" i="1" s="1"/>
  <c r="CT935" i="1"/>
  <c r="CU935" i="1"/>
  <c r="CV935" i="1"/>
  <c r="CW935" i="1" s="1"/>
  <c r="CT936" i="1"/>
  <c r="CU936" i="1"/>
  <c r="CV936" i="1"/>
  <c r="CW936" i="1" s="1"/>
  <c r="CT937" i="1"/>
  <c r="CU937" i="1"/>
  <c r="CV937" i="1"/>
  <c r="CW937" i="1" s="1"/>
  <c r="CT938" i="1"/>
  <c r="CU938" i="1"/>
  <c r="CV938" i="1"/>
  <c r="CW938" i="1" s="1"/>
  <c r="CT939" i="1"/>
  <c r="CU939" i="1"/>
  <c r="CV939" i="1"/>
  <c r="CT940" i="1"/>
  <c r="CU940" i="1"/>
  <c r="CV940" i="1"/>
  <c r="CW940" i="1" s="1"/>
  <c r="CT941" i="1"/>
  <c r="CU941" i="1"/>
  <c r="CV941" i="1"/>
  <c r="CW941" i="1" s="1"/>
  <c r="CT942" i="1"/>
  <c r="CU942" i="1"/>
  <c r="CV942" i="1"/>
  <c r="CW942" i="1" s="1"/>
  <c r="CT943" i="1"/>
  <c r="CU943" i="1"/>
  <c r="CV943" i="1"/>
  <c r="CW943" i="1" s="1"/>
  <c r="CT944" i="1"/>
  <c r="CU944" i="1"/>
  <c r="CV944" i="1"/>
  <c r="CW944" i="1" s="1"/>
  <c r="CT945" i="1"/>
  <c r="CU945" i="1"/>
  <c r="CV945" i="1"/>
  <c r="CW945" i="1" s="1"/>
  <c r="CT946" i="1"/>
  <c r="CU946" i="1"/>
  <c r="CV946" i="1"/>
  <c r="CW946" i="1" s="1"/>
  <c r="CT947" i="1"/>
  <c r="CU947" i="1"/>
  <c r="CV947" i="1"/>
  <c r="CT948" i="1"/>
  <c r="CU948" i="1"/>
  <c r="CV948" i="1"/>
  <c r="CW948" i="1" s="1"/>
  <c r="CT949" i="1"/>
  <c r="CU949" i="1"/>
  <c r="CV949" i="1"/>
  <c r="CW949" i="1" s="1"/>
  <c r="CT950" i="1"/>
  <c r="CU950" i="1"/>
  <c r="CV950" i="1"/>
  <c r="CW950" i="1" s="1"/>
  <c r="CT951" i="1"/>
  <c r="CU951" i="1"/>
  <c r="CV951" i="1"/>
  <c r="CW951" i="1" s="1"/>
  <c r="CT952" i="1"/>
  <c r="CU952" i="1"/>
  <c r="CV952" i="1"/>
  <c r="CW952" i="1" s="1"/>
  <c r="CT953" i="1"/>
  <c r="CU953" i="1"/>
  <c r="CV953" i="1"/>
  <c r="CW953" i="1" s="1"/>
  <c r="CT954" i="1"/>
  <c r="CU954" i="1"/>
  <c r="CV954" i="1"/>
  <c r="CW954" i="1" s="1"/>
  <c r="CT955" i="1"/>
  <c r="CU955" i="1"/>
  <c r="CV955" i="1"/>
  <c r="CT956" i="1"/>
  <c r="CU956" i="1"/>
  <c r="CV956" i="1"/>
  <c r="CW956" i="1" s="1"/>
  <c r="CT957" i="1"/>
  <c r="CU957" i="1"/>
  <c r="CV957" i="1"/>
  <c r="CW957" i="1" s="1"/>
  <c r="CT958" i="1"/>
  <c r="CU958" i="1"/>
  <c r="CV958" i="1"/>
  <c r="CW958" i="1" s="1"/>
  <c r="CT959" i="1"/>
  <c r="CU959" i="1"/>
  <c r="CV959" i="1"/>
  <c r="CT960" i="1"/>
  <c r="CU960" i="1"/>
  <c r="CV960" i="1"/>
  <c r="CW960" i="1" s="1"/>
  <c r="CT961" i="1"/>
  <c r="CU961" i="1"/>
  <c r="CV961" i="1"/>
  <c r="CW961" i="1" s="1"/>
  <c r="CT962" i="1"/>
  <c r="CU962" i="1"/>
  <c r="CV962" i="1"/>
  <c r="CW962" i="1" s="1"/>
  <c r="CT963" i="1"/>
  <c r="CU963" i="1"/>
  <c r="CV963" i="1"/>
  <c r="CW963" i="1" s="1"/>
  <c r="CT964" i="1"/>
  <c r="CU964" i="1"/>
  <c r="CV964" i="1"/>
  <c r="CW964" i="1" s="1"/>
  <c r="CT965" i="1"/>
  <c r="CU965" i="1"/>
  <c r="CV965" i="1"/>
  <c r="CW965" i="1" s="1"/>
  <c r="CT966" i="1"/>
  <c r="CU966" i="1"/>
  <c r="CV966" i="1"/>
  <c r="CW966" i="1" s="1"/>
  <c r="CT967" i="1"/>
  <c r="CU967" i="1"/>
  <c r="CV967" i="1"/>
  <c r="CW967" i="1" s="1"/>
  <c r="CT968" i="1"/>
  <c r="CU968" i="1"/>
  <c r="CV968" i="1"/>
  <c r="CW968" i="1" s="1"/>
  <c r="CT969" i="1"/>
  <c r="CU969" i="1"/>
  <c r="CV969" i="1"/>
  <c r="CW969" i="1" s="1"/>
  <c r="CT970" i="1"/>
  <c r="CU970" i="1"/>
  <c r="CV970" i="1"/>
  <c r="CW970" i="1" s="1"/>
  <c r="CT971" i="1"/>
  <c r="CU971" i="1"/>
  <c r="CV971" i="1"/>
  <c r="CT972" i="1"/>
  <c r="CU972" i="1"/>
  <c r="CV972" i="1"/>
  <c r="CW972" i="1" s="1"/>
  <c r="CT973" i="1"/>
  <c r="CU973" i="1"/>
  <c r="CV973" i="1"/>
  <c r="CW973" i="1" s="1"/>
  <c r="CT974" i="1"/>
  <c r="CU974" i="1"/>
  <c r="CV974" i="1"/>
  <c r="CW974" i="1" s="1"/>
  <c r="CT975" i="1"/>
  <c r="CU975" i="1"/>
  <c r="CV975" i="1"/>
  <c r="CT976" i="1"/>
  <c r="CU976" i="1"/>
  <c r="CV976" i="1"/>
  <c r="CW976" i="1" s="1"/>
  <c r="CT977" i="1"/>
  <c r="CU977" i="1"/>
  <c r="CV977" i="1"/>
  <c r="CW977" i="1" s="1"/>
  <c r="CT978" i="1"/>
  <c r="CU978" i="1"/>
  <c r="CV978" i="1"/>
  <c r="CW978" i="1" s="1"/>
  <c r="CT979" i="1"/>
  <c r="CU979" i="1"/>
  <c r="CV979" i="1"/>
  <c r="CT980" i="1"/>
  <c r="CU980" i="1"/>
  <c r="CV980" i="1"/>
  <c r="CW980" i="1" s="1"/>
  <c r="CT981" i="1"/>
  <c r="CU981" i="1"/>
  <c r="CV981" i="1"/>
  <c r="CW981" i="1" s="1"/>
  <c r="CT982" i="1"/>
  <c r="CU982" i="1"/>
  <c r="CV982" i="1"/>
  <c r="CW982" i="1" s="1"/>
  <c r="CT983" i="1"/>
  <c r="CU983" i="1"/>
  <c r="CV983" i="1"/>
  <c r="CW983" i="1" s="1"/>
  <c r="CT984" i="1"/>
  <c r="CU984" i="1"/>
  <c r="CV984" i="1"/>
  <c r="CW984" i="1" s="1"/>
  <c r="CT985" i="1"/>
  <c r="CU985" i="1"/>
  <c r="CV985" i="1"/>
  <c r="CW985" i="1" s="1"/>
  <c r="CT986" i="1"/>
  <c r="CU986" i="1"/>
  <c r="CV986" i="1"/>
  <c r="CW986" i="1" s="1"/>
  <c r="CT987" i="1"/>
  <c r="CU987" i="1"/>
  <c r="CV987" i="1"/>
  <c r="CW987" i="1" s="1"/>
  <c r="CT988" i="1"/>
  <c r="CU988" i="1"/>
  <c r="CV988" i="1"/>
  <c r="CW988" i="1" s="1"/>
  <c r="CT989" i="1"/>
  <c r="CU989" i="1"/>
  <c r="CV989" i="1"/>
  <c r="CW989" i="1" s="1"/>
  <c r="CT990" i="1"/>
  <c r="CU990" i="1"/>
  <c r="CV990" i="1"/>
  <c r="CW990" i="1" s="1"/>
  <c r="CT991" i="1"/>
  <c r="CU991" i="1"/>
  <c r="CV991" i="1"/>
  <c r="CT992" i="1"/>
  <c r="CU992" i="1"/>
  <c r="CV992" i="1"/>
  <c r="CW992" i="1" s="1"/>
  <c r="CT993" i="1"/>
  <c r="CU993" i="1"/>
  <c r="CV993" i="1"/>
  <c r="CW993" i="1" s="1"/>
  <c r="CT994" i="1"/>
  <c r="CU994" i="1"/>
  <c r="CV994" i="1"/>
  <c r="CW994" i="1" s="1"/>
  <c r="CT995" i="1"/>
  <c r="CU995" i="1"/>
  <c r="CV995" i="1"/>
  <c r="CT996" i="1"/>
  <c r="CU996" i="1"/>
  <c r="CV996" i="1"/>
  <c r="CW996" i="1" s="1"/>
  <c r="CT997" i="1"/>
  <c r="CU997" i="1"/>
  <c r="CV997" i="1"/>
  <c r="CW997" i="1" s="1"/>
  <c r="CT998" i="1"/>
  <c r="CU998" i="1"/>
  <c r="CV998" i="1"/>
  <c r="CW998" i="1" s="1"/>
  <c r="CT999" i="1"/>
  <c r="CU999" i="1"/>
  <c r="CV999" i="1"/>
  <c r="CW999" i="1" s="1"/>
  <c r="CT1000" i="1"/>
  <c r="CU1000" i="1"/>
  <c r="CV1000" i="1"/>
  <c r="CW1000" i="1" s="1"/>
  <c r="CT1001" i="1"/>
  <c r="CU1001" i="1"/>
  <c r="CV1001" i="1"/>
  <c r="CW1001" i="1" s="1"/>
  <c r="CT1002" i="1"/>
  <c r="CU1002" i="1"/>
  <c r="CV1002" i="1"/>
  <c r="CW1002" i="1" s="1"/>
  <c r="CT1003" i="1"/>
  <c r="CU1003" i="1"/>
  <c r="CV1003" i="1"/>
  <c r="CT1004" i="1"/>
  <c r="CU1004" i="1"/>
  <c r="CV1004" i="1"/>
  <c r="CW1004" i="1" s="1"/>
  <c r="CT1005" i="1"/>
  <c r="CU1005" i="1"/>
  <c r="CV1005" i="1"/>
  <c r="CW1005" i="1" s="1"/>
  <c r="CT1006" i="1"/>
  <c r="CU1006" i="1"/>
  <c r="CV1006" i="1"/>
  <c r="CW1006" i="1" s="1"/>
  <c r="CT1007" i="1"/>
  <c r="CU1007" i="1"/>
  <c r="CV1007" i="1"/>
  <c r="CW1007" i="1" s="1"/>
  <c r="CT1008" i="1"/>
  <c r="CU1008" i="1"/>
  <c r="CV1008" i="1"/>
  <c r="CW1008" i="1" s="1"/>
  <c r="CT1009" i="1"/>
  <c r="CU1009" i="1"/>
  <c r="CV1009" i="1"/>
  <c r="CW1009" i="1" s="1"/>
  <c r="CT1010" i="1"/>
  <c r="CU1010" i="1"/>
  <c r="CV1010" i="1"/>
  <c r="CW1010" i="1" s="1"/>
  <c r="CT1011" i="1"/>
  <c r="CU1011" i="1"/>
  <c r="CV1011" i="1"/>
  <c r="CT1012" i="1"/>
  <c r="CU1012" i="1"/>
  <c r="CV1012" i="1"/>
  <c r="CW1012" i="1" s="1"/>
  <c r="CT1013" i="1"/>
  <c r="CU1013" i="1"/>
  <c r="CV1013" i="1"/>
  <c r="CW1013" i="1" s="1"/>
  <c r="CT1014" i="1"/>
  <c r="CU1014" i="1"/>
  <c r="CV1014" i="1"/>
  <c r="CW1014" i="1" s="1"/>
  <c r="CT1015" i="1"/>
  <c r="CU1015" i="1"/>
  <c r="CV1015" i="1"/>
  <c r="CW1015" i="1" s="1"/>
  <c r="CT1016" i="1"/>
  <c r="CU1016" i="1"/>
  <c r="CV1016" i="1"/>
  <c r="CW1016" i="1" s="1"/>
  <c r="CT1017" i="1"/>
  <c r="CU1017" i="1"/>
  <c r="CV1017" i="1"/>
  <c r="CW1017" i="1" s="1"/>
  <c r="CT1018" i="1"/>
  <c r="CU1018" i="1"/>
  <c r="CV1018" i="1"/>
  <c r="CW1018" i="1" s="1"/>
  <c r="CT1019" i="1"/>
  <c r="CU1019" i="1"/>
  <c r="CV1019" i="1"/>
  <c r="CT1020" i="1"/>
  <c r="CU1020" i="1"/>
  <c r="CV1020" i="1"/>
  <c r="CW1020" i="1" s="1"/>
  <c r="CT1021" i="1"/>
  <c r="CU1021" i="1"/>
  <c r="CV1021" i="1"/>
  <c r="CW1021" i="1" s="1"/>
  <c r="CT1022" i="1"/>
  <c r="CU1022" i="1"/>
  <c r="CV1022" i="1"/>
  <c r="CW1022" i="1" s="1"/>
  <c r="CT1023" i="1"/>
  <c r="CU1023" i="1"/>
  <c r="CV1023" i="1"/>
  <c r="CT1024" i="1"/>
  <c r="CU1024" i="1"/>
  <c r="CV1024" i="1"/>
  <c r="CW1024" i="1" s="1"/>
  <c r="CT1025" i="1"/>
  <c r="CU1025" i="1"/>
  <c r="CV1025" i="1"/>
  <c r="CW1025" i="1" s="1"/>
  <c r="CT1026" i="1"/>
  <c r="CU1026" i="1"/>
  <c r="CV1026" i="1"/>
  <c r="CW1026" i="1" s="1"/>
  <c r="CT1027" i="1"/>
  <c r="CU1027" i="1"/>
  <c r="CV1027" i="1"/>
  <c r="CW1027" i="1" s="1"/>
  <c r="CT1028" i="1"/>
  <c r="CU1028" i="1"/>
  <c r="CV1028" i="1"/>
  <c r="CW1028" i="1" s="1"/>
  <c r="CT1029" i="1"/>
  <c r="CU1029" i="1"/>
  <c r="CV1029" i="1"/>
  <c r="CW1029" i="1" s="1"/>
  <c r="CT1030" i="1"/>
  <c r="CU1030" i="1"/>
  <c r="CV1030" i="1"/>
  <c r="CW1030" i="1" s="1"/>
  <c r="CT1031" i="1"/>
  <c r="CU1031" i="1"/>
  <c r="CV1031" i="1"/>
  <c r="CW1031" i="1" s="1"/>
  <c r="CT1032" i="1"/>
  <c r="CU1032" i="1"/>
  <c r="CV1032" i="1"/>
  <c r="CW1032" i="1" s="1"/>
  <c r="CT1033" i="1"/>
  <c r="CU1033" i="1"/>
  <c r="CV1033" i="1"/>
  <c r="CW1033" i="1" s="1"/>
  <c r="CT1034" i="1"/>
  <c r="CU1034" i="1"/>
  <c r="CV1034" i="1"/>
  <c r="CW1034" i="1" s="1"/>
  <c r="CT1035" i="1"/>
  <c r="CU1035" i="1"/>
  <c r="CV1035" i="1"/>
  <c r="CT1036" i="1"/>
  <c r="CU1036" i="1"/>
  <c r="CV1036" i="1"/>
  <c r="CW1036" i="1" s="1"/>
  <c r="CT1037" i="1"/>
  <c r="CU1037" i="1"/>
  <c r="CV1037" i="1"/>
  <c r="CW1037" i="1" s="1"/>
  <c r="CT1038" i="1"/>
  <c r="CU1038" i="1"/>
  <c r="CV1038" i="1"/>
  <c r="CW1038" i="1" s="1"/>
  <c r="CT1039" i="1"/>
  <c r="CU1039" i="1"/>
  <c r="CV1039" i="1"/>
  <c r="CT1040" i="1"/>
  <c r="CU1040" i="1"/>
  <c r="CV1040" i="1"/>
  <c r="CW1040" i="1" s="1"/>
  <c r="CT1041" i="1"/>
  <c r="CU1041" i="1"/>
  <c r="CV1041" i="1"/>
  <c r="CW1041" i="1" s="1"/>
  <c r="CT1042" i="1"/>
  <c r="CU1042" i="1"/>
  <c r="CV1042" i="1"/>
  <c r="CW1042" i="1" s="1"/>
  <c r="CT1043" i="1"/>
  <c r="CU1043" i="1"/>
  <c r="CV1043" i="1"/>
  <c r="CT1044" i="1"/>
  <c r="CU1044" i="1"/>
  <c r="CV1044" i="1"/>
  <c r="CW1044" i="1" s="1"/>
  <c r="CT1045" i="1"/>
  <c r="CU1045" i="1"/>
  <c r="CV1045" i="1"/>
  <c r="CW1045" i="1" s="1"/>
  <c r="CT1046" i="1"/>
  <c r="CU1046" i="1"/>
  <c r="CV1046" i="1"/>
  <c r="CW1046" i="1" s="1"/>
  <c r="CT1047" i="1"/>
  <c r="CU1047" i="1"/>
  <c r="CV1047" i="1"/>
  <c r="CW1047" i="1" s="1"/>
  <c r="CT1048" i="1"/>
  <c r="CU1048" i="1"/>
  <c r="CV1048" i="1"/>
  <c r="CW1048" i="1" s="1"/>
  <c r="CT1049" i="1"/>
  <c r="CU1049" i="1"/>
  <c r="CV1049" i="1"/>
  <c r="CW1049" i="1" s="1"/>
  <c r="CT1050" i="1"/>
  <c r="CU1050" i="1"/>
  <c r="CV1050" i="1"/>
  <c r="CW1050" i="1" s="1"/>
  <c r="CT1051" i="1"/>
  <c r="CU1051" i="1"/>
  <c r="CV1051" i="1"/>
  <c r="CW1051" i="1" s="1"/>
  <c r="CT1052" i="1"/>
  <c r="CU1052" i="1"/>
  <c r="CV1052" i="1"/>
  <c r="CW1052" i="1" s="1"/>
  <c r="CT1053" i="1"/>
  <c r="CU1053" i="1"/>
  <c r="CV1053" i="1"/>
  <c r="CW1053" i="1" s="1"/>
  <c r="CT1054" i="1"/>
  <c r="CU1054" i="1"/>
  <c r="CV1054" i="1"/>
  <c r="CW1054" i="1" s="1"/>
  <c r="CT1055" i="1"/>
  <c r="CU1055" i="1"/>
  <c r="CV1055" i="1"/>
  <c r="CW1055" i="1" s="1"/>
  <c r="CT1056" i="1"/>
  <c r="CU1056" i="1"/>
  <c r="CV1056" i="1"/>
  <c r="CW1056" i="1" s="1"/>
  <c r="CT1057" i="1"/>
  <c r="CU1057" i="1"/>
  <c r="CV1057" i="1"/>
  <c r="CW1057" i="1" s="1"/>
  <c r="CT1058" i="1"/>
  <c r="CU1058" i="1"/>
  <c r="CV1058" i="1"/>
  <c r="CW1058" i="1" s="1"/>
  <c r="CT1059" i="1"/>
  <c r="CU1059" i="1"/>
  <c r="CV1059" i="1"/>
  <c r="CW1059" i="1" s="1"/>
  <c r="CT1060" i="1"/>
  <c r="CU1060" i="1"/>
  <c r="CV1060" i="1"/>
  <c r="CW1060" i="1" s="1"/>
  <c r="CT1061" i="1"/>
  <c r="CU1061" i="1"/>
  <c r="CV1061" i="1"/>
  <c r="CW1061" i="1" s="1"/>
  <c r="CT1062" i="1"/>
  <c r="CU1062" i="1"/>
  <c r="CV1062" i="1"/>
  <c r="CW1062" i="1" s="1"/>
  <c r="CT1063" i="1"/>
  <c r="CU1063" i="1"/>
  <c r="CV1063" i="1"/>
  <c r="CW1063" i="1" s="1"/>
  <c r="CT1064" i="1"/>
  <c r="CU1064" i="1"/>
  <c r="CV1064" i="1"/>
  <c r="CW1064" i="1" s="1"/>
  <c r="CT1065" i="1"/>
  <c r="CU1065" i="1"/>
  <c r="CV1065" i="1"/>
  <c r="CW1065" i="1" s="1"/>
  <c r="CT1066" i="1"/>
  <c r="CU1066" i="1"/>
  <c r="CV1066" i="1"/>
  <c r="CW1066" i="1" s="1"/>
  <c r="CT1067" i="1"/>
  <c r="CU1067" i="1"/>
  <c r="CV1067" i="1"/>
  <c r="CW1067" i="1" s="1"/>
  <c r="CT1068" i="1"/>
  <c r="CU1068" i="1"/>
  <c r="CV1068" i="1"/>
  <c r="CW1068" i="1" s="1"/>
  <c r="CT1069" i="1"/>
  <c r="CU1069" i="1"/>
  <c r="CV1069" i="1"/>
  <c r="CW1069" i="1" s="1"/>
  <c r="CT1070" i="1"/>
  <c r="CU1070" i="1"/>
  <c r="CV1070" i="1"/>
  <c r="CW1070" i="1" s="1"/>
  <c r="CT1071" i="1"/>
  <c r="CU1071" i="1"/>
  <c r="CV1071" i="1"/>
  <c r="CW1071" i="1" s="1"/>
  <c r="CT1072" i="1"/>
  <c r="CU1072" i="1"/>
  <c r="CV1072" i="1"/>
  <c r="CW1072" i="1" s="1"/>
  <c r="CT1073" i="1"/>
  <c r="CU1073" i="1"/>
  <c r="CV1073" i="1"/>
  <c r="CW1073" i="1" s="1"/>
  <c r="CT1074" i="1"/>
  <c r="CU1074" i="1"/>
  <c r="CV1074" i="1"/>
  <c r="CW1074" i="1" s="1"/>
  <c r="CT1075" i="1"/>
  <c r="CU1075" i="1"/>
  <c r="CV1075" i="1"/>
  <c r="CW1075" i="1" s="1"/>
  <c r="CT1076" i="1"/>
  <c r="CU1076" i="1"/>
  <c r="CV1076" i="1"/>
  <c r="CW1076" i="1" s="1"/>
  <c r="CT1077" i="1"/>
  <c r="CU1077" i="1"/>
  <c r="CV1077" i="1"/>
  <c r="CW1077" i="1" s="1"/>
  <c r="CT1078" i="1"/>
  <c r="CU1078" i="1"/>
  <c r="CV1078" i="1"/>
  <c r="CW1078" i="1" s="1"/>
  <c r="CT1079" i="1"/>
  <c r="CU1079" i="1"/>
  <c r="CV1079" i="1"/>
  <c r="CW1079" i="1" s="1"/>
  <c r="CT1080" i="1"/>
  <c r="CU1080" i="1"/>
  <c r="CV1080" i="1"/>
  <c r="CW1080" i="1" s="1"/>
  <c r="CT1081" i="1"/>
  <c r="CU1081" i="1"/>
  <c r="CV1081" i="1"/>
  <c r="CW1081" i="1" s="1"/>
  <c r="CT1082" i="1"/>
  <c r="CU1082" i="1"/>
  <c r="CV1082" i="1"/>
  <c r="CW1082" i="1" s="1"/>
  <c r="CT1083" i="1"/>
  <c r="CU1083" i="1"/>
  <c r="CV1083" i="1"/>
  <c r="CW1083" i="1" s="1"/>
  <c r="CT1084" i="1"/>
  <c r="CU1084" i="1"/>
  <c r="CV1084" i="1"/>
  <c r="CW1084" i="1" s="1"/>
  <c r="CT1085" i="1"/>
  <c r="CU1085" i="1"/>
  <c r="CV1085" i="1"/>
  <c r="CW1085" i="1" s="1"/>
  <c r="CT1086" i="1"/>
  <c r="CU1086" i="1"/>
  <c r="CV1086" i="1"/>
  <c r="CW1086" i="1" s="1"/>
  <c r="CT1087" i="1"/>
  <c r="CU1087" i="1"/>
  <c r="CV1087" i="1"/>
  <c r="CW1087" i="1" s="1"/>
  <c r="CT1088" i="1"/>
  <c r="CU1088" i="1"/>
  <c r="CV1088" i="1"/>
  <c r="CW1088" i="1" s="1"/>
  <c r="CT1089" i="1"/>
  <c r="CU1089" i="1"/>
  <c r="CV1089" i="1"/>
  <c r="CW1089" i="1" s="1"/>
  <c r="CT1090" i="1"/>
  <c r="CU1090" i="1"/>
  <c r="CV1090" i="1"/>
  <c r="CW1090" i="1" s="1"/>
  <c r="CT1091" i="1"/>
  <c r="CU1091" i="1"/>
  <c r="CV1091" i="1"/>
  <c r="CW1091" i="1" s="1"/>
  <c r="CT1092" i="1"/>
  <c r="CU1092" i="1"/>
  <c r="CV1092" i="1"/>
  <c r="CW1092" i="1" s="1"/>
  <c r="CT1093" i="1"/>
  <c r="CU1093" i="1"/>
  <c r="CV1093" i="1"/>
  <c r="CW1093" i="1" s="1"/>
  <c r="CT1094" i="1"/>
  <c r="CU1094" i="1"/>
  <c r="CV1094" i="1"/>
  <c r="CW1094" i="1" s="1"/>
  <c r="CT1095" i="1"/>
  <c r="CU1095" i="1"/>
  <c r="CV1095" i="1"/>
  <c r="CW1095" i="1" s="1"/>
  <c r="CT1096" i="1"/>
  <c r="CU1096" i="1"/>
  <c r="CV1096" i="1"/>
  <c r="CW1096" i="1" s="1"/>
  <c r="CT1097" i="1"/>
  <c r="CU1097" i="1"/>
  <c r="CV1097" i="1"/>
  <c r="CW1097" i="1" s="1"/>
  <c r="CT1098" i="1"/>
  <c r="CU1098" i="1"/>
  <c r="CV1098" i="1"/>
  <c r="CW1098" i="1" s="1"/>
  <c r="CT1099" i="1"/>
  <c r="CU1099" i="1"/>
  <c r="CV1099" i="1"/>
  <c r="CW1099" i="1" s="1"/>
  <c r="CT1100" i="1"/>
  <c r="CU1100" i="1"/>
  <c r="CV1100" i="1"/>
  <c r="CW1100" i="1" s="1"/>
  <c r="CT1101" i="1"/>
  <c r="CU1101" i="1"/>
  <c r="CV1101" i="1"/>
  <c r="CW1101" i="1" s="1"/>
  <c r="CT1102" i="1"/>
  <c r="CU1102" i="1"/>
  <c r="CV1102" i="1"/>
  <c r="CW1102" i="1" s="1"/>
  <c r="CT1103" i="1"/>
  <c r="CU1103" i="1"/>
  <c r="CV1103" i="1"/>
  <c r="CT1104" i="1"/>
  <c r="CU1104" i="1"/>
  <c r="CV1104" i="1"/>
  <c r="CW1104" i="1" s="1"/>
  <c r="CT1105" i="1"/>
  <c r="CU1105" i="1"/>
  <c r="CV1105" i="1"/>
  <c r="CW1105" i="1" s="1"/>
  <c r="CT1106" i="1"/>
  <c r="CU1106" i="1"/>
  <c r="CV1106" i="1"/>
  <c r="CW1106" i="1" s="1"/>
  <c r="CT1107" i="1"/>
  <c r="CU1107" i="1"/>
  <c r="CV1107" i="1"/>
  <c r="CW1107" i="1" s="1"/>
  <c r="CT1108" i="1"/>
  <c r="CU1108" i="1"/>
  <c r="CV1108" i="1"/>
  <c r="CW1108" i="1" s="1"/>
  <c r="CT1109" i="1"/>
  <c r="CU1109" i="1"/>
  <c r="CV1109" i="1"/>
  <c r="CW1109" i="1" s="1"/>
  <c r="CT1110" i="1"/>
  <c r="CU1110" i="1"/>
  <c r="CV1110" i="1"/>
  <c r="CW1110" i="1" s="1"/>
  <c r="CT1111" i="1"/>
  <c r="CU1111" i="1"/>
  <c r="CV1111" i="1"/>
  <c r="CW1111" i="1" s="1"/>
  <c r="CT1112" i="1"/>
  <c r="CU1112" i="1"/>
  <c r="CV1112" i="1"/>
  <c r="CW1112" i="1" s="1"/>
  <c r="CT1113" i="1"/>
  <c r="CU1113" i="1"/>
  <c r="CV1113" i="1"/>
  <c r="CW1113" i="1" s="1"/>
  <c r="CT1114" i="1"/>
  <c r="CU1114" i="1"/>
  <c r="CV1114" i="1"/>
  <c r="CW1114" i="1" s="1"/>
  <c r="CT1115" i="1"/>
  <c r="CU1115" i="1"/>
  <c r="CV1115" i="1"/>
  <c r="CW1115" i="1" s="1"/>
  <c r="CT1116" i="1"/>
  <c r="CU1116" i="1"/>
  <c r="CV1116" i="1"/>
  <c r="CW1116" i="1" s="1"/>
  <c r="CT1117" i="1"/>
  <c r="CU1117" i="1"/>
  <c r="CV1117" i="1"/>
  <c r="CW1117" i="1" s="1"/>
  <c r="CT1118" i="1"/>
  <c r="CU1118" i="1"/>
  <c r="CV1118" i="1"/>
  <c r="CW1118" i="1" s="1"/>
  <c r="CT1119" i="1"/>
  <c r="CU1119" i="1"/>
  <c r="CV1119" i="1"/>
  <c r="CW1119" i="1" s="1"/>
  <c r="CT1120" i="1"/>
  <c r="CU1120" i="1"/>
  <c r="CV1120" i="1"/>
  <c r="CW1120" i="1" s="1"/>
  <c r="CT1121" i="1"/>
  <c r="CU1121" i="1"/>
  <c r="CV1121" i="1"/>
  <c r="CW1121" i="1" s="1"/>
  <c r="CT1122" i="1"/>
  <c r="CU1122" i="1"/>
  <c r="CV1122" i="1"/>
  <c r="CW1122" i="1" s="1"/>
  <c r="CT1123" i="1"/>
  <c r="CU1123" i="1"/>
  <c r="CV1123" i="1"/>
  <c r="CW1123" i="1" s="1"/>
  <c r="CT1124" i="1"/>
  <c r="CU1124" i="1"/>
  <c r="CV1124" i="1"/>
  <c r="CW1124" i="1" s="1"/>
  <c r="CT1125" i="1"/>
  <c r="CU1125" i="1"/>
  <c r="CV1125" i="1"/>
  <c r="CW1125" i="1" s="1"/>
  <c r="CT1126" i="1"/>
  <c r="CU1126" i="1"/>
  <c r="CV1126" i="1"/>
  <c r="CW1126" i="1" s="1"/>
  <c r="CT1127" i="1"/>
  <c r="CU1127" i="1"/>
  <c r="CV1127" i="1"/>
  <c r="CW1127" i="1" s="1"/>
  <c r="CT1128" i="1"/>
  <c r="CU1128" i="1"/>
  <c r="CV1128" i="1"/>
  <c r="CW1128" i="1" s="1"/>
  <c r="CT1129" i="1"/>
  <c r="CU1129" i="1"/>
  <c r="CV1129" i="1"/>
  <c r="CW1129" i="1" s="1"/>
  <c r="CT1130" i="1"/>
  <c r="CU1130" i="1"/>
  <c r="CV1130" i="1"/>
  <c r="CW1130" i="1" s="1"/>
  <c r="CT1131" i="1"/>
  <c r="CU1131" i="1"/>
  <c r="CV1131" i="1"/>
  <c r="CT1132" i="1"/>
  <c r="CU1132" i="1"/>
  <c r="CV1132" i="1"/>
  <c r="CW1132" i="1" s="1"/>
  <c r="CT1133" i="1"/>
  <c r="CU1133" i="1"/>
  <c r="CV1133" i="1"/>
  <c r="CW1133" i="1" s="1"/>
  <c r="CT1134" i="1"/>
  <c r="CU1134" i="1"/>
  <c r="CV1134" i="1"/>
  <c r="CW1134" i="1" s="1"/>
  <c r="CT1135" i="1"/>
  <c r="CU1135" i="1"/>
  <c r="CV1135" i="1"/>
  <c r="CW1135" i="1" s="1"/>
  <c r="CT1136" i="1"/>
  <c r="CU1136" i="1"/>
  <c r="CV1136" i="1"/>
  <c r="CW1136" i="1" s="1"/>
  <c r="CT1137" i="1"/>
  <c r="CU1137" i="1"/>
  <c r="CV1137" i="1"/>
  <c r="CW1137" i="1" s="1"/>
  <c r="CT1138" i="1"/>
  <c r="CU1138" i="1"/>
  <c r="CV1138" i="1"/>
  <c r="CW1138" i="1" s="1"/>
  <c r="CT1139" i="1"/>
  <c r="CU1139" i="1"/>
  <c r="CV1139" i="1"/>
  <c r="CW1139" i="1" s="1"/>
  <c r="CT1140" i="1"/>
  <c r="CU1140" i="1"/>
  <c r="CV1140" i="1"/>
  <c r="CW1140" i="1" s="1"/>
  <c r="CT1141" i="1"/>
  <c r="CU1141" i="1"/>
  <c r="CV1141" i="1"/>
  <c r="CW1141" i="1" s="1"/>
  <c r="CT1142" i="1"/>
  <c r="CU1142" i="1"/>
  <c r="CV1142" i="1"/>
  <c r="CW1142" i="1" s="1"/>
  <c r="CT1143" i="1"/>
  <c r="CU1143" i="1"/>
  <c r="CV1143" i="1"/>
  <c r="CW1143" i="1" s="1"/>
  <c r="CT1144" i="1"/>
  <c r="CU1144" i="1"/>
  <c r="CV1144" i="1"/>
  <c r="CW1144" i="1" s="1"/>
  <c r="CT1145" i="1"/>
  <c r="CU1145" i="1"/>
  <c r="CV1145" i="1"/>
  <c r="CW1145" i="1" s="1"/>
  <c r="CT1146" i="1"/>
  <c r="CU1146" i="1"/>
  <c r="CV1146" i="1"/>
  <c r="CW1146" i="1" s="1"/>
  <c r="CT1147" i="1"/>
  <c r="CU1147" i="1"/>
  <c r="CV1147" i="1"/>
  <c r="CW1147" i="1" s="1"/>
  <c r="CT1148" i="1"/>
  <c r="CU1148" i="1"/>
  <c r="CV1148" i="1"/>
  <c r="CW1148" i="1" s="1"/>
  <c r="CT1149" i="1"/>
  <c r="CU1149" i="1"/>
  <c r="CT1150" i="1"/>
  <c r="CU1150" i="1"/>
  <c r="CV1150" i="1"/>
  <c r="CT1151" i="1"/>
  <c r="CU1151" i="1"/>
  <c r="CV1151" i="1"/>
  <c r="CW1151" i="1" s="1"/>
  <c r="CT1152" i="1"/>
  <c r="CU1152" i="1"/>
  <c r="CV1152" i="1"/>
  <c r="CW1152" i="1" s="1"/>
  <c r="CT1153" i="1"/>
  <c r="CU1153" i="1"/>
  <c r="CV1153" i="1"/>
  <c r="CW1153" i="1" s="1"/>
  <c r="CT1154" i="1"/>
  <c r="CU1154" i="1"/>
  <c r="CV1154" i="1"/>
  <c r="CW1154" i="1" s="1"/>
  <c r="CT1155" i="1"/>
  <c r="CU1155" i="1"/>
  <c r="CV1155" i="1"/>
  <c r="CW1155" i="1" s="1"/>
  <c r="CT1156" i="1"/>
  <c r="CU1156" i="1"/>
  <c r="CV1156" i="1"/>
  <c r="CW1156" i="1" s="1"/>
  <c r="CT1157" i="1"/>
  <c r="CU1157" i="1"/>
  <c r="CV1157" i="1"/>
  <c r="CW1157" i="1" s="1"/>
  <c r="CT1158" i="1"/>
  <c r="CU1158" i="1"/>
  <c r="CV1158" i="1"/>
  <c r="CT1159" i="1"/>
  <c r="CU1159" i="1"/>
  <c r="CV1159" i="1"/>
  <c r="CW1159" i="1" s="1"/>
  <c r="CT1160" i="1"/>
  <c r="CU1160" i="1"/>
  <c r="CV1160" i="1"/>
  <c r="CW1160" i="1" s="1"/>
  <c r="CT1161" i="1"/>
  <c r="CU1161" i="1"/>
  <c r="CV1161" i="1"/>
  <c r="CW1161" i="1" s="1"/>
  <c r="CT1162" i="1"/>
  <c r="CU1162" i="1"/>
  <c r="CV1162" i="1"/>
  <c r="CW1162" i="1" s="1"/>
  <c r="CT1163" i="1"/>
  <c r="CU1163" i="1"/>
  <c r="CV1163" i="1"/>
  <c r="CW1163" i="1" s="1"/>
  <c r="CT1164" i="1"/>
  <c r="CU1164" i="1"/>
  <c r="CV1164" i="1"/>
  <c r="CW1164" i="1" s="1"/>
  <c r="CT1165" i="1"/>
  <c r="CU1165" i="1"/>
  <c r="CV1165" i="1"/>
  <c r="CW1165" i="1" s="1"/>
  <c r="CT1166" i="1"/>
  <c r="CU1166" i="1"/>
  <c r="CV1166" i="1"/>
  <c r="CW1166" i="1" s="1"/>
  <c r="CT1167" i="1"/>
  <c r="CU1167" i="1"/>
  <c r="CV1167" i="1"/>
  <c r="CW1167" i="1" s="1"/>
  <c r="CT1168" i="1"/>
  <c r="CU1168" i="1"/>
  <c r="CV1168" i="1"/>
  <c r="CW1168" i="1" s="1"/>
  <c r="CT1169" i="1"/>
  <c r="CU1169" i="1"/>
  <c r="CV1169" i="1"/>
  <c r="CW1169" i="1" s="1"/>
  <c r="CT1170" i="1"/>
  <c r="CU1170" i="1"/>
  <c r="CV1170" i="1"/>
  <c r="CT1171" i="1"/>
  <c r="CU1171" i="1"/>
  <c r="CV1171" i="1"/>
  <c r="CW1171" i="1" s="1"/>
  <c r="CT1172" i="1"/>
  <c r="CU1172" i="1"/>
  <c r="CV1172" i="1"/>
  <c r="CW1172" i="1" s="1"/>
  <c r="CT1173" i="1"/>
  <c r="CU1173" i="1"/>
  <c r="CV1173" i="1"/>
  <c r="CW1173" i="1" s="1"/>
  <c r="CT1174" i="1"/>
  <c r="CU1174" i="1"/>
  <c r="CV1174" i="1"/>
  <c r="CW1174" i="1" s="1"/>
  <c r="CT1175" i="1"/>
  <c r="CU1175" i="1"/>
  <c r="CV1175" i="1"/>
  <c r="CW1175" i="1" s="1"/>
  <c r="CT1176" i="1"/>
  <c r="CU1176" i="1"/>
  <c r="CV1176" i="1"/>
  <c r="CW1176" i="1" s="1"/>
  <c r="CT1177" i="1"/>
  <c r="CU1177" i="1"/>
  <c r="CV1177" i="1"/>
  <c r="CW1177" i="1" s="1"/>
  <c r="CT1178" i="1"/>
  <c r="CU1178" i="1"/>
  <c r="CV1178" i="1"/>
  <c r="CT1179" i="1"/>
  <c r="CU1179" i="1"/>
  <c r="CV1179" i="1"/>
  <c r="CW1179" i="1" s="1"/>
  <c r="CT1180" i="1"/>
  <c r="CU1180" i="1"/>
  <c r="CV1180" i="1"/>
  <c r="CW1180" i="1" s="1"/>
  <c r="CT1181" i="1"/>
  <c r="CU1181" i="1"/>
  <c r="CV1181" i="1"/>
  <c r="CW1181" i="1" s="1"/>
  <c r="CT1182" i="1"/>
  <c r="CU1182" i="1"/>
  <c r="CV1182" i="1"/>
  <c r="CT1183" i="1"/>
  <c r="CU1183" i="1"/>
  <c r="CV1183" i="1"/>
  <c r="CW1183" i="1" s="1"/>
  <c r="CT1184" i="1"/>
  <c r="CU1184" i="1"/>
  <c r="CV1184" i="1"/>
  <c r="CW1184" i="1" s="1"/>
  <c r="CT1185" i="1"/>
  <c r="CU1185" i="1"/>
  <c r="CV1185" i="1"/>
  <c r="CW1185" i="1" s="1"/>
  <c r="CT1186" i="1"/>
  <c r="CU1186" i="1"/>
  <c r="CV1186" i="1"/>
  <c r="CW1186" i="1" s="1"/>
  <c r="CT1187" i="1"/>
  <c r="CU1187" i="1"/>
  <c r="CV1187" i="1"/>
  <c r="CW1187" i="1" s="1"/>
  <c r="CT1188" i="1"/>
  <c r="CU1188" i="1"/>
  <c r="CV1188" i="1"/>
  <c r="CW1188" i="1" s="1"/>
  <c r="CT1189" i="1"/>
  <c r="CU1189" i="1"/>
  <c r="CV1189" i="1"/>
  <c r="CW1189" i="1" s="1"/>
  <c r="CT1190" i="1"/>
  <c r="CU1190" i="1"/>
  <c r="CV1190" i="1"/>
  <c r="CT1191" i="1"/>
  <c r="CU1191" i="1"/>
  <c r="CV1191" i="1"/>
  <c r="CW1191" i="1" s="1"/>
  <c r="CT1192" i="1"/>
  <c r="CU1192" i="1"/>
  <c r="CV1192" i="1"/>
  <c r="CW1192" i="1" s="1"/>
  <c r="CT1193" i="1"/>
  <c r="CU1193" i="1"/>
  <c r="CV1193" i="1"/>
  <c r="CW1193" i="1" s="1"/>
  <c r="CT1194" i="1"/>
  <c r="CU1194" i="1"/>
  <c r="CV1194" i="1"/>
  <c r="CW1194" i="1" s="1"/>
  <c r="CT1195" i="1"/>
  <c r="CU1195" i="1"/>
  <c r="CV1195" i="1"/>
  <c r="CW1195" i="1" s="1"/>
  <c r="CT1196" i="1"/>
  <c r="CU1196" i="1"/>
  <c r="CV1196" i="1"/>
  <c r="CW1196" i="1" s="1"/>
  <c r="CT1197" i="1"/>
  <c r="CU1197" i="1"/>
  <c r="CV1197" i="1"/>
  <c r="CW1197" i="1" s="1"/>
  <c r="CT1198" i="1"/>
  <c r="CU1198" i="1"/>
  <c r="CV1198" i="1"/>
  <c r="CT1199" i="1"/>
  <c r="CU1199" i="1"/>
  <c r="CV1199" i="1"/>
  <c r="CW1199" i="1" s="1"/>
  <c r="CT1200" i="1"/>
  <c r="CU1200" i="1"/>
  <c r="CV1200" i="1"/>
  <c r="CW1200" i="1" s="1"/>
  <c r="CT1201" i="1"/>
  <c r="CU1201" i="1"/>
  <c r="CV1201" i="1"/>
  <c r="CW1201" i="1" s="1"/>
  <c r="CT1202" i="1"/>
  <c r="CU1202" i="1"/>
  <c r="CV1202" i="1"/>
  <c r="CT1203" i="1"/>
  <c r="CU1203" i="1"/>
  <c r="CV1203" i="1"/>
  <c r="CW1203" i="1" s="1"/>
  <c r="CT1204" i="1"/>
  <c r="CU1204" i="1"/>
  <c r="CV1204" i="1"/>
  <c r="CW1204" i="1" s="1"/>
  <c r="CT1205" i="1"/>
  <c r="CU1205" i="1"/>
  <c r="CV1205" i="1"/>
  <c r="CW1205" i="1" s="1"/>
  <c r="CT1206" i="1"/>
  <c r="CU1206" i="1"/>
  <c r="CV1206" i="1"/>
  <c r="CW1206" i="1" s="1"/>
  <c r="CT1207" i="1"/>
  <c r="CU1207" i="1"/>
  <c r="CV1207" i="1"/>
  <c r="CW1207" i="1" s="1"/>
  <c r="CT1208" i="1"/>
  <c r="CU1208" i="1"/>
  <c r="CV1208" i="1"/>
  <c r="CW1208" i="1" s="1"/>
  <c r="CT1209" i="1"/>
  <c r="CU1209" i="1"/>
  <c r="CV1209" i="1"/>
  <c r="CW1209" i="1" s="1"/>
  <c r="CT1210" i="1"/>
  <c r="CU1210" i="1"/>
  <c r="CV1210" i="1"/>
  <c r="CW1210" i="1" s="1"/>
  <c r="CT1211" i="1"/>
  <c r="CU1211" i="1"/>
  <c r="CV1211" i="1"/>
  <c r="CW1211" i="1" s="1"/>
  <c r="CT1212" i="1"/>
  <c r="CU1212" i="1"/>
  <c r="CV1212" i="1"/>
  <c r="CW1212" i="1" s="1"/>
  <c r="CT1213" i="1"/>
  <c r="CU1213" i="1"/>
  <c r="CV1213" i="1"/>
  <c r="CW1213" i="1" s="1"/>
  <c r="CT1214" i="1"/>
  <c r="CU1214" i="1"/>
  <c r="CV1214" i="1"/>
  <c r="CW1214" i="1" s="1"/>
  <c r="CT1215" i="1"/>
  <c r="CU1215" i="1"/>
  <c r="CV1215" i="1"/>
  <c r="CW1215" i="1" s="1"/>
  <c r="CT1216" i="1"/>
  <c r="CU1216" i="1"/>
  <c r="CV1216" i="1"/>
  <c r="CW1216" i="1" s="1"/>
  <c r="CT1217" i="1"/>
  <c r="CU1217" i="1"/>
  <c r="CV1217" i="1"/>
  <c r="CW1217" i="1" s="1"/>
  <c r="CT1218" i="1"/>
  <c r="CU1218" i="1"/>
  <c r="CV1218" i="1"/>
  <c r="CT1219" i="1"/>
  <c r="CU1219" i="1"/>
  <c r="CV1219" i="1"/>
  <c r="CW1219" i="1" s="1"/>
  <c r="CT1220" i="1"/>
  <c r="CU1220" i="1"/>
  <c r="CV1220" i="1"/>
  <c r="CW1220" i="1" s="1"/>
  <c r="CT1221" i="1"/>
  <c r="CU1221" i="1"/>
  <c r="CV1221" i="1"/>
  <c r="CW1221" i="1" s="1"/>
  <c r="CT1222" i="1"/>
  <c r="CU1222" i="1"/>
  <c r="CV1222" i="1"/>
  <c r="CT1223" i="1"/>
  <c r="CU1223" i="1"/>
  <c r="CV1223" i="1"/>
  <c r="CW1223" i="1" s="1"/>
  <c r="CT1224" i="1"/>
  <c r="CU1224" i="1"/>
  <c r="CV1224" i="1"/>
  <c r="CW1224" i="1" s="1"/>
  <c r="CT1225" i="1"/>
  <c r="CU1225" i="1"/>
  <c r="CV1225" i="1"/>
  <c r="CW1225" i="1" s="1"/>
  <c r="CT1226" i="1"/>
  <c r="CU1226" i="1"/>
  <c r="CV1226" i="1"/>
  <c r="CW1226" i="1" s="1"/>
  <c r="CT1227" i="1"/>
  <c r="CU1227" i="1"/>
  <c r="CV1227" i="1"/>
  <c r="CW1227" i="1" s="1"/>
  <c r="CT1228" i="1"/>
  <c r="CU1228" i="1"/>
  <c r="CV1228" i="1"/>
  <c r="CW1228" i="1" s="1"/>
  <c r="CT1229" i="1"/>
  <c r="CU1229" i="1"/>
  <c r="CV1229" i="1"/>
  <c r="CW1229" i="1" s="1"/>
  <c r="CT1230" i="1"/>
  <c r="CU1230" i="1"/>
  <c r="CV1230" i="1"/>
  <c r="CW1230" i="1" s="1"/>
  <c r="CT1231" i="1"/>
  <c r="CU1231" i="1"/>
  <c r="CV1231" i="1"/>
  <c r="CW1231" i="1" s="1"/>
  <c r="CT1232" i="1"/>
  <c r="CU1232" i="1"/>
  <c r="CV1232" i="1"/>
  <c r="CW1232" i="1" s="1"/>
  <c r="CT1233" i="1"/>
  <c r="CU1233" i="1"/>
  <c r="CV1233" i="1"/>
  <c r="CW1233" i="1" s="1"/>
  <c r="CT1234" i="1"/>
  <c r="CU1234" i="1"/>
  <c r="CV1234" i="1"/>
  <c r="CW1234" i="1" s="1"/>
  <c r="CT1235" i="1"/>
  <c r="CU1235" i="1"/>
  <c r="CV1235" i="1"/>
  <c r="CW1235" i="1" s="1"/>
  <c r="CT1236" i="1"/>
  <c r="CU1236" i="1"/>
  <c r="CV1236" i="1"/>
  <c r="CW1236" i="1" s="1"/>
  <c r="CT1237" i="1"/>
  <c r="CU1237" i="1"/>
  <c r="CV1237" i="1"/>
  <c r="CW1237" i="1" s="1"/>
  <c r="CT1238" i="1"/>
  <c r="CU1238" i="1"/>
  <c r="CV1238" i="1"/>
  <c r="CT1239" i="1"/>
  <c r="CU1239" i="1"/>
  <c r="CV1239" i="1"/>
  <c r="CW1239" i="1" s="1"/>
  <c r="CT1240" i="1"/>
  <c r="CU1240" i="1"/>
  <c r="CV1240" i="1"/>
  <c r="CW1240" i="1" s="1"/>
  <c r="CT1241" i="1"/>
  <c r="CU1241" i="1"/>
  <c r="CV1241" i="1"/>
  <c r="CW1241" i="1" s="1"/>
  <c r="CT1242" i="1"/>
  <c r="CU1242" i="1"/>
  <c r="CV1242" i="1"/>
  <c r="CT1243" i="1"/>
  <c r="CU1243" i="1"/>
  <c r="CV1243" i="1"/>
  <c r="CW1243" i="1" s="1"/>
  <c r="CT1244" i="1"/>
  <c r="CU1244" i="1"/>
  <c r="CV1244" i="1"/>
  <c r="CW1244" i="1" s="1"/>
  <c r="CT1245" i="1"/>
  <c r="CU1245" i="1"/>
  <c r="CV1245" i="1"/>
  <c r="CW1245" i="1" s="1"/>
  <c r="CT1246" i="1"/>
  <c r="CU1246" i="1"/>
  <c r="CV1246" i="1"/>
  <c r="CT1247" i="1"/>
  <c r="CU1247" i="1"/>
  <c r="CV1247" i="1"/>
  <c r="CW1247" i="1" s="1"/>
  <c r="CT1248" i="1"/>
  <c r="CU1248" i="1"/>
  <c r="CV1248" i="1"/>
  <c r="CW1248" i="1" s="1"/>
  <c r="CT1249" i="1"/>
  <c r="CU1249" i="1"/>
  <c r="CV1249" i="1"/>
  <c r="CW1249" i="1" s="1"/>
  <c r="CT1250" i="1"/>
  <c r="CU1250" i="1"/>
  <c r="CV1250" i="1"/>
  <c r="CT1251" i="1"/>
  <c r="CU1251" i="1"/>
  <c r="CV1251" i="1"/>
  <c r="CW1251" i="1" s="1"/>
  <c r="CT1252" i="1"/>
  <c r="CU1252" i="1"/>
  <c r="CV1252" i="1"/>
  <c r="CW1252" i="1" s="1"/>
  <c r="CT1253" i="1"/>
  <c r="CU1253" i="1"/>
  <c r="CV1253" i="1"/>
  <c r="CW1253" i="1" s="1"/>
  <c r="CT1254" i="1"/>
  <c r="CU1254" i="1"/>
  <c r="CV1254" i="1"/>
  <c r="CT1255" i="1"/>
  <c r="CU1255" i="1"/>
  <c r="CV1255" i="1"/>
  <c r="CW1255" i="1" s="1"/>
  <c r="CT1256" i="1"/>
  <c r="CU1256" i="1"/>
  <c r="CV1256" i="1"/>
  <c r="CW1256" i="1" s="1"/>
  <c r="CT1257" i="1"/>
  <c r="CU1257" i="1"/>
  <c r="CV1257" i="1"/>
  <c r="CW1257" i="1" s="1"/>
  <c r="CT1258" i="1"/>
  <c r="CU1258" i="1"/>
  <c r="CV1258" i="1"/>
  <c r="CT1259" i="1"/>
  <c r="CU1259" i="1"/>
  <c r="CV1259" i="1"/>
  <c r="CW1259" i="1" s="1"/>
  <c r="CT1260" i="1"/>
  <c r="CU1260" i="1"/>
  <c r="CV1260" i="1"/>
  <c r="CW1260" i="1" s="1"/>
  <c r="CT1261" i="1"/>
  <c r="CU1261" i="1"/>
  <c r="CV1261" i="1"/>
  <c r="CW1261" i="1" s="1"/>
  <c r="CT1262" i="1"/>
  <c r="CU1262" i="1"/>
  <c r="CV1262" i="1"/>
  <c r="CW1262" i="1" s="1"/>
  <c r="CT1263" i="1"/>
  <c r="CU1263" i="1"/>
  <c r="CV1263" i="1"/>
  <c r="CW1263" i="1" s="1"/>
  <c r="CT1264" i="1"/>
  <c r="CU1264" i="1"/>
  <c r="CV1264" i="1"/>
  <c r="CW1264" i="1" s="1"/>
  <c r="CT1265" i="1"/>
  <c r="CU1265" i="1"/>
  <c r="CV1265" i="1"/>
  <c r="CW1265" i="1" s="1"/>
  <c r="CT1266" i="1"/>
  <c r="CU1266" i="1"/>
  <c r="CV1266" i="1"/>
  <c r="CT1267" i="1"/>
  <c r="CU1267" i="1"/>
  <c r="CV1267" i="1"/>
  <c r="CW1267" i="1" s="1"/>
  <c r="CT1268" i="1"/>
  <c r="CU1268" i="1"/>
  <c r="CV1268" i="1"/>
  <c r="CW1268" i="1" s="1"/>
  <c r="CT1269" i="1"/>
  <c r="CU1269" i="1"/>
  <c r="CV1269" i="1"/>
  <c r="CW1269" i="1" s="1"/>
  <c r="CT1270" i="1"/>
  <c r="CU1270" i="1"/>
  <c r="CV1270" i="1"/>
  <c r="CT1271" i="1"/>
  <c r="CU1271" i="1"/>
  <c r="CV1271" i="1"/>
  <c r="CW1271" i="1" s="1"/>
  <c r="CT1272" i="1"/>
  <c r="CU1272" i="1"/>
  <c r="CV1272" i="1"/>
  <c r="CW1272" i="1" s="1"/>
  <c r="CT1273" i="1"/>
  <c r="CU1273" i="1"/>
  <c r="CV1273" i="1"/>
  <c r="CW1273" i="1" s="1"/>
  <c r="CT1274" i="1"/>
  <c r="CU1274" i="1"/>
  <c r="CV1274" i="1"/>
  <c r="CT1275" i="1"/>
  <c r="CU1275" i="1"/>
  <c r="CV1275" i="1"/>
  <c r="CW1275" i="1" s="1"/>
  <c r="CT1276" i="1"/>
  <c r="CU1276" i="1"/>
  <c r="CV1276" i="1"/>
  <c r="CW1276" i="1" s="1"/>
  <c r="CT1277" i="1"/>
  <c r="CU1277" i="1"/>
  <c r="CV1277" i="1"/>
  <c r="CW1277" i="1" s="1"/>
  <c r="CT1278" i="1"/>
  <c r="CU1278" i="1"/>
  <c r="CV1278" i="1"/>
  <c r="CT1279" i="1"/>
  <c r="CU1279" i="1"/>
  <c r="CV1279" i="1"/>
  <c r="CW1279" i="1" s="1"/>
  <c r="CT1280" i="1"/>
  <c r="CU1280" i="1"/>
  <c r="CV1280" i="1"/>
  <c r="CW1280" i="1" s="1"/>
  <c r="CT1281" i="1"/>
  <c r="CU1281" i="1"/>
  <c r="CV1281" i="1"/>
  <c r="CW1281" i="1" s="1"/>
  <c r="CT1282" i="1"/>
  <c r="CU1282" i="1"/>
  <c r="CV1282" i="1"/>
  <c r="CT1283" i="1"/>
  <c r="CU1283" i="1"/>
  <c r="CV1283" i="1"/>
  <c r="CW1283" i="1" s="1"/>
  <c r="CT1284" i="1"/>
  <c r="CU1284" i="1"/>
  <c r="CV1284" i="1"/>
  <c r="CW1284" i="1" s="1"/>
  <c r="CT1285" i="1"/>
  <c r="CU1285" i="1"/>
  <c r="CV1285" i="1"/>
  <c r="CW1285" i="1" s="1"/>
  <c r="CT1286" i="1"/>
  <c r="CU1286" i="1"/>
  <c r="CV1286" i="1"/>
  <c r="CW1286" i="1" s="1"/>
  <c r="CT1287" i="1"/>
  <c r="CU1287" i="1"/>
  <c r="CV1287" i="1"/>
  <c r="CW1287" i="1" s="1"/>
  <c r="CT1288" i="1"/>
  <c r="CU1288" i="1"/>
  <c r="CV1288" i="1"/>
  <c r="CW1288" i="1" s="1"/>
  <c r="CT1289" i="1"/>
  <c r="CU1289" i="1"/>
  <c r="CV1289" i="1"/>
  <c r="CW1289" i="1" s="1"/>
  <c r="CT1290" i="1"/>
  <c r="CU1290" i="1"/>
  <c r="CV1290" i="1"/>
  <c r="CT1291" i="1"/>
  <c r="CU1291" i="1"/>
  <c r="CV1291" i="1"/>
  <c r="CW1291" i="1" s="1"/>
  <c r="CT1292" i="1"/>
  <c r="CU1292" i="1"/>
  <c r="CV1292" i="1"/>
  <c r="CW1292" i="1" s="1"/>
  <c r="CT1293" i="1"/>
  <c r="CU1293" i="1"/>
  <c r="CV1293" i="1"/>
  <c r="CW1293" i="1" s="1"/>
  <c r="CT1294" i="1"/>
  <c r="CU1294" i="1"/>
  <c r="CV1294" i="1"/>
  <c r="CT1295" i="1"/>
  <c r="CU1295" i="1"/>
  <c r="CV1295" i="1"/>
  <c r="CW1295" i="1" s="1"/>
  <c r="CT1296" i="1"/>
  <c r="CU1296" i="1"/>
  <c r="CV1296" i="1"/>
  <c r="CW1296" i="1" s="1"/>
  <c r="CT1297" i="1"/>
  <c r="CU1297" i="1"/>
  <c r="CV1297" i="1"/>
  <c r="CW1297" i="1" s="1"/>
  <c r="CT1298" i="1"/>
  <c r="CU1298" i="1"/>
  <c r="CV1298" i="1"/>
  <c r="CW1298" i="1" s="1"/>
  <c r="CT1299" i="1"/>
  <c r="CU1299" i="1"/>
  <c r="CV1299" i="1"/>
  <c r="CW1299" i="1" s="1"/>
  <c r="CT1300" i="1"/>
  <c r="CU1300" i="1"/>
  <c r="CV1300" i="1"/>
  <c r="CW1300" i="1" s="1"/>
  <c r="CT1301" i="1"/>
  <c r="CU1301" i="1"/>
  <c r="CV1301" i="1"/>
  <c r="CW1301" i="1" s="1"/>
  <c r="CT1302" i="1"/>
  <c r="CU1302" i="1"/>
  <c r="CV1302" i="1"/>
  <c r="CT1303" i="1"/>
  <c r="CU1303" i="1"/>
  <c r="CV1303" i="1"/>
  <c r="CW1303" i="1" s="1"/>
  <c r="CT1304" i="1"/>
  <c r="CU1304" i="1"/>
  <c r="CV1304" i="1"/>
  <c r="CW1304" i="1" s="1"/>
  <c r="CT1305" i="1"/>
  <c r="CU1305" i="1"/>
  <c r="CV1305" i="1"/>
  <c r="CW1305" i="1" s="1"/>
  <c r="CT1306" i="1"/>
  <c r="CU1306" i="1"/>
  <c r="CV1306" i="1"/>
  <c r="CW1306" i="1" s="1"/>
  <c r="CT1307" i="1"/>
  <c r="CU1307" i="1"/>
  <c r="CV1307" i="1"/>
  <c r="CW1307" i="1" s="1"/>
  <c r="CT1308" i="1"/>
  <c r="CU1308" i="1"/>
  <c r="CV1308" i="1"/>
  <c r="CW1308" i="1" s="1"/>
  <c r="CT1309" i="1"/>
  <c r="CU1309" i="1"/>
  <c r="CV1309" i="1"/>
  <c r="CW1309" i="1" s="1"/>
  <c r="CT1310" i="1"/>
  <c r="CU1310" i="1"/>
  <c r="CV1310" i="1"/>
  <c r="CT1311" i="1"/>
  <c r="CU1311" i="1"/>
  <c r="CV1311" i="1"/>
  <c r="CW1311" i="1" s="1"/>
  <c r="CT1312" i="1"/>
  <c r="CU1312" i="1"/>
  <c r="CV1312" i="1"/>
  <c r="CW1312" i="1" s="1"/>
  <c r="CT1313" i="1"/>
  <c r="CU1313" i="1"/>
  <c r="CV1313" i="1"/>
  <c r="CW1313" i="1" s="1"/>
  <c r="CT1314" i="1"/>
  <c r="CU1314" i="1"/>
  <c r="CV1314" i="1"/>
  <c r="CT1315" i="1"/>
  <c r="CU1315" i="1"/>
  <c r="CV1315" i="1"/>
  <c r="CW1315" i="1" s="1"/>
  <c r="CT1316" i="1"/>
  <c r="CU1316" i="1"/>
  <c r="CV1316" i="1"/>
  <c r="CW1316" i="1" s="1"/>
  <c r="CT1317" i="1"/>
  <c r="CU1317" i="1"/>
  <c r="CV1317" i="1"/>
  <c r="CW1317" i="1" s="1"/>
  <c r="CT1318" i="1"/>
  <c r="CU1318" i="1"/>
  <c r="CV1318" i="1"/>
  <c r="CW1318" i="1" s="1"/>
  <c r="CT1319" i="1"/>
  <c r="CU1319" i="1"/>
  <c r="CV1319" i="1"/>
  <c r="CW1319" i="1" s="1"/>
  <c r="CT1320" i="1"/>
  <c r="CU1320" i="1"/>
  <c r="CV1320" i="1"/>
  <c r="CW1320" i="1" s="1"/>
  <c r="CT1321" i="1"/>
  <c r="CU1321" i="1"/>
  <c r="CV1321" i="1"/>
  <c r="CW1321" i="1" s="1"/>
  <c r="CT1322" i="1"/>
  <c r="CU1322" i="1"/>
  <c r="CV1322" i="1"/>
  <c r="CT1323" i="1"/>
  <c r="CU1323" i="1"/>
  <c r="CV1323" i="1"/>
  <c r="CW1323" i="1" s="1"/>
  <c r="CT1324" i="1"/>
  <c r="CU1324" i="1"/>
  <c r="CV1324" i="1"/>
  <c r="CW1324" i="1" s="1"/>
  <c r="CT1325" i="1"/>
  <c r="CU1325" i="1"/>
  <c r="CV1325" i="1"/>
  <c r="CW1325" i="1" s="1"/>
  <c r="CT1326" i="1"/>
  <c r="CU1326" i="1"/>
  <c r="CV1326" i="1"/>
  <c r="CT1327" i="1"/>
  <c r="CU1327" i="1"/>
  <c r="CV1327" i="1"/>
  <c r="CW1327" i="1" s="1"/>
  <c r="CT1328" i="1"/>
  <c r="CU1328" i="1"/>
  <c r="CV1328" i="1"/>
  <c r="CW1328" i="1" s="1"/>
  <c r="CT1329" i="1"/>
  <c r="CU1329" i="1"/>
  <c r="CV1329" i="1"/>
  <c r="CW1329" i="1" s="1"/>
  <c r="CT1330" i="1"/>
  <c r="CU1330" i="1"/>
  <c r="CV1330" i="1"/>
  <c r="CW1330" i="1" s="1"/>
  <c r="CT1331" i="1"/>
  <c r="CU1331" i="1"/>
  <c r="CV1331" i="1"/>
  <c r="CW1331" i="1" s="1"/>
  <c r="CT1332" i="1"/>
  <c r="CU1332" i="1"/>
  <c r="CV1332" i="1"/>
  <c r="CW1332" i="1" s="1"/>
  <c r="CT1333" i="1"/>
  <c r="CU1333" i="1"/>
  <c r="CV1333" i="1"/>
  <c r="CW1333" i="1" s="1"/>
  <c r="CT1334" i="1"/>
  <c r="CU1334" i="1"/>
  <c r="CV1334" i="1"/>
  <c r="CT1335" i="1"/>
  <c r="CU1335" i="1"/>
  <c r="CV1335" i="1"/>
  <c r="CW1335" i="1" s="1"/>
  <c r="CT1336" i="1"/>
  <c r="CU1336" i="1"/>
  <c r="CV1336" i="1"/>
  <c r="CW1336" i="1" s="1"/>
  <c r="CT1337" i="1"/>
  <c r="CU1337" i="1"/>
  <c r="CV1337" i="1"/>
  <c r="CW1337" i="1" s="1"/>
  <c r="CT1338" i="1"/>
  <c r="CU1338" i="1"/>
  <c r="CV1338" i="1"/>
  <c r="CT1339" i="1"/>
  <c r="CU1339" i="1"/>
  <c r="CV1339" i="1"/>
  <c r="CW1339" i="1" s="1"/>
  <c r="CT1340" i="1"/>
  <c r="CU1340" i="1"/>
  <c r="CV1340" i="1"/>
  <c r="CW1340" i="1" s="1"/>
  <c r="CT1341" i="1"/>
  <c r="CU1341" i="1"/>
  <c r="CV1341" i="1"/>
  <c r="CW1341" i="1" s="1"/>
  <c r="CT1342" i="1"/>
  <c r="CU1342" i="1"/>
  <c r="CV1342" i="1"/>
  <c r="CT1343" i="1"/>
  <c r="CU1343" i="1"/>
  <c r="CV1343" i="1"/>
  <c r="CW1343" i="1" s="1"/>
  <c r="CT1344" i="1"/>
  <c r="CU1344" i="1"/>
  <c r="CV1344" i="1"/>
  <c r="CW1344" i="1" s="1"/>
  <c r="CT1345" i="1"/>
  <c r="CU1345" i="1"/>
  <c r="CV1345" i="1"/>
  <c r="CW1345" i="1" s="1"/>
  <c r="CT1346" i="1"/>
  <c r="CU1346" i="1"/>
  <c r="CV1346" i="1"/>
  <c r="CT1347" i="1"/>
  <c r="CU1347" i="1"/>
  <c r="CV1347" i="1"/>
  <c r="CW1347" i="1" s="1"/>
  <c r="CT1348" i="1"/>
  <c r="CU1348" i="1"/>
  <c r="CV1348" i="1"/>
  <c r="CW1348" i="1" s="1"/>
  <c r="CT1349" i="1"/>
  <c r="CU1349" i="1"/>
  <c r="CV1349" i="1"/>
  <c r="CW1349" i="1" s="1"/>
  <c r="CT1350" i="1"/>
  <c r="CU1350" i="1"/>
  <c r="CV1350" i="1"/>
  <c r="CW1350" i="1" s="1"/>
  <c r="CT1351" i="1"/>
  <c r="CU1351" i="1"/>
  <c r="CV1351" i="1"/>
  <c r="CW1351" i="1" s="1"/>
  <c r="CT1352" i="1"/>
  <c r="CU1352" i="1"/>
  <c r="CV1352" i="1"/>
  <c r="CW1352" i="1" s="1"/>
  <c r="CT1353" i="1"/>
  <c r="CU1353" i="1"/>
  <c r="CV1353" i="1"/>
  <c r="CW1353" i="1" s="1"/>
  <c r="CT1354" i="1"/>
  <c r="CU1354" i="1"/>
  <c r="CV1354" i="1"/>
  <c r="CT1355" i="1"/>
  <c r="CU1355" i="1"/>
  <c r="CV1355" i="1"/>
  <c r="CW1355" i="1" s="1"/>
  <c r="CT1356" i="1"/>
  <c r="CU1356" i="1"/>
  <c r="CV1356" i="1"/>
  <c r="CW1356" i="1" s="1"/>
  <c r="CT1357" i="1"/>
  <c r="CU1357" i="1"/>
  <c r="CV1357" i="1"/>
  <c r="CW1357" i="1" s="1"/>
  <c r="CT1358" i="1"/>
  <c r="CU1358" i="1"/>
  <c r="CV1358" i="1"/>
  <c r="CT1359" i="1"/>
  <c r="CU1359" i="1"/>
  <c r="CV1359" i="1"/>
  <c r="CW1359" i="1" s="1"/>
  <c r="CT1360" i="1"/>
  <c r="CU1360" i="1"/>
  <c r="CV1360" i="1"/>
  <c r="CW1360" i="1" s="1"/>
  <c r="CT1361" i="1"/>
  <c r="CU1361" i="1"/>
  <c r="CV1361" i="1"/>
  <c r="CW1361" i="1" s="1"/>
  <c r="CT1362" i="1"/>
  <c r="CU1362" i="1"/>
  <c r="CV1362" i="1"/>
  <c r="CT1363" i="1"/>
  <c r="CU1363" i="1"/>
  <c r="CV1363" i="1"/>
  <c r="CW1363" i="1" s="1"/>
  <c r="CT1364" i="1"/>
  <c r="CU1364" i="1"/>
  <c r="CV1364" i="1"/>
  <c r="CW1364" i="1" s="1"/>
  <c r="CT1365" i="1"/>
  <c r="CU1365" i="1"/>
  <c r="CV1365" i="1"/>
  <c r="CW1365" i="1" s="1"/>
  <c r="CT1366" i="1"/>
  <c r="CU1366" i="1"/>
  <c r="CV1366" i="1"/>
  <c r="CT1367" i="1"/>
  <c r="CU1367" i="1"/>
  <c r="CV1367" i="1"/>
  <c r="CW1367" i="1" s="1"/>
  <c r="CT1368" i="1"/>
  <c r="CU1368" i="1"/>
  <c r="CV1368" i="1"/>
  <c r="CW1368" i="1" s="1"/>
  <c r="CT1369" i="1"/>
  <c r="CU1369" i="1"/>
  <c r="CV1369" i="1"/>
  <c r="CW1369" i="1" s="1"/>
  <c r="CT1370" i="1"/>
  <c r="CU1370" i="1"/>
  <c r="CV1370" i="1"/>
  <c r="CW1370" i="1" s="1"/>
  <c r="CT1371" i="1"/>
  <c r="CU1371" i="1"/>
  <c r="CV1371" i="1"/>
  <c r="CW1371" i="1" s="1"/>
  <c r="CT1372" i="1"/>
  <c r="CU1372" i="1"/>
  <c r="CV1372" i="1"/>
  <c r="CW1372" i="1" s="1"/>
  <c r="CT1373" i="1"/>
  <c r="CU1373" i="1"/>
  <c r="CV1373" i="1"/>
  <c r="CW1373" i="1" s="1"/>
  <c r="CT1374" i="1"/>
  <c r="CU1374" i="1"/>
  <c r="CV1374" i="1"/>
  <c r="CT1375" i="1"/>
  <c r="CU1375" i="1"/>
  <c r="CV1375" i="1"/>
  <c r="CW1375" i="1" s="1"/>
  <c r="CT1376" i="1"/>
  <c r="CU1376" i="1"/>
  <c r="CV1376" i="1"/>
  <c r="CW1376" i="1" s="1"/>
  <c r="CT1377" i="1"/>
  <c r="CU1377" i="1"/>
  <c r="CV1377" i="1"/>
  <c r="CW1377" i="1" s="1"/>
  <c r="CT1378" i="1"/>
  <c r="CU1378" i="1"/>
  <c r="CV1378" i="1"/>
  <c r="CT1379" i="1"/>
  <c r="CU1379" i="1"/>
  <c r="CV1379" i="1"/>
  <c r="CW1379" i="1" s="1"/>
  <c r="CT1380" i="1"/>
  <c r="CU1380" i="1"/>
  <c r="CV1380" i="1"/>
  <c r="CW1380" i="1" s="1"/>
  <c r="CT1381" i="1"/>
  <c r="CU1381" i="1"/>
  <c r="CV1381" i="1"/>
  <c r="CW1381" i="1" s="1"/>
  <c r="CT1382" i="1"/>
  <c r="CU1382" i="1"/>
  <c r="CV1382" i="1"/>
  <c r="CW1382" i="1" s="1"/>
  <c r="CT1383" i="1"/>
  <c r="CU1383" i="1"/>
  <c r="CV1383" i="1"/>
  <c r="CW1383" i="1" s="1"/>
  <c r="CT1384" i="1"/>
  <c r="CU1384" i="1"/>
  <c r="CV1384" i="1"/>
  <c r="CW1384" i="1" s="1"/>
  <c r="CT1385" i="1"/>
  <c r="CU1385" i="1"/>
  <c r="CV1385" i="1"/>
  <c r="CW1385" i="1" s="1"/>
  <c r="CT1386" i="1"/>
  <c r="CU1386" i="1"/>
  <c r="CV1386" i="1"/>
  <c r="CT1387" i="1"/>
  <c r="CU1387" i="1"/>
  <c r="CV1387" i="1"/>
  <c r="CW1387" i="1" s="1"/>
  <c r="CT1388" i="1"/>
  <c r="CU1388" i="1"/>
  <c r="CV1388" i="1"/>
  <c r="CW1388" i="1" s="1"/>
  <c r="CT1389" i="1"/>
  <c r="CU1389" i="1"/>
  <c r="CV1389" i="1"/>
  <c r="CW1389" i="1" s="1"/>
  <c r="CT1390" i="1"/>
  <c r="CU1390" i="1"/>
  <c r="CV1390" i="1"/>
  <c r="CW1390" i="1" s="1"/>
  <c r="CT1391" i="1"/>
  <c r="CU1391" i="1"/>
  <c r="CV1391" i="1"/>
  <c r="CW1391" i="1" s="1"/>
  <c r="CT1392" i="1"/>
  <c r="CU1392" i="1"/>
  <c r="CV1392" i="1"/>
  <c r="CW1392" i="1" s="1"/>
  <c r="CT1393" i="1"/>
  <c r="CU1393" i="1"/>
  <c r="CV1393" i="1"/>
  <c r="CW1393" i="1" s="1"/>
  <c r="CT1394" i="1"/>
  <c r="CU1394" i="1"/>
  <c r="CV1394" i="1"/>
  <c r="CT1395" i="1"/>
  <c r="CU1395" i="1"/>
  <c r="CV1395" i="1"/>
  <c r="CW1395" i="1" s="1"/>
  <c r="CT1396" i="1"/>
  <c r="CU1396" i="1"/>
  <c r="CV1396" i="1"/>
  <c r="CW1396" i="1" s="1"/>
  <c r="CT1397" i="1"/>
  <c r="CU1397" i="1"/>
  <c r="CV1397" i="1"/>
  <c r="CW1397" i="1" s="1"/>
  <c r="CT1398" i="1"/>
  <c r="CU1398" i="1"/>
  <c r="CV1398" i="1"/>
  <c r="CT1399" i="1"/>
  <c r="CU1399" i="1"/>
  <c r="CV1399" i="1"/>
  <c r="CW1399" i="1" s="1"/>
  <c r="CT1400" i="1"/>
  <c r="CU1400" i="1"/>
  <c r="CV1400" i="1"/>
  <c r="CW1400" i="1" s="1"/>
  <c r="CT1401" i="1"/>
  <c r="CU1401" i="1"/>
  <c r="CV1401" i="1"/>
  <c r="CW1401" i="1" s="1"/>
  <c r="CT1402" i="1"/>
  <c r="CU1402" i="1"/>
  <c r="CV1402" i="1"/>
  <c r="CT1403" i="1"/>
  <c r="CU1403" i="1"/>
  <c r="CV1403" i="1"/>
  <c r="CW1403" i="1" s="1"/>
  <c r="CT1404" i="1"/>
  <c r="CU1404" i="1"/>
  <c r="CV1404" i="1"/>
  <c r="CW1404" i="1" s="1"/>
  <c r="CT1405" i="1"/>
  <c r="CU1405" i="1"/>
  <c r="CV1405" i="1"/>
  <c r="CW1405" i="1" s="1"/>
  <c r="CT1406" i="1"/>
  <c r="CU1406" i="1"/>
  <c r="CV1406" i="1"/>
  <c r="CW1406" i="1" s="1"/>
  <c r="CT1407" i="1"/>
  <c r="CU1407" i="1"/>
  <c r="CV1407" i="1"/>
  <c r="CW1407" i="1" s="1"/>
  <c r="CT1408" i="1"/>
  <c r="CU1408" i="1"/>
  <c r="CV1408" i="1"/>
  <c r="CW1408" i="1" s="1"/>
  <c r="CT1409" i="1"/>
  <c r="CU1409" i="1"/>
  <c r="CV1409" i="1"/>
  <c r="CW1409" i="1" s="1"/>
  <c r="CT1410" i="1"/>
  <c r="CU1410" i="1"/>
  <c r="CV1410" i="1"/>
  <c r="CT1411" i="1"/>
  <c r="CU1411" i="1"/>
  <c r="CV1411" i="1"/>
  <c r="CW1411" i="1" s="1"/>
  <c r="CT1412" i="1"/>
  <c r="CU1412" i="1"/>
  <c r="CV1412" i="1"/>
  <c r="CW1412" i="1" s="1"/>
  <c r="CT1413" i="1"/>
  <c r="CU1413" i="1"/>
  <c r="CV1413" i="1"/>
  <c r="CW1413" i="1" s="1"/>
  <c r="CT1414" i="1"/>
  <c r="CU1414" i="1"/>
  <c r="CV1414" i="1"/>
  <c r="CT1415" i="1"/>
  <c r="CU1415" i="1"/>
  <c r="CV1415" i="1"/>
  <c r="CW1415" i="1" s="1"/>
  <c r="CT1416" i="1"/>
  <c r="CU1416" i="1"/>
  <c r="CV1416" i="1"/>
  <c r="CW1416" i="1" s="1"/>
  <c r="CT1417" i="1"/>
  <c r="CU1417" i="1"/>
  <c r="CV1417" i="1"/>
  <c r="CW1417" i="1" s="1"/>
  <c r="CT1418" i="1"/>
  <c r="CU1418" i="1"/>
  <c r="CV1418" i="1"/>
  <c r="CW1418" i="1" s="1"/>
  <c r="CT1419" i="1"/>
  <c r="CU1419" i="1"/>
  <c r="CV1419" i="1"/>
  <c r="CW1419" i="1" s="1"/>
  <c r="CT1420" i="1"/>
  <c r="CU1420" i="1"/>
  <c r="CV1420" i="1"/>
  <c r="CW1420" i="1" s="1"/>
  <c r="CT1421" i="1"/>
  <c r="CU1421" i="1"/>
  <c r="CV1421" i="1"/>
  <c r="CW1421" i="1" s="1"/>
  <c r="CT1422" i="1"/>
  <c r="CU1422" i="1"/>
  <c r="CV1422" i="1"/>
  <c r="CT1423" i="1"/>
  <c r="CU1423" i="1"/>
  <c r="CV1423" i="1"/>
  <c r="CW1423" i="1" s="1"/>
  <c r="CT1424" i="1"/>
  <c r="CU1424" i="1"/>
  <c r="CV1424" i="1"/>
  <c r="CW1424" i="1" s="1"/>
  <c r="CT1425" i="1"/>
  <c r="CU1425" i="1"/>
  <c r="CV1425" i="1"/>
  <c r="CW1425" i="1" s="1"/>
  <c r="CT1426" i="1"/>
  <c r="CU1426" i="1"/>
  <c r="CV1426" i="1"/>
  <c r="CW1426" i="1" s="1"/>
  <c r="CT1427" i="1"/>
  <c r="CU1427" i="1"/>
  <c r="CV1427" i="1"/>
  <c r="CW1427" i="1" s="1"/>
  <c r="CT1428" i="1"/>
  <c r="CU1428" i="1"/>
  <c r="CV1428" i="1"/>
  <c r="CW1428" i="1" s="1"/>
  <c r="CT1429" i="1"/>
  <c r="CU1429" i="1"/>
  <c r="CV1429" i="1"/>
  <c r="CW1429" i="1" s="1"/>
  <c r="CT1430" i="1"/>
  <c r="CU1430" i="1"/>
  <c r="CV1430" i="1"/>
  <c r="CT1431" i="1"/>
  <c r="CU1431" i="1"/>
  <c r="CV1431" i="1"/>
  <c r="CW1431" i="1" s="1"/>
  <c r="CT1432" i="1"/>
  <c r="CU1432" i="1"/>
  <c r="CV1432" i="1"/>
  <c r="CW1432" i="1" s="1"/>
  <c r="CT1433" i="1"/>
  <c r="CU1433" i="1"/>
  <c r="CV1433" i="1"/>
  <c r="CW1433" i="1" s="1"/>
  <c r="CT1434" i="1"/>
  <c r="CU1434" i="1"/>
  <c r="CV1434" i="1"/>
  <c r="CT1435" i="1"/>
  <c r="CU1435" i="1"/>
  <c r="CV1435" i="1"/>
  <c r="CW1435" i="1" s="1"/>
  <c r="CT1436" i="1"/>
  <c r="CU1436" i="1"/>
  <c r="CV1436" i="1"/>
  <c r="CW1436" i="1" s="1"/>
  <c r="CT1437" i="1"/>
  <c r="CU1437" i="1"/>
  <c r="CV1437" i="1"/>
  <c r="CW1437" i="1" s="1"/>
  <c r="CT1438" i="1"/>
  <c r="CU1438" i="1"/>
  <c r="CV1438" i="1"/>
  <c r="CT1439" i="1"/>
  <c r="CU1439" i="1"/>
  <c r="CV1439" i="1"/>
  <c r="CW1439" i="1" s="1"/>
  <c r="CT1440" i="1"/>
  <c r="CU1440" i="1"/>
  <c r="CV1440" i="1"/>
  <c r="CW1440" i="1" s="1"/>
  <c r="CT1441" i="1"/>
  <c r="CU1441" i="1"/>
  <c r="CV1441" i="1"/>
  <c r="CW1441" i="1" s="1"/>
  <c r="CT1442" i="1"/>
  <c r="CU1442" i="1"/>
  <c r="CV1442" i="1"/>
  <c r="CT1443" i="1"/>
  <c r="CU1443" i="1"/>
  <c r="CV1443" i="1"/>
  <c r="CW1443" i="1" s="1"/>
  <c r="CT1444" i="1"/>
  <c r="CU1444" i="1"/>
  <c r="CV1444" i="1"/>
  <c r="CW1444" i="1" s="1"/>
  <c r="CT1445" i="1"/>
  <c r="CU1445" i="1"/>
  <c r="CV1445" i="1"/>
  <c r="CW1445" i="1" s="1"/>
  <c r="CT1446" i="1"/>
  <c r="CU1446" i="1"/>
  <c r="CV1446" i="1"/>
  <c r="CW1446" i="1" s="1"/>
  <c r="CT1447" i="1"/>
  <c r="CU1447" i="1"/>
  <c r="CV1447" i="1"/>
  <c r="CW1447" i="1" s="1"/>
  <c r="CT1448" i="1"/>
  <c r="CU1448" i="1"/>
  <c r="CV1448" i="1"/>
  <c r="CW1448" i="1" s="1"/>
  <c r="CT1449" i="1"/>
  <c r="CU1449" i="1"/>
  <c r="CV1449" i="1"/>
  <c r="CW1449" i="1" s="1"/>
  <c r="CT1450" i="1"/>
  <c r="CU1450" i="1"/>
  <c r="CV1450" i="1"/>
  <c r="CT1451" i="1"/>
  <c r="CU1451" i="1"/>
  <c r="CV1451" i="1"/>
  <c r="CW1451" i="1" s="1"/>
  <c r="CT1452" i="1"/>
  <c r="CU1452" i="1"/>
  <c r="CV1452" i="1"/>
  <c r="CW1452" i="1" s="1"/>
  <c r="CT1453" i="1"/>
  <c r="CU1453" i="1"/>
  <c r="CV1453" i="1"/>
  <c r="CW1453" i="1" s="1"/>
  <c r="CT1454" i="1"/>
  <c r="CU1454" i="1"/>
  <c r="CV1454" i="1"/>
  <c r="CT1455" i="1"/>
  <c r="CU1455" i="1"/>
  <c r="CV1455" i="1"/>
  <c r="CW1455" i="1" s="1"/>
  <c r="CT1456" i="1"/>
  <c r="CU1456" i="1"/>
  <c r="CV1456" i="1"/>
  <c r="CW1456" i="1" s="1"/>
  <c r="CT1457" i="1"/>
  <c r="CU1457" i="1"/>
  <c r="CV1457" i="1"/>
  <c r="CW1457" i="1" s="1"/>
  <c r="CT1458" i="1"/>
  <c r="CU1458" i="1"/>
  <c r="CV1458" i="1"/>
  <c r="CW1458" i="1" s="1"/>
  <c r="CT1459" i="1"/>
  <c r="CU1459" i="1"/>
  <c r="CV1459" i="1"/>
  <c r="CW1459" i="1" s="1"/>
  <c r="CT1460" i="1"/>
  <c r="CU1460" i="1"/>
  <c r="CV1460" i="1"/>
  <c r="CW1460" i="1" s="1"/>
  <c r="CT1461" i="1"/>
  <c r="CU1461" i="1"/>
  <c r="CV1461" i="1"/>
  <c r="CW1461" i="1" s="1"/>
  <c r="CT1462" i="1"/>
  <c r="CU1462" i="1"/>
  <c r="CV1462" i="1"/>
  <c r="CT1463" i="1"/>
  <c r="CU1463" i="1"/>
  <c r="CV1463" i="1"/>
  <c r="CW1463" i="1" s="1"/>
  <c r="CT1464" i="1"/>
  <c r="CU1464" i="1"/>
  <c r="CV1464" i="1"/>
  <c r="CW1464" i="1" s="1"/>
  <c r="CT1465" i="1"/>
  <c r="CU1465" i="1"/>
  <c r="CV1465" i="1"/>
  <c r="CW1465" i="1" s="1"/>
  <c r="CT1466" i="1"/>
  <c r="CU1466" i="1"/>
  <c r="CV1466" i="1"/>
  <c r="CW1466" i="1" s="1"/>
  <c r="CT1467" i="1"/>
  <c r="CU1467" i="1"/>
  <c r="CV1467" i="1"/>
  <c r="CW1467" i="1" s="1"/>
  <c r="CT1468" i="1"/>
  <c r="CU1468" i="1"/>
  <c r="CV1468" i="1"/>
  <c r="CW1468" i="1" s="1"/>
  <c r="CT1469" i="1"/>
  <c r="CU1469" i="1"/>
  <c r="CV1469" i="1"/>
  <c r="CW1469" i="1" s="1"/>
  <c r="CT1470" i="1"/>
  <c r="CU1470" i="1"/>
  <c r="CV1470" i="1"/>
  <c r="CT1471" i="1"/>
  <c r="CU1471" i="1"/>
  <c r="CV1471" i="1"/>
  <c r="CW1471" i="1" s="1"/>
  <c r="CT1472" i="1"/>
  <c r="CU1472" i="1"/>
  <c r="CV1472" i="1"/>
  <c r="CW1472" i="1" s="1"/>
  <c r="CT1473" i="1"/>
  <c r="CU1473" i="1"/>
  <c r="CV1473" i="1"/>
  <c r="CW1473" i="1" s="1"/>
  <c r="CT1474" i="1"/>
  <c r="CU1474" i="1"/>
  <c r="CV1474" i="1"/>
  <c r="CT1475" i="1"/>
  <c r="CU1475" i="1"/>
  <c r="CV1475" i="1"/>
  <c r="CW1475" i="1" s="1"/>
  <c r="CT1476" i="1"/>
  <c r="CU1476" i="1"/>
  <c r="CV1476" i="1"/>
  <c r="CW1476" i="1" s="1"/>
  <c r="CT1477" i="1"/>
  <c r="CU1477" i="1"/>
  <c r="CV1477" i="1"/>
  <c r="CW1477" i="1" s="1"/>
  <c r="CT1478" i="1"/>
  <c r="CU1478" i="1"/>
  <c r="CV1478" i="1"/>
  <c r="CT1479" i="1"/>
  <c r="CU1479" i="1"/>
  <c r="CV1479" i="1"/>
  <c r="CW1479" i="1" s="1"/>
  <c r="CT1480" i="1"/>
  <c r="CU1480" i="1"/>
  <c r="CV1480" i="1"/>
  <c r="CW1480" i="1" s="1"/>
  <c r="CT1481" i="1"/>
  <c r="CU1481" i="1"/>
  <c r="CV1481" i="1"/>
  <c r="CW1481" i="1" s="1"/>
  <c r="CT1482" i="1"/>
  <c r="CU1482" i="1"/>
  <c r="CV1482" i="1"/>
  <c r="CT1483" i="1"/>
  <c r="CU1483" i="1"/>
  <c r="CV1483" i="1"/>
  <c r="CW1483" i="1" s="1"/>
  <c r="CT1484" i="1"/>
  <c r="CU1484" i="1"/>
  <c r="CV1484" i="1"/>
  <c r="CW1484" i="1" s="1"/>
  <c r="CT1485" i="1"/>
  <c r="CU1485" i="1"/>
  <c r="CV1485" i="1"/>
  <c r="CW1485" i="1" s="1"/>
  <c r="CT1486" i="1"/>
  <c r="CU1486" i="1"/>
  <c r="CV1486" i="1"/>
  <c r="CT1487" i="1"/>
  <c r="CU1487" i="1"/>
  <c r="CV1487" i="1"/>
  <c r="CW1487" i="1" s="1"/>
  <c r="CT1488" i="1"/>
  <c r="CU1488" i="1"/>
  <c r="CV1488" i="1"/>
  <c r="CW1488" i="1" s="1"/>
  <c r="CT1489" i="1"/>
  <c r="CU1489" i="1"/>
  <c r="CV1489" i="1"/>
  <c r="CW1489" i="1" s="1"/>
  <c r="CT1490" i="1"/>
  <c r="CU1490" i="1"/>
  <c r="CV1490" i="1"/>
  <c r="CT1491" i="1"/>
  <c r="CU1491" i="1"/>
  <c r="CV1491" i="1"/>
  <c r="CW1491" i="1" s="1"/>
  <c r="CT1492" i="1"/>
  <c r="CU1492" i="1"/>
  <c r="CV1492" i="1"/>
  <c r="CW1492" i="1" s="1"/>
  <c r="CT1493" i="1"/>
  <c r="CU1493" i="1"/>
  <c r="CV1493" i="1"/>
  <c r="CW1493" i="1" s="1"/>
  <c r="CT1494" i="1"/>
  <c r="CU1494" i="1"/>
  <c r="CV1494" i="1"/>
  <c r="CT1495" i="1"/>
  <c r="CU1495" i="1"/>
  <c r="CV1495" i="1"/>
  <c r="CW1495" i="1" s="1"/>
  <c r="CT1496" i="1"/>
  <c r="CU1496" i="1"/>
  <c r="CV1496" i="1"/>
  <c r="CW1496" i="1" s="1"/>
  <c r="CT1497" i="1"/>
  <c r="CU1497" i="1"/>
  <c r="CV1497" i="1"/>
  <c r="CW1497" i="1" s="1"/>
  <c r="CT1498" i="1"/>
  <c r="CU1498" i="1"/>
  <c r="CV1498" i="1"/>
  <c r="CW1498" i="1" s="1"/>
  <c r="CT1499" i="1"/>
  <c r="CU1499" i="1"/>
  <c r="CV1499" i="1"/>
  <c r="CW1499" i="1" s="1"/>
  <c r="CT1500" i="1"/>
  <c r="CU1500" i="1"/>
  <c r="CV1500" i="1"/>
  <c r="CW1500" i="1" s="1"/>
  <c r="CT1501" i="1"/>
  <c r="CU1501" i="1"/>
  <c r="CV1501" i="1"/>
  <c r="CW1501" i="1" s="1"/>
  <c r="CT1502" i="1"/>
  <c r="CU1502" i="1"/>
  <c r="CV1502" i="1"/>
  <c r="CT1503" i="1"/>
  <c r="CU1503" i="1"/>
  <c r="CV1503" i="1"/>
  <c r="CW1503" i="1" s="1"/>
  <c r="CT1504" i="1"/>
  <c r="CU1504" i="1"/>
  <c r="CV1504" i="1"/>
  <c r="CW1504" i="1" s="1"/>
  <c r="CT1505" i="1"/>
  <c r="CU1505" i="1"/>
  <c r="CV1505" i="1"/>
  <c r="CW1505" i="1" s="1"/>
  <c r="CT1506" i="1"/>
  <c r="CU1506" i="1"/>
  <c r="CV1506" i="1"/>
  <c r="CT1507" i="1"/>
  <c r="CU1507" i="1"/>
  <c r="CV1507" i="1"/>
  <c r="CW1507" i="1" s="1"/>
  <c r="CT1508" i="1"/>
  <c r="CU1508" i="1"/>
  <c r="CV1508" i="1"/>
  <c r="CW1508" i="1" s="1"/>
  <c r="CT1509" i="1"/>
  <c r="CU1509" i="1"/>
  <c r="CV1509" i="1"/>
  <c r="CW1509" i="1" s="1"/>
  <c r="CT1510" i="1"/>
  <c r="CU1510" i="1"/>
  <c r="CV1510" i="1"/>
  <c r="CT1511" i="1"/>
  <c r="CU1511" i="1"/>
  <c r="CV1511" i="1"/>
  <c r="CW1511" i="1" s="1"/>
  <c r="CT1512" i="1"/>
  <c r="CU1512" i="1"/>
  <c r="CV1512" i="1"/>
  <c r="CW1512" i="1" s="1"/>
  <c r="CT1513" i="1"/>
  <c r="CU1513" i="1"/>
  <c r="CV1513" i="1"/>
  <c r="CW1513" i="1" s="1"/>
  <c r="CT1514" i="1"/>
  <c r="CU1514" i="1"/>
  <c r="CV1514" i="1"/>
  <c r="CT1515" i="1"/>
  <c r="CU1515" i="1"/>
  <c r="CV1515" i="1"/>
  <c r="CW1515" i="1" s="1"/>
  <c r="CT1516" i="1"/>
  <c r="CU1516" i="1"/>
  <c r="CV1516" i="1"/>
  <c r="CW1516" i="1" s="1"/>
  <c r="CT1517" i="1"/>
  <c r="CU1517" i="1"/>
  <c r="CV1517" i="1"/>
  <c r="CW1517" i="1" s="1"/>
  <c r="CT1518" i="1"/>
  <c r="CU1518" i="1"/>
  <c r="CV1518" i="1"/>
  <c r="CT1519" i="1"/>
  <c r="CU1519" i="1"/>
  <c r="CV1519" i="1"/>
  <c r="CW1519" i="1" s="1"/>
  <c r="CT1520" i="1"/>
  <c r="CU1520" i="1"/>
  <c r="CV1520" i="1"/>
  <c r="CW1520" i="1" s="1"/>
  <c r="CT1521" i="1"/>
  <c r="CU1521" i="1"/>
  <c r="CV1521" i="1"/>
  <c r="CW1521" i="1" s="1"/>
  <c r="CT1522" i="1"/>
  <c r="CU1522" i="1"/>
  <c r="CV1522" i="1"/>
  <c r="CT1523" i="1"/>
  <c r="CU1523" i="1"/>
  <c r="CV1523" i="1"/>
  <c r="CW1523" i="1" s="1"/>
  <c r="CT1524" i="1"/>
  <c r="CU1524" i="1"/>
  <c r="CV1524" i="1"/>
  <c r="CW1524" i="1" s="1"/>
  <c r="CT1525" i="1"/>
  <c r="CU1525" i="1"/>
  <c r="CV1525" i="1"/>
  <c r="CW1525" i="1" s="1"/>
  <c r="CT1526" i="1"/>
  <c r="CU1526" i="1"/>
  <c r="CV1526" i="1"/>
  <c r="CW1526" i="1" s="1"/>
  <c r="CT1527" i="1"/>
  <c r="CU1527" i="1"/>
  <c r="CV1527" i="1"/>
  <c r="CW1527" i="1" s="1"/>
  <c r="CT1528" i="1"/>
  <c r="CU1528" i="1"/>
  <c r="CV1528" i="1"/>
  <c r="CW1528" i="1" s="1"/>
  <c r="CT1529" i="1"/>
  <c r="CU1529" i="1"/>
  <c r="CV1529" i="1"/>
  <c r="CW1529" i="1" s="1"/>
  <c r="CT1530" i="1"/>
  <c r="CU1530" i="1"/>
  <c r="CV1530" i="1"/>
  <c r="CT1531" i="1"/>
  <c r="CU1531" i="1"/>
  <c r="CV1531" i="1"/>
  <c r="CW1531" i="1" s="1"/>
  <c r="CT1532" i="1"/>
  <c r="CU1532" i="1"/>
  <c r="CV1532" i="1"/>
  <c r="CW1532" i="1" s="1"/>
  <c r="CT1533" i="1"/>
  <c r="CU1533" i="1"/>
  <c r="CV1533" i="1"/>
  <c r="CW1533" i="1" s="1"/>
  <c r="CT1534" i="1"/>
  <c r="CU1534" i="1"/>
  <c r="CV1534" i="1"/>
  <c r="CT1535" i="1"/>
  <c r="CU1535" i="1"/>
  <c r="CV1535" i="1"/>
  <c r="CW1535" i="1" s="1"/>
  <c r="CT1536" i="1"/>
  <c r="CU1536" i="1"/>
  <c r="CV1536" i="1"/>
  <c r="CW1536" i="1" s="1"/>
  <c r="CT1537" i="1"/>
  <c r="CU1537" i="1"/>
  <c r="CV1537" i="1"/>
  <c r="CW1537" i="1" s="1"/>
  <c r="CT1538" i="1"/>
  <c r="CU1538" i="1"/>
  <c r="CV1538" i="1"/>
  <c r="CW1538" i="1" s="1"/>
  <c r="CT1539" i="1"/>
  <c r="CU1539" i="1"/>
  <c r="CV1539" i="1"/>
  <c r="CW1539" i="1" s="1"/>
  <c r="CT1540" i="1"/>
  <c r="CU1540" i="1"/>
  <c r="CV1540" i="1"/>
  <c r="CW1540" i="1" s="1"/>
  <c r="CT1541" i="1"/>
  <c r="CU1541" i="1"/>
  <c r="CV1541" i="1"/>
  <c r="CW1541" i="1" s="1"/>
  <c r="CT1542" i="1"/>
  <c r="CU1542" i="1"/>
  <c r="CV1542" i="1"/>
  <c r="CT1543" i="1"/>
  <c r="CU1543" i="1"/>
  <c r="CV1543" i="1"/>
  <c r="CW1543" i="1" s="1"/>
  <c r="CT1544" i="1"/>
  <c r="CU1544" i="1"/>
  <c r="CV1544" i="1"/>
  <c r="CW1544" i="1" s="1"/>
  <c r="CT1545" i="1"/>
  <c r="CU1545" i="1"/>
  <c r="CV1545" i="1"/>
  <c r="CW1545" i="1" s="1"/>
  <c r="CT1546" i="1"/>
  <c r="CU1546" i="1"/>
  <c r="CV1546" i="1"/>
  <c r="CT1547" i="1"/>
  <c r="CU1547" i="1"/>
  <c r="CV1547" i="1"/>
  <c r="CW1547" i="1" s="1"/>
  <c r="CT1548" i="1"/>
  <c r="CU1548" i="1"/>
  <c r="CV1548" i="1"/>
  <c r="CW1548" i="1" s="1"/>
  <c r="CT1549" i="1"/>
  <c r="CU1549" i="1"/>
  <c r="CV1549" i="1"/>
  <c r="CW1549" i="1" s="1"/>
  <c r="CT1550" i="1"/>
  <c r="CU1550" i="1"/>
  <c r="CV1550" i="1"/>
  <c r="CT1551" i="1"/>
  <c r="CU1551" i="1"/>
  <c r="CV1551" i="1"/>
  <c r="CW1551" i="1" s="1"/>
  <c r="CT1552" i="1"/>
  <c r="CU1552" i="1"/>
  <c r="CV1552" i="1"/>
  <c r="CW1552" i="1" s="1"/>
  <c r="CT1553" i="1"/>
  <c r="CU1553" i="1"/>
  <c r="CV1553" i="1"/>
  <c r="CW1553" i="1" s="1"/>
  <c r="CT1554" i="1"/>
  <c r="CU1554" i="1"/>
  <c r="CV1554" i="1"/>
  <c r="CW1554" i="1" s="1"/>
  <c r="CT1555" i="1"/>
  <c r="CU1555" i="1"/>
  <c r="CV1555" i="1"/>
  <c r="CW1555" i="1" s="1"/>
  <c r="CT1556" i="1"/>
  <c r="CU1556" i="1"/>
  <c r="CV1556" i="1"/>
  <c r="CW1556" i="1" s="1"/>
  <c r="CT1557" i="1"/>
  <c r="CU1557" i="1"/>
  <c r="CV1557" i="1"/>
  <c r="CW1557" i="1" s="1"/>
  <c r="CT1558" i="1"/>
  <c r="CU1558" i="1"/>
  <c r="CV1558" i="1"/>
  <c r="CT1559" i="1"/>
  <c r="CU1559" i="1"/>
  <c r="CV1559" i="1"/>
  <c r="CW1559" i="1" s="1"/>
  <c r="CT1560" i="1"/>
  <c r="CU1560" i="1"/>
  <c r="CV1560" i="1"/>
  <c r="CW1560" i="1" s="1"/>
  <c r="CT1561" i="1"/>
  <c r="CU1561" i="1"/>
  <c r="CV1561" i="1"/>
  <c r="CW1561" i="1" s="1"/>
  <c r="CT1562" i="1"/>
  <c r="CU1562" i="1"/>
  <c r="CV1562" i="1"/>
  <c r="CT1563" i="1"/>
  <c r="CU1563" i="1"/>
  <c r="CV1563" i="1"/>
  <c r="CW1563" i="1" s="1"/>
  <c r="CT1564" i="1"/>
  <c r="CU1564" i="1"/>
  <c r="CV1564" i="1"/>
  <c r="CW1564" i="1" s="1"/>
  <c r="CT1565" i="1"/>
  <c r="CU1565" i="1"/>
  <c r="CV1565" i="1"/>
  <c r="CW1565" i="1" s="1"/>
  <c r="CT1566" i="1"/>
  <c r="CU1566" i="1"/>
  <c r="CV1566" i="1"/>
  <c r="CT1567" i="1"/>
  <c r="CU1567" i="1"/>
  <c r="CV1567" i="1"/>
  <c r="CW1567" i="1" s="1"/>
  <c r="CT1568" i="1"/>
  <c r="CU1568" i="1"/>
  <c r="CV1568" i="1"/>
  <c r="CW1568" i="1" s="1"/>
  <c r="CT1569" i="1"/>
  <c r="CU1569" i="1"/>
  <c r="CV1569" i="1"/>
  <c r="CW1569" i="1" s="1"/>
  <c r="CT1570" i="1"/>
  <c r="CU1570" i="1"/>
  <c r="CV1570" i="1"/>
  <c r="CT1571" i="1"/>
  <c r="CU1571" i="1"/>
  <c r="CV1571" i="1"/>
  <c r="CW1571" i="1" s="1"/>
  <c r="CT1572" i="1"/>
  <c r="CU1572" i="1"/>
  <c r="CV1572" i="1"/>
  <c r="CW1572" i="1" s="1"/>
  <c r="CT1573" i="1"/>
  <c r="CU1573" i="1"/>
  <c r="CV1573" i="1"/>
  <c r="CW1573" i="1" s="1"/>
  <c r="CT1574" i="1"/>
  <c r="CU1574" i="1"/>
  <c r="CV1574" i="1"/>
  <c r="CT1575" i="1"/>
  <c r="CU1575" i="1"/>
  <c r="CV1575" i="1"/>
  <c r="CW1575" i="1" s="1"/>
  <c r="CT1576" i="1"/>
  <c r="CU1576" i="1"/>
  <c r="CV1576" i="1"/>
  <c r="CW1576" i="1" s="1"/>
  <c r="CT1577" i="1"/>
  <c r="CU1577" i="1"/>
  <c r="CV1577" i="1"/>
  <c r="CW1577" i="1" s="1"/>
  <c r="CT1578" i="1"/>
  <c r="CU1578" i="1"/>
  <c r="CV1578" i="1"/>
  <c r="CT1579" i="1"/>
  <c r="CU1579" i="1"/>
  <c r="CV1579" i="1"/>
  <c r="CW1579" i="1" s="1"/>
  <c r="CT1580" i="1"/>
  <c r="CU1580" i="1"/>
  <c r="CV1580" i="1"/>
  <c r="CW1580" i="1" s="1"/>
  <c r="CT1581" i="1"/>
  <c r="CU1581" i="1"/>
  <c r="CV1581" i="1"/>
  <c r="CW1581" i="1" s="1"/>
  <c r="CT1582" i="1"/>
  <c r="CU1582" i="1"/>
  <c r="CV1582" i="1"/>
  <c r="CW1582" i="1" s="1"/>
  <c r="CT1583" i="1"/>
  <c r="CU1583" i="1"/>
  <c r="CV1583" i="1"/>
  <c r="CW1583" i="1" s="1"/>
  <c r="CT1584" i="1"/>
  <c r="CU1584" i="1"/>
  <c r="CV1584" i="1"/>
  <c r="CW1584" i="1" s="1"/>
  <c r="CT1585" i="1"/>
  <c r="CU1585" i="1"/>
  <c r="CV1585" i="1"/>
  <c r="CW1585" i="1" s="1"/>
  <c r="CT1586" i="1"/>
  <c r="CU1586" i="1"/>
  <c r="CV1586" i="1"/>
  <c r="CT1587" i="1"/>
  <c r="CU1587" i="1"/>
  <c r="CV1587" i="1"/>
  <c r="CW1587" i="1" s="1"/>
  <c r="CT1588" i="1"/>
  <c r="CU1588" i="1"/>
  <c r="CV1588" i="1"/>
  <c r="CW1588" i="1" s="1"/>
  <c r="CT1589" i="1"/>
  <c r="CU1589" i="1"/>
  <c r="CV1589" i="1"/>
  <c r="CW1589" i="1" s="1"/>
  <c r="CT1590" i="1"/>
  <c r="CU1590" i="1"/>
  <c r="CV1590" i="1"/>
  <c r="CT1591" i="1"/>
  <c r="CU1591" i="1"/>
  <c r="CV1591" i="1"/>
  <c r="CW1591" i="1" s="1"/>
  <c r="CT1592" i="1"/>
  <c r="CU1592" i="1"/>
  <c r="CV1592" i="1"/>
  <c r="CW1592" i="1" s="1"/>
  <c r="CT1593" i="1"/>
  <c r="CU1593" i="1"/>
  <c r="CV1593" i="1"/>
  <c r="CW1593" i="1" s="1"/>
  <c r="CT1594" i="1"/>
  <c r="CU1594" i="1"/>
  <c r="CV1594" i="1"/>
  <c r="CW1594" i="1" s="1"/>
  <c r="CT1595" i="1"/>
  <c r="CU1595" i="1"/>
  <c r="CV1595" i="1"/>
  <c r="CW1595" i="1" s="1"/>
  <c r="CT1596" i="1"/>
  <c r="CU1596" i="1"/>
  <c r="CV1596" i="1"/>
  <c r="CW1596" i="1" s="1"/>
  <c r="CT1597" i="1"/>
  <c r="CU1597" i="1"/>
  <c r="CV1597" i="1"/>
  <c r="CW1597" i="1" s="1"/>
  <c r="CT1598" i="1"/>
  <c r="CU1598" i="1"/>
  <c r="CV1598" i="1"/>
  <c r="CT1599" i="1"/>
  <c r="CU1599" i="1"/>
  <c r="CV1599" i="1"/>
  <c r="CW1599" i="1" s="1"/>
  <c r="CX2" i="1"/>
  <c r="DC2" i="1"/>
  <c r="DF2" i="1"/>
  <c r="DH2" i="1" s="1"/>
  <c r="DG2" i="1"/>
  <c r="CX3" i="1"/>
  <c r="DC3" i="1"/>
  <c r="CX4" i="1"/>
  <c r="DC4" i="1"/>
  <c r="CX5" i="1"/>
  <c r="DC5" i="1"/>
  <c r="CX6" i="1"/>
  <c r="DC6" i="1"/>
  <c r="CX7" i="1"/>
  <c r="DC7" i="1"/>
  <c r="CX8" i="1"/>
  <c r="DC8" i="1"/>
  <c r="CX9" i="1"/>
  <c r="DC9" i="1"/>
  <c r="CX10" i="1"/>
  <c r="DC10" i="1"/>
  <c r="CX11" i="1"/>
  <c r="DC11" i="1"/>
  <c r="CX12" i="1"/>
  <c r="DC12" i="1"/>
  <c r="CX13" i="1"/>
  <c r="DC13" i="1"/>
  <c r="CX14" i="1"/>
  <c r="DC14" i="1"/>
  <c r="CX15" i="1"/>
  <c r="DC15" i="1"/>
  <c r="CX16" i="1"/>
  <c r="DC16" i="1"/>
  <c r="CX17" i="1"/>
  <c r="DC17" i="1"/>
  <c r="CX18" i="1"/>
  <c r="DC18" i="1"/>
  <c r="CX19" i="1"/>
  <c r="DC19" i="1"/>
  <c r="CX20" i="1"/>
  <c r="DC20" i="1"/>
  <c r="CX21" i="1"/>
  <c r="DC21" i="1"/>
  <c r="CX22" i="1"/>
  <c r="DC22" i="1"/>
  <c r="CX23" i="1"/>
  <c r="DC23" i="1"/>
  <c r="CX24" i="1"/>
  <c r="DC24" i="1"/>
  <c r="CX25" i="1"/>
  <c r="DC25" i="1"/>
  <c r="CX26" i="1"/>
  <c r="DC26" i="1"/>
  <c r="CX27" i="1"/>
  <c r="DC27" i="1"/>
  <c r="CX28" i="1"/>
  <c r="DC28" i="1"/>
  <c r="CX29" i="1"/>
  <c r="DC29" i="1"/>
  <c r="CX30" i="1"/>
  <c r="DC30" i="1"/>
  <c r="CX31" i="1"/>
  <c r="DC31" i="1"/>
  <c r="CX32" i="1"/>
  <c r="DC32" i="1"/>
  <c r="CX33" i="1"/>
  <c r="DC33" i="1"/>
  <c r="CX34" i="1"/>
  <c r="DC34" i="1"/>
  <c r="CX35" i="1"/>
  <c r="DC35" i="1"/>
  <c r="CX36" i="1"/>
  <c r="DC36" i="1"/>
  <c r="CX37" i="1"/>
  <c r="DC37" i="1"/>
  <c r="CX38" i="1"/>
  <c r="DC38" i="1"/>
  <c r="CX39" i="1"/>
  <c r="DC39" i="1"/>
  <c r="CX40" i="1"/>
  <c r="DC40" i="1"/>
  <c r="CX41" i="1"/>
  <c r="DC41" i="1"/>
  <c r="CX42" i="1"/>
  <c r="DC42" i="1"/>
  <c r="CX43" i="1"/>
  <c r="DC43" i="1"/>
  <c r="CX44" i="1"/>
  <c r="DC44" i="1"/>
  <c r="CX45" i="1"/>
  <c r="DC45" i="1"/>
  <c r="CX46" i="1"/>
  <c r="DC46" i="1"/>
  <c r="CX47" i="1"/>
  <c r="DC47" i="1"/>
  <c r="CX48" i="1"/>
  <c r="DC48" i="1"/>
  <c r="CX49" i="1"/>
  <c r="DC49" i="1"/>
  <c r="CX50" i="1"/>
  <c r="DC50" i="1"/>
  <c r="CX51" i="1"/>
  <c r="DC51" i="1"/>
  <c r="CX52" i="1"/>
  <c r="DC52" i="1"/>
  <c r="CX53" i="1"/>
  <c r="DC53" i="1"/>
  <c r="CX54" i="1"/>
  <c r="DC54" i="1"/>
  <c r="CX55" i="1"/>
  <c r="DC55" i="1"/>
  <c r="CX56" i="1"/>
  <c r="DC56" i="1"/>
  <c r="CX57" i="1"/>
  <c r="DC57" i="1"/>
  <c r="CX58" i="1"/>
  <c r="DC58" i="1"/>
  <c r="CX59" i="1"/>
  <c r="DC59" i="1"/>
  <c r="CX60" i="1"/>
  <c r="DC60" i="1"/>
  <c r="CX61" i="1"/>
  <c r="DC61" i="1"/>
  <c r="CX62" i="1"/>
  <c r="DC62" i="1"/>
  <c r="CX63" i="1"/>
  <c r="DC63" i="1"/>
  <c r="CX64" i="1"/>
  <c r="DC64" i="1"/>
  <c r="CX65" i="1"/>
  <c r="DC65" i="1"/>
  <c r="CX66" i="1"/>
  <c r="DC66" i="1"/>
  <c r="CX67" i="1"/>
  <c r="DC67" i="1"/>
  <c r="CX68" i="1"/>
  <c r="DC68" i="1"/>
  <c r="CX69" i="1"/>
  <c r="DC69" i="1"/>
  <c r="CX70" i="1"/>
  <c r="DC70" i="1"/>
  <c r="CX71" i="1"/>
  <c r="DC71" i="1"/>
  <c r="CX72" i="1"/>
  <c r="DC72" i="1"/>
  <c r="CX73" i="1"/>
  <c r="DC73" i="1"/>
  <c r="CX74" i="1"/>
  <c r="DC74" i="1"/>
  <c r="CX75" i="1"/>
  <c r="DC75" i="1"/>
  <c r="CX76" i="1"/>
  <c r="DC76" i="1"/>
  <c r="CX77" i="1"/>
  <c r="DC77" i="1"/>
  <c r="CX78" i="1"/>
  <c r="DC78" i="1"/>
  <c r="CX79" i="1"/>
  <c r="DC79" i="1"/>
  <c r="CX80" i="1"/>
  <c r="DC80" i="1"/>
  <c r="CX81" i="1"/>
  <c r="DC81" i="1"/>
  <c r="CX82" i="1"/>
  <c r="DC82" i="1"/>
  <c r="CX83" i="1"/>
  <c r="DC83" i="1"/>
  <c r="CX84" i="1"/>
  <c r="DC84" i="1"/>
  <c r="CX85" i="1"/>
  <c r="DC85" i="1"/>
  <c r="CX86" i="1"/>
  <c r="DC86" i="1"/>
  <c r="CX87" i="1"/>
  <c r="DC87" i="1"/>
  <c r="CX88" i="1"/>
  <c r="DC88" i="1"/>
  <c r="CX89" i="1"/>
  <c r="DC89" i="1"/>
  <c r="CX90" i="1"/>
  <c r="DC90" i="1"/>
  <c r="CX91" i="1"/>
  <c r="DC91" i="1"/>
  <c r="CX92" i="1"/>
  <c r="DC92" i="1"/>
  <c r="CX93" i="1"/>
  <c r="DC93" i="1"/>
  <c r="CX94" i="1"/>
  <c r="DC94" i="1"/>
  <c r="CX95" i="1"/>
  <c r="DC95" i="1"/>
  <c r="CX96" i="1"/>
  <c r="DC96" i="1"/>
  <c r="CX97" i="1"/>
  <c r="DC97" i="1"/>
  <c r="CX98" i="1"/>
  <c r="DC98" i="1"/>
  <c r="CX99" i="1"/>
  <c r="DC99" i="1"/>
  <c r="CX100" i="1"/>
  <c r="DC100" i="1"/>
  <c r="CX101" i="1"/>
  <c r="DC101" i="1"/>
  <c r="CX102" i="1"/>
  <c r="DC102" i="1"/>
  <c r="CX103" i="1"/>
  <c r="DC103" i="1"/>
  <c r="CX104" i="1"/>
  <c r="DC104" i="1"/>
  <c r="CX105" i="1"/>
  <c r="DC105" i="1"/>
  <c r="CX106" i="1"/>
  <c r="DC106" i="1"/>
  <c r="CX107" i="1"/>
  <c r="DC107" i="1"/>
  <c r="CX108" i="1"/>
  <c r="DC108" i="1"/>
  <c r="CX109" i="1"/>
  <c r="DC109" i="1"/>
  <c r="CX110" i="1"/>
  <c r="DC110" i="1"/>
  <c r="CX111" i="1"/>
  <c r="DC111" i="1"/>
  <c r="CX112" i="1"/>
  <c r="DC112" i="1"/>
  <c r="CX113" i="1"/>
  <c r="DC113" i="1"/>
  <c r="CX114" i="1"/>
  <c r="DC114" i="1"/>
  <c r="CX115" i="1"/>
  <c r="DC115" i="1"/>
  <c r="CX116" i="1"/>
  <c r="DC116" i="1"/>
  <c r="CX117" i="1"/>
  <c r="DC117" i="1"/>
  <c r="CX118" i="1"/>
  <c r="DC118" i="1"/>
  <c r="CX119" i="1"/>
  <c r="DC119" i="1"/>
  <c r="CX120" i="1"/>
  <c r="DC120" i="1"/>
  <c r="CX121" i="1"/>
  <c r="DC121" i="1"/>
  <c r="CX122" i="1"/>
  <c r="DC122" i="1"/>
  <c r="CX123" i="1"/>
  <c r="DC123" i="1"/>
  <c r="CX124" i="1"/>
  <c r="DC124" i="1"/>
  <c r="CX125" i="1"/>
  <c r="DC125" i="1"/>
  <c r="CX126" i="1"/>
  <c r="DC126" i="1"/>
  <c r="CX127" i="1"/>
  <c r="DC127" i="1"/>
  <c r="CX128" i="1"/>
  <c r="DC128" i="1"/>
  <c r="CX129" i="1"/>
  <c r="DC129" i="1"/>
  <c r="CX130" i="1"/>
  <c r="DC130" i="1"/>
  <c r="CX131" i="1"/>
  <c r="DC131" i="1"/>
  <c r="CX132" i="1"/>
  <c r="DC132" i="1"/>
  <c r="CX133" i="1"/>
  <c r="DC133" i="1"/>
  <c r="CX134" i="1"/>
  <c r="DC134" i="1"/>
  <c r="CX135" i="1"/>
  <c r="DC135" i="1"/>
  <c r="CX136" i="1"/>
  <c r="DC136" i="1"/>
  <c r="CX137" i="1"/>
  <c r="DC137" i="1"/>
  <c r="CX138" i="1"/>
  <c r="DC138" i="1"/>
  <c r="CX139" i="1"/>
  <c r="DC139" i="1"/>
  <c r="CX140" i="1"/>
  <c r="DC140" i="1"/>
  <c r="CX141" i="1"/>
  <c r="DC141" i="1"/>
  <c r="CX142" i="1"/>
  <c r="DC142" i="1"/>
  <c r="CX143" i="1"/>
  <c r="DC143" i="1"/>
  <c r="CX144" i="1"/>
  <c r="DC144" i="1"/>
  <c r="CX145" i="1"/>
  <c r="DC145" i="1"/>
  <c r="CX146" i="1"/>
  <c r="DC146" i="1"/>
  <c r="CX147" i="1"/>
  <c r="DC147" i="1"/>
  <c r="CX148" i="1"/>
  <c r="DC148" i="1"/>
  <c r="CX149" i="1"/>
  <c r="DC149" i="1"/>
  <c r="CX150" i="1"/>
  <c r="DC150" i="1"/>
  <c r="CX151" i="1"/>
  <c r="DC151" i="1"/>
  <c r="CX152" i="1"/>
  <c r="DC152" i="1"/>
  <c r="CX153" i="1"/>
  <c r="DC153" i="1"/>
  <c r="CX154" i="1"/>
  <c r="DC154" i="1"/>
  <c r="CX155" i="1"/>
  <c r="DC155" i="1"/>
  <c r="CX156" i="1"/>
  <c r="DC156" i="1"/>
  <c r="CX157" i="1"/>
  <c r="DC157" i="1"/>
  <c r="CX158" i="1"/>
  <c r="DC158" i="1"/>
  <c r="CX159" i="1"/>
  <c r="DC159" i="1"/>
  <c r="CX160" i="1"/>
  <c r="DC160" i="1"/>
  <c r="CX161" i="1"/>
  <c r="DC161" i="1"/>
  <c r="CX162" i="1"/>
  <c r="DC162" i="1"/>
  <c r="CX163" i="1"/>
  <c r="DC163" i="1"/>
  <c r="CX164" i="1"/>
  <c r="DC164" i="1"/>
  <c r="CX165" i="1"/>
  <c r="DC165" i="1"/>
  <c r="CX166" i="1"/>
  <c r="DC166" i="1"/>
  <c r="CX167" i="1"/>
  <c r="DC167" i="1"/>
  <c r="CX168" i="1"/>
  <c r="DC168" i="1"/>
  <c r="CX169" i="1"/>
  <c r="DC169" i="1"/>
  <c r="CX170" i="1"/>
  <c r="DC170" i="1"/>
  <c r="CX171" i="1"/>
  <c r="DC171" i="1"/>
  <c r="CX172" i="1"/>
  <c r="DC172" i="1"/>
  <c r="CX173" i="1"/>
  <c r="DC173" i="1"/>
  <c r="CX174" i="1"/>
  <c r="DC174" i="1"/>
  <c r="CX175" i="1"/>
  <c r="DC175" i="1"/>
  <c r="CX176" i="1"/>
  <c r="DC176" i="1"/>
  <c r="CX177" i="1"/>
  <c r="DC177" i="1"/>
  <c r="CX178" i="1"/>
  <c r="DC178" i="1"/>
  <c r="CX179" i="1"/>
  <c r="DC179" i="1"/>
  <c r="CX180" i="1"/>
  <c r="DC180" i="1"/>
  <c r="CX181" i="1"/>
  <c r="DC181" i="1"/>
  <c r="CX182" i="1"/>
  <c r="DC182" i="1"/>
  <c r="CX183" i="1"/>
  <c r="DC183" i="1"/>
  <c r="CX184" i="1"/>
  <c r="DC184" i="1"/>
  <c r="CX185" i="1"/>
  <c r="DC185" i="1"/>
  <c r="CX186" i="1"/>
  <c r="DC186" i="1"/>
  <c r="CX187" i="1"/>
  <c r="DC187" i="1"/>
  <c r="CX188" i="1"/>
  <c r="DC188" i="1"/>
  <c r="CX189" i="1"/>
  <c r="DC189" i="1"/>
  <c r="CX190" i="1"/>
  <c r="DC190" i="1"/>
  <c r="CX191" i="1"/>
  <c r="DC191" i="1"/>
  <c r="CX192" i="1"/>
  <c r="DC192" i="1"/>
  <c r="CX193" i="1"/>
  <c r="DC193" i="1"/>
  <c r="CX194" i="1"/>
  <c r="DC194" i="1"/>
  <c r="CX195" i="1"/>
  <c r="DC195" i="1"/>
  <c r="CX196" i="1"/>
  <c r="DC196" i="1"/>
  <c r="CX197" i="1"/>
  <c r="DC197" i="1"/>
  <c r="CX198" i="1"/>
  <c r="DC198" i="1"/>
  <c r="CX199" i="1"/>
  <c r="DC199" i="1"/>
  <c r="CX200" i="1"/>
  <c r="DC200" i="1"/>
  <c r="CX201" i="1"/>
  <c r="DC201" i="1"/>
  <c r="CX202" i="1"/>
  <c r="DC202" i="1"/>
  <c r="CX203" i="1"/>
  <c r="DC203" i="1"/>
  <c r="CX204" i="1"/>
  <c r="DC204" i="1"/>
  <c r="CX205" i="1"/>
  <c r="DC205" i="1"/>
  <c r="CX206" i="1"/>
  <c r="DC206" i="1"/>
  <c r="CX207" i="1"/>
  <c r="DC207" i="1"/>
  <c r="CX208" i="1"/>
  <c r="DC208" i="1"/>
  <c r="CX209" i="1"/>
  <c r="DC209" i="1"/>
  <c r="CX210" i="1"/>
  <c r="DC210" i="1"/>
  <c r="CX211" i="1"/>
  <c r="DC211" i="1"/>
  <c r="CX212" i="1"/>
  <c r="DC212" i="1"/>
  <c r="CX213" i="1"/>
  <c r="DC213" i="1"/>
  <c r="CX214" i="1"/>
  <c r="DC214" i="1"/>
  <c r="CX215" i="1"/>
  <c r="DC215" i="1"/>
  <c r="CX216" i="1"/>
  <c r="DC216" i="1"/>
  <c r="CX217" i="1"/>
  <c r="DC217" i="1"/>
  <c r="CX218" i="1"/>
  <c r="DC218" i="1"/>
  <c r="CX219" i="1"/>
  <c r="DC219" i="1"/>
  <c r="CX220" i="1"/>
  <c r="DC220" i="1"/>
  <c r="CX221" i="1"/>
  <c r="DC221" i="1"/>
  <c r="CX222" i="1"/>
  <c r="DC222" i="1"/>
  <c r="CX223" i="1"/>
  <c r="DC223" i="1"/>
  <c r="CX224" i="1"/>
  <c r="DC224" i="1"/>
  <c r="CX225" i="1"/>
  <c r="DC225" i="1"/>
  <c r="CX226" i="1"/>
  <c r="DC226" i="1"/>
  <c r="CX227" i="1"/>
  <c r="DC227" i="1"/>
  <c r="CX228" i="1"/>
  <c r="DC228" i="1"/>
  <c r="CX229" i="1"/>
  <c r="DC229" i="1"/>
  <c r="CX230" i="1"/>
  <c r="DC230" i="1"/>
  <c r="CX231" i="1"/>
  <c r="DC231" i="1"/>
  <c r="CX232" i="1"/>
  <c r="DC232" i="1"/>
  <c r="CX233" i="1"/>
  <c r="DC233" i="1"/>
  <c r="CX234" i="1"/>
  <c r="DC234" i="1"/>
  <c r="CX235" i="1"/>
  <c r="DC235" i="1"/>
  <c r="CX236" i="1"/>
  <c r="DC236" i="1"/>
  <c r="CX237" i="1"/>
  <c r="DC237" i="1"/>
  <c r="CX238" i="1"/>
  <c r="DC238" i="1"/>
  <c r="CX239" i="1"/>
  <c r="DC239" i="1"/>
  <c r="CX240" i="1"/>
  <c r="DC240" i="1"/>
  <c r="CX241" i="1"/>
  <c r="DC241" i="1"/>
  <c r="CX242" i="1"/>
  <c r="DC242" i="1"/>
  <c r="CX243" i="1"/>
  <c r="DC243" i="1"/>
  <c r="CX244" i="1"/>
  <c r="DC244" i="1"/>
  <c r="CX245" i="1"/>
  <c r="DC245" i="1"/>
  <c r="CX246" i="1"/>
  <c r="DC246" i="1"/>
  <c r="CX247" i="1"/>
  <c r="DC247" i="1"/>
  <c r="CX248" i="1"/>
  <c r="DC248" i="1"/>
  <c r="CX249" i="1"/>
  <c r="DC249" i="1"/>
  <c r="CX250" i="1"/>
  <c r="DC250" i="1"/>
  <c r="CX251" i="1"/>
  <c r="DC251" i="1"/>
  <c r="CX252" i="1"/>
  <c r="DC252" i="1"/>
  <c r="CX253" i="1"/>
  <c r="DC253" i="1"/>
  <c r="CX254" i="1"/>
  <c r="DC254" i="1"/>
  <c r="CX255" i="1"/>
  <c r="DC255" i="1"/>
  <c r="CX256" i="1"/>
  <c r="DC256" i="1"/>
  <c r="CX257" i="1"/>
  <c r="DC257" i="1"/>
  <c r="CX258" i="1"/>
  <c r="DC258" i="1"/>
  <c r="CX259" i="1"/>
  <c r="DC259" i="1"/>
  <c r="CX260" i="1"/>
  <c r="DC260" i="1"/>
  <c r="CX261" i="1"/>
  <c r="DC261" i="1"/>
  <c r="CX262" i="1"/>
  <c r="DC262" i="1"/>
  <c r="CX263" i="1"/>
  <c r="DC263" i="1"/>
  <c r="CX264" i="1"/>
  <c r="DC264" i="1"/>
  <c r="CX265" i="1"/>
  <c r="DC265" i="1"/>
  <c r="CX266" i="1"/>
  <c r="DC266" i="1"/>
  <c r="CX267" i="1"/>
  <c r="DC267" i="1"/>
  <c r="CX268" i="1"/>
  <c r="DC268" i="1"/>
  <c r="CX269" i="1"/>
  <c r="DC269" i="1"/>
  <c r="CX270" i="1"/>
  <c r="DC270" i="1"/>
  <c r="CX271" i="1"/>
  <c r="DC271" i="1"/>
  <c r="CX272" i="1"/>
  <c r="DC272" i="1"/>
  <c r="CX273" i="1"/>
  <c r="DC273" i="1"/>
  <c r="CX274" i="1"/>
  <c r="DC274" i="1"/>
  <c r="CX275" i="1"/>
  <c r="DC275" i="1"/>
  <c r="CX276" i="1"/>
  <c r="DI276" i="1" s="1"/>
  <c r="DC276" i="1"/>
  <c r="CX277" i="1"/>
  <c r="DC277" i="1"/>
  <c r="CX278" i="1"/>
  <c r="DI278" i="1" s="1"/>
  <c r="DC278" i="1"/>
  <c r="CX279" i="1"/>
  <c r="DC279" i="1"/>
  <c r="CX280" i="1"/>
  <c r="DI280" i="1" s="1"/>
  <c r="DC280" i="1"/>
  <c r="CX281" i="1"/>
  <c r="DC281" i="1"/>
  <c r="CX282" i="1"/>
  <c r="DI282" i="1" s="1"/>
  <c r="DC282" i="1"/>
  <c r="CX283" i="1"/>
  <c r="DC283" i="1"/>
  <c r="CX284" i="1"/>
  <c r="DI284" i="1" s="1"/>
  <c r="DC284" i="1"/>
  <c r="CX285" i="1"/>
  <c r="DC285" i="1"/>
  <c r="CX286" i="1"/>
  <c r="DC286" i="1"/>
  <c r="CX287" i="1"/>
  <c r="DC287" i="1"/>
  <c r="CX288" i="1"/>
  <c r="DC288" i="1"/>
  <c r="CX289" i="1"/>
  <c r="DC289" i="1"/>
  <c r="CX290" i="1"/>
  <c r="DC290" i="1"/>
  <c r="CX291" i="1"/>
  <c r="DC291" i="1"/>
  <c r="CX292" i="1"/>
  <c r="DC292" i="1"/>
  <c r="CX293" i="1"/>
  <c r="DC293" i="1"/>
  <c r="CX294" i="1"/>
  <c r="DC294" i="1"/>
  <c r="CX295" i="1"/>
  <c r="DC295" i="1"/>
  <c r="CX296" i="1"/>
  <c r="DC296" i="1"/>
  <c r="CX297" i="1"/>
  <c r="DC297" i="1"/>
  <c r="CX298" i="1"/>
  <c r="DC298" i="1"/>
  <c r="CX299" i="1"/>
  <c r="DC299" i="1"/>
  <c r="CX300" i="1"/>
  <c r="DC300" i="1"/>
  <c r="CX301" i="1"/>
  <c r="DC301" i="1"/>
  <c r="CX302" i="1"/>
  <c r="DC302" i="1"/>
  <c r="CX303" i="1"/>
  <c r="DC303" i="1"/>
  <c r="CX304" i="1"/>
  <c r="DC304" i="1"/>
  <c r="CX305" i="1"/>
  <c r="DC305" i="1"/>
  <c r="CX306" i="1"/>
  <c r="DC306" i="1"/>
  <c r="CX307" i="1"/>
  <c r="DC307" i="1"/>
  <c r="CX308" i="1"/>
  <c r="DC308" i="1"/>
  <c r="CX309" i="1"/>
  <c r="DC309" i="1"/>
  <c r="CX310" i="1"/>
  <c r="DC310" i="1"/>
  <c r="CX311" i="1"/>
  <c r="DC311" i="1"/>
  <c r="CX312" i="1"/>
  <c r="DC312" i="1"/>
  <c r="CX313" i="1"/>
  <c r="DC313" i="1"/>
  <c r="CX314" i="1"/>
  <c r="DC314" i="1"/>
  <c r="CX315" i="1"/>
  <c r="DC315" i="1"/>
  <c r="CX316" i="1"/>
  <c r="DC316" i="1"/>
  <c r="CX317" i="1"/>
  <c r="DC317" i="1"/>
  <c r="CX318" i="1"/>
  <c r="DI318" i="1" s="1"/>
  <c r="DC318" i="1"/>
  <c r="CX319" i="1"/>
  <c r="DC319" i="1"/>
  <c r="CX320" i="1"/>
  <c r="DC320" i="1"/>
  <c r="CX321" i="1"/>
  <c r="DC321" i="1"/>
  <c r="CX322" i="1"/>
  <c r="DC322" i="1"/>
  <c r="CX323" i="1"/>
  <c r="DC323" i="1"/>
  <c r="CX324" i="1"/>
  <c r="DC324" i="1"/>
  <c r="CX325" i="1"/>
  <c r="DC325" i="1"/>
  <c r="CX326" i="1"/>
  <c r="DC326" i="1"/>
  <c r="CX327" i="1"/>
  <c r="DC327" i="1"/>
  <c r="CX328" i="1"/>
  <c r="DC328" i="1"/>
  <c r="CX329" i="1"/>
  <c r="DC329" i="1"/>
  <c r="CX330" i="1"/>
  <c r="DC330" i="1"/>
  <c r="CX331" i="1"/>
  <c r="DC331" i="1"/>
  <c r="CX332" i="1"/>
  <c r="DC332" i="1"/>
  <c r="CX333" i="1"/>
  <c r="DC333" i="1"/>
  <c r="CX334" i="1"/>
  <c r="DC334" i="1"/>
  <c r="CX335" i="1"/>
  <c r="DC335" i="1"/>
  <c r="CX336" i="1"/>
  <c r="DC336" i="1"/>
  <c r="CX337" i="1"/>
  <c r="DC337" i="1"/>
  <c r="CX338" i="1"/>
  <c r="DC338" i="1"/>
  <c r="CX339" i="1"/>
  <c r="DC339" i="1"/>
  <c r="CX340" i="1"/>
  <c r="DC340" i="1"/>
  <c r="CX341" i="1"/>
  <c r="DC341" i="1"/>
  <c r="CX342" i="1"/>
  <c r="DC342" i="1"/>
  <c r="CX343" i="1"/>
  <c r="DC343" i="1"/>
  <c r="CX344" i="1"/>
  <c r="DC344" i="1"/>
  <c r="CX345" i="1"/>
  <c r="DC345" i="1"/>
  <c r="CX346" i="1"/>
  <c r="DC346" i="1"/>
  <c r="CX347" i="1"/>
  <c r="DC347" i="1"/>
  <c r="CX348" i="1"/>
  <c r="DC348" i="1"/>
  <c r="CX349" i="1"/>
  <c r="DC349" i="1"/>
  <c r="CX350" i="1"/>
  <c r="DC350" i="1"/>
  <c r="CX351" i="1"/>
  <c r="DC351" i="1"/>
  <c r="CX352" i="1"/>
  <c r="DC352" i="1"/>
  <c r="CX353" i="1"/>
  <c r="DC353" i="1"/>
  <c r="CX354" i="1"/>
  <c r="DC354" i="1"/>
  <c r="CX355" i="1"/>
  <c r="DC355" i="1"/>
  <c r="CX356" i="1"/>
  <c r="DC356" i="1"/>
  <c r="CX357" i="1"/>
  <c r="DC357" i="1"/>
  <c r="CX358" i="1"/>
  <c r="DC358" i="1"/>
  <c r="CX359" i="1"/>
  <c r="DC359" i="1"/>
  <c r="CX360" i="1"/>
  <c r="DC360" i="1"/>
  <c r="CX361" i="1"/>
  <c r="DC361" i="1"/>
  <c r="CX362" i="1"/>
  <c r="DC362" i="1"/>
  <c r="CX363" i="1"/>
  <c r="DC363" i="1"/>
  <c r="CX364" i="1"/>
  <c r="DC364" i="1"/>
  <c r="CX365" i="1"/>
  <c r="DC365" i="1"/>
  <c r="CX366" i="1"/>
  <c r="DC366" i="1"/>
  <c r="CX367" i="1"/>
  <c r="DC367" i="1"/>
  <c r="CX368" i="1"/>
  <c r="DC368" i="1"/>
  <c r="CX369" i="1"/>
  <c r="DC369" i="1"/>
  <c r="CX370" i="1"/>
  <c r="DC370" i="1"/>
  <c r="CX371" i="1"/>
  <c r="DC371" i="1"/>
  <c r="CX372" i="1"/>
  <c r="DC372" i="1"/>
  <c r="CX373" i="1"/>
  <c r="DC373" i="1"/>
  <c r="CX374" i="1"/>
  <c r="DC374" i="1"/>
  <c r="CX375" i="1"/>
  <c r="DC375" i="1"/>
  <c r="CX376" i="1"/>
  <c r="DC376" i="1"/>
  <c r="CX377" i="1"/>
  <c r="DC377" i="1"/>
  <c r="CX378" i="1"/>
  <c r="DC378" i="1"/>
  <c r="CX379" i="1"/>
  <c r="DC379" i="1"/>
  <c r="CX380" i="1"/>
  <c r="DC380" i="1"/>
  <c r="CX381" i="1"/>
  <c r="DC381" i="1"/>
  <c r="CX382" i="1"/>
  <c r="DI382" i="1" s="1"/>
  <c r="DC382" i="1"/>
  <c r="CX383" i="1"/>
  <c r="DC383" i="1"/>
  <c r="CX384" i="1"/>
  <c r="DC384" i="1"/>
  <c r="CX385" i="1"/>
  <c r="DC385" i="1"/>
  <c r="CX386" i="1"/>
  <c r="DC386" i="1"/>
  <c r="CX387" i="1"/>
  <c r="DC387" i="1"/>
  <c r="CX388" i="1"/>
  <c r="DC388" i="1"/>
  <c r="CX389" i="1"/>
  <c r="DC389" i="1"/>
  <c r="CX390" i="1"/>
  <c r="DC390" i="1"/>
  <c r="CX391" i="1"/>
  <c r="DC391" i="1"/>
  <c r="CX392" i="1"/>
  <c r="DC392" i="1"/>
  <c r="CX393" i="1"/>
  <c r="DC393" i="1"/>
  <c r="CX394" i="1"/>
  <c r="DC394" i="1"/>
  <c r="CX395" i="1"/>
  <c r="DC395" i="1"/>
  <c r="CX396" i="1"/>
  <c r="DC396" i="1"/>
  <c r="CX397" i="1"/>
  <c r="DC397" i="1"/>
  <c r="CX398" i="1"/>
  <c r="DC398" i="1"/>
  <c r="CX399" i="1"/>
  <c r="DC399" i="1"/>
  <c r="CX400" i="1"/>
  <c r="DC400" i="1"/>
  <c r="CX401" i="1"/>
  <c r="DC401" i="1"/>
  <c r="CX402" i="1"/>
  <c r="DC402" i="1"/>
  <c r="CX403" i="1"/>
  <c r="DC403" i="1"/>
  <c r="CX404" i="1"/>
  <c r="DC404" i="1"/>
  <c r="CX405" i="1"/>
  <c r="DC405" i="1"/>
  <c r="CX406" i="1"/>
  <c r="DC406" i="1"/>
  <c r="CW407" i="1"/>
  <c r="CX407" i="1"/>
  <c r="DC407" i="1"/>
  <c r="CX408" i="1"/>
  <c r="DC408" i="1"/>
  <c r="CX409" i="1"/>
  <c r="DC409" i="1"/>
  <c r="CX410" i="1"/>
  <c r="DC410" i="1"/>
  <c r="CX411" i="1"/>
  <c r="DC411" i="1"/>
  <c r="CX412" i="1"/>
  <c r="DC412" i="1"/>
  <c r="CX413" i="1"/>
  <c r="DC413" i="1"/>
  <c r="CX414" i="1"/>
  <c r="DC414" i="1"/>
  <c r="CX415" i="1"/>
  <c r="DC415" i="1"/>
  <c r="CX416" i="1"/>
  <c r="DC416" i="1"/>
  <c r="CX417" i="1"/>
  <c r="DC417" i="1"/>
  <c r="CX418" i="1"/>
  <c r="DC418" i="1"/>
  <c r="CX419" i="1"/>
  <c r="DC419" i="1"/>
  <c r="CX420" i="1"/>
  <c r="DC420" i="1"/>
  <c r="CX421" i="1"/>
  <c r="DC421" i="1"/>
  <c r="CX422" i="1"/>
  <c r="DC422" i="1"/>
  <c r="CX423" i="1"/>
  <c r="DC423" i="1"/>
  <c r="CX424" i="1"/>
  <c r="DC424" i="1"/>
  <c r="CX425" i="1"/>
  <c r="DC425" i="1"/>
  <c r="CX426" i="1"/>
  <c r="DC426" i="1"/>
  <c r="CX427" i="1"/>
  <c r="DC427" i="1"/>
  <c r="CX428" i="1"/>
  <c r="DC428" i="1"/>
  <c r="CX429" i="1"/>
  <c r="DC429" i="1"/>
  <c r="CX430" i="1"/>
  <c r="DC430" i="1"/>
  <c r="CW431" i="1"/>
  <c r="CX431" i="1"/>
  <c r="DC431" i="1"/>
  <c r="CX432" i="1"/>
  <c r="DC432" i="1"/>
  <c r="CX433" i="1"/>
  <c r="DC433" i="1"/>
  <c r="CX434" i="1"/>
  <c r="DC434" i="1"/>
  <c r="CX435" i="1"/>
  <c r="DC435" i="1"/>
  <c r="CX436" i="1"/>
  <c r="DC436" i="1"/>
  <c r="CX437" i="1"/>
  <c r="DC437" i="1"/>
  <c r="CX438" i="1"/>
  <c r="DC438" i="1"/>
  <c r="CX439" i="1"/>
  <c r="DC439" i="1"/>
  <c r="CX440" i="1"/>
  <c r="DC440" i="1"/>
  <c r="CX441" i="1"/>
  <c r="DC441" i="1"/>
  <c r="CX442" i="1"/>
  <c r="DC442" i="1"/>
  <c r="CX443" i="1"/>
  <c r="DC443" i="1"/>
  <c r="CX444" i="1"/>
  <c r="DC444" i="1"/>
  <c r="CX445" i="1"/>
  <c r="DC445" i="1"/>
  <c r="CX446" i="1"/>
  <c r="DC446" i="1"/>
  <c r="CX447" i="1"/>
  <c r="DC447" i="1"/>
  <c r="CX448" i="1"/>
  <c r="DC448" i="1"/>
  <c r="CX449" i="1"/>
  <c r="DC449" i="1"/>
  <c r="CX450" i="1"/>
  <c r="DC450" i="1"/>
  <c r="CX451" i="1"/>
  <c r="DC451" i="1"/>
  <c r="CX452" i="1"/>
  <c r="DC452" i="1"/>
  <c r="CX453" i="1"/>
  <c r="DC453" i="1"/>
  <c r="CX454" i="1"/>
  <c r="DC454" i="1"/>
  <c r="CX455" i="1"/>
  <c r="DC455" i="1"/>
  <c r="CX456" i="1"/>
  <c r="DC456" i="1"/>
  <c r="CX457" i="1"/>
  <c r="DC457" i="1"/>
  <c r="CX458" i="1"/>
  <c r="DC458" i="1"/>
  <c r="CX459" i="1"/>
  <c r="DC459" i="1"/>
  <c r="CX460" i="1"/>
  <c r="DC460" i="1"/>
  <c r="CX461" i="1"/>
  <c r="DC461" i="1"/>
  <c r="CX462" i="1"/>
  <c r="DC462" i="1"/>
  <c r="CW463" i="1"/>
  <c r="CX463" i="1"/>
  <c r="DC463" i="1"/>
  <c r="CX464" i="1"/>
  <c r="DC464" i="1"/>
  <c r="CX465" i="1"/>
  <c r="DC465" i="1"/>
  <c r="CX466" i="1"/>
  <c r="DC466" i="1"/>
  <c r="CX467" i="1"/>
  <c r="DC467" i="1"/>
  <c r="CX468" i="1"/>
  <c r="DC468" i="1"/>
  <c r="CX469" i="1"/>
  <c r="DC469" i="1"/>
  <c r="CX470" i="1"/>
  <c r="DC470" i="1"/>
  <c r="CX471" i="1"/>
  <c r="DC471" i="1"/>
  <c r="CX472" i="1"/>
  <c r="DC472" i="1"/>
  <c r="CX473" i="1"/>
  <c r="DC473" i="1"/>
  <c r="CX474" i="1"/>
  <c r="DC474" i="1"/>
  <c r="CX475" i="1"/>
  <c r="DC475" i="1"/>
  <c r="CX476" i="1"/>
  <c r="DC476" i="1"/>
  <c r="CX477" i="1"/>
  <c r="DC477" i="1"/>
  <c r="CX478" i="1"/>
  <c r="DC478" i="1"/>
  <c r="CX479" i="1"/>
  <c r="DC479" i="1"/>
  <c r="CX480" i="1"/>
  <c r="DC480" i="1"/>
  <c r="CX481" i="1"/>
  <c r="DC481" i="1"/>
  <c r="CX482" i="1"/>
  <c r="DC482" i="1"/>
  <c r="CW483" i="1"/>
  <c r="CX483" i="1"/>
  <c r="DC483" i="1"/>
  <c r="CX484" i="1"/>
  <c r="DC484" i="1"/>
  <c r="CX485" i="1"/>
  <c r="DC485" i="1"/>
  <c r="CX486" i="1"/>
  <c r="DC486" i="1"/>
  <c r="CX487" i="1"/>
  <c r="DC487" i="1"/>
  <c r="CX488" i="1"/>
  <c r="DC488" i="1"/>
  <c r="CX489" i="1"/>
  <c r="DC489" i="1"/>
  <c r="CX490" i="1"/>
  <c r="DC490" i="1"/>
  <c r="CX491" i="1"/>
  <c r="DC491" i="1"/>
  <c r="CX492" i="1"/>
  <c r="DC492" i="1"/>
  <c r="CX493" i="1"/>
  <c r="DC493" i="1"/>
  <c r="CX494" i="1"/>
  <c r="DC494" i="1"/>
  <c r="CX495" i="1"/>
  <c r="DC495" i="1"/>
  <c r="CX496" i="1"/>
  <c r="DC496" i="1"/>
  <c r="CX497" i="1"/>
  <c r="DC497" i="1"/>
  <c r="CX498" i="1"/>
  <c r="DC498" i="1"/>
  <c r="CX499" i="1"/>
  <c r="DC499" i="1"/>
  <c r="CX500" i="1"/>
  <c r="DC500" i="1"/>
  <c r="CX501" i="1"/>
  <c r="DC501" i="1"/>
  <c r="CX502" i="1"/>
  <c r="DC502" i="1"/>
  <c r="CX503" i="1"/>
  <c r="DC503" i="1"/>
  <c r="CX504" i="1"/>
  <c r="DC504" i="1"/>
  <c r="CX505" i="1"/>
  <c r="DC505" i="1"/>
  <c r="CX506" i="1"/>
  <c r="DC506" i="1"/>
  <c r="CX507" i="1"/>
  <c r="DC507" i="1"/>
  <c r="CX508" i="1"/>
  <c r="DC508" i="1"/>
  <c r="CX509" i="1"/>
  <c r="DC509" i="1"/>
  <c r="CX510" i="1"/>
  <c r="DI510" i="1" s="1"/>
  <c r="DC510" i="1"/>
  <c r="CX511" i="1"/>
  <c r="DC511" i="1"/>
  <c r="CX512" i="1"/>
  <c r="DC512" i="1"/>
  <c r="CX513" i="1"/>
  <c r="DC513" i="1"/>
  <c r="CX514" i="1"/>
  <c r="DC514" i="1"/>
  <c r="CW515" i="1"/>
  <c r="CX515" i="1"/>
  <c r="DC515" i="1"/>
  <c r="CX516" i="1"/>
  <c r="DC516" i="1"/>
  <c r="CX517" i="1"/>
  <c r="DC517" i="1"/>
  <c r="CX518" i="1"/>
  <c r="DC518" i="1"/>
  <c r="CX519" i="1"/>
  <c r="DC519" i="1"/>
  <c r="CX520" i="1"/>
  <c r="DC520" i="1"/>
  <c r="CX521" i="1"/>
  <c r="DC521" i="1"/>
  <c r="CX522" i="1"/>
  <c r="DC522" i="1"/>
  <c r="CX523" i="1"/>
  <c r="DC523" i="1"/>
  <c r="CX524" i="1"/>
  <c r="DC524" i="1"/>
  <c r="CX525" i="1"/>
  <c r="DC525" i="1"/>
  <c r="CX526" i="1"/>
  <c r="DC526" i="1"/>
  <c r="CX527" i="1"/>
  <c r="DC527" i="1"/>
  <c r="CX528" i="1"/>
  <c r="DC528" i="1"/>
  <c r="CX529" i="1"/>
  <c r="DC529" i="1"/>
  <c r="CX530" i="1"/>
  <c r="DC530" i="1"/>
  <c r="CW531" i="1"/>
  <c r="CX531" i="1"/>
  <c r="DC531" i="1"/>
  <c r="CX532" i="1"/>
  <c r="DC532" i="1"/>
  <c r="CX533" i="1"/>
  <c r="DC533" i="1"/>
  <c r="CX534" i="1"/>
  <c r="DC534" i="1"/>
  <c r="CX535" i="1"/>
  <c r="DC535" i="1"/>
  <c r="CX536" i="1"/>
  <c r="DC536" i="1"/>
  <c r="CX537" i="1"/>
  <c r="DC537" i="1"/>
  <c r="CX538" i="1"/>
  <c r="DC538" i="1"/>
  <c r="CX539" i="1"/>
  <c r="DC539" i="1"/>
  <c r="CX540" i="1"/>
  <c r="DC540" i="1"/>
  <c r="CX541" i="1"/>
  <c r="DC541" i="1"/>
  <c r="CX542" i="1"/>
  <c r="DC542" i="1"/>
  <c r="CX543" i="1"/>
  <c r="DC543" i="1"/>
  <c r="CX544" i="1"/>
  <c r="DC544" i="1"/>
  <c r="CX545" i="1"/>
  <c r="DC545" i="1"/>
  <c r="CX546" i="1"/>
  <c r="DC546" i="1"/>
  <c r="CX547" i="1"/>
  <c r="DC547" i="1"/>
  <c r="CX548" i="1"/>
  <c r="DC548" i="1"/>
  <c r="CX549" i="1"/>
  <c r="DC549" i="1"/>
  <c r="CX550" i="1"/>
  <c r="DC550" i="1"/>
  <c r="CX551" i="1"/>
  <c r="DC551" i="1"/>
  <c r="CX552" i="1"/>
  <c r="DC552" i="1"/>
  <c r="CX553" i="1"/>
  <c r="DC553" i="1"/>
  <c r="CX554" i="1"/>
  <c r="DC554" i="1"/>
  <c r="CX555" i="1"/>
  <c r="DC555" i="1"/>
  <c r="CX556" i="1"/>
  <c r="DC556" i="1"/>
  <c r="CX557" i="1"/>
  <c r="DC557" i="1"/>
  <c r="CX558" i="1"/>
  <c r="DC558" i="1"/>
  <c r="CX559" i="1"/>
  <c r="DC559" i="1"/>
  <c r="CX560" i="1"/>
  <c r="DC560" i="1"/>
  <c r="CX561" i="1"/>
  <c r="DC561" i="1"/>
  <c r="CX562" i="1"/>
  <c r="DC562" i="1"/>
  <c r="CX563" i="1"/>
  <c r="DC563" i="1"/>
  <c r="CX564" i="1"/>
  <c r="DC564" i="1"/>
  <c r="CX565" i="1"/>
  <c r="DC565" i="1"/>
  <c r="CX566" i="1"/>
  <c r="DC566" i="1"/>
  <c r="CX567" i="1"/>
  <c r="DC567" i="1"/>
  <c r="CX568" i="1"/>
  <c r="DC568" i="1"/>
  <c r="CX569" i="1"/>
  <c r="DC569" i="1"/>
  <c r="CX570" i="1"/>
  <c r="DC570" i="1"/>
  <c r="CX571" i="1"/>
  <c r="DC571" i="1"/>
  <c r="CX572" i="1"/>
  <c r="DC572" i="1"/>
  <c r="CX573" i="1"/>
  <c r="DC573" i="1"/>
  <c r="CX574" i="1"/>
  <c r="DC574" i="1"/>
  <c r="CX575" i="1"/>
  <c r="DC575" i="1"/>
  <c r="CX576" i="1"/>
  <c r="DC576" i="1"/>
  <c r="CX577" i="1"/>
  <c r="DC577" i="1"/>
  <c r="CX578" i="1"/>
  <c r="DC578" i="1"/>
  <c r="CX579" i="1"/>
  <c r="DC579" i="1"/>
  <c r="CX580" i="1"/>
  <c r="DC580" i="1"/>
  <c r="CX581" i="1"/>
  <c r="DC581" i="1"/>
  <c r="CX582" i="1"/>
  <c r="DC582" i="1"/>
  <c r="CX583" i="1"/>
  <c r="DC583" i="1"/>
  <c r="CX584" i="1"/>
  <c r="DC584" i="1"/>
  <c r="CX585" i="1"/>
  <c r="DC585" i="1"/>
  <c r="CX586" i="1"/>
  <c r="DC586" i="1"/>
  <c r="CX587" i="1"/>
  <c r="DC587" i="1"/>
  <c r="CX588" i="1"/>
  <c r="DC588" i="1"/>
  <c r="CX589" i="1"/>
  <c r="DC589" i="1"/>
  <c r="CX590" i="1"/>
  <c r="DC590" i="1"/>
  <c r="CX591" i="1"/>
  <c r="DC591" i="1"/>
  <c r="CX592" i="1"/>
  <c r="DC592" i="1"/>
  <c r="CX593" i="1"/>
  <c r="DC593" i="1"/>
  <c r="CX594" i="1"/>
  <c r="DC594" i="1"/>
  <c r="CX595" i="1"/>
  <c r="DC595" i="1"/>
  <c r="CX596" i="1"/>
  <c r="DC596" i="1"/>
  <c r="CX597" i="1"/>
  <c r="DC597" i="1"/>
  <c r="CX598" i="1"/>
  <c r="DC598" i="1"/>
  <c r="CX599" i="1"/>
  <c r="DC599" i="1"/>
  <c r="CX600" i="1"/>
  <c r="DC600" i="1"/>
  <c r="CX601" i="1"/>
  <c r="DC601" i="1"/>
  <c r="CX602" i="1"/>
  <c r="DC602" i="1"/>
  <c r="CX603" i="1"/>
  <c r="DC603" i="1"/>
  <c r="CX604" i="1"/>
  <c r="DC604" i="1"/>
  <c r="CX605" i="1"/>
  <c r="DC605" i="1"/>
  <c r="CX606" i="1"/>
  <c r="DC606" i="1"/>
  <c r="CX607" i="1"/>
  <c r="DC607" i="1"/>
  <c r="CX608" i="1"/>
  <c r="DC608" i="1"/>
  <c r="CX609" i="1"/>
  <c r="DC609" i="1"/>
  <c r="CX610" i="1"/>
  <c r="DC610" i="1"/>
  <c r="CX611" i="1"/>
  <c r="DC611" i="1"/>
  <c r="CX612" i="1"/>
  <c r="DC612" i="1"/>
  <c r="CX613" i="1"/>
  <c r="DC613" i="1"/>
  <c r="CX614" i="1"/>
  <c r="DC614" i="1"/>
  <c r="CW615" i="1"/>
  <c r="CX615" i="1"/>
  <c r="DC615" i="1"/>
  <c r="CX616" i="1"/>
  <c r="DC616" i="1"/>
  <c r="CX617" i="1"/>
  <c r="DC617" i="1"/>
  <c r="CX618" i="1"/>
  <c r="DC618" i="1"/>
  <c r="CX619" i="1"/>
  <c r="DC619" i="1"/>
  <c r="CX620" i="1"/>
  <c r="DC620" i="1"/>
  <c r="CX621" i="1"/>
  <c r="DC621" i="1"/>
  <c r="CX622" i="1"/>
  <c r="DC622" i="1"/>
  <c r="CX623" i="1"/>
  <c r="DC623" i="1"/>
  <c r="CX624" i="1"/>
  <c r="DC624" i="1"/>
  <c r="CX625" i="1"/>
  <c r="DC625" i="1"/>
  <c r="CX626" i="1"/>
  <c r="DC626" i="1"/>
  <c r="CX627" i="1"/>
  <c r="DC627" i="1"/>
  <c r="CX628" i="1"/>
  <c r="DC628" i="1"/>
  <c r="CX629" i="1"/>
  <c r="DC629" i="1"/>
  <c r="CX630" i="1"/>
  <c r="DC630" i="1"/>
  <c r="CX631" i="1"/>
  <c r="DC631" i="1"/>
  <c r="CX632" i="1"/>
  <c r="DC632" i="1"/>
  <c r="CX633" i="1"/>
  <c r="DC633" i="1"/>
  <c r="CX634" i="1"/>
  <c r="DC634" i="1"/>
  <c r="CX635" i="1"/>
  <c r="DC635" i="1"/>
  <c r="CX636" i="1"/>
  <c r="DC636" i="1"/>
  <c r="CX637" i="1"/>
  <c r="DC637" i="1"/>
  <c r="CX638" i="1"/>
  <c r="DC638" i="1"/>
  <c r="CX639" i="1"/>
  <c r="DC639" i="1"/>
  <c r="CX640" i="1"/>
  <c r="DC640" i="1"/>
  <c r="CX641" i="1"/>
  <c r="DC641" i="1"/>
  <c r="CX642" i="1"/>
  <c r="DC642" i="1"/>
  <c r="CX643" i="1"/>
  <c r="DC643" i="1"/>
  <c r="CX644" i="1"/>
  <c r="DC644" i="1"/>
  <c r="CX645" i="1"/>
  <c r="DC645" i="1"/>
  <c r="CX646" i="1"/>
  <c r="DC646" i="1"/>
  <c r="CX647" i="1"/>
  <c r="DC647" i="1"/>
  <c r="CX648" i="1"/>
  <c r="DC648" i="1"/>
  <c r="CX649" i="1"/>
  <c r="DC649" i="1"/>
  <c r="CX650" i="1"/>
  <c r="DC650" i="1"/>
  <c r="CX651" i="1"/>
  <c r="DC651" i="1"/>
  <c r="CX652" i="1"/>
  <c r="DI652" i="1" s="1"/>
  <c r="DC652" i="1"/>
  <c r="CX653" i="1"/>
  <c r="DC653" i="1"/>
  <c r="CX654" i="1"/>
  <c r="DI654" i="1" s="1"/>
  <c r="DC654" i="1"/>
  <c r="CW655" i="1"/>
  <c r="CX655" i="1"/>
  <c r="DC655" i="1"/>
  <c r="CX656" i="1"/>
  <c r="DC656" i="1"/>
  <c r="CX657" i="1"/>
  <c r="DC657" i="1"/>
  <c r="CX658" i="1"/>
  <c r="DC658" i="1"/>
  <c r="CX659" i="1"/>
  <c r="DC659" i="1"/>
  <c r="CX660" i="1"/>
  <c r="DC660" i="1"/>
  <c r="CX661" i="1"/>
  <c r="DC661" i="1"/>
  <c r="CX662" i="1"/>
  <c r="DC662" i="1"/>
  <c r="CX663" i="1"/>
  <c r="DC663" i="1"/>
  <c r="CX664" i="1"/>
  <c r="DC664" i="1"/>
  <c r="CX665" i="1"/>
  <c r="DC665" i="1"/>
  <c r="CX666" i="1"/>
  <c r="DC666" i="1"/>
  <c r="CX667" i="1"/>
  <c r="DC667" i="1"/>
  <c r="CX668" i="1"/>
  <c r="DC668" i="1"/>
  <c r="CX669" i="1"/>
  <c r="DC669" i="1"/>
  <c r="CX670" i="1"/>
  <c r="DC670" i="1"/>
  <c r="CX671" i="1"/>
  <c r="DC671" i="1"/>
  <c r="CX672" i="1"/>
  <c r="DC672" i="1"/>
  <c r="CX673" i="1"/>
  <c r="DC673" i="1"/>
  <c r="CX674" i="1"/>
  <c r="DC674" i="1"/>
  <c r="CX675" i="1"/>
  <c r="DC675" i="1"/>
  <c r="CX676" i="1"/>
  <c r="DC676" i="1"/>
  <c r="CX677" i="1"/>
  <c r="DC677" i="1"/>
  <c r="CX678" i="1"/>
  <c r="DC678" i="1"/>
  <c r="CX679" i="1"/>
  <c r="DC679" i="1"/>
  <c r="CX680" i="1"/>
  <c r="DC680" i="1"/>
  <c r="CX681" i="1"/>
  <c r="DC681" i="1"/>
  <c r="CX682" i="1"/>
  <c r="DC682" i="1"/>
  <c r="CX683" i="1"/>
  <c r="DC683" i="1"/>
  <c r="CX684" i="1"/>
  <c r="DC684" i="1"/>
  <c r="CX685" i="1"/>
  <c r="DC685" i="1"/>
  <c r="CX686" i="1"/>
  <c r="DC686" i="1"/>
  <c r="CW687" i="1"/>
  <c r="CX687" i="1"/>
  <c r="DC687" i="1"/>
  <c r="CX688" i="1"/>
  <c r="DI688" i="1" s="1"/>
  <c r="DC688" i="1"/>
  <c r="CX689" i="1"/>
  <c r="DC689" i="1"/>
  <c r="CX690" i="1"/>
  <c r="DI690" i="1" s="1"/>
  <c r="DC690" i="1"/>
  <c r="CX691" i="1"/>
  <c r="DC691" i="1"/>
  <c r="CX692" i="1"/>
  <c r="DI692" i="1" s="1"/>
  <c r="DC692" i="1"/>
  <c r="CX693" i="1"/>
  <c r="DC693" i="1"/>
  <c r="CX694" i="1"/>
  <c r="DI694" i="1" s="1"/>
  <c r="DC694" i="1"/>
  <c r="CX695" i="1"/>
  <c r="DC695" i="1"/>
  <c r="CX696" i="1"/>
  <c r="DI696" i="1" s="1"/>
  <c r="DC696" i="1"/>
  <c r="CX697" i="1"/>
  <c r="DC697" i="1"/>
  <c r="CX698" i="1"/>
  <c r="DI698" i="1" s="1"/>
  <c r="DC698" i="1"/>
  <c r="CW699" i="1"/>
  <c r="CX699" i="1"/>
  <c r="DC699" i="1"/>
  <c r="CX700" i="1"/>
  <c r="DI700" i="1" s="1"/>
  <c r="DC700" i="1"/>
  <c r="CX701" i="1"/>
  <c r="DC701" i="1"/>
  <c r="CX702" i="1"/>
  <c r="DI702" i="1" s="1"/>
  <c r="DC702" i="1"/>
  <c r="CX703" i="1"/>
  <c r="DC703" i="1"/>
  <c r="CX704" i="1"/>
  <c r="DI704" i="1" s="1"/>
  <c r="DC704" i="1"/>
  <c r="CX705" i="1"/>
  <c r="DC705" i="1"/>
  <c r="CX706" i="1"/>
  <c r="DI706" i="1" s="1"/>
  <c r="DC706" i="1"/>
  <c r="CX707" i="1"/>
  <c r="DC707" i="1"/>
  <c r="CX708" i="1"/>
  <c r="DI708" i="1" s="1"/>
  <c r="DC708" i="1"/>
  <c r="CX709" i="1"/>
  <c r="DC709" i="1"/>
  <c r="CX710" i="1"/>
  <c r="DI710" i="1" s="1"/>
  <c r="DC710" i="1"/>
  <c r="CX711" i="1"/>
  <c r="DC711" i="1"/>
  <c r="CX712" i="1"/>
  <c r="DI712" i="1" s="1"/>
  <c r="DC712" i="1"/>
  <c r="CX713" i="1"/>
  <c r="DC713" i="1"/>
  <c r="CX714" i="1"/>
  <c r="DI714" i="1" s="1"/>
  <c r="DC714" i="1"/>
  <c r="CX715" i="1"/>
  <c r="DC715" i="1"/>
  <c r="CX716" i="1"/>
  <c r="DI716" i="1" s="1"/>
  <c r="DC716" i="1"/>
  <c r="CX717" i="1"/>
  <c r="DC717" i="1"/>
  <c r="CX718" i="1"/>
  <c r="DI718" i="1" s="1"/>
  <c r="DC718" i="1"/>
  <c r="CX719" i="1"/>
  <c r="DC719" i="1"/>
  <c r="CX720" i="1"/>
  <c r="DI720" i="1" s="1"/>
  <c r="DC720" i="1"/>
  <c r="CX721" i="1"/>
  <c r="DC721" i="1"/>
  <c r="CX722" i="1"/>
  <c r="DI722" i="1" s="1"/>
  <c r="DC722" i="1"/>
  <c r="CX723" i="1"/>
  <c r="DC723" i="1"/>
  <c r="CX724" i="1"/>
  <c r="DC724" i="1"/>
  <c r="CX725" i="1"/>
  <c r="DC725" i="1"/>
  <c r="CX726" i="1"/>
  <c r="DC726" i="1"/>
  <c r="CX727" i="1"/>
  <c r="DC727" i="1"/>
  <c r="CX728" i="1"/>
  <c r="DC728" i="1"/>
  <c r="CX729" i="1"/>
  <c r="DC729" i="1"/>
  <c r="CX730" i="1"/>
  <c r="DC730" i="1"/>
  <c r="CW731" i="1"/>
  <c r="CX731" i="1"/>
  <c r="DC731" i="1"/>
  <c r="CX732" i="1"/>
  <c r="DI732" i="1" s="1"/>
  <c r="DC732" i="1"/>
  <c r="CX733" i="1"/>
  <c r="DC733" i="1"/>
  <c r="CX734" i="1"/>
  <c r="DI734" i="1" s="1"/>
  <c r="DC734" i="1"/>
  <c r="CX735" i="1"/>
  <c r="DC735" i="1"/>
  <c r="CX736" i="1"/>
  <c r="DI736" i="1" s="1"/>
  <c r="DC736" i="1"/>
  <c r="CX737" i="1"/>
  <c r="DC737" i="1"/>
  <c r="CX738" i="1"/>
  <c r="DI738" i="1" s="1"/>
  <c r="DC738" i="1"/>
  <c r="CX739" i="1"/>
  <c r="DC739" i="1"/>
  <c r="CX740" i="1"/>
  <c r="DI740" i="1" s="1"/>
  <c r="DC740" i="1"/>
  <c r="CX741" i="1"/>
  <c r="DC741" i="1"/>
  <c r="CX742" i="1"/>
  <c r="DI742" i="1" s="1"/>
  <c r="DC742" i="1"/>
  <c r="CW743" i="1"/>
  <c r="CX743" i="1"/>
  <c r="DC743" i="1"/>
  <c r="CX744" i="1"/>
  <c r="DI744" i="1" s="1"/>
  <c r="DC744" i="1"/>
  <c r="CX745" i="1"/>
  <c r="DC745" i="1"/>
  <c r="CX746" i="1"/>
  <c r="DI746" i="1" s="1"/>
  <c r="DC746" i="1"/>
  <c r="CX747" i="1"/>
  <c r="DC747" i="1"/>
  <c r="CX748" i="1"/>
  <c r="DI748" i="1" s="1"/>
  <c r="DC748" i="1"/>
  <c r="CX749" i="1"/>
  <c r="DC749" i="1"/>
  <c r="CX750" i="1"/>
  <c r="DI750" i="1" s="1"/>
  <c r="DC750" i="1"/>
  <c r="CX751" i="1"/>
  <c r="DC751" i="1"/>
  <c r="CX752" i="1"/>
  <c r="DI752" i="1" s="1"/>
  <c r="DC752" i="1"/>
  <c r="CX753" i="1"/>
  <c r="DC753" i="1"/>
  <c r="CX754" i="1"/>
  <c r="DI754" i="1" s="1"/>
  <c r="DC754" i="1"/>
  <c r="CX755" i="1"/>
  <c r="DC755" i="1"/>
  <c r="CX756" i="1"/>
  <c r="DI756" i="1" s="1"/>
  <c r="DC756" i="1"/>
  <c r="CX757" i="1"/>
  <c r="DC757" i="1"/>
  <c r="CX758" i="1"/>
  <c r="DI758" i="1" s="1"/>
  <c r="DC758" i="1"/>
  <c r="CX759" i="1"/>
  <c r="DC759" i="1"/>
  <c r="CX760" i="1"/>
  <c r="DI760" i="1" s="1"/>
  <c r="DC760" i="1"/>
  <c r="CX761" i="1"/>
  <c r="DC761" i="1"/>
  <c r="CX762" i="1"/>
  <c r="DI762" i="1" s="1"/>
  <c r="DC762" i="1"/>
  <c r="CW763" i="1"/>
  <c r="CX763" i="1"/>
  <c r="DC763" i="1"/>
  <c r="CX764" i="1"/>
  <c r="DC764" i="1"/>
  <c r="CX765" i="1"/>
  <c r="DC765" i="1"/>
  <c r="CX766" i="1"/>
  <c r="DC766" i="1"/>
  <c r="CW767" i="1"/>
  <c r="CX767" i="1"/>
  <c r="DC767" i="1"/>
  <c r="CX768" i="1"/>
  <c r="DI768" i="1" s="1"/>
  <c r="DC768" i="1"/>
  <c r="CX769" i="1"/>
  <c r="DC769" i="1"/>
  <c r="CX770" i="1"/>
  <c r="DI770" i="1" s="1"/>
  <c r="DC770" i="1"/>
  <c r="CX771" i="1"/>
  <c r="DC771" i="1"/>
  <c r="CX772" i="1"/>
  <c r="DI772" i="1" s="1"/>
  <c r="DC772" i="1"/>
  <c r="CX773" i="1"/>
  <c r="DC773" i="1"/>
  <c r="CX774" i="1"/>
  <c r="DI774" i="1" s="1"/>
  <c r="DC774" i="1"/>
  <c r="CW775" i="1"/>
  <c r="CX775" i="1"/>
  <c r="DC775" i="1"/>
  <c r="CX776" i="1"/>
  <c r="DI776" i="1" s="1"/>
  <c r="DC776" i="1"/>
  <c r="CX777" i="1"/>
  <c r="DC777" i="1"/>
  <c r="CX778" i="1"/>
  <c r="DI778" i="1" s="1"/>
  <c r="DC778" i="1"/>
  <c r="CX779" i="1"/>
  <c r="DC779" i="1"/>
  <c r="CX780" i="1"/>
  <c r="DC780" i="1"/>
  <c r="CX781" i="1"/>
  <c r="DC781" i="1"/>
  <c r="CX782" i="1"/>
  <c r="DI782" i="1" s="1"/>
  <c r="DC782" i="1"/>
  <c r="CW783" i="1"/>
  <c r="CX783" i="1"/>
  <c r="DC783" i="1"/>
  <c r="CX784" i="1"/>
  <c r="DC784" i="1"/>
  <c r="CX785" i="1"/>
  <c r="DC785" i="1"/>
  <c r="CX786" i="1"/>
  <c r="DC786" i="1"/>
  <c r="CX787" i="1"/>
  <c r="DC787" i="1"/>
  <c r="CX788" i="1"/>
  <c r="DC788" i="1"/>
  <c r="CX789" i="1"/>
  <c r="DC789" i="1"/>
  <c r="CX790" i="1"/>
  <c r="DC790" i="1"/>
  <c r="CW791" i="1"/>
  <c r="CX791" i="1"/>
  <c r="DC791" i="1"/>
  <c r="CX792" i="1"/>
  <c r="DI792" i="1" s="1"/>
  <c r="DC792" i="1"/>
  <c r="CX793" i="1"/>
  <c r="DC793" i="1"/>
  <c r="CX794" i="1"/>
  <c r="DI794" i="1" s="1"/>
  <c r="DC794" i="1"/>
  <c r="CW795" i="1"/>
  <c r="CX795" i="1"/>
  <c r="DC795" i="1"/>
  <c r="CX796" i="1"/>
  <c r="DI796" i="1" s="1"/>
  <c r="DC796" i="1"/>
  <c r="CX797" i="1"/>
  <c r="DC797" i="1"/>
  <c r="CX798" i="1"/>
  <c r="DI798" i="1" s="1"/>
  <c r="DC798" i="1"/>
  <c r="CX799" i="1"/>
  <c r="DC799" i="1"/>
  <c r="CX800" i="1"/>
  <c r="DI800" i="1" s="1"/>
  <c r="DC800" i="1"/>
  <c r="CX801" i="1"/>
  <c r="DC801" i="1"/>
  <c r="CX802" i="1"/>
  <c r="DI802" i="1" s="1"/>
  <c r="DC802" i="1"/>
  <c r="CX803" i="1"/>
  <c r="DC803" i="1"/>
  <c r="CX804" i="1"/>
  <c r="DI804" i="1" s="1"/>
  <c r="DC804" i="1"/>
  <c r="CX805" i="1"/>
  <c r="DC805" i="1"/>
  <c r="CX806" i="1"/>
  <c r="DI806" i="1" s="1"/>
  <c r="DC806" i="1"/>
  <c r="CW807" i="1"/>
  <c r="CX807" i="1"/>
  <c r="DC807" i="1"/>
  <c r="CX808" i="1"/>
  <c r="DC808" i="1"/>
  <c r="CX809" i="1"/>
  <c r="DC809" i="1"/>
  <c r="CX810" i="1"/>
  <c r="DC810" i="1"/>
  <c r="CW811" i="1"/>
  <c r="CX811" i="1"/>
  <c r="DC811" i="1"/>
  <c r="CX812" i="1"/>
  <c r="DI812" i="1" s="1"/>
  <c r="DC812" i="1"/>
  <c r="CX813" i="1"/>
  <c r="DC813" i="1"/>
  <c r="CX814" i="1"/>
  <c r="DI814" i="1" s="1"/>
  <c r="DC814" i="1"/>
  <c r="CW815" i="1"/>
  <c r="CX815" i="1"/>
  <c r="DC815" i="1"/>
  <c r="CX816" i="1"/>
  <c r="DI816" i="1" s="1"/>
  <c r="DC816" i="1"/>
  <c r="CX817" i="1"/>
  <c r="DC817" i="1"/>
  <c r="CX818" i="1"/>
  <c r="DI818" i="1" s="1"/>
  <c r="DC818" i="1"/>
  <c r="CX819" i="1"/>
  <c r="DC819" i="1"/>
  <c r="CX820" i="1"/>
  <c r="DI820" i="1" s="1"/>
  <c r="DC820" i="1"/>
  <c r="CX821" i="1"/>
  <c r="DC821" i="1"/>
  <c r="CX822" i="1"/>
  <c r="DI822" i="1" s="1"/>
  <c r="DC822" i="1"/>
  <c r="CX823" i="1"/>
  <c r="DC823" i="1"/>
  <c r="CX824" i="1"/>
  <c r="DI824" i="1" s="1"/>
  <c r="DC824" i="1"/>
  <c r="CX825" i="1"/>
  <c r="DC825" i="1"/>
  <c r="CX826" i="1"/>
  <c r="DI826" i="1" s="1"/>
  <c r="DC826" i="1"/>
  <c r="CW827" i="1"/>
  <c r="CX827" i="1"/>
  <c r="DC827" i="1"/>
  <c r="CX828" i="1"/>
  <c r="DC828" i="1"/>
  <c r="CX829" i="1"/>
  <c r="DC829" i="1"/>
  <c r="CX830" i="1"/>
  <c r="DC830" i="1"/>
  <c r="CW831" i="1"/>
  <c r="CX831" i="1"/>
  <c r="DC831" i="1"/>
  <c r="CX832" i="1"/>
  <c r="DI832" i="1" s="1"/>
  <c r="DC832" i="1"/>
  <c r="CX833" i="1"/>
  <c r="DC833" i="1"/>
  <c r="CX834" i="1"/>
  <c r="DI834" i="1" s="1"/>
  <c r="DC834" i="1"/>
  <c r="CX835" i="1"/>
  <c r="DC835" i="1"/>
  <c r="CX836" i="1"/>
  <c r="DI836" i="1" s="1"/>
  <c r="DC836" i="1"/>
  <c r="CX837" i="1"/>
  <c r="DC837" i="1"/>
  <c r="CX838" i="1"/>
  <c r="DI838" i="1" s="1"/>
  <c r="DC838" i="1"/>
  <c r="CW839" i="1"/>
  <c r="CX839" i="1"/>
  <c r="DC839" i="1"/>
  <c r="CX840" i="1"/>
  <c r="DI840" i="1" s="1"/>
  <c r="DC840" i="1"/>
  <c r="CX841" i="1"/>
  <c r="DC841" i="1"/>
  <c r="CX842" i="1"/>
  <c r="DI842" i="1" s="1"/>
  <c r="DC842" i="1"/>
  <c r="CX843" i="1"/>
  <c r="DC843" i="1"/>
  <c r="CX844" i="1"/>
  <c r="DI844" i="1" s="1"/>
  <c r="DC844" i="1"/>
  <c r="CX845" i="1"/>
  <c r="DC845" i="1"/>
  <c r="CX846" i="1"/>
  <c r="DI846" i="1" s="1"/>
  <c r="DC846" i="1"/>
  <c r="CW847" i="1"/>
  <c r="CX847" i="1"/>
  <c r="DC847" i="1"/>
  <c r="CX848" i="1"/>
  <c r="DC848" i="1"/>
  <c r="CX849" i="1"/>
  <c r="DC849" i="1"/>
  <c r="CX850" i="1"/>
  <c r="DC850" i="1"/>
  <c r="CW851" i="1"/>
  <c r="CX851" i="1"/>
  <c r="DC851" i="1"/>
  <c r="CX852" i="1"/>
  <c r="DI852" i="1" s="1"/>
  <c r="DC852" i="1"/>
  <c r="CX853" i="1"/>
  <c r="DC853" i="1"/>
  <c r="CX854" i="1"/>
  <c r="DI854" i="1" s="1"/>
  <c r="DC854" i="1"/>
  <c r="CW855" i="1"/>
  <c r="CX855" i="1"/>
  <c r="DC855" i="1"/>
  <c r="CX856" i="1"/>
  <c r="DI856" i="1" s="1"/>
  <c r="DC856" i="1"/>
  <c r="CX857" i="1"/>
  <c r="DC857" i="1"/>
  <c r="CX858" i="1"/>
  <c r="DI858" i="1" s="1"/>
  <c r="DC858" i="1"/>
  <c r="CX859" i="1"/>
  <c r="DC859" i="1"/>
  <c r="CX860" i="1"/>
  <c r="DI860" i="1" s="1"/>
  <c r="DC860" i="1"/>
  <c r="CX861" i="1"/>
  <c r="DC861" i="1"/>
  <c r="CX862" i="1"/>
  <c r="DI862" i="1" s="1"/>
  <c r="DC862" i="1"/>
  <c r="CX863" i="1"/>
  <c r="DC863" i="1"/>
  <c r="CX864" i="1"/>
  <c r="DI864" i="1" s="1"/>
  <c r="DC864" i="1"/>
  <c r="CX865" i="1"/>
  <c r="DC865" i="1"/>
  <c r="CX866" i="1"/>
  <c r="DI866" i="1" s="1"/>
  <c r="DC866" i="1"/>
  <c r="CW867" i="1"/>
  <c r="CX867" i="1"/>
  <c r="DC867" i="1"/>
  <c r="CX868" i="1"/>
  <c r="DC868" i="1"/>
  <c r="CX869" i="1"/>
  <c r="DC869" i="1"/>
  <c r="CX870" i="1"/>
  <c r="DC870" i="1"/>
  <c r="CW871" i="1"/>
  <c r="CX871" i="1"/>
  <c r="DC871" i="1"/>
  <c r="CX872" i="1"/>
  <c r="DI872" i="1" s="1"/>
  <c r="DC872" i="1"/>
  <c r="CX873" i="1"/>
  <c r="DC873" i="1"/>
  <c r="CX874" i="1"/>
  <c r="DI874" i="1" s="1"/>
  <c r="DC874" i="1"/>
  <c r="CW875" i="1"/>
  <c r="CX875" i="1"/>
  <c r="DC875" i="1"/>
  <c r="CX876" i="1"/>
  <c r="DI876" i="1" s="1"/>
  <c r="DC876" i="1"/>
  <c r="CX877" i="1"/>
  <c r="DC877" i="1"/>
  <c r="CX878" i="1"/>
  <c r="DI878" i="1" s="1"/>
  <c r="DC878" i="1"/>
  <c r="CX879" i="1"/>
  <c r="DC879" i="1"/>
  <c r="CX880" i="1"/>
  <c r="DC880" i="1"/>
  <c r="CX881" i="1"/>
  <c r="DC881" i="1"/>
  <c r="CX882" i="1"/>
  <c r="DC882" i="1"/>
  <c r="CW883" i="1"/>
  <c r="CX883" i="1"/>
  <c r="DC883" i="1"/>
  <c r="CX884" i="1"/>
  <c r="DC884" i="1"/>
  <c r="CX885" i="1"/>
  <c r="DC885" i="1"/>
  <c r="CX886" i="1"/>
  <c r="DC886" i="1"/>
  <c r="CW887" i="1"/>
  <c r="CX887" i="1"/>
  <c r="DC887" i="1"/>
  <c r="CX888" i="1"/>
  <c r="DC888" i="1"/>
  <c r="CX889" i="1"/>
  <c r="DC889" i="1"/>
  <c r="CX890" i="1"/>
  <c r="DC890" i="1"/>
  <c r="CX891" i="1"/>
  <c r="DC891" i="1"/>
  <c r="CX892" i="1"/>
  <c r="DC892" i="1"/>
  <c r="CX893" i="1"/>
  <c r="DC893" i="1"/>
  <c r="CX894" i="1"/>
  <c r="DC894" i="1"/>
  <c r="CW895" i="1"/>
  <c r="CX895" i="1"/>
  <c r="DC895" i="1"/>
  <c r="CX896" i="1"/>
  <c r="DC896" i="1"/>
  <c r="CX897" i="1"/>
  <c r="DC897" i="1"/>
  <c r="CX898" i="1"/>
  <c r="DC898" i="1"/>
  <c r="CX899" i="1"/>
  <c r="DC899" i="1"/>
  <c r="CX900" i="1"/>
  <c r="DC900" i="1"/>
  <c r="CX901" i="1"/>
  <c r="DC901" i="1"/>
  <c r="CX902" i="1"/>
  <c r="DC902" i="1"/>
  <c r="CX903" i="1"/>
  <c r="DC903" i="1"/>
  <c r="CX904" i="1"/>
  <c r="DC904" i="1"/>
  <c r="CX905" i="1"/>
  <c r="DC905" i="1"/>
  <c r="CX906" i="1"/>
  <c r="DC906" i="1"/>
  <c r="CW907" i="1"/>
  <c r="CX907" i="1"/>
  <c r="DC907" i="1"/>
  <c r="CX908" i="1"/>
  <c r="DC908" i="1"/>
  <c r="CX909" i="1"/>
  <c r="DC909" i="1"/>
  <c r="CX910" i="1"/>
  <c r="DC910" i="1"/>
  <c r="CW911" i="1"/>
  <c r="CX911" i="1"/>
  <c r="DC911" i="1"/>
  <c r="CX912" i="1"/>
  <c r="DC912" i="1"/>
  <c r="CX913" i="1"/>
  <c r="DC913" i="1"/>
  <c r="CX914" i="1"/>
  <c r="DC914" i="1"/>
  <c r="CW915" i="1"/>
  <c r="CX915" i="1"/>
  <c r="DC915" i="1"/>
  <c r="CX916" i="1"/>
  <c r="DC916" i="1"/>
  <c r="CX917" i="1"/>
  <c r="DC917" i="1"/>
  <c r="CX918" i="1"/>
  <c r="DC918" i="1"/>
  <c r="CX919" i="1"/>
  <c r="DC919" i="1"/>
  <c r="CX920" i="1"/>
  <c r="DC920" i="1"/>
  <c r="CX921" i="1"/>
  <c r="DC921" i="1"/>
  <c r="CX922" i="1"/>
  <c r="DC922" i="1"/>
  <c r="CX923" i="1"/>
  <c r="DC923" i="1"/>
  <c r="CX924" i="1"/>
  <c r="DC924" i="1"/>
  <c r="CX925" i="1"/>
  <c r="DC925" i="1"/>
  <c r="CX926" i="1"/>
  <c r="DC926" i="1"/>
  <c r="CW927" i="1"/>
  <c r="CX927" i="1"/>
  <c r="DC927" i="1"/>
  <c r="CX928" i="1"/>
  <c r="DC928" i="1"/>
  <c r="CX929" i="1"/>
  <c r="DC929" i="1"/>
  <c r="CX930" i="1"/>
  <c r="DC930" i="1"/>
  <c r="CW931" i="1"/>
  <c r="CX931" i="1"/>
  <c r="DC931" i="1"/>
  <c r="CX932" i="1"/>
  <c r="DI932" i="1" s="1"/>
  <c r="DC932" i="1"/>
  <c r="CX933" i="1"/>
  <c r="DC933" i="1"/>
  <c r="CX934" i="1"/>
  <c r="DI934" i="1" s="1"/>
  <c r="DC934" i="1"/>
  <c r="CX935" i="1"/>
  <c r="DC935" i="1"/>
  <c r="CX936" i="1"/>
  <c r="DI936" i="1" s="1"/>
  <c r="DC936" i="1"/>
  <c r="CX937" i="1"/>
  <c r="DC937" i="1"/>
  <c r="CX938" i="1"/>
  <c r="DI938" i="1" s="1"/>
  <c r="DC938" i="1"/>
  <c r="CW939" i="1"/>
  <c r="CX939" i="1"/>
  <c r="DC939" i="1"/>
  <c r="CX940" i="1"/>
  <c r="DI940" i="1" s="1"/>
  <c r="DC940" i="1"/>
  <c r="CX941" i="1"/>
  <c r="DC941" i="1"/>
  <c r="CX942" i="1"/>
  <c r="DI942" i="1" s="1"/>
  <c r="DC942" i="1"/>
  <c r="CX943" i="1"/>
  <c r="DC943" i="1"/>
  <c r="CX944" i="1"/>
  <c r="DI944" i="1" s="1"/>
  <c r="DC944" i="1"/>
  <c r="CX945" i="1"/>
  <c r="DC945" i="1"/>
  <c r="CX946" i="1"/>
  <c r="DI946" i="1" s="1"/>
  <c r="DC946" i="1"/>
  <c r="CW947" i="1"/>
  <c r="CX947" i="1"/>
  <c r="DC947" i="1"/>
  <c r="CX948" i="1"/>
  <c r="DC948" i="1"/>
  <c r="CX949" i="1"/>
  <c r="DC949" i="1"/>
  <c r="CX950" i="1"/>
  <c r="DC950" i="1"/>
  <c r="CX951" i="1"/>
  <c r="DC951" i="1"/>
  <c r="CX952" i="1"/>
  <c r="DC952" i="1"/>
  <c r="CX953" i="1"/>
  <c r="DC953" i="1"/>
  <c r="CX954" i="1"/>
  <c r="DC954" i="1"/>
  <c r="CW955" i="1"/>
  <c r="CX955" i="1"/>
  <c r="DC955" i="1"/>
  <c r="CX956" i="1"/>
  <c r="DI956" i="1" s="1"/>
  <c r="DC956" i="1"/>
  <c r="CX957" i="1"/>
  <c r="DC957" i="1"/>
  <c r="CX958" i="1"/>
  <c r="DI958" i="1" s="1"/>
  <c r="DC958" i="1"/>
  <c r="CW959" i="1"/>
  <c r="CX959" i="1"/>
  <c r="DC959" i="1"/>
  <c r="CX960" i="1"/>
  <c r="DI960" i="1" s="1"/>
  <c r="DC960" i="1"/>
  <c r="CX961" i="1"/>
  <c r="DC961" i="1"/>
  <c r="CX962" i="1"/>
  <c r="DI962" i="1" s="1"/>
  <c r="DC962" i="1"/>
  <c r="CX963" i="1"/>
  <c r="DC963" i="1"/>
  <c r="CX964" i="1"/>
  <c r="DI964" i="1" s="1"/>
  <c r="DC964" i="1"/>
  <c r="CX965" i="1"/>
  <c r="DC965" i="1"/>
  <c r="CX966" i="1"/>
  <c r="DI966" i="1" s="1"/>
  <c r="DC966" i="1"/>
  <c r="CX967" i="1"/>
  <c r="DC967" i="1"/>
  <c r="CX968" i="1"/>
  <c r="DI968" i="1" s="1"/>
  <c r="DC968" i="1"/>
  <c r="CX969" i="1"/>
  <c r="DC969" i="1"/>
  <c r="CX970" i="1"/>
  <c r="DI970" i="1" s="1"/>
  <c r="DC970" i="1"/>
  <c r="CW971" i="1"/>
  <c r="CX971" i="1"/>
  <c r="DC971" i="1"/>
  <c r="CX972" i="1"/>
  <c r="DC972" i="1"/>
  <c r="CX973" i="1"/>
  <c r="DC973" i="1"/>
  <c r="CX974" i="1"/>
  <c r="DC974" i="1"/>
  <c r="CW975" i="1"/>
  <c r="CX975" i="1"/>
  <c r="DC975" i="1"/>
  <c r="CX976" i="1"/>
  <c r="DI976" i="1" s="1"/>
  <c r="DC976" i="1"/>
  <c r="CX977" i="1"/>
  <c r="DC977" i="1"/>
  <c r="CX978" i="1"/>
  <c r="DI978" i="1" s="1"/>
  <c r="DC978" i="1"/>
  <c r="CW979" i="1"/>
  <c r="CX979" i="1"/>
  <c r="DC979" i="1"/>
  <c r="CX980" i="1"/>
  <c r="DI980" i="1" s="1"/>
  <c r="DC980" i="1"/>
  <c r="CX981" i="1"/>
  <c r="DC981" i="1"/>
  <c r="CX982" i="1"/>
  <c r="DI982" i="1" s="1"/>
  <c r="DC982" i="1"/>
  <c r="CX983" i="1"/>
  <c r="DC983" i="1"/>
  <c r="CX984" i="1"/>
  <c r="DI984" i="1" s="1"/>
  <c r="DC984" i="1"/>
  <c r="CX985" i="1"/>
  <c r="DC985" i="1"/>
  <c r="CX986" i="1"/>
  <c r="DI986" i="1" s="1"/>
  <c r="DC986" i="1"/>
  <c r="CX987" i="1"/>
  <c r="DC987" i="1"/>
  <c r="CX988" i="1"/>
  <c r="DI988" i="1" s="1"/>
  <c r="DC988" i="1"/>
  <c r="CX989" i="1"/>
  <c r="DC989" i="1"/>
  <c r="CX990" i="1"/>
  <c r="DI990" i="1" s="1"/>
  <c r="DC990" i="1"/>
  <c r="CW991" i="1"/>
  <c r="CX991" i="1"/>
  <c r="DC991" i="1"/>
  <c r="CX992" i="1"/>
  <c r="DC992" i="1"/>
  <c r="CX993" i="1"/>
  <c r="DC993" i="1"/>
  <c r="CX994" i="1"/>
  <c r="DC994" i="1"/>
  <c r="CW995" i="1"/>
  <c r="CX995" i="1"/>
  <c r="DC995" i="1"/>
  <c r="CX996" i="1"/>
  <c r="DI996" i="1" s="1"/>
  <c r="DC996" i="1"/>
  <c r="CX997" i="1"/>
  <c r="DC997" i="1"/>
  <c r="CX998" i="1"/>
  <c r="DI998" i="1" s="1"/>
  <c r="DC998" i="1"/>
  <c r="CX999" i="1"/>
  <c r="DC999" i="1"/>
  <c r="CX1000" i="1"/>
  <c r="DI1000" i="1" s="1"/>
  <c r="DC1000" i="1"/>
  <c r="CX1001" i="1"/>
  <c r="DC1001" i="1"/>
  <c r="CX1002" i="1"/>
  <c r="DI1002" i="1" s="1"/>
  <c r="DC1002" i="1"/>
  <c r="CW1003" i="1"/>
  <c r="CX1003" i="1"/>
  <c r="DC1003" i="1"/>
  <c r="CX1004" i="1"/>
  <c r="DI1004" i="1" s="1"/>
  <c r="DC1004" i="1"/>
  <c r="CX1005" i="1"/>
  <c r="DC1005" i="1"/>
  <c r="CX1006" i="1"/>
  <c r="DI1006" i="1" s="1"/>
  <c r="DC1006" i="1"/>
  <c r="CX1007" i="1"/>
  <c r="DC1007" i="1"/>
  <c r="CX1008" i="1"/>
  <c r="DC1008" i="1"/>
  <c r="CX1009" i="1"/>
  <c r="DC1009" i="1"/>
  <c r="CX1010" i="1"/>
  <c r="DI1010" i="1" s="1"/>
  <c r="DC1010" i="1"/>
  <c r="CW1011" i="1"/>
  <c r="CX1011" i="1"/>
  <c r="DC1011" i="1"/>
  <c r="CX1012" i="1"/>
  <c r="DC1012" i="1"/>
  <c r="CX1013" i="1"/>
  <c r="DC1013" i="1"/>
  <c r="CX1014" i="1"/>
  <c r="DC1014" i="1"/>
  <c r="CX1015" i="1"/>
  <c r="DC1015" i="1"/>
  <c r="CX1016" i="1"/>
  <c r="DC1016" i="1"/>
  <c r="CX1017" i="1"/>
  <c r="DC1017" i="1"/>
  <c r="CX1018" i="1"/>
  <c r="DC1018" i="1"/>
  <c r="CW1019" i="1"/>
  <c r="CX1019" i="1"/>
  <c r="DC1019" i="1"/>
  <c r="CX1020" i="1"/>
  <c r="DI1020" i="1" s="1"/>
  <c r="DC1020" i="1"/>
  <c r="CX1021" i="1"/>
  <c r="DC1021" i="1"/>
  <c r="CX1022" i="1"/>
  <c r="DC1022" i="1"/>
  <c r="CW1023" i="1"/>
  <c r="CX1023" i="1"/>
  <c r="DC1023" i="1"/>
  <c r="CX1024" i="1"/>
  <c r="DI1024" i="1" s="1"/>
  <c r="DC1024" i="1"/>
  <c r="CX1025" i="1"/>
  <c r="DC1025" i="1"/>
  <c r="CX1026" i="1"/>
  <c r="DI1026" i="1" s="1"/>
  <c r="DC1026" i="1"/>
  <c r="CX1027" i="1"/>
  <c r="DC1027" i="1"/>
  <c r="CX1028" i="1"/>
  <c r="DI1028" i="1" s="1"/>
  <c r="DC1028" i="1"/>
  <c r="CX1029" i="1"/>
  <c r="DC1029" i="1"/>
  <c r="CX1030" i="1"/>
  <c r="DI1030" i="1" s="1"/>
  <c r="DC1030" i="1"/>
  <c r="CX1031" i="1"/>
  <c r="DC1031" i="1"/>
  <c r="CX1032" i="1"/>
  <c r="DI1032" i="1" s="1"/>
  <c r="DC1032" i="1"/>
  <c r="CX1033" i="1"/>
  <c r="DC1033" i="1"/>
  <c r="CX1034" i="1"/>
  <c r="DI1034" i="1" s="1"/>
  <c r="DC1034" i="1"/>
  <c r="CW1035" i="1"/>
  <c r="CX1035" i="1"/>
  <c r="DC1035" i="1"/>
  <c r="CX1036" i="1"/>
  <c r="DC1036" i="1"/>
  <c r="CX1037" i="1"/>
  <c r="DC1037" i="1"/>
  <c r="CX1038" i="1"/>
  <c r="DC1038" i="1"/>
  <c r="CW1039" i="1"/>
  <c r="CX1039" i="1"/>
  <c r="DC1039" i="1"/>
  <c r="CX1040" i="1"/>
  <c r="DI1040" i="1" s="1"/>
  <c r="DC1040" i="1"/>
  <c r="CX1041" i="1"/>
  <c r="DC1041" i="1"/>
  <c r="CX1042" i="1"/>
  <c r="DI1042" i="1" s="1"/>
  <c r="DC1042" i="1"/>
  <c r="CW1043" i="1"/>
  <c r="CX1043" i="1"/>
  <c r="DC1043" i="1"/>
  <c r="CX1044" i="1"/>
  <c r="DI1044" i="1" s="1"/>
  <c r="DC1044" i="1"/>
  <c r="CX1045" i="1"/>
  <c r="DC1045" i="1"/>
  <c r="CX1046" i="1"/>
  <c r="DC1046" i="1"/>
  <c r="CX1047" i="1"/>
  <c r="DC1047" i="1"/>
  <c r="CX1048" i="1"/>
  <c r="DC1048" i="1"/>
  <c r="CX1049" i="1"/>
  <c r="DC1049" i="1"/>
  <c r="CX1050" i="1"/>
  <c r="DC1050" i="1"/>
  <c r="CX1051" i="1"/>
  <c r="DC1051" i="1"/>
  <c r="CX1052" i="1"/>
  <c r="DC1052" i="1"/>
  <c r="CX1053" i="1"/>
  <c r="DC1053" i="1"/>
  <c r="CX1054" i="1"/>
  <c r="DC1054" i="1"/>
  <c r="CX1055" i="1"/>
  <c r="DC1055" i="1"/>
  <c r="CX1056" i="1"/>
  <c r="DC1056" i="1"/>
  <c r="CX1057" i="1"/>
  <c r="DC1057" i="1"/>
  <c r="CX1058" i="1"/>
  <c r="DC1058" i="1"/>
  <c r="CX1059" i="1"/>
  <c r="DC1059" i="1"/>
  <c r="CX1060" i="1"/>
  <c r="DC1060" i="1"/>
  <c r="CX1061" i="1"/>
  <c r="DC1061" i="1"/>
  <c r="CX1062" i="1"/>
  <c r="DC1062" i="1"/>
  <c r="CX1063" i="1"/>
  <c r="DC1063" i="1"/>
  <c r="CX1064" i="1"/>
  <c r="DC1064" i="1"/>
  <c r="CX1065" i="1"/>
  <c r="DC1065" i="1"/>
  <c r="CX1066" i="1"/>
  <c r="DC1066" i="1"/>
  <c r="CX1067" i="1"/>
  <c r="DC1067" i="1"/>
  <c r="CX1068" i="1"/>
  <c r="DC1068" i="1"/>
  <c r="CX1069" i="1"/>
  <c r="DC1069" i="1"/>
  <c r="CX1070" i="1"/>
  <c r="DC1070" i="1"/>
  <c r="CX1071" i="1"/>
  <c r="DC1071" i="1"/>
  <c r="CX1072" i="1"/>
  <c r="DI1072" i="1" s="1"/>
  <c r="DC1072" i="1"/>
  <c r="CX1073" i="1"/>
  <c r="DC1073" i="1"/>
  <c r="CX1074" i="1"/>
  <c r="DI1074" i="1" s="1"/>
  <c r="DC1074" i="1"/>
  <c r="CX1075" i="1"/>
  <c r="DC1075" i="1"/>
  <c r="CX1076" i="1"/>
  <c r="DI1076" i="1" s="1"/>
  <c r="DC1076" i="1"/>
  <c r="CX1077" i="1"/>
  <c r="DC1077" i="1"/>
  <c r="CX1078" i="1"/>
  <c r="DI1078" i="1" s="1"/>
  <c r="DC1078" i="1"/>
  <c r="CX1079" i="1"/>
  <c r="DC1079" i="1"/>
  <c r="CX1080" i="1"/>
  <c r="DI1080" i="1" s="1"/>
  <c r="DC1080" i="1"/>
  <c r="CX1081" i="1"/>
  <c r="DC1081" i="1"/>
  <c r="CX1082" i="1"/>
  <c r="DI1082" i="1" s="1"/>
  <c r="DC1082" i="1"/>
  <c r="CX1083" i="1"/>
  <c r="DC1083" i="1"/>
  <c r="CX1084" i="1"/>
  <c r="DI1084" i="1" s="1"/>
  <c r="DC1084" i="1"/>
  <c r="CX1085" i="1"/>
  <c r="DC1085" i="1"/>
  <c r="CX1086" i="1"/>
  <c r="DI1086" i="1" s="1"/>
  <c r="DC1086" i="1"/>
  <c r="CX1087" i="1"/>
  <c r="DC1087" i="1"/>
  <c r="CX1088" i="1"/>
  <c r="DI1088" i="1" s="1"/>
  <c r="DC1088" i="1"/>
  <c r="CX1089" i="1"/>
  <c r="DC1089" i="1"/>
  <c r="CX1090" i="1"/>
  <c r="DI1090" i="1" s="1"/>
  <c r="DC1090" i="1"/>
  <c r="CX1091" i="1"/>
  <c r="DC1091" i="1"/>
  <c r="CX1092" i="1"/>
  <c r="DI1092" i="1" s="1"/>
  <c r="DC1092" i="1"/>
  <c r="CX1093" i="1"/>
  <c r="DC1093" i="1"/>
  <c r="CX1094" i="1"/>
  <c r="DI1094" i="1" s="1"/>
  <c r="DC1094" i="1"/>
  <c r="CX1095" i="1"/>
  <c r="DC1095" i="1"/>
  <c r="CX1096" i="1"/>
  <c r="DI1096" i="1" s="1"/>
  <c r="DC1096" i="1"/>
  <c r="CX1097" i="1"/>
  <c r="DC1097" i="1"/>
  <c r="CX1098" i="1"/>
  <c r="DI1098" i="1" s="1"/>
  <c r="DC1098" i="1"/>
  <c r="CX1099" i="1"/>
  <c r="DC1099" i="1"/>
  <c r="CX1100" i="1"/>
  <c r="DI1100" i="1" s="1"/>
  <c r="DC1100" i="1"/>
  <c r="CX1101" i="1"/>
  <c r="DC1101" i="1"/>
  <c r="CX1102" i="1"/>
  <c r="DI1102" i="1" s="1"/>
  <c r="DC1102" i="1"/>
  <c r="CW1103" i="1"/>
  <c r="CX1103" i="1"/>
  <c r="DC1103" i="1"/>
  <c r="CX1104" i="1"/>
  <c r="DC1104" i="1"/>
  <c r="CX1105" i="1"/>
  <c r="DC1105" i="1"/>
  <c r="CX1106" i="1"/>
  <c r="DC1106" i="1"/>
  <c r="CX1107" i="1"/>
  <c r="DC1107" i="1"/>
  <c r="CX1108" i="1"/>
  <c r="DC1108" i="1"/>
  <c r="CX1109" i="1"/>
  <c r="DC1109" i="1"/>
  <c r="CX1110" i="1"/>
  <c r="DC1110" i="1"/>
  <c r="CX1111" i="1"/>
  <c r="DC1111" i="1"/>
  <c r="CX1112" i="1"/>
  <c r="DC1112" i="1"/>
  <c r="CX1113" i="1"/>
  <c r="DC1113" i="1"/>
  <c r="CX1114" i="1"/>
  <c r="DC1114" i="1"/>
  <c r="CX1115" i="1"/>
  <c r="DC1115" i="1"/>
  <c r="CX1116" i="1"/>
  <c r="DC1116" i="1"/>
  <c r="CX1117" i="1"/>
  <c r="DC1117" i="1"/>
  <c r="CX1118" i="1"/>
  <c r="DC1118" i="1"/>
  <c r="CX1119" i="1"/>
  <c r="DC1119" i="1"/>
  <c r="CX1120" i="1"/>
  <c r="DC1120" i="1"/>
  <c r="CX1121" i="1"/>
  <c r="DC1121" i="1"/>
  <c r="CX1122" i="1"/>
  <c r="DC1122" i="1"/>
  <c r="CX1123" i="1"/>
  <c r="DC1123" i="1"/>
  <c r="CX1124" i="1"/>
  <c r="DC1124" i="1"/>
  <c r="CX1125" i="1"/>
  <c r="DC1125" i="1"/>
  <c r="CX1126" i="1"/>
  <c r="DC1126" i="1"/>
  <c r="CX1127" i="1"/>
  <c r="DC1127" i="1"/>
  <c r="CX1128" i="1"/>
  <c r="DC1128" i="1"/>
  <c r="CX1129" i="1"/>
  <c r="DC1129" i="1"/>
  <c r="CX1130" i="1"/>
  <c r="DC1130" i="1"/>
  <c r="CW1131" i="1"/>
  <c r="CX1131" i="1"/>
  <c r="DC1131" i="1"/>
  <c r="CX1132" i="1"/>
  <c r="DI1132" i="1" s="1"/>
  <c r="DC1132" i="1"/>
  <c r="CX1133" i="1"/>
  <c r="DC1133" i="1"/>
  <c r="CX1134" i="1"/>
  <c r="DI1134" i="1" s="1"/>
  <c r="DC1134" i="1"/>
  <c r="CX1135" i="1"/>
  <c r="DC1135" i="1"/>
  <c r="CX1136" i="1"/>
  <c r="DI1136" i="1" s="1"/>
  <c r="DC1136" i="1"/>
  <c r="CX1137" i="1"/>
  <c r="DC1137" i="1"/>
  <c r="CX1138" i="1"/>
  <c r="DI1138" i="1" s="1"/>
  <c r="DC1138" i="1"/>
  <c r="CX1139" i="1"/>
  <c r="DC1139" i="1"/>
  <c r="CX1140" i="1"/>
  <c r="DI1140" i="1" s="1"/>
  <c r="DC1140" i="1"/>
  <c r="CX1141" i="1"/>
  <c r="DC1141" i="1"/>
  <c r="CX1142" i="1"/>
  <c r="DI1142" i="1" s="1"/>
  <c r="DC1142" i="1"/>
  <c r="CX1143" i="1"/>
  <c r="DC1143" i="1"/>
  <c r="CX1144" i="1"/>
  <c r="DI1144" i="1" s="1"/>
  <c r="DC1144" i="1"/>
  <c r="CX1145" i="1"/>
  <c r="DC1145" i="1"/>
  <c r="CX1146" i="1"/>
  <c r="DI1146" i="1" s="1"/>
  <c r="DC1146" i="1"/>
  <c r="CX1147" i="1"/>
  <c r="DC1147" i="1"/>
  <c r="CX1148" i="1"/>
  <c r="DI1148" i="1" s="1"/>
  <c r="DC1148" i="1"/>
  <c r="CX1149" i="1"/>
  <c r="DC1149" i="1"/>
  <c r="CW1150" i="1"/>
  <c r="CX1150" i="1"/>
  <c r="DC1150" i="1"/>
  <c r="CX1151" i="1"/>
  <c r="DC1151" i="1"/>
  <c r="CX1152" i="1"/>
  <c r="DC1152" i="1"/>
  <c r="CX1153" i="1"/>
  <c r="DC1153" i="1"/>
  <c r="CX1154" i="1"/>
  <c r="DC1154" i="1"/>
  <c r="CX1155" i="1"/>
  <c r="DC1155" i="1"/>
  <c r="CX1156" i="1"/>
  <c r="DC1156" i="1"/>
  <c r="CX1157" i="1"/>
  <c r="DC1157" i="1"/>
  <c r="CW1158" i="1"/>
  <c r="CX1158" i="1"/>
  <c r="DC1158" i="1"/>
  <c r="CX1159" i="1"/>
  <c r="DC1159" i="1"/>
  <c r="CX1160" i="1"/>
  <c r="DC1160" i="1"/>
  <c r="CX1161" i="1"/>
  <c r="DC1161" i="1"/>
  <c r="CX1162" i="1"/>
  <c r="DC1162" i="1"/>
  <c r="CX1163" i="1"/>
  <c r="DC1163" i="1"/>
  <c r="CX1164" i="1"/>
  <c r="DC1164" i="1"/>
  <c r="CX1165" i="1"/>
  <c r="DC1165" i="1"/>
  <c r="CX1166" i="1"/>
  <c r="DC1166" i="1"/>
  <c r="CX1167" i="1"/>
  <c r="DC1167" i="1"/>
  <c r="CX1168" i="1"/>
  <c r="DC1168" i="1"/>
  <c r="CX1169" i="1"/>
  <c r="DC1169" i="1"/>
  <c r="CW1170" i="1"/>
  <c r="CX1170" i="1"/>
  <c r="DC1170" i="1"/>
  <c r="CX1171" i="1"/>
  <c r="DC1171" i="1"/>
  <c r="CX1172" i="1"/>
  <c r="DC1172" i="1"/>
  <c r="CX1173" i="1"/>
  <c r="DC1173" i="1"/>
  <c r="CX1174" i="1"/>
  <c r="DC1174" i="1"/>
  <c r="CX1175" i="1"/>
  <c r="DC1175" i="1"/>
  <c r="CX1176" i="1"/>
  <c r="DC1176" i="1"/>
  <c r="CX1177" i="1"/>
  <c r="DC1177" i="1"/>
  <c r="CW1178" i="1"/>
  <c r="CX1178" i="1"/>
  <c r="DC1178" i="1"/>
  <c r="CX1179" i="1"/>
  <c r="DC1179" i="1"/>
  <c r="CX1180" i="1"/>
  <c r="DC1180" i="1"/>
  <c r="CX1181" i="1"/>
  <c r="DC1181" i="1"/>
  <c r="CW1182" i="1"/>
  <c r="CX1182" i="1"/>
  <c r="DC1182" i="1"/>
  <c r="CX1183" i="1"/>
  <c r="DC1183" i="1"/>
  <c r="CX1184" i="1"/>
  <c r="DC1184" i="1"/>
  <c r="CX1185" i="1"/>
  <c r="DC1185" i="1"/>
  <c r="CX1186" i="1"/>
  <c r="DC1186" i="1"/>
  <c r="CX1187" i="1"/>
  <c r="DC1187" i="1"/>
  <c r="CX1188" i="1"/>
  <c r="DC1188" i="1"/>
  <c r="CX1189" i="1"/>
  <c r="DC1189" i="1"/>
  <c r="CW1190" i="1"/>
  <c r="CX1190" i="1"/>
  <c r="DC1190" i="1"/>
  <c r="CX1191" i="1"/>
  <c r="DC1191" i="1"/>
  <c r="CX1192" i="1"/>
  <c r="DC1192" i="1"/>
  <c r="CX1193" i="1"/>
  <c r="DC1193" i="1"/>
  <c r="CX1194" i="1"/>
  <c r="DC1194" i="1"/>
  <c r="CX1195" i="1"/>
  <c r="DC1195" i="1"/>
  <c r="CX1196" i="1"/>
  <c r="DC1196" i="1"/>
  <c r="CX1197" i="1"/>
  <c r="DC1197" i="1"/>
  <c r="CW1198" i="1"/>
  <c r="CX1198" i="1"/>
  <c r="DC1198" i="1"/>
  <c r="CX1199" i="1"/>
  <c r="DC1199" i="1"/>
  <c r="CX1200" i="1"/>
  <c r="DC1200" i="1"/>
  <c r="CX1201" i="1"/>
  <c r="DC1201" i="1"/>
  <c r="CW1202" i="1"/>
  <c r="CX1202" i="1"/>
  <c r="DC1202" i="1"/>
  <c r="CX1203" i="1"/>
  <c r="DC1203" i="1"/>
  <c r="CX1204" i="1"/>
  <c r="DC1204" i="1"/>
  <c r="CX1205" i="1"/>
  <c r="DC1205" i="1"/>
  <c r="CX1206" i="1"/>
  <c r="DC1206" i="1"/>
  <c r="CX1207" i="1"/>
  <c r="DC1207" i="1"/>
  <c r="CX1208" i="1"/>
  <c r="DC1208" i="1"/>
  <c r="CX1209" i="1"/>
  <c r="DC1209" i="1"/>
  <c r="CX1210" i="1"/>
  <c r="DC1210" i="1"/>
  <c r="CX1211" i="1"/>
  <c r="DC1211" i="1"/>
  <c r="CX1212" i="1"/>
  <c r="DC1212" i="1"/>
  <c r="CX1213" i="1"/>
  <c r="DC1213" i="1"/>
  <c r="CX1214" i="1"/>
  <c r="DC1214" i="1"/>
  <c r="CX1215" i="1"/>
  <c r="DC1215" i="1"/>
  <c r="CX1216" i="1"/>
  <c r="DC1216" i="1"/>
  <c r="CX1217" i="1"/>
  <c r="DC1217" i="1"/>
  <c r="CW1218" i="1"/>
  <c r="CX1218" i="1"/>
  <c r="DC1218" i="1"/>
  <c r="CX1219" i="1"/>
  <c r="DC1219" i="1"/>
  <c r="CX1220" i="1"/>
  <c r="DC1220" i="1"/>
  <c r="CX1221" i="1"/>
  <c r="DC1221" i="1"/>
  <c r="CW1222" i="1"/>
  <c r="CX1222" i="1"/>
  <c r="DC1222" i="1"/>
  <c r="CX1223" i="1"/>
  <c r="DC1223" i="1"/>
  <c r="CX1224" i="1"/>
  <c r="DC1224" i="1"/>
  <c r="CX1225" i="1"/>
  <c r="DC1225" i="1"/>
  <c r="CX1226" i="1"/>
  <c r="DC1226" i="1"/>
  <c r="CX1227" i="1"/>
  <c r="DC1227" i="1"/>
  <c r="CX1228" i="1"/>
  <c r="DC1228" i="1"/>
  <c r="CX1229" i="1"/>
  <c r="DC1229" i="1"/>
  <c r="CX1230" i="1"/>
  <c r="DC1230" i="1"/>
  <c r="CX1231" i="1"/>
  <c r="DC1231" i="1"/>
  <c r="CX1232" i="1"/>
  <c r="DC1232" i="1"/>
  <c r="CX1233" i="1"/>
  <c r="DC1233" i="1"/>
  <c r="CX1234" i="1"/>
  <c r="DC1234" i="1"/>
  <c r="CX1235" i="1"/>
  <c r="DC1235" i="1"/>
  <c r="CX1236" i="1"/>
  <c r="DC1236" i="1"/>
  <c r="CX1237" i="1"/>
  <c r="DC1237" i="1"/>
  <c r="CW1238" i="1"/>
  <c r="CX1238" i="1"/>
  <c r="DC1238" i="1"/>
  <c r="CX1239" i="1"/>
  <c r="DC1239" i="1"/>
  <c r="CX1240" i="1"/>
  <c r="DC1240" i="1"/>
  <c r="CX1241" i="1"/>
  <c r="DC1241" i="1"/>
  <c r="CW1242" i="1"/>
  <c r="CX1242" i="1"/>
  <c r="DC1242" i="1"/>
  <c r="CX1243" i="1"/>
  <c r="DC1243" i="1"/>
  <c r="CX1244" i="1"/>
  <c r="DC1244" i="1"/>
  <c r="CX1245" i="1"/>
  <c r="DC1245" i="1"/>
  <c r="CW1246" i="1"/>
  <c r="CX1246" i="1"/>
  <c r="DC1246" i="1"/>
  <c r="CX1247" i="1"/>
  <c r="DC1247" i="1"/>
  <c r="CX1248" i="1"/>
  <c r="DC1248" i="1"/>
  <c r="CX1249" i="1"/>
  <c r="DC1249" i="1"/>
  <c r="CW1250" i="1"/>
  <c r="CX1250" i="1"/>
  <c r="DC1250" i="1"/>
  <c r="CX1251" i="1"/>
  <c r="DC1251" i="1"/>
  <c r="CX1252" i="1"/>
  <c r="DC1252" i="1"/>
  <c r="CX1253" i="1"/>
  <c r="DC1253" i="1"/>
  <c r="CW1254" i="1"/>
  <c r="CX1254" i="1"/>
  <c r="DC1254" i="1"/>
  <c r="CX1255" i="1"/>
  <c r="DC1255" i="1"/>
  <c r="CX1256" i="1"/>
  <c r="DC1256" i="1"/>
  <c r="CX1257" i="1"/>
  <c r="DC1257" i="1"/>
  <c r="CW1258" i="1"/>
  <c r="CX1258" i="1"/>
  <c r="DC1258" i="1"/>
  <c r="CX1259" i="1"/>
  <c r="DC1259" i="1"/>
  <c r="CX1260" i="1"/>
  <c r="DC1260" i="1"/>
  <c r="CX1261" i="1"/>
  <c r="DC1261" i="1"/>
  <c r="CX1262" i="1"/>
  <c r="DC1262" i="1"/>
  <c r="CX1263" i="1"/>
  <c r="DC1263" i="1"/>
  <c r="CX1264" i="1"/>
  <c r="DC1264" i="1"/>
  <c r="CX1265" i="1"/>
  <c r="DC1265" i="1"/>
  <c r="CW1266" i="1"/>
  <c r="CX1266" i="1"/>
  <c r="DC1266" i="1"/>
  <c r="CX1267" i="1"/>
  <c r="DC1267" i="1"/>
  <c r="CX1268" i="1"/>
  <c r="DC1268" i="1"/>
  <c r="CX1269" i="1"/>
  <c r="DC1269" i="1"/>
  <c r="CW1270" i="1"/>
  <c r="CX1270" i="1"/>
  <c r="DC1270" i="1"/>
  <c r="CX1271" i="1"/>
  <c r="DC1271" i="1"/>
  <c r="CX1272" i="1"/>
  <c r="DC1272" i="1"/>
  <c r="CX1273" i="1"/>
  <c r="DC1273" i="1"/>
  <c r="CW1274" i="1"/>
  <c r="CX1274" i="1"/>
  <c r="DC1274" i="1"/>
  <c r="CX1275" i="1"/>
  <c r="DC1275" i="1"/>
  <c r="CX1276" i="1"/>
  <c r="DC1276" i="1"/>
  <c r="CX1277" i="1"/>
  <c r="DC1277" i="1"/>
  <c r="CW1278" i="1"/>
  <c r="CX1278" i="1"/>
  <c r="DC1278" i="1"/>
  <c r="CX1279" i="1"/>
  <c r="DC1279" i="1"/>
  <c r="CX1280" i="1"/>
  <c r="DC1280" i="1"/>
  <c r="CX1281" i="1"/>
  <c r="DC1281" i="1"/>
  <c r="CW1282" i="1"/>
  <c r="CX1282" i="1"/>
  <c r="DC1282" i="1"/>
  <c r="CX1283" i="1"/>
  <c r="DC1283" i="1"/>
  <c r="CX1284" i="1"/>
  <c r="DC1284" i="1"/>
  <c r="CX1285" i="1"/>
  <c r="DC1285" i="1"/>
  <c r="CX1286" i="1"/>
  <c r="DC1286" i="1"/>
  <c r="CX1287" i="1"/>
  <c r="DC1287" i="1"/>
  <c r="CX1288" i="1"/>
  <c r="DC1288" i="1"/>
  <c r="CX1289" i="1"/>
  <c r="DC1289" i="1"/>
  <c r="CW1290" i="1"/>
  <c r="CX1290" i="1"/>
  <c r="DC1290" i="1"/>
  <c r="CX1291" i="1"/>
  <c r="DC1291" i="1"/>
  <c r="CX1292" i="1"/>
  <c r="DC1292" i="1"/>
  <c r="CX1293" i="1"/>
  <c r="DC1293" i="1"/>
  <c r="CW1294" i="1"/>
  <c r="CX1294" i="1"/>
  <c r="DC1294" i="1"/>
  <c r="CX1295" i="1"/>
  <c r="DC1295" i="1"/>
  <c r="CX1296" i="1"/>
  <c r="DC1296" i="1"/>
  <c r="CX1297" i="1"/>
  <c r="DC1297" i="1"/>
  <c r="CX1298" i="1"/>
  <c r="DC1298" i="1"/>
  <c r="CX1299" i="1"/>
  <c r="DC1299" i="1"/>
  <c r="CX1300" i="1"/>
  <c r="DC1300" i="1"/>
  <c r="CX1301" i="1"/>
  <c r="DC1301" i="1"/>
  <c r="CW1302" i="1"/>
  <c r="CX1302" i="1"/>
  <c r="DC1302" i="1"/>
  <c r="CX1303" i="1"/>
  <c r="DC1303" i="1"/>
  <c r="CX1304" i="1"/>
  <c r="DC1304" i="1"/>
  <c r="CX1305" i="1"/>
  <c r="DC1305" i="1"/>
  <c r="CX1306" i="1"/>
  <c r="DC1306" i="1"/>
  <c r="CX1307" i="1"/>
  <c r="DC1307" i="1"/>
  <c r="CX1308" i="1"/>
  <c r="DC1308" i="1"/>
  <c r="CX1309" i="1"/>
  <c r="DC1309" i="1"/>
  <c r="CW1310" i="1"/>
  <c r="CX1310" i="1"/>
  <c r="DC1310" i="1"/>
  <c r="CX1311" i="1"/>
  <c r="DC1311" i="1"/>
  <c r="CX1312" i="1"/>
  <c r="DC1312" i="1"/>
  <c r="CX1313" i="1"/>
  <c r="DC1313" i="1"/>
  <c r="CW1314" i="1"/>
  <c r="CX1314" i="1"/>
  <c r="DC1314" i="1"/>
  <c r="CX1315" i="1"/>
  <c r="DC1315" i="1"/>
  <c r="CX1316" i="1"/>
  <c r="DC1316" i="1"/>
  <c r="CX1317" i="1"/>
  <c r="DC1317" i="1"/>
  <c r="CX1318" i="1"/>
  <c r="DC1318" i="1"/>
  <c r="CX1319" i="1"/>
  <c r="DC1319" i="1"/>
  <c r="CX1320" i="1"/>
  <c r="DC1320" i="1"/>
  <c r="CX1321" i="1"/>
  <c r="DC1321" i="1"/>
  <c r="CW1322" i="1"/>
  <c r="CX1322" i="1"/>
  <c r="DC1322" i="1"/>
  <c r="CX1323" i="1"/>
  <c r="DC1323" i="1"/>
  <c r="CX1324" i="1"/>
  <c r="DC1324" i="1"/>
  <c r="CX1325" i="1"/>
  <c r="DC1325" i="1"/>
  <c r="CW1326" i="1"/>
  <c r="CX1326" i="1"/>
  <c r="DC1326" i="1"/>
  <c r="CX1327" i="1"/>
  <c r="DC1327" i="1"/>
  <c r="CX1328" i="1"/>
  <c r="DC1328" i="1"/>
  <c r="CX1329" i="1"/>
  <c r="DC1329" i="1"/>
  <c r="CX1330" i="1"/>
  <c r="DC1330" i="1"/>
  <c r="CX1331" i="1"/>
  <c r="DC1331" i="1"/>
  <c r="CX1332" i="1"/>
  <c r="DC1332" i="1"/>
  <c r="CX1333" i="1"/>
  <c r="DC1333" i="1"/>
  <c r="CW1334" i="1"/>
  <c r="CX1334" i="1"/>
  <c r="DC1334" i="1"/>
  <c r="CX1335" i="1"/>
  <c r="DC1335" i="1"/>
  <c r="CX1336" i="1"/>
  <c r="DC1336" i="1"/>
  <c r="CX1337" i="1"/>
  <c r="DC1337" i="1"/>
  <c r="CW1338" i="1"/>
  <c r="CX1338" i="1"/>
  <c r="DC1338" i="1"/>
  <c r="CX1339" i="1"/>
  <c r="DC1339" i="1"/>
  <c r="CX1340" i="1"/>
  <c r="DC1340" i="1"/>
  <c r="CX1341" i="1"/>
  <c r="DC1341" i="1"/>
  <c r="CW1342" i="1"/>
  <c r="CX1342" i="1"/>
  <c r="DC1342" i="1"/>
  <c r="CX1343" i="1"/>
  <c r="DC1343" i="1"/>
  <c r="CX1344" i="1"/>
  <c r="DC1344" i="1"/>
  <c r="CX1345" i="1"/>
  <c r="DC1345" i="1"/>
  <c r="CW1346" i="1"/>
  <c r="CX1346" i="1"/>
  <c r="DC1346" i="1"/>
  <c r="CX1347" i="1"/>
  <c r="DC1347" i="1"/>
  <c r="CX1348" i="1"/>
  <c r="DC1348" i="1"/>
  <c r="CX1349" i="1"/>
  <c r="DC1349" i="1"/>
  <c r="CX1350" i="1"/>
  <c r="DC1350" i="1"/>
  <c r="CX1351" i="1"/>
  <c r="DC1351" i="1"/>
  <c r="CX1352" i="1"/>
  <c r="DC1352" i="1"/>
  <c r="CX1353" i="1"/>
  <c r="DC1353" i="1"/>
  <c r="CW1354" i="1"/>
  <c r="CX1354" i="1"/>
  <c r="DC1354" i="1"/>
  <c r="CX1355" i="1"/>
  <c r="DC1355" i="1"/>
  <c r="CX1356" i="1"/>
  <c r="DC1356" i="1"/>
  <c r="CX1357" i="1"/>
  <c r="DC1357" i="1"/>
  <c r="CW1358" i="1"/>
  <c r="CX1358" i="1"/>
  <c r="DC1358" i="1"/>
  <c r="CX1359" i="1"/>
  <c r="DC1359" i="1"/>
  <c r="CX1360" i="1"/>
  <c r="DC1360" i="1"/>
  <c r="CX1361" i="1"/>
  <c r="DC1361" i="1"/>
  <c r="CW1362" i="1"/>
  <c r="CX1362" i="1"/>
  <c r="DC1362" i="1"/>
  <c r="CX1363" i="1"/>
  <c r="DC1363" i="1"/>
  <c r="CX1364" i="1"/>
  <c r="DC1364" i="1"/>
  <c r="CX1365" i="1"/>
  <c r="DC1365" i="1"/>
  <c r="CW1366" i="1"/>
  <c r="CX1366" i="1"/>
  <c r="DC1366" i="1"/>
  <c r="CX1367" i="1"/>
  <c r="DC1367" i="1"/>
  <c r="CX1368" i="1"/>
  <c r="DC1368" i="1"/>
  <c r="CX1369" i="1"/>
  <c r="DC1369" i="1"/>
  <c r="CX1370" i="1"/>
  <c r="DC1370" i="1"/>
  <c r="CX1371" i="1"/>
  <c r="DC1371" i="1"/>
  <c r="CX1372" i="1"/>
  <c r="DC1372" i="1"/>
  <c r="CX1373" i="1"/>
  <c r="DC1373" i="1"/>
  <c r="CW1374" i="1"/>
  <c r="CX1374" i="1"/>
  <c r="DC1374" i="1"/>
  <c r="CX1375" i="1"/>
  <c r="DC1375" i="1"/>
  <c r="CX1376" i="1"/>
  <c r="DC1376" i="1"/>
  <c r="CX1377" i="1"/>
  <c r="DC1377" i="1"/>
  <c r="CW1378" i="1"/>
  <c r="CX1378" i="1"/>
  <c r="DC1378" i="1"/>
  <c r="CX1379" i="1"/>
  <c r="DC1379" i="1"/>
  <c r="CX1380" i="1"/>
  <c r="DC1380" i="1"/>
  <c r="CX1381" i="1"/>
  <c r="DC1381" i="1"/>
  <c r="CX1382" i="1"/>
  <c r="DC1382" i="1"/>
  <c r="CX1383" i="1"/>
  <c r="DC1383" i="1"/>
  <c r="CX1384" i="1"/>
  <c r="DC1384" i="1"/>
  <c r="CX1385" i="1"/>
  <c r="DC1385" i="1"/>
  <c r="CW1386" i="1"/>
  <c r="CX1386" i="1"/>
  <c r="DC1386" i="1"/>
  <c r="CX1387" i="1"/>
  <c r="DC1387" i="1"/>
  <c r="CX1388" i="1"/>
  <c r="DC1388" i="1"/>
  <c r="CX1389" i="1"/>
  <c r="DC1389" i="1"/>
  <c r="CX1390" i="1"/>
  <c r="DC1390" i="1"/>
  <c r="CX1391" i="1"/>
  <c r="DC1391" i="1"/>
  <c r="CX1392" i="1"/>
  <c r="DC1392" i="1"/>
  <c r="CX1393" i="1"/>
  <c r="DC1393" i="1"/>
  <c r="CW1394" i="1"/>
  <c r="CX1394" i="1"/>
  <c r="DC1394" i="1"/>
  <c r="CX1395" i="1"/>
  <c r="DC1395" i="1"/>
  <c r="CX1396" i="1"/>
  <c r="DC1396" i="1"/>
  <c r="CX1397" i="1"/>
  <c r="DC1397" i="1"/>
  <c r="CW1398" i="1"/>
  <c r="CX1398" i="1"/>
  <c r="DC1398" i="1"/>
  <c r="CX1399" i="1"/>
  <c r="DC1399" i="1"/>
  <c r="CX1400" i="1"/>
  <c r="DC1400" i="1"/>
  <c r="CX1401" i="1"/>
  <c r="DC1401" i="1"/>
  <c r="CW1402" i="1"/>
  <c r="CX1402" i="1"/>
  <c r="DC1402" i="1"/>
  <c r="CX1403" i="1"/>
  <c r="DC1403" i="1"/>
  <c r="CX1404" i="1"/>
  <c r="DC1404" i="1"/>
  <c r="CX1405" i="1"/>
  <c r="DC1405" i="1"/>
  <c r="CX1406" i="1"/>
  <c r="DC1406" i="1"/>
  <c r="CX1407" i="1"/>
  <c r="DC1407" i="1"/>
  <c r="CX1408" i="1"/>
  <c r="DC1408" i="1"/>
  <c r="CX1409" i="1"/>
  <c r="DC1409" i="1"/>
  <c r="CW1410" i="1"/>
  <c r="CX1410" i="1"/>
  <c r="DC1410" i="1"/>
  <c r="CX1411" i="1"/>
  <c r="DC1411" i="1"/>
  <c r="CX1412" i="1"/>
  <c r="DC1412" i="1"/>
  <c r="CX1413" i="1"/>
  <c r="DC1413" i="1"/>
  <c r="CW1414" i="1"/>
  <c r="CX1414" i="1"/>
  <c r="DC1414" i="1"/>
  <c r="CX1415" i="1"/>
  <c r="DC1415" i="1"/>
  <c r="CX1416" i="1"/>
  <c r="DC1416" i="1"/>
  <c r="CX1417" i="1"/>
  <c r="DC1417" i="1"/>
  <c r="CX1418" i="1"/>
  <c r="DC1418" i="1"/>
  <c r="CX1419" i="1"/>
  <c r="DC1419" i="1"/>
  <c r="CX1420" i="1"/>
  <c r="DC1420" i="1"/>
  <c r="CX1421" i="1"/>
  <c r="DC1421" i="1"/>
  <c r="CW1422" i="1"/>
  <c r="CX1422" i="1"/>
  <c r="DC1422" i="1"/>
  <c r="CX1423" i="1"/>
  <c r="DC1423" i="1"/>
  <c r="CX1424" i="1"/>
  <c r="DC1424" i="1"/>
  <c r="CX1425" i="1"/>
  <c r="DC1425" i="1"/>
  <c r="CX1426" i="1"/>
  <c r="DC1426" i="1"/>
  <c r="CX1427" i="1"/>
  <c r="DC1427" i="1"/>
  <c r="CX1428" i="1"/>
  <c r="DC1428" i="1"/>
  <c r="CX1429" i="1"/>
  <c r="DC1429" i="1"/>
  <c r="CW1430" i="1"/>
  <c r="CX1430" i="1"/>
  <c r="DC1430" i="1"/>
  <c r="CX1431" i="1"/>
  <c r="DC1431" i="1"/>
  <c r="CX1432" i="1"/>
  <c r="DC1432" i="1"/>
  <c r="CX1433" i="1"/>
  <c r="DC1433" i="1"/>
  <c r="CW1434" i="1"/>
  <c r="CX1434" i="1"/>
  <c r="DC1434" i="1"/>
  <c r="CX1435" i="1"/>
  <c r="DC1435" i="1"/>
  <c r="CX1436" i="1"/>
  <c r="DC1436" i="1"/>
  <c r="CX1437" i="1"/>
  <c r="DC1437" i="1"/>
  <c r="CW1438" i="1"/>
  <c r="CX1438" i="1"/>
  <c r="DC1438" i="1"/>
  <c r="CX1439" i="1"/>
  <c r="DC1439" i="1"/>
  <c r="CX1440" i="1"/>
  <c r="DC1440" i="1"/>
  <c r="CX1441" i="1"/>
  <c r="DC1441" i="1"/>
  <c r="CW1442" i="1"/>
  <c r="CX1442" i="1"/>
  <c r="DC1442" i="1"/>
  <c r="CX1443" i="1"/>
  <c r="DC1443" i="1"/>
  <c r="CX1444" i="1"/>
  <c r="DC1444" i="1"/>
  <c r="CX1445" i="1"/>
  <c r="DC1445" i="1"/>
  <c r="CX1446" i="1"/>
  <c r="DI1446" i="1" s="1"/>
  <c r="DC1446" i="1"/>
  <c r="CX1447" i="1"/>
  <c r="DC1447" i="1"/>
  <c r="CX1448" i="1"/>
  <c r="DC1448" i="1"/>
  <c r="CX1449" i="1"/>
  <c r="DC1449" i="1"/>
  <c r="CW1450" i="1"/>
  <c r="CX1450" i="1"/>
  <c r="DC1450" i="1"/>
  <c r="CX1451" i="1"/>
  <c r="DC1451" i="1"/>
  <c r="CX1452" i="1"/>
  <c r="DC1452" i="1"/>
  <c r="CX1453" i="1"/>
  <c r="DC1453" i="1"/>
  <c r="CW1454" i="1"/>
  <c r="CX1454" i="1"/>
  <c r="DC1454" i="1"/>
  <c r="CX1455" i="1"/>
  <c r="DC1455" i="1"/>
  <c r="CX1456" i="1"/>
  <c r="DC1456" i="1"/>
  <c r="CX1457" i="1"/>
  <c r="DC1457" i="1"/>
  <c r="CX1458" i="1"/>
  <c r="DC1458" i="1"/>
  <c r="CX1459" i="1"/>
  <c r="DC1459" i="1"/>
  <c r="CX1460" i="1"/>
  <c r="DC1460" i="1"/>
  <c r="CX1461" i="1"/>
  <c r="DC1461" i="1"/>
  <c r="CW1462" i="1"/>
  <c r="CX1462" i="1"/>
  <c r="DC1462" i="1"/>
  <c r="CX1463" i="1"/>
  <c r="DC1463" i="1"/>
  <c r="CX1464" i="1"/>
  <c r="DC1464" i="1"/>
  <c r="CX1465" i="1"/>
  <c r="DC1465" i="1"/>
  <c r="CX1466" i="1"/>
  <c r="DC1466" i="1"/>
  <c r="CX1467" i="1"/>
  <c r="DC1467" i="1"/>
  <c r="CX1468" i="1"/>
  <c r="DC1468" i="1"/>
  <c r="CX1469" i="1"/>
  <c r="DC1469" i="1"/>
  <c r="CW1470" i="1"/>
  <c r="CX1470" i="1"/>
  <c r="DC1470" i="1"/>
  <c r="CX1471" i="1"/>
  <c r="DC1471" i="1"/>
  <c r="CX1472" i="1"/>
  <c r="DC1472" i="1"/>
  <c r="CX1473" i="1"/>
  <c r="DC1473" i="1"/>
  <c r="CW1474" i="1"/>
  <c r="CX1474" i="1"/>
  <c r="DC1474" i="1"/>
  <c r="CX1475" i="1"/>
  <c r="DC1475" i="1"/>
  <c r="CX1476" i="1"/>
  <c r="DC1476" i="1"/>
  <c r="CX1477" i="1"/>
  <c r="DC1477" i="1"/>
  <c r="CW1478" i="1"/>
  <c r="CX1478" i="1"/>
  <c r="DC1478" i="1"/>
  <c r="CX1479" i="1"/>
  <c r="DC1479" i="1"/>
  <c r="CX1480" i="1"/>
  <c r="DC1480" i="1"/>
  <c r="CX1481" i="1"/>
  <c r="DC1481" i="1"/>
  <c r="CW1482" i="1"/>
  <c r="CX1482" i="1"/>
  <c r="DC1482" i="1"/>
  <c r="CX1483" i="1"/>
  <c r="DC1483" i="1"/>
  <c r="CX1484" i="1"/>
  <c r="DC1484" i="1"/>
  <c r="CX1485" i="1"/>
  <c r="DC1485" i="1"/>
  <c r="CW1486" i="1"/>
  <c r="CX1486" i="1"/>
  <c r="DC1486" i="1"/>
  <c r="CX1487" i="1"/>
  <c r="DC1487" i="1"/>
  <c r="CX1488" i="1"/>
  <c r="DC1488" i="1"/>
  <c r="CX1489" i="1"/>
  <c r="DC1489" i="1"/>
  <c r="CW1490" i="1"/>
  <c r="CX1490" i="1"/>
  <c r="DC1490" i="1"/>
  <c r="CX1491" i="1"/>
  <c r="DC1491" i="1"/>
  <c r="CX1492" i="1"/>
  <c r="DC1492" i="1"/>
  <c r="CX1493" i="1"/>
  <c r="DC1493" i="1"/>
  <c r="CW1494" i="1"/>
  <c r="CX1494" i="1"/>
  <c r="DC1494" i="1"/>
  <c r="CX1495" i="1"/>
  <c r="DC1495" i="1"/>
  <c r="CX1496" i="1"/>
  <c r="DC1496" i="1"/>
  <c r="CX1497" i="1"/>
  <c r="DC1497" i="1"/>
  <c r="CX1498" i="1"/>
  <c r="DC1498" i="1"/>
  <c r="CX1499" i="1"/>
  <c r="DC1499" i="1"/>
  <c r="CX1500" i="1"/>
  <c r="DC1500" i="1"/>
  <c r="CX1501" i="1"/>
  <c r="DC1501" i="1"/>
  <c r="CW1502" i="1"/>
  <c r="CX1502" i="1"/>
  <c r="DC1502" i="1"/>
  <c r="CX1503" i="1"/>
  <c r="DC1503" i="1"/>
  <c r="CX1504" i="1"/>
  <c r="DC1504" i="1"/>
  <c r="CX1505" i="1"/>
  <c r="DC1505" i="1"/>
  <c r="CW1506" i="1"/>
  <c r="CX1506" i="1"/>
  <c r="DC1506" i="1"/>
  <c r="CX1507" i="1"/>
  <c r="DC1507" i="1"/>
  <c r="CX1508" i="1"/>
  <c r="DC1508" i="1"/>
  <c r="CX1509" i="1"/>
  <c r="DC1509" i="1"/>
  <c r="CW1510" i="1"/>
  <c r="CX1510" i="1"/>
  <c r="DC1510" i="1"/>
  <c r="CX1511" i="1"/>
  <c r="DC1511" i="1"/>
  <c r="CX1512" i="1"/>
  <c r="DC1512" i="1"/>
  <c r="CX1513" i="1"/>
  <c r="DC1513" i="1"/>
  <c r="CW1514" i="1"/>
  <c r="CX1514" i="1"/>
  <c r="DC1514" i="1"/>
  <c r="CX1515" i="1"/>
  <c r="DC1515" i="1"/>
  <c r="CX1516" i="1"/>
  <c r="DC1516" i="1"/>
  <c r="CX1517" i="1"/>
  <c r="DC1517" i="1"/>
  <c r="CW1518" i="1"/>
  <c r="CX1518" i="1"/>
  <c r="DC1518" i="1"/>
  <c r="CX1519" i="1"/>
  <c r="DC1519" i="1"/>
  <c r="CX1520" i="1"/>
  <c r="DC1520" i="1"/>
  <c r="CX1521" i="1"/>
  <c r="DC1521" i="1"/>
  <c r="CW1522" i="1"/>
  <c r="CX1522" i="1"/>
  <c r="DC1522" i="1"/>
  <c r="CX1523" i="1"/>
  <c r="DC1523" i="1"/>
  <c r="CX1524" i="1"/>
  <c r="DC1524" i="1"/>
  <c r="CX1525" i="1"/>
  <c r="DC1525" i="1"/>
  <c r="CX1526" i="1"/>
  <c r="DC1526" i="1"/>
  <c r="CX1527" i="1"/>
  <c r="DC1527" i="1"/>
  <c r="CX1528" i="1"/>
  <c r="DC1528" i="1"/>
  <c r="CX1529" i="1"/>
  <c r="DC1529" i="1"/>
  <c r="CW1530" i="1"/>
  <c r="CX1530" i="1"/>
  <c r="DC1530" i="1"/>
  <c r="CX1531" i="1"/>
  <c r="DC1531" i="1"/>
  <c r="CX1532" i="1"/>
  <c r="DC1532" i="1"/>
  <c r="CX1533" i="1"/>
  <c r="DC1533" i="1"/>
  <c r="CW1534" i="1"/>
  <c r="CX1534" i="1"/>
  <c r="DC1534" i="1"/>
  <c r="CX1535" i="1"/>
  <c r="DC1535" i="1"/>
  <c r="CX1536" i="1"/>
  <c r="DC1536" i="1"/>
  <c r="CX1537" i="1"/>
  <c r="DC1537" i="1"/>
  <c r="CX1538" i="1"/>
  <c r="DC1538" i="1"/>
  <c r="CX1539" i="1"/>
  <c r="DC1539" i="1"/>
  <c r="CX1540" i="1"/>
  <c r="DC1540" i="1"/>
  <c r="CX1541" i="1"/>
  <c r="DC1541" i="1"/>
  <c r="CW1542" i="1"/>
  <c r="CX1542" i="1"/>
  <c r="DC1542" i="1"/>
  <c r="CX1543" i="1"/>
  <c r="DC1543" i="1"/>
  <c r="CX1544" i="1"/>
  <c r="DC1544" i="1"/>
  <c r="CX1545" i="1"/>
  <c r="DC1545" i="1"/>
  <c r="CW1546" i="1"/>
  <c r="CX1546" i="1"/>
  <c r="DC1546" i="1"/>
  <c r="CX1547" i="1"/>
  <c r="DC1547" i="1"/>
  <c r="CX1548" i="1"/>
  <c r="DC1548" i="1"/>
  <c r="CX1549" i="1"/>
  <c r="DC1549" i="1"/>
  <c r="CW1550" i="1"/>
  <c r="CX1550" i="1"/>
  <c r="DC1550" i="1"/>
  <c r="CX1551" i="1"/>
  <c r="DC1551" i="1"/>
  <c r="CX1552" i="1"/>
  <c r="DC1552" i="1"/>
  <c r="CX1553" i="1"/>
  <c r="DC1553" i="1"/>
  <c r="CX1554" i="1"/>
  <c r="DC1554" i="1"/>
  <c r="CX1555" i="1"/>
  <c r="DC1555" i="1"/>
  <c r="CX1556" i="1"/>
  <c r="DC1556" i="1"/>
  <c r="CX1557" i="1"/>
  <c r="DC1557" i="1"/>
  <c r="CW1558" i="1"/>
  <c r="CX1558" i="1"/>
  <c r="DC1558" i="1"/>
  <c r="CX1559" i="1"/>
  <c r="DC1559" i="1"/>
  <c r="CX1560" i="1"/>
  <c r="DC1560" i="1"/>
  <c r="CX1561" i="1"/>
  <c r="DC1561" i="1"/>
  <c r="CW1562" i="1"/>
  <c r="CX1562" i="1"/>
  <c r="DC1562" i="1"/>
  <c r="CX1563" i="1"/>
  <c r="DC1563" i="1"/>
  <c r="CX1564" i="1"/>
  <c r="DC1564" i="1"/>
  <c r="CX1565" i="1"/>
  <c r="DC1565" i="1"/>
  <c r="CW1566" i="1"/>
  <c r="CX1566" i="1"/>
  <c r="DC1566" i="1"/>
  <c r="CX1567" i="1"/>
  <c r="DC1567" i="1"/>
  <c r="CX1568" i="1"/>
  <c r="DC1568" i="1"/>
  <c r="CX1569" i="1"/>
  <c r="DC1569" i="1"/>
  <c r="CW1570" i="1"/>
  <c r="CX1570" i="1"/>
  <c r="DC1570" i="1"/>
  <c r="CX1571" i="1"/>
  <c r="DC1571" i="1"/>
  <c r="CX1572" i="1"/>
  <c r="DC1572" i="1"/>
  <c r="CX1573" i="1"/>
  <c r="DC1573" i="1"/>
  <c r="CW1574" i="1"/>
  <c r="CX1574" i="1"/>
  <c r="DC1574" i="1"/>
  <c r="CX1575" i="1"/>
  <c r="DC1575" i="1"/>
  <c r="CX1576" i="1"/>
  <c r="DC1576" i="1"/>
  <c r="CX1577" i="1"/>
  <c r="DC1577" i="1"/>
  <c r="CW1578" i="1"/>
  <c r="CX1578" i="1"/>
  <c r="DC1578" i="1"/>
  <c r="CX1579" i="1"/>
  <c r="DC1579" i="1"/>
  <c r="CX1580" i="1"/>
  <c r="DC1580" i="1"/>
  <c r="CX1581" i="1"/>
  <c r="DC1581" i="1"/>
  <c r="CX1582" i="1"/>
  <c r="DC1582" i="1"/>
  <c r="CX1583" i="1"/>
  <c r="DI1583" i="1" s="1"/>
  <c r="DC1583" i="1"/>
  <c r="CX1584" i="1"/>
  <c r="DC1584" i="1"/>
  <c r="CX1585" i="1"/>
  <c r="DC1585" i="1"/>
  <c r="CW1586" i="1"/>
  <c r="CX1586" i="1"/>
  <c r="DC1586" i="1"/>
  <c r="CX1587" i="1"/>
  <c r="DI1587" i="1" s="1"/>
  <c r="DC1587" i="1"/>
  <c r="CX1588" i="1"/>
  <c r="DC1588" i="1"/>
  <c r="CX1589" i="1"/>
  <c r="DI1589" i="1" s="1"/>
  <c r="DC1589" i="1"/>
  <c r="CW1590" i="1"/>
  <c r="CX1590" i="1"/>
  <c r="DC1590" i="1"/>
  <c r="CX1591" i="1"/>
  <c r="DC1591" i="1"/>
  <c r="CX1592" i="1"/>
  <c r="DC1592" i="1"/>
  <c r="CX1593" i="1"/>
  <c r="DI1593" i="1" s="1"/>
  <c r="DC1593" i="1"/>
  <c r="CX1594" i="1"/>
  <c r="DC1594" i="1"/>
  <c r="CX1595" i="1"/>
  <c r="DI1595" i="1" s="1"/>
  <c r="DC1595" i="1"/>
  <c r="CX1596" i="1"/>
  <c r="DC1596" i="1"/>
  <c r="CX1597" i="1"/>
  <c r="DC1597" i="1"/>
  <c r="CW1598" i="1"/>
  <c r="CX1598" i="1"/>
  <c r="DC1598" i="1"/>
  <c r="CX1599" i="1"/>
  <c r="DC1599" i="1"/>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DI1414" i="1" l="1"/>
  <c r="DI1226" i="1"/>
  <c r="DJ1226" i="1" s="1"/>
  <c r="DK1226" i="1" s="1"/>
  <c r="DL1226" i="1" s="1"/>
  <c r="DM1226" i="1" s="1"/>
  <c r="DN1226" i="1" s="1"/>
  <c r="DO1226" i="1" s="1"/>
  <c r="DI1344" i="1"/>
  <c r="DI1342" i="1"/>
  <c r="DJ1342" i="1" s="1"/>
  <c r="DK1342" i="1" s="1"/>
  <c r="DL1342" i="1" s="1"/>
  <c r="DM1342" i="1" s="1"/>
  <c r="DN1342" i="1" s="1"/>
  <c r="DO1342" i="1" s="1"/>
  <c r="DI1324" i="1"/>
  <c r="DI1322" i="1"/>
  <c r="DI1430" i="1"/>
  <c r="DI1408" i="1"/>
  <c r="DJ1408" i="1" s="1"/>
  <c r="DK1408" i="1" s="1"/>
  <c r="DL1408" i="1" s="1"/>
  <c r="DM1408" i="1" s="1"/>
  <c r="DN1408" i="1" s="1"/>
  <c r="DO1408" i="1" s="1"/>
  <c r="DI1406" i="1"/>
  <c r="DJ1406" i="1" s="1"/>
  <c r="DK1406" i="1" s="1"/>
  <c r="DL1406" i="1" s="1"/>
  <c r="DM1406" i="1" s="1"/>
  <c r="DN1406" i="1" s="1"/>
  <c r="DO1406" i="1" s="1"/>
  <c r="DI1402" i="1"/>
  <c r="DJ1402" i="1" s="1"/>
  <c r="DK1402" i="1" s="1"/>
  <c r="DL1402" i="1" s="1"/>
  <c r="DM1402" i="1" s="1"/>
  <c r="DN1402" i="1" s="1"/>
  <c r="DO1402" i="1" s="1"/>
  <c r="DI374" i="1"/>
  <c r="DI372" i="1"/>
  <c r="DJ372" i="1" s="1"/>
  <c r="DK372" i="1" s="1"/>
  <c r="DL372" i="1" s="1"/>
  <c r="DM372" i="1" s="1"/>
  <c r="DN372" i="1" s="1"/>
  <c r="DO372" i="1" s="1"/>
  <c r="DI101" i="1"/>
  <c r="DJ101" i="1" s="1"/>
  <c r="DK101" i="1" s="1"/>
  <c r="DL101" i="1" s="1"/>
  <c r="DM101" i="1" s="1"/>
  <c r="DN101" i="1" s="1"/>
  <c r="DO101" i="1" s="1"/>
  <c r="DI97" i="1"/>
  <c r="DJ97" i="1" s="1"/>
  <c r="DK97" i="1" s="1"/>
  <c r="DL97" i="1" s="1"/>
  <c r="DM97" i="1" s="1"/>
  <c r="DN97" i="1" s="1"/>
  <c r="DO97" i="1" s="1"/>
  <c r="DI73" i="1"/>
  <c r="DI69" i="1"/>
  <c r="DJ69" i="1" s="1"/>
  <c r="DK69" i="1" s="1"/>
  <c r="DL69" i="1" s="1"/>
  <c r="DM69" i="1" s="1"/>
  <c r="DN69" i="1" s="1"/>
  <c r="DO69" i="1" s="1"/>
  <c r="DI1454" i="1"/>
  <c r="DJ1454" i="1" s="1"/>
  <c r="DK1454" i="1" s="1"/>
  <c r="DL1454" i="1" s="1"/>
  <c r="DM1454" i="1" s="1"/>
  <c r="DN1454" i="1" s="1"/>
  <c r="DO1454" i="1" s="1"/>
  <c r="DI1206" i="1"/>
  <c r="DJ1206" i="1" s="1"/>
  <c r="DK1206" i="1" s="1"/>
  <c r="DL1206" i="1" s="1"/>
  <c r="DM1206" i="1" s="1"/>
  <c r="DN1206" i="1" s="1"/>
  <c r="DO1206" i="1" s="1"/>
  <c r="DI1202" i="1"/>
  <c r="DI1130" i="1"/>
  <c r="DJ1130" i="1" s="1"/>
  <c r="DK1130" i="1" s="1"/>
  <c r="DL1130" i="1" s="1"/>
  <c r="DM1130" i="1" s="1"/>
  <c r="DN1130" i="1" s="1"/>
  <c r="DO1130" i="1" s="1"/>
  <c r="DI1128" i="1"/>
  <c r="DJ1128" i="1" s="1"/>
  <c r="DK1128" i="1" s="1"/>
  <c r="DL1128" i="1" s="1"/>
  <c r="DM1128" i="1" s="1"/>
  <c r="DN1128" i="1" s="1"/>
  <c r="DO1128" i="1" s="1"/>
  <c r="DI1126" i="1"/>
  <c r="DJ1126" i="1" s="1"/>
  <c r="DK1126" i="1" s="1"/>
  <c r="DL1126" i="1" s="1"/>
  <c r="DM1126" i="1" s="1"/>
  <c r="DN1126" i="1" s="1"/>
  <c r="DO1126" i="1" s="1"/>
  <c r="DI1124" i="1"/>
  <c r="DI1122" i="1"/>
  <c r="DJ1122" i="1" s="1"/>
  <c r="DK1122" i="1" s="1"/>
  <c r="DL1122" i="1" s="1"/>
  <c r="DM1122" i="1" s="1"/>
  <c r="DN1122" i="1" s="1"/>
  <c r="DO1122" i="1" s="1"/>
  <c r="DI1120" i="1"/>
  <c r="DJ1120" i="1" s="1"/>
  <c r="DK1120" i="1" s="1"/>
  <c r="DL1120" i="1" s="1"/>
  <c r="DM1120" i="1" s="1"/>
  <c r="DN1120" i="1" s="1"/>
  <c r="DO1120" i="1" s="1"/>
  <c r="DI1118" i="1"/>
  <c r="DJ1118" i="1" s="1"/>
  <c r="DK1118" i="1" s="1"/>
  <c r="DL1118" i="1" s="1"/>
  <c r="DM1118" i="1" s="1"/>
  <c r="DN1118" i="1" s="1"/>
  <c r="DO1118" i="1" s="1"/>
  <c r="DI1116" i="1"/>
  <c r="DI1114" i="1"/>
  <c r="DJ1114" i="1" s="1"/>
  <c r="DK1114" i="1" s="1"/>
  <c r="DL1114" i="1" s="1"/>
  <c r="DM1114" i="1" s="1"/>
  <c r="DN1114" i="1" s="1"/>
  <c r="DO1114" i="1" s="1"/>
  <c r="DI1112" i="1"/>
  <c r="DJ1112" i="1" s="1"/>
  <c r="DK1112" i="1" s="1"/>
  <c r="DL1112" i="1" s="1"/>
  <c r="DM1112" i="1" s="1"/>
  <c r="DN1112" i="1" s="1"/>
  <c r="DO1112" i="1" s="1"/>
  <c r="DI1110" i="1"/>
  <c r="DJ1110" i="1" s="1"/>
  <c r="DK1110" i="1" s="1"/>
  <c r="DL1110" i="1" s="1"/>
  <c r="DM1110" i="1" s="1"/>
  <c r="DN1110" i="1" s="1"/>
  <c r="DO1110" i="1" s="1"/>
  <c r="DI1108" i="1"/>
  <c r="DJ1108" i="1" s="1"/>
  <c r="DK1108" i="1" s="1"/>
  <c r="DL1108" i="1" s="1"/>
  <c r="DM1108" i="1" s="1"/>
  <c r="DN1108" i="1" s="1"/>
  <c r="DO1108" i="1" s="1"/>
  <c r="DI1106" i="1"/>
  <c r="DJ1106" i="1" s="1"/>
  <c r="DK1106" i="1" s="1"/>
  <c r="DL1106" i="1" s="1"/>
  <c r="DM1106" i="1" s="1"/>
  <c r="DN1106" i="1" s="1"/>
  <c r="DO1106" i="1" s="1"/>
  <c r="DI1104" i="1"/>
  <c r="DJ1104" i="1" s="1"/>
  <c r="DK1104" i="1" s="1"/>
  <c r="DL1104" i="1" s="1"/>
  <c r="DM1104" i="1" s="1"/>
  <c r="DN1104" i="1" s="1"/>
  <c r="DO1104" i="1" s="1"/>
  <c r="DI1036" i="1"/>
  <c r="DJ1036" i="1" s="1"/>
  <c r="DK1036" i="1" s="1"/>
  <c r="DL1036" i="1" s="1"/>
  <c r="DM1036" i="1" s="1"/>
  <c r="DN1036" i="1" s="1"/>
  <c r="DO1036" i="1" s="1"/>
  <c r="DI1018" i="1"/>
  <c r="DI1016" i="1"/>
  <c r="DJ1016" i="1" s="1"/>
  <c r="DK1016" i="1" s="1"/>
  <c r="DL1016" i="1" s="1"/>
  <c r="DM1016" i="1" s="1"/>
  <c r="DN1016" i="1" s="1"/>
  <c r="DO1016" i="1" s="1"/>
  <c r="DI1014" i="1"/>
  <c r="DI994" i="1"/>
  <c r="DJ994" i="1" s="1"/>
  <c r="DK994" i="1" s="1"/>
  <c r="DL994" i="1" s="1"/>
  <c r="DM994" i="1" s="1"/>
  <c r="DN994" i="1" s="1"/>
  <c r="DO994" i="1" s="1"/>
  <c r="DI992" i="1"/>
  <c r="DI974" i="1"/>
  <c r="DJ974" i="1" s="1"/>
  <c r="DK974" i="1" s="1"/>
  <c r="DL974" i="1" s="1"/>
  <c r="DM974" i="1" s="1"/>
  <c r="DN974" i="1" s="1"/>
  <c r="DO974" i="1" s="1"/>
  <c r="DI972" i="1"/>
  <c r="DJ972" i="1" s="1"/>
  <c r="DK972" i="1" s="1"/>
  <c r="DL972" i="1" s="1"/>
  <c r="DM972" i="1" s="1"/>
  <c r="DN972" i="1" s="1"/>
  <c r="DO972" i="1" s="1"/>
  <c r="DI954" i="1"/>
  <c r="DJ954" i="1" s="1"/>
  <c r="DK954" i="1" s="1"/>
  <c r="DL954" i="1" s="1"/>
  <c r="DM954" i="1" s="1"/>
  <c r="DN954" i="1" s="1"/>
  <c r="DO954" i="1" s="1"/>
  <c r="DI952" i="1"/>
  <c r="DJ952" i="1" s="1"/>
  <c r="DK952" i="1" s="1"/>
  <c r="DL952" i="1" s="1"/>
  <c r="DM952" i="1" s="1"/>
  <c r="DN952" i="1" s="1"/>
  <c r="DO952" i="1" s="1"/>
  <c r="DI950" i="1"/>
  <c r="DJ950" i="1" s="1"/>
  <c r="DK950" i="1" s="1"/>
  <c r="DL950" i="1" s="1"/>
  <c r="DM950" i="1" s="1"/>
  <c r="DN950" i="1" s="1"/>
  <c r="DO950" i="1" s="1"/>
  <c r="DI948" i="1"/>
  <c r="DJ948" i="1" s="1"/>
  <c r="DK948" i="1" s="1"/>
  <c r="DL948" i="1" s="1"/>
  <c r="DM948" i="1" s="1"/>
  <c r="DN948" i="1" s="1"/>
  <c r="DO948" i="1" s="1"/>
  <c r="DI930" i="1"/>
  <c r="DJ930" i="1" s="1"/>
  <c r="DK930" i="1" s="1"/>
  <c r="DL930" i="1" s="1"/>
  <c r="DM930" i="1" s="1"/>
  <c r="DN930" i="1" s="1"/>
  <c r="DO930" i="1" s="1"/>
  <c r="DI870" i="1"/>
  <c r="DI868" i="1"/>
  <c r="DJ868" i="1" s="1"/>
  <c r="DK868" i="1" s="1"/>
  <c r="DL868" i="1" s="1"/>
  <c r="DM868" i="1" s="1"/>
  <c r="DN868" i="1" s="1"/>
  <c r="DO868" i="1" s="1"/>
  <c r="DI850" i="1"/>
  <c r="DJ850" i="1" s="1"/>
  <c r="DK850" i="1" s="1"/>
  <c r="DL850" i="1" s="1"/>
  <c r="DM850" i="1" s="1"/>
  <c r="DN850" i="1" s="1"/>
  <c r="DO850" i="1" s="1"/>
  <c r="DI848" i="1"/>
  <c r="DJ848" i="1" s="1"/>
  <c r="DK848" i="1" s="1"/>
  <c r="DL848" i="1" s="1"/>
  <c r="DM848" i="1" s="1"/>
  <c r="DN848" i="1" s="1"/>
  <c r="DO848" i="1" s="1"/>
  <c r="DI830" i="1"/>
  <c r="DI828" i="1"/>
  <c r="DJ828" i="1" s="1"/>
  <c r="DK828" i="1" s="1"/>
  <c r="DL828" i="1" s="1"/>
  <c r="DM828" i="1" s="1"/>
  <c r="DN828" i="1" s="1"/>
  <c r="DO828" i="1" s="1"/>
  <c r="DI810" i="1"/>
  <c r="DJ810" i="1" s="1"/>
  <c r="DK810" i="1" s="1"/>
  <c r="DL810" i="1" s="1"/>
  <c r="DM810" i="1" s="1"/>
  <c r="DN810" i="1" s="1"/>
  <c r="DO810" i="1" s="1"/>
  <c r="DI808" i="1"/>
  <c r="DJ808" i="1" s="1"/>
  <c r="DK808" i="1" s="1"/>
  <c r="DL808" i="1" s="1"/>
  <c r="DM808" i="1" s="1"/>
  <c r="DN808" i="1" s="1"/>
  <c r="DO808" i="1" s="1"/>
  <c r="DI790" i="1"/>
  <c r="DJ790" i="1" s="1"/>
  <c r="DK790" i="1" s="1"/>
  <c r="DL790" i="1" s="1"/>
  <c r="DM790" i="1" s="1"/>
  <c r="DN790" i="1" s="1"/>
  <c r="DO790" i="1" s="1"/>
  <c r="DI788" i="1"/>
  <c r="DJ788" i="1" s="1"/>
  <c r="DK788" i="1" s="1"/>
  <c r="DL788" i="1" s="1"/>
  <c r="DM788" i="1" s="1"/>
  <c r="DN788" i="1" s="1"/>
  <c r="DO788" i="1" s="1"/>
  <c r="DI786" i="1"/>
  <c r="DJ786" i="1" s="1"/>
  <c r="DK786" i="1" s="1"/>
  <c r="DL786" i="1" s="1"/>
  <c r="DM786" i="1" s="1"/>
  <c r="DN786" i="1" s="1"/>
  <c r="DO786" i="1" s="1"/>
  <c r="DI784" i="1"/>
  <c r="DJ784" i="1" s="1"/>
  <c r="DK784" i="1" s="1"/>
  <c r="DL784" i="1" s="1"/>
  <c r="DM784" i="1" s="1"/>
  <c r="DN784" i="1" s="1"/>
  <c r="DO784" i="1" s="1"/>
  <c r="DI764" i="1"/>
  <c r="DJ764" i="1" s="1"/>
  <c r="DK764" i="1" s="1"/>
  <c r="DL764" i="1" s="1"/>
  <c r="DM764" i="1" s="1"/>
  <c r="DN764" i="1" s="1"/>
  <c r="DO764" i="1" s="1"/>
  <c r="DI730" i="1"/>
  <c r="DJ730" i="1" s="1"/>
  <c r="DK730" i="1" s="1"/>
  <c r="DL730" i="1" s="1"/>
  <c r="DM730" i="1" s="1"/>
  <c r="DN730" i="1" s="1"/>
  <c r="DO730" i="1" s="1"/>
  <c r="DI728" i="1"/>
  <c r="DJ728" i="1" s="1"/>
  <c r="DK728" i="1" s="1"/>
  <c r="DL728" i="1" s="1"/>
  <c r="DM728" i="1" s="1"/>
  <c r="DN728" i="1" s="1"/>
  <c r="DO728" i="1" s="1"/>
  <c r="DI726" i="1"/>
  <c r="DJ726" i="1" s="1"/>
  <c r="DK726" i="1" s="1"/>
  <c r="DL726" i="1" s="1"/>
  <c r="DM726" i="1" s="1"/>
  <c r="DN726" i="1" s="1"/>
  <c r="DO726" i="1" s="1"/>
  <c r="DI724" i="1"/>
  <c r="DJ724" i="1" s="1"/>
  <c r="DK724" i="1" s="1"/>
  <c r="DL724" i="1" s="1"/>
  <c r="DM724" i="1" s="1"/>
  <c r="DN724" i="1" s="1"/>
  <c r="DO724" i="1" s="1"/>
  <c r="DI686" i="1"/>
  <c r="DJ686" i="1" s="1"/>
  <c r="DK686" i="1" s="1"/>
  <c r="DL686" i="1" s="1"/>
  <c r="DM686" i="1" s="1"/>
  <c r="DN686" i="1" s="1"/>
  <c r="DO686" i="1" s="1"/>
  <c r="DI684" i="1"/>
  <c r="DJ684" i="1" s="1"/>
  <c r="DK684" i="1" s="1"/>
  <c r="DL684" i="1" s="1"/>
  <c r="DM684" i="1" s="1"/>
  <c r="DN684" i="1" s="1"/>
  <c r="DO684" i="1" s="1"/>
  <c r="DI682" i="1"/>
  <c r="DJ682" i="1" s="1"/>
  <c r="DK682" i="1" s="1"/>
  <c r="DL682" i="1" s="1"/>
  <c r="DM682" i="1" s="1"/>
  <c r="DN682" i="1" s="1"/>
  <c r="DO682" i="1" s="1"/>
  <c r="DI680" i="1"/>
  <c r="DI678" i="1"/>
  <c r="DJ678" i="1" s="1"/>
  <c r="DK678" i="1" s="1"/>
  <c r="DL678" i="1" s="1"/>
  <c r="DM678" i="1" s="1"/>
  <c r="DN678" i="1" s="1"/>
  <c r="DO678" i="1" s="1"/>
  <c r="DI676" i="1"/>
  <c r="DJ676" i="1" s="1"/>
  <c r="DK676" i="1" s="1"/>
  <c r="DL676" i="1" s="1"/>
  <c r="DM676" i="1" s="1"/>
  <c r="DN676" i="1" s="1"/>
  <c r="DO676" i="1" s="1"/>
  <c r="DI674" i="1"/>
  <c r="DJ674" i="1" s="1"/>
  <c r="DK674" i="1" s="1"/>
  <c r="DL674" i="1" s="1"/>
  <c r="DM674" i="1" s="1"/>
  <c r="DN674" i="1" s="1"/>
  <c r="DO674" i="1" s="1"/>
  <c r="DI672" i="1"/>
  <c r="DI670" i="1"/>
  <c r="DJ670" i="1" s="1"/>
  <c r="DK670" i="1" s="1"/>
  <c r="DL670" i="1" s="1"/>
  <c r="DM670" i="1" s="1"/>
  <c r="DN670" i="1" s="1"/>
  <c r="DO670" i="1" s="1"/>
  <c r="DI668" i="1"/>
  <c r="DJ668" i="1" s="1"/>
  <c r="DK668" i="1" s="1"/>
  <c r="DL668" i="1" s="1"/>
  <c r="DM668" i="1" s="1"/>
  <c r="DN668" i="1" s="1"/>
  <c r="DO668" i="1" s="1"/>
  <c r="DI666" i="1"/>
  <c r="DJ666" i="1" s="1"/>
  <c r="DK666" i="1" s="1"/>
  <c r="DL666" i="1" s="1"/>
  <c r="DM666" i="1" s="1"/>
  <c r="DN666" i="1" s="1"/>
  <c r="DO666" i="1" s="1"/>
  <c r="DI664" i="1"/>
  <c r="DI662" i="1"/>
  <c r="DJ662" i="1" s="1"/>
  <c r="DK662" i="1" s="1"/>
  <c r="DL662" i="1" s="1"/>
  <c r="DM662" i="1" s="1"/>
  <c r="DN662" i="1" s="1"/>
  <c r="DO662" i="1" s="1"/>
  <c r="DI660" i="1"/>
  <c r="DJ660" i="1" s="1"/>
  <c r="DK660" i="1" s="1"/>
  <c r="DL660" i="1" s="1"/>
  <c r="DM660" i="1" s="1"/>
  <c r="DN660" i="1" s="1"/>
  <c r="DO660" i="1" s="1"/>
  <c r="DI658" i="1"/>
  <c r="DJ658" i="1" s="1"/>
  <c r="DK658" i="1" s="1"/>
  <c r="DL658" i="1" s="1"/>
  <c r="DM658" i="1" s="1"/>
  <c r="DN658" i="1" s="1"/>
  <c r="DO658" i="1" s="1"/>
  <c r="DI656" i="1"/>
  <c r="DI1398" i="1"/>
  <c r="DJ1398" i="1" s="1"/>
  <c r="DK1398" i="1" s="1"/>
  <c r="DL1398" i="1" s="1"/>
  <c r="DM1398" i="1" s="1"/>
  <c r="DN1398" i="1" s="1"/>
  <c r="DO1398" i="1" s="1"/>
  <c r="DI1320" i="1"/>
  <c r="DJ1320" i="1" s="1"/>
  <c r="DK1320" i="1" s="1"/>
  <c r="DL1320" i="1" s="1"/>
  <c r="DM1320" i="1" s="1"/>
  <c r="DN1320" i="1" s="1"/>
  <c r="DO1320" i="1" s="1"/>
  <c r="DI1220" i="1"/>
  <c r="DJ1220" i="1" s="1"/>
  <c r="DK1220" i="1" s="1"/>
  <c r="DL1220" i="1" s="1"/>
  <c r="DM1220" i="1" s="1"/>
  <c r="DN1220" i="1" s="1"/>
  <c r="DO1220" i="1" s="1"/>
  <c r="DI1164" i="1"/>
  <c r="DI1162" i="1"/>
  <c r="DJ1162" i="1" s="1"/>
  <c r="DK1162" i="1" s="1"/>
  <c r="DL1162" i="1" s="1"/>
  <c r="DM1162" i="1" s="1"/>
  <c r="DN1162" i="1" s="1"/>
  <c r="DO1162" i="1" s="1"/>
  <c r="DI1400" i="1"/>
  <c r="DJ1400" i="1" s="1"/>
  <c r="DK1400" i="1" s="1"/>
  <c r="DL1400" i="1" s="1"/>
  <c r="DM1400" i="1" s="1"/>
  <c r="DN1400" i="1" s="1"/>
  <c r="DO1400" i="1" s="1"/>
  <c r="DI1184" i="1"/>
  <c r="DJ1184" i="1" s="1"/>
  <c r="DK1184" i="1" s="1"/>
  <c r="DL1184" i="1" s="1"/>
  <c r="DM1184" i="1" s="1"/>
  <c r="DN1184" i="1" s="1"/>
  <c r="DO1184" i="1" s="1"/>
  <c r="DI1352" i="1"/>
  <c r="DJ1352" i="1" s="1"/>
  <c r="DK1352" i="1" s="1"/>
  <c r="DL1352" i="1" s="1"/>
  <c r="DM1352" i="1" s="1"/>
  <c r="DN1352" i="1" s="1"/>
  <c r="DO1352" i="1" s="1"/>
  <c r="DI1336" i="1"/>
  <c r="DJ1336" i="1" s="1"/>
  <c r="DK1336" i="1" s="1"/>
  <c r="DL1336" i="1" s="1"/>
  <c r="DM1336" i="1" s="1"/>
  <c r="DN1336" i="1" s="1"/>
  <c r="DO1336" i="1" s="1"/>
  <c r="DI1334" i="1"/>
  <c r="DJ1334" i="1" s="1"/>
  <c r="DK1334" i="1" s="1"/>
  <c r="DL1334" i="1" s="1"/>
  <c r="DM1334" i="1" s="1"/>
  <c r="DN1334" i="1" s="1"/>
  <c r="DO1334" i="1" s="1"/>
  <c r="DI1230" i="1"/>
  <c r="DJ1230" i="1" s="1"/>
  <c r="DK1230" i="1" s="1"/>
  <c r="DL1230" i="1" s="1"/>
  <c r="DM1230" i="1" s="1"/>
  <c r="DN1230" i="1" s="1"/>
  <c r="DO1230" i="1" s="1"/>
  <c r="DI1216" i="1"/>
  <c r="DI1214" i="1"/>
  <c r="DJ1214" i="1" s="1"/>
  <c r="DK1214" i="1" s="1"/>
  <c r="DL1214" i="1" s="1"/>
  <c r="DM1214" i="1" s="1"/>
  <c r="DN1214" i="1" s="1"/>
  <c r="DO1214" i="1" s="1"/>
  <c r="DI1210" i="1"/>
  <c r="DI1196" i="1"/>
  <c r="DJ1196" i="1" s="1"/>
  <c r="DK1196" i="1" s="1"/>
  <c r="DL1196" i="1" s="1"/>
  <c r="DM1196" i="1" s="1"/>
  <c r="DN1196" i="1" s="1"/>
  <c r="DO1196" i="1" s="1"/>
  <c r="DI1194" i="1"/>
  <c r="DJ1194" i="1" s="1"/>
  <c r="DK1194" i="1" s="1"/>
  <c r="DL1194" i="1" s="1"/>
  <c r="DM1194" i="1" s="1"/>
  <c r="DN1194" i="1" s="1"/>
  <c r="DO1194" i="1" s="1"/>
  <c r="DI1180" i="1"/>
  <c r="DJ1180" i="1" s="1"/>
  <c r="DK1180" i="1" s="1"/>
  <c r="DL1180" i="1" s="1"/>
  <c r="DM1180" i="1" s="1"/>
  <c r="DN1180" i="1" s="1"/>
  <c r="DO1180" i="1" s="1"/>
  <c r="DI1178" i="1"/>
  <c r="DJ1178" i="1" s="1"/>
  <c r="DK1178" i="1" s="1"/>
  <c r="DL1178" i="1" s="1"/>
  <c r="DM1178" i="1" s="1"/>
  <c r="DN1178" i="1" s="1"/>
  <c r="DO1178" i="1" s="1"/>
  <c r="DI1158" i="1"/>
  <c r="DJ1158" i="1" s="1"/>
  <c r="DK1158" i="1" s="1"/>
  <c r="DL1158" i="1" s="1"/>
  <c r="DM1158" i="1" s="1"/>
  <c r="DN1158" i="1" s="1"/>
  <c r="DO1158" i="1" s="1"/>
  <c r="DI1438" i="1"/>
  <c r="DJ1438" i="1" s="1"/>
  <c r="DK1438" i="1" s="1"/>
  <c r="DL1438" i="1" s="1"/>
  <c r="DM1438" i="1" s="1"/>
  <c r="DN1438" i="1" s="1"/>
  <c r="DO1438" i="1" s="1"/>
  <c r="DI1422" i="1"/>
  <c r="DJ1422" i="1" s="1"/>
  <c r="DK1422" i="1" s="1"/>
  <c r="DL1422" i="1" s="1"/>
  <c r="DM1422" i="1" s="1"/>
  <c r="DN1422" i="1" s="1"/>
  <c r="DO1422" i="1" s="1"/>
  <c r="DI1412" i="1"/>
  <c r="DJ1412" i="1" s="1"/>
  <c r="DK1412" i="1" s="1"/>
  <c r="DL1412" i="1" s="1"/>
  <c r="DM1412" i="1" s="1"/>
  <c r="DN1412" i="1" s="1"/>
  <c r="DO1412" i="1" s="1"/>
  <c r="DI1410" i="1"/>
  <c r="DJ1410" i="1" s="1"/>
  <c r="DK1410" i="1" s="1"/>
  <c r="DL1410" i="1" s="1"/>
  <c r="DM1410" i="1" s="1"/>
  <c r="DN1410" i="1" s="1"/>
  <c r="DO1410" i="1" s="1"/>
  <c r="DI1330" i="1"/>
  <c r="DI1312" i="1"/>
  <c r="DJ1312" i="1" s="1"/>
  <c r="DK1312" i="1" s="1"/>
  <c r="DL1312" i="1" s="1"/>
  <c r="DM1312" i="1" s="1"/>
  <c r="DN1312" i="1" s="1"/>
  <c r="DO1312" i="1" s="1"/>
  <c r="DI1190" i="1"/>
  <c r="DJ1190" i="1" s="1"/>
  <c r="DK1190" i="1" s="1"/>
  <c r="DL1190" i="1" s="1"/>
  <c r="DM1190" i="1" s="1"/>
  <c r="DN1190" i="1" s="1"/>
  <c r="DO1190" i="1" s="1"/>
  <c r="DI1174" i="1"/>
  <c r="DJ1174" i="1" s="1"/>
  <c r="DK1174" i="1" s="1"/>
  <c r="DL1174" i="1" s="1"/>
  <c r="DM1174" i="1" s="1"/>
  <c r="DN1174" i="1" s="1"/>
  <c r="DO1174" i="1" s="1"/>
  <c r="DI880" i="1"/>
  <c r="DI766" i="1"/>
  <c r="DJ766" i="1" s="1"/>
  <c r="DK766" i="1" s="1"/>
  <c r="DL766" i="1" s="1"/>
  <c r="DM766" i="1" s="1"/>
  <c r="DN766" i="1" s="1"/>
  <c r="DO766" i="1" s="1"/>
  <c r="DI142" i="1"/>
  <c r="DJ142" i="1" s="1"/>
  <c r="DK142" i="1" s="1"/>
  <c r="DL142" i="1" s="1"/>
  <c r="DM142" i="1" s="1"/>
  <c r="DN142" i="1" s="1"/>
  <c r="DO142" i="1" s="1"/>
  <c r="DI140" i="1"/>
  <c r="DJ140" i="1" s="1"/>
  <c r="DK140" i="1" s="1"/>
  <c r="DL140" i="1" s="1"/>
  <c r="DM140" i="1" s="1"/>
  <c r="DN140" i="1" s="1"/>
  <c r="DO140" i="1" s="1"/>
  <c r="DI138" i="1"/>
  <c r="DI136" i="1"/>
  <c r="DJ136" i="1" s="1"/>
  <c r="DK136" i="1" s="1"/>
  <c r="DL136" i="1" s="1"/>
  <c r="DM136" i="1" s="1"/>
  <c r="DN136" i="1" s="1"/>
  <c r="DO136" i="1" s="1"/>
  <c r="DI134" i="1"/>
  <c r="DJ134" i="1" s="1"/>
  <c r="DK134" i="1" s="1"/>
  <c r="DL134" i="1" s="1"/>
  <c r="DM134" i="1" s="1"/>
  <c r="DN134" i="1" s="1"/>
  <c r="DO134" i="1" s="1"/>
  <c r="DI132" i="1"/>
  <c r="DJ132" i="1" s="1"/>
  <c r="DK132" i="1" s="1"/>
  <c r="DL132" i="1" s="1"/>
  <c r="DM132" i="1" s="1"/>
  <c r="DN132" i="1" s="1"/>
  <c r="DO132" i="1" s="1"/>
  <c r="DI130" i="1"/>
  <c r="DI128" i="1"/>
  <c r="DJ128" i="1" s="1"/>
  <c r="DK128" i="1" s="1"/>
  <c r="DL128" i="1" s="1"/>
  <c r="DM128" i="1" s="1"/>
  <c r="DN128" i="1" s="1"/>
  <c r="DO128" i="1" s="1"/>
  <c r="DI126" i="1"/>
  <c r="DJ126" i="1" s="1"/>
  <c r="DK126" i="1" s="1"/>
  <c r="DL126" i="1" s="1"/>
  <c r="DM126" i="1" s="1"/>
  <c r="DN126" i="1" s="1"/>
  <c r="DO126" i="1" s="1"/>
  <c r="DI124" i="1"/>
  <c r="DJ124" i="1" s="1"/>
  <c r="DK124" i="1" s="1"/>
  <c r="DL124" i="1" s="1"/>
  <c r="DM124" i="1" s="1"/>
  <c r="DN124" i="1" s="1"/>
  <c r="DO124" i="1" s="1"/>
  <c r="DI122" i="1"/>
  <c r="DI120" i="1"/>
  <c r="DJ120" i="1" s="1"/>
  <c r="DK120" i="1" s="1"/>
  <c r="DL120" i="1" s="1"/>
  <c r="DM120" i="1" s="1"/>
  <c r="DN120" i="1" s="1"/>
  <c r="DO120" i="1" s="1"/>
  <c r="CQ145" i="1"/>
  <c r="CV145" i="1"/>
  <c r="CW145" i="1" s="1"/>
  <c r="DI1168" i="1"/>
  <c r="DI1154" i="1"/>
  <c r="DJ1154" i="1" s="1"/>
  <c r="DK1154" i="1" s="1"/>
  <c r="DL1154" i="1" s="1"/>
  <c r="DM1154" i="1" s="1"/>
  <c r="DN1154" i="1" s="1"/>
  <c r="DO1154" i="1" s="1"/>
  <c r="DI425" i="1"/>
  <c r="DJ425" i="1" s="1"/>
  <c r="DK425" i="1" s="1"/>
  <c r="DL425" i="1" s="1"/>
  <c r="DM425" i="1" s="1"/>
  <c r="DN425" i="1" s="1"/>
  <c r="DO425" i="1" s="1"/>
  <c r="DI1228" i="1"/>
  <c r="DJ1228" i="1" s="1"/>
  <c r="DK1228" i="1" s="1"/>
  <c r="DL1228" i="1" s="1"/>
  <c r="DM1228" i="1" s="1"/>
  <c r="DN1228" i="1" s="1"/>
  <c r="DO1228" i="1" s="1"/>
  <c r="DI1218" i="1"/>
  <c r="DI1208" i="1"/>
  <c r="DJ1208" i="1" s="1"/>
  <c r="DK1208" i="1" s="1"/>
  <c r="DL1208" i="1" s="1"/>
  <c r="DM1208" i="1" s="1"/>
  <c r="DN1208" i="1" s="1"/>
  <c r="DO1208" i="1" s="1"/>
  <c r="DI1200" i="1"/>
  <c r="DJ1200" i="1" s="1"/>
  <c r="DK1200" i="1" s="1"/>
  <c r="DL1200" i="1" s="1"/>
  <c r="DM1200" i="1" s="1"/>
  <c r="DN1200" i="1" s="1"/>
  <c r="DO1200" i="1" s="1"/>
  <c r="DI1198" i="1"/>
  <c r="DJ1198" i="1" s="1"/>
  <c r="DK1198" i="1" s="1"/>
  <c r="DL1198" i="1" s="1"/>
  <c r="DM1198" i="1" s="1"/>
  <c r="DN1198" i="1" s="1"/>
  <c r="DO1198" i="1" s="1"/>
  <c r="DI1188" i="1"/>
  <c r="DJ1188" i="1" s="1"/>
  <c r="DK1188" i="1" s="1"/>
  <c r="DL1188" i="1" s="1"/>
  <c r="DM1188" i="1" s="1"/>
  <c r="DN1188" i="1" s="1"/>
  <c r="DO1188" i="1" s="1"/>
  <c r="DI1186" i="1"/>
  <c r="DJ1186" i="1" s="1"/>
  <c r="DK1186" i="1" s="1"/>
  <c r="DL1186" i="1" s="1"/>
  <c r="DM1186" i="1" s="1"/>
  <c r="DN1186" i="1" s="1"/>
  <c r="DO1186" i="1" s="1"/>
  <c r="DI1176" i="1"/>
  <c r="DJ1176" i="1" s="1"/>
  <c r="DK1176" i="1" s="1"/>
  <c r="DL1176" i="1" s="1"/>
  <c r="DM1176" i="1" s="1"/>
  <c r="DN1176" i="1" s="1"/>
  <c r="DO1176" i="1" s="1"/>
  <c r="DI1166" i="1"/>
  <c r="DJ1166" i="1" s="1"/>
  <c r="DK1166" i="1" s="1"/>
  <c r="DL1166" i="1" s="1"/>
  <c r="DM1166" i="1" s="1"/>
  <c r="DN1166" i="1" s="1"/>
  <c r="DO1166" i="1" s="1"/>
  <c r="DI1156" i="1"/>
  <c r="DI1008" i="1"/>
  <c r="DJ1008" i="1" s="1"/>
  <c r="DK1008" i="1" s="1"/>
  <c r="DL1008" i="1" s="1"/>
  <c r="DM1008" i="1" s="1"/>
  <c r="DN1008" i="1" s="1"/>
  <c r="DO1008" i="1" s="1"/>
  <c r="DI11" i="1"/>
  <c r="DJ11" i="1" s="1"/>
  <c r="DK11" i="1" s="1"/>
  <c r="DL11" i="1" s="1"/>
  <c r="DM11" i="1" s="1"/>
  <c r="DN11" i="1" s="1"/>
  <c r="DO11" i="1" s="1"/>
  <c r="DI15" i="1"/>
  <c r="DJ15" i="1" s="1"/>
  <c r="DK15" i="1" s="1"/>
  <c r="DL15" i="1" s="1"/>
  <c r="DM15" i="1" s="1"/>
  <c r="DN15" i="1" s="1"/>
  <c r="DO15" i="1" s="1"/>
  <c r="DI19" i="1"/>
  <c r="DI23" i="1"/>
  <c r="DJ23" i="1" s="1"/>
  <c r="DK23" i="1" s="1"/>
  <c r="DL23" i="1" s="1"/>
  <c r="DM23" i="1" s="1"/>
  <c r="DN23" i="1" s="1"/>
  <c r="DO23" i="1" s="1"/>
  <c r="DI27" i="1"/>
  <c r="DJ27" i="1" s="1"/>
  <c r="DK27" i="1" s="1"/>
  <c r="DL27" i="1" s="1"/>
  <c r="DM27" i="1" s="1"/>
  <c r="DN27" i="1" s="1"/>
  <c r="DO27" i="1" s="1"/>
  <c r="DI29" i="1"/>
  <c r="DJ29" i="1" s="1"/>
  <c r="DK29" i="1" s="1"/>
  <c r="DL29" i="1" s="1"/>
  <c r="DM29" i="1" s="1"/>
  <c r="DN29" i="1" s="1"/>
  <c r="DO29" i="1" s="1"/>
  <c r="DI35" i="1"/>
  <c r="DJ35" i="1" s="1"/>
  <c r="DK35" i="1" s="1"/>
  <c r="DL35" i="1" s="1"/>
  <c r="DM35" i="1" s="1"/>
  <c r="DN35" i="1" s="1"/>
  <c r="DO35" i="1" s="1"/>
  <c r="DI39" i="1"/>
  <c r="DJ39" i="1" s="1"/>
  <c r="DK39" i="1" s="1"/>
  <c r="DL39" i="1" s="1"/>
  <c r="DM39" i="1" s="1"/>
  <c r="DN39" i="1" s="1"/>
  <c r="DO39" i="1" s="1"/>
  <c r="DI43" i="1"/>
  <c r="DJ43" i="1" s="1"/>
  <c r="DK43" i="1" s="1"/>
  <c r="DL43" i="1" s="1"/>
  <c r="DM43" i="1" s="1"/>
  <c r="DN43" i="1" s="1"/>
  <c r="DO43" i="1" s="1"/>
  <c r="DI51" i="1"/>
  <c r="DJ51" i="1" s="1"/>
  <c r="DK51" i="1" s="1"/>
  <c r="DL51" i="1" s="1"/>
  <c r="DM51" i="1" s="1"/>
  <c r="DN51" i="1" s="1"/>
  <c r="DO51" i="1" s="1"/>
  <c r="DI53" i="1"/>
  <c r="DJ53" i="1" s="1"/>
  <c r="DK53" i="1" s="1"/>
  <c r="DL53" i="1" s="1"/>
  <c r="DM53" i="1" s="1"/>
  <c r="DN53" i="1" s="1"/>
  <c r="DO53" i="1" s="1"/>
  <c r="DI55" i="1"/>
  <c r="DJ55" i="1" s="1"/>
  <c r="DK55" i="1" s="1"/>
  <c r="DL55" i="1" s="1"/>
  <c r="DM55" i="1" s="1"/>
  <c r="DN55" i="1" s="1"/>
  <c r="DO55" i="1" s="1"/>
  <c r="DI59" i="1"/>
  <c r="DJ59" i="1" s="1"/>
  <c r="DK59" i="1" s="1"/>
  <c r="DL59" i="1" s="1"/>
  <c r="DM59" i="1" s="1"/>
  <c r="DN59" i="1" s="1"/>
  <c r="DO59" i="1" s="1"/>
  <c r="DI61" i="1"/>
  <c r="DJ61" i="1" s="1"/>
  <c r="DK61" i="1" s="1"/>
  <c r="DL61" i="1" s="1"/>
  <c r="DM61" i="1" s="1"/>
  <c r="DN61" i="1" s="1"/>
  <c r="DO61" i="1" s="1"/>
  <c r="DI67" i="1"/>
  <c r="DJ67" i="1" s="1"/>
  <c r="DK67" i="1" s="1"/>
  <c r="DL67" i="1" s="1"/>
  <c r="DM67" i="1" s="1"/>
  <c r="DN67" i="1" s="1"/>
  <c r="DO67" i="1" s="1"/>
  <c r="DI77" i="1"/>
  <c r="DJ77" i="1" s="1"/>
  <c r="DK77" i="1" s="1"/>
  <c r="DL77" i="1" s="1"/>
  <c r="DM77" i="1" s="1"/>
  <c r="DN77" i="1" s="1"/>
  <c r="DO77" i="1" s="1"/>
  <c r="DI79" i="1"/>
  <c r="DJ79" i="1" s="1"/>
  <c r="DK79" i="1" s="1"/>
  <c r="DL79" i="1" s="1"/>
  <c r="DM79" i="1" s="1"/>
  <c r="DN79" i="1" s="1"/>
  <c r="DO79" i="1" s="1"/>
  <c r="DI83" i="1"/>
  <c r="DJ83" i="1" s="1"/>
  <c r="DK83" i="1" s="1"/>
  <c r="DL83" i="1" s="1"/>
  <c r="DM83" i="1" s="1"/>
  <c r="DN83" i="1" s="1"/>
  <c r="DO83" i="1" s="1"/>
  <c r="DI85" i="1"/>
  <c r="DJ85" i="1" s="1"/>
  <c r="DK85" i="1" s="1"/>
  <c r="DL85" i="1" s="1"/>
  <c r="DM85" i="1" s="1"/>
  <c r="DN85" i="1" s="1"/>
  <c r="DO85" i="1" s="1"/>
  <c r="DI87" i="1"/>
  <c r="DJ87" i="1" s="1"/>
  <c r="DK87" i="1" s="1"/>
  <c r="DL87" i="1" s="1"/>
  <c r="DM87" i="1" s="1"/>
  <c r="DN87" i="1" s="1"/>
  <c r="DO87" i="1" s="1"/>
  <c r="DI91" i="1"/>
  <c r="DJ91" i="1" s="1"/>
  <c r="DK91" i="1" s="1"/>
  <c r="DL91" i="1" s="1"/>
  <c r="DM91" i="1" s="1"/>
  <c r="DN91" i="1" s="1"/>
  <c r="DO91" i="1" s="1"/>
  <c r="DI93" i="1"/>
  <c r="DJ93" i="1" s="1"/>
  <c r="DK93" i="1" s="1"/>
  <c r="DL93" i="1" s="1"/>
  <c r="DM93" i="1" s="1"/>
  <c r="DN93" i="1" s="1"/>
  <c r="DO93" i="1" s="1"/>
  <c r="DI103" i="1"/>
  <c r="DJ103" i="1" s="1"/>
  <c r="DK103" i="1" s="1"/>
  <c r="DL103" i="1" s="1"/>
  <c r="DM103" i="1" s="1"/>
  <c r="DN103" i="1" s="1"/>
  <c r="DO103" i="1" s="1"/>
  <c r="DI107" i="1"/>
  <c r="DJ107" i="1" s="1"/>
  <c r="DK107" i="1" s="1"/>
  <c r="DL107" i="1" s="1"/>
  <c r="DM107" i="1" s="1"/>
  <c r="DN107" i="1" s="1"/>
  <c r="DO107" i="1" s="1"/>
  <c r="DI109" i="1"/>
  <c r="DJ109" i="1" s="1"/>
  <c r="DK109" i="1" s="1"/>
  <c r="DL109" i="1" s="1"/>
  <c r="DM109" i="1" s="1"/>
  <c r="DN109" i="1" s="1"/>
  <c r="DO109" i="1" s="1"/>
  <c r="DI111" i="1"/>
  <c r="DJ111" i="1" s="1"/>
  <c r="DK111" i="1" s="1"/>
  <c r="DL111" i="1" s="1"/>
  <c r="DM111" i="1" s="1"/>
  <c r="DN111" i="1" s="1"/>
  <c r="DO111" i="1" s="1"/>
  <c r="DI115" i="1"/>
  <c r="DI117" i="1"/>
  <c r="DJ117" i="1" s="1"/>
  <c r="DK117" i="1" s="1"/>
  <c r="DL117" i="1" s="1"/>
  <c r="DM117" i="1" s="1"/>
  <c r="DN117" i="1" s="1"/>
  <c r="DO117" i="1" s="1"/>
  <c r="DI119" i="1"/>
  <c r="DJ119" i="1" s="1"/>
  <c r="DK119" i="1" s="1"/>
  <c r="DL119" i="1" s="1"/>
  <c r="DM119" i="1" s="1"/>
  <c r="DN119" i="1" s="1"/>
  <c r="DO119" i="1" s="1"/>
  <c r="DI121" i="1"/>
  <c r="DJ121" i="1" s="1"/>
  <c r="DK121" i="1" s="1"/>
  <c r="DL121" i="1" s="1"/>
  <c r="DM121" i="1" s="1"/>
  <c r="DN121" i="1" s="1"/>
  <c r="DO121" i="1" s="1"/>
  <c r="DI123" i="1"/>
  <c r="DI129" i="1"/>
  <c r="DJ129" i="1" s="1"/>
  <c r="DK129" i="1" s="1"/>
  <c r="DL129" i="1" s="1"/>
  <c r="DM129" i="1" s="1"/>
  <c r="DN129" i="1" s="1"/>
  <c r="DO129" i="1" s="1"/>
  <c r="DI131" i="1"/>
  <c r="DJ131" i="1" s="1"/>
  <c r="DK131" i="1" s="1"/>
  <c r="DL131" i="1" s="1"/>
  <c r="DM131" i="1" s="1"/>
  <c r="DN131" i="1" s="1"/>
  <c r="DO131" i="1" s="1"/>
  <c r="DI133" i="1"/>
  <c r="DJ133" i="1" s="1"/>
  <c r="DK133" i="1" s="1"/>
  <c r="DL133" i="1" s="1"/>
  <c r="DM133" i="1" s="1"/>
  <c r="DN133" i="1" s="1"/>
  <c r="DO133" i="1" s="1"/>
  <c r="DI135" i="1"/>
  <c r="DJ135" i="1" s="1"/>
  <c r="DK135" i="1" s="1"/>
  <c r="DL135" i="1" s="1"/>
  <c r="DM135" i="1" s="1"/>
  <c r="DN135" i="1" s="1"/>
  <c r="DO135" i="1" s="1"/>
  <c r="DI190" i="1"/>
  <c r="DJ190" i="1" s="1"/>
  <c r="DK190" i="1" s="1"/>
  <c r="DL190" i="1" s="1"/>
  <c r="DM190" i="1" s="1"/>
  <c r="DN190" i="1" s="1"/>
  <c r="DO190" i="1" s="1"/>
  <c r="DI254" i="1"/>
  <c r="DJ254" i="1" s="1"/>
  <c r="DK254" i="1" s="1"/>
  <c r="DL254" i="1" s="1"/>
  <c r="DM254" i="1" s="1"/>
  <c r="DN254" i="1" s="1"/>
  <c r="DO254" i="1" s="1"/>
  <c r="DI1153" i="1"/>
  <c r="DJ1153" i="1" s="1"/>
  <c r="DK1153" i="1" s="1"/>
  <c r="DL1153" i="1" s="1"/>
  <c r="DM1153" i="1" s="1"/>
  <c r="DN1153" i="1" s="1"/>
  <c r="DO1153" i="1" s="1"/>
  <c r="DI1155" i="1"/>
  <c r="DI1159" i="1"/>
  <c r="DJ1159" i="1" s="1"/>
  <c r="DK1159" i="1" s="1"/>
  <c r="DL1159" i="1" s="1"/>
  <c r="DM1159" i="1" s="1"/>
  <c r="DN1159" i="1" s="1"/>
  <c r="DO1159" i="1" s="1"/>
  <c r="DI1161" i="1"/>
  <c r="DJ1161" i="1" s="1"/>
  <c r="DK1161" i="1" s="1"/>
  <c r="DL1161" i="1" s="1"/>
  <c r="DM1161" i="1" s="1"/>
  <c r="DN1161" i="1" s="1"/>
  <c r="DO1161" i="1" s="1"/>
  <c r="DI1167" i="1"/>
  <c r="DJ1167" i="1" s="1"/>
  <c r="DK1167" i="1" s="1"/>
  <c r="DL1167" i="1" s="1"/>
  <c r="DM1167" i="1" s="1"/>
  <c r="DN1167" i="1" s="1"/>
  <c r="DO1167" i="1" s="1"/>
  <c r="DI1169" i="1"/>
  <c r="DI1175" i="1"/>
  <c r="DJ1175" i="1" s="1"/>
  <c r="DK1175" i="1" s="1"/>
  <c r="DL1175" i="1" s="1"/>
  <c r="DM1175" i="1" s="1"/>
  <c r="DN1175" i="1" s="1"/>
  <c r="DO1175" i="1" s="1"/>
  <c r="DI1177" i="1"/>
  <c r="DJ1177" i="1" s="1"/>
  <c r="DK1177" i="1" s="1"/>
  <c r="DL1177" i="1" s="1"/>
  <c r="DM1177" i="1" s="1"/>
  <c r="DN1177" i="1" s="1"/>
  <c r="DO1177" i="1" s="1"/>
  <c r="DI1183" i="1"/>
  <c r="DJ1183" i="1" s="1"/>
  <c r="DK1183" i="1" s="1"/>
  <c r="DL1183" i="1" s="1"/>
  <c r="DM1183" i="1" s="1"/>
  <c r="DN1183" i="1" s="1"/>
  <c r="DO1183" i="1" s="1"/>
  <c r="DI1189" i="1"/>
  <c r="DJ1189" i="1" s="1"/>
  <c r="DK1189" i="1" s="1"/>
  <c r="DL1189" i="1" s="1"/>
  <c r="DM1189" i="1" s="1"/>
  <c r="DN1189" i="1" s="1"/>
  <c r="DO1189" i="1" s="1"/>
  <c r="DI1191" i="1"/>
  <c r="DJ1191" i="1" s="1"/>
  <c r="DK1191" i="1" s="1"/>
  <c r="DL1191" i="1" s="1"/>
  <c r="DM1191" i="1" s="1"/>
  <c r="DN1191" i="1" s="1"/>
  <c r="DO1191" i="1" s="1"/>
  <c r="DI1197" i="1"/>
  <c r="DJ1197" i="1" s="1"/>
  <c r="DK1197" i="1" s="1"/>
  <c r="DL1197" i="1" s="1"/>
  <c r="DM1197" i="1" s="1"/>
  <c r="DN1197" i="1" s="1"/>
  <c r="DO1197" i="1" s="1"/>
  <c r="DI1203" i="1"/>
  <c r="DJ1203" i="1" s="1"/>
  <c r="DK1203" i="1" s="1"/>
  <c r="DL1203" i="1" s="1"/>
  <c r="DM1203" i="1" s="1"/>
  <c r="DN1203" i="1" s="1"/>
  <c r="DO1203" i="1" s="1"/>
  <c r="DI1205" i="1"/>
  <c r="DI1209" i="1"/>
  <c r="DJ1209" i="1" s="1"/>
  <c r="DK1209" i="1" s="1"/>
  <c r="DL1209" i="1" s="1"/>
  <c r="DM1209" i="1" s="1"/>
  <c r="DN1209" i="1" s="1"/>
  <c r="DO1209" i="1" s="1"/>
  <c r="DI1211" i="1"/>
  <c r="DJ1211" i="1" s="1"/>
  <c r="DK1211" i="1" s="1"/>
  <c r="DL1211" i="1" s="1"/>
  <c r="DM1211" i="1" s="1"/>
  <c r="DN1211" i="1" s="1"/>
  <c r="DO1211" i="1" s="1"/>
  <c r="DI1217" i="1"/>
  <c r="DJ1217" i="1" s="1"/>
  <c r="DK1217" i="1" s="1"/>
  <c r="DL1217" i="1" s="1"/>
  <c r="DM1217" i="1" s="1"/>
  <c r="DN1217" i="1" s="1"/>
  <c r="DO1217" i="1" s="1"/>
  <c r="DI1219" i="1"/>
  <c r="DI1225" i="1"/>
  <c r="DJ1225" i="1" s="1"/>
  <c r="DK1225" i="1" s="1"/>
  <c r="DL1225" i="1" s="1"/>
  <c r="DM1225" i="1" s="1"/>
  <c r="DN1225" i="1" s="1"/>
  <c r="DO1225" i="1" s="1"/>
  <c r="DI1227" i="1"/>
  <c r="DJ1227" i="1" s="1"/>
  <c r="DK1227" i="1" s="1"/>
  <c r="DL1227" i="1" s="1"/>
  <c r="DM1227" i="1" s="1"/>
  <c r="DN1227" i="1" s="1"/>
  <c r="DO1227" i="1" s="1"/>
  <c r="DI1231" i="1"/>
  <c r="DJ1231" i="1" s="1"/>
  <c r="DK1231" i="1" s="1"/>
  <c r="DL1231" i="1" s="1"/>
  <c r="DM1231" i="1" s="1"/>
  <c r="DN1231" i="1" s="1"/>
  <c r="DO1231" i="1" s="1"/>
  <c r="DI1233" i="1"/>
  <c r="DI1239" i="1"/>
  <c r="DJ1239" i="1" s="1"/>
  <c r="DK1239" i="1" s="1"/>
  <c r="DL1239" i="1" s="1"/>
  <c r="DM1239" i="1" s="1"/>
  <c r="DN1239" i="1" s="1"/>
  <c r="DO1239" i="1" s="1"/>
  <c r="DI1243" i="1"/>
  <c r="DJ1243" i="1" s="1"/>
  <c r="DK1243" i="1" s="1"/>
  <c r="DL1243" i="1" s="1"/>
  <c r="DM1243" i="1" s="1"/>
  <c r="DN1243" i="1" s="1"/>
  <c r="DO1243" i="1" s="1"/>
  <c r="DI1245" i="1"/>
  <c r="DJ1245" i="1" s="1"/>
  <c r="DK1245" i="1" s="1"/>
  <c r="DL1245" i="1" s="1"/>
  <c r="DM1245" i="1" s="1"/>
  <c r="DN1245" i="1" s="1"/>
  <c r="DO1245" i="1" s="1"/>
  <c r="DI1251" i="1"/>
  <c r="DI1253" i="1"/>
  <c r="DJ1253" i="1" s="1"/>
  <c r="DK1253" i="1" s="1"/>
  <c r="DL1253" i="1" s="1"/>
  <c r="DM1253" i="1" s="1"/>
  <c r="DN1253" i="1" s="1"/>
  <c r="DO1253" i="1" s="1"/>
  <c r="DI1257" i="1"/>
  <c r="DJ1257" i="1" s="1"/>
  <c r="DK1257" i="1" s="1"/>
  <c r="DL1257" i="1" s="1"/>
  <c r="DM1257" i="1" s="1"/>
  <c r="DN1257" i="1" s="1"/>
  <c r="DO1257" i="1" s="1"/>
  <c r="DI1259" i="1"/>
  <c r="DJ1259" i="1" s="1"/>
  <c r="DK1259" i="1" s="1"/>
  <c r="DL1259" i="1" s="1"/>
  <c r="DM1259" i="1" s="1"/>
  <c r="DN1259" i="1" s="1"/>
  <c r="DO1259" i="1" s="1"/>
  <c r="DI1263" i="1"/>
  <c r="DJ1263" i="1" s="1"/>
  <c r="DK1263" i="1" s="1"/>
  <c r="DL1263" i="1" s="1"/>
  <c r="DM1263" i="1" s="1"/>
  <c r="DN1263" i="1" s="1"/>
  <c r="DO1263" i="1" s="1"/>
  <c r="DI1265" i="1"/>
  <c r="DJ1265" i="1" s="1"/>
  <c r="DK1265" i="1" s="1"/>
  <c r="DL1265" i="1" s="1"/>
  <c r="DM1265" i="1" s="1"/>
  <c r="DN1265" i="1" s="1"/>
  <c r="DO1265" i="1" s="1"/>
  <c r="DI1271" i="1"/>
  <c r="DJ1271" i="1" s="1"/>
  <c r="DK1271" i="1" s="1"/>
  <c r="DL1271" i="1" s="1"/>
  <c r="DM1271" i="1" s="1"/>
  <c r="DN1271" i="1" s="1"/>
  <c r="DO1271" i="1" s="1"/>
  <c r="DI1273" i="1"/>
  <c r="DJ1273" i="1" s="1"/>
  <c r="DK1273" i="1" s="1"/>
  <c r="DL1273" i="1" s="1"/>
  <c r="DM1273" i="1" s="1"/>
  <c r="DN1273" i="1" s="1"/>
  <c r="DO1273" i="1" s="1"/>
  <c r="DI1277" i="1"/>
  <c r="DI1279" i="1"/>
  <c r="DI1283" i="1"/>
  <c r="DJ1283" i="1" s="1"/>
  <c r="DK1283" i="1" s="1"/>
  <c r="DL1283" i="1" s="1"/>
  <c r="DM1283" i="1" s="1"/>
  <c r="DN1283" i="1" s="1"/>
  <c r="DO1283" i="1" s="1"/>
  <c r="DI1285" i="1"/>
  <c r="DJ1285" i="1" s="1"/>
  <c r="DK1285" i="1" s="1"/>
  <c r="DL1285" i="1" s="1"/>
  <c r="DM1285" i="1" s="1"/>
  <c r="DN1285" i="1" s="1"/>
  <c r="DO1285" i="1" s="1"/>
  <c r="DI1291" i="1"/>
  <c r="DJ1291" i="1" s="1"/>
  <c r="DK1291" i="1" s="1"/>
  <c r="DL1291" i="1" s="1"/>
  <c r="DM1291" i="1" s="1"/>
  <c r="DN1291" i="1" s="1"/>
  <c r="DO1291" i="1" s="1"/>
  <c r="DI1297" i="1"/>
  <c r="DJ1297" i="1" s="1"/>
  <c r="DK1297" i="1" s="1"/>
  <c r="DL1297" i="1" s="1"/>
  <c r="DM1297" i="1" s="1"/>
  <c r="DN1297" i="1" s="1"/>
  <c r="DO1297" i="1" s="1"/>
  <c r="DI1299" i="1"/>
  <c r="DJ1299" i="1" s="1"/>
  <c r="DK1299" i="1" s="1"/>
  <c r="DL1299" i="1" s="1"/>
  <c r="DM1299" i="1" s="1"/>
  <c r="DN1299" i="1" s="1"/>
  <c r="DO1299" i="1" s="1"/>
  <c r="DI780" i="1"/>
  <c r="DJ780" i="1" s="1"/>
  <c r="DK780" i="1" s="1"/>
  <c r="DL780" i="1" s="1"/>
  <c r="DM780" i="1" s="1"/>
  <c r="DN780" i="1" s="1"/>
  <c r="DO780" i="1" s="1"/>
  <c r="DI3" i="1"/>
  <c r="DJ3" i="1" s="1"/>
  <c r="DK3" i="1" s="1"/>
  <c r="DL3" i="1" s="1"/>
  <c r="DM3" i="1" s="1"/>
  <c r="DN3" i="1" s="1"/>
  <c r="DO3" i="1" s="1"/>
  <c r="DI7" i="1"/>
  <c r="DJ7" i="1" s="1"/>
  <c r="DK7" i="1" s="1"/>
  <c r="DL7" i="1" s="1"/>
  <c r="DM7" i="1" s="1"/>
  <c r="DN7" i="1" s="1"/>
  <c r="DO7" i="1" s="1"/>
  <c r="DI13" i="1"/>
  <c r="DJ13" i="1" s="1"/>
  <c r="DK13" i="1" s="1"/>
  <c r="DL13" i="1" s="1"/>
  <c r="DM13" i="1" s="1"/>
  <c r="DN13" i="1" s="1"/>
  <c r="DO13" i="1" s="1"/>
  <c r="DI1404" i="1"/>
  <c r="DJ1404" i="1" s="1"/>
  <c r="DK1404" i="1" s="1"/>
  <c r="DL1404" i="1" s="1"/>
  <c r="DM1404" i="1" s="1"/>
  <c r="DN1404" i="1" s="1"/>
  <c r="DO1404" i="1" s="1"/>
  <c r="DI1348" i="1"/>
  <c r="DI1338" i="1"/>
  <c r="DJ1338" i="1" s="1"/>
  <c r="DK1338" i="1" s="1"/>
  <c r="DL1338" i="1" s="1"/>
  <c r="DM1338" i="1" s="1"/>
  <c r="DN1338" i="1" s="1"/>
  <c r="DO1338" i="1" s="1"/>
  <c r="DI1328" i="1"/>
  <c r="DI1326" i="1"/>
  <c r="DJ1326" i="1" s="1"/>
  <c r="DK1326" i="1" s="1"/>
  <c r="DL1326" i="1" s="1"/>
  <c r="DM1326" i="1" s="1"/>
  <c r="DN1326" i="1" s="1"/>
  <c r="DO1326" i="1" s="1"/>
  <c r="DI1316" i="1"/>
  <c r="DJ1316" i="1" s="1"/>
  <c r="DK1316" i="1" s="1"/>
  <c r="DL1316" i="1" s="1"/>
  <c r="DM1316" i="1" s="1"/>
  <c r="DN1316" i="1" s="1"/>
  <c r="DO1316" i="1" s="1"/>
  <c r="DI1224" i="1"/>
  <c r="DJ1224" i="1" s="1"/>
  <c r="DK1224" i="1" s="1"/>
  <c r="DL1224" i="1" s="1"/>
  <c r="DM1224" i="1" s="1"/>
  <c r="DN1224" i="1" s="1"/>
  <c r="DO1224" i="1" s="1"/>
  <c r="DI1222" i="1"/>
  <c r="DJ1222" i="1" s="1"/>
  <c r="DK1222" i="1" s="1"/>
  <c r="DL1222" i="1" s="1"/>
  <c r="DM1222" i="1" s="1"/>
  <c r="DN1222" i="1" s="1"/>
  <c r="DO1222" i="1" s="1"/>
  <c r="DI1212" i="1"/>
  <c r="DJ1212" i="1" s="1"/>
  <c r="DK1212" i="1" s="1"/>
  <c r="DL1212" i="1" s="1"/>
  <c r="DM1212" i="1" s="1"/>
  <c r="DN1212" i="1" s="1"/>
  <c r="DO1212" i="1" s="1"/>
  <c r="DI1204" i="1"/>
  <c r="DI1192" i="1"/>
  <c r="DJ1192" i="1" s="1"/>
  <c r="DK1192" i="1" s="1"/>
  <c r="DL1192" i="1" s="1"/>
  <c r="DM1192" i="1" s="1"/>
  <c r="DN1192" i="1" s="1"/>
  <c r="DO1192" i="1" s="1"/>
  <c r="DI1182" i="1"/>
  <c r="DJ1182" i="1" s="1"/>
  <c r="DK1182" i="1" s="1"/>
  <c r="DL1182" i="1" s="1"/>
  <c r="DM1182" i="1" s="1"/>
  <c r="DN1182" i="1" s="1"/>
  <c r="DO1182" i="1" s="1"/>
  <c r="DI1172" i="1"/>
  <c r="DJ1172" i="1" s="1"/>
  <c r="DK1172" i="1" s="1"/>
  <c r="DL1172" i="1" s="1"/>
  <c r="DM1172" i="1" s="1"/>
  <c r="DN1172" i="1" s="1"/>
  <c r="DO1172" i="1" s="1"/>
  <c r="DI1170" i="1"/>
  <c r="DI1160" i="1"/>
  <c r="DJ1160" i="1" s="1"/>
  <c r="DK1160" i="1" s="1"/>
  <c r="DL1160" i="1" s="1"/>
  <c r="DM1160" i="1" s="1"/>
  <c r="DN1160" i="1" s="1"/>
  <c r="DO1160" i="1" s="1"/>
  <c r="DI1152" i="1"/>
  <c r="DJ1152" i="1" s="1"/>
  <c r="DK1152" i="1" s="1"/>
  <c r="DL1152" i="1" s="1"/>
  <c r="DM1152" i="1" s="1"/>
  <c r="DN1152" i="1" s="1"/>
  <c r="DO1152" i="1" s="1"/>
  <c r="DI1150" i="1"/>
  <c r="DJ1150" i="1" s="1"/>
  <c r="DK1150" i="1" s="1"/>
  <c r="DL1150" i="1" s="1"/>
  <c r="DM1150" i="1" s="1"/>
  <c r="DN1150" i="1" s="1"/>
  <c r="DO1150" i="1" s="1"/>
  <c r="DI1038" i="1"/>
  <c r="DI1022" i="1"/>
  <c r="DJ1022" i="1" s="1"/>
  <c r="DK1022" i="1" s="1"/>
  <c r="DL1022" i="1" s="1"/>
  <c r="DM1022" i="1" s="1"/>
  <c r="DN1022" i="1" s="1"/>
  <c r="DO1022" i="1" s="1"/>
  <c r="DI1303" i="1"/>
  <c r="DJ1303" i="1" s="1"/>
  <c r="DK1303" i="1" s="1"/>
  <c r="DL1303" i="1" s="1"/>
  <c r="DM1303" i="1" s="1"/>
  <c r="DN1303" i="1" s="1"/>
  <c r="DO1303" i="1" s="1"/>
  <c r="DI1305" i="1"/>
  <c r="DJ1305" i="1" s="1"/>
  <c r="DK1305" i="1" s="1"/>
  <c r="DL1305" i="1" s="1"/>
  <c r="DM1305" i="1" s="1"/>
  <c r="DN1305" i="1" s="1"/>
  <c r="DO1305" i="1" s="1"/>
  <c r="DI1311" i="1"/>
  <c r="DJ1311" i="1" s="1"/>
  <c r="DK1311" i="1" s="1"/>
  <c r="DL1311" i="1" s="1"/>
  <c r="DM1311" i="1" s="1"/>
  <c r="DN1311" i="1" s="1"/>
  <c r="DO1311" i="1" s="1"/>
  <c r="DI1317" i="1"/>
  <c r="DJ1317" i="1" s="1"/>
  <c r="DK1317" i="1" s="1"/>
  <c r="DL1317" i="1" s="1"/>
  <c r="DM1317" i="1" s="1"/>
  <c r="DN1317" i="1" s="1"/>
  <c r="DO1317" i="1" s="1"/>
  <c r="DI1319" i="1"/>
  <c r="DJ1319" i="1" s="1"/>
  <c r="DK1319" i="1" s="1"/>
  <c r="DL1319" i="1" s="1"/>
  <c r="DM1319" i="1" s="1"/>
  <c r="DN1319" i="1" s="1"/>
  <c r="DO1319" i="1" s="1"/>
  <c r="DI1325" i="1"/>
  <c r="DJ1325" i="1" s="1"/>
  <c r="DK1325" i="1" s="1"/>
  <c r="DL1325" i="1" s="1"/>
  <c r="DM1325" i="1" s="1"/>
  <c r="DN1325" i="1" s="1"/>
  <c r="DO1325" i="1" s="1"/>
  <c r="DI1331" i="1"/>
  <c r="DJ1331" i="1" s="1"/>
  <c r="DK1331" i="1" s="1"/>
  <c r="DL1331" i="1" s="1"/>
  <c r="DM1331" i="1" s="1"/>
  <c r="DN1331" i="1" s="1"/>
  <c r="DO1331" i="1" s="1"/>
  <c r="DI1333" i="1"/>
  <c r="DJ1333" i="1" s="1"/>
  <c r="DK1333" i="1" s="1"/>
  <c r="DL1333" i="1" s="1"/>
  <c r="DM1333" i="1" s="1"/>
  <c r="DN1333" i="1" s="1"/>
  <c r="DO1333" i="1" s="1"/>
  <c r="DI1337" i="1"/>
  <c r="DJ1337" i="1" s="1"/>
  <c r="DK1337" i="1" s="1"/>
  <c r="DL1337" i="1" s="1"/>
  <c r="DM1337" i="1" s="1"/>
  <c r="DN1337" i="1" s="1"/>
  <c r="DO1337" i="1" s="1"/>
  <c r="DI1339" i="1"/>
  <c r="DJ1339" i="1" s="1"/>
  <c r="DK1339" i="1" s="1"/>
  <c r="DL1339" i="1" s="1"/>
  <c r="DM1339" i="1" s="1"/>
  <c r="DN1339" i="1" s="1"/>
  <c r="DO1339" i="1" s="1"/>
  <c r="DI1343" i="1"/>
  <c r="DJ1343" i="1" s="1"/>
  <c r="DK1343" i="1" s="1"/>
  <c r="DL1343" i="1" s="1"/>
  <c r="DM1343" i="1" s="1"/>
  <c r="DN1343" i="1" s="1"/>
  <c r="DO1343" i="1" s="1"/>
  <c r="DI1345" i="1"/>
  <c r="DJ1345" i="1" s="1"/>
  <c r="DK1345" i="1" s="1"/>
  <c r="DL1345" i="1" s="1"/>
  <c r="DM1345" i="1" s="1"/>
  <c r="DN1345" i="1" s="1"/>
  <c r="DO1345" i="1" s="1"/>
  <c r="DI1351" i="1"/>
  <c r="DJ1351" i="1" s="1"/>
  <c r="DK1351" i="1" s="1"/>
  <c r="DL1351" i="1" s="1"/>
  <c r="DM1351" i="1" s="1"/>
  <c r="DN1351" i="1" s="1"/>
  <c r="DO1351" i="1" s="1"/>
  <c r="DI1353" i="1"/>
  <c r="DJ1353" i="1" s="1"/>
  <c r="DK1353" i="1" s="1"/>
  <c r="DL1353" i="1" s="1"/>
  <c r="DM1353" i="1" s="1"/>
  <c r="DN1353" i="1" s="1"/>
  <c r="DO1353" i="1" s="1"/>
  <c r="DI1359" i="1"/>
  <c r="DJ1359" i="1" s="1"/>
  <c r="DK1359" i="1" s="1"/>
  <c r="DL1359" i="1" s="1"/>
  <c r="DM1359" i="1" s="1"/>
  <c r="DN1359" i="1" s="1"/>
  <c r="DO1359" i="1" s="1"/>
  <c r="DI1361" i="1"/>
  <c r="DJ1361" i="1" s="1"/>
  <c r="DK1361" i="1" s="1"/>
  <c r="DL1361" i="1" s="1"/>
  <c r="DM1361" i="1" s="1"/>
  <c r="DN1361" i="1" s="1"/>
  <c r="DO1361" i="1" s="1"/>
  <c r="DI1367" i="1"/>
  <c r="DJ1367" i="1" s="1"/>
  <c r="DK1367" i="1" s="1"/>
  <c r="DL1367" i="1" s="1"/>
  <c r="DM1367" i="1" s="1"/>
  <c r="DN1367" i="1" s="1"/>
  <c r="DO1367" i="1" s="1"/>
  <c r="DI1369" i="1"/>
  <c r="DJ1369" i="1" s="1"/>
  <c r="DK1369" i="1" s="1"/>
  <c r="DL1369" i="1" s="1"/>
  <c r="DM1369" i="1" s="1"/>
  <c r="DN1369" i="1" s="1"/>
  <c r="DO1369" i="1" s="1"/>
  <c r="DI1375" i="1"/>
  <c r="DI1377" i="1"/>
  <c r="DJ1377" i="1" s="1"/>
  <c r="DK1377" i="1" s="1"/>
  <c r="DL1377" i="1" s="1"/>
  <c r="DM1377" i="1" s="1"/>
  <c r="DN1377" i="1" s="1"/>
  <c r="DO1377" i="1" s="1"/>
  <c r="DI1383" i="1"/>
  <c r="DJ1383" i="1" s="1"/>
  <c r="DK1383" i="1" s="1"/>
  <c r="DL1383" i="1" s="1"/>
  <c r="DM1383" i="1" s="1"/>
  <c r="DN1383" i="1" s="1"/>
  <c r="DO1383" i="1" s="1"/>
  <c r="DI1385" i="1"/>
  <c r="DJ1385" i="1" s="1"/>
  <c r="DK1385" i="1" s="1"/>
  <c r="DL1385" i="1" s="1"/>
  <c r="DM1385" i="1" s="1"/>
  <c r="DN1385" i="1" s="1"/>
  <c r="DO1385" i="1" s="1"/>
  <c r="DI1389" i="1"/>
  <c r="DJ1389" i="1" s="1"/>
  <c r="DK1389" i="1" s="1"/>
  <c r="DL1389" i="1" s="1"/>
  <c r="DM1389" i="1" s="1"/>
  <c r="DN1389" i="1" s="1"/>
  <c r="DO1389" i="1" s="1"/>
  <c r="DI1391" i="1"/>
  <c r="DJ1391" i="1" s="1"/>
  <c r="DK1391" i="1" s="1"/>
  <c r="DL1391" i="1" s="1"/>
  <c r="DM1391" i="1" s="1"/>
  <c r="DN1391" i="1" s="1"/>
  <c r="DO1391" i="1" s="1"/>
  <c r="DI1395" i="1"/>
  <c r="DJ1395" i="1" s="1"/>
  <c r="DK1395" i="1" s="1"/>
  <c r="DL1395" i="1" s="1"/>
  <c r="DM1395" i="1" s="1"/>
  <c r="DN1395" i="1" s="1"/>
  <c r="DO1395" i="1" s="1"/>
  <c r="DI1397" i="1"/>
  <c r="DJ1397" i="1" s="1"/>
  <c r="DK1397" i="1" s="1"/>
  <c r="DL1397" i="1" s="1"/>
  <c r="DM1397" i="1" s="1"/>
  <c r="DN1397" i="1" s="1"/>
  <c r="DO1397" i="1" s="1"/>
  <c r="DI1403" i="1"/>
  <c r="DI1405" i="1"/>
  <c r="DJ1405" i="1" s="1"/>
  <c r="DK1405" i="1" s="1"/>
  <c r="DL1405" i="1" s="1"/>
  <c r="DM1405" i="1" s="1"/>
  <c r="DN1405" i="1" s="1"/>
  <c r="DO1405" i="1" s="1"/>
  <c r="DI1409" i="1"/>
  <c r="DJ1409" i="1" s="1"/>
  <c r="DK1409" i="1" s="1"/>
  <c r="DL1409" i="1" s="1"/>
  <c r="DM1409" i="1" s="1"/>
  <c r="DN1409" i="1" s="1"/>
  <c r="DO1409" i="1" s="1"/>
  <c r="DI1415" i="1"/>
  <c r="DJ1415" i="1" s="1"/>
  <c r="DK1415" i="1" s="1"/>
  <c r="DL1415" i="1" s="1"/>
  <c r="DM1415" i="1" s="1"/>
  <c r="DN1415" i="1" s="1"/>
  <c r="DO1415" i="1" s="1"/>
  <c r="DI1417" i="1"/>
  <c r="DI1421" i="1"/>
  <c r="DJ1421" i="1" s="1"/>
  <c r="DK1421" i="1" s="1"/>
  <c r="DL1421" i="1" s="1"/>
  <c r="DM1421" i="1" s="1"/>
  <c r="DN1421" i="1" s="1"/>
  <c r="DO1421" i="1" s="1"/>
  <c r="DI1423" i="1"/>
  <c r="DJ1423" i="1" s="1"/>
  <c r="DK1423" i="1" s="1"/>
  <c r="DL1423" i="1" s="1"/>
  <c r="DM1423" i="1" s="1"/>
  <c r="DN1423" i="1" s="1"/>
  <c r="DO1423" i="1" s="1"/>
  <c r="DI1429" i="1"/>
  <c r="DJ1429" i="1" s="1"/>
  <c r="DK1429" i="1" s="1"/>
  <c r="DL1429" i="1" s="1"/>
  <c r="DM1429" i="1" s="1"/>
  <c r="DN1429" i="1" s="1"/>
  <c r="DO1429" i="1" s="1"/>
  <c r="DI1431" i="1"/>
  <c r="DI1435" i="1"/>
  <c r="DJ1435" i="1" s="1"/>
  <c r="DK1435" i="1" s="1"/>
  <c r="DL1435" i="1" s="1"/>
  <c r="DM1435" i="1" s="1"/>
  <c r="DN1435" i="1" s="1"/>
  <c r="DO1435" i="1" s="1"/>
  <c r="DI1437" i="1"/>
  <c r="DJ1437" i="1" s="1"/>
  <c r="DK1437" i="1" s="1"/>
  <c r="DL1437" i="1" s="1"/>
  <c r="DM1437" i="1" s="1"/>
  <c r="DN1437" i="1" s="1"/>
  <c r="DO1437" i="1" s="1"/>
  <c r="DI1443" i="1"/>
  <c r="DJ1443" i="1" s="1"/>
  <c r="DK1443" i="1" s="1"/>
  <c r="DL1443" i="1" s="1"/>
  <c r="DM1443" i="1" s="1"/>
  <c r="DN1443" i="1" s="1"/>
  <c r="DO1443" i="1" s="1"/>
  <c r="DI1449" i="1"/>
  <c r="DI1455" i="1"/>
  <c r="DJ1455" i="1" s="1"/>
  <c r="DK1455" i="1" s="1"/>
  <c r="DL1455" i="1" s="1"/>
  <c r="DM1455" i="1" s="1"/>
  <c r="DN1455" i="1" s="1"/>
  <c r="DO1455" i="1" s="1"/>
  <c r="DI1459" i="1"/>
  <c r="DJ1459" i="1" s="1"/>
  <c r="DK1459" i="1" s="1"/>
  <c r="DL1459" i="1" s="1"/>
  <c r="DM1459" i="1" s="1"/>
  <c r="DN1459" i="1" s="1"/>
  <c r="DO1459" i="1" s="1"/>
  <c r="DI1461" i="1"/>
  <c r="DJ1461" i="1" s="1"/>
  <c r="DK1461" i="1" s="1"/>
  <c r="DL1461" i="1" s="1"/>
  <c r="DM1461" i="1" s="1"/>
  <c r="DN1461" i="1" s="1"/>
  <c r="DO1461" i="1" s="1"/>
  <c r="DI1467" i="1"/>
  <c r="DI1469" i="1"/>
  <c r="DJ1469" i="1" s="1"/>
  <c r="DK1469" i="1" s="1"/>
  <c r="DL1469" i="1" s="1"/>
  <c r="DM1469" i="1" s="1"/>
  <c r="DN1469" i="1" s="1"/>
  <c r="DO1469" i="1" s="1"/>
  <c r="DI1475" i="1"/>
  <c r="DJ1475" i="1" s="1"/>
  <c r="DK1475" i="1" s="1"/>
  <c r="DL1475" i="1" s="1"/>
  <c r="DM1475" i="1" s="1"/>
  <c r="DN1475" i="1" s="1"/>
  <c r="DO1475" i="1" s="1"/>
  <c r="DI1479" i="1"/>
  <c r="DJ1479" i="1" s="1"/>
  <c r="DK1479" i="1" s="1"/>
  <c r="DL1479" i="1" s="1"/>
  <c r="DM1479" i="1" s="1"/>
  <c r="DN1479" i="1" s="1"/>
  <c r="DO1479" i="1" s="1"/>
  <c r="DI1481" i="1"/>
  <c r="DJ1481" i="1" s="1"/>
  <c r="DK1481" i="1" s="1"/>
  <c r="DL1481" i="1" s="1"/>
  <c r="DM1481" i="1" s="1"/>
  <c r="DN1481" i="1" s="1"/>
  <c r="DO1481" i="1" s="1"/>
  <c r="DI1485" i="1"/>
  <c r="DJ1485" i="1" s="1"/>
  <c r="DK1485" i="1" s="1"/>
  <c r="DL1485" i="1" s="1"/>
  <c r="DM1485" i="1" s="1"/>
  <c r="DN1485" i="1" s="1"/>
  <c r="DO1485" i="1" s="1"/>
  <c r="DI1487" i="1"/>
  <c r="DJ1487" i="1" s="1"/>
  <c r="DK1487" i="1" s="1"/>
  <c r="DL1487" i="1" s="1"/>
  <c r="DM1487" i="1" s="1"/>
  <c r="DN1487" i="1" s="1"/>
  <c r="DO1487" i="1" s="1"/>
  <c r="DI1491" i="1"/>
  <c r="DJ1491" i="1" s="1"/>
  <c r="DK1491" i="1" s="1"/>
  <c r="DL1491" i="1" s="1"/>
  <c r="DM1491" i="1" s="1"/>
  <c r="DN1491" i="1" s="1"/>
  <c r="DO1491" i="1" s="1"/>
  <c r="DI1493" i="1"/>
  <c r="DJ1493" i="1" s="1"/>
  <c r="DK1493" i="1" s="1"/>
  <c r="DL1493" i="1" s="1"/>
  <c r="DM1493" i="1" s="1"/>
  <c r="DN1493" i="1" s="1"/>
  <c r="DO1493" i="1" s="1"/>
  <c r="DI1497" i="1"/>
  <c r="DJ1497" i="1" s="1"/>
  <c r="DK1497" i="1" s="1"/>
  <c r="DL1497" i="1" s="1"/>
  <c r="DM1497" i="1" s="1"/>
  <c r="DN1497" i="1" s="1"/>
  <c r="DO1497" i="1" s="1"/>
  <c r="DI1499" i="1"/>
  <c r="DJ1499" i="1" s="1"/>
  <c r="DK1499" i="1" s="1"/>
  <c r="DL1499" i="1" s="1"/>
  <c r="DM1499" i="1" s="1"/>
  <c r="DN1499" i="1" s="1"/>
  <c r="DO1499" i="1" s="1"/>
  <c r="DI1503" i="1"/>
  <c r="DJ1503" i="1" s="1"/>
  <c r="DK1503" i="1" s="1"/>
  <c r="DL1503" i="1" s="1"/>
  <c r="DM1503" i="1" s="1"/>
  <c r="DN1503" i="1" s="1"/>
  <c r="DO1503" i="1" s="1"/>
  <c r="DI1505" i="1"/>
  <c r="DJ1505" i="1" s="1"/>
  <c r="DK1505" i="1" s="1"/>
  <c r="DL1505" i="1" s="1"/>
  <c r="DM1505" i="1" s="1"/>
  <c r="DN1505" i="1" s="1"/>
  <c r="DO1505" i="1" s="1"/>
  <c r="DI1509" i="1"/>
  <c r="DJ1509" i="1" s="1"/>
  <c r="DK1509" i="1" s="1"/>
  <c r="DL1509" i="1" s="1"/>
  <c r="DM1509" i="1" s="1"/>
  <c r="DN1509" i="1" s="1"/>
  <c r="DO1509" i="1" s="1"/>
  <c r="DI1515" i="1"/>
  <c r="DJ1515" i="1" s="1"/>
  <c r="DK1515" i="1" s="1"/>
  <c r="DL1515" i="1" s="1"/>
  <c r="DM1515" i="1" s="1"/>
  <c r="DN1515" i="1" s="1"/>
  <c r="DO1515" i="1" s="1"/>
  <c r="DI1517" i="1"/>
  <c r="DJ1517" i="1" s="1"/>
  <c r="DK1517" i="1" s="1"/>
  <c r="DL1517" i="1" s="1"/>
  <c r="DM1517" i="1" s="1"/>
  <c r="DN1517" i="1" s="1"/>
  <c r="DO1517" i="1" s="1"/>
  <c r="DI1521" i="1"/>
  <c r="DI1527" i="1"/>
  <c r="DJ1527" i="1" s="1"/>
  <c r="DK1527" i="1" s="1"/>
  <c r="DL1527" i="1" s="1"/>
  <c r="DM1527" i="1" s="1"/>
  <c r="DN1527" i="1" s="1"/>
  <c r="DO1527" i="1" s="1"/>
  <c r="DI1533" i="1"/>
  <c r="DJ1533" i="1" s="1"/>
  <c r="DK1533" i="1" s="1"/>
  <c r="DL1533" i="1" s="1"/>
  <c r="DM1533" i="1" s="1"/>
  <c r="DN1533" i="1" s="1"/>
  <c r="DO1533" i="1" s="1"/>
  <c r="DI1539" i="1"/>
  <c r="DJ1539" i="1" s="1"/>
  <c r="DK1539" i="1" s="1"/>
  <c r="DL1539" i="1" s="1"/>
  <c r="DM1539" i="1" s="1"/>
  <c r="DN1539" i="1" s="1"/>
  <c r="DO1539" i="1" s="1"/>
  <c r="DI1543" i="1"/>
  <c r="DJ1543" i="1" s="1"/>
  <c r="DK1543" i="1" s="1"/>
  <c r="DL1543" i="1" s="1"/>
  <c r="DM1543" i="1" s="1"/>
  <c r="DN1543" i="1" s="1"/>
  <c r="DO1543" i="1" s="1"/>
  <c r="DI1545" i="1"/>
  <c r="DJ1545" i="1" s="1"/>
  <c r="DK1545" i="1" s="1"/>
  <c r="DL1545" i="1" s="1"/>
  <c r="DM1545" i="1" s="1"/>
  <c r="DN1545" i="1" s="1"/>
  <c r="DO1545" i="1" s="1"/>
  <c r="DI1551" i="1"/>
  <c r="DJ1551" i="1" s="1"/>
  <c r="DK1551" i="1" s="1"/>
  <c r="DL1551" i="1" s="1"/>
  <c r="DM1551" i="1" s="1"/>
  <c r="DN1551" i="1" s="1"/>
  <c r="DO1551" i="1" s="1"/>
  <c r="DI1555" i="1"/>
  <c r="DJ1555" i="1" s="1"/>
  <c r="DK1555" i="1" s="1"/>
  <c r="DL1555" i="1" s="1"/>
  <c r="DM1555" i="1" s="1"/>
  <c r="DN1555" i="1" s="1"/>
  <c r="DO1555" i="1" s="1"/>
  <c r="DI1557" i="1"/>
  <c r="DJ1557" i="1" s="1"/>
  <c r="DK1557" i="1" s="1"/>
  <c r="DL1557" i="1" s="1"/>
  <c r="DM1557" i="1" s="1"/>
  <c r="DN1557" i="1" s="1"/>
  <c r="DO1557" i="1" s="1"/>
  <c r="DI1561" i="1"/>
  <c r="DJ1561" i="1" s="1"/>
  <c r="DK1561" i="1" s="1"/>
  <c r="DL1561" i="1" s="1"/>
  <c r="DM1561" i="1" s="1"/>
  <c r="DN1561" i="1" s="1"/>
  <c r="DO1561" i="1" s="1"/>
  <c r="DI1563" i="1"/>
  <c r="DI1567" i="1"/>
  <c r="DJ1567" i="1" s="1"/>
  <c r="DK1567" i="1" s="1"/>
  <c r="DL1567" i="1" s="1"/>
  <c r="DM1567" i="1" s="1"/>
  <c r="DN1567" i="1" s="1"/>
  <c r="DO1567" i="1" s="1"/>
  <c r="DI1569" i="1"/>
  <c r="DJ1569" i="1" s="1"/>
  <c r="DK1569" i="1" s="1"/>
  <c r="DL1569" i="1" s="1"/>
  <c r="DM1569" i="1" s="1"/>
  <c r="DN1569" i="1" s="1"/>
  <c r="DO1569" i="1" s="1"/>
  <c r="DI1573" i="1"/>
  <c r="DJ1573" i="1" s="1"/>
  <c r="DK1573" i="1" s="1"/>
  <c r="DL1573" i="1" s="1"/>
  <c r="DM1573" i="1" s="1"/>
  <c r="DN1573" i="1" s="1"/>
  <c r="DO1573" i="1" s="1"/>
  <c r="DI1579" i="1"/>
  <c r="DJ1579" i="1" s="1"/>
  <c r="DK1579" i="1" s="1"/>
  <c r="DL1579" i="1" s="1"/>
  <c r="DM1579" i="1" s="1"/>
  <c r="DN1579" i="1" s="1"/>
  <c r="DO1579" i="1" s="1"/>
  <c r="DI1581" i="1"/>
  <c r="DJ1581" i="1" s="1"/>
  <c r="DK1581" i="1" s="1"/>
  <c r="DL1581" i="1" s="1"/>
  <c r="DM1581" i="1" s="1"/>
  <c r="DN1581" i="1" s="1"/>
  <c r="DO1581" i="1" s="1"/>
  <c r="DI490" i="1"/>
  <c r="DJ490" i="1" s="1"/>
  <c r="DK490" i="1" s="1"/>
  <c r="DL490" i="1" s="1"/>
  <c r="DM490" i="1" s="1"/>
  <c r="DN490" i="1" s="1"/>
  <c r="DO490" i="1" s="1"/>
  <c r="DI488" i="1"/>
  <c r="DJ488" i="1" s="1"/>
  <c r="DK488" i="1" s="1"/>
  <c r="DL488" i="1" s="1"/>
  <c r="DM488" i="1" s="1"/>
  <c r="DN488" i="1" s="1"/>
  <c r="DO488" i="1" s="1"/>
  <c r="DI486" i="1"/>
  <c r="DJ486" i="1" s="1"/>
  <c r="DK486" i="1" s="1"/>
  <c r="DL486" i="1" s="1"/>
  <c r="DM486" i="1" s="1"/>
  <c r="DN486" i="1" s="1"/>
  <c r="DO486" i="1" s="1"/>
  <c r="DI484" i="1"/>
  <c r="DJ484" i="1" s="1"/>
  <c r="DK484" i="1" s="1"/>
  <c r="DL484" i="1" s="1"/>
  <c r="DM484" i="1" s="1"/>
  <c r="DN484" i="1" s="1"/>
  <c r="DO484" i="1" s="1"/>
  <c r="DI290" i="1"/>
  <c r="DJ290" i="1" s="1"/>
  <c r="DK290" i="1" s="1"/>
  <c r="DL290" i="1" s="1"/>
  <c r="DM290" i="1" s="1"/>
  <c r="DN290" i="1" s="1"/>
  <c r="DO290" i="1" s="1"/>
  <c r="DI288" i="1"/>
  <c r="DJ288" i="1" s="1"/>
  <c r="DK288" i="1" s="1"/>
  <c r="DL288" i="1" s="1"/>
  <c r="DM288" i="1" s="1"/>
  <c r="DN288" i="1" s="1"/>
  <c r="DO288" i="1" s="1"/>
  <c r="DI286" i="1"/>
  <c r="DJ286" i="1" s="1"/>
  <c r="DK286" i="1" s="1"/>
  <c r="DL286" i="1" s="1"/>
  <c r="DM286" i="1" s="1"/>
  <c r="DN286" i="1" s="1"/>
  <c r="DO286" i="1" s="1"/>
  <c r="DI1376" i="1"/>
  <c r="DJ1376" i="1" s="1"/>
  <c r="DK1376" i="1" s="1"/>
  <c r="DL1376" i="1" s="1"/>
  <c r="DM1376" i="1" s="1"/>
  <c r="DN1376" i="1" s="1"/>
  <c r="DO1376" i="1" s="1"/>
  <c r="DI1366" i="1"/>
  <c r="DJ1366" i="1" s="1"/>
  <c r="DK1366" i="1" s="1"/>
  <c r="DL1366" i="1" s="1"/>
  <c r="DM1366" i="1" s="1"/>
  <c r="DN1366" i="1" s="1"/>
  <c r="DO1366" i="1" s="1"/>
  <c r="DI1318" i="1"/>
  <c r="DJ1318" i="1" s="1"/>
  <c r="DK1318" i="1" s="1"/>
  <c r="DL1318" i="1" s="1"/>
  <c r="DM1318" i="1" s="1"/>
  <c r="DN1318" i="1" s="1"/>
  <c r="DO1318" i="1" s="1"/>
  <c r="DI1290" i="1"/>
  <c r="DJ1290" i="1" s="1"/>
  <c r="DK1290" i="1" s="1"/>
  <c r="DL1290" i="1" s="1"/>
  <c r="DM1290" i="1" s="1"/>
  <c r="DN1290" i="1" s="1"/>
  <c r="DO1290" i="1" s="1"/>
  <c r="DI1264" i="1"/>
  <c r="DJ1264" i="1" s="1"/>
  <c r="DK1264" i="1" s="1"/>
  <c r="DL1264" i="1" s="1"/>
  <c r="DM1264" i="1" s="1"/>
  <c r="DN1264" i="1" s="1"/>
  <c r="DO1264" i="1" s="1"/>
  <c r="DI1258" i="1"/>
  <c r="DJ1258" i="1" s="1"/>
  <c r="DK1258" i="1" s="1"/>
  <c r="DL1258" i="1" s="1"/>
  <c r="DM1258" i="1" s="1"/>
  <c r="DN1258" i="1" s="1"/>
  <c r="DO1258" i="1" s="1"/>
  <c r="DI1250" i="1"/>
  <c r="DJ1250" i="1" s="1"/>
  <c r="DK1250" i="1" s="1"/>
  <c r="DL1250" i="1" s="1"/>
  <c r="DM1250" i="1" s="1"/>
  <c r="DN1250" i="1" s="1"/>
  <c r="DO1250" i="1" s="1"/>
  <c r="DI1232" i="1"/>
  <c r="DJ1232" i="1" s="1"/>
  <c r="DK1232" i="1" s="1"/>
  <c r="DL1232" i="1" s="1"/>
  <c r="DM1232" i="1" s="1"/>
  <c r="DN1232" i="1" s="1"/>
  <c r="DO1232" i="1" s="1"/>
  <c r="DI626" i="1"/>
  <c r="DJ626" i="1" s="1"/>
  <c r="DK626" i="1" s="1"/>
  <c r="DL626" i="1" s="1"/>
  <c r="DM626" i="1" s="1"/>
  <c r="DN626" i="1" s="1"/>
  <c r="DO626" i="1" s="1"/>
  <c r="DI624" i="1"/>
  <c r="DJ624" i="1" s="1"/>
  <c r="DK624" i="1" s="1"/>
  <c r="DL624" i="1" s="1"/>
  <c r="DM624" i="1" s="1"/>
  <c r="DN624" i="1" s="1"/>
  <c r="DO624" i="1" s="1"/>
  <c r="DI622" i="1"/>
  <c r="DJ622" i="1" s="1"/>
  <c r="DK622" i="1" s="1"/>
  <c r="DL622" i="1" s="1"/>
  <c r="DM622" i="1" s="1"/>
  <c r="DN622" i="1" s="1"/>
  <c r="DO622" i="1" s="1"/>
  <c r="DI620" i="1"/>
  <c r="DJ620" i="1" s="1"/>
  <c r="DK620" i="1" s="1"/>
  <c r="DL620" i="1" s="1"/>
  <c r="DM620" i="1" s="1"/>
  <c r="DN620" i="1" s="1"/>
  <c r="DO620" i="1" s="1"/>
  <c r="DI522" i="1"/>
  <c r="DJ522" i="1" s="1"/>
  <c r="DK522" i="1" s="1"/>
  <c r="DL522" i="1" s="1"/>
  <c r="DM522" i="1" s="1"/>
  <c r="DN522" i="1" s="1"/>
  <c r="DO522" i="1" s="1"/>
  <c r="DI520" i="1"/>
  <c r="DJ520" i="1" s="1"/>
  <c r="DK520" i="1" s="1"/>
  <c r="DL520" i="1" s="1"/>
  <c r="DM520" i="1" s="1"/>
  <c r="DN520" i="1" s="1"/>
  <c r="DO520" i="1" s="1"/>
  <c r="DI518" i="1"/>
  <c r="DJ518" i="1" s="1"/>
  <c r="DK518" i="1" s="1"/>
  <c r="DL518" i="1" s="1"/>
  <c r="DM518" i="1" s="1"/>
  <c r="DN518" i="1" s="1"/>
  <c r="DO518" i="1" s="1"/>
  <c r="DI516" i="1"/>
  <c r="DJ516" i="1" s="1"/>
  <c r="DK516" i="1" s="1"/>
  <c r="DL516" i="1" s="1"/>
  <c r="DM516" i="1" s="1"/>
  <c r="DN516" i="1" s="1"/>
  <c r="DO516" i="1" s="1"/>
  <c r="DI430" i="1"/>
  <c r="DJ430" i="1" s="1"/>
  <c r="DK430" i="1" s="1"/>
  <c r="DL430" i="1" s="1"/>
  <c r="DM430" i="1" s="1"/>
  <c r="DN430" i="1" s="1"/>
  <c r="DO430" i="1" s="1"/>
  <c r="DI428" i="1"/>
  <c r="DJ428" i="1" s="1"/>
  <c r="DK428" i="1" s="1"/>
  <c r="DL428" i="1" s="1"/>
  <c r="DM428" i="1" s="1"/>
  <c r="DN428" i="1" s="1"/>
  <c r="DO428" i="1" s="1"/>
  <c r="DI57" i="1"/>
  <c r="DJ57" i="1" s="1"/>
  <c r="DK57" i="1" s="1"/>
  <c r="DL57" i="1" s="1"/>
  <c r="DM57" i="1" s="1"/>
  <c r="DN57" i="1" s="1"/>
  <c r="DO57" i="1" s="1"/>
  <c r="DI1390" i="1"/>
  <c r="DJ1390" i="1" s="1"/>
  <c r="DK1390" i="1" s="1"/>
  <c r="DL1390" i="1" s="1"/>
  <c r="DM1390" i="1" s="1"/>
  <c r="DN1390" i="1" s="1"/>
  <c r="DO1390" i="1" s="1"/>
  <c r="DI1382" i="1"/>
  <c r="DJ1382" i="1" s="1"/>
  <c r="DK1382" i="1" s="1"/>
  <c r="DL1382" i="1" s="1"/>
  <c r="DM1382" i="1" s="1"/>
  <c r="DN1382" i="1" s="1"/>
  <c r="DO1382" i="1" s="1"/>
  <c r="DI1360" i="1"/>
  <c r="DJ1360" i="1" s="1"/>
  <c r="DK1360" i="1" s="1"/>
  <c r="DL1360" i="1" s="1"/>
  <c r="DM1360" i="1" s="1"/>
  <c r="DN1360" i="1" s="1"/>
  <c r="DO1360" i="1" s="1"/>
  <c r="DI1350" i="1"/>
  <c r="DJ1350" i="1" s="1"/>
  <c r="DK1350" i="1" s="1"/>
  <c r="DL1350" i="1" s="1"/>
  <c r="DM1350" i="1" s="1"/>
  <c r="DN1350" i="1" s="1"/>
  <c r="DO1350" i="1" s="1"/>
  <c r="DI1296" i="1"/>
  <c r="DJ1296" i="1" s="1"/>
  <c r="DK1296" i="1" s="1"/>
  <c r="DL1296" i="1" s="1"/>
  <c r="DM1296" i="1" s="1"/>
  <c r="DN1296" i="1" s="1"/>
  <c r="DO1296" i="1" s="1"/>
  <c r="DI1284" i="1"/>
  <c r="DJ1284" i="1" s="1"/>
  <c r="DK1284" i="1" s="1"/>
  <c r="DL1284" i="1" s="1"/>
  <c r="DM1284" i="1" s="1"/>
  <c r="DN1284" i="1" s="1"/>
  <c r="DO1284" i="1" s="1"/>
  <c r="DI1278" i="1"/>
  <c r="DJ1278" i="1" s="1"/>
  <c r="DK1278" i="1" s="1"/>
  <c r="DL1278" i="1" s="1"/>
  <c r="DM1278" i="1" s="1"/>
  <c r="DN1278" i="1" s="1"/>
  <c r="DO1278" i="1" s="1"/>
  <c r="DI1270" i="1"/>
  <c r="DJ1270" i="1" s="1"/>
  <c r="DK1270" i="1" s="1"/>
  <c r="DL1270" i="1" s="1"/>
  <c r="DM1270" i="1" s="1"/>
  <c r="DN1270" i="1" s="1"/>
  <c r="DO1270" i="1" s="1"/>
  <c r="DI1244" i="1"/>
  <c r="DJ1244" i="1" s="1"/>
  <c r="DK1244" i="1" s="1"/>
  <c r="DL1244" i="1" s="1"/>
  <c r="DM1244" i="1" s="1"/>
  <c r="DN1244" i="1" s="1"/>
  <c r="DO1244" i="1" s="1"/>
  <c r="DI1238" i="1"/>
  <c r="DJ1238" i="1" s="1"/>
  <c r="DK1238" i="1" s="1"/>
  <c r="DL1238" i="1" s="1"/>
  <c r="DM1238" i="1" s="1"/>
  <c r="DN1238" i="1" s="1"/>
  <c r="DO1238" i="1" s="1"/>
  <c r="DI922" i="1"/>
  <c r="DJ922" i="1" s="1"/>
  <c r="DK922" i="1" s="1"/>
  <c r="DL922" i="1" s="1"/>
  <c r="DM922" i="1" s="1"/>
  <c r="DN922" i="1" s="1"/>
  <c r="DO922" i="1" s="1"/>
  <c r="DI920" i="1"/>
  <c r="DJ920" i="1" s="1"/>
  <c r="DK920" i="1" s="1"/>
  <c r="DL920" i="1" s="1"/>
  <c r="DM920" i="1" s="1"/>
  <c r="DN920" i="1" s="1"/>
  <c r="DO920" i="1" s="1"/>
  <c r="DI906" i="1"/>
  <c r="DJ906" i="1" s="1"/>
  <c r="DK906" i="1" s="1"/>
  <c r="DL906" i="1" s="1"/>
  <c r="DM906" i="1" s="1"/>
  <c r="DN906" i="1" s="1"/>
  <c r="DO906" i="1" s="1"/>
  <c r="DI904" i="1"/>
  <c r="DJ904" i="1" s="1"/>
  <c r="DK904" i="1" s="1"/>
  <c r="DL904" i="1" s="1"/>
  <c r="DM904" i="1" s="1"/>
  <c r="DN904" i="1" s="1"/>
  <c r="DO904" i="1" s="1"/>
  <c r="DI594" i="1"/>
  <c r="DJ594" i="1" s="1"/>
  <c r="DK594" i="1" s="1"/>
  <c r="DL594" i="1" s="1"/>
  <c r="DM594" i="1" s="1"/>
  <c r="DN594" i="1" s="1"/>
  <c r="DO594" i="1" s="1"/>
  <c r="DI592" i="1"/>
  <c r="DJ592" i="1" s="1"/>
  <c r="DK592" i="1" s="1"/>
  <c r="DL592" i="1" s="1"/>
  <c r="DM592" i="1" s="1"/>
  <c r="DN592" i="1" s="1"/>
  <c r="DO592" i="1" s="1"/>
  <c r="DI590" i="1"/>
  <c r="DJ590" i="1" s="1"/>
  <c r="DK590" i="1" s="1"/>
  <c r="DL590" i="1" s="1"/>
  <c r="DM590" i="1" s="1"/>
  <c r="DN590" i="1" s="1"/>
  <c r="DO590" i="1" s="1"/>
  <c r="DI588" i="1"/>
  <c r="DJ588" i="1" s="1"/>
  <c r="DK588" i="1" s="1"/>
  <c r="DL588" i="1" s="1"/>
  <c r="DM588" i="1" s="1"/>
  <c r="DN588" i="1" s="1"/>
  <c r="DO588" i="1" s="1"/>
  <c r="DI586" i="1"/>
  <c r="DJ586" i="1" s="1"/>
  <c r="DK586" i="1" s="1"/>
  <c r="DL586" i="1" s="1"/>
  <c r="DM586" i="1" s="1"/>
  <c r="DN586" i="1" s="1"/>
  <c r="DO586" i="1" s="1"/>
  <c r="DI584" i="1"/>
  <c r="DJ584" i="1" s="1"/>
  <c r="DK584" i="1" s="1"/>
  <c r="DL584" i="1" s="1"/>
  <c r="DM584" i="1" s="1"/>
  <c r="DN584" i="1" s="1"/>
  <c r="DO584" i="1" s="1"/>
  <c r="DI582" i="1"/>
  <c r="DJ582" i="1" s="1"/>
  <c r="DK582" i="1" s="1"/>
  <c r="DL582" i="1" s="1"/>
  <c r="DM582" i="1" s="1"/>
  <c r="DN582" i="1" s="1"/>
  <c r="DO582" i="1" s="1"/>
  <c r="DI580" i="1"/>
  <c r="DJ580" i="1" s="1"/>
  <c r="DK580" i="1" s="1"/>
  <c r="DL580" i="1" s="1"/>
  <c r="DM580" i="1" s="1"/>
  <c r="DN580" i="1" s="1"/>
  <c r="DO580" i="1" s="1"/>
  <c r="DI578" i="1"/>
  <c r="DJ578" i="1" s="1"/>
  <c r="DK578" i="1" s="1"/>
  <c r="DL578" i="1" s="1"/>
  <c r="DM578" i="1" s="1"/>
  <c r="DN578" i="1" s="1"/>
  <c r="DO578" i="1" s="1"/>
  <c r="DI576" i="1"/>
  <c r="DJ576" i="1" s="1"/>
  <c r="DK576" i="1" s="1"/>
  <c r="DL576" i="1" s="1"/>
  <c r="DM576" i="1" s="1"/>
  <c r="DN576" i="1" s="1"/>
  <c r="DO576" i="1" s="1"/>
  <c r="DI458" i="1"/>
  <c r="DJ458" i="1" s="1"/>
  <c r="DK458" i="1" s="1"/>
  <c r="DL458" i="1" s="1"/>
  <c r="DM458" i="1" s="1"/>
  <c r="DN458" i="1" s="1"/>
  <c r="DO458" i="1" s="1"/>
  <c r="DI456" i="1"/>
  <c r="DJ456" i="1" s="1"/>
  <c r="DK456" i="1" s="1"/>
  <c r="DL456" i="1" s="1"/>
  <c r="DM456" i="1" s="1"/>
  <c r="DN456" i="1" s="1"/>
  <c r="DO456" i="1" s="1"/>
  <c r="DI454" i="1"/>
  <c r="DJ454" i="1" s="1"/>
  <c r="DK454" i="1" s="1"/>
  <c r="DL454" i="1" s="1"/>
  <c r="DM454" i="1" s="1"/>
  <c r="DN454" i="1" s="1"/>
  <c r="DO454" i="1" s="1"/>
  <c r="DI452" i="1"/>
  <c r="DJ452" i="1" s="1"/>
  <c r="DK452" i="1" s="1"/>
  <c r="DL452" i="1" s="1"/>
  <c r="DM452" i="1" s="1"/>
  <c r="DN452" i="1" s="1"/>
  <c r="DO452" i="1" s="1"/>
  <c r="DI450" i="1"/>
  <c r="DJ450" i="1" s="1"/>
  <c r="DK450" i="1" s="1"/>
  <c r="DL450" i="1" s="1"/>
  <c r="DM450" i="1" s="1"/>
  <c r="DN450" i="1" s="1"/>
  <c r="DO450" i="1" s="1"/>
  <c r="DI448" i="1"/>
  <c r="DJ448" i="1" s="1"/>
  <c r="DK448" i="1" s="1"/>
  <c r="DL448" i="1" s="1"/>
  <c r="DM448" i="1" s="1"/>
  <c r="DN448" i="1" s="1"/>
  <c r="DO448" i="1" s="1"/>
  <c r="DI446" i="1"/>
  <c r="DJ446" i="1" s="1"/>
  <c r="DK446" i="1" s="1"/>
  <c r="DL446" i="1" s="1"/>
  <c r="DM446" i="1" s="1"/>
  <c r="DN446" i="1" s="1"/>
  <c r="DO446" i="1" s="1"/>
  <c r="DI444" i="1"/>
  <c r="DJ444" i="1" s="1"/>
  <c r="DK444" i="1" s="1"/>
  <c r="DL444" i="1" s="1"/>
  <c r="DM444" i="1" s="1"/>
  <c r="DN444" i="1" s="1"/>
  <c r="DO444" i="1" s="1"/>
  <c r="DI406" i="1"/>
  <c r="DJ406" i="1" s="1"/>
  <c r="DK406" i="1" s="1"/>
  <c r="DL406" i="1" s="1"/>
  <c r="DM406" i="1" s="1"/>
  <c r="DN406" i="1" s="1"/>
  <c r="DO406" i="1" s="1"/>
  <c r="DI404" i="1"/>
  <c r="DJ404" i="1" s="1"/>
  <c r="DK404" i="1" s="1"/>
  <c r="DL404" i="1" s="1"/>
  <c r="DM404" i="1" s="1"/>
  <c r="DN404" i="1" s="1"/>
  <c r="DO404" i="1" s="1"/>
  <c r="DI402" i="1"/>
  <c r="DJ402" i="1" s="1"/>
  <c r="DK402" i="1" s="1"/>
  <c r="DL402" i="1" s="1"/>
  <c r="DM402" i="1" s="1"/>
  <c r="DN402" i="1" s="1"/>
  <c r="DO402" i="1" s="1"/>
  <c r="DI400" i="1"/>
  <c r="DJ400" i="1" s="1"/>
  <c r="DK400" i="1" s="1"/>
  <c r="DL400" i="1" s="1"/>
  <c r="DM400" i="1" s="1"/>
  <c r="DN400" i="1" s="1"/>
  <c r="DO400" i="1" s="1"/>
  <c r="DI398" i="1"/>
  <c r="DJ398" i="1" s="1"/>
  <c r="DK398" i="1" s="1"/>
  <c r="DL398" i="1" s="1"/>
  <c r="DM398" i="1" s="1"/>
  <c r="DN398" i="1" s="1"/>
  <c r="DO398" i="1" s="1"/>
  <c r="DI396" i="1"/>
  <c r="DJ396" i="1" s="1"/>
  <c r="DK396" i="1" s="1"/>
  <c r="DL396" i="1" s="1"/>
  <c r="DM396" i="1" s="1"/>
  <c r="DN396" i="1" s="1"/>
  <c r="DO396" i="1" s="1"/>
  <c r="DI1388" i="1"/>
  <c r="DJ1388" i="1" s="1"/>
  <c r="DK1388" i="1" s="1"/>
  <c r="DL1388" i="1" s="1"/>
  <c r="DM1388" i="1" s="1"/>
  <c r="DN1388" i="1" s="1"/>
  <c r="DO1388" i="1" s="1"/>
  <c r="DI1368" i="1"/>
  <c r="DJ1368" i="1" s="1"/>
  <c r="DK1368" i="1" s="1"/>
  <c r="DL1368" i="1" s="1"/>
  <c r="DM1368" i="1" s="1"/>
  <c r="DN1368" i="1" s="1"/>
  <c r="DO1368" i="1" s="1"/>
  <c r="DI1358" i="1"/>
  <c r="DJ1358" i="1" s="1"/>
  <c r="DK1358" i="1" s="1"/>
  <c r="DL1358" i="1" s="1"/>
  <c r="DM1358" i="1" s="1"/>
  <c r="DN1358" i="1" s="1"/>
  <c r="DO1358" i="1" s="1"/>
  <c r="DI1332" i="1"/>
  <c r="DJ1332" i="1" s="1"/>
  <c r="DK1332" i="1" s="1"/>
  <c r="DL1332" i="1" s="1"/>
  <c r="DM1332" i="1" s="1"/>
  <c r="DN1332" i="1" s="1"/>
  <c r="DO1332" i="1" s="1"/>
  <c r="DI1310" i="1"/>
  <c r="DJ1310" i="1" s="1"/>
  <c r="DK1310" i="1" s="1"/>
  <c r="DL1310" i="1" s="1"/>
  <c r="DM1310" i="1" s="1"/>
  <c r="DN1310" i="1" s="1"/>
  <c r="DO1310" i="1" s="1"/>
  <c r="DI1276" i="1"/>
  <c r="DJ1276" i="1" s="1"/>
  <c r="DK1276" i="1" s="1"/>
  <c r="DL1276" i="1" s="1"/>
  <c r="DM1276" i="1" s="1"/>
  <c r="DN1276" i="1" s="1"/>
  <c r="DO1276" i="1" s="1"/>
  <c r="DI1252" i="1"/>
  <c r="DJ1252" i="1" s="1"/>
  <c r="DK1252" i="1" s="1"/>
  <c r="DL1252" i="1" s="1"/>
  <c r="DM1252" i="1" s="1"/>
  <c r="DN1252" i="1" s="1"/>
  <c r="DO1252" i="1" s="1"/>
  <c r="DI1070" i="1"/>
  <c r="DJ1070" i="1" s="1"/>
  <c r="DK1070" i="1" s="1"/>
  <c r="DL1070" i="1" s="1"/>
  <c r="DM1070" i="1" s="1"/>
  <c r="DN1070" i="1" s="1"/>
  <c r="DO1070" i="1" s="1"/>
  <c r="DI1068" i="1"/>
  <c r="DJ1068" i="1" s="1"/>
  <c r="DK1068" i="1" s="1"/>
  <c r="DL1068" i="1" s="1"/>
  <c r="DM1068" i="1" s="1"/>
  <c r="DN1068" i="1" s="1"/>
  <c r="DO1068" i="1" s="1"/>
  <c r="DI1066" i="1"/>
  <c r="DJ1066" i="1" s="1"/>
  <c r="DK1066" i="1" s="1"/>
  <c r="DL1066" i="1" s="1"/>
  <c r="DM1066" i="1" s="1"/>
  <c r="DN1066" i="1" s="1"/>
  <c r="DO1066" i="1" s="1"/>
  <c r="DI1064" i="1"/>
  <c r="DJ1064" i="1" s="1"/>
  <c r="DK1064" i="1" s="1"/>
  <c r="DL1064" i="1" s="1"/>
  <c r="DM1064" i="1" s="1"/>
  <c r="DN1064" i="1" s="1"/>
  <c r="DO1064" i="1" s="1"/>
  <c r="DI1062" i="1"/>
  <c r="DJ1062" i="1" s="1"/>
  <c r="DK1062" i="1" s="1"/>
  <c r="DL1062" i="1" s="1"/>
  <c r="DM1062" i="1" s="1"/>
  <c r="DN1062" i="1" s="1"/>
  <c r="DO1062" i="1" s="1"/>
  <c r="DI1060" i="1"/>
  <c r="DJ1060" i="1" s="1"/>
  <c r="DK1060" i="1" s="1"/>
  <c r="DL1060" i="1" s="1"/>
  <c r="DM1060" i="1" s="1"/>
  <c r="DN1060" i="1" s="1"/>
  <c r="DO1060" i="1" s="1"/>
  <c r="DI1384" i="1"/>
  <c r="DJ1384" i="1" s="1"/>
  <c r="DK1384" i="1" s="1"/>
  <c r="DL1384" i="1" s="1"/>
  <c r="DM1384" i="1" s="1"/>
  <c r="DN1384" i="1" s="1"/>
  <c r="DO1384" i="1" s="1"/>
  <c r="DI1374" i="1"/>
  <c r="DJ1374" i="1" s="1"/>
  <c r="DK1374" i="1" s="1"/>
  <c r="DL1374" i="1" s="1"/>
  <c r="DM1374" i="1" s="1"/>
  <c r="DN1374" i="1" s="1"/>
  <c r="DO1374" i="1" s="1"/>
  <c r="DI1304" i="1"/>
  <c r="DJ1304" i="1" s="1"/>
  <c r="DK1304" i="1" s="1"/>
  <c r="DL1304" i="1" s="1"/>
  <c r="DM1304" i="1" s="1"/>
  <c r="DN1304" i="1" s="1"/>
  <c r="DO1304" i="1" s="1"/>
  <c r="DI1298" i="1"/>
  <c r="DJ1298" i="1" s="1"/>
  <c r="DK1298" i="1" s="1"/>
  <c r="DL1298" i="1" s="1"/>
  <c r="DM1298" i="1" s="1"/>
  <c r="DN1298" i="1" s="1"/>
  <c r="DO1298" i="1" s="1"/>
  <c r="DI1272" i="1"/>
  <c r="DJ1272" i="1" s="1"/>
  <c r="DK1272" i="1" s="1"/>
  <c r="DL1272" i="1" s="1"/>
  <c r="DM1272" i="1" s="1"/>
  <c r="DN1272" i="1" s="1"/>
  <c r="DO1272" i="1" s="1"/>
  <c r="DI1256" i="1"/>
  <c r="DJ1256" i="1" s="1"/>
  <c r="DK1256" i="1" s="1"/>
  <c r="DL1256" i="1" s="1"/>
  <c r="DM1256" i="1" s="1"/>
  <c r="DN1256" i="1" s="1"/>
  <c r="DO1256" i="1" s="1"/>
  <c r="DI326" i="1"/>
  <c r="DJ326" i="1" s="1"/>
  <c r="DK326" i="1" s="1"/>
  <c r="DL326" i="1" s="1"/>
  <c r="DM326" i="1" s="1"/>
  <c r="DN326" i="1" s="1"/>
  <c r="DO326" i="1" s="1"/>
  <c r="DI324" i="1"/>
  <c r="DJ324" i="1" s="1"/>
  <c r="DK324" i="1" s="1"/>
  <c r="DL324" i="1" s="1"/>
  <c r="DM324" i="1" s="1"/>
  <c r="DN324" i="1" s="1"/>
  <c r="DO324" i="1" s="1"/>
  <c r="DI1396" i="1"/>
  <c r="DJ1396" i="1" s="1"/>
  <c r="DK1396" i="1" s="1"/>
  <c r="DL1396" i="1" s="1"/>
  <c r="DM1396" i="1" s="1"/>
  <c r="DN1396" i="1" s="1"/>
  <c r="DO1396" i="1" s="1"/>
  <c r="CQ375" i="1"/>
  <c r="CV375" i="1"/>
  <c r="CW375" i="1" s="1"/>
  <c r="DI21" i="1"/>
  <c r="DJ21" i="1" s="1"/>
  <c r="DK21" i="1" s="1"/>
  <c r="DL21" i="1" s="1"/>
  <c r="DM21" i="1" s="1"/>
  <c r="DN21" i="1" s="1"/>
  <c r="DO21" i="1" s="1"/>
  <c r="DI45" i="1"/>
  <c r="DJ45" i="1" s="1"/>
  <c r="DK45" i="1" s="1"/>
  <c r="DL45" i="1" s="1"/>
  <c r="DM45" i="1" s="1"/>
  <c r="DN45" i="1" s="1"/>
  <c r="DO45" i="1" s="1"/>
  <c r="DI47" i="1"/>
  <c r="DJ47" i="1" s="1"/>
  <c r="DK47" i="1" s="1"/>
  <c r="DL47" i="1" s="1"/>
  <c r="DM47" i="1" s="1"/>
  <c r="DN47" i="1" s="1"/>
  <c r="DO47" i="1" s="1"/>
  <c r="DI71" i="1"/>
  <c r="DJ71" i="1" s="1"/>
  <c r="DK71" i="1" s="1"/>
  <c r="DL71" i="1" s="1"/>
  <c r="DM71" i="1" s="1"/>
  <c r="DN71" i="1" s="1"/>
  <c r="DO71" i="1" s="1"/>
  <c r="DI75" i="1"/>
  <c r="DJ75" i="1" s="1"/>
  <c r="DK75" i="1" s="1"/>
  <c r="DL75" i="1" s="1"/>
  <c r="DM75" i="1" s="1"/>
  <c r="DN75" i="1" s="1"/>
  <c r="DO75" i="1" s="1"/>
  <c r="DI99" i="1"/>
  <c r="DJ99" i="1" s="1"/>
  <c r="DK99" i="1" s="1"/>
  <c r="DL99" i="1" s="1"/>
  <c r="DM99" i="1" s="1"/>
  <c r="DN99" i="1" s="1"/>
  <c r="DO99" i="1" s="1"/>
  <c r="DI125" i="1"/>
  <c r="DJ125" i="1" s="1"/>
  <c r="DK125" i="1" s="1"/>
  <c r="DL125" i="1" s="1"/>
  <c r="DM125" i="1" s="1"/>
  <c r="DN125" i="1" s="1"/>
  <c r="DO125" i="1" s="1"/>
  <c r="DI127" i="1"/>
  <c r="DJ127" i="1" s="1"/>
  <c r="DK127" i="1" s="1"/>
  <c r="DL127" i="1" s="1"/>
  <c r="DM127" i="1" s="1"/>
  <c r="DN127" i="1" s="1"/>
  <c r="DO127" i="1" s="1"/>
  <c r="DI137" i="1"/>
  <c r="DJ137" i="1" s="1"/>
  <c r="DK137" i="1" s="1"/>
  <c r="DL137" i="1" s="1"/>
  <c r="DM137" i="1" s="1"/>
  <c r="DN137" i="1" s="1"/>
  <c r="DO137" i="1" s="1"/>
  <c r="DI139" i="1"/>
  <c r="DJ139" i="1" s="1"/>
  <c r="DK139" i="1" s="1"/>
  <c r="DL139" i="1" s="1"/>
  <c r="DM139" i="1" s="1"/>
  <c r="DN139" i="1" s="1"/>
  <c r="DO139" i="1" s="1"/>
  <c r="DI141" i="1"/>
  <c r="DJ141" i="1" s="1"/>
  <c r="DK141" i="1" s="1"/>
  <c r="DL141" i="1" s="1"/>
  <c r="DM141" i="1" s="1"/>
  <c r="DN141" i="1" s="1"/>
  <c r="DO141" i="1" s="1"/>
  <c r="DI143" i="1"/>
  <c r="DJ143" i="1" s="1"/>
  <c r="DK143" i="1" s="1"/>
  <c r="DL143" i="1" s="1"/>
  <c r="DM143" i="1" s="1"/>
  <c r="DN143" i="1" s="1"/>
  <c r="DO143" i="1" s="1"/>
  <c r="DI1151" i="1"/>
  <c r="DJ1151" i="1" s="1"/>
  <c r="DK1151" i="1" s="1"/>
  <c r="DL1151" i="1" s="1"/>
  <c r="DM1151" i="1" s="1"/>
  <c r="DN1151" i="1" s="1"/>
  <c r="DO1151" i="1" s="1"/>
  <c r="DI1157" i="1"/>
  <c r="DJ1157" i="1" s="1"/>
  <c r="DK1157" i="1" s="1"/>
  <c r="DL1157" i="1" s="1"/>
  <c r="DM1157" i="1" s="1"/>
  <c r="DN1157" i="1" s="1"/>
  <c r="DO1157" i="1" s="1"/>
  <c r="DI1163" i="1"/>
  <c r="DJ1163" i="1" s="1"/>
  <c r="DK1163" i="1" s="1"/>
  <c r="DL1163" i="1" s="1"/>
  <c r="DM1163" i="1" s="1"/>
  <c r="DN1163" i="1" s="1"/>
  <c r="DO1163" i="1" s="1"/>
  <c r="DI1165" i="1"/>
  <c r="DJ1165" i="1" s="1"/>
  <c r="DK1165" i="1" s="1"/>
  <c r="DL1165" i="1" s="1"/>
  <c r="DM1165" i="1" s="1"/>
  <c r="DN1165" i="1" s="1"/>
  <c r="DO1165" i="1" s="1"/>
  <c r="DI1171" i="1"/>
  <c r="DI1173" i="1"/>
  <c r="DJ1173" i="1" s="1"/>
  <c r="DK1173" i="1" s="1"/>
  <c r="DL1173" i="1" s="1"/>
  <c r="DM1173" i="1" s="1"/>
  <c r="DN1173" i="1" s="1"/>
  <c r="DO1173" i="1" s="1"/>
  <c r="DI1179" i="1"/>
  <c r="DJ1179" i="1" s="1"/>
  <c r="DK1179" i="1" s="1"/>
  <c r="DL1179" i="1" s="1"/>
  <c r="DM1179" i="1" s="1"/>
  <c r="DN1179" i="1" s="1"/>
  <c r="DO1179" i="1" s="1"/>
  <c r="DI1181" i="1"/>
  <c r="DJ1181" i="1" s="1"/>
  <c r="DK1181" i="1" s="1"/>
  <c r="DL1181" i="1" s="1"/>
  <c r="DM1181" i="1" s="1"/>
  <c r="DN1181" i="1" s="1"/>
  <c r="DO1181" i="1" s="1"/>
  <c r="DI1185" i="1"/>
  <c r="DI1187" i="1"/>
  <c r="DJ1187" i="1" s="1"/>
  <c r="DK1187" i="1" s="1"/>
  <c r="DL1187" i="1" s="1"/>
  <c r="DM1187" i="1" s="1"/>
  <c r="DN1187" i="1" s="1"/>
  <c r="DO1187" i="1" s="1"/>
  <c r="DI1193" i="1"/>
  <c r="DJ1193" i="1" s="1"/>
  <c r="DK1193" i="1" s="1"/>
  <c r="DL1193" i="1" s="1"/>
  <c r="DM1193" i="1" s="1"/>
  <c r="DN1193" i="1" s="1"/>
  <c r="DO1193" i="1" s="1"/>
  <c r="DI1195" i="1"/>
  <c r="DJ1195" i="1" s="1"/>
  <c r="DK1195" i="1" s="1"/>
  <c r="DL1195" i="1" s="1"/>
  <c r="DM1195" i="1" s="1"/>
  <c r="DN1195" i="1" s="1"/>
  <c r="DO1195" i="1" s="1"/>
  <c r="DI1199" i="1"/>
  <c r="DJ1199" i="1" s="1"/>
  <c r="DK1199" i="1" s="1"/>
  <c r="DL1199" i="1" s="1"/>
  <c r="DM1199" i="1" s="1"/>
  <c r="DN1199" i="1" s="1"/>
  <c r="DO1199" i="1" s="1"/>
  <c r="DI1201" i="1"/>
  <c r="DJ1201" i="1" s="1"/>
  <c r="DK1201" i="1" s="1"/>
  <c r="DL1201" i="1" s="1"/>
  <c r="DM1201" i="1" s="1"/>
  <c r="DN1201" i="1" s="1"/>
  <c r="DO1201" i="1" s="1"/>
  <c r="DI1207" i="1"/>
  <c r="DJ1207" i="1" s="1"/>
  <c r="DK1207" i="1" s="1"/>
  <c r="DL1207" i="1" s="1"/>
  <c r="DM1207" i="1" s="1"/>
  <c r="DN1207" i="1" s="1"/>
  <c r="DO1207" i="1" s="1"/>
  <c r="DI1213" i="1"/>
  <c r="DJ1213" i="1" s="1"/>
  <c r="DK1213" i="1" s="1"/>
  <c r="DL1213" i="1" s="1"/>
  <c r="DM1213" i="1" s="1"/>
  <c r="DN1213" i="1" s="1"/>
  <c r="DO1213" i="1" s="1"/>
  <c r="DI1215" i="1"/>
  <c r="DJ1215" i="1" s="1"/>
  <c r="DK1215" i="1" s="1"/>
  <c r="DL1215" i="1" s="1"/>
  <c r="DM1215" i="1" s="1"/>
  <c r="DN1215" i="1" s="1"/>
  <c r="DO1215" i="1" s="1"/>
  <c r="DI1221" i="1"/>
  <c r="DJ1221" i="1" s="1"/>
  <c r="DK1221" i="1" s="1"/>
  <c r="DL1221" i="1" s="1"/>
  <c r="DM1221" i="1" s="1"/>
  <c r="DN1221" i="1" s="1"/>
  <c r="DO1221" i="1" s="1"/>
  <c r="DI1223" i="1"/>
  <c r="DJ1223" i="1" s="1"/>
  <c r="DK1223" i="1" s="1"/>
  <c r="DL1223" i="1" s="1"/>
  <c r="DM1223" i="1" s="1"/>
  <c r="DN1223" i="1" s="1"/>
  <c r="DO1223" i="1" s="1"/>
  <c r="DI1229" i="1"/>
  <c r="DJ1229" i="1" s="1"/>
  <c r="DK1229" i="1" s="1"/>
  <c r="DL1229" i="1" s="1"/>
  <c r="DM1229" i="1" s="1"/>
  <c r="DN1229" i="1" s="1"/>
  <c r="DO1229" i="1" s="1"/>
  <c r="DI1235" i="1"/>
  <c r="DI1237" i="1"/>
  <c r="DJ1237" i="1" s="1"/>
  <c r="DK1237" i="1" s="1"/>
  <c r="DL1237" i="1" s="1"/>
  <c r="DM1237" i="1" s="1"/>
  <c r="DN1237" i="1" s="1"/>
  <c r="DO1237" i="1" s="1"/>
  <c r="DI1241" i="1"/>
  <c r="DJ1241" i="1" s="1"/>
  <c r="DK1241" i="1" s="1"/>
  <c r="DL1241" i="1" s="1"/>
  <c r="DM1241" i="1" s="1"/>
  <c r="DN1241" i="1" s="1"/>
  <c r="DO1241" i="1" s="1"/>
  <c r="DI1247" i="1"/>
  <c r="DJ1247" i="1" s="1"/>
  <c r="DK1247" i="1" s="1"/>
  <c r="DL1247" i="1" s="1"/>
  <c r="DM1247" i="1" s="1"/>
  <c r="DN1247" i="1" s="1"/>
  <c r="DO1247" i="1" s="1"/>
  <c r="DI1249" i="1"/>
  <c r="DJ1249" i="1" s="1"/>
  <c r="DK1249" i="1" s="1"/>
  <c r="DL1249" i="1" s="1"/>
  <c r="DM1249" i="1" s="1"/>
  <c r="DN1249" i="1" s="1"/>
  <c r="DO1249" i="1" s="1"/>
  <c r="DI1255" i="1"/>
  <c r="DJ1255" i="1" s="1"/>
  <c r="DK1255" i="1" s="1"/>
  <c r="DL1255" i="1" s="1"/>
  <c r="DM1255" i="1" s="1"/>
  <c r="DN1255" i="1" s="1"/>
  <c r="DO1255" i="1" s="1"/>
  <c r="DI1261" i="1"/>
  <c r="DJ1261" i="1" s="1"/>
  <c r="DK1261" i="1" s="1"/>
  <c r="DL1261" i="1" s="1"/>
  <c r="DM1261" i="1" s="1"/>
  <c r="DN1261" i="1" s="1"/>
  <c r="DO1261" i="1" s="1"/>
  <c r="DI1267" i="1"/>
  <c r="DJ1267" i="1" s="1"/>
  <c r="DK1267" i="1" s="1"/>
  <c r="DL1267" i="1" s="1"/>
  <c r="DM1267" i="1" s="1"/>
  <c r="DN1267" i="1" s="1"/>
  <c r="DO1267" i="1" s="1"/>
  <c r="DI1269" i="1"/>
  <c r="DJ1269" i="1" s="1"/>
  <c r="DK1269" i="1" s="1"/>
  <c r="DL1269" i="1" s="1"/>
  <c r="DM1269" i="1" s="1"/>
  <c r="DN1269" i="1" s="1"/>
  <c r="DO1269" i="1" s="1"/>
  <c r="DI1275" i="1"/>
  <c r="DJ1275" i="1" s="1"/>
  <c r="DK1275" i="1" s="1"/>
  <c r="DL1275" i="1" s="1"/>
  <c r="DM1275" i="1" s="1"/>
  <c r="DN1275" i="1" s="1"/>
  <c r="DO1275" i="1" s="1"/>
  <c r="DI1281" i="1"/>
  <c r="DJ1281" i="1" s="1"/>
  <c r="DK1281" i="1" s="1"/>
  <c r="DL1281" i="1" s="1"/>
  <c r="DM1281" i="1" s="1"/>
  <c r="DN1281" i="1" s="1"/>
  <c r="DO1281" i="1" s="1"/>
  <c r="DI1287" i="1"/>
  <c r="DJ1287" i="1" s="1"/>
  <c r="DK1287" i="1" s="1"/>
  <c r="DL1287" i="1" s="1"/>
  <c r="DM1287" i="1" s="1"/>
  <c r="DN1287" i="1" s="1"/>
  <c r="DO1287" i="1" s="1"/>
  <c r="DI1289" i="1"/>
  <c r="DJ1289" i="1" s="1"/>
  <c r="DK1289" i="1" s="1"/>
  <c r="DL1289" i="1" s="1"/>
  <c r="DM1289" i="1" s="1"/>
  <c r="DN1289" i="1" s="1"/>
  <c r="DO1289" i="1" s="1"/>
  <c r="DI1293" i="1"/>
  <c r="DJ1293" i="1" s="1"/>
  <c r="DK1293" i="1" s="1"/>
  <c r="DL1293" i="1" s="1"/>
  <c r="DM1293" i="1" s="1"/>
  <c r="DN1293" i="1" s="1"/>
  <c r="DO1293" i="1" s="1"/>
  <c r="DI1295" i="1"/>
  <c r="DJ1295" i="1" s="1"/>
  <c r="DK1295" i="1" s="1"/>
  <c r="DL1295" i="1" s="1"/>
  <c r="DM1295" i="1" s="1"/>
  <c r="DN1295" i="1" s="1"/>
  <c r="DO1295" i="1" s="1"/>
  <c r="DI1301" i="1"/>
  <c r="DJ1301" i="1" s="1"/>
  <c r="DK1301" i="1" s="1"/>
  <c r="DL1301" i="1" s="1"/>
  <c r="DM1301" i="1" s="1"/>
  <c r="DN1301" i="1" s="1"/>
  <c r="DO1301" i="1" s="1"/>
  <c r="DI1307" i="1"/>
  <c r="DJ1307" i="1" s="1"/>
  <c r="DK1307" i="1" s="1"/>
  <c r="DL1307" i="1" s="1"/>
  <c r="DM1307" i="1" s="1"/>
  <c r="DN1307" i="1" s="1"/>
  <c r="DO1307" i="1" s="1"/>
  <c r="DI1309" i="1"/>
  <c r="DJ1309" i="1" s="1"/>
  <c r="DK1309" i="1" s="1"/>
  <c r="DL1309" i="1" s="1"/>
  <c r="DM1309" i="1" s="1"/>
  <c r="DN1309" i="1" s="1"/>
  <c r="DO1309" i="1" s="1"/>
  <c r="DI1313" i="1"/>
  <c r="DJ1313" i="1" s="1"/>
  <c r="DK1313" i="1" s="1"/>
  <c r="DL1313" i="1" s="1"/>
  <c r="DM1313" i="1" s="1"/>
  <c r="DN1313" i="1" s="1"/>
  <c r="DO1313" i="1" s="1"/>
  <c r="DI1315" i="1"/>
  <c r="DJ1315" i="1" s="1"/>
  <c r="DK1315" i="1" s="1"/>
  <c r="DL1315" i="1" s="1"/>
  <c r="DM1315" i="1" s="1"/>
  <c r="DN1315" i="1" s="1"/>
  <c r="DO1315" i="1" s="1"/>
  <c r="DI1321" i="1"/>
  <c r="DJ1321" i="1" s="1"/>
  <c r="DK1321" i="1" s="1"/>
  <c r="DL1321" i="1" s="1"/>
  <c r="DM1321" i="1" s="1"/>
  <c r="DN1321" i="1" s="1"/>
  <c r="DO1321" i="1" s="1"/>
  <c r="DI1323" i="1"/>
  <c r="DJ1323" i="1" s="1"/>
  <c r="DK1323" i="1" s="1"/>
  <c r="DL1323" i="1" s="1"/>
  <c r="DM1323" i="1" s="1"/>
  <c r="DN1323" i="1" s="1"/>
  <c r="DO1323" i="1" s="1"/>
  <c r="DI1327" i="1"/>
  <c r="DJ1327" i="1" s="1"/>
  <c r="DK1327" i="1" s="1"/>
  <c r="DL1327" i="1" s="1"/>
  <c r="DM1327" i="1" s="1"/>
  <c r="DN1327" i="1" s="1"/>
  <c r="DO1327" i="1" s="1"/>
  <c r="DI1329" i="1"/>
  <c r="DJ1329" i="1" s="1"/>
  <c r="DK1329" i="1" s="1"/>
  <c r="DL1329" i="1" s="1"/>
  <c r="DM1329" i="1" s="1"/>
  <c r="DN1329" i="1" s="1"/>
  <c r="DO1329" i="1" s="1"/>
  <c r="DI1335" i="1"/>
  <c r="DJ1335" i="1" s="1"/>
  <c r="DK1335" i="1" s="1"/>
  <c r="DL1335" i="1" s="1"/>
  <c r="DM1335" i="1" s="1"/>
  <c r="DN1335" i="1" s="1"/>
  <c r="DO1335" i="1" s="1"/>
  <c r="DI1341" i="1"/>
  <c r="DJ1341" i="1" s="1"/>
  <c r="DK1341" i="1" s="1"/>
  <c r="DL1341" i="1" s="1"/>
  <c r="DM1341" i="1" s="1"/>
  <c r="DN1341" i="1" s="1"/>
  <c r="DO1341" i="1" s="1"/>
  <c r="DI1347" i="1"/>
  <c r="DJ1347" i="1" s="1"/>
  <c r="DK1347" i="1" s="1"/>
  <c r="DL1347" i="1" s="1"/>
  <c r="DM1347" i="1" s="1"/>
  <c r="DN1347" i="1" s="1"/>
  <c r="DO1347" i="1" s="1"/>
  <c r="DI1349" i="1"/>
  <c r="DJ1349" i="1" s="1"/>
  <c r="DK1349" i="1" s="1"/>
  <c r="DL1349" i="1" s="1"/>
  <c r="DM1349" i="1" s="1"/>
  <c r="DN1349" i="1" s="1"/>
  <c r="DO1349" i="1" s="1"/>
  <c r="DI1355" i="1"/>
  <c r="DI1357" i="1"/>
  <c r="DJ1357" i="1" s="1"/>
  <c r="DK1357" i="1" s="1"/>
  <c r="DL1357" i="1" s="1"/>
  <c r="DM1357" i="1" s="1"/>
  <c r="DN1357" i="1" s="1"/>
  <c r="DO1357" i="1" s="1"/>
  <c r="DI1363" i="1"/>
  <c r="DJ1363" i="1" s="1"/>
  <c r="DK1363" i="1" s="1"/>
  <c r="DL1363" i="1" s="1"/>
  <c r="DM1363" i="1" s="1"/>
  <c r="DN1363" i="1" s="1"/>
  <c r="DO1363" i="1" s="1"/>
  <c r="DI1365" i="1"/>
  <c r="DJ1365" i="1" s="1"/>
  <c r="DK1365" i="1" s="1"/>
  <c r="DL1365" i="1" s="1"/>
  <c r="DM1365" i="1" s="1"/>
  <c r="DN1365" i="1" s="1"/>
  <c r="DO1365" i="1" s="1"/>
  <c r="DI1371" i="1"/>
  <c r="DJ1371" i="1" s="1"/>
  <c r="DK1371" i="1" s="1"/>
  <c r="DL1371" i="1" s="1"/>
  <c r="DM1371" i="1" s="1"/>
  <c r="DN1371" i="1" s="1"/>
  <c r="DO1371" i="1" s="1"/>
  <c r="DI1373" i="1"/>
  <c r="DJ1373" i="1" s="1"/>
  <c r="DK1373" i="1" s="1"/>
  <c r="DL1373" i="1" s="1"/>
  <c r="DM1373" i="1" s="1"/>
  <c r="DN1373" i="1" s="1"/>
  <c r="DO1373" i="1" s="1"/>
  <c r="DI1379" i="1"/>
  <c r="DJ1379" i="1" s="1"/>
  <c r="DK1379" i="1" s="1"/>
  <c r="DL1379" i="1" s="1"/>
  <c r="DM1379" i="1" s="1"/>
  <c r="DN1379" i="1" s="1"/>
  <c r="DO1379" i="1" s="1"/>
  <c r="DI1381" i="1"/>
  <c r="DJ1381" i="1" s="1"/>
  <c r="DK1381" i="1" s="1"/>
  <c r="DL1381" i="1" s="1"/>
  <c r="DM1381" i="1" s="1"/>
  <c r="DN1381" i="1" s="1"/>
  <c r="DO1381" i="1" s="1"/>
  <c r="DI1387" i="1"/>
  <c r="DJ1387" i="1" s="1"/>
  <c r="DK1387" i="1" s="1"/>
  <c r="DL1387" i="1" s="1"/>
  <c r="DM1387" i="1" s="1"/>
  <c r="DN1387" i="1" s="1"/>
  <c r="DO1387" i="1" s="1"/>
  <c r="DI1393" i="1"/>
  <c r="DJ1393" i="1" s="1"/>
  <c r="DK1393" i="1" s="1"/>
  <c r="DL1393" i="1" s="1"/>
  <c r="DM1393" i="1" s="1"/>
  <c r="DN1393" i="1" s="1"/>
  <c r="DO1393" i="1" s="1"/>
  <c r="DI1399" i="1"/>
  <c r="DJ1399" i="1" s="1"/>
  <c r="DK1399" i="1" s="1"/>
  <c r="DL1399" i="1" s="1"/>
  <c r="DM1399" i="1" s="1"/>
  <c r="DN1399" i="1" s="1"/>
  <c r="DO1399" i="1" s="1"/>
  <c r="DI1401" i="1"/>
  <c r="DJ1401" i="1" s="1"/>
  <c r="DK1401" i="1" s="1"/>
  <c r="DL1401" i="1" s="1"/>
  <c r="DM1401" i="1" s="1"/>
  <c r="DN1401" i="1" s="1"/>
  <c r="DO1401" i="1" s="1"/>
  <c r="DI1407" i="1"/>
  <c r="DJ1407" i="1" s="1"/>
  <c r="DK1407" i="1" s="1"/>
  <c r="DL1407" i="1" s="1"/>
  <c r="DM1407" i="1" s="1"/>
  <c r="DN1407" i="1" s="1"/>
  <c r="DO1407" i="1" s="1"/>
  <c r="DI1411" i="1"/>
  <c r="DJ1411" i="1" s="1"/>
  <c r="DK1411" i="1" s="1"/>
  <c r="DL1411" i="1" s="1"/>
  <c r="DM1411" i="1" s="1"/>
  <c r="DN1411" i="1" s="1"/>
  <c r="DO1411" i="1" s="1"/>
  <c r="DI1413" i="1"/>
  <c r="DJ1413" i="1" s="1"/>
  <c r="DK1413" i="1" s="1"/>
  <c r="DL1413" i="1" s="1"/>
  <c r="DM1413" i="1" s="1"/>
  <c r="DN1413" i="1" s="1"/>
  <c r="DO1413" i="1" s="1"/>
  <c r="DI1419" i="1"/>
  <c r="DJ1419" i="1" s="1"/>
  <c r="DK1419" i="1" s="1"/>
  <c r="DL1419" i="1" s="1"/>
  <c r="DM1419" i="1" s="1"/>
  <c r="DN1419" i="1" s="1"/>
  <c r="DO1419" i="1" s="1"/>
  <c r="DI1425" i="1"/>
  <c r="DJ1425" i="1" s="1"/>
  <c r="DK1425" i="1" s="1"/>
  <c r="DL1425" i="1" s="1"/>
  <c r="DM1425" i="1" s="1"/>
  <c r="DN1425" i="1" s="1"/>
  <c r="DO1425" i="1" s="1"/>
  <c r="DI1427" i="1"/>
  <c r="DJ1427" i="1" s="1"/>
  <c r="DK1427" i="1" s="1"/>
  <c r="DL1427" i="1" s="1"/>
  <c r="DM1427" i="1" s="1"/>
  <c r="DN1427" i="1" s="1"/>
  <c r="DO1427" i="1" s="1"/>
  <c r="DI1433" i="1"/>
  <c r="DJ1433" i="1" s="1"/>
  <c r="DK1433" i="1" s="1"/>
  <c r="DL1433" i="1" s="1"/>
  <c r="DM1433" i="1" s="1"/>
  <c r="DN1433" i="1" s="1"/>
  <c r="DO1433" i="1" s="1"/>
  <c r="DI1439" i="1"/>
  <c r="DJ1439" i="1" s="1"/>
  <c r="DK1439" i="1" s="1"/>
  <c r="DL1439" i="1" s="1"/>
  <c r="DM1439" i="1" s="1"/>
  <c r="DN1439" i="1" s="1"/>
  <c r="DO1439" i="1" s="1"/>
  <c r="DI1441" i="1"/>
  <c r="DJ1441" i="1" s="1"/>
  <c r="DK1441" i="1" s="1"/>
  <c r="DL1441" i="1" s="1"/>
  <c r="DM1441" i="1" s="1"/>
  <c r="DN1441" i="1" s="1"/>
  <c r="DO1441" i="1" s="1"/>
  <c r="DI1445" i="1"/>
  <c r="DJ1445" i="1" s="1"/>
  <c r="DK1445" i="1" s="1"/>
  <c r="DL1445" i="1" s="1"/>
  <c r="DM1445" i="1" s="1"/>
  <c r="DN1445" i="1" s="1"/>
  <c r="DO1445" i="1" s="1"/>
  <c r="DI1447" i="1"/>
  <c r="DJ1447" i="1" s="1"/>
  <c r="DK1447" i="1" s="1"/>
  <c r="DL1447" i="1" s="1"/>
  <c r="DM1447" i="1" s="1"/>
  <c r="DN1447" i="1" s="1"/>
  <c r="DO1447" i="1" s="1"/>
  <c r="DI1451" i="1"/>
  <c r="DJ1451" i="1" s="1"/>
  <c r="DK1451" i="1" s="1"/>
  <c r="DL1451" i="1" s="1"/>
  <c r="DM1451" i="1" s="1"/>
  <c r="DN1451" i="1" s="1"/>
  <c r="DO1451" i="1" s="1"/>
  <c r="DI1453" i="1"/>
  <c r="DJ1453" i="1" s="1"/>
  <c r="DK1453" i="1" s="1"/>
  <c r="DL1453" i="1" s="1"/>
  <c r="DM1453" i="1" s="1"/>
  <c r="DN1453" i="1" s="1"/>
  <c r="DO1453" i="1" s="1"/>
  <c r="DI1457" i="1"/>
  <c r="DJ1457" i="1" s="1"/>
  <c r="DK1457" i="1" s="1"/>
  <c r="DL1457" i="1" s="1"/>
  <c r="DM1457" i="1" s="1"/>
  <c r="DN1457" i="1" s="1"/>
  <c r="DO1457" i="1" s="1"/>
  <c r="DI1463" i="1"/>
  <c r="DJ1463" i="1" s="1"/>
  <c r="DK1463" i="1" s="1"/>
  <c r="DL1463" i="1" s="1"/>
  <c r="DM1463" i="1" s="1"/>
  <c r="DN1463" i="1" s="1"/>
  <c r="DO1463" i="1" s="1"/>
  <c r="DI1465" i="1"/>
  <c r="DJ1465" i="1" s="1"/>
  <c r="DK1465" i="1" s="1"/>
  <c r="DL1465" i="1" s="1"/>
  <c r="DM1465" i="1" s="1"/>
  <c r="DN1465" i="1" s="1"/>
  <c r="DO1465" i="1" s="1"/>
  <c r="DI1471" i="1"/>
  <c r="DJ1471" i="1" s="1"/>
  <c r="DK1471" i="1" s="1"/>
  <c r="DL1471" i="1" s="1"/>
  <c r="DM1471" i="1" s="1"/>
  <c r="DN1471" i="1" s="1"/>
  <c r="DO1471" i="1" s="1"/>
  <c r="DI1473" i="1"/>
  <c r="DJ1473" i="1" s="1"/>
  <c r="DK1473" i="1" s="1"/>
  <c r="DL1473" i="1" s="1"/>
  <c r="DM1473" i="1" s="1"/>
  <c r="DN1473" i="1" s="1"/>
  <c r="DO1473" i="1" s="1"/>
  <c r="DI1477" i="1"/>
  <c r="DJ1477" i="1" s="1"/>
  <c r="DK1477" i="1" s="1"/>
  <c r="DL1477" i="1" s="1"/>
  <c r="DM1477" i="1" s="1"/>
  <c r="DN1477" i="1" s="1"/>
  <c r="DO1477" i="1" s="1"/>
  <c r="DI1483" i="1"/>
  <c r="DJ1483" i="1" s="1"/>
  <c r="DK1483" i="1" s="1"/>
  <c r="DL1483" i="1" s="1"/>
  <c r="DM1483" i="1" s="1"/>
  <c r="DN1483" i="1" s="1"/>
  <c r="DO1483" i="1" s="1"/>
  <c r="DI1489" i="1"/>
  <c r="DJ1489" i="1" s="1"/>
  <c r="DK1489" i="1" s="1"/>
  <c r="DL1489" i="1" s="1"/>
  <c r="DM1489" i="1" s="1"/>
  <c r="DN1489" i="1" s="1"/>
  <c r="DO1489" i="1" s="1"/>
  <c r="DI1495" i="1"/>
  <c r="DJ1495" i="1" s="1"/>
  <c r="DK1495" i="1" s="1"/>
  <c r="DL1495" i="1" s="1"/>
  <c r="DM1495" i="1" s="1"/>
  <c r="DN1495" i="1" s="1"/>
  <c r="DO1495" i="1" s="1"/>
  <c r="DI1501" i="1"/>
  <c r="DJ1501" i="1" s="1"/>
  <c r="DK1501" i="1" s="1"/>
  <c r="DL1501" i="1" s="1"/>
  <c r="DM1501" i="1" s="1"/>
  <c r="DN1501" i="1" s="1"/>
  <c r="DO1501" i="1" s="1"/>
  <c r="DI1507" i="1"/>
  <c r="DJ1507" i="1" s="1"/>
  <c r="DK1507" i="1" s="1"/>
  <c r="DL1507" i="1" s="1"/>
  <c r="DM1507" i="1" s="1"/>
  <c r="DN1507" i="1" s="1"/>
  <c r="DO1507" i="1" s="1"/>
  <c r="DI1511" i="1"/>
  <c r="DJ1511" i="1" s="1"/>
  <c r="DK1511" i="1" s="1"/>
  <c r="DL1511" i="1" s="1"/>
  <c r="DM1511" i="1" s="1"/>
  <c r="DN1511" i="1" s="1"/>
  <c r="DO1511" i="1" s="1"/>
  <c r="DI1513" i="1"/>
  <c r="DJ1513" i="1" s="1"/>
  <c r="DK1513" i="1" s="1"/>
  <c r="DL1513" i="1" s="1"/>
  <c r="DM1513" i="1" s="1"/>
  <c r="DN1513" i="1" s="1"/>
  <c r="DO1513" i="1" s="1"/>
  <c r="DI1519" i="1"/>
  <c r="DJ1519" i="1" s="1"/>
  <c r="DK1519" i="1" s="1"/>
  <c r="DL1519" i="1" s="1"/>
  <c r="DM1519" i="1" s="1"/>
  <c r="DN1519" i="1" s="1"/>
  <c r="DO1519" i="1" s="1"/>
  <c r="DI1523" i="1"/>
  <c r="DJ1523" i="1" s="1"/>
  <c r="DK1523" i="1" s="1"/>
  <c r="DL1523" i="1" s="1"/>
  <c r="DM1523" i="1" s="1"/>
  <c r="DN1523" i="1" s="1"/>
  <c r="DO1523" i="1" s="1"/>
  <c r="DI1525" i="1"/>
  <c r="DJ1525" i="1" s="1"/>
  <c r="DK1525" i="1" s="1"/>
  <c r="DL1525" i="1" s="1"/>
  <c r="DM1525" i="1" s="1"/>
  <c r="DN1525" i="1" s="1"/>
  <c r="DO1525" i="1" s="1"/>
  <c r="DI1529" i="1"/>
  <c r="DJ1529" i="1" s="1"/>
  <c r="DK1529" i="1" s="1"/>
  <c r="DL1529" i="1" s="1"/>
  <c r="DM1529" i="1" s="1"/>
  <c r="DN1529" i="1" s="1"/>
  <c r="DO1529" i="1" s="1"/>
  <c r="DI1531" i="1"/>
  <c r="DJ1531" i="1" s="1"/>
  <c r="DK1531" i="1" s="1"/>
  <c r="DL1531" i="1" s="1"/>
  <c r="DM1531" i="1" s="1"/>
  <c r="DN1531" i="1" s="1"/>
  <c r="DO1531" i="1" s="1"/>
  <c r="DI1535" i="1"/>
  <c r="DJ1535" i="1" s="1"/>
  <c r="DK1535" i="1" s="1"/>
  <c r="DL1535" i="1" s="1"/>
  <c r="DM1535" i="1" s="1"/>
  <c r="DN1535" i="1" s="1"/>
  <c r="DO1535" i="1" s="1"/>
  <c r="DI1537" i="1"/>
  <c r="DJ1537" i="1" s="1"/>
  <c r="DK1537" i="1" s="1"/>
  <c r="DL1537" i="1" s="1"/>
  <c r="DM1537" i="1" s="1"/>
  <c r="DN1537" i="1" s="1"/>
  <c r="DO1537" i="1" s="1"/>
  <c r="DI1541" i="1"/>
  <c r="DJ1541" i="1" s="1"/>
  <c r="DK1541" i="1" s="1"/>
  <c r="DL1541" i="1" s="1"/>
  <c r="DM1541" i="1" s="1"/>
  <c r="DN1541" i="1" s="1"/>
  <c r="DO1541" i="1" s="1"/>
  <c r="DI1547" i="1"/>
  <c r="DJ1547" i="1" s="1"/>
  <c r="DK1547" i="1" s="1"/>
  <c r="DL1547" i="1" s="1"/>
  <c r="DM1547" i="1" s="1"/>
  <c r="DN1547" i="1" s="1"/>
  <c r="DO1547" i="1" s="1"/>
  <c r="DI1549" i="1"/>
  <c r="DJ1549" i="1" s="1"/>
  <c r="DK1549" i="1" s="1"/>
  <c r="DL1549" i="1" s="1"/>
  <c r="DM1549" i="1" s="1"/>
  <c r="DN1549" i="1" s="1"/>
  <c r="DO1549" i="1" s="1"/>
  <c r="DI1553" i="1"/>
  <c r="DJ1553" i="1" s="1"/>
  <c r="DK1553" i="1" s="1"/>
  <c r="DL1553" i="1" s="1"/>
  <c r="DM1553" i="1" s="1"/>
  <c r="DN1553" i="1" s="1"/>
  <c r="DO1553" i="1" s="1"/>
  <c r="DI1559" i="1"/>
  <c r="DJ1559" i="1" s="1"/>
  <c r="DK1559" i="1" s="1"/>
  <c r="DL1559" i="1" s="1"/>
  <c r="DM1559" i="1" s="1"/>
  <c r="DN1559" i="1" s="1"/>
  <c r="DO1559" i="1" s="1"/>
  <c r="DI1565" i="1"/>
  <c r="DJ1565" i="1" s="1"/>
  <c r="DK1565" i="1" s="1"/>
  <c r="DL1565" i="1" s="1"/>
  <c r="DM1565" i="1" s="1"/>
  <c r="DN1565" i="1" s="1"/>
  <c r="DO1565" i="1" s="1"/>
  <c r="DI1571" i="1"/>
  <c r="DJ1571" i="1" s="1"/>
  <c r="DK1571" i="1" s="1"/>
  <c r="DL1571" i="1" s="1"/>
  <c r="DM1571" i="1" s="1"/>
  <c r="DN1571" i="1" s="1"/>
  <c r="DO1571" i="1" s="1"/>
  <c r="DI1575" i="1"/>
  <c r="DI1577" i="1"/>
  <c r="DJ1577" i="1" s="1"/>
  <c r="DK1577" i="1" s="1"/>
  <c r="DL1577" i="1" s="1"/>
  <c r="DM1577" i="1" s="1"/>
  <c r="DN1577" i="1" s="1"/>
  <c r="DO1577" i="1" s="1"/>
  <c r="DI1599" i="1"/>
  <c r="DJ1599" i="1" s="1"/>
  <c r="DK1599" i="1" s="1"/>
  <c r="DL1599" i="1" s="1"/>
  <c r="DM1599" i="1" s="1"/>
  <c r="DN1599" i="1" s="1"/>
  <c r="DO1599" i="1" s="1"/>
  <c r="DI900" i="1"/>
  <c r="DJ900" i="1" s="1"/>
  <c r="DK900" i="1" s="1"/>
  <c r="DL900" i="1" s="1"/>
  <c r="DM900" i="1" s="1"/>
  <c r="DN900" i="1" s="1"/>
  <c r="DO900" i="1" s="1"/>
  <c r="DI888" i="1"/>
  <c r="DJ888" i="1" s="1"/>
  <c r="DK888" i="1" s="1"/>
  <c r="DL888" i="1" s="1"/>
  <c r="DM888" i="1" s="1"/>
  <c r="DN888" i="1" s="1"/>
  <c r="DO888" i="1" s="1"/>
  <c r="DI260" i="1"/>
  <c r="DJ260" i="1" s="1"/>
  <c r="DK260" i="1" s="1"/>
  <c r="DL260" i="1" s="1"/>
  <c r="DM260" i="1" s="1"/>
  <c r="DN260" i="1" s="1"/>
  <c r="DO260" i="1" s="1"/>
  <c r="DI228" i="1"/>
  <c r="DJ228" i="1" s="1"/>
  <c r="DK228" i="1" s="1"/>
  <c r="DL228" i="1" s="1"/>
  <c r="DM228" i="1" s="1"/>
  <c r="DN228" i="1" s="1"/>
  <c r="DO228" i="1" s="1"/>
  <c r="DI220" i="1"/>
  <c r="DJ220" i="1" s="1"/>
  <c r="DK220" i="1" s="1"/>
  <c r="DL220" i="1" s="1"/>
  <c r="DM220" i="1" s="1"/>
  <c r="DN220" i="1" s="1"/>
  <c r="DO220" i="1" s="1"/>
  <c r="DI214" i="1"/>
  <c r="DI182" i="1"/>
  <c r="DJ182" i="1" s="1"/>
  <c r="DK182" i="1" s="1"/>
  <c r="DL182" i="1" s="1"/>
  <c r="DM182" i="1" s="1"/>
  <c r="DN182" i="1" s="1"/>
  <c r="DO182" i="1" s="1"/>
  <c r="DI176" i="1"/>
  <c r="DJ176" i="1" s="1"/>
  <c r="DK176" i="1" s="1"/>
  <c r="DL176" i="1" s="1"/>
  <c r="DM176" i="1" s="1"/>
  <c r="DN176" i="1" s="1"/>
  <c r="DO176" i="1" s="1"/>
  <c r="DI148" i="1"/>
  <c r="DJ148" i="1" s="1"/>
  <c r="DK148" i="1" s="1"/>
  <c r="DL148" i="1" s="1"/>
  <c r="DM148" i="1" s="1"/>
  <c r="DN148" i="1" s="1"/>
  <c r="DO148" i="1" s="1"/>
  <c r="DI377" i="1"/>
  <c r="DI379" i="1"/>
  <c r="DJ379" i="1" s="1"/>
  <c r="DK379" i="1" s="1"/>
  <c r="DL379" i="1" s="1"/>
  <c r="DM379" i="1" s="1"/>
  <c r="DN379" i="1" s="1"/>
  <c r="DO379" i="1" s="1"/>
  <c r="DI381" i="1"/>
  <c r="DJ381" i="1" s="1"/>
  <c r="DK381" i="1" s="1"/>
  <c r="DL381" i="1" s="1"/>
  <c r="DM381" i="1" s="1"/>
  <c r="DN381" i="1" s="1"/>
  <c r="DO381" i="1" s="1"/>
  <c r="DI383" i="1"/>
  <c r="DJ383" i="1" s="1"/>
  <c r="DK383" i="1" s="1"/>
  <c r="DL383" i="1" s="1"/>
  <c r="DM383" i="1" s="1"/>
  <c r="DN383" i="1" s="1"/>
  <c r="DO383" i="1" s="1"/>
  <c r="DI385" i="1"/>
  <c r="DI387" i="1"/>
  <c r="DJ387" i="1" s="1"/>
  <c r="DK387" i="1" s="1"/>
  <c r="DL387" i="1" s="1"/>
  <c r="DM387" i="1" s="1"/>
  <c r="DN387" i="1" s="1"/>
  <c r="DO387" i="1" s="1"/>
  <c r="DI389" i="1"/>
  <c r="DJ389" i="1" s="1"/>
  <c r="DK389" i="1" s="1"/>
  <c r="DL389" i="1" s="1"/>
  <c r="DM389" i="1" s="1"/>
  <c r="DN389" i="1" s="1"/>
  <c r="DO389" i="1" s="1"/>
  <c r="DI391" i="1"/>
  <c r="DJ391" i="1" s="1"/>
  <c r="DK391" i="1" s="1"/>
  <c r="DL391" i="1" s="1"/>
  <c r="DM391" i="1" s="1"/>
  <c r="DN391" i="1" s="1"/>
  <c r="DO391" i="1" s="1"/>
  <c r="DI393" i="1"/>
  <c r="DI395" i="1"/>
  <c r="DJ395" i="1" s="1"/>
  <c r="DK395" i="1" s="1"/>
  <c r="DL395" i="1" s="1"/>
  <c r="DM395" i="1" s="1"/>
  <c r="DN395" i="1" s="1"/>
  <c r="DO395" i="1" s="1"/>
  <c r="DI397" i="1"/>
  <c r="DJ397" i="1" s="1"/>
  <c r="DK397" i="1" s="1"/>
  <c r="DL397" i="1" s="1"/>
  <c r="DM397" i="1" s="1"/>
  <c r="DN397" i="1" s="1"/>
  <c r="DO397" i="1" s="1"/>
  <c r="DI399" i="1"/>
  <c r="DJ399" i="1" s="1"/>
  <c r="DK399" i="1" s="1"/>
  <c r="DL399" i="1" s="1"/>
  <c r="DM399" i="1" s="1"/>
  <c r="DN399" i="1" s="1"/>
  <c r="DO399" i="1" s="1"/>
  <c r="DI401" i="1"/>
  <c r="DI403" i="1"/>
  <c r="DJ403" i="1" s="1"/>
  <c r="DK403" i="1" s="1"/>
  <c r="DL403" i="1" s="1"/>
  <c r="DM403" i="1" s="1"/>
  <c r="DN403" i="1" s="1"/>
  <c r="DO403" i="1" s="1"/>
  <c r="DI405" i="1"/>
  <c r="DJ405" i="1" s="1"/>
  <c r="DK405" i="1" s="1"/>
  <c r="DL405" i="1" s="1"/>
  <c r="DM405" i="1" s="1"/>
  <c r="DN405" i="1" s="1"/>
  <c r="DO405" i="1" s="1"/>
  <c r="DI407" i="1"/>
  <c r="DJ407" i="1" s="1"/>
  <c r="DK407" i="1" s="1"/>
  <c r="DL407" i="1" s="1"/>
  <c r="DM407" i="1" s="1"/>
  <c r="DN407" i="1" s="1"/>
  <c r="DO407" i="1" s="1"/>
  <c r="DI409" i="1"/>
  <c r="DI411" i="1"/>
  <c r="DJ411" i="1" s="1"/>
  <c r="DK411" i="1" s="1"/>
  <c r="DL411" i="1" s="1"/>
  <c r="DM411" i="1" s="1"/>
  <c r="DN411" i="1" s="1"/>
  <c r="DO411" i="1" s="1"/>
  <c r="DI413" i="1"/>
  <c r="DJ413" i="1" s="1"/>
  <c r="DK413" i="1" s="1"/>
  <c r="DL413" i="1" s="1"/>
  <c r="DM413" i="1" s="1"/>
  <c r="DN413" i="1" s="1"/>
  <c r="DO413" i="1" s="1"/>
  <c r="DI415" i="1"/>
  <c r="DJ415" i="1" s="1"/>
  <c r="DK415" i="1" s="1"/>
  <c r="DL415" i="1" s="1"/>
  <c r="DM415" i="1" s="1"/>
  <c r="DN415" i="1" s="1"/>
  <c r="DO415" i="1" s="1"/>
  <c r="DI441" i="1"/>
  <c r="DI457" i="1"/>
  <c r="DJ457" i="1" s="1"/>
  <c r="DK457" i="1" s="1"/>
  <c r="DL457" i="1" s="1"/>
  <c r="DM457" i="1" s="1"/>
  <c r="DN457" i="1" s="1"/>
  <c r="DO457" i="1" s="1"/>
  <c r="DI473" i="1"/>
  <c r="DJ473" i="1" s="1"/>
  <c r="DK473" i="1" s="1"/>
  <c r="DL473" i="1" s="1"/>
  <c r="DM473" i="1" s="1"/>
  <c r="DN473" i="1" s="1"/>
  <c r="DO473" i="1" s="1"/>
  <c r="DI505" i="1"/>
  <c r="DJ505" i="1" s="1"/>
  <c r="DK505" i="1" s="1"/>
  <c r="DL505" i="1" s="1"/>
  <c r="DM505" i="1" s="1"/>
  <c r="DN505" i="1" s="1"/>
  <c r="DO505" i="1" s="1"/>
  <c r="DI521" i="1"/>
  <c r="DI567" i="1"/>
  <c r="DJ567" i="1" s="1"/>
  <c r="DK567" i="1" s="1"/>
  <c r="DL567" i="1" s="1"/>
  <c r="DM567" i="1" s="1"/>
  <c r="DN567" i="1" s="1"/>
  <c r="DO567" i="1" s="1"/>
  <c r="DI581" i="1"/>
  <c r="DJ581" i="1" s="1"/>
  <c r="DK581" i="1" s="1"/>
  <c r="DL581" i="1" s="1"/>
  <c r="DM581" i="1" s="1"/>
  <c r="DN581" i="1" s="1"/>
  <c r="DO581" i="1" s="1"/>
  <c r="DI623" i="1"/>
  <c r="DJ623" i="1" s="1"/>
  <c r="DK623" i="1" s="1"/>
  <c r="DL623" i="1" s="1"/>
  <c r="DM623" i="1" s="1"/>
  <c r="DN623" i="1" s="1"/>
  <c r="DO623" i="1" s="1"/>
  <c r="DI655" i="1"/>
  <c r="DI709" i="1"/>
  <c r="DJ709" i="1" s="1"/>
  <c r="DK709" i="1" s="1"/>
  <c r="DL709" i="1" s="1"/>
  <c r="DM709" i="1" s="1"/>
  <c r="DN709" i="1" s="1"/>
  <c r="DO709" i="1" s="1"/>
  <c r="DI723" i="1"/>
  <c r="DJ723" i="1" s="1"/>
  <c r="DK723" i="1" s="1"/>
  <c r="DL723" i="1" s="1"/>
  <c r="DM723" i="1" s="1"/>
  <c r="DN723" i="1" s="1"/>
  <c r="DO723" i="1" s="1"/>
  <c r="DI837" i="1"/>
  <c r="DJ837" i="1" s="1"/>
  <c r="DK837" i="1" s="1"/>
  <c r="DL837" i="1" s="1"/>
  <c r="DM837" i="1" s="1"/>
  <c r="DN837" i="1" s="1"/>
  <c r="DO837" i="1" s="1"/>
  <c r="DI865" i="1"/>
  <c r="DJ865" i="1" s="1"/>
  <c r="DK865" i="1" s="1"/>
  <c r="DL865" i="1" s="1"/>
  <c r="DM865" i="1" s="1"/>
  <c r="DN865" i="1" s="1"/>
  <c r="DO865" i="1" s="1"/>
  <c r="DI979" i="1"/>
  <c r="DJ979" i="1" s="1"/>
  <c r="DK979" i="1" s="1"/>
  <c r="DL979" i="1" s="1"/>
  <c r="DM979" i="1" s="1"/>
  <c r="DN979" i="1" s="1"/>
  <c r="DO979" i="1" s="1"/>
  <c r="DI993" i="1"/>
  <c r="DJ993" i="1" s="1"/>
  <c r="DK993" i="1" s="1"/>
  <c r="DL993" i="1" s="1"/>
  <c r="DM993" i="1" s="1"/>
  <c r="DN993" i="1" s="1"/>
  <c r="DO993" i="1" s="1"/>
  <c r="DI1073" i="1"/>
  <c r="DJ1073" i="1" s="1"/>
  <c r="DK1073" i="1" s="1"/>
  <c r="DL1073" i="1" s="1"/>
  <c r="DM1073" i="1" s="1"/>
  <c r="DN1073" i="1" s="1"/>
  <c r="DO1073" i="1" s="1"/>
  <c r="DI618" i="1"/>
  <c r="DJ618" i="1" s="1"/>
  <c r="DK618" i="1" s="1"/>
  <c r="DL618" i="1" s="1"/>
  <c r="DM618" i="1" s="1"/>
  <c r="DN618" i="1" s="1"/>
  <c r="DO618" i="1" s="1"/>
  <c r="DI574" i="1"/>
  <c r="DJ574" i="1" s="1"/>
  <c r="DK574" i="1" s="1"/>
  <c r="DL574" i="1" s="1"/>
  <c r="DM574" i="1" s="1"/>
  <c r="DN574" i="1" s="1"/>
  <c r="DO574" i="1" s="1"/>
  <c r="DI568" i="1"/>
  <c r="DJ568" i="1" s="1"/>
  <c r="DK568" i="1" s="1"/>
  <c r="DL568" i="1" s="1"/>
  <c r="DM568" i="1" s="1"/>
  <c r="DN568" i="1" s="1"/>
  <c r="DO568" i="1" s="1"/>
  <c r="DI564" i="1"/>
  <c r="DJ564" i="1" s="1"/>
  <c r="DK564" i="1" s="1"/>
  <c r="DL564" i="1" s="1"/>
  <c r="DM564" i="1" s="1"/>
  <c r="DN564" i="1" s="1"/>
  <c r="DO564" i="1" s="1"/>
  <c r="DI558" i="1"/>
  <c r="DJ558" i="1" s="1"/>
  <c r="DK558" i="1" s="1"/>
  <c r="DL558" i="1" s="1"/>
  <c r="DM558" i="1" s="1"/>
  <c r="DN558" i="1" s="1"/>
  <c r="DO558" i="1" s="1"/>
  <c r="DI552" i="1"/>
  <c r="DJ552" i="1" s="1"/>
  <c r="DK552" i="1" s="1"/>
  <c r="DL552" i="1" s="1"/>
  <c r="DM552" i="1" s="1"/>
  <c r="DN552" i="1" s="1"/>
  <c r="DO552" i="1" s="1"/>
  <c r="DI546" i="1"/>
  <c r="DJ546" i="1" s="1"/>
  <c r="DK546" i="1" s="1"/>
  <c r="DL546" i="1" s="1"/>
  <c r="DM546" i="1" s="1"/>
  <c r="DN546" i="1" s="1"/>
  <c r="DO546" i="1" s="1"/>
  <c r="DI512" i="1"/>
  <c r="DJ512" i="1" s="1"/>
  <c r="DK512" i="1" s="1"/>
  <c r="DL512" i="1" s="1"/>
  <c r="DM512" i="1" s="1"/>
  <c r="DN512" i="1" s="1"/>
  <c r="DO512" i="1" s="1"/>
  <c r="DI506" i="1"/>
  <c r="DJ506" i="1" s="1"/>
  <c r="DK506" i="1" s="1"/>
  <c r="DL506" i="1" s="1"/>
  <c r="DM506" i="1" s="1"/>
  <c r="DN506" i="1" s="1"/>
  <c r="DO506" i="1" s="1"/>
  <c r="DI500" i="1"/>
  <c r="DJ500" i="1" s="1"/>
  <c r="DK500" i="1" s="1"/>
  <c r="DL500" i="1" s="1"/>
  <c r="DM500" i="1" s="1"/>
  <c r="DN500" i="1" s="1"/>
  <c r="DO500" i="1" s="1"/>
  <c r="DI480" i="1"/>
  <c r="DJ480" i="1" s="1"/>
  <c r="DK480" i="1" s="1"/>
  <c r="DL480" i="1" s="1"/>
  <c r="DM480" i="1" s="1"/>
  <c r="DN480" i="1" s="1"/>
  <c r="DO480" i="1" s="1"/>
  <c r="DI440" i="1"/>
  <c r="DJ440" i="1" s="1"/>
  <c r="DK440" i="1" s="1"/>
  <c r="DL440" i="1" s="1"/>
  <c r="DM440" i="1" s="1"/>
  <c r="DN440" i="1" s="1"/>
  <c r="DO440" i="1" s="1"/>
  <c r="DI426" i="1"/>
  <c r="DJ426" i="1" s="1"/>
  <c r="DK426" i="1" s="1"/>
  <c r="DL426" i="1" s="1"/>
  <c r="DM426" i="1" s="1"/>
  <c r="DN426" i="1" s="1"/>
  <c r="DO426" i="1" s="1"/>
  <c r="DI420" i="1"/>
  <c r="DJ420" i="1" s="1"/>
  <c r="DK420" i="1" s="1"/>
  <c r="DL420" i="1" s="1"/>
  <c r="DM420" i="1" s="1"/>
  <c r="DN420" i="1" s="1"/>
  <c r="DO420" i="1" s="1"/>
  <c r="DI416" i="1"/>
  <c r="DJ416" i="1" s="1"/>
  <c r="DK416" i="1" s="1"/>
  <c r="DL416" i="1" s="1"/>
  <c r="DM416" i="1" s="1"/>
  <c r="DN416" i="1" s="1"/>
  <c r="DO416" i="1" s="1"/>
  <c r="DI394" i="1"/>
  <c r="DJ394" i="1" s="1"/>
  <c r="DK394" i="1" s="1"/>
  <c r="DL394" i="1" s="1"/>
  <c r="DM394" i="1" s="1"/>
  <c r="DN394" i="1" s="1"/>
  <c r="DO394" i="1" s="1"/>
  <c r="DI368" i="1"/>
  <c r="DJ318" i="1"/>
  <c r="DK318" i="1" s="1"/>
  <c r="DL318" i="1" s="1"/>
  <c r="DM318" i="1" s="1"/>
  <c r="DN318" i="1" s="1"/>
  <c r="DO318" i="1" s="1"/>
  <c r="DI272" i="1"/>
  <c r="DJ272" i="1" s="1"/>
  <c r="DK272" i="1" s="1"/>
  <c r="DL272" i="1" s="1"/>
  <c r="DM272" i="1" s="1"/>
  <c r="DN272" i="1" s="1"/>
  <c r="DO272" i="1" s="1"/>
  <c r="DI268" i="1"/>
  <c r="DJ268" i="1" s="1"/>
  <c r="DK268" i="1" s="1"/>
  <c r="DL268" i="1" s="1"/>
  <c r="DM268" i="1" s="1"/>
  <c r="DN268" i="1" s="1"/>
  <c r="DO268" i="1" s="1"/>
  <c r="DI262" i="1"/>
  <c r="DI226" i="1"/>
  <c r="DJ226" i="1" s="1"/>
  <c r="DK226" i="1" s="1"/>
  <c r="DL226" i="1" s="1"/>
  <c r="DM226" i="1" s="1"/>
  <c r="DN226" i="1" s="1"/>
  <c r="DO226" i="1" s="1"/>
  <c r="DI222" i="1"/>
  <c r="DJ222" i="1" s="1"/>
  <c r="DK222" i="1" s="1"/>
  <c r="DL222" i="1" s="1"/>
  <c r="DM222" i="1" s="1"/>
  <c r="DN222" i="1" s="1"/>
  <c r="DO222" i="1" s="1"/>
  <c r="DI216" i="1"/>
  <c r="DJ216" i="1" s="1"/>
  <c r="DK216" i="1" s="1"/>
  <c r="DL216" i="1" s="1"/>
  <c r="DM216" i="1" s="1"/>
  <c r="DN216" i="1" s="1"/>
  <c r="DO216" i="1" s="1"/>
  <c r="DI180" i="1"/>
  <c r="DI172" i="1"/>
  <c r="DJ172" i="1" s="1"/>
  <c r="DK172" i="1" s="1"/>
  <c r="DL172" i="1" s="1"/>
  <c r="DM172" i="1" s="1"/>
  <c r="DN172" i="1" s="1"/>
  <c r="DO172" i="1" s="1"/>
  <c r="DI113" i="1"/>
  <c r="DJ113" i="1" s="1"/>
  <c r="DK113" i="1" s="1"/>
  <c r="DL113" i="1" s="1"/>
  <c r="DM113" i="1" s="1"/>
  <c r="DN113" i="1" s="1"/>
  <c r="DO113" i="1" s="1"/>
  <c r="DI89" i="1"/>
  <c r="DJ89" i="1" s="1"/>
  <c r="DK89" i="1" s="1"/>
  <c r="DL89" i="1" s="1"/>
  <c r="DM89" i="1" s="1"/>
  <c r="DN89" i="1" s="1"/>
  <c r="DO89" i="1" s="1"/>
  <c r="DI41" i="1"/>
  <c r="DJ41" i="1" s="1"/>
  <c r="DK41" i="1" s="1"/>
  <c r="DL41" i="1" s="1"/>
  <c r="DM41" i="1" s="1"/>
  <c r="DN41" i="1" s="1"/>
  <c r="DO41" i="1" s="1"/>
  <c r="DI1591" i="1"/>
  <c r="DJ1591" i="1" s="1"/>
  <c r="DK1591" i="1" s="1"/>
  <c r="DL1591" i="1" s="1"/>
  <c r="DM1591" i="1" s="1"/>
  <c r="DN1591" i="1" s="1"/>
  <c r="DO1591" i="1" s="1"/>
  <c r="DJ1563" i="1"/>
  <c r="DK1563" i="1" s="1"/>
  <c r="DL1563" i="1" s="1"/>
  <c r="DM1563" i="1" s="1"/>
  <c r="DN1563" i="1" s="1"/>
  <c r="DO1563" i="1" s="1"/>
  <c r="DI1262" i="1"/>
  <c r="DJ1262" i="1" s="1"/>
  <c r="DK1262" i="1" s="1"/>
  <c r="DL1262" i="1" s="1"/>
  <c r="DM1262" i="1" s="1"/>
  <c r="DN1262" i="1" s="1"/>
  <c r="DO1262" i="1" s="1"/>
  <c r="DI1242" i="1"/>
  <c r="DJ1242" i="1" s="1"/>
  <c r="DK1242" i="1" s="1"/>
  <c r="DL1242" i="1" s="1"/>
  <c r="DM1242" i="1" s="1"/>
  <c r="DN1242" i="1" s="1"/>
  <c r="DO1242" i="1" s="1"/>
  <c r="DI912" i="1"/>
  <c r="DJ912" i="1" s="1"/>
  <c r="DK912" i="1" s="1"/>
  <c r="DL912" i="1" s="1"/>
  <c r="DM912" i="1" s="1"/>
  <c r="DN912" i="1" s="1"/>
  <c r="DO912" i="1" s="1"/>
  <c r="DI896" i="1"/>
  <c r="DJ896" i="1" s="1"/>
  <c r="DK896" i="1" s="1"/>
  <c r="DL896" i="1" s="1"/>
  <c r="DM896" i="1" s="1"/>
  <c r="DN896" i="1" s="1"/>
  <c r="DO896" i="1" s="1"/>
  <c r="DI884" i="1"/>
  <c r="DJ884" i="1" s="1"/>
  <c r="DK884" i="1" s="1"/>
  <c r="DL884" i="1" s="1"/>
  <c r="DM884" i="1" s="1"/>
  <c r="DN884" i="1" s="1"/>
  <c r="DO884" i="1" s="1"/>
  <c r="DI636" i="1"/>
  <c r="DJ636" i="1" s="1"/>
  <c r="DK636" i="1" s="1"/>
  <c r="DL636" i="1" s="1"/>
  <c r="DM636" i="1" s="1"/>
  <c r="DN636" i="1" s="1"/>
  <c r="DO636" i="1" s="1"/>
  <c r="DI31" i="1"/>
  <c r="DJ31" i="1" s="1"/>
  <c r="DK31" i="1" s="1"/>
  <c r="DL31" i="1" s="1"/>
  <c r="DM31" i="1" s="1"/>
  <c r="DN31" i="1" s="1"/>
  <c r="DO31" i="1" s="1"/>
  <c r="DI6" i="1"/>
  <c r="DJ6" i="1" s="1"/>
  <c r="DK6" i="1" s="1"/>
  <c r="DL6" i="1" s="1"/>
  <c r="DM6" i="1" s="1"/>
  <c r="DN6" i="1" s="1"/>
  <c r="DO6" i="1" s="1"/>
  <c r="DI40" i="1"/>
  <c r="DJ40" i="1" s="1"/>
  <c r="DK40" i="1" s="1"/>
  <c r="DL40" i="1" s="1"/>
  <c r="DM40" i="1" s="1"/>
  <c r="DN40" i="1" s="1"/>
  <c r="DO40" i="1" s="1"/>
  <c r="DI88" i="1"/>
  <c r="DJ88" i="1" s="1"/>
  <c r="DK88" i="1" s="1"/>
  <c r="DL88" i="1" s="1"/>
  <c r="DM88" i="1" s="1"/>
  <c r="DN88" i="1" s="1"/>
  <c r="DO88" i="1" s="1"/>
  <c r="DI114" i="1"/>
  <c r="DJ114" i="1" s="1"/>
  <c r="DK114" i="1" s="1"/>
  <c r="DL114" i="1" s="1"/>
  <c r="DM114" i="1" s="1"/>
  <c r="DN114" i="1" s="1"/>
  <c r="DO114" i="1" s="1"/>
  <c r="DI185" i="1"/>
  <c r="DJ185" i="1" s="1"/>
  <c r="DK185" i="1" s="1"/>
  <c r="DL185" i="1" s="1"/>
  <c r="DM185" i="1" s="1"/>
  <c r="DN185" i="1" s="1"/>
  <c r="DO185" i="1" s="1"/>
  <c r="DI201" i="1"/>
  <c r="DJ201" i="1" s="1"/>
  <c r="DK201" i="1" s="1"/>
  <c r="DL201" i="1" s="1"/>
  <c r="DM201" i="1" s="1"/>
  <c r="DN201" i="1" s="1"/>
  <c r="DO201" i="1" s="1"/>
  <c r="DI249" i="1"/>
  <c r="DJ249" i="1" s="1"/>
  <c r="DK249" i="1" s="1"/>
  <c r="DL249" i="1" s="1"/>
  <c r="DM249" i="1" s="1"/>
  <c r="DN249" i="1" s="1"/>
  <c r="DO249" i="1" s="1"/>
  <c r="DI265" i="1"/>
  <c r="DJ265" i="1" s="1"/>
  <c r="DK265" i="1" s="1"/>
  <c r="DL265" i="1" s="1"/>
  <c r="DM265" i="1" s="1"/>
  <c r="DN265" i="1" s="1"/>
  <c r="DO265" i="1" s="1"/>
  <c r="DI313" i="1"/>
  <c r="DJ313" i="1" s="1"/>
  <c r="DK313" i="1" s="1"/>
  <c r="DL313" i="1" s="1"/>
  <c r="DM313" i="1" s="1"/>
  <c r="DN313" i="1" s="1"/>
  <c r="DO313" i="1" s="1"/>
  <c r="DI329" i="1"/>
  <c r="DJ329" i="1" s="1"/>
  <c r="DK329" i="1" s="1"/>
  <c r="DL329" i="1" s="1"/>
  <c r="DM329" i="1" s="1"/>
  <c r="DN329" i="1" s="1"/>
  <c r="DO329" i="1" s="1"/>
  <c r="DI20" i="1"/>
  <c r="DJ20" i="1" s="1"/>
  <c r="DK20" i="1" s="1"/>
  <c r="DL20" i="1" s="1"/>
  <c r="DM20" i="1" s="1"/>
  <c r="DN20" i="1" s="1"/>
  <c r="DO20" i="1" s="1"/>
  <c r="DI489" i="1"/>
  <c r="DJ489" i="1" s="1"/>
  <c r="DK489" i="1" s="1"/>
  <c r="DL489" i="1" s="1"/>
  <c r="DM489" i="1" s="1"/>
  <c r="DN489" i="1" s="1"/>
  <c r="DO489" i="1" s="1"/>
  <c r="DI591" i="1"/>
  <c r="DJ591" i="1" s="1"/>
  <c r="DK591" i="1" s="1"/>
  <c r="DL591" i="1" s="1"/>
  <c r="DM591" i="1" s="1"/>
  <c r="DN591" i="1" s="1"/>
  <c r="DO591" i="1" s="1"/>
  <c r="DI737" i="1"/>
  <c r="DJ737" i="1" s="1"/>
  <c r="DK737" i="1" s="1"/>
  <c r="DL737" i="1" s="1"/>
  <c r="DM737" i="1" s="1"/>
  <c r="DN737" i="1" s="1"/>
  <c r="DO737" i="1" s="1"/>
  <c r="DI1058" i="1"/>
  <c r="DJ1058" i="1" s="1"/>
  <c r="DK1058" i="1" s="1"/>
  <c r="DL1058" i="1" s="1"/>
  <c r="DM1058" i="1" s="1"/>
  <c r="DN1058" i="1" s="1"/>
  <c r="DO1058" i="1" s="1"/>
  <c r="DI1056" i="1"/>
  <c r="DJ1056" i="1" s="1"/>
  <c r="DK1056" i="1" s="1"/>
  <c r="DL1056" i="1" s="1"/>
  <c r="DM1056" i="1" s="1"/>
  <c r="DN1056" i="1" s="1"/>
  <c r="DO1056" i="1" s="1"/>
  <c r="DI1054" i="1"/>
  <c r="DJ1054" i="1" s="1"/>
  <c r="DK1054" i="1" s="1"/>
  <c r="DL1054" i="1" s="1"/>
  <c r="DM1054" i="1" s="1"/>
  <c r="DN1054" i="1" s="1"/>
  <c r="DO1054" i="1" s="1"/>
  <c r="DI1052" i="1"/>
  <c r="DJ1052" i="1" s="1"/>
  <c r="DK1052" i="1" s="1"/>
  <c r="DL1052" i="1" s="1"/>
  <c r="DM1052" i="1" s="1"/>
  <c r="DN1052" i="1" s="1"/>
  <c r="DO1052" i="1" s="1"/>
  <c r="DI928" i="1"/>
  <c r="DJ928" i="1" s="1"/>
  <c r="DK928" i="1" s="1"/>
  <c r="DL928" i="1" s="1"/>
  <c r="DM928" i="1" s="1"/>
  <c r="DN928" i="1" s="1"/>
  <c r="DO928" i="1" s="1"/>
  <c r="DI918" i="1"/>
  <c r="DJ918" i="1" s="1"/>
  <c r="DK918" i="1" s="1"/>
  <c r="DL918" i="1" s="1"/>
  <c r="DM918" i="1" s="1"/>
  <c r="DN918" i="1" s="1"/>
  <c r="DO918" i="1" s="1"/>
  <c r="DI916" i="1"/>
  <c r="DJ916" i="1" s="1"/>
  <c r="DK916" i="1" s="1"/>
  <c r="DL916" i="1" s="1"/>
  <c r="DM916" i="1" s="1"/>
  <c r="DN916" i="1" s="1"/>
  <c r="DO916" i="1" s="1"/>
  <c r="DI902" i="1"/>
  <c r="DJ902" i="1" s="1"/>
  <c r="DK902" i="1" s="1"/>
  <c r="DL902" i="1" s="1"/>
  <c r="DM902" i="1" s="1"/>
  <c r="DN902" i="1" s="1"/>
  <c r="DO902" i="1" s="1"/>
  <c r="DI890" i="1"/>
  <c r="DJ890" i="1" s="1"/>
  <c r="DK890" i="1" s="1"/>
  <c r="DL890" i="1" s="1"/>
  <c r="DM890" i="1" s="1"/>
  <c r="DN890" i="1" s="1"/>
  <c r="DO890" i="1" s="1"/>
  <c r="DI650" i="1"/>
  <c r="DJ650" i="1" s="1"/>
  <c r="DK650" i="1" s="1"/>
  <c r="DL650" i="1" s="1"/>
  <c r="DM650" i="1" s="1"/>
  <c r="DN650" i="1" s="1"/>
  <c r="DO650" i="1" s="1"/>
  <c r="DI648" i="1"/>
  <c r="DJ648" i="1" s="1"/>
  <c r="DK648" i="1" s="1"/>
  <c r="DL648" i="1" s="1"/>
  <c r="DM648" i="1" s="1"/>
  <c r="DN648" i="1" s="1"/>
  <c r="DO648" i="1" s="1"/>
  <c r="DI646" i="1"/>
  <c r="DJ646" i="1" s="1"/>
  <c r="DK646" i="1" s="1"/>
  <c r="DL646" i="1" s="1"/>
  <c r="DM646" i="1" s="1"/>
  <c r="DN646" i="1" s="1"/>
  <c r="DO646" i="1" s="1"/>
  <c r="DI644" i="1"/>
  <c r="DJ644" i="1" s="1"/>
  <c r="DK644" i="1" s="1"/>
  <c r="DL644" i="1" s="1"/>
  <c r="DM644" i="1" s="1"/>
  <c r="DN644" i="1" s="1"/>
  <c r="DO644" i="1" s="1"/>
  <c r="DI642" i="1"/>
  <c r="DJ642" i="1" s="1"/>
  <c r="DK642" i="1" s="1"/>
  <c r="DL642" i="1" s="1"/>
  <c r="DM642" i="1" s="1"/>
  <c r="DN642" i="1" s="1"/>
  <c r="DO642" i="1" s="1"/>
  <c r="DI640" i="1"/>
  <c r="DJ640" i="1" s="1"/>
  <c r="DK640" i="1" s="1"/>
  <c r="DL640" i="1" s="1"/>
  <c r="DM640" i="1" s="1"/>
  <c r="DN640" i="1" s="1"/>
  <c r="DO640" i="1" s="1"/>
  <c r="DI616" i="1"/>
  <c r="DJ616" i="1" s="1"/>
  <c r="DK616" i="1" s="1"/>
  <c r="DL616" i="1" s="1"/>
  <c r="DM616" i="1" s="1"/>
  <c r="DN616" i="1" s="1"/>
  <c r="DO616" i="1" s="1"/>
  <c r="DI572" i="1"/>
  <c r="DJ572" i="1" s="1"/>
  <c r="DK572" i="1" s="1"/>
  <c r="DL572" i="1" s="1"/>
  <c r="DM572" i="1" s="1"/>
  <c r="DN572" i="1" s="1"/>
  <c r="DO572" i="1" s="1"/>
  <c r="DI570" i="1"/>
  <c r="DJ570" i="1" s="1"/>
  <c r="DK570" i="1" s="1"/>
  <c r="DL570" i="1" s="1"/>
  <c r="DM570" i="1" s="1"/>
  <c r="DN570" i="1" s="1"/>
  <c r="DO570" i="1" s="1"/>
  <c r="DI566" i="1"/>
  <c r="DJ566" i="1" s="1"/>
  <c r="DK566" i="1" s="1"/>
  <c r="DL566" i="1" s="1"/>
  <c r="DM566" i="1" s="1"/>
  <c r="DN566" i="1" s="1"/>
  <c r="DO566" i="1" s="1"/>
  <c r="DI562" i="1"/>
  <c r="DJ562" i="1" s="1"/>
  <c r="DK562" i="1" s="1"/>
  <c r="DL562" i="1" s="1"/>
  <c r="DM562" i="1" s="1"/>
  <c r="DN562" i="1" s="1"/>
  <c r="DO562" i="1" s="1"/>
  <c r="DI560" i="1"/>
  <c r="DJ560" i="1" s="1"/>
  <c r="DK560" i="1" s="1"/>
  <c r="DL560" i="1" s="1"/>
  <c r="DM560" i="1" s="1"/>
  <c r="DN560" i="1" s="1"/>
  <c r="DO560" i="1" s="1"/>
  <c r="DI556" i="1"/>
  <c r="DJ556" i="1" s="1"/>
  <c r="DK556" i="1" s="1"/>
  <c r="DL556" i="1" s="1"/>
  <c r="DM556" i="1" s="1"/>
  <c r="DN556" i="1" s="1"/>
  <c r="DO556" i="1" s="1"/>
  <c r="DI554" i="1"/>
  <c r="DJ554" i="1" s="1"/>
  <c r="DK554" i="1" s="1"/>
  <c r="DL554" i="1" s="1"/>
  <c r="DM554" i="1" s="1"/>
  <c r="DN554" i="1" s="1"/>
  <c r="DO554" i="1" s="1"/>
  <c r="DI550" i="1"/>
  <c r="DJ550" i="1" s="1"/>
  <c r="DK550" i="1" s="1"/>
  <c r="DL550" i="1" s="1"/>
  <c r="DM550" i="1" s="1"/>
  <c r="DN550" i="1" s="1"/>
  <c r="DO550" i="1" s="1"/>
  <c r="DI548" i="1"/>
  <c r="DJ548" i="1" s="1"/>
  <c r="DK548" i="1" s="1"/>
  <c r="DL548" i="1" s="1"/>
  <c r="DM548" i="1" s="1"/>
  <c r="DN548" i="1" s="1"/>
  <c r="DO548" i="1" s="1"/>
  <c r="DI544" i="1"/>
  <c r="DJ544" i="1" s="1"/>
  <c r="DK544" i="1" s="1"/>
  <c r="DL544" i="1" s="1"/>
  <c r="DM544" i="1" s="1"/>
  <c r="DN544" i="1" s="1"/>
  <c r="DO544" i="1" s="1"/>
  <c r="DI514" i="1"/>
  <c r="DJ514" i="1" s="1"/>
  <c r="DK514" i="1" s="1"/>
  <c r="DL514" i="1" s="1"/>
  <c r="DM514" i="1" s="1"/>
  <c r="DN514" i="1" s="1"/>
  <c r="DO514" i="1" s="1"/>
  <c r="DJ510" i="1"/>
  <c r="DK510" i="1" s="1"/>
  <c r="DL510" i="1" s="1"/>
  <c r="DM510" i="1" s="1"/>
  <c r="DN510" i="1" s="1"/>
  <c r="DO510" i="1" s="1"/>
  <c r="DI508" i="1"/>
  <c r="DJ508" i="1" s="1"/>
  <c r="DK508" i="1" s="1"/>
  <c r="DL508" i="1" s="1"/>
  <c r="DM508" i="1" s="1"/>
  <c r="DN508" i="1" s="1"/>
  <c r="DO508" i="1" s="1"/>
  <c r="DI504" i="1"/>
  <c r="DJ504" i="1" s="1"/>
  <c r="DK504" i="1" s="1"/>
  <c r="DL504" i="1" s="1"/>
  <c r="DM504" i="1" s="1"/>
  <c r="DN504" i="1" s="1"/>
  <c r="DO504" i="1" s="1"/>
  <c r="DI502" i="1"/>
  <c r="DJ502" i="1" s="1"/>
  <c r="DK502" i="1" s="1"/>
  <c r="DL502" i="1" s="1"/>
  <c r="DM502" i="1" s="1"/>
  <c r="DN502" i="1" s="1"/>
  <c r="DO502" i="1" s="1"/>
  <c r="DI482" i="1"/>
  <c r="DJ482" i="1" s="1"/>
  <c r="DK482" i="1" s="1"/>
  <c r="DL482" i="1" s="1"/>
  <c r="DM482" i="1" s="1"/>
  <c r="DN482" i="1" s="1"/>
  <c r="DO482" i="1" s="1"/>
  <c r="DI442" i="1"/>
  <c r="DJ442" i="1" s="1"/>
  <c r="DK442" i="1" s="1"/>
  <c r="DL442" i="1" s="1"/>
  <c r="DM442" i="1" s="1"/>
  <c r="DN442" i="1" s="1"/>
  <c r="DO442" i="1" s="1"/>
  <c r="DI424" i="1"/>
  <c r="DJ424" i="1" s="1"/>
  <c r="DK424" i="1" s="1"/>
  <c r="DL424" i="1" s="1"/>
  <c r="DM424" i="1" s="1"/>
  <c r="DN424" i="1" s="1"/>
  <c r="DO424" i="1" s="1"/>
  <c r="DI422" i="1"/>
  <c r="DJ422" i="1" s="1"/>
  <c r="DK422" i="1" s="1"/>
  <c r="DL422" i="1" s="1"/>
  <c r="DM422" i="1" s="1"/>
  <c r="DN422" i="1" s="1"/>
  <c r="DO422" i="1" s="1"/>
  <c r="DI418" i="1"/>
  <c r="DJ418" i="1" s="1"/>
  <c r="DK418" i="1" s="1"/>
  <c r="DL418" i="1" s="1"/>
  <c r="DM418" i="1" s="1"/>
  <c r="DN418" i="1" s="1"/>
  <c r="DO418" i="1" s="1"/>
  <c r="DI414" i="1"/>
  <c r="DJ414" i="1" s="1"/>
  <c r="DK414" i="1" s="1"/>
  <c r="DL414" i="1" s="1"/>
  <c r="DM414" i="1" s="1"/>
  <c r="DN414" i="1" s="1"/>
  <c r="DO414" i="1" s="1"/>
  <c r="DI412" i="1"/>
  <c r="DJ412" i="1" s="1"/>
  <c r="DK412" i="1" s="1"/>
  <c r="DL412" i="1" s="1"/>
  <c r="DM412" i="1" s="1"/>
  <c r="DN412" i="1" s="1"/>
  <c r="DO412" i="1" s="1"/>
  <c r="DI392" i="1"/>
  <c r="DJ392" i="1" s="1"/>
  <c r="DK392" i="1" s="1"/>
  <c r="DL392" i="1" s="1"/>
  <c r="DM392" i="1" s="1"/>
  <c r="DN392" i="1" s="1"/>
  <c r="DO392" i="1" s="1"/>
  <c r="DI370" i="1"/>
  <c r="DJ370" i="1" s="1"/>
  <c r="DK370" i="1" s="1"/>
  <c r="DL370" i="1" s="1"/>
  <c r="DM370" i="1" s="1"/>
  <c r="DN370" i="1" s="1"/>
  <c r="DO370" i="1" s="1"/>
  <c r="DI322" i="1"/>
  <c r="DJ322" i="1" s="1"/>
  <c r="DK322" i="1" s="1"/>
  <c r="DL322" i="1" s="1"/>
  <c r="DM322" i="1" s="1"/>
  <c r="DN322" i="1" s="1"/>
  <c r="DO322" i="1" s="1"/>
  <c r="DI320" i="1"/>
  <c r="DJ320" i="1" s="1"/>
  <c r="DK320" i="1" s="1"/>
  <c r="DL320" i="1" s="1"/>
  <c r="DM320" i="1" s="1"/>
  <c r="DN320" i="1" s="1"/>
  <c r="DO320" i="1" s="1"/>
  <c r="DI316" i="1"/>
  <c r="DJ316" i="1" s="1"/>
  <c r="DK316" i="1" s="1"/>
  <c r="DL316" i="1" s="1"/>
  <c r="DM316" i="1" s="1"/>
  <c r="DN316" i="1" s="1"/>
  <c r="DO316" i="1" s="1"/>
  <c r="DI274" i="1"/>
  <c r="DJ274" i="1" s="1"/>
  <c r="DK274" i="1" s="1"/>
  <c r="DL274" i="1" s="1"/>
  <c r="DM274" i="1" s="1"/>
  <c r="DN274" i="1" s="1"/>
  <c r="DO274" i="1" s="1"/>
  <c r="DI270" i="1"/>
  <c r="DI266" i="1"/>
  <c r="DJ266" i="1" s="1"/>
  <c r="DK266" i="1" s="1"/>
  <c r="DL266" i="1" s="1"/>
  <c r="DM266" i="1" s="1"/>
  <c r="DN266" i="1" s="1"/>
  <c r="DO266" i="1" s="1"/>
  <c r="DI264" i="1"/>
  <c r="DJ264" i="1" s="1"/>
  <c r="DK264" i="1" s="1"/>
  <c r="DL264" i="1" s="1"/>
  <c r="DM264" i="1" s="1"/>
  <c r="DN264" i="1" s="1"/>
  <c r="DO264" i="1" s="1"/>
  <c r="DI230" i="1"/>
  <c r="DJ230" i="1" s="1"/>
  <c r="DK230" i="1" s="1"/>
  <c r="DL230" i="1" s="1"/>
  <c r="DM230" i="1" s="1"/>
  <c r="DN230" i="1" s="1"/>
  <c r="DO230" i="1" s="1"/>
  <c r="DI224" i="1"/>
  <c r="DI218" i="1"/>
  <c r="DJ218" i="1" s="1"/>
  <c r="DK218" i="1" s="1"/>
  <c r="DL218" i="1" s="1"/>
  <c r="DM218" i="1" s="1"/>
  <c r="DN218" i="1" s="1"/>
  <c r="DO218" i="1" s="1"/>
  <c r="DI212" i="1"/>
  <c r="DJ212" i="1" s="1"/>
  <c r="DK212" i="1" s="1"/>
  <c r="DL212" i="1" s="1"/>
  <c r="DM212" i="1" s="1"/>
  <c r="DN212" i="1" s="1"/>
  <c r="DO212" i="1" s="1"/>
  <c r="DI178" i="1"/>
  <c r="DJ178" i="1" s="1"/>
  <c r="DK178" i="1" s="1"/>
  <c r="DL178" i="1" s="1"/>
  <c r="DM178" i="1" s="1"/>
  <c r="DN178" i="1" s="1"/>
  <c r="DO178" i="1" s="1"/>
  <c r="DI174" i="1"/>
  <c r="DI150" i="1"/>
  <c r="DJ150" i="1" s="1"/>
  <c r="DK150" i="1" s="1"/>
  <c r="DL150" i="1" s="1"/>
  <c r="DM150" i="1" s="1"/>
  <c r="DN150" i="1" s="1"/>
  <c r="DO150" i="1" s="1"/>
  <c r="DI146" i="1"/>
  <c r="DJ146" i="1" s="1"/>
  <c r="DK146" i="1" s="1"/>
  <c r="DL146" i="1" s="1"/>
  <c r="DM146" i="1" s="1"/>
  <c r="DN146" i="1" s="1"/>
  <c r="DO146" i="1" s="1"/>
  <c r="DI95" i="1"/>
  <c r="DJ95" i="1" s="1"/>
  <c r="DK95" i="1" s="1"/>
  <c r="DL95" i="1" s="1"/>
  <c r="DM95" i="1" s="1"/>
  <c r="DN95" i="1" s="1"/>
  <c r="DO95" i="1" s="1"/>
  <c r="DI65" i="1"/>
  <c r="DI37" i="1"/>
  <c r="DJ37" i="1" s="1"/>
  <c r="DK37" i="1" s="1"/>
  <c r="DL37" i="1" s="1"/>
  <c r="DM37" i="1" s="1"/>
  <c r="DN37" i="1" s="1"/>
  <c r="DO37" i="1" s="1"/>
  <c r="DI1394" i="1"/>
  <c r="DJ1394" i="1" s="1"/>
  <c r="DK1394" i="1" s="1"/>
  <c r="DL1394" i="1" s="1"/>
  <c r="DM1394" i="1" s="1"/>
  <c r="DN1394" i="1" s="1"/>
  <c r="DO1394" i="1" s="1"/>
  <c r="DI1380" i="1"/>
  <c r="DJ1380" i="1" s="1"/>
  <c r="DK1380" i="1" s="1"/>
  <c r="DL1380" i="1" s="1"/>
  <c r="DM1380" i="1" s="1"/>
  <c r="DN1380" i="1" s="1"/>
  <c r="DO1380" i="1" s="1"/>
  <c r="DI1372" i="1"/>
  <c r="DJ1372" i="1" s="1"/>
  <c r="DK1372" i="1" s="1"/>
  <c r="DL1372" i="1" s="1"/>
  <c r="DM1372" i="1" s="1"/>
  <c r="DN1372" i="1" s="1"/>
  <c r="DO1372" i="1" s="1"/>
  <c r="DI1364" i="1"/>
  <c r="DJ1364" i="1" s="1"/>
  <c r="DK1364" i="1" s="1"/>
  <c r="DL1364" i="1" s="1"/>
  <c r="DM1364" i="1" s="1"/>
  <c r="DN1364" i="1" s="1"/>
  <c r="DO1364" i="1" s="1"/>
  <c r="DI1356" i="1"/>
  <c r="DJ1356" i="1" s="1"/>
  <c r="DK1356" i="1" s="1"/>
  <c r="DL1356" i="1" s="1"/>
  <c r="DM1356" i="1" s="1"/>
  <c r="DN1356" i="1" s="1"/>
  <c r="DO1356" i="1" s="1"/>
  <c r="DI1314" i="1"/>
  <c r="DJ1314" i="1" s="1"/>
  <c r="DK1314" i="1" s="1"/>
  <c r="DL1314" i="1" s="1"/>
  <c r="DM1314" i="1" s="1"/>
  <c r="DN1314" i="1" s="1"/>
  <c r="DO1314" i="1" s="1"/>
  <c r="DI1308" i="1"/>
  <c r="DJ1308" i="1" s="1"/>
  <c r="DK1308" i="1" s="1"/>
  <c r="DL1308" i="1" s="1"/>
  <c r="DM1308" i="1" s="1"/>
  <c r="DN1308" i="1" s="1"/>
  <c r="DO1308" i="1" s="1"/>
  <c r="DI1302" i="1"/>
  <c r="DJ1302" i="1" s="1"/>
  <c r="DK1302" i="1" s="1"/>
  <c r="DL1302" i="1" s="1"/>
  <c r="DM1302" i="1" s="1"/>
  <c r="DN1302" i="1" s="1"/>
  <c r="DO1302" i="1" s="1"/>
  <c r="DI1294" i="1"/>
  <c r="DJ1294" i="1" s="1"/>
  <c r="DK1294" i="1" s="1"/>
  <c r="DL1294" i="1" s="1"/>
  <c r="DM1294" i="1" s="1"/>
  <c r="DN1294" i="1" s="1"/>
  <c r="DO1294" i="1" s="1"/>
  <c r="DI1288" i="1"/>
  <c r="DJ1288" i="1" s="1"/>
  <c r="DK1288" i="1" s="1"/>
  <c r="DL1288" i="1" s="1"/>
  <c r="DM1288" i="1" s="1"/>
  <c r="DN1288" i="1" s="1"/>
  <c r="DO1288" i="1" s="1"/>
  <c r="DI1282" i="1"/>
  <c r="DJ1282" i="1" s="1"/>
  <c r="DK1282" i="1" s="1"/>
  <c r="DL1282" i="1" s="1"/>
  <c r="DM1282" i="1" s="1"/>
  <c r="DN1282" i="1" s="1"/>
  <c r="DO1282" i="1" s="1"/>
  <c r="DJ1279" i="1"/>
  <c r="DK1279" i="1" s="1"/>
  <c r="DL1279" i="1" s="1"/>
  <c r="DM1279" i="1" s="1"/>
  <c r="DN1279" i="1" s="1"/>
  <c r="DO1279" i="1" s="1"/>
  <c r="DI1268" i="1"/>
  <c r="DJ1268" i="1" s="1"/>
  <c r="DK1268" i="1" s="1"/>
  <c r="DL1268" i="1" s="1"/>
  <c r="DM1268" i="1" s="1"/>
  <c r="DN1268" i="1" s="1"/>
  <c r="DO1268" i="1" s="1"/>
  <c r="DI1248" i="1"/>
  <c r="DJ1248" i="1" s="1"/>
  <c r="DK1248" i="1" s="1"/>
  <c r="DL1248" i="1" s="1"/>
  <c r="DM1248" i="1" s="1"/>
  <c r="DN1248" i="1" s="1"/>
  <c r="DO1248" i="1" s="1"/>
  <c r="DI1236" i="1"/>
  <c r="DJ1236" i="1" s="1"/>
  <c r="DK1236" i="1" s="1"/>
  <c r="DL1236" i="1" s="1"/>
  <c r="DM1236" i="1" s="1"/>
  <c r="DN1236" i="1" s="1"/>
  <c r="DO1236" i="1" s="1"/>
  <c r="DI1050" i="1"/>
  <c r="DJ1050" i="1" s="1"/>
  <c r="DK1050" i="1" s="1"/>
  <c r="DL1050" i="1" s="1"/>
  <c r="DM1050" i="1" s="1"/>
  <c r="DN1050" i="1" s="1"/>
  <c r="DO1050" i="1" s="1"/>
  <c r="DI1048" i="1"/>
  <c r="DJ1048" i="1" s="1"/>
  <c r="DK1048" i="1" s="1"/>
  <c r="DL1048" i="1" s="1"/>
  <c r="DM1048" i="1" s="1"/>
  <c r="DN1048" i="1" s="1"/>
  <c r="DO1048" i="1" s="1"/>
  <c r="DI1046" i="1"/>
  <c r="DJ1046" i="1" s="1"/>
  <c r="DK1046" i="1" s="1"/>
  <c r="DL1046" i="1" s="1"/>
  <c r="DM1046" i="1" s="1"/>
  <c r="DN1046" i="1" s="1"/>
  <c r="DO1046" i="1" s="1"/>
  <c r="DI1012" i="1"/>
  <c r="DJ1012" i="1" s="1"/>
  <c r="DK1012" i="1" s="1"/>
  <c r="DL1012" i="1" s="1"/>
  <c r="DM1012" i="1" s="1"/>
  <c r="DN1012" i="1" s="1"/>
  <c r="DO1012" i="1" s="1"/>
  <c r="DI926" i="1"/>
  <c r="DJ926" i="1" s="1"/>
  <c r="DK926" i="1" s="1"/>
  <c r="DL926" i="1" s="1"/>
  <c r="DM926" i="1" s="1"/>
  <c r="DN926" i="1" s="1"/>
  <c r="DO926" i="1" s="1"/>
  <c r="DI924" i="1"/>
  <c r="DJ924" i="1" s="1"/>
  <c r="DK924" i="1" s="1"/>
  <c r="DL924" i="1" s="1"/>
  <c r="DM924" i="1" s="1"/>
  <c r="DN924" i="1" s="1"/>
  <c r="DO924" i="1" s="1"/>
  <c r="DI914" i="1"/>
  <c r="DJ914" i="1" s="1"/>
  <c r="DK914" i="1" s="1"/>
  <c r="DL914" i="1" s="1"/>
  <c r="DM914" i="1" s="1"/>
  <c r="DN914" i="1" s="1"/>
  <c r="DO914" i="1" s="1"/>
  <c r="DI898" i="1"/>
  <c r="DJ898" i="1" s="1"/>
  <c r="DK898" i="1" s="1"/>
  <c r="DL898" i="1" s="1"/>
  <c r="DM898" i="1" s="1"/>
  <c r="DN898" i="1" s="1"/>
  <c r="DO898" i="1" s="1"/>
  <c r="DI886" i="1"/>
  <c r="DJ886" i="1" s="1"/>
  <c r="DK886" i="1" s="1"/>
  <c r="DL886" i="1" s="1"/>
  <c r="DM886" i="1" s="1"/>
  <c r="DN886" i="1" s="1"/>
  <c r="DO886" i="1" s="1"/>
  <c r="DI638" i="1"/>
  <c r="DJ638" i="1" s="1"/>
  <c r="DK638" i="1" s="1"/>
  <c r="DL638" i="1" s="1"/>
  <c r="DM638" i="1" s="1"/>
  <c r="DN638" i="1" s="1"/>
  <c r="DO638" i="1" s="1"/>
  <c r="DI614" i="1"/>
  <c r="DJ614" i="1" s="1"/>
  <c r="DK614" i="1" s="1"/>
  <c r="DL614" i="1" s="1"/>
  <c r="DM614" i="1" s="1"/>
  <c r="DN614" i="1" s="1"/>
  <c r="DO614" i="1" s="1"/>
  <c r="DI612" i="1"/>
  <c r="DJ612" i="1" s="1"/>
  <c r="DK612" i="1" s="1"/>
  <c r="DL612" i="1" s="1"/>
  <c r="DM612" i="1" s="1"/>
  <c r="DN612" i="1" s="1"/>
  <c r="DO612" i="1" s="1"/>
  <c r="DI610" i="1"/>
  <c r="DJ610" i="1" s="1"/>
  <c r="DK610" i="1" s="1"/>
  <c r="DL610" i="1" s="1"/>
  <c r="DM610" i="1" s="1"/>
  <c r="DN610" i="1" s="1"/>
  <c r="DO610" i="1" s="1"/>
  <c r="DI608" i="1"/>
  <c r="DJ608" i="1" s="1"/>
  <c r="DK608" i="1" s="1"/>
  <c r="DL608" i="1" s="1"/>
  <c r="DM608" i="1" s="1"/>
  <c r="DN608" i="1" s="1"/>
  <c r="DO608" i="1" s="1"/>
  <c r="DI606" i="1"/>
  <c r="DJ606" i="1" s="1"/>
  <c r="DK606" i="1" s="1"/>
  <c r="DL606" i="1" s="1"/>
  <c r="DM606" i="1" s="1"/>
  <c r="DN606" i="1" s="1"/>
  <c r="DO606" i="1" s="1"/>
  <c r="DI604" i="1"/>
  <c r="DJ604" i="1" s="1"/>
  <c r="DK604" i="1" s="1"/>
  <c r="DL604" i="1" s="1"/>
  <c r="DM604" i="1" s="1"/>
  <c r="DN604" i="1" s="1"/>
  <c r="DO604" i="1" s="1"/>
  <c r="DI602" i="1"/>
  <c r="DJ602" i="1" s="1"/>
  <c r="DK602" i="1" s="1"/>
  <c r="DL602" i="1" s="1"/>
  <c r="DM602" i="1" s="1"/>
  <c r="DN602" i="1" s="1"/>
  <c r="DO602" i="1" s="1"/>
  <c r="DI600" i="1"/>
  <c r="DJ600" i="1" s="1"/>
  <c r="DK600" i="1" s="1"/>
  <c r="DL600" i="1" s="1"/>
  <c r="DM600" i="1" s="1"/>
  <c r="DN600" i="1" s="1"/>
  <c r="DO600" i="1" s="1"/>
  <c r="DI542" i="1"/>
  <c r="DJ542" i="1" s="1"/>
  <c r="DK542" i="1" s="1"/>
  <c r="DL542" i="1" s="1"/>
  <c r="DM542" i="1" s="1"/>
  <c r="DN542" i="1" s="1"/>
  <c r="DO542" i="1" s="1"/>
  <c r="DI540" i="1"/>
  <c r="DJ540" i="1" s="1"/>
  <c r="DK540" i="1" s="1"/>
  <c r="DL540" i="1" s="1"/>
  <c r="DM540" i="1" s="1"/>
  <c r="DN540" i="1" s="1"/>
  <c r="DO540" i="1" s="1"/>
  <c r="DI538" i="1"/>
  <c r="DJ538" i="1" s="1"/>
  <c r="DK538" i="1" s="1"/>
  <c r="DL538" i="1" s="1"/>
  <c r="DM538" i="1" s="1"/>
  <c r="DN538" i="1" s="1"/>
  <c r="DO538" i="1" s="1"/>
  <c r="DI536" i="1"/>
  <c r="DJ536" i="1" s="1"/>
  <c r="DK536" i="1" s="1"/>
  <c r="DL536" i="1" s="1"/>
  <c r="DM536" i="1" s="1"/>
  <c r="DN536" i="1" s="1"/>
  <c r="DO536" i="1" s="1"/>
  <c r="DI534" i="1"/>
  <c r="DJ534" i="1" s="1"/>
  <c r="DK534" i="1" s="1"/>
  <c r="DL534" i="1" s="1"/>
  <c r="DM534" i="1" s="1"/>
  <c r="DN534" i="1" s="1"/>
  <c r="DO534" i="1" s="1"/>
  <c r="DI532" i="1"/>
  <c r="DJ532" i="1" s="1"/>
  <c r="DK532" i="1" s="1"/>
  <c r="DL532" i="1" s="1"/>
  <c r="DM532" i="1" s="1"/>
  <c r="DN532" i="1" s="1"/>
  <c r="DO532" i="1" s="1"/>
  <c r="DI478" i="1"/>
  <c r="DJ478" i="1" s="1"/>
  <c r="DK478" i="1" s="1"/>
  <c r="DL478" i="1" s="1"/>
  <c r="DM478" i="1" s="1"/>
  <c r="DN478" i="1" s="1"/>
  <c r="DO478" i="1" s="1"/>
  <c r="DI476" i="1"/>
  <c r="DJ476" i="1" s="1"/>
  <c r="DK476" i="1" s="1"/>
  <c r="DL476" i="1" s="1"/>
  <c r="DM476" i="1" s="1"/>
  <c r="DN476" i="1" s="1"/>
  <c r="DO476" i="1" s="1"/>
  <c r="DI474" i="1"/>
  <c r="DJ474" i="1" s="1"/>
  <c r="DK474" i="1" s="1"/>
  <c r="DL474" i="1" s="1"/>
  <c r="DM474" i="1" s="1"/>
  <c r="DN474" i="1" s="1"/>
  <c r="DO474" i="1" s="1"/>
  <c r="DI472" i="1"/>
  <c r="DJ472" i="1" s="1"/>
  <c r="DK472" i="1" s="1"/>
  <c r="DL472" i="1" s="1"/>
  <c r="DM472" i="1" s="1"/>
  <c r="DN472" i="1" s="1"/>
  <c r="DO472" i="1" s="1"/>
  <c r="DI470" i="1"/>
  <c r="DJ470" i="1" s="1"/>
  <c r="DK470" i="1" s="1"/>
  <c r="DL470" i="1" s="1"/>
  <c r="DM470" i="1" s="1"/>
  <c r="DN470" i="1" s="1"/>
  <c r="DO470" i="1" s="1"/>
  <c r="DI468" i="1"/>
  <c r="DJ468" i="1" s="1"/>
  <c r="DK468" i="1" s="1"/>
  <c r="DL468" i="1" s="1"/>
  <c r="DM468" i="1" s="1"/>
  <c r="DN468" i="1" s="1"/>
  <c r="DO468" i="1" s="1"/>
  <c r="DI466" i="1"/>
  <c r="DJ466" i="1" s="1"/>
  <c r="DK466" i="1" s="1"/>
  <c r="DL466" i="1" s="1"/>
  <c r="DM466" i="1" s="1"/>
  <c r="DN466" i="1" s="1"/>
  <c r="DO466" i="1" s="1"/>
  <c r="DI464" i="1"/>
  <c r="DJ464" i="1" s="1"/>
  <c r="DK464" i="1" s="1"/>
  <c r="DL464" i="1" s="1"/>
  <c r="DM464" i="1" s="1"/>
  <c r="DN464" i="1" s="1"/>
  <c r="DO464" i="1" s="1"/>
  <c r="DI438" i="1"/>
  <c r="DJ438" i="1" s="1"/>
  <c r="DK438" i="1" s="1"/>
  <c r="DL438" i="1" s="1"/>
  <c r="DM438" i="1" s="1"/>
  <c r="DN438" i="1" s="1"/>
  <c r="DO438" i="1" s="1"/>
  <c r="DI436" i="1"/>
  <c r="DJ436" i="1" s="1"/>
  <c r="DK436" i="1" s="1"/>
  <c r="DL436" i="1" s="1"/>
  <c r="DM436" i="1" s="1"/>
  <c r="DN436" i="1" s="1"/>
  <c r="DO436" i="1" s="1"/>
  <c r="DI390" i="1"/>
  <c r="DJ390" i="1" s="1"/>
  <c r="DK390" i="1" s="1"/>
  <c r="DL390" i="1" s="1"/>
  <c r="DM390" i="1" s="1"/>
  <c r="DN390" i="1" s="1"/>
  <c r="DO390" i="1" s="1"/>
  <c r="DI388" i="1"/>
  <c r="DJ388" i="1" s="1"/>
  <c r="DK388" i="1" s="1"/>
  <c r="DL388" i="1" s="1"/>
  <c r="DM388" i="1" s="1"/>
  <c r="DN388" i="1" s="1"/>
  <c r="DO388" i="1" s="1"/>
  <c r="DI386" i="1"/>
  <c r="DJ386" i="1" s="1"/>
  <c r="DK386" i="1" s="1"/>
  <c r="DL386" i="1" s="1"/>
  <c r="DM386" i="1" s="1"/>
  <c r="DN386" i="1" s="1"/>
  <c r="DO386" i="1" s="1"/>
  <c r="DI384" i="1"/>
  <c r="DJ384" i="1" s="1"/>
  <c r="DK384" i="1" s="1"/>
  <c r="DL384" i="1" s="1"/>
  <c r="DM384" i="1" s="1"/>
  <c r="DN384" i="1" s="1"/>
  <c r="DO384" i="1" s="1"/>
  <c r="DJ382" i="1"/>
  <c r="DK382" i="1" s="1"/>
  <c r="DL382" i="1" s="1"/>
  <c r="DM382" i="1" s="1"/>
  <c r="DN382" i="1" s="1"/>
  <c r="DO382" i="1" s="1"/>
  <c r="DI380" i="1"/>
  <c r="DJ380" i="1" s="1"/>
  <c r="DK380" i="1" s="1"/>
  <c r="DL380" i="1" s="1"/>
  <c r="DM380" i="1" s="1"/>
  <c r="DN380" i="1" s="1"/>
  <c r="DO380" i="1" s="1"/>
  <c r="DI378" i="1"/>
  <c r="DJ378" i="1" s="1"/>
  <c r="DK378" i="1" s="1"/>
  <c r="DL378" i="1" s="1"/>
  <c r="DM378" i="1" s="1"/>
  <c r="DN378" i="1" s="1"/>
  <c r="DO378" i="1" s="1"/>
  <c r="DI376" i="1"/>
  <c r="DJ376" i="1" s="1"/>
  <c r="DK376" i="1" s="1"/>
  <c r="DL376" i="1" s="1"/>
  <c r="DM376" i="1" s="1"/>
  <c r="DN376" i="1" s="1"/>
  <c r="DO376" i="1" s="1"/>
  <c r="DI366" i="1"/>
  <c r="DJ366" i="1" s="1"/>
  <c r="DK366" i="1" s="1"/>
  <c r="DL366" i="1" s="1"/>
  <c r="DM366" i="1" s="1"/>
  <c r="DN366" i="1" s="1"/>
  <c r="DO366" i="1" s="1"/>
  <c r="DI364" i="1"/>
  <c r="DJ364" i="1" s="1"/>
  <c r="DK364" i="1" s="1"/>
  <c r="DL364" i="1" s="1"/>
  <c r="DM364" i="1" s="1"/>
  <c r="DN364" i="1" s="1"/>
  <c r="DO364" i="1" s="1"/>
  <c r="DI362" i="1"/>
  <c r="DJ362" i="1" s="1"/>
  <c r="DK362" i="1" s="1"/>
  <c r="DL362" i="1" s="1"/>
  <c r="DM362" i="1" s="1"/>
  <c r="DN362" i="1" s="1"/>
  <c r="DO362" i="1" s="1"/>
  <c r="DI360" i="1"/>
  <c r="DJ360" i="1" s="1"/>
  <c r="DK360" i="1" s="1"/>
  <c r="DL360" i="1" s="1"/>
  <c r="DM360" i="1" s="1"/>
  <c r="DN360" i="1" s="1"/>
  <c r="DO360" i="1" s="1"/>
  <c r="DI358" i="1"/>
  <c r="DJ358" i="1" s="1"/>
  <c r="DK358" i="1" s="1"/>
  <c r="DL358" i="1" s="1"/>
  <c r="DM358" i="1" s="1"/>
  <c r="DN358" i="1" s="1"/>
  <c r="DO358" i="1" s="1"/>
  <c r="DI356" i="1"/>
  <c r="DJ356" i="1" s="1"/>
  <c r="DK356" i="1" s="1"/>
  <c r="DL356" i="1" s="1"/>
  <c r="DM356" i="1" s="1"/>
  <c r="DN356" i="1" s="1"/>
  <c r="DO356" i="1" s="1"/>
  <c r="DI354" i="1"/>
  <c r="DJ354" i="1" s="1"/>
  <c r="DK354" i="1" s="1"/>
  <c r="DL354" i="1" s="1"/>
  <c r="DM354" i="1" s="1"/>
  <c r="DN354" i="1" s="1"/>
  <c r="DO354" i="1" s="1"/>
  <c r="DI352" i="1"/>
  <c r="DJ352" i="1" s="1"/>
  <c r="DK352" i="1" s="1"/>
  <c r="DL352" i="1" s="1"/>
  <c r="DM352" i="1" s="1"/>
  <c r="DN352" i="1" s="1"/>
  <c r="DO352" i="1" s="1"/>
  <c r="DI350" i="1"/>
  <c r="DJ350" i="1" s="1"/>
  <c r="DK350" i="1" s="1"/>
  <c r="DL350" i="1" s="1"/>
  <c r="DM350" i="1" s="1"/>
  <c r="DN350" i="1" s="1"/>
  <c r="DO350" i="1" s="1"/>
  <c r="DI348" i="1"/>
  <c r="DJ348" i="1" s="1"/>
  <c r="DK348" i="1" s="1"/>
  <c r="DL348" i="1" s="1"/>
  <c r="DM348" i="1" s="1"/>
  <c r="DN348" i="1" s="1"/>
  <c r="DO348" i="1" s="1"/>
  <c r="DI314" i="1"/>
  <c r="DJ314" i="1" s="1"/>
  <c r="DK314" i="1" s="1"/>
  <c r="DL314" i="1" s="1"/>
  <c r="DM314" i="1" s="1"/>
  <c r="DN314" i="1" s="1"/>
  <c r="DO314" i="1" s="1"/>
  <c r="DI312" i="1"/>
  <c r="DJ312" i="1" s="1"/>
  <c r="DK312" i="1" s="1"/>
  <c r="DL312" i="1" s="1"/>
  <c r="DM312" i="1" s="1"/>
  <c r="DN312" i="1" s="1"/>
  <c r="DO312" i="1" s="1"/>
  <c r="DI310" i="1"/>
  <c r="DJ310" i="1" s="1"/>
  <c r="DK310" i="1" s="1"/>
  <c r="DL310" i="1" s="1"/>
  <c r="DM310" i="1" s="1"/>
  <c r="DN310" i="1" s="1"/>
  <c r="DO310" i="1" s="1"/>
  <c r="DI308" i="1"/>
  <c r="DJ308" i="1" s="1"/>
  <c r="DK308" i="1" s="1"/>
  <c r="DL308" i="1" s="1"/>
  <c r="DM308" i="1" s="1"/>
  <c r="DN308" i="1" s="1"/>
  <c r="DO308" i="1" s="1"/>
  <c r="DI306" i="1"/>
  <c r="DJ306" i="1" s="1"/>
  <c r="DK306" i="1" s="1"/>
  <c r="DL306" i="1" s="1"/>
  <c r="DM306" i="1" s="1"/>
  <c r="DN306" i="1" s="1"/>
  <c r="DO306" i="1" s="1"/>
  <c r="DI304" i="1"/>
  <c r="DJ304" i="1" s="1"/>
  <c r="DK304" i="1" s="1"/>
  <c r="DL304" i="1" s="1"/>
  <c r="DM304" i="1" s="1"/>
  <c r="DN304" i="1" s="1"/>
  <c r="DO304" i="1" s="1"/>
  <c r="DI302" i="1"/>
  <c r="DJ302" i="1" s="1"/>
  <c r="DK302" i="1" s="1"/>
  <c r="DL302" i="1" s="1"/>
  <c r="DM302" i="1" s="1"/>
  <c r="DN302" i="1" s="1"/>
  <c r="DO302" i="1" s="1"/>
  <c r="DI300" i="1"/>
  <c r="DJ300" i="1" s="1"/>
  <c r="DK300" i="1" s="1"/>
  <c r="DL300" i="1" s="1"/>
  <c r="DM300" i="1" s="1"/>
  <c r="DN300" i="1" s="1"/>
  <c r="DO300" i="1" s="1"/>
  <c r="DI298" i="1"/>
  <c r="DJ298" i="1" s="1"/>
  <c r="DK298" i="1" s="1"/>
  <c r="DL298" i="1" s="1"/>
  <c r="DM298" i="1" s="1"/>
  <c r="DN298" i="1" s="1"/>
  <c r="DO298" i="1" s="1"/>
  <c r="DI296" i="1"/>
  <c r="DJ296" i="1" s="1"/>
  <c r="DK296" i="1" s="1"/>
  <c r="DL296" i="1" s="1"/>
  <c r="DM296" i="1" s="1"/>
  <c r="DN296" i="1" s="1"/>
  <c r="DO296" i="1" s="1"/>
  <c r="DI258" i="1"/>
  <c r="DJ258" i="1" s="1"/>
  <c r="DK258" i="1" s="1"/>
  <c r="DL258" i="1" s="1"/>
  <c r="DM258" i="1" s="1"/>
  <c r="DN258" i="1" s="1"/>
  <c r="DO258" i="1" s="1"/>
  <c r="DI256" i="1"/>
  <c r="DI252" i="1"/>
  <c r="DJ252" i="1" s="1"/>
  <c r="DK252" i="1" s="1"/>
  <c r="DL252" i="1" s="1"/>
  <c r="DM252" i="1" s="1"/>
  <c r="DN252" i="1" s="1"/>
  <c r="DO252" i="1" s="1"/>
  <c r="DI250" i="1"/>
  <c r="DJ250" i="1" s="1"/>
  <c r="DK250" i="1" s="1"/>
  <c r="DL250" i="1" s="1"/>
  <c r="DM250" i="1" s="1"/>
  <c r="DN250" i="1" s="1"/>
  <c r="DO250" i="1" s="1"/>
  <c r="DI248" i="1"/>
  <c r="DJ248" i="1" s="1"/>
  <c r="DK248" i="1" s="1"/>
  <c r="DL248" i="1" s="1"/>
  <c r="DM248" i="1" s="1"/>
  <c r="DN248" i="1" s="1"/>
  <c r="DO248" i="1" s="1"/>
  <c r="DI246" i="1"/>
  <c r="DI244" i="1"/>
  <c r="DJ244" i="1" s="1"/>
  <c r="DK244" i="1" s="1"/>
  <c r="DL244" i="1" s="1"/>
  <c r="DM244" i="1" s="1"/>
  <c r="DN244" i="1" s="1"/>
  <c r="DO244" i="1" s="1"/>
  <c r="DI242" i="1"/>
  <c r="DJ242" i="1" s="1"/>
  <c r="DK242" i="1" s="1"/>
  <c r="DL242" i="1" s="1"/>
  <c r="DM242" i="1" s="1"/>
  <c r="DN242" i="1" s="1"/>
  <c r="DO242" i="1" s="1"/>
  <c r="DI240" i="1"/>
  <c r="DJ240" i="1" s="1"/>
  <c r="DK240" i="1" s="1"/>
  <c r="DL240" i="1" s="1"/>
  <c r="DM240" i="1" s="1"/>
  <c r="DN240" i="1" s="1"/>
  <c r="DO240" i="1" s="1"/>
  <c r="DI238" i="1"/>
  <c r="DJ238" i="1" s="1"/>
  <c r="DK238" i="1" s="1"/>
  <c r="DL238" i="1" s="1"/>
  <c r="DM238" i="1" s="1"/>
  <c r="DN238" i="1" s="1"/>
  <c r="DO238" i="1" s="1"/>
  <c r="DI236" i="1"/>
  <c r="DJ236" i="1" s="1"/>
  <c r="DK236" i="1" s="1"/>
  <c r="DL236" i="1" s="1"/>
  <c r="DM236" i="1" s="1"/>
  <c r="DN236" i="1" s="1"/>
  <c r="DO236" i="1" s="1"/>
  <c r="DI210" i="1"/>
  <c r="DJ210" i="1" s="1"/>
  <c r="DK210" i="1" s="1"/>
  <c r="DL210" i="1" s="1"/>
  <c r="DM210" i="1" s="1"/>
  <c r="DN210" i="1" s="1"/>
  <c r="DO210" i="1" s="1"/>
  <c r="DI208" i="1"/>
  <c r="DJ208" i="1" s="1"/>
  <c r="DK208" i="1" s="1"/>
  <c r="DL208" i="1" s="1"/>
  <c r="DM208" i="1" s="1"/>
  <c r="DN208" i="1" s="1"/>
  <c r="DO208" i="1" s="1"/>
  <c r="DI170" i="1"/>
  <c r="DJ170" i="1" s="1"/>
  <c r="DK170" i="1" s="1"/>
  <c r="DL170" i="1" s="1"/>
  <c r="DM170" i="1" s="1"/>
  <c r="DN170" i="1" s="1"/>
  <c r="DO170" i="1" s="1"/>
  <c r="DI168" i="1"/>
  <c r="DJ168" i="1" s="1"/>
  <c r="DK168" i="1" s="1"/>
  <c r="DL168" i="1" s="1"/>
  <c r="DM168" i="1" s="1"/>
  <c r="DN168" i="1" s="1"/>
  <c r="DO168" i="1" s="1"/>
  <c r="DI166" i="1"/>
  <c r="DJ166" i="1" s="1"/>
  <c r="DK166" i="1" s="1"/>
  <c r="DL166" i="1" s="1"/>
  <c r="DM166" i="1" s="1"/>
  <c r="DN166" i="1" s="1"/>
  <c r="DO166" i="1" s="1"/>
  <c r="DI164" i="1"/>
  <c r="DJ164" i="1" s="1"/>
  <c r="DK164" i="1" s="1"/>
  <c r="DL164" i="1" s="1"/>
  <c r="DM164" i="1" s="1"/>
  <c r="DN164" i="1" s="1"/>
  <c r="DO164" i="1" s="1"/>
  <c r="DI162" i="1"/>
  <c r="DJ162" i="1" s="1"/>
  <c r="DK162" i="1" s="1"/>
  <c r="DL162" i="1" s="1"/>
  <c r="DM162" i="1" s="1"/>
  <c r="DN162" i="1" s="1"/>
  <c r="DO162" i="1" s="1"/>
  <c r="DI160" i="1"/>
  <c r="DJ160" i="1" s="1"/>
  <c r="DK160" i="1" s="1"/>
  <c r="DL160" i="1" s="1"/>
  <c r="DM160" i="1" s="1"/>
  <c r="DN160" i="1" s="1"/>
  <c r="DO160" i="1" s="1"/>
  <c r="DI158" i="1"/>
  <c r="DJ158" i="1" s="1"/>
  <c r="DK158" i="1" s="1"/>
  <c r="DL158" i="1" s="1"/>
  <c r="DM158" i="1" s="1"/>
  <c r="DN158" i="1" s="1"/>
  <c r="DO158" i="1" s="1"/>
  <c r="DI105" i="1"/>
  <c r="DJ105" i="1" s="1"/>
  <c r="DK105" i="1" s="1"/>
  <c r="DL105" i="1" s="1"/>
  <c r="DM105" i="1" s="1"/>
  <c r="DN105" i="1" s="1"/>
  <c r="DO105" i="1" s="1"/>
  <c r="DI63" i="1"/>
  <c r="DJ63" i="1" s="1"/>
  <c r="DK63" i="1" s="1"/>
  <c r="DL63" i="1" s="1"/>
  <c r="DM63" i="1" s="1"/>
  <c r="DN63" i="1" s="1"/>
  <c r="DO63" i="1" s="1"/>
  <c r="DI33" i="1"/>
  <c r="DJ33" i="1" s="1"/>
  <c r="DK33" i="1" s="1"/>
  <c r="DL33" i="1" s="1"/>
  <c r="DM33" i="1" s="1"/>
  <c r="DN33" i="1" s="1"/>
  <c r="DO33" i="1" s="1"/>
  <c r="DI17" i="1"/>
  <c r="DJ17" i="1" s="1"/>
  <c r="DK17" i="1" s="1"/>
  <c r="DL17" i="1" s="1"/>
  <c r="DM17" i="1" s="1"/>
  <c r="DN17" i="1" s="1"/>
  <c r="DO17" i="1" s="1"/>
  <c r="DI1597" i="1"/>
  <c r="DJ1597" i="1" s="1"/>
  <c r="DK1597" i="1" s="1"/>
  <c r="DL1597" i="1" s="1"/>
  <c r="DM1597" i="1" s="1"/>
  <c r="DN1597" i="1" s="1"/>
  <c r="DO1597" i="1" s="1"/>
  <c r="DI1585" i="1"/>
  <c r="DJ1585" i="1" s="1"/>
  <c r="DK1585" i="1" s="1"/>
  <c r="DL1585" i="1" s="1"/>
  <c r="DM1585" i="1" s="1"/>
  <c r="DN1585" i="1" s="1"/>
  <c r="DO1585" i="1" s="1"/>
  <c r="DI1392" i="1"/>
  <c r="DJ1392" i="1" s="1"/>
  <c r="DK1392" i="1" s="1"/>
  <c r="DL1392" i="1" s="1"/>
  <c r="DM1392" i="1" s="1"/>
  <c r="DN1392" i="1" s="1"/>
  <c r="DO1392" i="1" s="1"/>
  <c r="DI1386" i="1"/>
  <c r="DJ1386" i="1" s="1"/>
  <c r="DK1386" i="1" s="1"/>
  <c r="DL1386" i="1" s="1"/>
  <c r="DM1386" i="1" s="1"/>
  <c r="DN1386" i="1" s="1"/>
  <c r="DO1386" i="1" s="1"/>
  <c r="DI1378" i="1"/>
  <c r="DJ1378" i="1" s="1"/>
  <c r="DK1378" i="1" s="1"/>
  <c r="DL1378" i="1" s="1"/>
  <c r="DM1378" i="1" s="1"/>
  <c r="DN1378" i="1" s="1"/>
  <c r="DO1378" i="1" s="1"/>
  <c r="DI1370" i="1"/>
  <c r="DJ1370" i="1" s="1"/>
  <c r="DK1370" i="1" s="1"/>
  <c r="DL1370" i="1" s="1"/>
  <c r="DM1370" i="1" s="1"/>
  <c r="DN1370" i="1" s="1"/>
  <c r="DO1370" i="1" s="1"/>
  <c r="DI1362" i="1"/>
  <c r="DJ1362" i="1" s="1"/>
  <c r="DK1362" i="1" s="1"/>
  <c r="DL1362" i="1" s="1"/>
  <c r="DM1362" i="1" s="1"/>
  <c r="DN1362" i="1" s="1"/>
  <c r="DO1362" i="1" s="1"/>
  <c r="DI1354" i="1"/>
  <c r="DJ1354" i="1" s="1"/>
  <c r="DK1354" i="1" s="1"/>
  <c r="DL1354" i="1" s="1"/>
  <c r="DM1354" i="1" s="1"/>
  <c r="DN1354" i="1" s="1"/>
  <c r="DO1354" i="1" s="1"/>
  <c r="DI1346" i="1"/>
  <c r="DJ1346" i="1" s="1"/>
  <c r="DK1346" i="1" s="1"/>
  <c r="DL1346" i="1" s="1"/>
  <c r="DM1346" i="1" s="1"/>
  <c r="DN1346" i="1" s="1"/>
  <c r="DO1346" i="1" s="1"/>
  <c r="DI1340" i="1"/>
  <c r="DJ1340" i="1" s="1"/>
  <c r="DK1340" i="1" s="1"/>
  <c r="DL1340" i="1" s="1"/>
  <c r="DM1340" i="1" s="1"/>
  <c r="DN1340" i="1" s="1"/>
  <c r="DO1340" i="1" s="1"/>
  <c r="DI1306" i="1"/>
  <c r="DJ1306" i="1" s="1"/>
  <c r="DK1306" i="1" s="1"/>
  <c r="DL1306" i="1" s="1"/>
  <c r="DM1306" i="1" s="1"/>
  <c r="DN1306" i="1" s="1"/>
  <c r="DO1306" i="1" s="1"/>
  <c r="DI1300" i="1"/>
  <c r="DJ1300" i="1" s="1"/>
  <c r="DK1300" i="1" s="1"/>
  <c r="DL1300" i="1" s="1"/>
  <c r="DM1300" i="1" s="1"/>
  <c r="DN1300" i="1" s="1"/>
  <c r="DO1300" i="1" s="1"/>
  <c r="DI1292" i="1"/>
  <c r="DJ1292" i="1" s="1"/>
  <c r="DK1292" i="1" s="1"/>
  <c r="DL1292" i="1" s="1"/>
  <c r="DM1292" i="1" s="1"/>
  <c r="DN1292" i="1" s="1"/>
  <c r="DO1292" i="1" s="1"/>
  <c r="DI1286" i="1"/>
  <c r="DJ1286" i="1" s="1"/>
  <c r="DK1286" i="1" s="1"/>
  <c r="DL1286" i="1" s="1"/>
  <c r="DM1286" i="1" s="1"/>
  <c r="DN1286" i="1" s="1"/>
  <c r="DO1286" i="1" s="1"/>
  <c r="DI1280" i="1"/>
  <c r="DJ1280" i="1" s="1"/>
  <c r="DK1280" i="1" s="1"/>
  <c r="DL1280" i="1" s="1"/>
  <c r="DM1280" i="1" s="1"/>
  <c r="DN1280" i="1" s="1"/>
  <c r="DO1280" i="1" s="1"/>
  <c r="DI1274" i="1"/>
  <c r="DJ1274" i="1" s="1"/>
  <c r="DK1274" i="1" s="1"/>
  <c r="DL1274" i="1" s="1"/>
  <c r="DM1274" i="1" s="1"/>
  <c r="DN1274" i="1" s="1"/>
  <c r="DO1274" i="1" s="1"/>
  <c r="DI1266" i="1"/>
  <c r="DJ1266" i="1" s="1"/>
  <c r="DK1266" i="1" s="1"/>
  <c r="DL1266" i="1" s="1"/>
  <c r="DM1266" i="1" s="1"/>
  <c r="DN1266" i="1" s="1"/>
  <c r="DO1266" i="1" s="1"/>
  <c r="DI1260" i="1"/>
  <c r="DJ1260" i="1" s="1"/>
  <c r="DK1260" i="1" s="1"/>
  <c r="DL1260" i="1" s="1"/>
  <c r="DM1260" i="1" s="1"/>
  <c r="DN1260" i="1" s="1"/>
  <c r="DO1260" i="1" s="1"/>
  <c r="DI1254" i="1"/>
  <c r="DJ1254" i="1" s="1"/>
  <c r="DK1254" i="1" s="1"/>
  <c r="DL1254" i="1" s="1"/>
  <c r="DM1254" i="1" s="1"/>
  <c r="DN1254" i="1" s="1"/>
  <c r="DO1254" i="1" s="1"/>
  <c r="DI1246" i="1"/>
  <c r="DJ1246" i="1" s="1"/>
  <c r="DK1246" i="1" s="1"/>
  <c r="DL1246" i="1" s="1"/>
  <c r="DM1246" i="1" s="1"/>
  <c r="DN1246" i="1" s="1"/>
  <c r="DO1246" i="1" s="1"/>
  <c r="DI1240" i="1"/>
  <c r="DJ1240" i="1" s="1"/>
  <c r="DK1240" i="1" s="1"/>
  <c r="DL1240" i="1" s="1"/>
  <c r="DM1240" i="1" s="1"/>
  <c r="DN1240" i="1" s="1"/>
  <c r="DO1240" i="1" s="1"/>
  <c r="DI1234" i="1"/>
  <c r="DJ1234" i="1" s="1"/>
  <c r="DK1234" i="1" s="1"/>
  <c r="DL1234" i="1" s="1"/>
  <c r="DM1234" i="1" s="1"/>
  <c r="DN1234" i="1" s="1"/>
  <c r="DO1234" i="1" s="1"/>
  <c r="DI910" i="1"/>
  <c r="DJ910" i="1" s="1"/>
  <c r="DK910" i="1" s="1"/>
  <c r="DL910" i="1" s="1"/>
  <c r="DM910" i="1" s="1"/>
  <c r="DN910" i="1" s="1"/>
  <c r="DO910" i="1" s="1"/>
  <c r="DI908" i="1"/>
  <c r="DJ908" i="1" s="1"/>
  <c r="DK908" i="1" s="1"/>
  <c r="DL908" i="1" s="1"/>
  <c r="DM908" i="1" s="1"/>
  <c r="DN908" i="1" s="1"/>
  <c r="DO908" i="1" s="1"/>
  <c r="DI894" i="1"/>
  <c r="DJ894" i="1" s="1"/>
  <c r="DK894" i="1" s="1"/>
  <c r="DL894" i="1" s="1"/>
  <c r="DM894" i="1" s="1"/>
  <c r="DN894" i="1" s="1"/>
  <c r="DO894" i="1" s="1"/>
  <c r="DI892" i="1"/>
  <c r="DJ892" i="1" s="1"/>
  <c r="DK892" i="1" s="1"/>
  <c r="DL892" i="1" s="1"/>
  <c r="DM892" i="1" s="1"/>
  <c r="DN892" i="1" s="1"/>
  <c r="DO892" i="1" s="1"/>
  <c r="DI882" i="1"/>
  <c r="DJ882" i="1" s="1"/>
  <c r="DK882" i="1" s="1"/>
  <c r="DL882" i="1" s="1"/>
  <c r="DM882" i="1" s="1"/>
  <c r="DN882" i="1" s="1"/>
  <c r="DO882" i="1" s="1"/>
  <c r="DI634" i="1"/>
  <c r="DJ634" i="1" s="1"/>
  <c r="DK634" i="1" s="1"/>
  <c r="DL634" i="1" s="1"/>
  <c r="DM634" i="1" s="1"/>
  <c r="DN634" i="1" s="1"/>
  <c r="DO634" i="1" s="1"/>
  <c r="DI632" i="1"/>
  <c r="DJ632" i="1" s="1"/>
  <c r="DK632" i="1" s="1"/>
  <c r="DL632" i="1" s="1"/>
  <c r="DM632" i="1" s="1"/>
  <c r="DN632" i="1" s="1"/>
  <c r="DO632" i="1" s="1"/>
  <c r="DI630" i="1"/>
  <c r="DJ630" i="1" s="1"/>
  <c r="DK630" i="1" s="1"/>
  <c r="DL630" i="1" s="1"/>
  <c r="DM630" i="1" s="1"/>
  <c r="DN630" i="1" s="1"/>
  <c r="DO630" i="1" s="1"/>
  <c r="DI628" i="1"/>
  <c r="DJ628" i="1" s="1"/>
  <c r="DK628" i="1" s="1"/>
  <c r="DL628" i="1" s="1"/>
  <c r="DM628" i="1" s="1"/>
  <c r="DN628" i="1" s="1"/>
  <c r="DO628" i="1" s="1"/>
  <c r="DI598" i="1"/>
  <c r="DJ598" i="1" s="1"/>
  <c r="DK598" i="1" s="1"/>
  <c r="DL598" i="1" s="1"/>
  <c r="DM598" i="1" s="1"/>
  <c r="DN598" i="1" s="1"/>
  <c r="DO598" i="1" s="1"/>
  <c r="DI596" i="1"/>
  <c r="DJ596" i="1" s="1"/>
  <c r="DK596" i="1" s="1"/>
  <c r="DL596" i="1" s="1"/>
  <c r="DM596" i="1" s="1"/>
  <c r="DN596" i="1" s="1"/>
  <c r="DO596" i="1" s="1"/>
  <c r="DI530" i="1"/>
  <c r="DJ530" i="1" s="1"/>
  <c r="DK530" i="1" s="1"/>
  <c r="DL530" i="1" s="1"/>
  <c r="DM530" i="1" s="1"/>
  <c r="DN530" i="1" s="1"/>
  <c r="DO530" i="1" s="1"/>
  <c r="DI528" i="1"/>
  <c r="DJ528" i="1" s="1"/>
  <c r="DK528" i="1" s="1"/>
  <c r="DL528" i="1" s="1"/>
  <c r="DM528" i="1" s="1"/>
  <c r="DN528" i="1" s="1"/>
  <c r="DO528" i="1" s="1"/>
  <c r="DI526" i="1"/>
  <c r="DJ526" i="1" s="1"/>
  <c r="DK526" i="1" s="1"/>
  <c r="DL526" i="1" s="1"/>
  <c r="DM526" i="1" s="1"/>
  <c r="DN526" i="1" s="1"/>
  <c r="DO526" i="1" s="1"/>
  <c r="DI524" i="1"/>
  <c r="DJ524" i="1" s="1"/>
  <c r="DK524" i="1" s="1"/>
  <c r="DL524" i="1" s="1"/>
  <c r="DM524" i="1" s="1"/>
  <c r="DN524" i="1" s="1"/>
  <c r="DO524" i="1" s="1"/>
  <c r="DI498" i="1"/>
  <c r="DJ498" i="1" s="1"/>
  <c r="DK498" i="1" s="1"/>
  <c r="DL498" i="1" s="1"/>
  <c r="DM498" i="1" s="1"/>
  <c r="DN498" i="1" s="1"/>
  <c r="DO498" i="1" s="1"/>
  <c r="DI496" i="1"/>
  <c r="DJ496" i="1" s="1"/>
  <c r="DK496" i="1" s="1"/>
  <c r="DL496" i="1" s="1"/>
  <c r="DM496" i="1" s="1"/>
  <c r="DN496" i="1" s="1"/>
  <c r="DO496" i="1" s="1"/>
  <c r="DI494" i="1"/>
  <c r="DJ494" i="1" s="1"/>
  <c r="DK494" i="1" s="1"/>
  <c r="DL494" i="1" s="1"/>
  <c r="DM494" i="1" s="1"/>
  <c r="DN494" i="1" s="1"/>
  <c r="DO494" i="1" s="1"/>
  <c r="DI492" i="1"/>
  <c r="DJ492" i="1" s="1"/>
  <c r="DK492" i="1" s="1"/>
  <c r="DL492" i="1" s="1"/>
  <c r="DM492" i="1" s="1"/>
  <c r="DN492" i="1" s="1"/>
  <c r="DO492" i="1" s="1"/>
  <c r="DI462" i="1"/>
  <c r="DJ462" i="1" s="1"/>
  <c r="DK462" i="1" s="1"/>
  <c r="DL462" i="1" s="1"/>
  <c r="DM462" i="1" s="1"/>
  <c r="DN462" i="1" s="1"/>
  <c r="DO462" i="1" s="1"/>
  <c r="DI460" i="1"/>
  <c r="DJ460" i="1" s="1"/>
  <c r="DK460" i="1" s="1"/>
  <c r="DL460" i="1" s="1"/>
  <c r="DM460" i="1" s="1"/>
  <c r="DN460" i="1" s="1"/>
  <c r="DO460" i="1" s="1"/>
  <c r="DJ441" i="1"/>
  <c r="DK441" i="1" s="1"/>
  <c r="DL441" i="1" s="1"/>
  <c r="DM441" i="1" s="1"/>
  <c r="DN441" i="1" s="1"/>
  <c r="DO441" i="1" s="1"/>
  <c r="DI434" i="1"/>
  <c r="DJ434" i="1" s="1"/>
  <c r="DK434" i="1" s="1"/>
  <c r="DL434" i="1" s="1"/>
  <c r="DM434" i="1" s="1"/>
  <c r="DN434" i="1" s="1"/>
  <c r="DO434" i="1" s="1"/>
  <c r="DI432" i="1"/>
  <c r="DJ432" i="1" s="1"/>
  <c r="DK432" i="1" s="1"/>
  <c r="DL432" i="1" s="1"/>
  <c r="DM432" i="1" s="1"/>
  <c r="DN432" i="1" s="1"/>
  <c r="DO432" i="1" s="1"/>
  <c r="DI410" i="1"/>
  <c r="DJ410" i="1" s="1"/>
  <c r="DK410" i="1" s="1"/>
  <c r="DL410" i="1" s="1"/>
  <c r="DM410" i="1" s="1"/>
  <c r="DN410" i="1" s="1"/>
  <c r="DO410" i="1" s="1"/>
  <c r="DI408" i="1"/>
  <c r="DJ408" i="1" s="1"/>
  <c r="DK408" i="1" s="1"/>
  <c r="DL408" i="1" s="1"/>
  <c r="DM408" i="1" s="1"/>
  <c r="DN408" i="1" s="1"/>
  <c r="DO408" i="1" s="1"/>
  <c r="DI346" i="1"/>
  <c r="DJ346" i="1" s="1"/>
  <c r="DK346" i="1" s="1"/>
  <c r="DL346" i="1" s="1"/>
  <c r="DM346" i="1" s="1"/>
  <c r="DN346" i="1" s="1"/>
  <c r="DO346" i="1" s="1"/>
  <c r="DI344" i="1"/>
  <c r="DJ344" i="1" s="1"/>
  <c r="DK344" i="1" s="1"/>
  <c r="DL344" i="1" s="1"/>
  <c r="DM344" i="1" s="1"/>
  <c r="DN344" i="1" s="1"/>
  <c r="DO344" i="1" s="1"/>
  <c r="DI342" i="1"/>
  <c r="DJ342" i="1" s="1"/>
  <c r="DK342" i="1" s="1"/>
  <c r="DL342" i="1" s="1"/>
  <c r="DM342" i="1" s="1"/>
  <c r="DN342" i="1" s="1"/>
  <c r="DO342" i="1" s="1"/>
  <c r="DI340" i="1"/>
  <c r="DJ340" i="1" s="1"/>
  <c r="DK340" i="1" s="1"/>
  <c r="DL340" i="1" s="1"/>
  <c r="DM340" i="1" s="1"/>
  <c r="DN340" i="1" s="1"/>
  <c r="DO340" i="1" s="1"/>
  <c r="DI338" i="1"/>
  <c r="DJ338" i="1" s="1"/>
  <c r="DK338" i="1" s="1"/>
  <c r="DL338" i="1" s="1"/>
  <c r="DM338" i="1" s="1"/>
  <c r="DN338" i="1" s="1"/>
  <c r="DO338" i="1" s="1"/>
  <c r="DI336" i="1"/>
  <c r="DJ336" i="1" s="1"/>
  <c r="DK336" i="1" s="1"/>
  <c r="DL336" i="1" s="1"/>
  <c r="DM336" i="1" s="1"/>
  <c r="DN336" i="1" s="1"/>
  <c r="DO336" i="1" s="1"/>
  <c r="DI334" i="1"/>
  <c r="DJ334" i="1" s="1"/>
  <c r="DK334" i="1" s="1"/>
  <c r="DL334" i="1" s="1"/>
  <c r="DM334" i="1" s="1"/>
  <c r="DN334" i="1" s="1"/>
  <c r="DO334" i="1" s="1"/>
  <c r="DI332" i="1"/>
  <c r="DJ332" i="1" s="1"/>
  <c r="DK332" i="1" s="1"/>
  <c r="DL332" i="1" s="1"/>
  <c r="DM332" i="1" s="1"/>
  <c r="DN332" i="1" s="1"/>
  <c r="DO332" i="1" s="1"/>
  <c r="DI330" i="1"/>
  <c r="DJ330" i="1" s="1"/>
  <c r="DK330" i="1" s="1"/>
  <c r="DL330" i="1" s="1"/>
  <c r="DM330" i="1" s="1"/>
  <c r="DN330" i="1" s="1"/>
  <c r="DO330" i="1" s="1"/>
  <c r="DI328" i="1"/>
  <c r="DJ328" i="1" s="1"/>
  <c r="DK328" i="1" s="1"/>
  <c r="DL328" i="1" s="1"/>
  <c r="DM328" i="1" s="1"/>
  <c r="DN328" i="1" s="1"/>
  <c r="DO328" i="1" s="1"/>
  <c r="DI294" i="1"/>
  <c r="DJ294" i="1" s="1"/>
  <c r="DK294" i="1" s="1"/>
  <c r="DL294" i="1" s="1"/>
  <c r="DM294" i="1" s="1"/>
  <c r="DN294" i="1" s="1"/>
  <c r="DO294" i="1" s="1"/>
  <c r="DI292" i="1"/>
  <c r="DJ292" i="1" s="1"/>
  <c r="DK292" i="1" s="1"/>
  <c r="DL292" i="1" s="1"/>
  <c r="DM292" i="1" s="1"/>
  <c r="DN292" i="1" s="1"/>
  <c r="DO292" i="1" s="1"/>
  <c r="DI234" i="1"/>
  <c r="DJ234" i="1" s="1"/>
  <c r="DK234" i="1" s="1"/>
  <c r="DL234" i="1" s="1"/>
  <c r="DM234" i="1" s="1"/>
  <c r="DN234" i="1" s="1"/>
  <c r="DO234" i="1" s="1"/>
  <c r="DI232" i="1"/>
  <c r="DJ232" i="1" s="1"/>
  <c r="DK232" i="1" s="1"/>
  <c r="DL232" i="1" s="1"/>
  <c r="DM232" i="1" s="1"/>
  <c r="DN232" i="1" s="1"/>
  <c r="DO232" i="1" s="1"/>
  <c r="DI206" i="1"/>
  <c r="DJ206" i="1" s="1"/>
  <c r="DK206" i="1" s="1"/>
  <c r="DL206" i="1" s="1"/>
  <c r="DM206" i="1" s="1"/>
  <c r="DN206" i="1" s="1"/>
  <c r="DO206" i="1" s="1"/>
  <c r="DI204" i="1"/>
  <c r="DJ204" i="1" s="1"/>
  <c r="DK204" i="1" s="1"/>
  <c r="DL204" i="1" s="1"/>
  <c r="DM204" i="1" s="1"/>
  <c r="DN204" i="1" s="1"/>
  <c r="DO204" i="1" s="1"/>
  <c r="DI202" i="1"/>
  <c r="DJ202" i="1" s="1"/>
  <c r="DK202" i="1" s="1"/>
  <c r="DL202" i="1" s="1"/>
  <c r="DM202" i="1" s="1"/>
  <c r="DN202" i="1" s="1"/>
  <c r="DO202" i="1" s="1"/>
  <c r="DI200" i="1"/>
  <c r="DJ200" i="1" s="1"/>
  <c r="DK200" i="1" s="1"/>
  <c r="DL200" i="1" s="1"/>
  <c r="DM200" i="1" s="1"/>
  <c r="DN200" i="1" s="1"/>
  <c r="DO200" i="1" s="1"/>
  <c r="DI198" i="1"/>
  <c r="DJ198" i="1" s="1"/>
  <c r="DK198" i="1" s="1"/>
  <c r="DL198" i="1" s="1"/>
  <c r="DM198" i="1" s="1"/>
  <c r="DN198" i="1" s="1"/>
  <c r="DO198" i="1" s="1"/>
  <c r="DI196" i="1"/>
  <c r="DJ196" i="1" s="1"/>
  <c r="DK196" i="1" s="1"/>
  <c r="DL196" i="1" s="1"/>
  <c r="DM196" i="1" s="1"/>
  <c r="DN196" i="1" s="1"/>
  <c r="DO196" i="1" s="1"/>
  <c r="DI194" i="1"/>
  <c r="DJ194" i="1" s="1"/>
  <c r="DK194" i="1" s="1"/>
  <c r="DL194" i="1" s="1"/>
  <c r="DM194" i="1" s="1"/>
  <c r="DN194" i="1" s="1"/>
  <c r="DO194" i="1" s="1"/>
  <c r="DI192" i="1"/>
  <c r="DJ192" i="1" s="1"/>
  <c r="DK192" i="1" s="1"/>
  <c r="DL192" i="1" s="1"/>
  <c r="DM192" i="1" s="1"/>
  <c r="DN192" i="1" s="1"/>
  <c r="DO192" i="1" s="1"/>
  <c r="DI188" i="1"/>
  <c r="DJ188" i="1" s="1"/>
  <c r="DK188" i="1" s="1"/>
  <c r="DL188" i="1" s="1"/>
  <c r="DM188" i="1" s="1"/>
  <c r="DN188" i="1" s="1"/>
  <c r="DO188" i="1" s="1"/>
  <c r="DI186" i="1"/>
  <c r="DJ186" i="1" s="1"/>
  <c r="DK186" i="1" s="1"/>
  <c r="DL186" i="1" s="1"/>
  <c r="DM186" i="1" s="1"/>
  <c r="DN186" i="1" s="1"/>
  <c r="DO186" i="1" s="1"/>
  <c r="DI184" i="1"/>
  <c r="DJ184" i="1" s="1"/>
  <c r="DK184" i="1" s="1"/>
  <c r="DL184" i="1" s="1"/>
  <c r="DM184" i="1" s="1"/>
  <c r="DN184" i="1" s="1"/>
  <c r="DO184" i="1" s="1"/>
  <c r="DI156" i="1"/>
  <c r="DJ156" i="1" s="1"/>
  <c r="DK156" i="1" s="1"/>
  <c r="DL156" i="1" s="1"/>
  <c r="DM156" i="1" s="1"/>
  <c r="DN156" i="1" s="1"/>
  <c r="DO156" i="1" s="1"/>
  <c r="DI154" i="1"/>
  <c r="DJ154" i="1" s="1"/>
  <c r="DK154" i="1" s="1"/>
  <c r="DL154" i="1" s="1"/>
  <c r="DM154" i="1" s="1"/>
  <c r="DN154" i="1" s="1"/>
  <c r="DO154" i="1" s="1"/>
  <c r="DI152" i="1"/>
  <c r="DJ152" i="1" s="1"/>
  <c r="DK152" i="1" s="1"/>
  <c r="DL152" i="1" s="1"/>
  <c r="DM152" i="1" s="1"/>
  <c r="DN152" i="1" s="1"/>
  <c r="DO152" i="1" s="1"/>
  <c r="DI81" i="1"/>
  <c r="DJ81" i="1" s="1"/>
  <c r="DK81" i="1" s="1"/>
  <c r="DL81" i="1" s="1"/>
  <c r="DM81" i="1" s="1"/>
  <c r="DN81" i="1" s="1"/>
  <c r="DO81" i="1" s="1"/>
  <c r="DI49" i="1"/>
  <c r="DJ49" i="1" s="1"/>
  <c r="DK49" i="1" s="1"/>
  <c r="DL49" i="1" s="1"/>
  <c r="DM49" i="1" s="1"/>
  <c r="DN49" i="1" s="1"/>
  <c r="DO49" i="1" s="1"/>
  <c r="DI25" i="1"/>
  <c r="DJ25" i="1" s="1"/>
  <c r="DK25" i="1" s="1"/>
  <c r="DL25" i="1" s="1"/>
  <c r="DM25" i="1" s="1"/>
  <c r="DN25" i="1" s="1"/>
  <c r="DO25" i="1" s="1"/>
  <c r="DI9" i="1"/>
  <c r="DJ9" i="1" s="1"/>
  <c r="DK9" i="1" s="1"/>
  <c r="DL9" i="1" s="1"/>
  <c r="DM9" i="1" s="1"/>
  <c r="DN9" i="1" s="1"/>
  <c r="DO9" i="1" s="1"/>
  <c r="DI5" i="1"/>
  <c r="DJ5" i="1" s="1"/>
  <c r="DK5" i="1" s="1"/>
  <c r="DL5" i="1" s="1"/>
  <c r="DM5" i="1" s="1"/>
  <c r="DN5" i="1" s="1"/>
  <c r="DO5" i="1" s="1"/>
  <c r="DI2" i="1"/>
  <c r="DJ2" i="1" s="1"/>
  <c r="DK2" i="1" s="1"/>
  <c r="DL2" i="1" s="1"/>
  <c r="DM2" i="1" s="1"/>
  <c r="DN2" i="1" s="1"/>
  <c r="DO2" i="1" s="1"/>
  <c r="DI169" i="1"/>
  <c r="DJ169" i="1" s="1"/>
  <c r="DK169" i="1" s="1"/>
  <c r="DL169" i="1" s="1"/>
  <c r="DM169" i="1" s="1"/>
  <c r="DN169" i="1" s="1"/>
  <c r="DO169" i="1" s="1"/>
  <c r="DI233" i="1"/>
  <c r="DJ233" i="1" s="1"/>
  <c r="DK233" i="1" s="1"/>
  <c r="DL233" i="1" s="1"/>
  <c r="DM233" i="1" s="1"/>
  <c r="DN233" i="1" s="1"/>
  <c r="DO233" i="1" s="1"/>
  <c r="DI297" i="1"/>
  <c r="DJ297" i="1" s="1"/>
  <c r="DK297" i="1" s="1"/>
  <c r="DL297" i="1" s="1"/>
  <c r="DM297" i="1" s="1"/>
  <c r="DN297" i="1" s="1"/>
  <c r="DO297" i="1" s="1"/>
  <c r="DI361" i="1"/>
  <c r="DJ361" i="1" s="1"/>
  <c r="DK361" i="1" s="1"/>
  <c r="DL361" i="1" s="1"/>
  <c r="DM361" i="1" s="1"/>
  <c r="DN361" i="1" s="1"/>
  <c r="DO361" i="1" s="1"/>
  <c r="DI851" i="1"/>
  <c r="DI965" i="1"/>
  <c r="DJ965" i="1" s="1"/>
  <c r="DK965" i="1" s="1"/>
  <c r="DL965" i="1" s="1"/>
  <c r="DM965" i="1" s="1"/>
  <c r="DN965" i="1" s="1"/>
  <c r="DO965" i="1" s="1"/>
  <c r="DI417" i="1"/>
  <c r="DJ417" i="1" s="1"/>
  <c r="DK417" i="1" s="1"/>
  <c r="DL417" i="1" s="1"/>
  <c r="DM417" i="1" s="1"/>
  <c r="DN417" i="1" s="1"/>
  <c r="DO417" i="1" s="1"/>
  <c r="DI419" i="1"/>
  <c r="DJ419" i="1" s="1"/>
  <c r="DK419" i="1" s="1"/>
  <c r="DL419" i="1" s="1"/>
  <c r="DM419" i="1" s="1"/>
  <c r="DN419" i="1" s="1"/>
  <c r="DO419" i="1" s="1"/>
  <c r="DI421" i="1"/>
  <c r="DJ421" i="1" s="1"/>
  <c r="DK421" i="1" s="1"/>
  <c r="DL421" i="1" s="1"/>
  <c r="DM421" i="1" s="1"/>
  <c r="DN421" i="1" s="1"/>
  <c r="DO421" i="1" s="1"/>
  <c r="DI423" i="1"/>
  <c r="DJ423" i="1" s="1"/>
  <c r="DK423" i="1" s="1"/>
  <c r="DL423" i="1" s="1"/>
  <c r="DM423" i="1" s="1"/>
  <c r="DN423" i="1" s="1"/>
  <c r="DO423" i="1" s="1"/>
  <c r="DI427" i="1"/>
  <c r="DJ427" i="1" s="1"/>
  <c r="DK427" i="1" s="1"/>
  <c r="DL427" i="1" s="1"/>
  <c r="DM427" i="1" s="1"/>
  <c r="DN427" i="1" s="1"/>
  <c r="DO427" i="1" s="1"/>
  <c r="DI429" i="1"/>
  <c r="DJ429" i="1" s="1"/>
  <c r="DK429" i="1" s="1"/>
  <c r="DL429" i="1" s="1"/>
  <c r="DM429" i="1" s="1"/>
  <c r="DN429" i="1" s="1"/>
  <c r="DO429" i="1" s="1"/>
  <c r="DI431" i="1"/>
  <c r="DJ431" i="1" s="1"/>
  <c r="DK431" i="1" s="1"/>
  <c r="DL431" i="1" s="1"/>
  <c r="DM431" i="1" s="1"/>
  <c r="DN431" i="1" s="1"/>
  <c r="DO431" i="1" s="1"/>
  <c r="DI433" i="1"/>
  <c r="DJ433" i="1" s="1"/>
  <c r="DK433" i="1" s="1"/>
  <c r="DL433" i="1" s="1"/>
  <c r="DM433" i="1" s="1"/>
  <c r="DN433" i="1" s="1"/>
  <c r="DO433" i="1" s="1"/>
  <c r="DI435" i="1"/>
  <c r="DJ435" i="1" s="1"/>
  <c r="DK435" i="1" s="1"/>
  <c r="DL435" i="1" s="1"/>
  <c r="DM435" i="1" s="1"/>
  <c r="DN435" i="1" s="1"/>
  <c r="DO435" i="1" s="1"/>
  <c r="DI437" i="1"/>
  <c r="DJ437" i="1" s="1"/>
  <c r="DK437" i="1" s="1"/>
  <c r="DL437" i="1" s="1"/>
  <c r="DM437" i="1" s="1"/>
  <c r="DN437" i="1" s="1"/>
  <c r="DO437" i="1" s="1"/>
  <c r="DI439" i="1"/>
  <c r="DJ439" i="1" s="1"/>
  <c r="DK439" i="1" s="1"/>
  <c r="DL439" i="1" s="1"/>
  <c r="DM439" i="1" s="1"/>
  <c r="DN439" i="1" s="1"/>
  <c r="DO439" i="1" s="1"/>
  <c r="DI443" i="1"/>
  <c r="DJ443" i="1" s="1"/>
  <c r="DK443" i="1" s="1"/>
  <c r="DL443" i="1" s="1"/>
  <c r="DM443" i="1" s="1"/>
  <c r="DN443" i="1" s="1"/>
  <c r="DO443" i="1" s="1"/>
  <c r="DI445" i="1"/>
  <c r="DJ445" i="1" s="1"/>
  <c r="DK445" i="1" s="1"/>
  <c r="DL445" i="1" s="1"/>
  <c r="DM445" i="1" s="1"/>
  <c r="DN445" i="1" s="1"/>
  <c r="DO445" i="1" s="1"/>
  <c r="DI447" i="1"/>
  <c r="DJ447" i="1" s="1"/>
  <c r="DK447" i="1" s="1"/>
  <c r="DL447" i="1" s="1"/>
  <c r="DM447" i="1" s="1"/>
  <c r="DN447" i="1" s="1"/>
  <c r="DO447" i="1" s="1"/>
  <c r="DI449" i="1"/>
  <c r="DJ449" i="1" s="1"/>
  <c r="DK449" i="1" s="1"/>
  <c r="DL449" i="1" s="1"/>
  <c r="DM449" i="1" s="1"/>
  <c r="DN449" i="1" s="1"/>
  <c r="DO449" i="1" s="1"/>
  <c r="DI451" i="1"/>
  <c r="DJ451" i="1" s="1"/>
  <c r="DK451" i="1" s="1"/>
  <c r="DL451" i="1" s="1"/>
  <c r="DM451" i="1" s="1"/>
  <c r="DN451" i="1" s="1"/>
  <c r="DO451" i="1" s="1"/>
  <c r="DI453" i="1"/>
  <c r="DJ453" i="1" s="1"/>
  <c r="DK453" i="1" s="1"/>
  <c r="DL453" i="1" s="1"/>
  <c r="DM453" i="1" s="1"/>
  <c r="DN453" i="1" s="1"/>
  <c r="DO453" i="1" s="1"/>
  <c r="DI455" i="1"/>
  <c r="DJ455" i="1" s="1"/>
  <c r="DK455" i="1" s="1"/>
  <c r="DL455" i="1" s="1"/>
  <c r="DM455" i="1" s="1"/>
  <c r="DN455" i="1" s="1"/>
  <c r="DO455" i="1" s="1"/>
  <c r="DI459" i="1"/>
  <c r="DJ459" i="1" s="1"/>
  <c r="DK459" i="1" s="1"/>
  <c r="DL459" i="1" s="1"/>
  <c r="DM459" i="1" s="1"/>
  <c r="DN459" i="1" s="1"/>
  <c r="DO459" i="1" s="1"/>
  <c r="DI461" i="1"/>
  <c r="DJ461" i="1" s="1"/>
  <c r="DK461" i="1" s="1"/>
  <c r="DL461" i="1" s="1"/>
  <c r="DM461" i="1" s="1"/>
  <c r="DN461" i="1" s="1"/>
  <c r="DO461" i="1" s="1"/>
  <c r="DI463" i="1"/>
  <c r="DJ463" i="1" s="1"/>
  <c r="DK463" i="1" s="1"/>
  <c r="DL463" i="1" s="1"/>
  <c r="DM463" i="1" s="1"/>
  <c r="DN463" i="1" s="1"/>
  <c r="DO463" i="1" s="1"/>
  <c r="DI465" i="1"/>
  <c r="DJ465" i="1" s="1"/>
  <c r="DK465" i="1" s="1"/>
  <c r="DL465" i="1" s="1"/>
  <c r="DM465" i="1" s="1"/>
  <c r="DN465" i="1" s="1"/>
  <c r="DO465" i="1" s="1"/>
  <c r="DI467" i="1"/>
  <c r="DJ467" i="1" s="1"/>
  <c r="DK467" i="1" s="1"/>
  <c r="DL467" i="1" s="1"/>
  <c r="DM467" i="1" s="1"/>
  <c r="DN467" i="1" s="1"/>
  <c r="DO467" i="1" s="1"/>
  <c r="DI469" i="1"/>
  <c r="DJ469" i="1" s="1"/>
  <c r="DK469" i="1" s="1"/>
  <c r="DL469" i="1" s="1"/>
  <c r="DM469" i="1" s="1"/>
  <c r="DN469" i="1" s="1"/>
  <c r="DO469" i="1" s="1"/>
  <c r="DI471" i="1"/>
  <c r="DJ471" i="1" s="1"/>
  <c r="DK471" i="1" s="1"/>
  <c r="DL471" i="1" s="1"/>
  <c r="DM471" i="1" s="1"/>
  <c r="DN471" i="1" s="1"/>
  <c r="DO471" i="1" s="1"/>
  <c r="DI475" i="1"/>
  <c r="DJ475" i="1" s="1"/>
  <c r="DK475" i="1" s="1"/>
  <c r="DL475" i="1" s="1"/>
  <c r="DM475" i="1" s="1"/>
  <c r="DN475" i="1" s="1"/>
  <c r="DO475" i="1" s="1"/>
  <c r="DI477" i="1"/>
  <c r="DJ477" i="1" s="1"/>
  <c r="DK477" i="1" s="1"/>
  <c r="DL477" i="1" s="1"/>
  <c r="DM477" i="1" s="1"/>
  <c r="DN477" i="1" s="1"/>
  <c r="DO477" i="1" s="1"/>
  <c r="DI479" i="1"/>
  <c r="DJ479" i="1" s="1"/>
  <c r="DK479" i="1" s="1"/>
  <c r="DL479" i="1" s="1"/>
  <c r="DM479" i="1" s="1"/>
  <c r="DN479" i="1" s="1"/>
  <c r="DO479" i="1" s="1"/>
  <c r="DI481" i="1"/>
  <c r="DJ481" i="1" s="1"/>
  <c r="DK481" i="1" s="1"/>
  <c r="DL481" i="1" s="1"/>
  <c r="DM481" i="1" s="1"/>
  <c r="DN481" i="1" s="1"/>
  <c r="DO481" i="1" s="1"/>
  <c r="DI483" i="1"/>
  <c r="DJ483" i="1" s="1"/>
  <c r="DK483" i="1" s="1"/>
  <c r="DL483" i="1" s="1"/>
  <c r="DM483" i="1" s="1"/>
  <c r="DN483" i="1" s="1"/>
  <c r="DO483" i="1" s="1"/>
  <c r="DI485" i="1"/>
  <c r="DJ485" i="1" s="1"/>
  <c r="DK485" i="1" s="1"/>
  <c r="DL485" i="1" s="1"/>
  <c r="DM485" i="1" s="1"/>
  <c r="DN485" i="1" s="1"/>
  <c r="DO485" i="1" s="1"/>
  <c r="DI487" i="1"/>
  <c r="DJ487" i="1" s="1"/>
  <c r="DK487" i="1" s="1"/>
  <c r="DL487" i="1" s="1"/>
  <c r="DM487" i="1" s="1"/>
  <c r="DN487" i="1" s="1"/>
  <c r="DO487" i="1" s="1"/>
  <c r="DI491" i="1"/>
  <c r="DJ491" i="1" s="1"/>
  <c r="DK491" i="1" s="1"/>
  <c r="DL491" i="1" s="1"/>
  <c r="DM491" i="1" s="1"/>
  <c r="DN491" i="1" s="1"/>
  <c r="DO491" i="1" s="1"/>
  <c r="DI493" i="1"/>
  <c r="DJ493" i="1" s="1"/>
  <c r="DK493" i="1" s="1"/>
  <c r="DL493" i="1" s="1"/>
  <c r="DM493" i="1" s="1"/>
  <c r="DN493" i="1" s="1"/>
  <c r="DO493" i="1" s="1"/>
  <c r="DI495" i="1"/>
  <c r="DJ495" i="1" s="1"/>
  <c r="DK495" i="1" s="1"/>
  <c r="DL495" i="1" s="1"/>
  <c r="DM495" i="1" s="1"/>
  <c r="DN495" i="1" s="1"/>
  <c r="DO495" i="1" s="1"/>
  <c r="DI497" i="1"/>
  <c r="DJ497" i="1" s="1"/>
  <c r="DK497" i="1" s="1"/>
  <c r="DL497" i="1" s="1"/>
  <c r="DM497" i="1" s="1"/>
  <c r="DN497" i="1" s="1"/>
  <c r="DO497" i="1" s="1"/>
  <c r="DI499" i="1"/>
  <c r="DJ499" i="1" s="1"/>
  <c r="DK499" i="1" s="1"/>
  <c r="DL499" i="1" s="1"/>
  <c r="DM499" i="1" s="1"/>
  <c r="DN499" i="1" s="1"/>
  <c r="DO499" i="1" s="1"/>
  <c r="DI501" i="1"/>
  <c r="DJ501" i="1" s="1"/>
  <c r="DK501" i="1" s="1"/>
  <c r="DL501" i="1" s="1"/>
  <c r="DM501" i="1" s="1"/>
  <c r="DN501" i="1" s="1"/>
  <c r="DO501" i="1" s="1"/>
  <c r="DI503" i="1"/>
  <c r="DJ503" i="1" s="1"/>
  <c r="DK503" i="1" s="1"/>
  <c r="DL503" i="1" s="1"/>
  <c r="DM503" i="1" s="1"/>
  <c r="DN503" i="1" s="1"/>
  <c r="DO503" i="1" s="1"/>
  <c r="DI507" i="1"/>
  <c r="DI509" i="1"/>
  <c r="DJ509" i="1" s="1"/>
  <c r="DK509" i="1" s="1"/>
  <c r="DL509" i="1" s="1"/>
  <c r="DM509" i="1" s="1"/>
  <c r="DN509" i="1" s="1"/>
  <c r="DO509" i="1" s="1"/>
  <c r="DI511" i="1"/>
  <c r="DJ511" i="1" s="1"/>
  <c r="DK511" i="1" s="1"/>
  <c r="DL511" i="1" s="1"/>
  <c r="DM511" i="1" s="1"/>
  <c r="DN511" i="1" s="1"/>
  <c r="DO511" i="1" s="1"/>
  <c r="DI513" i="1"/>
  <c r="DJ513" i="1" s="1"/>
  <c r="DK513" i="1" s="1"/>
  <c r="DL513" i="1" s="1"/>
  <c r="DM513" i="1" s="1"/>
  <c r="DN513" i="1" s="1"/>
  <c r="DO513" i="1" s="1"/>
  <c r="DI515" i="1"/>
  <c r="DJ515" i="1" s="1"/>
  <c r="DK515" i="1" s="1"/>
  <c r="DL515" i="1" s="1"/>
  <c r="DM515" i="1" s="1"/>
  <c r="DN515" i="1" s="1"/>
  <c r="DO515" i="1" s="1"/>
  <c r="DI517" i="1"/>
  <c r="DJ517" i="1" s="1"/>
  <c r="DK517" i="1" s="1"/>
  <c r="DL517" i="1" s="1"/>
  <c r="DM517" i="1" s="1"/>
  <c r="DN517" i="1" s="1"/>
  <c r="DO517" i="1" s="1"/>
  <c r="DI519" i="1"/>
  <c r="DJ519" i="1" s="1"/>
  <c r="DK519" i="1" s="1"/>
  <c r="DL519" i="1" s="1"/>
  <c r="DM519" i="1" s="1"/>
  <c r="DN519" i="1" s="1"/>
  <c r="DO519" i="1" s="1"/>
  <c r="DI523" i="1"/>
  <c r="DJ523" i="1" s="1"/>
  <c r="DK523" i="1" s="1"/>
  <c r="DL523" i="1" s="1"/>
  <c r="DM523" i="1" s="1"/>
  <c r="DN523" i="1" s="1"/>
  <c r="DO523" i="1" s="1"/>
  <c r="DI525" i="1"/>
  <c r="DJ525" i="1" s="1"/>
  <c r="DK525" i="1" s="1"/>
  <c r="DL525" i="1" s="1"/>
  <c r="DM525" i="1" s="1"/>
  <c r="DN525" i="1" s="1"/>
  <c r="DO525" i="1" s="1"/>
  <c r="DI527" i="1"/>
  <c r="DJ527" i="1" s="1"/>
  <c r="DK527" i="1" s="1"/>
  <c r="DL527" i="1" s="1"/>
  <c r="DM527" i="1" s="1"/>
  <c r="DN527" i="1" s="1"/>
  <c r="DO527" i="1" s="1"/>
  <c r="DI529" i="1"/>
  <c r="DJ529" i="1" s="1"/>
  <c r="DK529" i="1" s="1"/>
  <c r="DL529" i="1" s="1"/>
  <c r="DM529" i="1" s="1"/>
  <c r="DN529" i="1" s="1"/>
  <c r="DO529" i="1" s="1"/>
  <c r="DI531" i="1"/>
  <c r="DJ531" i="1" s="1"/>
  <c r="DK531" i="1" s="1"/>
  <c r="DL531" i="1" s="1"/>
  <c r="DM531" i="1" s="1"/>
  <c r="DN531" i="1" s="1"/>
  <c r="DO531" i="1" s="1"/>
  <c r="DI533" i="1"/>
  <c r="DJ533" i="1" s="1"/>
  <c r="DK533" i="1" s="1"/>
  <c r="DL533" i="1" s="1"/>
  <c r="DM533" i="1" s="1"/>
  <c r="DN533" i="1" s="1"/>
  <c r="DO533" i="1" s="1"/>
  <c r="DI535" i="1"/>
  <c r="DJ535" i="1" s="1"/>
  <c r="DK535" i="1" s="1"/>
  <c r="DL535" i="1" s="1"/>
  <c r="DM535" i="1" s="1"/>
  <c r="DN535" i="1" s="1"/>
  <c r="DO535" i="1" s="1"/>
  <c r="DI537" i="1"/>
  <c r="DJ537" i="1" s="1"/>
  <c r="DK537" i="1" s="1"/>
  <c r="DL537" i="1" s="1"/>
  <c r="DM537" i="1" s="1"/>
  <c r="DN537" i="1" s="1"/>
  <c r="DO537" i="1" s="1"/>
  <c r="DI539" i="1"/>
  <c r="DJ539" i="1" s="1"/>
  <c r="DK539" i="1" s="1"/>
  <c r="DL539" i="1" s="1"/>
  <c r="DM539" i="1" s="1"/>
  <c r="DN539" i="1" s="1"/>
  <c r="DO539" i="1" s="1"/>
  <c r="DI541" i="1"/>
  <c r="DJ541" i="1" s="1"/>
  <c r="DK541" i="1" s="1"/>
  <c r="DL541" i="1" s="1"/>
  <c r="DM541" i="1" s="1"/>
  <c r="DN541" i="1" s="1"/>
  <c r="DO541" i="1" s="1"/>
  <c r="DI543" i="1"/>
  <c r="DJ543" i="1" s="1"/>
  <c r="DK543" i="1" s="1"/>
  <c r="DL543" i="1" s="1"/>
  <c r="DM543" i="1" s="1"/>
  <c r="DN543" i="1" s="1"/>
  <c r="DO543" i="1" s="1"/>
  <c r="DI545" i="1"/>
  <c r="DJ545" i="1" s="1"/>
  <c r="DK545" i="1" s="1"/>
  <c r="DL545" i="1" s="1"/>
  <c r="DM545" i="1" s="1"/>
  <c r="DN545" i="1" s="1"/>
  <c r="DO545" i="1" s="1"/>
  <c r="DI547" i="1"/>
  <c r="DJ547" i="1" s="1"/>
  <c r="DK547" i="1" s="1"/>
  <c r="DL547" i="1" s="1"/>
  <c r="DM547" i="1" s="1"/>
  <c r="DN547" i="1" s="1"/>
  <c r="DO547" i="1" s="1"/>
  <c r="DI549" i="1"/>
  <c r="DJ549" i="1" s="1"/>
  <c r="DK549" i="1" s="1"/>
  <c r="DL549" i="1" s="1"/>
  <c r="DM549" i="1" s="1"/>
  <c r="DN549" i="1" s="1"/>
  <c r="DO549" i="1" s="1"/>
  <c r="DI551" i="1"/>
  <c r="DJ551" i="1" s="1"/>
  <c r="DK551" i="1" s="1"/>
  <c r="DL551" i="1" s="1"/>
  <c r="DM551" i="1" s="1"/>
  <c r="DN551" i="1" s="1"/>
  <c r="DO551" i="1" s="1"/>
  <c r="DI553" i="1"/>
  <c r="DJ553" i="1" s="1"/>
  <c r="DK553" i="1" s="1"/>
  <c r="DL553" i="1" s="1"/>
  <c r="DM553" i="1" s="1"/>
  <c r="DN553" i="1" s="1"/>
  <c r="DO553" i="1" s="1"/>
  <c r="DI555" i="1"/>
  <c r="DJ555" i="1" s="1"/>
  <c r="DK555" i="1" s="1"/>
  <c r="DL555" i="1" s="1"/>
  <c r="DM555" i="1" s="1"/>
  <c r="DN555" i="1" s="1"/>
  <c r="DO555" i="1" s="1"/>
  <c r="DI557" i="1"/>
  <c r="DJ557" i="1" s="1"/>
  <c r="DK557" i="1" s="1"/>
  <c r="DL557" i="1" s="1"/>
  <c r="DM557" i="1" s="1"/>
  <c r="DN557" i="1" s="1"/>
  <c r="DO557" i="1" s="1"/>
  <c r="DI559" i="1"/>
  <c r="DJ559" i="1" s="1"/>
  <c r="DK559" i="1" s="1"/>
  <c r="DL559" i="1" s="1"/>
  <c r="DM559" i="1" s="1"/>
  <c r="DN559" i="1" s="1"/>
  <c r="DO559" i="1" s="1"/>
  <c r="DI561" i="1"/>
  <c r="DJ561" i="1" s="1"/>
  <c r="DK561" i="1" s="1"/>
  <c r="DL561" i="1" s="1"/>
  <c r="DM561" i="1" s="1"/>
  <c r="DN561" i="1" s="1"/>
  <c r="DO561" i="1" s="1"/>
  <c r="DI563" i="1"/>
  <c r="DJ563" i="1" s="1"/>
  <c r="DK563" i="1" s="1"/>
  <c r="DL563" i="1" s="1"/>
  <c r="DM563" i="1" s="1"/>
  <c r="DN563" i="1" s="1"/>
  <c r="DO563" i="1" s="1"/>
  <c r="DI565" i="1"/>
  <c r="DJ565" i="1" s="1"/>
  <c r="DK565" i="1" s="1"/>
  <c r="DL565" i="1" s="1"/>
  <c r="DM565" i="1" s="1"/>
  <c r="DN565" i="1" s="1"/>
  <c r="DO565" i="1" s="1"/>
  <c r="DI569" i="1"/>
  <c r="DJ569" i="1" s="1"/>
  <c r="DK569" i="1" s="1"/>
  <c r="DL569" i="1" s="1"/>
  <c r="DM569" i="1" s="1"/>
  <c r="DN569" i="1" s="1"/>
  <c r="DO569" i="1" s="1"/>
  <c r="DI571" i="1"/>
  <c r="DJ571" i="1" s="1"/>
  <c r="DK571" i="1" s="1"/>
  <c r="DL571" i="1" s="1"/>
  <c r="DM571" i="1" s="1"/>
  <c r="DN571" i="1" s="1"/>
  <c r="DO571" i="1" s="1"/>
  <c r="DI573" i="1"/>
  <c r="DJ573" i="1" s="1"/>
  <c r="DK573" i="1" s="1"/>
  <c r="DL573" i="1" s="1"/>
  <c r="DM573" i="1" s="1"/>
  <c r="DN573" i="1" s="1"/>
  <c r="DO573" i="1" s="1"/>
  <c r="DI575" i="1"/>
  <c r="DJ575" i="1" s="1"/>
  <c r="DK575" i="1" s="1"/>
  <c r="DL575" i="1" s="1"/>
  <c r="DM575" i="1" s="1"/>
  <c r="DN575" i="1" s="1"/>
  <c r="DO575" i="1" s="1"/>
  <c r="DI577" i="1"/>
  <c r="DJ577" i="1" s="1"/>
  <c r="DK577" i="1" s="1"/>
  <c r="DL577" i="1" s="1"/>
  <c r="DM577" i="1" s="1"/>
  <c r="DN577" i="1" s="1"/>
  <c r="DO577" i="1" s="1"/>
  <c r="DI579" i="1"/>
  <c r="DJ579" i="1" s="1"/>
  <c r="DK579" i="1" s="1"/>
  <c r="DL579" i="1" s="1"/>
  <c r="DM579" i="1" s="1"/>
  <c r="DN579" i="1" s="1"/>
  <c r="DO579" i="1" s="1"/>
  <c r="DI583" i="1"/>
  <c r="DJ583" i="1" s="1"/>
  <c r="DK583" i="1" s="1"/>
  <c r="DL583" i="1" s="1"/>
  <c r="DM583" i="1" s="1"/>
  <c r="DN583" i="1" s="1"/>
  <c r="DO583" i="1" s="1"/>
  <c r="DI585" i="1"/>
  <c r="DJ585" i="1" s="1"/>
  <c r="DK585" i="1" s="1"/>
  <c r="DL585" i="1" s="1"/>
  <c r="DM585" i="1" s="1"/>
  <c r="DN585" i="1" s="1"/>
  <c r="DO585" i="1" s="1"/>
  <c r="DI587" i="1"/>
  <c r="DJ587" i="1" s="1"/>
  <c r="DK587" i="1" s="1"/>
  <c r="DL587" i="1" s="1"/>
  <c r="DM587" i="1" s="1"/>
  <c r="DN587" i="1" s="1"/>
  <c r="DO587" i="1" s="1"/>
  <c r="DI589" i="1"/>
  <c r="DJ589" i="1" s="1"/>
  <c r="DK589" i="1" s="1"/>
  <c r="DL589" i="1" s="1"/>
  <c r="DM589" i="1" s="1"/>
  <c r="DN589" i="1" s="1"/>
  <c r="DO589" i="1" s="1"/>
  <c r="DI593" i="1"/>
  <c r="DJ593" i="1" s="1"/>
  <c r="DK593" i="1" s="1"/>
  <c r="DL593" i="1" s="1"/>
  <c r="DM593" i="1" s="1"/>
  <c r="DN593" i="1" s="1"/>
  <c r="DO593" i="1" s="1"/>
  <c r="DI595" i="1"/>
  <c r="DJ595" i="1" s="1"/>
  <c r="DK595" i="1" s="1"/>
  <c r="DL595" i="1" s="1"/>
  <c r="DM595" i="1" s="1"/>
  <c r="DN595" i="1" s="1"/>
  <c r="DO595" i="1" s="1"/>
  <c r="DI597" i="1"/>
  <c r="DJ597" i="1" s="1"/>
  <c r="DK597" i="1" s="1"/>
  <c r="DL597" i="1" s="1"/>
  <c r="DM597" i="1" s="1"/>
  <c r="DN597" i="1" s="1"/>
  <c r="DO597" i="1" s="1"/>
  <c r="DI599" i="1"/>
  <c r="DJ599" i="1" s="1"/>
  <c r="DK599" i="1" s="1"/>
  <c r="DL599" i="1" s="1"/>
  <c r="DM599" i="1" s="1"/>
  <c r="DN599" i="1" s="1"/>
  <c r="DO599" i="1" s="1"/>
  <c r="DI601" i="1"/>
  <c r="DJ601" i="1" s="1"/>
  <c r="DK601" i="1" s="1"/>
  <c r="DL601" i="1" s="1"/>
  <c r="DM601" i="1" s="1"/>
  <c r="DN601" i="1" s="1"/>
  <c r="DO601" i="1" s="1"/>
  <c r="DI603" i="1"/>
  <c r="DJ603" i="1" s="1"/>
  <c r="DK603" i="1" s="1"/>
  <c r="DL603" i="1" s="1"/>
  <c r="DM603" i="1" s="1"/>
  <c r="DN603" i="1" s="1"/>
  <c r="DO603" i="1" s="1"/>
  <c r="DI605" i="1"/>
  <c r="DJ605" i="1" s="1"/>
  <c r="DK605" i="1" s="1"/>
  <c r="DL605" i="1" s="1"/>
  <c r="DM605" i="1" s="1"/>
  <c r="DN605" i="1" s="1"/>
  <c r="DO605" i="1" s="1"/>
  <c r="DI607" i="1"/>
  <c r="DJ607" i="1" s="1"/>
  <c r="DK607" i="1" s="1"/>
  <c r="DL607" i="1" s="1"/>
  <c r="DM607" i="1" s="1"/>
  <c r="DN607" i="1" s="1"/>
  <c r="DO607" i="1" s="1"/>
  <c r="DI609" i="1"/>
  <c r="DJ609" i="1" s="1"/>
  <c r="DK609" i="1" s="1"/>
  <c r="DL609" i="1" s="1"/>
  <c r="DM609" i="1" s="1"/>
  <c r="DN609" i="1" s="1"/>
  <c r="DO609" i="1" s="1"/>
  <c r="DI611" i="1"/>
  <c r="DJ611" i="1" s="1"/>
  <c r="DK611" i="1" s="1"/>
  <c r="DL611" i="1" s="1"/>
  <c r="DM611" i="1" s="1"/>
  <c r="DN611" i="1" s="1"/>
  <c r="DO611" i="1" s="1"/>
  <c r="DI613" i="1"/>
  <c r="DJ613" i="1" s="1"/>
  <c r="DK613" i="1" s="1"/>
  <c r="DL613" i="1" s="1"/>
  <c r="DM613" i="1" s="1"/>
  <c r="DN613" i="1" s="1"/>
  <c r="DO613" i="1" s="1"/>
  <c r="DI615" i="1"/>
  <c r="DJ615" i="1" s="1"/>
  <c r="DK615" i="1" s="1"/>
  <c r="DL615" i="1" s="1"/>
  <c r="DM615" i="1" s="1"/>
  <c r="DN615" i="1" s="1"/>
  <c r="DO615" i="1" s="1"/>
  <c r="DI617" i="1"/>
  <c r="DJ617" i="1" s="1"/>
  <c r="DK617" i="1" s="1"/>
  <c r="DL617" i="1" s="1"/>
  <c r="DM617" i="1" s="1"/>
  <c r="DN617" i="1" s="1"/>
  <c r="DO617" i="1" s="1"/>
  <c r="DI619" i="1"/>
  <c r="DJ619" i="1" s="1"/>
  <c r="DK619" i="1" s="1"/>
  <c r="DL619" i="1" s="1"/>
  <c r="DM619" i="1" s="1"/>
  <c r="DN619" i="1" s="1"/>
  <c r="DO619" i="1" s="1"/>
  <c r="DI621" i="1"/>
  <c r="DJ621" i="1" s="1"/>
  <c r="DK621" i="1" s="1"/>
  <c r="DL621" i="1" s="1"/>
  <c r="DM621" i="1" s="1"/>
  <c r="DN621" i="1" s="1"/>
  <c r="DO621" i="1" s="1"/>
  <c r="DI625" i="1"/>
  <c r="DJ625" i="1" s="1"/>
  <c r="DK625" i="1" s="1"/>
  <c r="DL625" i="1" s="1"/>
  <c r="DM625" i="1" s="1"/>
  <c r="DN625" i="1" s="1"/>
  <c r="DO625" i="1" s="1"/>
  <c r="DI627" i="1"/>
  <c r="DJ627" i="1" s="1"/>
  <c r="DK627" i="1" s="1"/>
  <c r="DL627" i="1" s="1"/>
  <c r="DM627" i="1" s="1"/>
  <c r="DN627" i="1" s="1"/>
  <c r="DO627" i="1" s="1"/>
  <c r="DI629" i="1"/>
  <c r="DJ629" i="1" s="1"/>
  <c r="DK629" i="1" s="1"/>
  <c r="DL629" i="1" s="1"/>
  <c r="DM629" i="1" s="1"/>
  <c r="DN629" i="1" s="1"/>
  <c r="DO629" i="1" s="1"/>
  <c r="DI631" i="1"/>
  <c r="DJ631" i="1" s="1"/>
  <c r="DK631" i="1" s="1"/>
  <c r="DL631" i="1" s="1"/>
  <c r="DM631" i="1" s="1"/>
  <c r="DN631" i="1" s="1"/>
  <c r="DO631" i="1" s="1"/>
  <c r="DI633" i="1"/>
  <c r="DJ633" i="1" s="1"/>
  <c r="DK633" i="1" s="1"/>
  <c r="DL633" i="1" s="1"/>
  <c r="DM633" i="1" s="1"/>
  <c r="DN633" i="1" s="1"/>
  <c r="DO633" i="1" s="1"/>
  <c r="DI635" i="1"/>
  <c r="DJ635" i="1" s="1"/>
  <c r="DK635" i="1" s="1"/>
  <c r="DL635" i="1" s="1"/>
  <c r="DM635" i="1" s="1"/>
  <c r="DN635" i="1" s="1"/>
  <c r="DO635" i="1" s="1"/>
  <c r="DI637" i="1"/>
  <c r="DJ637" i="1" s="1"/>
  <c r="DK637" i="1" s="1"/>
  <c r="DL637" i="1" s="1"/>
  <c r="DM637" i="1" s="1"/>
  <c r="DN637" i="1" s="1"/>
  <c r="DO637" i="1" s="1"/>
  <c r="DI639" i="1"/>
  <c r="DJ639" i="1" s="1"/>
  <c r="DK639" i="1" s="1"/>
  <c r="DL639" i="1" s="1"/>
  <c r="DM639" i="1" s="1"/>
  <c r="DN639" i="1" s="1"/>
  <c r="DO639" i="1" s="1"/>
  <c r="DI641" i="1"/>
  <c r="DJ641" i="1" s="1"/>
  <c r="DK641" i="1" s="1"/>
  <c r="DL641" i="1" s="1"/>
  <c r="DM641" i="1" s="1"/>
  <c r="DN641" i="1" s="1"/>
  <c r="DO641" i="1" s="1"/>
  <c r="DI643" i="1"/>
  <c r="DJ643" i="1" s="1"/>
  <c r="DK643" i="1" s="1"/>
  <c r="DL643" i="1" s="1"/>
  <c r="DM643" i="1" s="1"/>
  <c r="DN643" i="1" s="1"/>
  <c r="DO643" i="1" s="1"/>
  <c r="DI645" i="1"/>
  <c r="DJ645" i="1" s="1"/>
  <c r="DK645" i="1" s="1"/>
  <c r="DL645" i="1" s="1"/>
  <c r="DM645" i="1" s="1"/>
  <c r="DN645" i="1" s="1"/>
  <c r="DO645" i="1" s="1"/>
  <c r="DI647" i="1"/>
  <c r="DJ647" i="1" s="1"/>
  <c r="DK647" i="1" s="1"/>
  <c r="DL647" i="1" s="1"/>
  <c r="DM647" i="1" s="1"/>
  <c r="DN647" i="1" s="1"/>
  <c r="DO647" i="1" s="1"/>
  <c r="DI649" i="1"/>
  <c r="DJ649" i="1" s="1"/>
  <c r="DK649" i="1" s="1"/>
  <c r="DL649" i="1" s="1"/>
  <c r="DM649" i="1" s="1"/>
  <c r="DN649" i="1" s="1"/>
  <c r="DO649" i="1" s="1"/>
  <c r="DI651" i="1"/>
  <c r="DJ651" i="1" s="1"/>
  <c r="DK651" i="1" s="1"/>
  <c r="DL651" i="1" s="1"/>
  <c r="DM651" i="1" s="1"/>
  <c r="DN651" i="1" s="1"/>
  <c r="DO651" i="1" s="1"/>
  <c r="DI653" i="1"/>
  <c r="DJ653" i="1" s="1"/>
  <c r="DK653" i="1" s="1"/>
  <c r="DL653" i="1" s="1"/>
  <c r="DM653" i="1" s="1"/>
  <c r="DN653" i="1" s="1"/>
  <c r="DO653" i="1" s="1"/>
  <c r="DI657" i="1"/>
  <c r="DJ657" i="1" s="1"/>
  <c r="DK657" i="1" s="1"/>
  <c r="DL657" i="1" s="1"/>
  <c r="DM657" i="1" s="1"/>
  <c r="DN657" i="1" s="1"/>
  <c r="DO657" i="1" s="1"/>
  <c r="DI659" i="1"/>
  <c r="DJ659" i="1" s="1"/>
  <c r="DK659" i="1" s="1"/>
  <c r="DL659" i="1" s="1"/>
  <c r="DM659" i="1" s="1"/>
  <c r="DN659" i="1" s="1"/>
  <c r="DO659" i="1" s="1"/>
  <c r="DI661" i="1"/>
  <c r="DJ661" i="1" s="1"/>
  <c r="DK661" i="1" s="1"/>
  <c r="DL661" i="1" s="1"/>
  <c r="DM661" i="1" s="1"/>
  <c r="DN661" i="1" s="1"/>
  <c r="DO661" i="1" s="1"/>
  <c r="DI663" i="1"/>
  <c r="DJ663" i="1" s="1"/>
  <c r="DK663" i="1" s="1"/>
  <c r="DL663" i="1" s="1"/>
  <c r="DM663" i="1" s="1"/>
  <c r="DN663" i="1" s="1"/>
  <c r="DO663" i="1" s="1"/>
  <c r="DI665" i="1"/>
  <c r="DJ665" i="1" s="1"/>
  <c r="DK665" i="1" s="1"/>
  <c r="DL665" i="1" s="1"/>
  <c r="DM665" i="1" s="1"/>
  <c r="DN665" i="1" s="1"/>
  <c r="DO665" i="1" s="1"/>
  <c r="DI667" i="1"/>
  <c r="DJ667" i="1" s="1"/>
  <c r="DK667" i="1" s="1"/>
  <c r="DL667" i="1" s="1"/>
  <c r="DM667" i="1" s="1"/>
  <c r="DN667" i="1" s="1"/>
  <c r="DO667" i="1" s="1"/>
  <c r="DI669" i="1"/>
  <c r="DJ669" i="1" s="1"/>
  <c r="DK669" i="1" s="1"/>
  <c r="DL669" i="1" s="1"/>
  <c r="DM669" i="1" s="1"/>
  <c r="DN669" i="1" s="1"/>
  <c r="DO669" i="1" s="1"/>
  <c r="DI671" i="1"/>
  <c r="DJ671" i="1" s="1"/>
  <c r="DK671" i="1" s="1"/>
  <c r="DL671" i="1" s="1"/>
  <c r="DM671" i="1" s="1"/>
  <c r="DN671" i="1" s="1"/>
  <c r="DO671" i="1" s="1"/>
  <c r="DI673" i="1"/>
  <c r="DJ673" i="1" s="1"/>
  <c r="DK673" i="1" s="1"/>
  <c r="DL673" i="1" s="1"/>
  <c r="DM673" i="1" s="1"/>
  <c r="DN673" i="1" s="1"/>
  <c r="DO673" i="1" s="1"/>
  <c r="DI675" i="1"/>
  <c r="DJ675" i="1" s="1"/>
  <c r="DK675" i="1" s="1"/>
  <c r="DL675" i="1" s="1"/>
  <c r="DM675" i="1" s="1"/>
  <c r="DN675" i="1" s="1"/>
  <c r="DO675" i="1" s="1"/>
  <c r="DI677" i="1"/>
  <c r="DJ677" i="1" s="1"/>
  <c r="DK677" i="1" s="1"/>
  <c r="DL677" i="1" s="1"/>
  <c r="DM677" i="1" s="1"/>
  <c r="DN677" i="1" s="1"/>
  <c r="DO677" i="1" s="1"/>
  <c r="DI679" i="1"/>
  <c r="DJ679" i="1" s="1"/>
  <c r="DK679" i="1" s="1"/>
  <c r="DL679" i="1" s="1"/>
  <c r="DM679" i="1" s="1"/>
  <c r="DN679" i="1" s="1"/>
  <c r="DO679" i="1" s="1"/>
  <c r="DI681" i="1"/>
  <c r="DJ681" i="1" s="1"/>
  <c r="DK681" i="1" s="1"/>
  <c r="DL681" i="1" s="1"/>
  <c r="DM681" i="1" s="1"/>
  <c r="DN681" i="1" s="1"/>
  <c r="DO681" i="1" s="1"/>
  <c r="DI683" i="1"/>
  <c r="DJ683" i="1" s="1"/>
  <c r="DK683" i="1" s="1"/>
  <c r="DL683" i="1" s="1"/>
  <c r="DM683" i="1" s="1"/>
  <c r="DN683" i="1" s="1"/>
  <c r="DO683" i="1" s="1"/>
  <c r="DI685" i="1"/>
  <c r="DJ685" i="1" s="1"/>
  <c r="DK685" i="1" s="1"/>
  <c r="DL685" i="1" s="1"/>
  <c r="DM685" i="1" s="1"/>
  <c r="DN685" i="1" s="1"/>
  <c r="DO685" i="1" s="1"/>
  <c r="DI687" i="1"/>
  <c r="DJ687" i="1" s="1"/>
  <c r="DK687" i="1" s="1"/>
  <c r="DL687" i="1" s="1"/>
  <c r="DM687" i="1" s="1"/>
  <c r="DN687" i="1" s="1"/>
  <c r="DO687" i="1" s="1"/>
  <c r="DI689" i="1"/>
  <c r="DJ689" i="1" s="1"/>
  <c r="DK689" i="1" s="1"/>
  <c r="DL689" i="1" s="1"/>
  <c r="DM689" i="1" s="1"/>
  <c r="DN689" i="1" s="1"/>
  <c r="DO689" i="1" s="1"/>
  <c r="DI691" i="1"/>
  <c r="DJ691" i="1" s="1"/>
  <c r="DK691" i="1" s="1"/>
  <c r="DL691" i="1" s="1"/>
  <c r="DM691" i="1" s="1"/>
  <c r="DN691" i="1" s="1"/>
  <c r="DO691" i="1" s="1"/>
  <c r="DI693" i="1"/>
  <c r="DJ693" i="1" s="1"/>
  <c r="DK693" i="1" s="1"/>
  <c r="DL693" i="1" s="1"/>
  <c r="DM693" i="1" s="1"/>
  <c r="DN693" i="1" s="1"/>
  <c r="DO693" i="1" s="1"/>
  <c r="DI695" i="1"/>
  <c r="DJ695" i="1" s="1"/>
  <c r="DK695" i="1" s="1"/>
  <c r="DL695" i="1" s="1"/>
  <c r="DM695" i="1" s="1"/>
  <c r="DN695" i="1" s="1"/>
  <c r="DO695" i="1" s="1"/>
  <c r="DI697" i="1"/>
  <c r="DJ697" i="1" s="1"/>
  <c r="DK697" i="1" s="1"/>
  <c r="DL697" i="1" s="1"/>
  <c r="DM697" i="1" s="1"/>
  <c r="DN697" i="1" s="1"/>
  <c r="DO697" i="1" s="1"/>
  <c r="DI699" i="1"/>
  <c r="DJ699" i="1" s="1"/>
  <c r="DK699" i="1" s="1"/>
  <c r="DL699" i="1" s="1"/>
  <c r="DM699" i="1" s="1"/>
  <c r="DN699" i="1" s="1"/>
  <c r="DO699" i="1" s="1"/>
  <c r="DI701" i="1"/>
  <c r="DJ701" i="1" s="1"/>
  <c r="DK701" i="1" s="1"/>
  <c r="DL701" i="1" s="1"/>
  <c r="DM701" i="1" s="1"/>
  <c r="DN701" i="1" s="1"/>
  <c r="DO701" i="1" s="1"/>
  <c r="DI703" i="1"/>
  <c r="DJ703" i="1" s="1"/>
  <c r="DK703" i="1" s="1"/>
  <c r="DL703" i="1" s="1"/>
  <c r="DM703" i="1" s="1"/>
  <c r="DN703" i="1" s="1"/>
  <c r="DO703" i="1" s="1"/>
  <c r="DI705" i="1"/>
  <c r="DJ705" i="1" s="1"/>
  <c r="DK705" i="1" s="1"/>
  <c r="DL705" i="1" s="1"/>
  <c r="DM705" i="1" s="1"/>
  <c r="DN705" i="1" s="1"/>
  <c r="DO705" i="1" s="1"/>
  <c r="DI707" i="1"/>
  <c r="DJ707" i="1" s="1"/>
  <c r="DK707" i="1" s="1"/>
  <c r="DL707" i="1" s="1"/>
  <c r="DM707" i="1" s="1"/>
  <c r="DN707" i="1" s="1"/>
  <c r="DO707" i="1" s="1"/>
  <c r="DI711" i="1"/>
  <c r="DJ711" i="1" s="1"/>
  <c r="DK711" i="1" s="1"/>
  <c r="DL711" i="1" s="1"/>
  <c r="DM711" i="1" s="1"/>
  <c r="DN711" i="1" s="1"/>
  <c r="DO711" i="1" s="1"/>
  <c r="DI713" i="1"/>
  <c r="DJ713" i="1" s="1"/>
  <c r="DK713" i="1" s="1"/>
  <c r="DL713" i="1" s="1"/>
  <c r="DM713" i="1" s="1"/>
  <c r="DN713" i="1" s="1"/>
  <c r="DO713" i="1" s="1"/>
  <c r="DI715" i="1"/>
  <c r="DJ715" i="1" s="1"/>
  <c r="DK715" i="1" s="1"/>
  <c r="DL715" i="1" s="1"/>
  <c r="DM715" i="1" s="1"/>
  <c r="DN715" i="1" s="1"/>
  <c r="DO715" i="1" s="1"/>
  <c r="DI717" i="1"/>
  <c r="DJ717" i="1" s="1"/>
  <c r="DK717" i="1" s="1"/>
  <c r="DL717" i="1" s="1"/>
  <c r="DM717" i="1" s="1"/>
  <c r="DN717" i="1" s="1"/>
  <c r="DO717" i="1" s="1"/>
  <c r="DI719" i="1"/>
  <c r="DJ719" i="1" s="1"/>
  <c r="DK719" i="1" s="1"/>
  <c r="DL719" i="1" s="1"/>
  <c r="DM719" i="1" s="1"/>
  <c r="DN719" i="1" s="1"/>
  <c r="DO719" i="1" s="1"/>
  <c r="DI721" i="1"/>
  <c r="DJ721" i="1" s="1"/>
  <c r="DK721" i="1" s="1"/>
  <c r="DL721" i="1" s="1"/>
  <c r="DM721" i="1" s="1"/>
  <c r="DN721" i="1" s="1"/>
  <c r="DO721" i="1" s="1"/>
  <c r="DI725" i="1"/>
  <c r="DJ725" i="1" s="1"/>
  <c r="DK725" i="1" s="1"/>
  <c r="DL725" i="1" s="1"/>
  <c r="DM725" i="1" s="1"/>
  <c r="DN725" i="1" s="1"/>
  <c r="DO725" i="1" s="1"/>
  <c r="DI727" i="1"/>
  <c r="DJ727" i="1" s="1"/>
  <c r="DK727" i="1" s="1"/>
  <c r="DL727" i="1" s="1"/>
  <c r="DM727" i="1" s="1"/>
  <c r="DN727" i="1" s="1"/>
  <c r="DO727" i="1" s="1"/>
  <c r="DI729" i="1"/>
  <c r="DJ729" i="1" s="1"/>
  <c r="DK729" i="1" s="1"/>
  <c r="DL729" i="1" s="1"/>
  <c r="DM729" i="1" s="1"/>
  <c r="DN729" i="1" s="1"/>
  <c r="DO729" i="1" s="1"/>
  <c r="DI731" i="1"/>
  <c r="DJ731" i="1" s="1"/>
  <c r="DK731" i="1" s="1"/>
  <c r="DL731" i="1" s="1"/>
  <c r="DM731" i="1" s="1"/>
  <c r="DN731" i="1" s="1"/>
  <c r="DO731" i="1" s="1"/>
  <c r="DI733" i="1"/>
  <c r="DJ733" i="1" s="1"/>
  <c r="DK733" i="1" s="1"/>
  <c r="DL733" i="1" s="1"/>
  <c r="DM733" i="1" s="1"/>
  <c r="DN733" i="1" s="1"/>
  <c r="DO733" i="1" s="1"/>
  <c r="DI735" i="1"/>
  <c r="DJ735" i="1" s="1"/>
  <c r="DK735" i="1" s="1"/>
  <c r="DL735" i="1" s="1"/>
  <c r="DM735" i="1" s="1"/>
  <c r="DN735" i="1" s="1"/>
  <c r="DO735" i="1" s="1"/>
  <c r="DI739" i="1"/>
  <c r="DJ739" i="1" s="1"/>
  <c r="DK739" i="1" s="1"/>
  <c r="DL739" i="1" s="1"/>
  <c r="DM739" i="1" s="1"/>
  <c r="DN739" i="1" s="1"/>
  <c r="DO739" i="1" s="1"/>
  <c r="DI741" i="1"/>
  <c r="DJ741" i="1" s="1"/>
  <c r="DK741" i="1" s="1"/>
  <c r="DL741" i="1" s="1"/>
  <c r="DM741" i="1" s="1"/>
  <c r="DN741" i="1" s="1"/>
  <c r="DO741" i="1" s="1"/>
  <c r="DI743" i="1"/>
  <c r="DJ743" i="1" s="1"/>
  <c r="DK743" i="1" s="1"/>
  <c r="DL743" i="1" s="1"/>
  <c r="DM743" i="1" s="1"/>
  <c r="DN743" i="1" s="1"/>
  <c r="DO743" i="1" s="1"/>
  <c r="DI745" i="1"/>
  <c r="DJ745" i="1" s="1"/>
  <c r="DK745" i="1" s="1"/>
  <c r="DL745" i="1" s="1"/>
  <c r="DM745" i="1" s="1"/>
  <c r="DN745" i="1" s="1"/>
  <c r="DO745" i="1" s="1"/>
  <c r="DI747" i="1"/>
  <c r="DJ747" i="1" s="1"/>
  <c r="DK747" i="1" s="1"/>
  <c r="DL747" i="1" s="1"/>
  <c r="DM747" i="1" s="1"/>
  <c r="DN747" i="1" s="1"/>
  <c r="DO747" i="1" s="1"/>
  <c r="DI749" i="1"/>
  <c r="DJ749" i="1" s="1"/>
  <c r="DK749" i="1" s="1"/>
  <c r="DL749" i="1" s="1"/>
  <c r="DM749" i="1" s="1"/>
  <c r="DN749" i="1" s="1"/>
  <c r="DO749" i="1" s="1"/>
  <c r="DI751" i="1"/>
  <c r="DJ751" i="1" s="1"/>
  <c r="DK751" i="1" s="1"/>
  <c r="DL751" i="1" s="1"/>
  <c r="DM751" i="1" s="1"/>
  <c r="DN751" i="1" s="1"/>
  <c r="DO751" i="1" s="1"/>
  <c r="DI753" i="1"/>
  <c r="DJ753" i="1" s="1"/>
  <c r="DK753" i="1" s="1"/>
  <c r="DL753" i="1" s="1"/>
  <c r="DM753" i="1" s="1"/>
  <c r="DN753" i="1" s="1"/>
  <c r="DO753" i="1" s="1"/>
  <c r="DI755" i="1"/>
  <c r="DJ755" i="1" s="1"/>
  <c r="DK755" i="1" s="1"/>
  <c r="DL755" i="1" s="1"/>
  <c r="DM755" i="1" s="1"/>
  <c r="DN755" i="1" s="1"/>
  <c r="DO755" i="1" s="1"/>
  <c r="DI757" i="1"/>
  <c r="DJ757" i="1" s="1"/>
  <c r="DK757" i="1" s="1"/>
  <c r="DL757" i="1" s="1"/>
  <c r="DM757" i="1" s="1"/>
  <c r="DN757" i="1" s="1"/>
  <c r="DO757" i="1" s="1"/>
  <c r="DI759" i="1"/>
  <c r="DJ759" i="1" s="1"/>
  <c r="DK759" i="1" s="1"/>
  <c r="DL759" i="1" s="1"/>
  <c r="DM759" i="1" s="1"/>
  <c r="DN759" i="1" s="1"/>
  <c r="DO759" i="1" s="1"/>
  <c r="DI761" i="1"/>
  <c r="DJ761" i="1" s="1"/>
  <c r="DK761" i="1" s="1"/>
  <c r="DL761" i="1" s="1"/>
  <c r="DM761" i="1" s="1"/>
  <c r="DN761" i="1" s="1"/>
  <c r="DO761" i="1" s="1"/>
  <c r="DI763" i="1"/>
  <c r="DJ763" i="1" s="1"/>
  <c r="DK763" i="1" s="1"/>
  <c r="DL763" i="1" s="1"/>
  <c r="DM763" i="1" s="1"/>
  <c r="DN763" i="1" s="1"/>
  <c r="DO763" i="1" s="1"/>
  <c r="DI765" i="1"/>
  <c r="DJ765" i="1" s="1"/>
  <c r="DK765" i="1" s="1"/>
  <c r="DL765" i="1" s="1"/>
  <c r="DM765" i="1" s="1"/>
  <c r="DN765" i="1" s="1"/>
  <c r="DO765" i="1" s="1"/>
  <c r="DI767" i="1"/>
  <c r="DJ767" i="1" s="1"/>
  <c r="DK767" i="1" s="1"/>
  <c r="DL767" i="1" s="1"/>
  <c r="DM767" i="1" s="1"/>
  <c r="DN767" i="1" s="1"/>
  <c r="DO767" i="1" s="1"/>
  <c r="DI769" i="1"/>
  <c r="DJ769" i="1" s="1"/>
  <c r="DK769" i="1" s="1"/>
  <c r="DL769" i="1" s="1"/>
  <c r="DM769" i="1" s="1"/>
  <c r="DN769" i="1" s="1"/>
  <c r="DO769" i="1" s="1"/>
  <c r="DI771" i="1"/>
  <c r="DJ771" i="1" s="1"/>
  <c r="DK771" i="1" s="1"/>
  <c r="DL771" i="1" s="1"/>
  <c r="DM771" i="1" s="1"/>
  <c r="DN771" i="1" s="1"/>
  <c r="DO771" i="1" s="1"/>
  <c r="DI773" i="1"/>
  <c r="DJ773" i="1" s="1"/>
  <c r="DK773" i="1" s="1"/>
  <c r="DL773" i="1" s="1"/>
  <c r="DM773" i="1" s="1"/>
  <c r="DN773" i="1" s="1"/>
  <c r="DO773" i="1" s="1"/>
  <c r="DI775" i="1"/>
  <c r="DJ775" i="1" s="1"/>
  <c r="DK775" i="1" s="1"/>
  <c r="DL775" i="1" s="1"/>
  <c r="DM775" i="1" s="1"/>
  <c r="DN775" i="1" s="1"/>
  <c r="DO775" i="1" s="1"/>
  <c r="DI777" i="1"/>
  <c r="DJ777" i="1" s="1"/>
  <c r="DK777" i="1" s="1"/>
  <c r="DL777" i="1" s="1"/>
  <c r="DM777" i="1" s="1"/>
  <c r="DN777" i="1" s="1"/>
  <c r="DO777" i="1" s="1"/>
  <c r="DI779" i="1"/>
  <c r="DJ779" i="1" s="1"/>
  <c r="DK779" i="1" s="1"/>
  <c r="DL779" i="1" s="1"/>
  <c r="DM779" i="1" s="1"/>
  <c r="DN779" i="1" s="1"/>
  <c r="DO779" i="1" s="1"/>
  <c r="DI781" i="1"/>
  <c r="DJ781" i="1" s="1"/>
  <c r="DK781" i="1" s="1"/>
  <c r="DL781" i="1" s="1"/>
  <c r="DM781" i="1" s="1"/>
  <c r="DN781" i="1" s="1"/>
  <c r="DO781" i="1" s="1"/>
  <c r="DI783" i="1"/>
  <c r="DJ783" i="1" s="1"/>
  <c r="DK783" i="1" s="1"/>
  <c r="DL783" i="1" s="1"/>
  <c r="DM783" i="1" s="1"/>
  <c r="DN783" i="1" s="1"/>
  <c r="DO783" i="1" s="1"/>
  <c r="DI785" i="1"/>
  <c r="DJ785" i="1" s="1"/>
  <c r="DK785" i="1" s="1"/>
  <c r="DL785" i="1" s="1"/>
  <c r="DM785" i="1" s="1"/>
  <c r="DN785" i="1" s="1"/>
  <c r="DO785" i="1" s="1"/>
  <c r="DI787" i="1"/>
  <c r="DJ787" i="1" s="1"/>
  <c r="DK787" i="1" s="1"/>
  <c r="DL787" i="1" s="1"/>
  <c r="DM787" i="1" s="1"/>
  <c r="DN787" i="1" s="1"/>
  <c r="DO787" i="1" s="1"/>
  <c r="DI789" i="1"/>
  <c r="DJ789" i="1" s="1"/>
  <c r="DK789" i="1" s="1"/>
  <c r="DL789" i="1" s="1"/>
  <c r="DM789" i="1" s="1"/>
  <c r="DN789" i="1" s="1"/>
  <c r="DO789" i="1" s="1"/>
  <c r="DI791" i="1"/>
  <c r="DJ791" i="1" s="1"/>
  <c r="DK791" i="1" s="1"/>
  <c r="DL791" i="1" s="1"/>
  <c r="DM791" i="1" s="1"/>
  <c r="DN791" i="1" s="1"/>
  <c r="DO791" i="1" s="1"/>
  <c r="DI793" i="1"/>
  <c r="DJ793" i="1" s="1"/>
  <c r="DK793" i="1" s="1"/>
  <c r="DL793" i="1" s="1"/>
  <c r="DM793" i="1" s="1"/>
  <c r="DN793" i="1" s="1"/>
  <c r="DO793" i="1" s="1"/>
  <c r="DI795" i="1"/>
  <c r="DJ795" i="1" s="1"/>
  <c r="DK795" i="1" s="1"/>
  <c r="DL795" i="1" s="1"/>
  <c r="DM795" i="1" s="1"/>
  <c r="DN795" i="1" s="1"/>
  <c r="DO795" i="1" s="1"/>
  <c r="DI797" i="1"/>
  <c r="DJ797" i="1" s="1"/>
  <c r="DK797" i="1" s="1"/>
  <c r="DL797" i="1" s="1"/>
  <c r="DM797" i="1" s="1"/>
  <c r="DN797" i="1" s="1"/>
  <c r="DO797" i="1" s="1"/>
  <c r="DI799" i="1"/>
  <c r="DJ799" i="1" s="1"/>
  <c r="DK799" i="1" s="1"/>
  <c r="DL799" i="1" s="1"/>
  <c r="DM799" i="1" s="1"/>
  <c r="DN799" i="1" s="1"/>
  <c r="DO799" i="1" s="1"/>
  <c r="DI801" i="1"/>
  <c r="DJ801" i="1" s="1"/>
  <c r="DK801" i="1" s="1"/>
  <c r="DL801" i="1" s="1"/>
  <c r="DM801" i="1" s="1"/>
  <c r="DN801" i="1" s="1"/>
  <c r="DO801" i="1" s="1"/>
  <c r="DI803" i="1"/>
  <c r="DJ803" i="1" s="1"/>
  <c r="DK803" i="1" s="1"/>
  <c r="DL803" i="1" s="1"/>
  <c r="DM803" i="1" s="1"/>
  <c r="DN803" i="1" s="1"/>
  <c r="DO803" i="1" s="1"/>
  <c r="DI805" i="1"/>
  <c r="DJ805" i="1" s="1"/>
  <c r="DK805" i="1" s="1"/>
  <c r="DL805" i="1" s="1"/>
  <c r="DM805" i="1" s="1"/>
  <c r="DN805" i="1" s="1"/>
  <c r="DO805" i="1" s="1"/>
  <c r="DI807" i="1"/>
  <c r="DJ807" i="1" s="1"/>
  <c r="DK807" i="1" s="1"/>
  <c r="DL807" i="1" s="1"/>
  <c r="DM807" i="1" s="1"/>
  <c r="DN807" i="1" s="1"/>
  <c r="DO807" i="1" s="1"/>
  <c r="DI809" i="1"/>
  <c r="DJ809" i="1" s="1"/>
  <c r="DK809" i="1" s="1"/>
  <c r="DL809" i="1" s="1"/>
  <c r="DM809" i="1" s="1"/>
  <c r="DN809" i="1" s="1"/>
  <c r="DO809" i="1" s="1"/>
  <c r="DI811" i="1"/>
  <c r="DJ811" i="1" s="1"/>
  <c r="DK811" i="1" s="1"/>
  <c r="DL811" i="1" s="1"/>
  <c r="DM811" i="1" s="1"/>
  <c r="DN811" i="1" s="1"/>
  <c r="DO811" i="1" s="1"/>
  <c r="DI813" i="1"/>
  <c r="DJ813" i="1" s="1"/>
  <c r="DK813" i="1" s="1"/>
  <c r="DL813" i="1" s="1"/>
  <c r="DM813" i="1" s="1"/>
  <c r="DN813" i="1" s="1"/>
  <c r="DO813" i="1" s="1"/>
  <c r="DI815" i="1"/>
  <c r="DJ815" i="1" s="1"/>
  <c r="DK815" i="1" s="1"/>
  <c r="DL815" i="1" s="1"/>
  <c r="DM815" i="1" s="1"/>
  <c r="DN815" i="1" s="1"/>
  <c r="DO815" i="1" s="1"/>
  <c r="DI817" i="1"/>
  <c r="DJ817" i="1" s="1"/>
  <c r="DK817" i="1" s="1"/>
  <c r="DL817" i="1" s="1"/>
  <c r="DM817" i="1" s="1"/>
  <c r="DN817" i="1" s="1"/>
  <c r="DO817" i="1" s="1"/>
  <c r="DI819" i="1"/>
  <c r="DJ819" i="1" s="1"/>
  <c r="DK819" i="1" s="1"/>
  <c r="DL819" i="1" s="1"/>
  <c r="DM819" i="1" s="1"/>
  <c r="DN819" i="1" s="1"/>
  <c r="DO819" i="1" s="1"/>
  <c r="DI821" i="1"/>
  <c r="DJ821" i="1" s="1"/>
  <c r="DK821" i="1" s="1"/>
  <c r="DL821" i="1" s="1"/>
  <c r="DM821" i="1" s="1"/>
  <c r="DN821" i="1" s="1"/>
  <c r="DO821" i="1" s="1"/>
  <c r="DI823" i="1"/>
  <c r="DJ823" i="1" s="1"/>
  <c r="DK823" i="1" s="1"/>
  <c r="DL823" i="1" s="1"/>
  <c r="DM823" i="1" s="1"/>
  <c r="DN823" i="1" s="1"/>
  <c r="DO823" i="1" s="1"/>
  <c r="DI825" i="1"/>
  <c r="DJ825" i="1" s="1"/>
  <c r="DK825" i="1" s="1"/>
  <c r="DL825" i="1" s="1"/>
  <c r="DM825" i="1" s="1"/>
  <c r="DN825" i="1" s="1"/>
  <c r="DO825" i="1" s="1"/>
  <c r="DI827" i="1"/>
  <c r="DJ827" i="1" s="1"/>
  <c r="DK827" i="1" s="1"/>
  <c r="DL827" i="1" s="1"/>
  <c r="DM827" i="1" s="1"/>
  <c r="DN827" i="1" s="1"/>
  <c r="DO827" i="1" s="1"/>
  <c r="DI829" i="1"/>
  <c r="DJ829" i="1" s="1"/>
  <c r="DK829" i="1" s="1"/>
  <c r="DL829" i="1" s="1"/>
  <c r="DM829" i="1" s="1"/>
  <c r="DN829" i="1" s="1"/>
  <c r="DO829" i="1" s="1"/>
  <c r="DI831" i="1"/>
  <c r="DJ831" i="1" s="1"/>
  <c r="DK831" i="1" s="1"/>
  <c r="DL831" i="1" s="1"/>
  <c r="DM831" i="1" s="1"/>
  <c r="DN831" i="1" s="1"/>
  <c r="DO831" i="1" s="1"/>
  <c r="DI833" i="1"/>
  <c r="DJ833" i="1" s="1"/>
  <c r="DK833" i="1" s="1"/>
  <c r="DL833" i="1" s="1"/>
  <c r="DM833" i="1" s="1"/>
  <c r="DN833" i="1" s="1"/>
  <c r="DO833" i="1" s="1"/>
  <c r="DI835" i="1"/>
  <c r="DJ835" i="1" s="1"/>
  <c r="DK835" i="1" s="1"/>
  <c r="DL835" i="1" s="1"/>
  <c r="DM835" i="1" s="1"/>
  <c r="DN835" i="1" s="1"/>
  <c r="DO835" i="1" s="1"/>
  <c r="DI839" i="1"/>
  <c r="DJ839" i="1" s="1"/>
  <c r="DK839" i="1" s="1"/>
  <c r="DL839" i="1" s="1"/>
  <c r="DM839" i="1" s="1"/>
  <c r="DN839" i="1" s="1"/>
  <c r="DO839" i="1" s="1"/>
  <c r="DI841" i="1"/>
  <c r="DJ841" i="1" s="1"/>
  <c r="DK841" i="1" s="1"/>
  <c r="DL841" i="1" s="1"/>
  <c r="DM841" i="1" s="1"/>
  <c r="DN841" i="1" s="1"/>
  <c r="DO841" i="1" s="1"/>
  <c r="DI843" i="1"/>
  <c r="DJ843" i="1" s="1"/>
  <c r="DK843" i="1" s="1"/>
  <c r="DL843" i="1" s="1"/>
  <c r="DM843" i="1" s="1"/>
  <c r="DN843" i="1" s="1"/>
  <c r="DO843" i="1" s="1"/>
  <c r="DI845" i="1"/>
  <c r="DJ845" i="1" s="1"/>
  <c r="DK845" i="1" s="1"/>
  <c r="DL845" i="1" s="1"/>
  <c r="DM845" i="1" s="1"/>
  <c r="DN845" i="1" s="1"/>
  <c r="DO845" i="1" s="1"/>
  <c r="DI847" i="1"/>
  <c r="DJ847" i="1" s="1"/>
  <c r="DK847" i="1" s="1"/>
  <c r="DL847" i="1" s="1"/>
  <c r="DM847" i="1" s="1"/>
  <c r="DN847" i="1" s="1"/>
  <c r="DO847" i="1" s="1"/>
  <c r="DI849" i="1"/>
  <c r="DJ849" i="1" s="1"/>
  <c r="DK849" i="1" s="1"/>
  <c r="DL849" i="1" s="1"/>
  <c r="DM849" i="1" s="1"/>
  <c r="DN849" i="1" s="1"/>
  <c r="DO849" i="1" s="1"/>
  <c r="DI853" i="1"/>
  <c r="DJ853" i="1" s="1"/>
  <c r="DK853" i="1" s="1"/>
  <c r="DL853" i="1" s="1"/>
  <c r="DM853" i="1" s="1"/>
  <c r="DN853" i="1" s="1"/>
  <c r="DO853" i="1" s="1"/>
  <c r="DI855" i="1"/>
  <c r="DJ855" i="1" s="1"/>
  <c r="DK855" i="1" s="1"/>
  <c r="DL855" i="1" s="1"/>
  <c r="DM855" i="1" s="1"/>
  <c r="DN855" i="1" s="1"/>
  <c r="DO855" i="1" s="1"/>
  <c r="DI857" i="1"/>
  <c r="DJ857" i="1" s="1"/>
  <c r="DK857" i="1" s="1"/>
  <c r="DL857" i="1" s="1"/>
  <c r="DM857" i="1" s="1"/>
  <c r="DN857" i="1" s="1"/>
  <c r="DO857" i="1" s="1"/>
  <c r="DI859" i="1"/>
  <c r="DJ859" i="1" s="1"/>
  <c r="DK859" i="1" s="1"/>
  <c r="DL859" i="1" s="1"/>
  <c r="DM859" i="1" s="1"/>
  <c r="DN859" i="1" s="1"/>
  <c r="DO859" i="1" s="1"/>
  <c r="DI861" i="1"/>
  <c r="DJ861" i="1" s="1"/>
  <c r="DK861" i="1" s="1"/>
  <c r="DL861" i="1" s="1"/>
  <c r="DM861" i="1" s="1"/>
  <c r="DN861" i="1" s="1"/>
  <c r="DO861" i="1" s="1"/>
  <c r="DI863" i="1"/>
  <c r="DJ863" i="1" s="1"/>
  <c r="DK863" i="1" s="1"/>
  <c r="DL863" i="1" s="1"/>
  <c r="DM863" i="1" s="1"/>
  <c r="DN863" i="1" s="1"/>
  <c r="DO863" i="1" s="1"/>
  <c r="DI867" i="1"/>
  <c r="DJ867" i="1" s="1"/>
  <c r="DK867" i="1" s="1"/>
  <c r="DL867" i="1" s="1"/>
  <c r="DM867" i="1" s="1"/>
  <c r="DN867" i="1" s="1"/>
  <c r="DO867" i="1" s="1"/>
  <c r="DI869" i="1"/>
  <c r="DJ869" i="1" s="1"/>
  <c r="DK869" i="1" s="1"/>
  <c r="DL869" i="1" s="1"/>
  <c r="DM869" i="1" s="1"/>
  <c r="DN869" i="1" s="1"/>
  <c r="DO869" i="1" s="1"/>
  <c r="DI871" i="1"/>
  <c r="DJ871" i="1" s="1"/>
  <c r="DK871" i="1" s="1"/>
  <c r="DL871" i="1" s="1"/>
  <c r="DM871" i="1" s="1"/>
  <c r="DN871" i="1" s="1"/>
  <c r="DO871" i="1" s="1"/>
  <c r="DI873" i="1"/>
  <c r="DJ873" i="1" s="1"/>
  <c r="DK873" i="1" s="1"/>
  <c r="DL873" i="1" s="1"/>
  <c r="DM873" i="1" s="1"/>
  <c r="DN873" i="1" s="1"/>
  <c r="DO873" i="1" s="1"/>
  <c r="DI875" i="1"/>
  <c r="DJ875" i="1" s="1"/>
  <c r="DK875" i="1" s="1"/>
  <c r="DL875" i="1" s="1"/>
  <c r="DM875" i="1" s="1"/>
  <c r="DN875" i="1" s="1"/>
  <c r="DO875" i="1" s="1"/>
  <c r="DI877" i="1"/>
  <c r="DJ877" i="1" s="1"/>
  <c r="DK877" i="1" s="1"/>
  <c r="DL877" i="1" s="1"/>
  <c r="DM877" i="1" s="1"/>
  <c r="DN877" i="1" s="1"/>
  <c r="DO877" i="1" s="1"/>
  <c r="DI879" i="1"/>
  <c r="DJ879" i="1" s="1"/>
  <c r="DK879" i="1" s="1"/>
  <c r="DL879" i="1" s="1"/>
  <c r="DM879" i="1" s="1"/>
  <c r="DN879" i="1" s="1"/>
  <c r="DO879" i="1" s="1"/>
  <c r="DI881" i="1"/>
  <c r="DJ881" i="1" s="1"/>
  <c r="DK881" i="1" s="1"/>
  <c r="DL881" i="1" s="1"/>
  <c r="DM881" i="1" s="1"/>
  <c r="DN881" i="1" s="1"/>
  <c r="DO881" i="1" s="1"/>
  <c r="DI883" i="1"/>
  <c r="DJ883" i="1" s="1"/>
  <c r="DK883" i="1" s="1"/>
  <c r="DL883" i="1" s="1"/>
  <c r="DM883" i="1" s="1"/>
  <c r="DN883" i="1" s="1"/>
  <c r="DO883" i="1" s="1"/>
  <c r="DI885" i="1"/>
  <c r="DJ885" i="1" s="1"/>
  <c r="DK885" i="1" s="1"/>
  <c r="DL885" i="1" s="1"/>
  <c r="DM885" i="1" s="1"/>
  <c r="DN885" i="1" s="1"/>
  <c r="DO885" i="1" s="1"/>
  <c r="DI887" i="1"/>
  <c r="DJ887" i="1" s="1"/>
  <c r="DK887" i="1" s="1"/>
  <c r="DL887" i="1" s="1"/>
  <c r="DM887" i="1" s="1"/>
  <c r="DN887" i="1" s="1"/>
  <c r="DO887" i="1" s="1"/>
  <c r="DI889" i="1"/>
  <c r="DJ889" i="1" s="1"/>
  <c r="DK889" i="1" s="1"/>
  <c r="DL889" i="1" s="1"/>
  <c r="DM889" i="1" s="1"/>
  <c r="DN889" i="1" s="1"/>
  <c r="DO889" i="1" s="1"/>
  <c r="DI891" i="1"/>
  <c r="DJ891" i="1" s="1"/>
  <c r="DK891" i="1" s="1"/>
  <c r="DL891" i="1" s="1"/>
  <c r="DM891" i="1" s="1"/>
  <c r="DN891" i="1" s="1"/>
  <c r="DO891" i="1" s="1"/>
  <c r="DI893" i="1"/>
  <c r="DJ893" i="1" s="1"/>
  <c r="DK893" i="1" s="1"/>
  <c r="DL893" i="1" s="1"/>
  <c r="DM893" i="1" s="1"/>
  <c r="DN893" i="1" s="1"/>
  <c r="DO893" i="1" s="1"/>
  <c r="DI895" i="1"/>
  <c r="DJ895" i="1" s="1"/>
  <c r="DK895" i="1" s="1"/>
  <c r="DL895" i="1" s="1"/>
  <c r="DM895" i="1" s="1"/>
  <c r="DN895" i="1" s="1"/>
  <c r="DO895" i="1" s="1"/>
  <c r="DI897" i="1"/>
  <c r="DJ897" i="1" s="1"/>
  <c r="DK897" i="1" s="1"/>
  <c r="DL897" i="1" s="1"/>
  <c r="DM897" i="1" s="1"/>
  <c r="DN897" i="1" s="1"/>
  <c r="DO897" i="1" s="1"/>
  <c r="DI899" i="1"/>
  <c r="DJ899" i="1" s="1"/>
  <c r="DK899" i="1" s="1"/>
  <c r="DL899" i="1" s="1"/>
  <c r="DM899" i="1" s="1"/>
  <c r="DN899" i="1" s="1"/>
  <c r="DO899" i="1" s="1"/>
  <c r="DI901" i="1"/>
  <c r="DJ901" i="1" s="1"/>
  <c r="DK901" i="1" s="1"/>
  <c r="DL901" i="1" s="1"/>
  <c r="DM901" i="1" s="1"/>
  <c r="DN901" i="1" s="1"/>
  <c r="DO901" i="1" s="1"/>
  <c r="DI903" i="1"/>
  <c r="DJ903" i="1" s="1"/>
  <c r="DK903" i="1" s="1"/>
  <c r="DL903" i="1" s="1"/>
  <c r="DM903" i="1" s="1"/>
  <c r="DN903" i="1" s="1"/>
  <c r="DO903" i="1" s="1"/>
  <c r="DI905" i="1"/>
  <c r="DJ905" i="1" s="1"/>
  <c r="DK905" i="1" s="1"/>
  <c r="DL905" i="1" s="1"/>
  <c r="DM905" i="1" s="1"/>
  <c r="DN905" i="1" s="1"/>
  <c r="DO905" i="1" s="1"/>
  <c r="DI907" i="1"/>
  <c r="DJ907" i="1" s="1"/>
  <c r="DK907" i="1" s="1"/>
  <c r="DL907" i="1" s="1"/>
  <c r="DM907" i="1" s="1"/>
  <c r="DN907" i="1" s="1"/>
  <c r="DO907" i="1" s="1"/>
  <c r="DI909" i="1"/>
  <c r="DJ909" i="1" s="1"/>
  <c r="DK909" i="1" s="1"/>
  <c r="DL909" i="1" s="1"/>
  <c r="DM909" i="1" s="1"/>
  <c r="DN909" i="1" s="1"/>
  <c r="DO909" i="1" s="1"/>
  <c r="DI911" i="1"/>
  <c r="DJ911" i="1" s="1"/>
  <c r="DK911" i="1" s="1"/>
  <c r="DL911" i="1" s="1"/>
  <c r="DM911" i="1" s="1"/>
  <c r="DN911" i="1" s="1"/>
  <c r="DO911" i="1" s="1"/>
  <c r="DI913" i="1"/>
  <c r="DJ913" i="1" s="1"/>
  <c r="DK913" i="1" s="1"/>
  <c r="DL913" i="1" s="1"/>
  <c r="DM913" i="1" s="1"/>
  <c r="DN913" i="1" s="1"/>
  <c r="DO913" i="1" s="1"/>
  <c r="DI915" i="1"/>
  <c r="DJ915" i="1" s="1"/>
  <c r="DK915" i="1" s="1"/>
  <c r="DL915" i="1" s="1"/>
  <c r="DM915" i="1" s="1"/>
  <c r="DN915" i="1" s="1"/>
  <c r="DO915" i="1" s="1"/>
  <c r="DI917" i="1"/>
  <c r="DJ917" i="1" s="1"/>
  <c r="DK917" i="1" s="1"/>
  <c r="DL917" i="1" s="1"/>
  <c r="DM917" i="1" s="1"/>
  <c r="DN917" i="1" s="1"/>
  <c r="DO917" i="1" s="1"/>
  <c r="DI919" i="1"/>
  <c r="DJ919" i="1" s="1"/>
  <c r="DK919" i="1" s="1"/>
  <c r="DL919" i="1" s="1"/>
  <c r="DM919" i="1" s="1"/>
  <c r="DN919" i="1" s="1"/>
  <c r="DO919" i="1" s="1"/>
  <c r="DI921" i="1"/>
  <c r="DJ921" i="1" s="1"/>
  <c r="DK921" i="1" s="1"/>
  <c r="DL921" i="1" s="1"/>
  <c r="DM921" i="1" s="1"/>
  <c r="DN921" i="1" s="1"/>
  <c r="DO921" i="1" s="1"/>
  <c r="DI923" i="1"/>
  <c r="DJ923" i="1" s="1"/>
  <c r="DK923" i="1" s="1"/>
  <c r="DL923" i="1" s="1"/>
  <c r="DM923" i="1" s="1"/>
  <c r="DN923" i="1" s="1"/>
  <c r="DO923" i="1" s="1"/>
  <c r="DI925" i="1"/>
  <c r="DJ925" i="1" s="1"/>
  <c r="DK925" i="1" s="1"/>
  <c r="DL925" i="1" s="1"/>
  <c r="DM925" i="1" s="1"/>
  <c r="DN925" i="1" s="1"/>
  <c r="DO925" i="1" s="1"/>
  <c r="DI927" i="1"/>
  <c r="DJ927" i="1" s="1"/>
  <c r="DK927" i="1" s="1"/>
  <c r="DL927" i="1" s="1"/>
  <c r="DM927" i="1" s="1"/>
  <c r="DN927" i="1" s="1"/>
  <c r="DO927" i="1" s="1"/>
  <c r="DI929" i="1"/>
  <c r="DJ929" i="1" s="1"/>
  <c r="DK929" i="1" s="1"/>
  <c r="DL929" i="1" s="1"/>
  <c r="DM929" i="1" s="1"/>
  <c r="DN929" i="1" s="1"/>
  <c r="DO929" i="1" s="1"/>
  <c r="DI931" i="1"/>
  <c r="DJ931" i="1" s="1"/>
  <c r="DK931" i="1" s="1"/>
  <c r="DL931" i="1" s="1"/>
  <c r="DM931" i="1" s="1"/>
  <c r="DN931" i="1" s="1"/>
  <c r="DO931" i="1" s="1"/>
  <c r="DI933" i="1"/>
  <c r="DJ933" i="1" s="1"/>
  <c r="DK933" i="1" s="1"/>
  <c r="DL933" i="1" s="1"/>
  <c r="DM933" i="1" s="1"/>
  <c r="DN933" i="1" s="1"/>
  <c r="DO933" i="1" s="1"/>
  <c r="DI935" i="1"/>
  <c r="DJ935" i="1" s="1"/>
  <c r="DK935" i="1" s="1"/>
  <c r="DL935" i="1" s="1"/>
  <c r="DM935" i="1" s="1"/>
  <c r="DN935" i="1" s="1"/>
  <c r="DO935" i="1" s="1"/>
  <c r="DI937" i="1"/>
  <c r="DJ937" i="1" s="1"/>
  <c r="DK937" i="1" s="1"/>
  <c r="DL937" i="1" s="1"/>
  <c r="DM937" i="1" s="1"/>
  <c r="DN937" i="1" s="1"/>
  <c r="DO937" i="1" s="1"/>
  <c r="DI939" i="1"/>
  <c r="DJ939" i="1" s="1"/>
  <c r="DK939" i="1" s="1"/>
  <c r="DL939" i="1" s="1"/>
  <c r="DM939" i="1" s="1"/>
  <c r="DN939" i="1" s="1"/>
  <c r="DO939" i="1" s="1"/>
  <c r="DI941" i="1"/>
  <c r="DJ941" i="1" s="1"/>
  <c r="DK941" i="1" s="1"/>
  <c r="DL941" i="1" s="1"/>
  <c r="DM941" i="1" s="1"/>
  <c r="DN941" i="1" s="1"/>
  <c r="DO941" i="1" s="1"/>
  <c r="DI943" i="1"/>
  <c r="DJ943" i="1" s="1"/>
  <c r="DK943" i="1" s="1"/>
  <c r="DL943" i="1" s="1"/>
  <c r="DM943" i="1" s="1"/>
  <c r="DN943" i="1" s="1"/>
  <c r="DO943" i="1" s="1"/>
  <c r="DI945" i="1"/>
  <c r="DJ945" i="1" s="1"/>
  <c r="DK945" i="1" s="1"/>
  <c r="DL945" i="1" s="1"/>
  <c r="DM945" i="1" s="1"/>
  <c r="DN945" i="1" s="1"/>
  <c r="DO945" i="1" s="1"/>
  <c r="DI947" i="1"/>
  <c r="DJ947" i="1" s="1"/>
  <c r="DK947" i="1" s="1"/>
  <c r="DL947" i="1" s="1"/>
  <c r="DM947" i="1" s="1"/>
  <c r="DN947" i="1" s="1"/>
  <c r="DO947" i="1" s="1"/>
  <c r="DI949" i="1"/>
  <c r="DJ949" i="1" s="1"/>
  <c r="DK949" i="1" s="1"/>
  <c r="DL949" i="1" s="1"/>
  <c r="DM949" i="1" s="1"/>
  <c r="DN949" i="1" s="1"/>
  <c r="DO949" i="1" s="1"/>
  <c r="DI951" i="1"/>
  <c r="DJ951" i="1" s="1"/>
  <c r="DK951" i="1" s="1"/>
  <c r="DL951" i="1" s="1"/>
  <c r="DM951" i="1" s="1"/>
  <c r="DN951" i="1" s="1"/>
  <c r="DO951" i="1" s="1"/>
  <c r="DI953" i="1"/>
  <c r="DJ953" i="1" s="1"/>
  <c r="DK953" i="1" s="1"/>
  <c r="DL953" i="1" s="1"/>
  <c r="DM953" i="1" s="1"/>
  <c r="DN953" i="1" s="1"/>
  <c r="DO953" i="1" s="1"/>
  <c r="DI955" i="1"/>
  <c r="DJ955" i="1" s="1"/>
  <c r="DK955" i="1" s="1"/>
  <c r="DL955" i="1" s="1"/>
  <c r="DM955" i="1" s="1"/>
  <c r="DN955" i="1" s="1"/>
  <c r="DO955" i="1" s="1"/>
  <c r="DI957" i="1"/>
  <c r="DJ957" i="1" s="1"/>
  <c r="DK957" i="1" s="1"/>
  <c r="DL957" i="1" s="1"/>
  <c r="DM957" i="1" s="1"/>
  <c r="DN957" i="1" s="1"/>
  <c r="DO957" i="1" s="1"/>
  <c r="DI959" i="1"/>
  <c r="DJ959" i="1" s="1"/>
  <c r="DK959" i="1" s="1"/>
  <c r="DL959" i="1" s="1"/>
  <c r="DM959" i="1" s="1"/>
  <c r="DN959" i="1" s="1"/>
  <c r="DO959" i="1" s="1"/>
  <c r="DI961" i="1"/>
  <c r="DJ961" i="1" s="1"/>
  <c r="DK961" i="1" s="1"/>
  <c r="DL961" i="1" s="1"/>
  <c r="DM961" i="1" s="1"/>
  <c r="DN961" i="1" s="1"/>
  <c r="DO961" i="1" s="1"/>
  <c r="DI963" i="1"/>
  <c r="DJ963" i="1" s="1"/>
  <c r="DK963" i="1" s="1"/>
  <c r="DL963" i="1" s="1"/>
  <c r="DM963" i="1" s="1"/>
  <c r="DN963" i="1" s="1"/>
  <c r="DO963" i="1" s="1"/>
  <c r="DI967" i="1"/>
  <c r="DJ967" i="1" s="1"/>
  <c r="DK967" i="1" s="1"/>
  <c r="DL967" i="1" s="1"/>
  <c r="DM967" i="1" s="1"/>
  <c r="DN967" i="1" s="1"/>
  <c r="DO967" i="1" s="1"/>
  <c r="DI969" i="1"/>
  <c r="DJ969" i="1" s="1"/>
  <c r="DK969" i="1" s="1"/>
  <c r="DL969" i="1" s="1"/>
  <c r="DM969" i="1" s="1"/>
  <c r="DN969" i="1" s="1"/>
  <c r="DO969" i="1" s="1"/>
  <c r="DI971" i="1"/>
  <c r="DJ971" i="1" s="1"/>
  <c r="DK971" i="1" s="1"/>
  <c r="DL971" i="1" s="1"/>
  <c r="DM971" i="1" s="1"/>
  <c r="DN971" i="1" s="1"/>
  <c r="DO971" i="1" s="1"/>
  <c r="DI973" i="1"/>
  <c r="DJ973" i="1" s="1"/>
  <c r="DK973" i="1" s="1"/>
  <c r="DL973" i="1" s="1"/>
  <c r="DM973" i="1" s="1"/>
  <c r="DN973" i="1" s="1"/>
  <c r="DO973" i="1" s="1"/>
  <c r="DI975" i="1"/>
  <c r="DJ975" i="1" s="1"/>
  <c r="DK975" i="1" s="1"/>
  <c r="DL975" i="1" s="1"/>
  <c r="DM975" i="1" s="1"/>
  <c r="DN975" i="1" s="1"/>
  <c r="DO975" i="1" s="1"/>
  <c r="DI977" i="1"/>
  <c r="DJ977" i="1" s="1"/>
  <c r="DK977" i="1" s="1"/>
  <c r="DL977" i="1" s="1"/>
  <c r="DM977" i="1" s="1"/>
  <c r="DN977" i="1" s="1"/>
  <c r="DO977" i="1" s="1"/>
  <c r="DI981" i="1"/>
  <c r="DJ981" i="1" s="1"/>
  <c r="DK981" i="1" s="1"/>
  <c r="DL981" i="1" s="1"/>
  <c r="DM981" i="1" s="1"/>
  <c r="DN981" i="1" s="1"/>
  <c r="DO981" i="1" s="1"/>
  <c r="DI983" i="1"/>
  <c r="DJ983" i="1" s="1"/>
  <c r="DK983" i="1" s="1"/>
  <c r="DL983" i="1" s="1"/>
  <c r="DM983" i="1" s="1"/>
  <c r="DN983" i="1" s="1"/>
  <c r="DO983" i="1" s="1"/>
  <c r="DI985" i="1"/>
  <c r="DJ985" i="1" s="1"/>
  <c r="DK985" i="1" s="1"/>
  <c r="DL985" i="1" s="1"/>
  <c r="DM985" i="1" s="1"/>
  <c r="DN985" i="1" s="1"/>
  <c r="DO985" i="1" s="1"/>
  <c r="DI987" i="1"/>
  <c r="DJ987" i="1" s="1"/>
  <c r="DK987" i="1" s="1"/>
  <c r="DL987" i="1" s="1"/>
  <c r="DM987" i="1" s="1"/>
  <c r="DN987" i="1" s="1"/>
  <c r="DO987" i="1" s="1"/>
  <c r="DI989" i="1"/>
  <c r="DJ989" i="1" s="1"/>
  <c r="DK989" i="1" s="1"/>
  <c r="DL989" i="1" s="1"/>
  <c r="DM989" i="1" s="1"/>
  <c r="DN989" i="1" s="1"/>
  <c r="DO989" i="1" s="1"/>
  <c r="DI991" i="1"/>
  <c r="DJ991" i="1" s="1"/>
  <c r="DK991" i="1" s="1"/>
  <c r="DL991" i="1" s="1"/>
  <c r="DM991" i="1" s="1"/>
  <c r="DN991" i="1" s="1"/>
  <c r="DO991" i="1" s="1"/>
  <c r="DI995" i="1"/>
  <c r="DJ995" i="1" s="1"/>
  <c r="DK995" i="1" s="1"/>
  <c r="DL995" i="1" s="1"/>
  <c r="DM995" i="1" s="1"/>
  <c r="DN995" i="1" s="1"/>
  <c r="DO995" i="1" s="1"/>
  <c r="DI997" i="1"/>
  <c r="DJ997" i="1" s="1"/>
  <c r="DK997" i="1" s="1"/>
  <c r="DL997" i="1" s="1"/>
  <c r="DM997" i="1" s="1"/>
  <c r="DN997" i="1" s="1"/>
  <c r="DO997" i="1" s="1"/>
  <c r="DI999" i="1"/>
  <c r="DJ999" i="1" s="1"/>
  <c r="DK999" i="1" s="1"/>
  <c r="DL999" i="1" s="1"/>
  <c r="DM999" i="1" s="1"/>
  <c r="DN999" i="1" s="1"/>
  <c r="DO999" i="1" s="1"/>
  <c r="DI1001" i="1"/>
  <c r="DJ1001" i="1" s="1"/>
  <c r="DK1001" i="1" s="1"/>
  <c r="DL1001" i="1" s="1"/>
  <c r="DM1001" i="1" s="1"/>
  <c r="DN1001" i="1" s="1"/>
  <c r="DO1001" i="1" s="1"/>
  <c r="DI1003" i="1"/>
  <c r="DJ1003" i="1" s="1"/>
  <c r="DK1003" i="1" s="1"/>
  <c r="DL1003" i="1" s="1"/>
  <c r="DM1003" i="1" s="1"/>
  <c r="DN1003" i="1" s="1"/>
  <c r="DO1003" i="1" s="1"/>
  <c r="DI1005" i="1"/>
  <c r="DJ1005" i="1" s="1"/>
  <c r="DK1005" i="1" s="1"/>
  <c r="DL1005" i="1" s="1"/>
  <c r="DM1005" i="1" s="1"/>
  <c r="DN1005" i="1" s="1"/>
  <c r="DO1005" i="1" s="1"/>
  <c r="DI1007" i="1"/>
  <c r="DJ1007" i="1" s="1"/>
  <c r="DK1007" i="1" s="1"/>
  <c r="DL1007" i="1" s="1"/>
  <c r="DM1007" i="1" s="1"/>
  <c r="DN1007" i="1" s="1"/>
  <c r="DO1007" i="1" s="1"/>
  <c r="DI1009" i="1"/>
  <c r="DJ1009" i="1" s="1"/>
  <c r="DK1009" i="1" s="1"/>
  <c r="DL1009" i="1" s="1"/>
  <c r="DM1009" i="1" s="1"/>
  <c r="DN1009" i="1" s="1"/>
  <c r="DO1009" i="1" s="1"/>
  <c r="DI1011" i="1"/>
  <c r="DJ1011" i="1" s="1"/>
  <c r="DK1011" i="1" s="1"/>
  <c r="DL1011" i="1" s="1"/>
  <c r="DM1011" i="1" s="1"/>
  <c r="DN1011" i="1" s="1"/>
  <c r="DO1011" i="1" s="1"/>
  <c r="DI1013" i="1"/>
  <c r="DJ1013" i="1" s="1"/>
  <c r="DK1013" i="1" s="1"/>
  <c r="DL1013" i="1" s="1"/>
  <c r="DM1013" i="1" s="1"/>
  <c r="DN1013" i="1" s="1"/>
  <c r="DO1013" i="1" s="1"/>
  <c r="DI1015" i="1"/>
  <c r="DJ1015" i="1" s="1"/>
  <c r="DK1015" i="1" s="1"/>
  <c r="DL1015" i="1" s="1"/>
  <c r="DM1015" i="1" s="1"/>
  <c r="DN1015" i="1" s="1"/>
  <c r="DO1015" i="1" s="1"/>
  <c r="DI1017" i="1"/>
  <c r="DJ1017" i="1" s="1"/>
  <c r="DK1017" i="1" s="1"/>
  <c r="DL1017" i="1" s="1"/>
  <c r="DM1017" i="1" s="1"/>
  <c r="DN1017" i="1" s="1"/>
  <c r="DO1017" i="1" s="1"/>
  <c r="DI1019" i="1"/>
  <c r="DJ1019" i="1" s="1"/>
  <c r="DK1019" i="1" s="1"/>
  <c r="DL1019" i="1" s="1"/>
  <c r="DM1019" i="1" s="1"/>
  <c r="DN1019" i="1" s="1"/>
  <c r="DO1019" i="1" s="1"/>
  <c r="DI1021" i="1"/>
  <c r="DJ1021" i="1" s="1"/>
  <c r="DK1021" i="1" s="1"/>
  <c r="DL1021" i="1" s="1"/>
  <c r="DM1021" i="1" s="1"/>
  <c r="DN1021" i="1" s="1"/>
  <c r="DO1021" i="1" s="1"/>
  <c r="DI1023" i="1"/>
  <c r="DJ1023" i="1" s="1"/>
  <c r="DK1023" i="1" s="1"/>
  <c r="DL1023" i="1" s="1"/>
  <c r="DM1023" i="1" s="1"/>
  <c r="DN1023" i="1" s="1"/>
  <c r="DO1023" i="1" s="1"/>
  <c r="DI1025" i="1"/>
  <c r="DJ1025" i="1" s="1"/>
  <c r="DK1025" i="1" s="1"/>
  <c r="DL1025" i="1" s="1"/>
  <c r="DM1025" i="1" s="1"/>
  <c r="DN1025" i="1" s="1"/>
  <c r="DO1025" i="1" s="1"/>
  <c r="DI1027" i="1"/>
  <c r="DJ1027" i="1" s="1"/>
  <c r="DK1027" i="1" s="1"/>
  <c r="DL1027" i="1" s="1"/>
  <c r="DM1027" i="1" s="1"/>
  <c r="DN1027" i="1" s="1"/>
  <c r="DO1027" i="1" s="1"/>
  <c r="DI1029" i="1"/>
  <c r="DJ1029" i="1" s="1"/>
  <c r="DK1029" i="1" s="1"/>
  <c r="DL1029" i="1" s="1"/>
  <c r="DM1029" i="1" s="1"/>
  <c r="DN1029" i="1" s="1"/>
  <c r="DO1029" i="1" s="1"/>
  <c r="DI1031" i="1"/>
  <c r="DJ1031" i="1" s="1"/>
  <c r="DK1031" i="1" s="1"/>
  <c r="DL1031" i="1" s="1"/>
  <c r="DM1031" i="1" s="1"/>
  <c r="DN1031" i="1" s="1"/>
  <c r="DO1031" i="1" s="1"/>
  <c r="DI1033" i="1"/>
  <c r="DJ1033" i="1" s="1"/>
  <c r="DK1033" i="1" s="1"/>
  <c r="DL1033" i="1" s="1"/>
  <c r="DM1033" i="1" s="1"/>
  <c r="DN1033" i="1" s="1"/>
  <c r="DO1033" i="1" s="1"/>
  <c r="DI1035" i="1"/>
  <c r="DJ1035" i="1" s="1"/>
  <c r="DK1035" i="1" s="1"/>
  <c r="DL1035" i="1" s="1"/>
  <c r="DM1035" i="1" s="1"/>
  <c r="DN1035" i="1" s="1"/>
  <c r="DO1035" i="1" s="1"/>
  <c r="DI1037" i="1"/>
  <c r="DJ1037" i="1" s="1"/>
  <c r="DK1037" i="1" s="1"/>
  <c r="DL1037" i="1" s="1"/>
  <c r="DM1037" i="1" s="1"/>
  <c r="DN1037" i="1" s="1"/>
  <c r="DO1037" i="1" s="1"/>
  <c r="DI1039" i="1"/>
  <c r="DJ1039" i="1" s="1"/>
  <c r="DK1039" i="1" s="1"/>
  <c r="DL1039" i="1" s="1"/>
  <c r="DM1039" i="1" s="1"/>
  <c r="DN1039" i="1" s="1"/>
  <c r="DO1039" i="1" s="1"/>
  <c r="DI1041" i="1"/>
  <c r="DJ1041" i="1" s="1"/>
  <c r="DK1041" i="1" s="1"/>
  <c r="DL1041" i="1" s="1"/>
  <c r="DM1041" i="1" s="1"/>
  <c r="DN1041" i="1" s="1"/>
  <c r="DO1041" i="1" s="1"/>
  <c r="DI1043" i="1"/>
  <c r="DJ1043" i="1" s="1"/>
  <c r="DK1043" i="1" s="1"/>
  <c r="DL1043" i="1" s="1"/>
  <c r="DM1043" i="1" s="1"/>
  <c r="DN1043" i="1" s="1"/>
  <c r="DO1043" i="1" s="1"/>
  <c r="DI1045" i="1"/>
  <c r="DJ1045" i="1" s="1"/>
  <c r="DK1045" i="1" s="1"/>
  <c r="DL1045" i="1" s="1"/>
  <c r="DM1045" i="1" s="1"/>
  <c r="DN1045" i="1" s="1"/>
  <c r="DO1045" i="1" s="1"/>
  <c r="DI1047" i="1"/>
  <c r="DJ1047" i="1" s="1"/>
  <c r="DK1047" i="1" s="1"/>
  <c r="DL1047" i="1" s="1"/>
  <c r="DM1047" i="1" s="1"/>
  <c r="DN1047" i="1" s="1"/>
  <c r="DO1047" i="1" s="1"/>
  <c r="DI1049" i="1"/>
  <c r="DJ1049" i="1" s="1"/>
  <c r="DK1049" i="1" s="1"/>
  <c r="DL1049" i="1" s="1"/>
  <c r="DM1049" i="1" s="1"/>
  <c r="DN1049" i="1" s="1"/>
  <c r="DO1049" i="1" s="1"/>
  <c r="DI1051" i="1"/>
  <c r="DJ1051" i="1" s="1"/>
  <c r="DK1051" i="1" s="1"/>
  <c r="DL1051" i="1" s="1"/>
  <c r="DM1051" i="1" s="1"/>
  <c r="DN1051" i="1" s="1"/>
  <c r="DO1051" i="1" s="1"/>
  <c r="DI1053" i="1"/>
  <c r="DJ1053" i="1" s="1"/>
  <c r="DK1053" i="1" s="1"/>
  <c r="DL1053" i="1" s="1"/>
  <c r="DM1053" i="1" s="1"/>
  <c r="DN1053" i="1" s="1"/>
  <c r="DO1053" i="1" s="1"/>
  <c r="DI1055" i="1"/>
  <c r="DJ1055" i="1" s="1"/>
  <c r="DK1055" i="1" s="1"/>
  <c r="DL1055" i="1" s="1"/>
  <c r="DM1055" i="1" s="1"/>
  <c r="DN1055" i="1" s="1"/>
  <c r="DO1055" i="1" s="1"/>
  <c r="DI1057" i="1"/>
  <c r="DJ1057" i="1" s="1"/>
  <c r="DK1057" i="1" s="1"/>
  <c r="DL1057" i="1" s="1"/>
  <c r="DM1057" i="1" s="1"/>
  <c r="DN1057" i="1" s="1"/>
  <c r="DO1057" i="1" s="1"/>
  <c r="DI1059" i="1"/>
  <c r="DJ1059" i="1" s="1"/>
  <c r="DK1059" i="1" s="1"/>
  <c r="DL1059" i="1" s="1"/>
  <c r="DM1059" i="1" s="1"/>
  <c r="DN1059" i="1" s="1"/>
  <c r="DO1059" i="1" s="1"/>
  <c r="DI1061" i="1"/>
  <c r="DJ1061" i="1" s="1"/>
  <c r="DK1061" i="1" s="1"/>
  <c r="DL1061" i="1" s="1"/>
  <c r="DM1061" i="1" s="1"/>
  <c r="DN1061" i="1" s="1"/>
  <c r="DO1061" i="1" s="1"/>
  <c r="DI1063" i="1"/>
  <c r="DJ1063" i="1" s="1"/>
  <c r="DK1063" i="1" s="1"/>
  <c r="DL1063" i="1" s="1"/>
  <c r="DM1063" i="1" s="1"/>
  <c r="DN1063" i="1" s="1"/>
  <c r="DO1063" i="1" s="1"/>
  <c r="DI1065" i="1"/>
  <c r="DJ1065" i="1" s="1"/>
  <c r="DK1065" i="1" s="1"/>
  <c r="DL1065" i="1" s="1"/>
  <c r="DM1065" i="1" s="1"/>
  <c r="DN1065" i="1" s="1"/>
  <c r="DO1065" i="1" s="1"/>
  <c r="DI1067" i="1"/>
  <c r="DJ1067" i="1" s="1"/>
  <c r="DK1067" i="1" s="1"/>
  <c r="DL1067" i="1" s="1"/>
  <c r="DM1067" i="1" s="1"/>
  <c r="DN1067" i="1" s="1"/>
  <c r="DO1067" i="1" s="1"/>
  <c r="DI1069" i="1"/>
  <c r="DJ1069" i="1" s="1"/>
  <c r="DK1069" i="1" s="1"/>
  <c r="DL1069" i="1" s="1"/>
  <c r="DM1069" i="1" s="1"/>
  <c r="DN1069" i="1" s="1"/>
  <c r="DO1069" i="1" s="1"/>
  <c r="DI1071" i="1"/>
  <c r="DJ1071" i="1" s="1"/>
  <c r="DK1071" i="1" s="1"/>
  <c r="DL1071" i="1" s="1"/>
  <c r="DM1071" i="1" s="1"/>
  <c r="DN1071" i="1" s="1"/>
  <c r="DO1071" i="1" s="1"/>
  <c r="DI1075" i="1"/>
  <c r="DJ1075" i="1" s="1"/>
  <c r="DK1075" i="1" s="1"/>
  <c r="DL1075" i="1" s="1"/>
  <c r="DM1075" i="1" s="1"/>
  <c r="DN1075" i="1" s="1"/>
  <c r="DO1075" i="1" s="1"/>
  <c r="DI1077" i="1"/>
  <c r="DJ1077" i="1" s="1"/>
  <c r="DK1077" i="1" s="1"/>
  <c r="DL1077" i="1" s="1"/>
  <c r="DM1077" i="1" s="1"/>
  <c r="DN1077" i="1" s="1"/>
  <c r="DO1077" i="1" s="1"/>
  <c r="DI1079" i="1"/>
  <c r="DJ1079" i="1" s="1"/>
  <c r="DK1079" i="1" s="1"/>
  <c r="DL1079" i="1" s="1"/>
  <c r="DM1079" i="1" s="1"/>
  <c r="DN1079" i="1" s="1"/>
  <c r="DO1079" i="1" s="1"/>
  <c r="DI1081" i="1"/>
  <c r="DJ1081" i="1" s="1"/>
  <c r="DK1081" i="1" s="1"/>
  <c r="DL1081" i="1" s="1"/>
  <c r="DM1081" i="1" s="1"/>
  <c r="DN1081" i="1" s="1"/>
  <c r="DO1081" i="1" s="1"/>
  <c r="DI1083" i="1"/>
  <c r="DJ1083" i="1" s="1"/>
  <c r="DK1083" i="1" s="1"/>
  <c r="DL1083" i="1" s="1"/>
  <c r="DM1083" i="1" s="1"/>
  <c r="DN1083" i="1" s="1"/>
  <c r="DO1083" i="1" s="1"/>
  <c r="DI1137" i="1"/>
  <c r="DJ1137" i="1" s="1"/>
  <c r="DK1137" i="1" s="1"/>
  <c r="DL1137" i="1" s="1"/>
  <c r="DM1137" i="1" s="1"/>
  <c r="DN1137" i="1" s="1"/>
  <c r="DO1137" i="1" s="1"/>
  <c r="DI1139" i="1"/>
  <c r="DJ1139" i="1" s="1"/>
  <c r="DK1139" i="1" s="1"/>
  <c r="DL1139" i="1" s="1"/>
  <c r="DM1139" i="1" s="1"/>
  <c r="DN1139" i="1" s="1"/>
  <c r="DO1139" i="1" s="1"/>
  <c r="DI54" i="1"/>
  <c r="DJ54" i="1" s="1"/>
  <c r="DK54" i="1" s="1"/>
  <c r="DL54" i="1" s="1"/>
  <c r="DM54" i="1" s="1"/>
  <c r="DN54" i="1" s="1"/>
  <c r="DO54" i="1" s="1"/>
  <c r="DI153" i="1"/>
  <c r="DJ153" i="1" s="1"/>
  <c r="DK153" i="1" s="1"/>
  <c r="DL153" i="1" s="1"/>
  <c r="DM153" i="1" s="1"/>
  <c r="DN153" i="1" s="1"/>
  <c r="DO153" i="1" s="1"/>
  <c r="DI217" i="1"/>
  <c r="DJ217" i="1" s="1"/>
  <c r="DK217" i="1" s="1"/>
  <c r="DL217" i="1" s="1"/>
  <c r="DM217" i="1" s="1"/>
  <c r="DN217" i="1" s="1"/>
  <c r="DO217" i="1" s="1"/>
  <c r="DI281" i="1"/>
  <c r="DJ281" i="1" s="1"/>
  <c r="DK281" i="1" s="1"/>
  <c r="DL281" i="1" s="1"/>
  <c r="DM281" i="1" s="1"/>
  <c r="DN281" i="1" s="1"/>
  <c r="DO281" i="1" s="1"/>
  <c r="DI345" i="1"/>
  <c r="DJ345" i="1" s="1"/>
  <c r="DK345" i="1" s="1"/>
  <c r="DL345" i="1" s="1"/>
  <c r="DM345" i="1" s="1"/>
  <c r="DN345" i="1" s="1"/>
  <c r="DO345" i="1" s="1"/>
  <c r="DI4" i="1"/>
  <c r="DJ4" i="1" s="1"/>
  <c r="DK4" i="1" s="1"/>
  <c r="DL4" i="1" s="1"/>
  <c r="DM4" i="1" s="1"/>
  <c r="DN4" i="1" s="1"/>
  <c r="DO4" i="1" s="1"/>
  <c r="DI8" i="1"/>
  <c r="DJ8" i="1" s="1"/>
  <c r="DK8" i="1" s="1"/>
  <c r="DL8" i="1" s="1"/>
  <c r="DM8" i="1" s="1"/>
  <c r="DN8" i="1" s="1"/>
  <c r="DO8" i="1" s="1"/>
  <c r="DI10" i="1"/>
  <c r="DJ10" i="1" s="1"/>
  <c r="DK10" i="1" s="1"/>
  <c r="DL10" i="1" s="1"/>
  <c r="DM10" i="1" s="1"/>
  <c r="DN10" i="1" s="1"/>
  <c r="DO10" i="1" s="1"/>
  <c r="DI12" i="1"/>
  <c r="DJ12" i="1" s="1"/>
  <c r="DK12" i="1" s="1"/>
  <c r="DL12" i="1" s="1"/>
  <c r="DM12" i="1" s="1"/>
  <c r="DN12" i="1" s="1"/>
  <c r="DO12" i="1" s="1"/>
  <c r="DI14" i="1"/>
  <c r="DJ14" i="1" s="1"/>
  <c r="DK14" i="1" s="1"/>
  <c r="DL14" i="1" s="1"/>
  <c r="DM14" i="1" s="1"/>
  <c r="DN14" i="1" s="1"/>
  <c r="DO14" i="1" s="1"/>
  <c r="DI16" i="1"/>
  <c r="DJ16" i="1" s="1"/>
  <c r="DK16" i="1" s="1"/>
  <c r="DL16" i="1" s="1"/>
  <c r="DM16" i="1" s="1"/>
  <c r="DN16" i="1" s="1"/>
  <c r="DO16" i="1" s="1"/>
  <c r="DI18" i="1"/>
  <c r="DJ18" i="1" s="1"/>
  <c r="DK18" i="1" s="1"/>
  <c r="DL18" i="1" s="1"/>
  <c r="DM18" i="1" s="1"/>
  <c r="DN18" i="1" s="1"/>
  <c r="DO18" i="1" s="1"/>
  <c r="DI22" i="1"/>
  <c r="DJ22" i="1" s="1"/>
  <c r="DK22" i="1" s="1"/>
  <c r="DL22" i="1" s="1"/>
  <c r="DM22" i="1" s="1"/>
  <c r="DN22" i="1" s="1"/>
  <c r="DO22" i="1" s="1"/>
  <c r="DI24" i="1"/>
  <c r="DJ24" i="1" s="1"/>
  <c r="DK24" i="1" s="1"/>
  <c r="DL24" i="1" s="1"/>
  <c r="DM24" i="1" s="1"/>
  <c r="DN24" i="1" s="1"/>
  <c r="DO24" i="1" s="1"/>
  <c r="DI26" i="1"/>
  <c r="DJ26" i="1" s="1"/>
  <c r="DK26" i="1" s="1"/>
  <c r="DL26" i="1" s="1"/>
  <c r="DM26" i="1" s="1"/>
  <c r="DN26" i="1" s="1"/>
  <c r="DO26" i="1" s="1"/>
  <c r="DI28" i="1"/>
  <c r="DJ28" i="1" s="1"/>
  <c r="DK28" i="1" s="1"/>
  <c r="DL28" i="1" s="1"/>
  <c r="DM28" i="1" s="1"/>
  <c r="DN28" i="1" s="1"/>
  <c r="DO28" i="1" s="1"/>
  <c r="DI30" i="1"/>
  <c r="DJ30" i="1" s="1"/>
  <c r="DK30" i="1" s="1"/>
  <c r="DL30" i="1" s="1"/>
  <c r="DM30" i="1" s="1"/>
  <c r="DN30" i="1" s="1"/>
  <c r="DO30" i="1" s="1"/>
  <c r="DI32" i="1"/>
  <c r="DJ32" i="1" s="1"/>
  <c r="DK32" i="1" s="1"/>
  <c r="DL32" i="1" s="1"/>
  <c r="DM32" i="1" s="1"/>
  <c r="DN32" i="1" s="1"/>
  <c r="DO32" i="1" s="1"/>
  <c r="DI34" i="1"/>
  <c r="DJ34" i="1" s="1"/>
  <c r="DK34" i="1" s="1"/>
  <c r="DL34" i="1" s="1"/>
  <c r="DM34" i="1" s="1"/>
  <c r="DN34" i="1" s="1"/>
  <c r="DO34" i="1" s="1"/>
  <c r="DI36" i="1"/>
  <c r="DJ36" i="1" s="1"/>
  <c r="DK36" i="1" s="1"/>
  <c r="DL36" i="1" s="1"/>
  <c r="DM36" i="1" s="1"/>
  <c r="DN36" i="1" s="1"/>
  <c r="DO36" i="1" s="1"/>
  <c r="DI38" i="1"/>
  <c r="DJ38" i="1" s="1"/>
  <c r="DK38" i="1" s="1"/>
  <c r="DL38" i="1" s="1"/>
  <c r="DM38" i="1" s="1"/>
  <c r="DN38" i="1" s="1"/>
  <c r="DO38" i="1" s="1"/>
  <c r="DI42" i="1"/>
  <c r="DJ42" i="1" s="1"/>
  <c r="DK42" i="1" s="1"/>
  <c r="DL42" i="1" s="1"/>
  <c r="DM42" i="1" s="1"/>
  <c r="DN42" i="1" s="1"/>
  <c r="DO42" i="1" s="1"/>
  <c r="DI44" i="1"/>
  <c r="DJ44" i="1" s="1"/>
  <c r="DK44" i="1" s="1"/>
  <c r="DL44" i="1" s="1"/>
  <c r="DM44" i="1" s="1"/>
  <c r="DN44" i="1" s="1"/>
  <c r="DO44" i="1" s="1"/>
  <c r="DI46" i="1"/>
  <c r="DJ46" i="1" s="1"/>
  <c r="DK46" i="1" s="1"/>
  <c r="DL46" i="1" s="1"/>
  <c r="DM46" i="1" s="1"/>
  <c r="DN46" i="1" s="1"/>
  <c r="DO46" i="1" s="1"/>
  <c r="DI48" i="1"/>
  <c r="DJ48" i="1" s="1"/>
  <c r="DK48" i="1" s="1"/>
  <c r="DL48" i="1" s="1"/>
  <c r="DM48" i="1" s="1"/>
  <c r="DN48" i="1" s="1"/>
  <c r="DO48" i="1" s="1"/>
  <c r="DI50" i="1"/>
  <c r="DJ50" i="1" s="1"/>
  <c r="DK50" i="1" s="1"/>
  <c r="DL50" i="1" s="1"/>
  <c r="DM50" i="1" s="1"/>
  <c r="DN50" i="1" s="1"/>
  <c r="DO50" i="1" s="1"/>
  <c r="DI52" i="1"/>
  <c r="DJ52" i="1" s="1"/>
  <c r="DK52" i="1" s="1"/>
  <c r="DL52" i="1" s="1"/>
  <c r="DM52" i="1" s="1"/>
  <c r="DN52" i="1" s="1"/>
  <c r="DO52" i="1" s="1"/>
  <c r="DI56" i="1"/>
  <c r="DJ56" i="1" s="1"/>
  <c r="DK56" i="1" s="1"/>
  <c r="DL56" i="1" s="1"/>
  <c r="DM56" i="1" s="1"/>
  <c r="DN56" i="1" s="1"/>
  <c r="DO56" i="1" s="1"/>
  <c r="DI58" i="1"/>
  <c r="DJ58" i="1" s="1"/>
  <c r="DK58" i="1" s="1"/>
  <c r="DL58" i="1" s="1"/>
  <c r="DM58" i="1" s="1"/>
  <c r="DN58" i="1" s="1"/>
  <c r="DO58" i="1" s="1"/>
  <c r="DI60" i="1"/>
  <c r="DJ60" i="1" s="1"/>
  <c r="DK60" i="1" s="1"/>
  <c r="DL60" i="1" s="1"/>
  <c r="DM60" i="1" s="1"/>
  <c r="DN60" i="1" s="1"/>
  <c r="DO60" i="1" s="1"/>
  <c r="DI62" i="1"/>
  <c r="DJ62" i="1" s="1"/>
  <c r="DK62" i="1" s="1"/>
  <c r="DL62" i="1" s="1"/>
  <c r="DM62" i="1" s="1"/>
  <c r="DN62" i="1" s="1"/>
  <c r="DO62" i="1" s="1"/>
  <c r="DI64" i="1"/>
  <c r="DJ64" i="1" s="1"/>
  <c r="DK64" i="1" s="1"/>
  <c r="DL64" i="1" s="1"/>
  <c r="DM64" i="1" s="1"/>
  <c r="DN64" i="1" s="1"/>
  <c r="DO64" i="1" s="1"/>
  <c r="DI66" i="1"/>
  <c r="DJ66" i="1" s="1"/>
  <c r="DK66" i="1" s="1"/>
  <c r="DL66" i="1" s="1"/>
  <c r="DM66" i="1" s="1"/>
  <c r="DN66" i="1" s="1"/>
  <c r="DO66" i="1" s="1"/>
  <c r="DI68" i="1"/>
  <c r="DJ68" i="1" s="1"/>
  <c r="DK68" i="1" s="1"/>
  <c r="DL68" i="1" s="1"/>
  <c r="DM68" i="1" s="1"/>
  <c r="DN68" i="1" s="1"/>
  <c r="DO68" i="1" s="1"/>
  <c r="DI70" i="1"/>
  <c r="DJ70" i="1" s="1"/>
  <c r="DK70" i="1" s="1"/>
  <c r="DL70" i="1" s="1"/>
  <c r="DM70" i="1" s="1"/>
  <c r="DN70" i="1" s="1"/>
  <c r="DO70" i="1" s="1"/>
  <c r="DI72" i="1"/>
  <c r="DJ72" i="1" s="1"/>
  <c r="DK72" i="1" s="1"/>
  <c r="DL72" i="1" s="1"/>
  <c r="DM72" i="1" s="1"/>
  <c r="DN72" i="1" s="1"/>
  <c r="DO72" i="1" s="1"/>
  <c r="DI74" i="1"/>
  <c r="DJ74" i="1" s="1"/>
  <c r="DK74" i="1" s="1"/>
  <c r="DL74" i="1" s="1"/>
  <c r="DM74" i="1" s="1"/>
  <c r="DN74" i="1" s="1"/>
  <c r="DO74" i="1" s="1"/>
  <c r="DI76" i="1"/>
  <c r="DJ76" i="1" s="1"/>
  <c r="DK76" i="1" s="1"/>
  <c r="DL76" i="1" s="1"/>
  <c r="DM76" i="1" s="1"/>
  <c r="DN76" i="1" s="1"/>
  <c r="DO76" i="1" s="1"/>
  <c r="DI78" i="1"/>
  <c r="DJ78" i="1" s="1"/>
  <c r="DK78" i="1" s="1"/>
  <c r="DL78" i="1" s="1"/>
  <c r="DM78" i="1" s="1"/>
  <c r="DN78" i="1" s="1"/>
  <c r="DO78" i="1" s="1"/>
  <c r="DI80" i="1"/>
  <c r="DJ80" i="1" s="1"/>
  <c r="DK80" i="1" s="1"/>
  <c r="DL80" i="1" s="1"/>
  <c r="DM80" i="1" s="1"/>
  <c r="DN80" i="1" s="1"/>
  <c r="DO80" i="1" s="1"/>
  <c r="DI82" i="1"/>
  <c r="DJ82" i="1" s="1"/>
  <c r="DK82" i="1" s="1"/>
  <c r="DL82" i="1" s="1"/>
  <c r="DM82" i="1" s="1"/>
  <c r="DN82" i="1" s="1"/>
  <c r="DO82" i="1" s="1"/>
  <c r="DI84" i="1"/>
  <c r="DJ84" i="1" s="1"/>
  <c r="DK84" i="1" s="1"/>
  <c r="DL84" i="1" s="1"/>
  <c r="DM84" i="1" s="1"/>
  <c r="DN84" i="1" s="1"/>
  <c r="DO84" i="1" s="1"/>
  <c r="DI86" i="1"/>
  <c r="DJ86" i="1" s="1"/>
  <c r="DK86" i="1" s="1"/>
  <c r="DL86" i="1" s="1"/>
  <c r="DM86" i="1" s="1"/>
  <c r="DN86" i="1" s="1"/>
  <c r="DO86" i="1" s="1"/>
  <c r="DI90" i="1"/>
  <c r="DJ90" i="1" s="1"/>
  <c r="DK90" i="1" s="1"/>
  <c r="DL90" i="1" s="1"/>
  <c r="DM90" i="1" s="1"/>
  <c r="DN90" i="1" s="1"/>
  <c r="DO90" i="1" s="1"/>
  <c r="DI92" i="1"/>
  <c r="DJ92" i="1" s="1"/>
  <c r="DK92" i="1" s="1"/>
  <c r="DL92" i="1" s="1"/>
  <c r="DM92" i="1" s="1"/>
  <c r="DN92" i="1" s="1"/>
  <c r="DO92" i="1" s="1"/>
  <c r="DI94" i="1"/>
  <c r="DJ94" i="1" s="1"/>
  <c r="DK94" i="1" s="1"/>
  <c r="DL94" i="1" s="1"/>
  <c r="DM94" i="1" s="1"/>
  <c r="DN94" i="1" s="1"/>
  <c r="DO94" i="1" s="1"/>
  <c r="DI96" i="1"/>
  <c r="DJ96" i="1" s="1"/>
  <c r="DK96" i="1" s="1"/>
  <c r="DL96" i="1" s="1"/>
  <c r="DM96" i="1" s="1"/>
  <c r="DN96" i="1" s="1"/>
  <c r="DO96" i="1" s="1"/>
  <c r="DI98" i="1"/>
  <c r="DJ98" i="1" s="1"/>
  <c r="DK98" i="1" s="1"/>
  <c r="DL98" i="1" s="1"/>
  <c r="DM98" i="1" s="1"/>
  <c r="DN98" i="1" s="1"/>
  <c r="DO98" i="1" s="1"/>
  <c r="DI100" i="1"/>
  <c r="DJ100" i="1" s="1"/>
  <c r="DK100" i="1" s="1"/>
  <c r="DL100" i="1" s="1"/>
  <c r="DM100" i="1" s="1"/>
  <c r="DN100" i="1" s="1"/>
  <c r="DO100" i="1" s="1"/>
  <c r="DI102" i="1"/>
  <c r="DJ102" i="1" s="1"/>
  <c r="DK102" i="1" s="1"/>
  <c r="DL102" i="1" s="1"/>
  <c r="DM102" i="1" s="1"/>
  <c r="DN102" i="1" s="1"/>
  <c r="DO102" i="1" s="1"/>
  <c r="DI104" i="1"/>
  <c r="DJ104" i="1" s="1"/>
  <c r="DK104" i="1" s="1"/>
  <c r="DL104" i="1" s="1"/>
  <c r="DM104" i="1" s="1"/>
  <c r="DN104" i="1" s="1"/>
  <c r="DO104" i="1" s="1"/>
  <c r="DI106" i="1"/>
  <c r="DJ106" i="1" s="1"/>
  <c r="DK106" i="1" s="1"/>
  <c r="DL106" i="1" s="1"/>
  <c r="DM106" i="1" s="1"/>
  <c r="DN106" i="1" s="1"/>
  <c r="DO106" i="1" s="1"/>
  <c r="DI108" i="1"/>
  <c r="DJ108" i="1" s="1"/>
  <c r="DK108" i="1" s="1"/>
  <c r="DL108" i="1" s="1"/>
  <c r="DM108" i="1" s="1"/>
  <c r="DN108" i="1" s="1"/>
  <c r="DO108" i="1" s="1"/>
  <c r="DI110" i="1"/>
  <c r="DJ110" i="1" s="1"/>
  <c r="DK110" i="1" s="1"/>
  <c r="DL110" i="1" s="1"/>
  <c r="DM110" i="1" s="1"/>
  <c r="DN110" i="1" s="1"/>
  <c r="DO110" i="1" s="1"/>
  <c r="DI112" i="1"/>
  <c r="DJ112" i="1" s="1"/>
  <c r="DK112" i="1" s="1"/>
  <c r="DL112" i="1" s="1"/>
  <c r="DM112" i="1" s="1"/>
  <c r="DN112" i="1" s="1"/>
  <c r="DO112" i="1" s="1"/>
  <c r="DI116" i="1"/>
  <c r="DJ116" i="1" s="1"/>
  <c r="DK116" i="1" s="1"/>
  <c r="DL116" i="1" s="1"/>
  <c r="DM116" i="1" s="1"/>
  <c r="DN116" i="1" s="1"/>
  <c r="DO116" i="1" s="1"/>
  <c r="DI118" i="1"/>
  <c r="DJ118" i="1" s="1"/>
  <c r="DK118" i="1" s="1"/>
  <c r="DL118" i="1" s="1"/>
  <c r="DM118" i="1" s="1"/>
  <c r="DN118" i="1" s="1"/>
  <c r="DO118" i="1" s="1"/>
  <c r="DI147" i="1"/>
  <c r="DJ147" i="1" s="1"/>
  <c r="DK147" i="1" s="1"/>
  <c r="DL147" i="1" s="1"/>
  <c r="DM147" i="1" s="1"/>
  <c r="DN147" i="1" s="1"/>
  <c r="DO147" i="1" s="1"/>
  <c r="DI149" i="1"/>
  <c r="DJ149" i="1" s="1"/>
  <c r="DK149" i="1" s="1"/>
  <c r="DL149" i="1" s="1"/>
  <c r="DM149" i="1" s="1"/>
  <c r="DN149" i="1" s="1"/>
  <c r="DO149" i="1" s="1"/>
  <c r="DI151" i="1"/>
  <c r="DJ151" i="1" s="1"/>
  <c r="DK151" i="1" s="1"/>
  <c r="DL151" i="1" s="1"/>
  <c r="DM151" i="1" s="1"/>
  <c r="DN151" i="1" s="1"/>
  <c r="DO151" i="1" s="1"/>
  <c r="DI155" i="1"/>
  <c r="DJ155" i="1" s="1"/>
  <c r="DK155" i="1" s="1"/>
  <c r="DL155" i="1" s="1"/>
  <c r="DM155" i="1" s="1"/>
  <c r="DN155" i="1" s="1"/>
  <c r="DO155" i="1" s="1"/>
  <c r="DI157" i="1"/>
  <c r="DJ157" i="1" s="1"/>
  <c r="DK157" i="1" s="1"/>
  <c r="DL157" i="1" s="1"/>
  <c r="DM157" i="1" s="1"/>
  <c r="DN157" i="1" s="1"/>
  <c r="DO157" i="1" s="1"/>
  <c r="DI159" i="1"/>
  <c r="DJ159" i="1" s="1"/>
  <c r="DK159" i="1" s="1"/>
  <c r="DL159" i="1" s="1"/>
  <c r="DM159" i="1" s="1"/>
  <c r="DN159" i="1" s="1"/>
  <c r="DO159" i="1" s="1"/>
  <c r="DI161" i="1"/>
  <c r="DJ161" i="1" s="1"/>
  <c r="DK161" i="1" s="1"/>
  <c r="DL161" i="1" s="1"/>
  <c r="DM161" i="1" s="1"/>
  <c r="DN161" i="1" s="1"/>
  <c r="DO161" i="1" s="1"/>
  <c r="DI163" i="1"/>
  <c r="DJ163" i="1" s="1"/>
  <c r="DK163" i="1" s="1"/>
  <c r="DL163" i="1" s="1"/>
  <c r="DM163" i="1" s="1"/>
  <c r="DN163" i="1" s="1"/>
  <c r="DO163" i="1" s="1"/>
  <c r="DI165" i="1"/>
  <c r="DJ165" i="1" s="1"/>
  <c r="DK165" i="1" s="1"/>
  <c r="DL165" i="1" s="1"/>
  <c r="DM165" i="1" s="1"/>
  <c r="DN165" i="1" s="1"/>
  <c r="DO165" i="1" s="1"/>
  <c r="DI167" i="1"/>
  <c r="DJ167" i="1" s="1"/>
  <c r="DK167" i="1" s="1"/>
  <c r="DL167" i="1" s="1"/>
  <c r="DM167" i="1" s="1"/>
  <c r="DN167" i="1" s="1"/>
  <c r="DO167" i="1" s="1"/>
  <c r="DI171" i="1"/>
  <c r="DJ171" i="1" s="1"/>
  <c r="DK171" i="1" s="1"/>
  <c r="DL171" i="1" s="1"/>
  <c r="DM171" i="1" s="1"/>
  <c r="DN171" i="1" s="1"/>
  <c r="DO171" i="1" s="1"/>
  <c r="DI173" i="1"/>
  <c r="DJ173" i="1" s="1"/>
  <c r="DK173" i="1" s="1"/>
  <c r="DL173" i="1" s="1"/>
  <c r="DM173" i="1" s="1"/>
  <c r="DN173" i="1" s="1"/>
  <c r="DO173" i="1" s="1"/>
  <c r="DI175" i="1"/>
  <c r="DJ175" i="1" s="1"/>
  <c r="DK175" i="1" s="1"/>
  <c r="DL175" i="1" s="1"/>
  <c r="DM175" i="1" s="1"/>
  <c r="DN175" i="1" s="1"/>
  <c r="DO175" i="1" s="1"/>
  <c r="DI177" i="1"/>
  <c r="DJ177" i="1" s="1"/>
  <c r="DK177" i="1" s="1"/>
  <c r="DL177" i="1" s="1"/>
  <c r="DM177" i="1" s="1"/>
  <c r="DN177" i="1" s="1"/>
  <c r="DO177" i="1" s="1"/>
  <c r="DI179" i="1"/>
  <c r="DJ179" i="1" s="1"/>
  <c r="DK179" i="1" s="1"/>
  <c r="DL179" i="1" s="1"/>
  <c r="DM179" i="1" s="1"/>
  <c r="DN179" i="1" s="1"/>
  <c r="DO179" i="1" s="1"/>
  <c r="DI181" i="1"/>
  <c r="DJ181" i="1" s="1"/>
  <c r="DK181" i="1" s="1"/>
  <c r="DL181" i="1" s="1"/>
  <c r="DM181" i="1" s="1"/>
  <c r="DN181" i="1" s="1"/>
  <c r="DO181" i="1" s="1"/>
  <c r="DI183" i="1"/>
  <c r="DJ183" i="1" s="1"/>
  <c r="DK183" i="1" s="1"/>
  <c r="DL183" i="1" s="1"/>
  <c r="DM183" i="1" s="1"/>
  <c r="DN183" i="1" s="1"/>
  <c r="DO183" i="1" s="1"/>
  <c r="DI187" i="1"/>
  <c r="DJ187" i="1" s="1"/>
  <c r="DK187" i="1" s="1"/>
  <c r="DL187" i="1" s="1"/>
  <c r="DM187" i="1" s="1"/>
  <c r="DN187" i="1" s="1"/>
  <c r="DO187" i="1" s="1"/>
  <c r="DI189" i="1"/>
  <c r="DJ189" i="1" s="1"/>
  <c r="DK189" i="1" s="1"/>
  <c r="DL189" i="1" s="1"/>
  <c r="DM189" i="1" s="1"/>
  <c r="DN189" i="1" s="1"/>
  <c r="DO189" i="1" s="1"/>
  <c r="DI191" i="1"/>
  <c r="DJ191" i="1" s="1"/>
  <c r="DK191" i="1" s="1"/>
  <c r="DL191" i="1" s="1"/>
  <c r="DM191" i="1" s="1"/>
  <c r="DN191" i="1" s="1"/>
  <c r="DO191" i="1" s="1"/>
  <c r="DI193" i="1"/>
  <c r="DJ193" i="1" s="1"/>
  <c r="DK193" i="1" s="1"/>
  <c r="DL193" i="1" s="1"/>
  <c r="DM193" i="1" s="1"/>
  <c r="DN193" i="1" s="1"/>
  <c r="DO193" i="1" s="1"/>
  <c r="DI195" i="1"/>
  <c r="DJ195" i="1" s="1"/>
  <c r="DK195" i="1" s="1"/>
  <c r="DL195" i="1" s="1"/>
  <c r="DM195" i="1" s="1"/>
  <c r="DN195" i="1" s="1"/>
  <c r="DO195" i="1" s="1"/>
  <c r="DI197" i="1"/>
  <c r="DJ197" i="1" s="1"/>
  <c r="DK197" i="1" s="1"/>
  <c r="DL197" i="1" s="1"/>
  <c r="DM197" i="1" s="1"/>
  <c r="DN197" i="1" s="1"/>
  <c r="DO197" i="1" s="1"/>
  <c r="DI199" i="1"/>
  <c r="DJ199" i="1" s="1"/>
  <c r="DK199" i="1" s="1"/>
  <c r="DL199" i="1" s="1"/>
  <c r="DM199" i="1" s="1"/>
  <c r="DN199" i="1" s="1"/>
  <c r="DO199" i="1" s="1"/>
  <c r="DI203" i="1"/>
  <c r="DJ203" i="1" s="1"/>
  <c r="DK203" i="1" s="1"/>
  <c r="DL203" i="1" s="1"/>
  <c r="DM203" i="1" s="1"/>
  <c r="DN203" i="1" s="1"/>
  <c r="DO203" i="1" s="1"/>
  <c r="DI205" i="1"/>
  <c r="DJ205" i="1" s="1"/>
  <c r="DK205" i="1" s="1"/>
  <c r="DL205" i="1" s="1"/>
  <c r="DM205" i="1" s="1"/>
  <c r="DN205" i="1" s="1"/>
  <c r="DO205" i="1" s="1"/>
  <c r="DI207" i="1"/>
  <c r="DJ207" i="1" s="1"/>
  <c r="DK207" i="1" s="1"/>
  <c r="DL207" i="1" s="1"/>
  <c r="DM207" i="1" s="1"/>
  <c r="DN207" i="1" s="1"/>
  <c r="DO207" i="1" s="1"/>
  <c r="DI209" i="1"/>
  <c r="DJ209" i="1" s="1"/>
  <c r="DK209" i="1" s="1"/>
  <c r="DL209" i="1" s="1"/>
  <c r="DM209" i="1" s="1"/>
  <c r="DN209" i="1" s="1"/>
  <c r="DO209" i="1" s="1"/>
  <c r="DI211" i="1"/>
  <c r="DJ211" i="1" s="1"/>
  <c r="DK211" i="1" s="1"/>
  <c r="DL211" i="1" s="1"/>
  <c r="DM211" i="1" s="1"/>
  <c r="DN211" i="1" s="1"/>
  <c r="DO211" i="1" s="1"/>
  <c r="DI213" i="1"/>
  <c r="DJ213" i="1" s="1"/>
  <c r="DK213" i="1" s="1"/>
  <c r="DL213" i="1" s="1"/>
  <c r="DM213" i="1" s="1"/>
  <c r="DN213" i="1" s="1"/>
  <c r="DO213" i="1" s="1"/>
  <c r="DI215" i="1"/>
  <c r="DJ215" i="1" s="1"/>
  <c r="DK215" i="1" s="1"/>
  <c r="DL215" i="1" s="1"/>
  <c r="DM215" i="1" s="1"/>
  <c r="DN215" i="1" s="1"/>
  <c r="DO215" i="1" s="1"/>
  <c r="DI219" i="1"/>
  <c r="DJ219" i="1" s="1"/>
  <c r="DK219" i="1" s="1"/>
  <c r="DL219" i="1" s="1"/>
  <c r="DM219" i="1" s="1"/>
  <c r="DN219" i="1" s="1"/>
  <c r="DO219" i="1" s="1"/>
  <c r="DI221" i="1"/>
  <c r="DJ221" i="1" s="1"/>
  <c r="DK221" i="1" s="1"/>
  <c r="DL221" i="1" s="1"/>
  <c r="DM221" i="1" s="1"/>
  <c r="DN221" i="1" s="1"/>
  <c r="DO221" i="1" s="1"/>
  <c r="DI223" i="1"/>
  <c r="DJ223" i="1" s="1"/>
  <c r="DK223" i="1" s="1"/>
  <c r="DL223" i="1" s="1"/>
  <c r="DM223" i="1" s="1"/>
  <c r="DN223" i="1" s="1"/>
  <c r="DO223" i="1" s="1"/>
  <c r="DI225" i="1"/>
  <c r="DJ225" i="1" s="1"/>
  <c r="DK225" i="1" s="1"/>
  <c r="DL225" i="1" s="1"/>
  <c r="DM225" i="1" s="1"/>
  <c r="DN225" i="1" s="1"/>
  <c r="DO225" i="1" s="1"/>
  <c r="DI227" i="1"/>
  <c r="DJ227" i="1" s="1"/>
  <c r="DK227" i="1" s="1"/>
  <c r="DL227" i="1" s="1"/>
  <c r="DM227" i="1" s="1"/>
  <c r="DN227" i="1" s="1"/>
  <c r="DO227" i="1" s="1"/>
  <c r="DI229" i="1"/>
  <c r="DJ229" i="1" s="1"/>
  <c r="DK229" i="1" s="1"/>
  <c r="DL229" i="1" s="1"/>
  <c r="DM229" i="1" s="1"/>
  <c r="DN229" i="1" s="1"/>
  <c r="DO229" i="1" s="1"/>
  <c r="DI231" i="1"/>
  <c r="DJ231" i="1" s="1"/>
  <c r="DK231" i="1" s="1"/>
  <c r="DL231" i="1" s="1"/>
  <c r="DM231" i="1" s="1"/>
  <c r="DN231" i="1" s="1"/>
  <c r="DO231" i="1" s="1"/>
  <c r="DI235" i="1"/>
  <c r="DJ235" i="1" s="1"/>
  <c r="DK235" i="1" s="1"/>
  <c r="DL235" i="1" s="1"/>
  <c r="DM235" i="1" s="1"/>
  <c r="DN235" i="1" s="1"/>
  <c r="DO235" i="1" s="1"/>
  <c r="DI237" i="1"/>
  <c r="DJ237" i="1" s="1"/>
  <c r="DK237" i="1" s="1"/>
  <c r="DL237" i="1" s="1"/>
  <c r="DM237" i="1" s="1"/>
  <c r="DN237" i="1" s="1"/>
  <c r="DO237" i="1" s="1"/>
  <c r="DI239" i="1"/>
  <c r="DJ239" i="1" s="1"/>
  <c r="DK239" i="1" s="1"/>
  <c r="DL239" i="1" s="1"/>
  <c r="DM239" i="1" s="1"/>
  <c r="DN239" i="1" s="1"/>
  <c r="DO239" i="1" s="1"/>
  <c r="DI241" i="1"/>
  <c r="DJ241" i="1" s="1"/>
  <c r="DK241" i="1" s="1"/>
  <c r="DL241" i="1" s="1"/>
  <c r="DM241" i="1" s="1"/>
  <c r="DN241" i="1" s="1"/>
  <c r="DO241" i="1" s="1"/>
  <c r="DI243" i="1"/>
  <c r="DJ243" i="1" s="1"/>
  <c r="DK243" i="1" s="1"/>
  <c r="DL243" i="1" s="1"/>
  <c r="DM243" i="1" s="1"/>
  <c r="DN243" i="1" s="1"/>
  <c r="DO243" i="1" s="1"/>
  <c r="DI245" i="1"/>
  <c r="DJ245" i="1" s="1"/>
  <c r="DK245" i="1" s="1"/>
  <c r="DL245" i="1" s="1"/>
  <c r="DM245" i="1" s="1"/>
  <c r="DN245" i="1" s="1"/>
  <c r="DO245" i="1" s="1"/>
  <c r="DI247" i="1"/>
  <c r="DJ247" i="1" s="1"/>
  <c r="DK247" i="1" s="1"/>
  <c r="DL247" i="1" s="1"/>
  <c r="DM247" i="1" s="1"/>
  <c r="DN247" i="1" s="1"/>
  <c r="DO247" i="1" s="1"/>
  <c r="DI251" i="1"/>
  <c r="DJ251" i="1" s="1"/>
  <c r="DK251" i="1" s="1"/>
  <c r="DL251" i="1" s="1"/>
  <c r="DM251" i="1" s="1"/>
  <c r="DN251" i="1" s="1"/>
  <c r="DO251" i="1" s="1"/>
  <c r="DI253" i="1"/>
  <c r="DJ253" i="1" s="1"/>
  <c r="DK253" i="1" s="1"/>
  <c r="DL253" i="1" s="1"/>
  <c r="DM253" i="1" s="1"/>
  <c r="DN253" i="1" s="1"/>
  <c r="DO253" i="1" s="1"/>
  <c r="DI255" i="1"/>
  <c r="DJ255" i="1" s="1"/>
  <c r="DK255" i="1" s="1"/>
  <c r="DL255" i="1" s="1"/>
  <c r="DM255" i="1" s="1"/>
  <c r="DN255" i="1" s="1"/>
  <c r="DO255" i="1" s="1"/>
  <c r="DI257" i="1"/>
  <c r="DJ257" i="1" s="1"/>
  <c r="DK257" i="1" s="1"/>
  <c r="DL257" i="1" s="1"/>
  <c r="DM257" i="1" s="1"/>
  <c r="DN257" i="1" s="1"/>
  <c r="DO257" i="1" s="1"/>
  <c r="DI259" i="1"/>
  <c r="DJ259" i="1" s="1"/>
  <c r="DK259" i="1" s="1"/>
  <c r="DL259" i="1" s="1"/>
  <c r="DM259" i="1" s="1"/>
  <c r="DN259" i="1" s="1"/>
  <c r="DO259" i="1" s="1"/>
  <c r="DI261" i="1"/>
  <c r="DJ261" i="1" s="1"/>
  <c r="DK261" i="1" s="1"/>
  <c r="DL261" i="1" s="1"/>
  <c r="DM261" i="1" s="1"/>
  <c r="DN261" i="1" s="1"/>
  <c r="DO261" i="1" s="1"/>
  <c r="DI263" i="1"/>
  <c r="DJ263" i="1" s="1"/>
  <c r="DK263" i="1" s="1"/>
  <c r="DL263" i="1" s="1"/>
  <c r="DM263" i="1" s="1"/>
  <c r="DN263" i="1" s="1"/>
  <c r="DO263" i="1" s="1"/>
  <c r="DI267" i="1"/>
  <c r="DJ267" i="1" s="1"/>
  <c r="DK267" i="1" s="1"/>
  <c r="DL267" i="1" s="1"/>
  <c r="DM267" i="1" s="1"/>
  <c r="DN267" i="1" s="1"/>
  <c r="DO267" i="1" s="1"/>
  <c r="DI269" i="1"/>
  <c r="DJ269" i="1" s="1"/>
  <c r="DK269" i="1" s="1"/>
  <c r="DL269" i="1" s="1"/>
  <c r="DM269" i="1" s="1"/>
  <c r="DN269" i="1" s="1"/>
  <c r="DO269" i="1" s="1"/>
  <c r="DI271" i="1"/>
  <c r="DJ271" i="1" s="1"/>
  <c r="DK271" i="1" s="1"/>
  <c r="DL271" i="1" s="1"/>
  <c r="DM271" i="1" s="1"/>
  <c r="DN271" i="1" s="1"/>
  <c r="DO271" i="1" s="1"/>
  <c r="DI273" i="1"/>
  <c r="DJ273" i="1" s="1"/>
  <c r="DK273" i="1" s="1"/>
  <c r="DL273" i="1" s="1"/>
  <c r="DM273" i="1" s="1"/>
  <c r="DN273" i="1" s="1"/>
  <c r="DO273" i="1" s="1"/>
  <c r="DI275" i="1"/>
  <c r="DJ275" i="1" s="1"/>
  <c r="DK275" i="1" s="1"/>
  <c r="DL275" i="1" s="1"/>
  <c r="DM275" i="1" s="1"/>
  <c r="DN275" i="1" s="1"/>
  <c r="DO275" i="1" s="1"/>
  <c r="DI277" i="1"/>
  <c r="DJ277" i="1" s="1"/>
  <c r="DK277" i="1" s="1"/>
  <c r="DL277" i="1" s="1"/>
  <c r="DM277" i="1" s="1"/>
  <c r="DN277" i="1" s="1"/>
  <c r="DO277" i="1" s="1"/>
  <c r="DI279" i="1"/>
  <c r="DJ279" i="1" s="1"/>
  <c r="DK279" i="1" s="1"/>
  <c r="DL279" i="1" s="1"/>
  <c r="DM279" i="1" s="1"/>
  <c r="DN279" i="1" s="1"/>
  <c r="DO279" i="1" s="1"/>
  <c r="DI283" i="1"/>
  <c r="DJ283" i="1" s="1"/>
  <c r="DK283" i="1" s="1"/>
  <c r="DL283" i="1" s="1"/>
  <c r="DM283" i="1" s="1"/>
  <c r="DN283" i="1" s="1"/>
  <c r="DO283" i="1" s="1"/>
  <c r="DI285" i="1"/>
  <c r="DJ285" i="1" s="1"/>
  <c r="DK285" i="1" s="1"/>
  <c r="DL285" i="1" s="1"/>
  <c r="DM285" i="1" s="1"/>
  <c r="DN285" i="1" s="1"/>
  <c r="DO285" i="1" s="1"/>
  <c r="DI287" i="1"/>
  <c r="DJ287" i="1" s="1"/>
  <c r="DK287" i="1" s="1"/>
  <c r="DL287" i="1" s="1"/>
  <c r="DM287" i="1" s="1"/>
  <c r="DN287" i="1" s="1"/>
  <c r="DO287" i="1" s="1"/>
  <c r="DI289" i="1"/>
  <c r="DJ289" i="1" s="1"/>
  <c r="DK289" i="1" s="1"/>
  <c r="DL289" i="1" s="1"/>
  <c r="DM289" i="1" s="1"/>
  <c r="DN289" i="1" s="1"/>
  <c r="DO289" i="1" s="1"/>
  <c r="DI291" i="1"/>
  <c r="DJ291" i="1" s="1"/>
  <c r="DK291" i="1" s="1"/>
  <c r="DL291" i="1" s="1"/>
  <c r="DM291" i="1" s="1"/>
  <c r="DN291" i="1" s="1"/>
  <c r="DO291" i="1" s="1"/>
  <c r="DI293" i="1"/>
  <c r="DJ293" i="1" s="1"/>
  <c r="DK293" i="1" s="1"/>
  <c r="DL293" i="1" s="1"/>
  <c r="DM293" i="1" s="1"/>
  <c r="DN293" i="1" s="1"/>
  <c r="DO293" i="1" s="1"/>
  <c r="DI295" i="1"/>
  <c r="DJ295" i="1" s="1"/>
  <c r="DK295" i="1" s="1"/>
  <c r="DL295" i="1" s="1"/>
  <c r="DM295" i="1" s="1"/>
  <c r="DN295" i="1" s="1"/>
  <c r="DO295" i="1" s="1"/>
  <c r="DI299" i="1"/>
  <c r="DJ299" i="1" s="1"/>
  <c r="DK299" i="1" s="1"/>
  <c r="DL299" i="1" s="1"/>
  <c r="DM299" i="1" s="1"/>
  <c r="DN299" i="1" s="1"/>
  <c r="DO299" i="1" s="1"/>
  <c r="DI301" i="1"/>
  <c r="DJ301" i="1" s="1"/>
  <c r="DK301" i="1" s="1"/>
  <c r="DL301" i="1" s="1"/>
  <c r="DM301" i="1" s="1"/>
  <c r="DN301" i="1" s="1"/>
  <c r="DO301" i="1" s="1"/>
  <c r="DI303" i="1"/>
  <c r="DJ303" i="1" s="1"/>
  <c r="DK303" i="1" s="1"/>
  <c r="DL303" i="1" s="1"/>
  <c r="DM303" i="1" s="1"/>
  <c r="DN303" i="1" s="1"/>
  <c r="DO303" i="1" s="1"/>
  <c r="DI305" i="1"/>
  <c r="DJ305" i="1" s="1"/>
  <c r="DK305" i="1" s="1"/>
  <c r="DL305" i="1" s="1"/>
  <c r="DM305" i="1" s="1"/>
  <c r="DN305" i="1" s="1"/>
  <c r="DO305" i="1" s="1"/>
  <c r="DI307" i="1"/>
  <c r="DJ307" i="1" s="1"/>
  <c r="DK307" i="1" s="1"/>
  <c r="DL307" i="1" s="1"/>
  <c r="DM307" i="1" s="1"/>
  <c r="DN307" i="1" s="1"/>
  <c r="DO307" i="1" s="1"/>
  <c r="DI309" i="1"/>
  <c r="DJ309" i="1" s="1"/>
  <c r="DK309" i="1" s="1"/>
  <c r="DL309" i="1" s="1"/>
  <c r="DM309" i="1" s="1"/>
  <c r="DN309" i="1" s="1"/>
  <c r="DO309" i="1" s="1"/>
  <c r="DI311" i="1"/>
  <c r="DJ311" i="1" s="1"/>
  <c r="DK311" i="1" s="1"/>
  <c r="DL311" i="1" s="1"/>
  <c r="DM311" i="1" s="1"/>
  <c r="DN311" i="1" s="1"/>
  <c r="DO311" i="1" s="1"/>
  <c r="DI315" i="1"/>
  <c r="DJ315" i="1" s="1"/>
  <c r="DK315" i="1" s="1"/>
  <c r="DL315" i="1" s="1"/>
  <c r="DM315" i="1" s="1"/>
  <c r="DN315" i="1" s="1"/>
  <c r="DO315" i="1" s="1"/>
  <c r="DI317" i="1"/>
  <c r="DJ317" i="1" s="1"/>
  <c r="DK317" i="1" s="1"/>
  <c r="DL317" i="1" s="1"/>
  <c r="DM317" i="1" s="1"/>
  <c r="DN317" i="1" s="1"/>
  <c r="DO317" i="1" s="1"/>
  <c r="DI319" i="1"/>
  <c r="DJ319" i="1" s="1"/>
  <c r="DK319" i="1" s="1"/>
  <c r="DL319" i="1" s="1"/>
  <c r="DM319" i="1" s="1"/>
  <c r="DN319" i="1" s="1"/>
  <c r="DO319" i="1" s="1"/>
  <c r="DI321" i="1"/>
  <c r="DJ321" i="1" s="1"/>
  <c r="DK321" i="1" s="1"/>
  <c r="DL321" i="1" s="1"/>
  <c r="DM321" i="1" s="1"/>
  <c r="DN321" i="1" s="1"/>
  <c r="DO321" i="1" s="1"/>
  <c r="DI323" i="1"/>
  <c r="DJ323" i="1" s="1"/>
  <c r="DK323" i="1" s="1"/>
  <c r="DL323" i="1" s="1"/>
  <c r="DM323" i="1" s="1"/>
  <c r="DN323" i="1" s="1"/>
  <c r="DO323" i="1" s="1"/>
  <c r="DI325" i="1"/>
  <c r="DJ325" i="1" s="1"/>
  <c r="DK325" i="1" s="1"/>
  <c r="DL325" i="1" s="1"/>
  <c r="DM325" i="1" s="1"/>
  <c r="DN325" i="1" s="1"/>
  <c r="DO325" i="1" s="1"/>
  <c r="DI327" i="1"/>
  <c r="DJ327" i="1" s="1"/>
  <c r="DK327" i="1" s="1"/>
  <c r="DL327" i="1" s="1"/>
  <c r="DM327" i="1" s="1"/>
  <c r="DN327" i="1" s="1"/>
  <c r="DO327" i="1" s="1"/>
  <c r="DI331" i="1"/>
  <c r="DJ331" i="1" s="1"/>
  <c r="DK331" i="1" s="1"/>
  <c r="DL331" i="1" s="1"/>
  <c r="DM331" i="1" s="1"/>
  <c r="DN331" i="1" s="1"/>
  <c r="DO331" i="1" s="1"/>
  <c r="DI333" i="1"/>
  <c r="DJ333" i="1" s="1"/>
  <c r="DK333" i="1" s="1"/>
  <c r="DL333" i="1" s="1"/>
  <c r="DM333" i="1" s="1"/>
  <c r="DN333" i="1" s="1"/>
  <c r="DO333" i="1" s="1"/>
  <c r="DI335" i="1"/>
  <c r="DJ335" i="1" s="1"/>
  <c r="DK335" i="1" s="1"/>
  <c r="DL335" i="1" s="1"/>
  <c r="DM335" i="1" s="1"/>
  <c r="DN335" i="1" s="1"/>
  <c r="DO335" i="1" s="1"/>
  <c r="DI337" i="1"/>
  <c r="DI339" i="1"/>
  <c r="DJ339" i="1" s="1"/>
  <c r="DK339" i="1" s="1"/>
  <c r="DL339" i="1" s="1"/>
  <c r="DM339" i="1" s="1"/>
  <c r="DN339" i="1" s="1"/>
  <c r="DO339" i="1" s="1"/>
  <c r="DI341" i="1"/>
  <c r="DJ341" i="1" s="1"/>
  <c r="DK341" i="1" s="1"/>
  <c r="DL341" i="1" s="1"/>
  <c r="DM341" i="1" s="1"/>
  <c r="DN341" i="1" s="1"/>
  <c r="DO341" i="1" s="1"/>
  <c r="DI343" i="1"/>
  <c r="DJ343" i="1" s="1"/>
  <c r="DK343" i="1" s="1"/>
  <c r="DL343" i="1" s="1"/>
  <c r="DM343" i="1" s="1"/>
  <c r="DN343" i="1" s="1"/>
  <c r="DO343" i="1" s="1"/>
  <c r="DI347" i="1"/>
  <c r="DJ347" i="1" s="1"/>
  <c r="DK347" i="1" s="1"/>
  <c r="DL347" i="1" s="1"/>
  <c r="DM347" i="1" s="1"/>
  <c r="DN347" i="1" s="1"/>
  <c r="DO347" i="1" s="1"/>
  <c r="DI349" i="1"/>
  <c r="DJ349" i="1" s="1"/>
  <c r="DK349" i="1" s="1"/>
  <c r="DL349" i="1" s="1"/>
  <c r="DM349" i="1" s="1"/>
  <c r="DN349" i="1" s="1"/>
  <c r="DO349" i="1" s="1"/>
  <c r="DI351" i="1"/>
  <c r="DJ351" i="1" s="1"/>
  <c r="DK351" i="1" s="1"/>
  <c r="DL351" i="1" s="1"/>
  <c r="DM351" i="1" s="1"/>
  <c r="DN351" i="1" s="1"/>
  <c r="DO351" i="1" s="1"/>
  <c r="DI353" i="1"/>
  <c r="DJ353" i="1" s="1"/>
  <c r="DK353" i="1" s="1"/>
  <c r="DL353" i="1" s="1"/>
  <c r="DM353" i="1" s="1"/>
  <c r="DN353" i="1" s="1"/>
  <c r="DO353" i="1" s="1"/>
  <c r="DI355" i="1"/>
  <c r="DJ355" i="1" s="1"/>
  <c r="DK355" i="1" s="1"/>
  <c r="DL355" i="1" s="1"/>
  <c r="DM355" i="1" s="1"/>
  <c r="DN355" i="1" s="1"/>
  <c r="DO355" i="1" s="1"/>
  <c r="DI357" i="1"/>
  <c r="DJ357" i="1" s="1"/>
  <c r="DK357" i="1" s="1"/>
  <c r="DL357" i="1" s="1"/>
  <c r="DM357" i="1" s="1"/>
  <c r="DN357" i="1" s="1"/>
  <c r="DO357" i="1" s="1"/>
  <c r="DI359" i="1"/>
  <c r="DJ359" i="1" s="1"/>
  <c r="DK359" i="1" s="1"/>
  <c r="DL359" i="1" s="1"/>
  <c r="DM359" i="1" s="1"/>
  <c r="DN359" i="1" s="1"/>
  <c r="DO359" i="1" s="1"/>
  <c r="DI363" i="1"/>
  <c r="DJ363" i="1" s="1"/>
  <c r="DK363" i="1" s="1"/>
  <c r="DL363" i="1" s="1"/>
  <c r="DM363" i="1" s="1"/>
  <c r="DN363" i="1" s="1"/>
  <c r="DO363" i="1" s="1"/>
  <c r="DI365" i="1"/>
  <c r="DJ365" i="1" s="1"/>
  <c r="DK365" i="1" s="1"/>
  <c r="DL365" i="1" s="1"/>
  <c r="DM365" i="1" s="1"/>
  <c r="DN365" i="1" s="1"/>
  <c r="DO365" i="1" s="1"/>
  <c r="DI367" i="1"/>
  <c r="DJ367" i="1" s="1"/>
  <c r="DK367" i="1" s="1"/>
  <c r="DL367" i="1" s="1"/>
  <c r="DM367" i="1" s="1"/>
  <c r="DN367" i="1" s="1"/>
  <c r="DO367" i="1" s="1"/>
  <c r="DI369" i="1"/>
  <c r="DJ369" i="1" s="1"/>
  <c r="DK369" i="1" s="1"/>
  <c r="DL369" i="1" s="1"/>
  <c r="DM369" i="1" s="1"/>
  <c r="DN369" i="1" s="1"/>
  <c r="DO369" i="1" s="1"/>
  <c r="DI371" i="1"/>
  <c r="DJ371" i="1" s="1"/>
  <c r="DK371" i="1" s="1"/>
  <c r="DL371" i="1" s="1"/>
  <c r="DM371" i="1" s="1"/>
  <c r="DN371" i="1" s="1"/>
  <c r="DO371" i="1" s="1"/>
  <c r="DI373" i="1"/>
  <c r="DJ373" i="1" s="1"/>
  <c r="DK373" i="1" s="1"/>
  <c r="DL373" i="1" s="1"/>
  <c r="DM373" i="1" s="1"/>
  <c r="DN373" i="1" s="1"/>
  <c r="DO373" i="1" s="1"/>
  <c r="DI375" i="1"/>
  <c r="DJ375" i="1" s="1"/>
  <c r="DK375" i="1" s="1"/>
  <c r="DL375" i="1" s="1"/>
  <c r="DM375" i="1" s="1"/>
  <c r="DN375" i="1" s="1"/>
  <c r="DI1085" i="1"/>
  <c r="DJ1085" i="1" s="1"/>
  <c r="DK1085" i="1" s="1"/>
  <c r="DL1085" i="1" s="1"/>
  <c r="DM1085" i="1" s="1"/>
  <c r="DN1085" i="1" s="1"/>
  <c r="DO1085" i="1" s="1"/>
  <c r="DI1087" i="1"/>
  <c r="DJ1087" i="1" s="1"/>
  <c r="DK1087" i="1" s="1"/>
  <c r="DL1087" i="1" s="1"/>
  <c r="DM1087" i="1" s="1"/>
  <c r="DN1087" i="1" s="1"/>
  <c r="DO1087" i="1" s="1"/>
  <c r="DI1089" i="1"/>
  <c r="DJ1089" i="1" s="1"/>
  <c r="DK1089" i="1" s="1"/>
  <c r="DL1089" i="1" s="1"/>
  <c r="DM1089" i="1" s="1"/>
  <c r="DN1089" i="1" s="1"/>
  <c r="DO1089" i="1" s="1"/>
  <c r="DI1091" i="1"/>
  <c r="DJ1091" i="1" s="1"/>
  <c r="DK1091" i="1" s="1"/>
  <c r="DL1091" i="1" s="1"/>
  <c r="DM1091" i="1" s="1"/>
  <c r="DN1091" i="1" s="1"/>
  <c r="DO1091" i="1" s="1"/>
  <c r="DI1093" i="1"/>
  <c r="DJ1093" i="1" s="1"/>
  <c r="DK1093" i="1" s="1"/>
  <c r="DL1093" i="1" s="1"/>
  <c r="DM1093" i="1" s="1"/>
  <c r="DN1093" i="1" s="1"/>
  <c r="DO1093" i="1" s="1"/>
  <c r="DI1095" i="1"/>
  <c r="DJ1095" i="1" s="1"/>
  <c r="DK1095" i="1" s="1"/>
  <c r="DL1095" i="1" s="1"/>
  <c r="DM1095" i="1" s="1"/>
  <c r="DN1095" i="1" s="1"/>
  <c r="DO1095" i="1" s="1"/>
  <c r="DI1097" i="1"/>
  <c r="DJ1097" i="1" s="1"/>
  <c r="DK1097" i="1" s="1"/>
  <c r="DL1097" i="1" s="1"/>
  <c r="DM1097" i="1" s="1"/>
  <c r="DN1097" i="1" s="1"/>
  <c r="DO1097" i="1" s="1"/>
  <c r="DI1099" i="1"/>
  <c r="DJ1099" i="1" s="1"/>
  <c r="DK1099" i="1" s="1"/>
  <c r="DL1099" i="1" s="1"/>
  <c r="DM1099" i="1" s="1"/>
  <c r="DN1099" i="1" s="1"/>
  <c r="DO1099" i="1" s="1"/>
  <c r="DI1101" i="1"/>
  <c r="DJ1101" i="1" s="1"/>
  <c r="DK1101" i="1" s="1"/>
  <c r="DL1101" i="1" s="1"/>
  <c r="DM1101" i="1" s="1"/>
  <c r="DN1101" i="1" s="1"/>
  <c r="DO1101" i="1" s="1"/>
  <c r="DI1103" i="1"/>
  <c r="DJ1103" i="1" s="1"/>
  <c r="DK1103" i="1" s="1"/>
  <c r="DL1103" i="1" s="1"/>
  <c r="DM1103" i="1" s="1"/>
  <c r="DN1103" i="1" s="1"/>
  <c r="DO1103" i="1" s="1"/>
  <c r="DI1105" i="1"/>
  <c r="DJ1105" i="1" s="1"/>
  <c r="DK1105" i="1" s="1"/>
  <c r="DL1105" i="1" s="1"/>
  <c r="DM1105" i="1" s="1"/>
  <c r="DN1105" i="1" s="1"/>
  <c r="DO1105" i="1" s="1"/>
  <c r="DI1107" i="1"/>
  <c r="DJ1107" i="1" s="1"/>
  <c r="DK1107" i="1" s="1"/>
  <c r="DL1107" i="1" s="1"/>
  <c r="DM1107" i="1" s="1"/>
  <c r="DN1107" i="1" s="1"/>
  <c r="DO1107" i="1" s="1"/>
  <c r="DI1109" i="1"/>
  <c r="DJ1109" i="1" s="1"/>
  <c r="DK1109" i="1" s="1"/>
  <c r="DL1109" i="1" s="1"/>
  <c r="DM1109" i="1" s="1"/>
  <c r="DN1109" i="1" s="1"/>
  <c r="DO1109" i="1" s="1"/>
  <c r="DI1111" i="1"/>
  <c r="DJ1111" i="1" s="1"/>
  <c r="DK1111" i="1" s="1"/>
  <c r="DL1111" i="1" s="1"/>
  <c r="DM1111" i="1" s="1"/>
  <c r="DN1111" i="1" s="1"/>
  <c r="DO1111" i="1" s="1"/>
  <c r="DI1113" i="1"/>
  <c r="DJ1113" i="1" s="1"/>
  <c r="DK1113" i="1" s="1"/>
  <c r="DL1113" i="1" s="1"/>
  <c r="DM1113" i="1" s="1"/>
  <c r="DN1113" i="1" s="1"/>
  <c r="DO1113" i="1" s="1"/>
  <c r="DI1115" i="1"/>
  <c r="DJ1115" i="1" s="1"/>
  <c r="DK1115" i="1" s="1"/>
  <c r="DL1115" i="1" s="1"/>
  <c r="DM1115" i="1" s="1"/>
  <c r="DN1115" i="1" s="1"/>
  <c r="DO1115" i="1" s="1"/>
  <c r="DI1117" i="1"/>
  <c r="DJ1117" i="1" s="1"/>
  <c r="DK1117" i="1" s="1"/>
  <c r="DL1117" i="1" s="1"/>
  <c r="DM1117" i="1" s="1"/>
  <c r="DN1117" i="1" s="1"/>
  <c r="DO1117" i="1" s="1"/>
  <c r="DI1119" i="1"/>
  <c r="DJ1119" i="1" s="1"/>
  <c r="DK1119" i="1" s="1"/>
  <c r="DL1119" i="1" s="1"/>
  <c r="DM1119" i="1" s="1"/>
  <c r="DN1119" i="1" s="1"/>
  <c r="DO1119" i="1" s="1"/>
  <c r="DI1121" i="1"/>
  <c r="DJ1121" i="1" s="1"/>
  <c r="DK1121" i="1" s="1"/>
  <c r="DL1121" i="1" s="1"/>
  <c r="DM1121" i="1" s="1"/>
  <c r="DN1121" i="1" s="1"/>
  <c r="DO1121" i="1" s="1"/>
  <c r="DI1123" i="1"/>
  <c r="DJ1123" i="1" s="1"/>
  <c r="DK1123" i="1" s="1"/>
  <c r="DL1123" i="1" s="1"/>
  <c r="DM1123" i="1" s="1"/>
  <c r="DN1123" i="1" s="1"/>
  <c r="DO1123" i="1" s="1"/>
  <c r="DI1125" i="1"/>
  <c r="DJ1125" i="1" s="1"/>
  <c r="DK1125" i="1" s="1"/>
  <c r="DL1125" i="1" s="1"/>
  <c r="DM1125" i="1" s="1"/>
  <c r="DN1125" i="1" s="1"/>
  <c r="DO1125" i="1" s="1"/>
  <c r="DI1127" i="1"/>
  <c r="DJ1127" i="1" s="1"/>
  <c r="DK1127" i="1" s="1"/>
  <c r="DL1127" i="1" s="1"/>
  <c r="DM1127" i="1" s="1"/>
  <c r="DN1127" i="1" s="1"/>
  <c r="DO1127" i="1" s="1"/>
  <c r="DI1129" i="1"/>
  <c r="DJ1129" i="1" s="1"/>
  <c r="DK1129" i="1" s="1"/>
  <c r="DL1129" i="1" s="1"/>
  <c r="DM1129" i="1" s="1"/>
  <c r="DN1129" i="1" s="1"/>
  <c r="DO1129" i="1" s="1"/>
  <c r="DI1131" i="1"/>
  <c r="DJ1131" i="1" s="1"/>
  <c r="DK1131" i="1" s="1"/>
  <c r="DL1131" i="1" s="1"/>
  <c r="DM1131" i="1" s="1"/>
  <c r="DN1131" i="1" s="1"/>
  <c r="DO1131" i="1" s="1"/>
  <c r="DI1133" i="1"/>
  <c r="DJ1133" i="1" s="1"/>
  <c r="DK1133" i="1" s="1"/>
  <c r="DL1133" i="1" s="1"/>
  <c r="DM1133" i="1" s="1"/>
  <c r="DN1133" i="1" s="1"/>
  <c r="DO1133" i="1" s="1"/>
  <c r="DI1135" i="1"/>
  <c r="DJ1135" i="1" s="1"/>
  <c r="DK1135" i="1" s="1"/>
  <c r="DL1135" i="1" s="1"/>
  <c r="DM1135" i="1" s="1"/>
  <c r="DN1135" i="1" s="1"/>
  <c r="DO1135" i="1" s="1"/>
  <c r="DI1141" i="1"/>
  <c r="DJ1141" i="1" s="1"/>
  <c r="DK1141" i="1" s="1"/>
  <c r="DL1141" i="1" s="1"/>
  <c r="DM1141" i="1" s="1"/>
  <c r="DN1141" i="1" s="1"/>
  <c r="DO1141" i="1" s="1"/>
  <c r="DI1143" i="1"/>
  <c r="DJ1143" i="1" s="1"/>
  <c r="DK1143" i="1" s="1"/>
  <c r="DL1143" i="1" s="1"/>
  <c r="DM1143" i="1" s="1"/>
  <c r="DN1143" i="1" s="1"/>
  <c r="DO1143" i="1" s="1"/>
  <c r="DI1145" i="1"/>
  <c r="DJ1145" i="1" s="1"/>
  <c r="DK1145" i="1" s="1"/>
  <c r="DL1145" i="1" s="1"/>
  <c r="DM1145" i="1" s="1"/>
  <c r="DN1145" i="1" s="1"/>
  <c r="DO1145" i="1" s="1"/>
  <c r="DI1147" i="1"/>
  <c r="DJ1147" i="1" s="1"/>
  <c r="DK1147" i="1" s="1"/>
  <c r="DL1147" i="1" s="1"/>
  <c r="DM1147" i="1" s="1"/>
  <c r="DN1147" i="1" s="1"/>
  <c r="DO1147" i="1" s="1"/>
  <c r="DI1149" i="1"/>
  <c r="DJ1149" i="1" s="1"/>
  <c r="DK1149" i="1" s="1"/>
  <c r="DL1149" i="1" s="1"/>
  <c r="DM1149" i="1" s="1"/>
  <c r="DN1149" i="1" s="1"/>
  <c r="DI1416" i="1"/>
  <c r="DJ1416" i="1" s="1"/>
  <c r="DK1416" i="1" s="1"/>
  <c r="DL1416" i="1" s="1"/>
  <c r="DM1416" i="1" s="1"/>
  <c r="DN1416" i="1" s="1"/>
  <c r="DO1416" i="1" s="1"/>
  <c r="DI1418" i="1"/>
  <c r="DJ1418" i="1" s="1"/>
  <c r="DK1418" i="1" s="1"/>
  <c r="DL1418" i="1" s="1"/>
  <c r="DM1418" i="1" s="1"/>
  <c r="DN1418" i="1" s="1"/>
  <c r="DO1418" i="1" s="1"/>
  <c r="DI1420" i="1"/>
  <c r="DJ1420" i="1" s="1"/>
  <c r="DK1420" i="1" s="1"/>
  <c r="DL1420" i="1" s="1"/>
  <c r="DM1420" i="1" s="1"/>
  <c r="DN1420" i="1" s="1"/>
  <c r="DO1420" i="1" s="1"/>
  <c r="DI1424" i="1"/>
  <c r="DJ1424" i="1" s="1"/>
  <c r="DK1424" i="1" s="1"/>
  <c r="DL1424" i="1" s="1"/>
  <c r="DM1424" i="1" s="1"/>
  <c r="DN1424" i="1" s="1"/>
  <c r="DO1424" i="1" s="1"/>
  <c r="DI1426" i="1"/>
  <c r="DJ1426" i="1" s="1"/>
  <c r="DK1426" i="1" s="1"/>
  <c r="DL1426" i="1" s="1"/>
  <c r="DM1426" i="1" s="1"/>
  <c r="DN1426" i="1" s="1"/>
  <c r="DO1426" i="1" s="1"/>
  <c r="DI1428" i="1"/>
  <c r="DJ1428" i="1" s="1"/>
  <c r="DK1428" i="1" s="1"/>
  <c r="DL1428" i="1" s="1"/>
  <c r="DM1428" i="1" s="1"/>
  <c r="DN1428" i="1" s="1"/>
  <c r="DO1428" i="1" s="1"/>
  <c r="DI1432" i="1"/>
  <c r="DJ1432" i="1" s="1"/>
  <c r="DK1432" i="1" s="1"/>
  <c r="DL1432" i="1" s="1"/>
  <c r="DM1432" i="1" s="1"/>
  <c r="DN1432" i="1" s="1"/>
  <c r="DO1432" i="1" s="1"/>
  <c r="DI1434" i="1"/>
  <c r="DJ1434" i="1" s="1"/>
  <c r="DK1434" i="1" s="1"/>
  <c r="DL1434" i="1" s="1"/>
  <c r="DM1434" i="1" s="1"/>
  <c r="DN1434" i="1" s="1"/>
  <c r="DO1434" i="1" s="1"/>
  <c r="DI1436" i="1"/>
  <c r="DJ1436" i="1" s="1"/>
  <c r="DK1436" i="1" s="1"/>
  <c r="DL1436" i="1" s="1"/>
  <c r="DM1436" i="1" s="1"/>
  <c r="DN1436" i="1" s="1"/>
  <c r="DO1436" i="1" s="1"/>
  <c r="DI1440" i="1"/>
  <c r="DJ1440" i="1" s="1"/>
  <c r="DK1440" i="1" s="1"/>
  <c r="DL1440" i="1" s="1"/>
  <c r="DM1440" i="1" s="1"/>
  <c r="DN1440" i="1" s="1"/>
  <c r="DO1440" i="1" s="1"/>
  <c r="DI1442" i="1"/>
  <c r="DJ1442" i="1" s="1"/>
  <c r="DK1442" i="1" s="1"/>
  <c r="DL1442" i="1" s="1"/>
  <c r="DM1442" i="1" s="1"/>
  <c r="DN1442" i="1" s="1"/>
  <c r="DO1442" i="1" s="1"/>
  <c r="DI1444" i="1"/>
  <c r="DJ1444" i="1" s="1"/>
  <c r="DK1444" i="1" s="1"/>
  <c r="DL1444" i="1" s="1"/>
  <c r="DM1444" i="1" s="1"/>
  <c r="DN1444" i="1" s="1"/>
  <c r="DO1444" i="1" s="1"/>
  <c r="DI1448" i="1"/>
  <c r="DJ1448" i="1" s="1"/>
  <c r="DK1448" i="1" s="1"/>
  <c r="DL1448" i="1" s="1"/>
  <c r="DM1448" i="1" s="1"/>
  <c r="DN1448" i="1" s="1"/>
  <c r="DO1448" i="1" s="1"/>
  <c r="DI1450" i="1"/>
  <c r="DJ1450" i="1" s="1"/>
  <c r="DK1450" i="1" s="1"/>
  <c r="DL1450" i="1" s="1"/>
  <c r="DM1450" i="1" s="1"/>
  <c r="DN1450" i="1" s="1"/>
  <c r="DO1450" i="1" s="1"/>
  <c r="DI1452" i="1"/>
  <c r="DJ1452" i="1" s="1"/>
  <c r="DK1452" i="1" s="1"/>
  <c r="DL1452" i="1" s="1"/>
  <c r="DM1452" i="1" s="1"/>
  <c r="DN1452" i="1" s="1"/>
  <c r="DO1452" i="1" s="1"/>
  <c r="DI1456" i="1"/>
  <c r="DJ1456" i="1" s="1"/>
  <c r="DK1456" i="1" s="1"/>
  <c r="DL1456" i="1" s="1"/>
  <c r="DM1456" i="1" s="1"/>
  <c r="DN1456" i="1" s="1"/>
  <c r="DO1456" i="1" s="1"/>
  <c r="DI1458" i="1"/>
  <c r="DJ1458" i="1" s="1"/>
  <c r="DK1458" i="1" s="1"/>
  <c r="DL1458" i="1" s="1"/>
  <c r="DM1458" i="1" s="1"/>
  <c r="DN1458" i="1" s="1"/>
  <c r="DO1458" i="1" s="1"/>
  <c r="DI1460" i="1"/>
  <c r="DJ1460" i="1" s="1"/>
  <c r="DK1460" i="1" s="1"/>
  <c r="DL1460" i="1" s="1"/>
  <c r="DM1460" i="1" s="1"/>
  <c r="DN1460" i="1" s="1"/>
  <c r="DO1460" i="1" s="1"/>
  <c r="DI1462" i="1"/>
  <c r="DJ1462" i="1" s="1"/>
  <c r="DK1462" i="1" s="1"/>
  <c r="DL1462" i="1" s="1"/>
  <c r="DM1462" i="1" s="1"/>
  <c r="DN1462" i="1" s="1"/>
  <c r="DO1462" i="1" s="1"/>
  <c r="DI1464" i="1"/>
  <c r="DJ1464" i="1" s="1"/>
  <c r="DK1464" i="1" s="1"/>
  <c r="DL1464" i="1" s="1"/>
  <c r="DM1464" i="1" s="1"/>
  <c r="DN1464" i="1" s="1"/>
  <c r="DO1464" i="1" s="1"/>
  <c r="DI1466" i="1"/>
  <c r="DJ1466" i="1" s="1"/>
  <c r="DK1466" i="1" s="1"/>
  <c r="DL1466" i="1" s="1"/>
  <c r="DM1466" i="1" s="1"/>
  <c r="DN1466" i="1" s="1"/>
  <c r="DO1466" i="1" s="1"/>
  <c r="DI1468" i="1"/>
  <c r="DJ1468" i="1" s="1"/>
  <c r="DK1468" i="1" s="1"/>
  <c r="DL1468" i="1" s="1"/>
  <c r="DM1468" i="1" s="1"/>
  <c r="DN1468" i="1" s="1"/>
  <c r="DO1468" i="1" s="1"/>
  <c r="DI1470" i="1"/>
  <c r="DJ1470" i="1" s="1"/>
  <c r="DK1470" i="1" s="1"/>
  <c r="DL1470" i="1" s="1"/>
  <c r="DM1470" i="1" s="1"/>
  <c r="DN1470" i="1" s="1"/>
  <c r="DO1470" i="1" s="1"/>
  <c r="DI1472" i="1"/>
  <c r="DJ1472" i="1" s="1"/>
  <c r="DK1472" i="1" s="1"/>
  <c r="DL1472" i="1" s="1"/>
  <c r="DM1472" i="1" s="1"/>
  <c r="DN1472" i="1" s="1"/>
  <c r="DO1472" i="1" s="1"/>
  <c r="DI1474" i="1"/>
  <c r="DJ1474" i="1" s="1"/>
  <c r="DK1474" i="1" s="1"/>
  <c r="DL1474" i="1" s="1"/>
  <c r="DM1474" i="1" s="1"/>
  <c r="DN1474" i="1" s="1"/>
  <c r="DO1474" i="1" s="1"/>
  <c r="DI1476" i="1"/>
  <c r="DJ1476" i="1" s="1"/>
  <c r="DK1476" i="1" s="1"/>
  <c r="DL1476" i="1" s="1"/>
  <c r="DM1476" i="1" s="1"/>
  <c r="DN1476" i="1" s="1"/>
  <c r="DO1476" i="1" s="1"/>
  <c r="DI1478" i="1"/>
  <c r="DJ1478" i="1" s="1"/>
  <c r="DK1478" i="1" s="1"/>
  <c r="DL1478" i="1" s="1"/>
  <c r="DM1478" i="1" s="1"/>
  <c r="DN1478" i="1" s="1"/>
  <c r="DO1478" i="1" s="1"/>
  <c r="DI1480" i="1"/>
  <c r="DJ1480" i="1" s="1"/>
  <c r="DK1480" i="1" s="1"/>
  <c r="DL1480" i="1" s="1"/>
  <c r="DM1480" i="1" s="1"/>
  <c r="DN1480" i="1" s="1"/>
  <c r="DO1480" i="1" s="1"/>
  <c r="DI1482" i="1"/>
  <c r="DJ1482" i="1" s="1"/>
  <c r="DK1482" i="1" s="1"/>
  <c r="DL1482" i="1" s="1"/>
  <c r="DM1482" i="1" s="1"/>
  <c r="DN1482" i="1" s="1"/>
  <c r="DO1482" i="1" s="1"/>
  <c r="DI1484" i="1"/>
  <c r="DJ1484" i="1" s="1"/>
  <c r="DK1484" i="1" s="1"/>
  <c r="DL1484" i="1" s="1"/>
  <c r="DM1484" i="1" s="1"/>
  <c r="DN1484" i="1" s="1"/>
  <c r="DO1484" i="1" s="1"/>
  <c r="DI1486" i="1"/>
  <c r="DJ1486" i="1" s="1"/>
  <c r="DK1486" i="1" s="1"/>
  <c r="DL1486" i="1" s="1"/>
  <c r="DM1486" i="1" s="1"/>
  <c r="DN1486" i="1" s="1"/>
  <c r="DO1486" i="1" s="1"/>
  <c r="DI1488" i="1"/>
  <c r="DJ1488" i="1" s="1"/>
  <c r="DK1488" i="1" s="1"/>
  <c r="DL1488" i="1" s="1"/>
  <c r="DM1488" i="1" s="1"/>
  <c r="DN1488" i="1" s="1"/>
  <c r="DO1488" i="1" s="1"/>
  <c r="DI1490" i="1"/>
  <c r="DJ1490" i="1" s="1"/>
  <c r="DK1490" i="1" s="1"/>
  <c r="DL1490" i="1" s="1"/>
  <c r="DM1490" i="1" s="1"/>
  <c r="DN1490" i="1" s="1"/>
  <c r="DO1490" i="1" s="1"/>
  <c r="DI1492" i="1"/>
  <c r="DJ1492" i="1" s="1"/>
  <c r="DK1492" i="1" s="1"/>
  <c r="DL1492" i="1" s="1"/>
  <c r="DM1492" i="1" s="1"/>
  <c r="DN1492" i="1" s="1"/>
  <c r="DO1492" i="1" s="1"/>
  <c r="DI1494" i="1"/>
  <c r="DJ1494" i="1" s="1"/>
  <c r="DK1494" i="1" s="1"/>
  <c r="DL1494" i="1" s="1"/>
  <c r="DM1494" i="1" s="1"/>
  <c r="DN1494" i="1" s="1"/>
  <c r="DO1494" i="1" s="1"/>
  <c r="DI1496" i="1"/>
  <c r="DJ1496" i="1" s="1"/>
  <c r="DK1496" i="1" s="1"/>
  <c r="DL1496" i="1" s="1"/>
  <c r="DM1496" i="1" s="1"/>
  <c r="DN1496" i="1" s="1"/>
  <c r="DO1496" i="1" s="1"/>
  <c r="DI1498" i="1"/>
  <c r="DJ1498" i="1" s="1"/>
  <c r="DK1498" i="1" s="1"/>
  <c r="DL1498" i="1" s="1"/>
  <c r="DM1498" i="1" s="1"/>
  <c r="DN1498" i="1" s="1"/>
  <c r="DO1498" i="1" s="1"/>
  <c r="DI1500" i="1"/>
  <c r="DJ1500" i="1" s="1"/>
  <c r="DK1500" i="1" s="1"/>
  <c r="DL1500" i="1" s="1"/>
  <c r="DM1500" i="1" s="1"/>
  <c r="DN1500" i="1" s="1"/>
  <c r="DO1500" i="1" s="1"/>
  <c r="DI1502" i="1"/>
  <c r="DJ1502" i="1" s="1"/>
  <c r="DK1502" i="1" s="1"/>
  <c r="DL1502" i="1" s="1"/>
  <c r="DM1502" i="1" s="1"/>
  <c r="DN1502" i="1" s="1"/>
  <c r="DO1502" i="1" s="1"/>
  <c r="DI1504" i="1"/>
  <c r="DJ1504" i="1" s="1"/>
  <c r="DK1504" i="1" s="1"/>
  <c r="DL1504" i="1" s="1"/>
  <c r="DM1504" i="1" s="1"/>
  <c r="DN1504" i="1" s="1"/>
  <c r="DO1504" i="1" s="1"/>
  <c r="DI1506" i="1"/>
  <c r="DJ1506" i="1" s="1"/>
  <c r="DK1506" i="1" s="1"/>
  <c r="DL1506" i="1" s="1"/>
  <c r="DM1506" i="1" s="1"/>
  <c r="DN1506" i="1" s="1"/>
  <c r="DO1506" i="1" s="1"/>
  <c r="DI1508" i="1"/>
  <c r="DJ1508" i="1" s="1"/>
  <c r="DK1508" i="1" s="1"/>
  <c r="DL1508" i="1" s="1"/>
  <c r="DM1508" i="1" s="1"/>
  <c r="DN1508" i="1" s="1"/>
  <c r="DO1508" i="1" s="1"/>
  <c r="DI1510" i="1"/>
  <c r="DJ1510" i="1" s="1"/>
  <c r="DK1510" i="1" s="1"/>
  <c r="DL1510" i="1" s="1"/>
  <c r="DM1510" i="1" s="1"/>
  <c r="DN1510" i="1" s="1"/>
  <c r="DO1510" i="1" s="1"/>
  <c r="DI1512" i="1"/>
  <c r="DJ1512" i="1" s="1"/>
  <c r="DK1512" i="1" s="1"/>
  <c r="DL1512" i="1" s="1"/>
  <c r="DM1512" i="1" s="1"/>
  <c r="DN1512" i="1" s="1"/>
  <c r="DO1512" i="1" s="1"/>
  <c r="DI1514" i="1"/>
  <c r="DJ1514" i="1" s="1"/>
  <c r="DK1514" i="1" s="1"/>
  <c r="DL1514" i="1" s="1"/>
  <c r="DM1514" i="1" s="1"/>
  <c r="DN1514" i="1" s="1"/>
  <c r="DO1514" i="1" s="1"/>
  <c r="DI1516" i="1"/>
  <c r="DJ1516" i="1" s="1"/>
  <c r="DK1516" i="1" s="1"/>
  <c r="DL1516" i="1" s="1"/>
  <c r="DM1516" i="1" s="1"/>
  <c r="DN1516" i="1" s="1"/>
  <c r="DO1516" i="1" s="1"/>
  <c r="DI1518" i="1"/>
  <c r="DJ1518" i="1" s="1"/>
  <c r="DK1518" i="1" s="1"/>
  <c r="DL1518" i="1" s="1"/>
  <c r="DM1518" i="1" s="1"/>
  <c r="DN1518" i="1" s="1"/>
  <c r="DO1518" i="1" s="1"/>
  <c r="DI1520" i="1"/>
  <c r="DJ1520" i="1" s="1"/>
  <c r="DK1520" i="1" s="1"/>
  <c r="DL1520" i="1" s="1"/>
  <c r="DM1520" i="1" s="1"/>
  <c r="DN1520" i="1" s="1"/>
  <c r="DO1520" i="1" s="1"/>
  <c r="DI1522" i="1"/>
  <c r="DJ1522" i="1" s="1"/>
  <c r="DK1522" i="1" s="1"/>
  <c r="DL1522" i="1" s="1"/>
  <c r="DM1522" i="1" s="1"/>
  <c r="DN1522" i="1" s="1"/>
  <c r="DO1522" i="1" s="1"/>
  <c r="DI1524" i="1"/>
  <c r="DJ1524" i="1" s="1"/>
  <c r="DK1524" i="1" s="1"/>
  <c r="DL1524" i="1" s="1"/>
  <c r="DM1524" i="1" s="1"/>
  <c r="DN1524" i="1" s="1"/>
  <c r="DO1524" i="1" s="1"/>
  <c r="DI1526" i="1"/>
  <c r="DJ1526" i="1" s="1"/>
  <c r="DK1526" i="1" s="1"/>
  <c r="DL1526" i="1" s="1"/>
  <c r="DM1526" i="1" s="1"/>
  <c r="DN1526" i="1" s="1"/>
  <c r="DO1526" i="1" s="1"/>
  <c r="DI1528" i="1"/>
  <c r="DJ1528" i="1" s="1"/>
  <c r="DK1528" i="1" s="1"/>
  <c r="DL1528" i="1" s="1"/>
  <c r="DM1528" i="1" s="1"/>
  <c r="DN1528" i="1" s="1"/>
  <c r="DO1528" i="1" s="1"/>
  <c r="DI1530" i="1"/>
  <c r="DJ1530" i="1" s="1"/>
  <c r="DK1530" i="1" s="1"/>
  <c r="DL1530" i="1" s="1"/>
  <c r="DM1530" i="1" s="1"/>
  <c r="DN1530" i="1" s="1"/>
  <c r="DO1530" i="1" s="1"/>
  <c r="DI1532" i="1"/>
  <c r="DJ1532" i="1" s="1"/>
  <c r="DK1532" i="1" s="1"/>
  <c r="DL1532" i="1" s="1"/>
  <c r="DM1532" i="1" s="1"/>
  <c r="DN1532" i="1" s="1"/>
  <c r="DO1532" i="1" s="1"/>
  <c r="DI1534" i="1"/>
  <c r="DJ1534" i="1" s="1"/>
  <c r="DK1534" i="1" s="1"/>
  <c r="DL1534" i="1" s="1"/>
  <c r="DM1534" i="1" s="1"/>
  <c r="DN1534" i="1" s="1"/>
  <c r="DO1534" i="1" s="1"/>
  <c r="DI1536" i="1"/>
  <c r="DJ1536" i="1" s="1"/>
  <c r="DK1536" i="1" s="1"/>
  <c r="DL1536" i="1" s="1"/>
  <c r="DM1536" i="1" s="1"/>
  <c r="DN1536" i="1" s="1"/>
  <c r="DO1536" i="1" s="1"/>
  <c r="DI1538" i="1"/>
  <c r="DJ1538" i="1" s="1"/>
  <c r="DK1538" i="1" s="1"/>
  <c r="DL1538" i="1" s="1"/>
  <c r="DM1538" i="1" s="1"/>
  <c r="DN1538" i="1" s="1"/>
  <c r="DO1538" i="1" s="1"/>
  <c r="DI1540" i="1"/>
  <c r="DJ1540" i="1" s="1"/>
  <c r="DK1540" i="1" s="1"/>
  <c r="DL1540" i="1" s="1"/>
  <c r="DM1540" i="1" s="1"/>
  <c r="DN1540" i="1" s="1"/>
  <c r="DO1540" i="1" s="1"/>
  <c r="DI1542" i="1"/>
  <c r="DJ1542" i="1" s="1"/>
  <c r="DK1542" i="1" s="1"/>
  <c r="DL1542" i="1" s="1"/>
  <c r="DM1542" i="1" s="1"/>
  <c r="DN1542" i="1" s="1"/>
  <c r="DO1542" i="1" s="1"/>
  <c r="DI1544" i="1"/>
  <c r="DJ1544" i="1" s="1"/>
  <c r="DK1544" i="1" s="1"/>
  <c r="DL1544" i="1" s="1"/>
  <c r="DM1544" i="1" s="1"/>
  <c r="DN1544" i="1" s="1"/>
  <c r="DO1544" i="1" s="1"/>
  <c r="DI1546" i="1"/>
  <c r="DJ1546" i="1" s="1"/>
  <c r="DK1546" i="1" s="1"/>
  <c r="DL1546" i="1" s="1"/>
  <c r="DM1546" i="1" s="1"/>
  <c r="DN1546" i="1" s="1"/>
  <c r="DO1546" i="1" s="1"/>
  <c r="DI1548" i="1"/>
  <c r="DJ1548" i="1" s="1"/>
  <c r="DK1548" i="1" s="1"/>
  <c r="DL1548" i="1" s="1"/>
  <c r="DM1548" i="1" s="1"/>
  <c r="DN1548" i="1" s="1"/>
  <c r="DO1548" i="1" s="1"/>
  <c r="DI1550" i="1"/>
  <c r="DJ1550" i="1" s="1"/>
  <c r="DK1550" i="1" s="1"/>
  <c r="DL1550" i="1" s="1"/>
  <c r="DM1550" i="1" s="1"/>
  <c r="DN1550" i="1" s="1"/>
  <c r="DO1550" i="1" s="1"/>
  <c r="DI1552" i="1"/>
  <c r="DJ1552" i="1" s="1"/>
  <c r="DK1552" i="1" s="1"/>
  <c r="DL1552" i="1" s="1"/>
  <c r="DM1552" i="1" s="1"/>
  <c r="DN1552" i="1" s="1"/>
  <c r="DO1552" i="1" s="1"/>
  <c r="DI1554" i="1"/>
  <c r="DJ1554" i="1" s="1"/>
  <c r="DK1554" i="1" s="1"/>
  <c r="DL1554" i="1" s="1"/>
  <c r="DM1554" i="1" s="1"/>
  <c r="DN1554" i="1" s="1"/>
  <c r="DO1554" i="1" s="1"/>
  <c r="DI1556" i="1"/>
  <c r="DJ1556" i="1" s="1"/>
  <c r="DK1556" i="1" s="1"/>
  <c r="DL1556" i="1" s="1"/>
  <c r="DM1556" i="1" s="1"/>
  <c r="DN1556" i="1" s="1"/>
  <c r="DO1556" i="1" s="1"/>
  <c r="DI1558" i="1"/>
  <c r="DJ1558" i="1" s="1"/>
  <c r="DK1558" i="1" s="1"/>
  <c r="DL1558" i="1" s="1"/>
  <c r="DM1558" i="1" s="1"/>
  <c r="DN1558" i="1" s="1"/>
  <c r="DO1558" i="1" s="1"/>
  <c r="DI1560" i="1"/>
  <c r="DJ1560" i="1" s="1"/>
  <c r="DK1560" i="1" s="1"/>
  <c r="DL1560" i="1" s="1"/>
  <c r="DM1560" i="1" s="1"/>
  <c r="DN1560" i="1" s="1"/>
  <c r="DO1560" i="1" s="1"/>
  <c r="DI1562" i="1"/>
  <c r="DJ1562" i="1" s="1"/>
  <c r="DK1562" i="1" s="1"/>
  <c r="DL1562" i="1" s="1"/>
  <c r="DM1562" i="1" s="1"/>
  <c r="DN1562" i="1" s="1"/>
  <c r="DO1562" i="1" s="1"/>
  <c r="DI1564" i="1"/>
  <c r="DJ1564" i="1" s="1"/>
  <c r="DK1564" i="1" s="1"/>
  <c r="DL1564" i="1" s="1"/>
  <c r="DM1564" i="1" s="1"/>
  <c r="DN1564" i="1" s="1"/>
  <c r="DO1564" i="1" s="1"/>
  <c r="DI1566" i="1"/>
  <c r="DJ1566" i="1" s="1"/>
  <c r="DK1566" i="1" s="1"/>
  <c r="DL1566" i="1" s="1"/>
  <c r="DM1566" i="1" s="1"/>
  <c r="DN1566" i="1" s="1"/>
  <c r="DO1566" i="1" s="1"/>
  <c r="DI1568" i="1"/>
  <c r="DJ1568" i="1" s="1"/>
  <c r="DK1568" i="1" s="1"/>
  <c r="DL1568" i="1" s="1"/>
  <c r="DM1568" i="1" s="1"/>
  <c r="DN1568" i="1" s="1"/>
  <c r="DO1568" i="1" s="1"/>
  <c r="DI1570" i="1"/>
  <c r="DJ1570" i="1" s="1"/>
  <c r="DK1570" i="1" s="1"/>
  <c r="DL1570" i="1" s="1"/>
  <c r="DM1570" i="1" s="1"/>
  <c r="DN1570" i="1" s="1"/>
  <c r="DO1570" i="1" s="1"/>
  <c r="DI1572" i="1"/>
  <c r="DJ1572" i="1" s="1"/>
  <c r="DK1572" i="1" s="1"/>
  <c r="DL1572" i="1" s="1"/>
  <c r="DM1572" i="1" s="1"/>
  <c r="DN1572" i="1" s="1"/>
  <c r="DO1572" i="1" s="1"/>
  <c r="DI1574" i="1"/>
  <c r="DJ1574" i="1" s="1"/>
  <c r="DK1574" i="1" s="1"/>
  <c r="DL1574" i="1" s="1"/>
  <c r="DM1574" i="1" s="1"/>
  <c r="DN1574" i="1" s="1"/>
  <c r="DO1574" i="1" s="1"/>
  <c r="DI1576" i="1"/>
  <c r="DJ1576" i="1" s="1"/>
  <c r="DK1576" i="1" s="1"/>
  <c r="DL1576" i="1" s="1"/>
  <c r="DM1576" i="1" s="1"/>
  <c r="DN1576" i="1" s="1"/>
  <c r="DO1576" i="1" s="1"/>
  <c r="DI1578" i="1"/>
  <c r="DJ1578" i="1" s="1"/>
  <c r="DK1578" i="1" s="1"/>
  <c r="DL1578" i="1" s="1"/>
  <c r="DM1578" i="1" s="1"/>
  <c r="DN1578" i="1" s="1"/>
  <c r="DO1578" i="1" s="1"/>
  <c r="DI1580" i="1"/>
  <c r="DJ1580" i="1" s="1"/>
  <c r="DK1580" i="1" s="1"/>
  <c r="DL1580" i="1" s="1"/>
  <c r="DM1580" i="1" s="1"/>
  <c r="DN1580" i="1" s="1"/>
  <c r="DO1580" i="1" s="1"/>
  <c r="DI1582" i="1"/>
  <c r="DJ1582" i="1" s="1"/>
  <c r="DK1582" i="1" s="1"/>
  <c r="DL1582" i="1" s="1"/>
  <c r="DM1582" i="1" s="1"/>
  <c r="DN1582" i="1" s="1"/>
  <c r="DO1582" i="1" s="1"/>
  <c r="DI1584" i="1"/>
  <c r="DJ1584" i="1" s="1"/>
  <c r="DK1584" i="1" s="1"/>
  <c r="DL1584" i="1" s="1"/>
  <c r="DM1584" i="1" s="1"/>
  <c r="DN1584" i="1" s="1"/>
  <c r="DO1584" i="1" s="1"/>
  <c r="DI1586" i="1"/>
  <c r="DJ1586" i="1" s="1"/>
  <c r="DK1586" i="1" s="1"/>
  <c r="DL1586" i="1" s="1"/>
  <c r="DM1586" i="1" s="1"/>
  <c r="DN1586" i="1" s="1"/>
  <c r="DO1586" i="1" s="1"/>
  <c r="DI1588" i="1"/>
  <c r="DJ1588" i="1" s="1"/>
  <c r="DK1588" i="1" s="1"/>
  <c r="DL1588" i="1" s="1"/>
  <c r="DM1588" i="1" s="1"/>
  <c r="DN1588" i="1" s="1"/>
  <c r="DO1588" i="1" s="1"/>
  <c r="DI1590" i="1"/>
  <c r="DJ1590" i="1" s="1"/>
  <c r="DK1590" i="1" s="1"/>
  <c r="DL1590" i="1" s="1"/>
  <c r="DM1590" i="1" s="1"/>
  <c r="DN1590" i="1" s="1"/>
  <c r="DO1590" i="1" s="1"/>
  <c r="DI1592" i="1"/>
  <c r="DJ1592" i="1" s="1"/>
  <c r="DK1592" i="1" s="1"/>
  <c r="DL1592" i="1" s="1"/>
  <c r="DM1592" i="1" s="1"/>
  <c r="DN1592" i="1" s="1"/>
  <c r="DO1592" i="1" s="1"/>
  <c r="DI1594" i="1"/>
  <c r="DJ1594" i="1" s="1"/>
  <c r="DK1594" i="1" s="1"/>
  <c r="DL1594" i="1" s="1"/>
  <c r="DM1594" i="1" s="1"/>
  <c r="DN1594" i="1" s="1"/>
  <c r="DO1594" i="1" s="1"/>
  <c r="DI1596" i="1"/>
  <c r="DJ1596" i="1" s="1"/>
  <c r="DK1596" i="1" s="1"/>
  <c r="DL1596" i="1" s="1"/>
  <c r="DM1596" i="1" s="1"/>
  <c r="DN1596" i="1" s="1"/>
  <c r="DO1596" i="1" s="1"/>
  <c r="DI1598" i="1"/>
  <c r="DJ1598" i="1" s="1"/>
  <c r="DK1598" i="1" s="1"/>
  <c r="DL1598" i="1" s="1"/>
  <c r="DM1598" i="1" s="1"/>
  <c r="DN1598" i="1" s="1"/>
  <c r="DO1598" i="1" s="1"/>
  <c r="DJ851" i="1"/>
  <c r="DK851" i="1" s="1"/>
  <c r="DL851" i="1" s="1"/>
  <c r="DM851" i="1" s="1"/>
  <c r="DN851" i="1" s="1"/>
  <c r="DO851" i="1" s="1"/>
  <c r="DJ385" i="1"/>
  <c r="DK385" i="1" s="1"/>
  <c r="DL385" i="1" s="1"/>
  <c r="DM385" i="1" s="1"/>
  <c r="DN385" i="1" s="1"/>
  <c r="DO385" i="1" s="1"/>
  <c r="DJ377" i="1"/>
  <c r="DK377" i="1" s="1"/>
  <c r="DL377" i="1" s="1"/>
  <c r="DM377" i="1" s="1"/>
  <c r="DN377" i="1" s="1"/>
  <c r="DO377" i="1" s="1"/>
  <c r="DJ409" i="1"/>
  <c r="DK409" i="1" s="1"/>
  <c r="DL409" i="1" s="1"/>
  <c r="DM409" i="1" s="1"/>
  <c r="DN409" i="1" s="1"/>
  <c r="DO409" i="1" s="1"/>
  <c r="DJ337" i="1"/>
  <c r="DK337" i="1" s="1"/>
  <c r="DL337" i="1" s="1"/>
  <c r="DM337" i="1" s="1"/>
  <c r="DN337" i="1" s="1"/>
  <c r="DO337" i="1" s="1"/>
  <c r="DJ393" i="1"/>
  <c r="DK393" i="1" s="1"/>
  <c r="DL393" i="1" s="1"/>
  <c r="DM393" i="1" s="1"/>
  <c r="DN393" i="1" s="1"/>
  <c r="DO393" i="1" s="1"/>
  <c r="DJ401" i="1"/>
  <c r="DK401" i="1" s="1"/>
  <c r="DL401" i="1" s="1"/>
  <c r="DM401" i="1" s="1"/>
  <c r="DN401" i="1" s="1"/>
  <c r="DO401" i="1" s="1"/>
  <c r="DJ174" i="1"/>
  <c r="DK174" i="1" s="1"/>
  <c r="DL174" i="1" s="1"/>
  <c r="DM174" i="1" s="1"/>
  <c r="DN174" i="1" s="1"/>
  <c r="DO174" i="1" s="1"/>
  <c r="DJ180" i="1"/>
  <c r="DK180" i="1" s="1"/>
  <c r="DL180" i="1" s="1"/>
  <c r="DM180" i="1" s="1"/>
  <c r="DN180" i="1" s="1"/>
  <c r="DO180" i="1" s="1"/>
  <c r="DJ214" i="1"/>
  <c r="DK214" i="1" s="1"/>
  <c r="DL214" i="1" s="1"/>
  <c r="DM214" i="1" s="1"/>
  <c r="DN214" i="1" s="1"/>
  <c r="DO214" i="1" s="1"/>
  <c r="DJ224" i="1"/>
  <c r="DK224" i="1" s="1"/>
  <c r="DL224" i="1" s="1"/>
  <c r="DM224" i="1" s="1"/>
  <c r="DN224" i="1" s="1"/>
  <c r="DO224" i="1" s="1"/>
  <c r="DJ246" i="1"/>
  <c r="DK246" i="1" s="1"/>
  <c r="DL246" i="1" s="1"/>
  <c r="DM246" i="1" s="1"/>
  <c r="DN246" i="1" s="1"/>
  <c r="DO246" i="1" s="1"/>
  <c r="DJ256" i="1"/>
  <c r="DK256" i="1" s="1"/>
  <c r="DL256" i="1" s="1"/>
  <c r="DM256" i="1" s="1"/>
  <c r="DN256" i="1" s="1"/>
  <c r="DO256" i="1" s="1"/>
  <c r="DJ276" i="1"/>
  <c r="DK276" i="1" s="1"/>
  <c r="DL276" i="1" s="1"/>
  <c r="DM276" i="1" s="1"/>
  <c r="DN276" i="1" s="1"/>
  <c r="DO276" i="1" s="1"/>
  <c r="DJ280" i="1"/>
  <c r="DK280" i="1" s="1"/>
  <c r="DL280" i="1" s="1"/>
  <c r="DM280" i="1" s="1"/>
  <c r="DN280" i="1" s="1"/>
  <c r="DO280" i="1" s="1"/>
  <c r="DJ122" i="1"/>
  <c r="DK122" i="1" s="1"/>
  <c r="DL122" i="1" s="1"/>
  <c r="DM122" i="1" s="1"/>
  <c r="DN122" i="1" s="1"/>
  <c r="DO122" i="1" s="1"/>
  <c r="DJ130" i="1"/>
  <c r="DK130" i="1" s="1"/>
  <c r="DL130" i="1" s="1"/>
  <c r="DM130" i="1" s="1"/>
  <c r="DN130" i="1" s="1"/>
  <c r="DO130" i="1" s="1"/>
  <c r="DJ138" i="1"/>
  <c r="DK138" i="1" s="1"/>
  <c r="DL138" i="1" s="1"/>
  <c r="DM138" i="1" s="1"/>
  <c r="DN138" i="1" s="1"/>
  <c r="DO138" i="1" s="1"/>
  <c r="DJ284" i="1"/>
  <c r="DK284" i="1" s="1"/>
  <c r="DL284" i="1" s="1"/>
  <c r="DM284" i="1" s="1"/>
  <c r="DN284" i="1" s="1"/>
  <c r="DO284" i="1" s="1"/>
  <c r="DG375" i="1"/>
  <c r="DJ368" i="1"/>
  <c r="DK368" i="1" s="1"/>
  <c r="DL368" i="1" s="1"/>
  <c r="DM368" i="1" s="1"/>
  <c r="DN368" i="1" s="1"/>
  <c r="DO368" i="1" s="1"/>
  <c r="DJ65" i="1"/>
  <c r="DK65" i="1" s="1"/>
  <c r="DL65" i="1" s="1"/>
  <c r="DM65" i="1" s="1"/>
  <c r="DN65" i="1" s="1"/>
  <c r="DO65" i="1" s="1"/>
  <c r="DJ73" i="1"/>
  <c r="DK73" i="1" s="1"/>
  <c r="DL73" i="1" s="1"/>
  <c r="DM73" i="1" s="1"/>
  <c r="DN73" i="1" s="1"/>
  <c r="DO73" i="1" s="1"/>
  <c r="DJ262" i="1"/>
  <c r="DK262" i="1" s="1"/>
  <c r="DL262" i="1" s="1"/>
  <c r="DM262" i="1" s="1"/>
  <c r="DN262" i="1" s="1"/>
  <c r="DO262" i="1" s="1"/>
  <c r="DJ270" i="1"/>
  <c r="DK270" i="1" s="1"/>
  <c r="DL270" i="1" s="1"/>
  <c r="DM270" i="1" s="1"/>
  <c r="DN270" i="1" s="1"/>
  <c r="DO270" i="1" s="1"/>
  <c r="DJ278" i="1"/>
  <c r="DK278" i="1" s="1"/>
  <c r="DL278" i="1" s="1"/>
  <c r="DM278" i="1" s="1"/>
  <c r="DN278" i="1" s="1"/>
  <c r="DO278" i="1" s="1"/>
  <c r="DJ282" i="1"/>
  <c r="DK282" i="1" s="1"/>
  <c r="DL282" i="1" s="1"/>
  <c r="DM282" i="1" s="1"/>
  <c r="DN282" i="1" s="1"/>
  <c r="DO282" i="1" s="1"/>
  <c r="CQ1149" i="1"/>
  <c r="DG1149" i="1"/>
  <c r="DJ19" i="1"/>
  <c r="DK19" i="1" s="1"/>
  <c r="DL19" i="1" s="1"/>
  <c r="DM19" i="1" s="1"/>
  <c r="DN19" i="1" s="1"/>
  <c r="DO19" i="1" s="1"/>
  <c r="DG144" i="1"/>
  <c r="DI144" i="1" s="1"/>
  <c r="DG145" i="1"/>
  <c r="DJ374" i="1"/>
  <c r="DK374" i="1" s="1"/>
  <c r="DL374" i="1" s="1"/>
  <c r="DM374" i="1" s="1"/>
  <c r="DN374" i="1" s="1"/>
  <c r="DO374" i="1" s="1"/>
  <c r="DJ115" i="1"/>
  <c r="DK115" i="1" s="1"/>
  <c r="DL115" i="1" s="1"/>
  <c r="DM115" i="1" s="1"/>
  <c r="DN115" i="1" s="1"/>
  <c r="DO115" i="1" s="1"/>
  <c r="DJ123" i="1"/>
  <c r="DK123" i="1" s="1"/>
  <c r="DL123" i="1" s="1"/>
  <c r="DM123" i="1" s="1"/>
  <c r="DN123" i="1" s="1"/>
  <c r="DO123" i="1" s="1"/>
  <c r="DJ652" i="1"/>
  <c r="DK652" i="1" s="1"/>
  <c r="DL652" i="1" s="1"/>
  <c r="DM652" i="1" s="1"/>
  <c r="DN652" i="1" s="1"/>
  <c r="DO652" i="1" s="1"/>
  <c r="DJ655" i="1"/>
  <c r="DK655" i="1" s="1"/>
  <c r="DL655" i="1" s="1"/>
  <c r="DM655" i="1" s="1"/>
  <c r="DN655" i="1" s="1"/>
  <c r="DO655" i="1" s="1"/>
  <c r="DJ507" i="1"/>
  <c r="DK507" i="1" s="1"/>
  <c r="DL507" i="1" s="1"/>
  <c r="DM507" i="1" s="1"/>
  <c r="DN507" i="1" s="1"/>
  <c r="DO507" i="1" s="1"/>
  <c r="DJ654" i="1"/>
  <c r="DK654" i="1" s="1"/>
  <c r="DL654" i="1" s="1"/>
  <c r="DM654" i="1" s="1"/>
  <c r="DN654" i="1" s="1"/>
  <c r="DO654" i="1" s="1"/>
  <c r="DJ656" i="1"/>
  <c r="DK656" i="1" s="1"/>
  <c r="DL656" i="1" s="1"/>
  <c r="DM656" i="1" s="1"/>
  <c r="DN656" i="1" s="1"/>
  <c r="DO656" i="1" s="1"/>
  <c r="DJ664" i="1"/>
  <c r="DK664" i="1" s="1"/>
  <c r="DL664" i="1" s="1"/>
  <c r="DM664" i="1" s="1"/>
  <c r="DN664" i="1" s="1"/>
  <c r="DO664" i="1" s="1"/>
  <c r="DJ672" i="1"/>
  <c r="DK672" i="1" s="1"/>
  <c r="DL672" i="1" s="1"/>
  <c r="DM672" i="1" s="1"/>
  <c r="DN672" i="1" s="1"/>
  <c r="DO672" i="1" s="1"/>
  <c r="DJ680" i="1"/>
  <c r="DK680" i="1" s="1"/>
  <c r="DL680" i="1" s="1"/>
  <c r="DM680" i="1" s="1"/>
  <c r="DN680" i="1" s="1"/>
  <c r="DO680" i="1" s="1"/>
  <c r="DJ521" i="1"/>
  <c r="DK521" i="1" s="1"/>
  <c r="DL521" i="1" s="1"/>
  <c r="DM521" i="1" s="1"/>
  <c r="DN521" i="1" s="1"/>
  <c r="DO521" i="1" s="1"/>
  <c r="DJ776" i="1"/>
  <c r="DK776" i="1" s="1"/>
  <c r="DL776" i="1" s="1"/>
  <c r="DM776" i="1" s="1"/>
  <c r="DN776" i="1" s="1"/>
  <c r="DO776" i="1" s="1"/>
  <c r="DJ792" i="1"/>
  <c r="DK792" i="1" s="1"/>
  <c r="DL792" i="1" s="1"/>
  <c r="DM792" i="1" s="1"/>
  <c r="DN792" i="1" s="1"/>
  <c r="DO792" i="1" s="1"/>
  <c r="DJ796" i="1"/>
  <c r="DK796" i="1" s="1"/>
  <c r="DL796" i="1" s="1"/>
  <c r="DM796" i="1" s="1"/>
  <c r="DN796" i="1" s="1"/>
  <c r="DO796" i="1" s="1"/>
  <c r="DJ800" i="1"/>
  <c r="DK800" i="1" s="1"/>
  <c r="DL800" i="1" s="1"/>
  <c r="DM800" i="1" s="1"/>
  <c r="DN800" i="1" s="1"/>
  <c r="DO800" i="1" s="1"/>
  <c r="DJ936" i="1"/>
  <c r="DK936" i="1" s="1"/>
  <c r="DL936" i="1" s="1"/>
  <c r="DM936" i="1" s="1"/>
  <c r="DN936" i="1" s="1"/>
  <c r="DO936" i="1" s="1"/>
  <c r="DJ968" i="1"/>
  <c r="DK968" i="1" s="1"/>
  <c r="DL968" i="1" s="1"/>
  <c r="DM968" i="1" s="1"/>
  <c r="DN968" i="1" s="1"/>
  <c r="DO968" i="1" s="1"/>
  <c r="DJ940" i="1"/>
  <c r="DK940" i="1" s="1"/>
  <c r="DL940" i="1" s="1"/>
  <c r="DM940" i="1" s="1"/>
  <c r="DN940" i="1" s="1"/>
  <c r="DO940" i="1" s="1"/>
  <c r="DJ942" i="1"/>
  <c r="DK942" i="1" s="1"/>
  <c r="DL942" i="1" s="1"/>
  <c r="DM942" i="1" s="1"/>
  <c r="DN942" i="1" s="1"/>
  <c r="DO942" i="1" s="1"/>
  <c r="DJ956" i="1"/>
  <c r="DK956" i="1" s="1"/>
  <c r="DL956" i="1" s="1"/>
  <c r="DM956" i="1" s="1"/>
  <c r="DN956" i="1" s="1"/>
  <c r="DO956" i="1" s="1"/>
  <c r="DJ958" i="1"/>
  <c r="DK958" i="1" s="1"/>
  <c r="DL958" i="1" s="1"/>
  <c r="DM958" i="1" s="1"/>
  <c r="DN958" i="1" s="1"/>
  <c r="DO958" i="1" s="1"/>
  <c r="DJ774" i="1"/>
  <c r="DK774" i="1" s="1"/>
  <c r="DL774" i="1" s="1"/>
  <c r="DM774" i="1" s="1"/>
  <c r="DN774" i="1" s="1"/>
  <c r="DO774" i="1" s="1"/>
  <c r="DJ778" i="1"/>
  <c r="DK778" i="1" s="1"/>
  <c r="DL778" i="1" s="1"/>
  <c r="DM778" i="1" s="1"/>
  <c r="DN778" i="1" s="1"/>
  <c r="DO778" i="1" s="1"/>
  <c r="DJ782" i="1"/>
  <c r="DK782" i="1" s="1"/>
  <c r="DL782" i="1" s="1"/>
  <c r="DM782" i="1" s="1"/>
  <c r="DN782" i="1" s="1"/>
  <c r="DO782" i="1" s="1"/>
  <c r="DJ794" i="1"/>
  <c r="DK794" i="1" s="1"/>
  <c r="DL794" i="1" s="1"/>
  <c r="DM794" i="1" s="1"/>
  <c r="DN794" i="1" s="1"/>
  <c r="DO794" i="1" s="1"/>
  <c r="DJ798" i="1"/>
  <c r="DK798" i="1" s="1"/>
  <c r="DL798" i="1" s="1"/>
  <c r="DM798" i="1" s="1"/>
  <c r="DN798" i="1" s="1"/>
  <c r="DO798" i="1" s="1"/>
  <c r="DJ824" i="1"/>
  <c r="DK824" i="1" s="1"/>
  <c r="DL824" i="1" s="1"/>
  <c r="DM824" i="1" s="1"/>
  <c r="DN824" i="1" s="1"/>
  <c r="DO824" i="1" s="1"/>
  <c r="DJ826" i="1"/>
  <c r="DK826" i="1" s="1"/>
  <c r="DL826" i="1" s="1"/>
  <c r="DM826" i="1" s="1"/>
  <c r="DN826" i="1" s="1"/>
  <c r="DO826" i="1" s="1"/>
  <c r="DJ830" i="1"/>
  <c r="DK830" i="1" s="1"/>
  <c r="DL830" i="1" s="1"/>
  <c r="DM830" i="1" s="1"/>
  <c r="DN830" i="1" s="1"/>
  <c r="DO830" i="1" s="1"/>
  <c r="DJ832" i="1"/>
  <c r="DK832" i="1" s="1"/>
  <c r="DL832" i="1" s="1"/>
  <c r="DM832" i="1" s="1"/>
  <c r="DN832" i="1" s="1"/>
  <c r="DO832" i="1" s="1"/>
  <c r="DJ834" i="1"/>
  <c r="DK834" i="1" s="1"/>
  <c r="DL834" i="1" s="1"/>
  <c r="DM834" i="1" s="1"/>
  <c r="DN834" i="1" s="1"/>
  <c r="DO834" i="1" s="1"/>
  <c r="DJ836" i="1"/>
  <c r="DK836" i="1" s="1"/>
  <c r="DL836" i="1" s="1"/>
  <c r="DM836" i="1" s="1"/>
  <c r="DN836" i="1" s="1"/>
  <c r="DO836" i="1" s="1"/>
  <c r="DJ838" i="1"/>
  <c r="DK838" i="1" s="1"/>
  <c r="DL838" i="1" s="1"/>
  <c r="DM838" i="1" s="1"/>
  <c r="DN838" i="1" s="1"/>
  <c r="DO838" i="1" s="1"/>
  <c r="DJ840" i="1"/>
  <c r="DK840" i="1" s="1"/>
  <c r="DL840" i="1" s="1"/>
  <c r="DM840" i="1" s="1"/>
  <c r="DN840" i="1" s="1"/>
  <c r="DO840" i="1" s="1"/>
  <c r="DJ842" i="1"/>
  <c r="DK842" i="1" s="1"/>
  <c r="DL842" i="1" s="1"/>
  <c r="DM842" i="1" s="1"/>
  <c r="DN842" i="1" s="1"/>
  <c r="DO842" i="1" s="1"/>
  <c r="DJ844" i="1"/>
  <c r="DK844" i="1" s="1"/>
  <c r="DL844" i="1" s="1"/>
  <c r="DM844" i="1" s="1"/>
  <c r="DN844" i="1" s="1"/>
  <c r="DO844" i="1" s="1"/>
  <c r="DJ846" i="1"/>
  <c r="DK846" i="1" s="1"/>
  <c r="DL846" i="1" s="1"/>
  <c r="DM846" i="1" s="1"/>
  <c r="DN846" i="1" s="1"/>
  <c r="DO846" i="1" s="1"/>
  <c r="DJ852" i="1"/>
  <c r="DK852" i="1" s="1"/>
  <c r="DL852" i="1" s="1"/>
  <c r="DM852" i="1" s="1"/>
  <c r="DN852" i="1" s="1"/>
  <c r="DO852" i="1" s="1"/>
  <c r="DJ854" i="1"/>
  <c r="DK854" i="1" s="1"/>
  <c r="DL854" i="1" s="1"/>
  <c r="DM854" i="1" s="1"/>
  <c r="DN854" i="1" s="1"/>
  <c r="DO854" i="1" s="1"/>
  <c r="DJ856" i="1"/>
  <c r="DK856" i="1" s="1"/>
  <c r="DL856" i="1" s="1"/>
  <c r="DM856" i="1" s="1"/>
  <c r="DN856" i="1" s="1"/>
  <c r="DO856" i="1" s="1"/>
  <c r="DJ858" i="1"/>
  <c r="DK858" i="1" s="1"/>
  <c r="DL858" i="1" s="1"/>
  <c r="DM858" i="1" s="1"/>
  <c r="DN858" i="1" s="1"/>
  <c r="DO858" i="1" s="1"/>
  <c r="DJ946" i="1"/>
  <c r="DK946" i="1" s="1"/>
  <c r="DL946" i="1" s="1"/>
  <c r="DM946" i="1" s="1"/>
  <c r="DN946" i="1" s="1"/>
  <c r="DO946" i="1" s="1"/>
  <c r="DJ962" i="1"/>
  <c r="DK962" i="1" s="1"/>
  <c r="DL962" i="1" s="1"/>
  <c r="DM962" i="1" s="1"/>
  <c r="DN962" i="1" s="1"/>
  <c r="DO962" i="1" s="1"/>
  <c r="DJ688" i="1"/>
  <c r="DK688" i="1" s="1"/>
  <c r="DL688" i="1" s="1"/>
  <c r="DM688" i="1" s="1"/>
  <c r="DN688" i="1" s="1"/>
  <c r="DO688" i="1" s="1"/>
  <c r="DJ690" i="1"/>
  <c r="DK690" i="1" s="1"/>
  <c r="DL690" i="1" s="1"/>
  <c r="DM690" i="1" s="1"/>
  <c r="DN690" i="1" s="1"/>
  <c r="DO690" i="1" s="1"/>
  <c r="DJ692" i="1"/>
  <c r="DK692" i="1" s="1"/>
  <c r="DL692" i="1" s="1"/>
  <c r="DM692" i="1" s="1"/>
  <c r="DN692" i="1" s="1"/>
  <c r="DO692" i="1" s="1"/>
  <c r="DJ694" i="1"/>
  <c r="DK694" i="1" s="1"/>
  <c r="DL694" i="1" s="1"/>
  <c r="DM694" i="1" s="1"/>
  <c r="DN694" i="1" s="1"/>
  <c r="DO694" i="1" s="1"/>
  <c r="DJ696" i="1"/>
  <c r="DK696" i="1" s="1"/>
  <c r="DL696" i="1" s="1"/>
  <c r="DM696" i="1" s="1"/>
  <c r="DN696" i="1" s="1"/>
  <c r="DO696" i="1" s="1"/>
  <c r="DJ698" i="1"/>
  <c r="DK698" i="1" s="1"/>
  <c r="DL698" i="1" s="1"/>
  <c r="DM698" i="1" s="1"/>
  <c r="DN698" i="1" s="1"/>
  <c r="DO698" i="1" s="1"/>
  <c r="DJ700" i="1"/>
  <c r="DK700" i="1" s="1"/>
  <c r="DL700" i="1" s="1"/>
  <c r="DM700" i="1" s="1"/>
  <c r="DN700" i="1" s="1"/>
  <c r="DO700" i="1" s="1"/>
  <c r="DJ702" i="1"/>
  <c r="DK702" i="1" s="1"/>
  <c r="DL702" i="1" s="1"/>
  <c r="DM702" i="1" s="1"/>
  <c r="DN702" i="1" s="1"/>
  <c r="DO702" i="1" s="1"/>
  <c r="DJ704" i="1"/>
  <c r="DK704" i="1" s="1"/>
  <c r="DL704" i="1" s="1"/>
  <c r="DM704" i="1" s="1"/>
  <c r="DN704" i="1" s="1"/>
  <c r="DO704" i="1" s="1"/>
  <c r="DJ706" i="1"/>
  <c r="DK706" i="1" s="1"/>
  <c r="DL706" i="1" s="1"/>
  <c r="DM706" i="1" s="1"/>
  <c r="DN706" i="1" s="1"/>
  <c r="DO706" i="1" s="1"/>
  <c r="DJ708" i="1"/>
  <c r="DK708" i="1" s="1"/>
  <c r="DL708" i="1" s="1"/>
  <c r="DM708" i="1" s="1"/>
  <c r="DN708" i="1" s="1"/>
  <c r="DO708" i="1" s="1"/>
  <c r="DJ710" i="1"/>
  <c r="DK710" i="1" s="1"/>
  <c r="DL710" i="1" s="1"/>
  <c r="DM710" i="1" s="1"/>
  <c r="DN710" i="1" s="1"/>
  <c r="DO710" i="1" s="1"/>
  <c r="DJ712" i="1"/>
  <c r="DK712" i="1" s="1"/>
  <c r="DL712" i="1" s="1"/>
  <c r="DM712" i="1" s="1"/>
  <c r="DN712" i="1" s="1"/>
  <c r="DO712" i="1" s="1"/>
  <c r="DJ714" i="1"/>
  <c r="DK714" i="1" s="1"/>
  <c r="DL714" i="1" s="1"/>
  <c r="DM714" i="1" s="1"/>
  <c r="DN714" i="1" s="1"/>
  <c r="DO714" i="1" s="1"/>
  <c r="DJ716" i="1"/>
  <c r="DK716" i="1" s="1"/>
  <c r="DL716" i="1" s="1"/>
  <c r="DM716" i="1" s="1"/>
  <c r="DN716" i="1" s="1"/>
  <c r="DO716" i="1" s="1"/>
  <c r="DJ718" i="1"/>
  <c r="DK718" i="1" s="1"/>
  <c r="DL718" i="1" s="1"/>
  <c r="DM718" i="1" s="1"/>
  <c r="DN718" i="1" s="1"/>
  <c r="DO718" i="1" s="1"/>
  <c r="DJ720" i="1"/>
  <c r="DK720" i="1" s="1"/>
  <c r="DL720" i="1" s="1"/>
  <c r="DM720" i="1" s="1"/>
  <c r="DN720" i="1" s="1"/>
  <c r="DO720" i="1" s="1"/>
  <c r="DJ722" i="1"/>
  <c r="DK722" i="1" s="1"/>
  <c r="DL722" i="1" s="1"/>
  <c r="DM722" i="1" s="1"/>
  <c r="DN722" i="1" s="1"/>
  <c r="DO722" i="1" s="1"/>
  <c r="DJ732" i="1"/>
  <c r="DK732" i="1" s="1"/>
  <c r="DL732" i="1" s="1"/>
  <c r="DM732" i="1" s="1"/>
  <c r="DN732" i="1" s="1"/>
  <c r="DO732" i="1" s="1"/>
  <c r="DJ734" i="1"/>
  <c r="DK734" i="1" s="1"/>
  <c r="DL734" i="1" s="1"/>
  <c r="DM734" i="1" s="1"/>
  <c r="DN734" i="1" s="1"/>
  <c r="DO734" i="1" s="1"/>
  <c r="DJ736" i="1"/>
  <c r="DK736" i="1" s="1"/>
  <c r="DL736" i="1" s="1"/>
  <c r="DM736" i="1" s="1"/>
  <c r="DN736" i="1" s="1"/>
  <c r="DO736" i="1" s="1"/>
  <c r="DJ738" i="1"/>
  <c r="DK738" i="1" s="1"/>
  <c r="DL738" i="1" s="1"/>
  <c r="DM738" i="1" s="1"/>
  <c r="DN738" i="1" s="1"/>
  <c r="DO738" i="1" s="1"/>
  <c r="DJ740" i="1"/>
  <c r="DK740" i="1" s="1"/>
  <c r="DL740" i="1" s="1"/>
  <c r="DM740" i="1" s="1"/>
  <c r="DN740" i="1" s="1"/>
  <c r="DO740" i="1" s="1"/>
  <c r="DJ742" i="1"/>
  <c r="DK742" i="1" s="1"/>
  <c r="DL742" i="1" s="1"/>
  <c r="DM742" i="1" s="1"/>
  <c r="DN742" i="1" s="1"/>
  <c r="DO742" i="1" s="1"/>
  <c r="DJ744" i="1"/>
  <c r="DK744" i="1" s="1"/>
  <c r="DL744" i="1" s="1"/>
  <c r="DM744" i="1" s="1"/>
  <c r="DN744" i="1" s="1"/>
  <c r="DO744" i="1" s="1"/>
  <c r="DJ746" i="1"/>
  <c r="DK746" i="1" s="1"/>
  <c r="DL746" i="1" s="1"/>
  <c r="DM746" i="1" s="1"/>
  <c r="DN746" i="1" s="1"/>
  <c r="DO746" i="1" s="1"/>
  <c r="DJ748" i="1"/>
  <c r="DK748" i="1" s="1"/>
  <c r="DL748" i="1" s="1"/>
  <c r="DM748" i="1" s="1"/>
  <c r="DN748" i="1" s="1"/>
  <c r="DO748" i="1" s="1"/>
  <c r="DJ750" i="1"/>
  <c r="DK750" i="1" s="1"/>
  <c r="DL750" i="1" s="1"/>
  <c r="DM750" i="1" s="1"/>
  <c r="DN750" i="1" s="1"/>
  <c r="DO750" i="1" s="1"/>
  <c r="DJ752" i="1"/>
  <c r="DK752" i="1" s="1"/>
  <c r="DL752" i="1" s="1"/>
  <c r="DM752" i="1" s="1"/>
  <c r="DN752" i="1" s="1"/>
  <c r="DO752" i="1" s="1"/>
  <c r="DJ754" i="1"/>
  <c r="DK754" i="1" s="1"/>
  <c r="DL754" i="1" s="1"/>
  <c r="DM754" i="1" s="1"/>
  <c r="DN754" i="1" s="1"/>
  <c r="DO754" i="1" s="1"/>
  <c r="DJ756" i="1"/>
  <c r="DK756" i="1" s="1"/>
  <c r="DL756" i="1" s="1"/>
  <c r="DM756" i="1" s="1"/>
  <c r="DN756" i="1" s="1"/>
  <c r="DO756" i="1" s="1"/>
  <c r="DJ758" i="1"/>
  <c r="DK758" i="1" s="1"/>
  <c r="DL758" i="1" s="1"/>
  <c r="DM758" i="1" s="1"/>
  <c r="DN758" i="1" s="1"/>
  <c r="DO758" i="1" s="1"/>
  <c r="DJ760" i="1"/>
  <c r="DK760" i="1" s="1"/>
  <c r="DL760" i="1" s="1"/>
  <c r="DM760" i="1" s="1"/>
  <c r="DN760" i="1" s="1"/>
  <c r="DO760" i="1" s="1"/>
  <c r="DJ762" i="1"/>
  <c r="DK762" i="1" s="1"/>
  <c r="DL762" i="1" s="1"/>
  <c r="DM762" i="1" s="1"/>
  <c r="DN762" i="1" s="1"/>
  <c r="DO762" i="1" s="1"/>
  <c r="DJ768" i="1"/>
  <c r="DK768" i="1" s="1"/>
  <c r="DL768" i="1" s="1"/>
  <c r="DM768" i="1" s="1"/>
  <c r="DN768" i="1" s="1"/>
  <c r="DO768" i="1" s="1"/>
  <c r="DJ770" i="1"/>
  <c r="DK770" i="1" s="1"/>
  <c r="DL770" i="1" s="1"/>
  <c r="DM770" i="1" s="1"/>
  <c r="DN770" i="1" s="1"/>
  <c r="DO770" i="1" s="1"/>
  <c r="DJ772" i="1"/>
  <c r="DK772" i="1" s="1"/>
  <c r="DL772" i="1" s="1"/>
  <c r="DM772" i="1" s="1"/>
  <c r="DN772" i="1" s="1"/>
  <c r="DO772" i="1" s="1"/>
  <c r="DJ934" i="1"/>
  <c r="DK934" i="1" s="1"/>
  <c r="DL934" i="1" s="1"/>
  <c r="DM934" i="1" s="1"/>
  <c r="DN934" i="1" s="1"/>
  <c r="DO934" i="1" s="1"/>
  <c r="DJ944" i="1"/>
  <c r="DK944" i="1" s="1"/>
  <c r="DL944" i="1" s="1"/>
  <c r="DM944" i="1" s="1"/>
  <c r="DN944" i="1" s="1"/>
  <c r="DO944" i="1" s="1"/>
  <c r="DJ960" i="1"/>
  <c r="DK960" i="1" s="1"/>
  <c r="DL960" i="1" s="1"/>
  <c r="DM960" i="1" s="1"/>
  <c r="DN960" i="1" s="1"/>
  <c r="DO960" i="1" s="1"/>
  <c r="DJ966" i="1"/>
  <c r="DK966" i="1" s="1"/>
  <c r="DL966" i="1" s="1"/>
  <c r="DM966" i="1" s="1"/>
  <c r="DN966" i="1" s="1"/>
  <c r="DO966" i="1" s="1"/>
  <c r="DJ970" i="1"/>
  <c r="DK970" i="1" s="1"/>
  <c r="DL970" i="1" s="1"/>
  <c r="DM970" i="1" s="1"/>
  <c r="DN970" i="1" s="1"/>
  <c r="DO970" i="1" s="1"/>
  <c r="DJ988" i="1"/>
  <c r="DK988" i="1" s="1"/>
  <c r="DL988" i="1" s="1"/>
  <c r="DM988" i="1" s="1"/>
  <c r="DN988" i="1" s="1"/>
  <c r="DO988" i="1" s="1"/>
  <c r="DJ1004" i="1"/>
  <c r="DK1004" i="1" s="1"/>
  <c r="DL1004" i="1" s="1"/>
  <c r="DM1004" i="1" s="1"/>
  <c r="DN1004" i="1" s="1"/>
  <c r="DO1004" i="1" s="1"/>
  <c r="DJ1010" i="1"/>
  <c r="DK1010" i="1" s="1"/>
  <c r="DL1010" i="1" s="1"/>
  <c r="DM1010" i="1" s="1"/>
  <c r="DN1010" i="1" s="1"/>
  <c r="DO1010" i="1" s="1"/>
  <c r="DJ1026" i="1"/>
  <c r="DK1026" i="1" s="1"/>
  <c r="DL1026" i="1" s="1"/>
  <c r="DM1026" i="1" s="1"/>
  <c r="DN1026" i="1" s="1"/>
  <c r="DO1026" i="1" s="1"/>
  <c r="DJ1042" i="1"/>
  <c r="DK1042" i="1" s="1"/>
  <c r="DL1042" i="1" s="1"/>
  <c r="DM1042" i="1" s="1"/>
  <c r="DN1042" i="1" s="1"/>
  <c r="DO1042" i="1" s="1"/>
  <c r="DJ802" i="1"/>
  <c r="DK802" i="1" s="1"/>
  <c r="DL802" i="1" s="1"/>
  <c r="DM802" i="1" s="1"/>
  <c r="DN802" i="1" s="1"/>
  <c r="DO802" i="1" s="1"/>
  <c r="DJ804" i="1"/>
  <c r="DK804" i="1" s="1"/>
  <c r="DL804" i="1" s="1"/>
  <c r="DM804" i="1" s="1"/>
  <c r="DN804" i="1" s="1"/>
  <c r="DO804" i="1" s="1"/>
  <c r="DJ806" i="1"/>
  <c r="DK806" i="1" s="1"/>
  <c r="DL806" i="1" s="1"/>
  <c r="DM806" i="1" s="1"/>
  <c r="DN806" i="1" s="1"/>
  <c r="DO806" i="1" s="1"/>
  <c r="DJ812" i="1"/>
  <c r="DK812" i="1" s="1"/>
  <c r="DL812" i="1" s="1"/>
  <c r="DM812" i="1" s="1"/>
  <c r="DN812" i="1" s="1"/>
  <c r="DO812" i="1" s="1"/>
  <c r="DJ814" i="1"/>
  <c r="DK814" i="1" s="1"/>
  <c r="DL814" i="1" s="1"/>
  <c r="DM814" i="1" s="1"/>
  <c r="DN814" i="1" s="1"/>
  <c r="DO814" i="1" s="1"/>
  <c r="DJ816" i="1"/>
  <c r="DK816" i="1" s="1"/>
  <c r="DL816" i="1" s="1"/>
  <c r="DM816" i="1" s="1"/>
  <c r="DN816" i="1" s="1"/>
  <c r="DO816" i="1" s="1"/>
  <c r="DJ818" i="1"/>
  <c r="DK818" i="1" s="1"/>
  <c r="DL818" i="1" s="1"/>
  <c r="DM818" i="1" s="1"/>
  <c r="DN818" i="1" s="1"/>
  <c r="DO818" i="1" s="1"/>
  <c r="DJ820" i="1"/>
  <c r="DK820" i="1" s="1"/>
  <c r="DL820" i="1" s="1"/>
  <c r="DM820" i="1" s="1"/>
  <c r="DN820" i="1" s="1"/>
  <c r="DO820" i="1" s="1"/>
  <c r="DJ822" i="1"/>
  <c r="DK822" i="1" s="1"/>
  <c r="DL822" i="1" s="1"/>
  <c r="DM822" i="1" s="1"/>
  <c r="DN822" i="1" s="1"/>
  <c r="DO822" i="1" s="1"/>
  <c r="DJ976" i="1"/>
  <c r="DK976" i="1" s="1"/>
  <c r="DL976" i="1" s="1"/>
  <c r="DM976" i="1" s="1"/>
  <c r="DN976" i="1" s="1"/>
  <c r="DO976" i="1" s="1"/>
  <c r="DJ978" i="1"/>
  <c r="DK978" i="1" s="1"/>
  <c r="DL978" i="1" s="1"/>
  <c r="DM978" i="1" s="1"/>
  <c r="DN978" i="1" s="1"/>
  <c r="DO978" i="1" s="1"/>
  <c r="DJ980" i="1"/>
  <c r="DK980" i="1" s="1"/>
  <c r="DL980" i="1" s="1"/>
  <c r="DM980" i="1" s="1"/>
  <c r="DN980" i="1" s="1"/>
  <c r="DO980" i="1" s="1"/>
  <c r="DJ992" i="1"/>
  <c r="DK992" i="1" s="1"/>
  <c r="DL992" i="1" s="1"/>
  <c r="DM992" i="1" s="1"/>
  <c r="DN992" i="1" s="1"/>
  <c r="DO992" i="1" s="1"/>
  <c r="DJ998" i="1"/>
  <c r="DK998" i="1" s="1"/>
  <c r="DL998" i="1" s="1"/>
  <c r="DM998" i="1" s="1"/>
  <c r="DN998" i="1" s="1"/>
  <c r="DO998" i="1" s="1"/>
  <c r="DJ1014" i="1"/>
  <c r="DK1014" i="1" s="1"/>
  <c r="DL1014" i="1" s="1"/>
  <c r="DM1014" i="1" s="1"/>
  <c r="DN1014" i="1" s="1"/>
  <c r="DO1014" i="1" s="1"/>
  <c r="DJ1030" i="1"/>
  <c r="DK1030" i="1" s="1"/>
  <c r="DL1030" i="1" s="1"/>
  <c r="DM1030" i="1" s="1"/>
  <c r="DN1030" i="1" s="1"/>
  <c r="DO1030" i="1" s="1"/>
  <c r="DJ1134" i="1"/>
  <c r="DK1134" i="1" s="1"/>
  <c r="DL1134" i="1" s="1"/>
  <c r="DM1134" i="1" s="1"/>
  <c r="DN1134" i="1" s="1"/>
  <c r="DO1134" i="1" s="1"/>
  <c r="DJ984" i="1"/>
  <c r="DK984" i="1" s="1"/>
  <c r="DL984" i="1" s="1"/>
  <c r="DM984" i="1" s="1"/>
  <c r="DN984" i="1" s="1"/>
  <c r="DO984" i="1" s="1"/>
  <c r="DJ986" i="1"/>
  <c r="DK986" i="1" s="1"/>
  <c r="DL986" i="1" s="1"/>
  <c r="DM986" i="1" s="1"/>
  <c r="DN986" i="1" s="1"/>
  <c r="DO986" i="1" s="1"/>
  <c r="DJ996" i="1"/>
  <c r="DK996" i="1" s="1"/>
  <c r="DL996" i="1" s="1"/>
  <c r="DM996" i="1" s="1"/>
  <c r="DN996" i="1" s="1"/>
  <c r="DO996" i="1" s="1"/>
  <c r="DJ1002" i="1"/>
  <c r="DK1002" i="1" s="1"/>
  <c r="DL1002" i="1" s="1"/>
  <c r="DM1002" i="1" s="1"/>
  <c r="DN1002" i="1" s="1"/>
  <c r="DO1002" i="1" s="1"/>
  <c r="DJ1018" i="1"/>
  <c r="DK1018" i="1" s="1"/>
  <c r="DL1018" i="1" s="1"/>
  <c r="DM1018" i="1" s="1"/>
  <c r="DN1018" i="1" s="1"/>
  <c r="DO1018" i="1" s="1"/>
  <c r="DJ1034" i="1"/>
  <c r="DK1034" i="1" s="1"/>
  <c r="DL1034" i="1" s="1"/>
  <c r="DM1034" i="1" s="1"/>
  <c r="DN1034" i="1" s="1"/>
  <c r="DO1034" i="1" s="1"/>
  <c r="DJ1090" i="1"/>
  <c r="DK1090" i="1" s="1"/>
  <c r="DL1090" i="1" s="1"/>
  <c r="DM1090" i="1" s="1"/>
  <c r="DN1090" i="1" s="1"/>
  <c r="DO1090" i="1" s="1"/>
  <c r="DJ1092" i="1"/>
  <c r="DK1092" i="1" s="1"/>
  <c r="DL1092" i="1" s="1"/>
  <c r="DM1092" i="1" s="1"/>
  <c r="DN1092" i="1" s="1"/>
  <c r="DO1092" i="1" s="1"/>
  <c r="DJ1094" i="1"/>
  <c r="DK1094" i="1" s="1"/>
  <c r="DL1094" i="1" s="1"/>
  <c r="DM1094" i="1" s="1"/>
  <c r="DN1094" i="1" s="1"/>
  <c r="DO1094" i="1" s="1"/>
  <c r="DJ1138" i="1"/>
  <c r="DK1138" i="1" s="1"/>
  <c r="DL1138" i="1" s="1"/>
  <c r="DM1138" i="1" s="1"/>
  <c r="DN1138" i="1" s="1"/>
  <c r="DO1138" i="1" s="1"/>
  <c r="DJ860" i="1"/>
  <c r="DK860" i="1" s="1"/>
  <c r="DL860" i="1" s="1"/>
  <c r="DM860" i="1" s="1"/>
  <c r="DN860" i="1" s="1"/>
  <c r="DO860" i="1" s="1"/>
  <c r="DJ862" i="1"/>
  <c r="DK862" i="1" s="1"/>
  <c r="DL862" i="1" s="1"/>
  <c r="DM862" i="1" s="1"/>
  <c r="DN862" i="1" s="1"/>
  <c r="DO862" i="1" s="1"/>
  <c r="DJ864" i="1"/>
  <c r="DK864" i="1" s="1"/>
  <c r="DL864" i="1" s="1"/>
  <c r="DM864" i="1" s="1"/>
  <c r="DN864" i="1" s="1"/>
  <c r="DO864" i="1" s="1"/>
  <c r="DJ866" i="1"/>
  <c r="DK866" i="1" s="1"/>
  <c r="DL866" i="1" s="1"/>
  <c r="DM866" i="1" s="1"/>
  <c r="DN866" i="1" s="1"/>
  <c r="DO866" i="1" s="1"/>
  <c r="DJ870" i="1"/>
  <c r="DK870" i="1" s="1"/>
  <c r="DL870" i="1" s="1"/>
  <c r="DM870" i="1" s="1"/>
  <c r="DN870" i="1" s="1"/>
  <c r="DO870" i="1" s="1"/>
  <c r="DJ872" i="1"/>
  <c r="DK872" i="1" s="1"/>
  <c r="DL872" i="1" s="1"/>
  <c r="DM872" i="1" s="1"/>
  <c r="DN872" i="1" s="1"/>
  <c r="DO872" i="1" s="1"/>
  <c r="DJ874" i="1"/>
  <c r="DK874" i="1" s="1"/>
  <c r="DL874" i="1" s="1"/>
  <c r="DM874" i="1" s="1"/>
  <c r="DN874" i="1" s="1"/>
  <c r="DO874" i="1" s="1"/>
  <c r="DJ876" i="1"/>
  <c r="DK876" i="1" s="1"/>
  <c r="DL876" i="1" s="1"/>
  <c r="DM876" i="1" s="1"/>
  <c r="DN876" i="1" s="1"/>
  <c r="DO876" i="1" s="1"/>
  <c r="DJ878" i="1"/>
  <c r="DK878" i="1" s="1"/>
  <c r="DL878" i="1" s="1"/>
  <c r="DM878" i="1" s="1"/>
  <c r="DN878" i="1" s="1"/>
  <c r="DO878" i="1" s="1"/>
  <c r="DJ880" i="1"/>
  <c r="DK880" i="1" s="1"/>
  <c r="DL880" i="1" s="1"/>
  <c r="DM880" i="1" s="1"/>
  <c r="DN880" i="1" s="1"/>
  <c r="DO880" i="1" s="1"/>
  <c r="DJ932" i="1"/>
  <c r="DK932" i="1" s="1"/>
  <c r="DL932" i="1" s="1"/>
  <c r="DM932" i="1" s="1"/>
  <c r="DN932" i="1" s="1"/>
  <c r="DO932" i="1" s="1"/>
  <c r="DJ938" i="1"/>
  <c r="DK938" i="1" s="1"/>
  <c r="DL938" i="1" s="1"/>
  <c r="DM938" i="1" s="1"/>
  <c r="DN938" i="1" s="1"/>
  <c r="DO938" i="1" s="1"/>
  <c r="DJ964" i="1"/>
  <c r="DK964" i="1" s="1"/>
  <c r="DL964" i="1" s="1"/>
  <c r="DM964" i="1" s="1"/>
  <c r="DN964" i="1" s="1"/>
  <c r="DO964" i="1" s="1"/>
  <c r="DJ982" i="1"/>
  <c r="DK982" i="1" s="1"/>
  <c r="DL982" i="1" s="1"/>
  <c r="DM982" i="1" s="1"/>
  <c r="DN982" i="1" s="1"/>
  <c r="DO982" i="1" s="1"/>
  <c r="DJ990" i="1"/>
  <c r="DK990" i="1" s="1"/>
  <c r="DL990" i="1" s="1"/>
  <c r="DM990" i="1" s="1"/>
  <c r="DN990" i="1" s="1"/>
  <c r="DO990" i="1" s="1"/>
  <c r="DJ1000" i="1"/>
  <c r="DK1000" i="1" s="1"/>
  <c r="DL1000" i="1" s="1"/>
  <c r="DM1000" i="1" s="1"/>
  <c r="DN1000" i="1" s="1"/>
  <c r="DO1000" i="1" s="1"/>
  <c r="DJ1006" i="1"/>
  <c r="DK1006" i="1" s="1"/>
  <c r="DL1006" i="1" s="1"/>
  <c r="DM1006" i="1" s="1"/>
  <c r="DN1006" i="1" s="1"/>
  <c r="DO1006" i="1" s="1"/>
  <c r="DJ1038" i="1"/>
  <c r="DK1038" i="1" s="1"/>
  <c r="DL1038" i="1" s="1"/>
  <c r="DM1038" i="1" s="1"/>
  <c r="DN1038" i="1" s="1"/>
  <c r="DO1038" i="1" s="1"/>
  <c r="DJ1072" i="1"/>
  <c r="DK1072" i="1" s="1"/>
  <c r="DL1072" i="1" s="1"/>
  <c r="DM1072" i="1" s="1"/>
  <c r="DN1072" i="1" s="1"/>
  <c r="DO1072" i="1" s="1"/>
  <c r="DJ1082" i="1"/>
  <c r="DK1082" i="1" s="1"/>
  <c r="DL1082" i="1" s="1"/>
  <c r="DM1082" i="1" s="1"/>
  <c r="DN1082" i="1" s="1"/>
  <c r="DO1082" i="1" s="1"/>
  <c r="DJ1088" i="1"/>
  <c r="DK1088" i="1" s="1"/>
  <c r="DL1088" i="1" s="1"/>
  <c r="DM1088" i="1" s="1"/>
  <c r="DN1088" i="1" s="1"/>
  <c r="DO1088" i="1" s="1"/>
  <c r="DJ1144" i="1"/>
  <c r="DK1144" i="1" s="1"/>
  <c r="DL1144" i="1" s="1"/>
  <c r="DM1144" i="1" s="1"/>
  <c r="DN1144" i="1" s="1"/>
  <c r="DO1144" i="1" s="1"/>
  <c r="DJ1216" i="1"/>
  <c r="DK1216" i="1" s="1"/>
  <c r="DL1216" i="1" s="1"/>
  <c r="DM1216" i="1" s="1"/>
  <c r="DN1216" i="1" s="1"/>
  <c r="DO1216" i="1" s="1"/>
  <c r="DJ1078" i="1"/>
  <c r="DK1078" i="1" s="1"/>
  <c r="DL1078" i="1" s="1"/>
  <c r="DM1078" i="1" s="1"/>
  <c r="DN1078" i="1" s="1"/>
  <c r="DO1078" i="1" s="1"/>
  <c r="DJ1084" i="1"/>
  <c r="DK1084" i="1" s="1"/>
  <c r="DL1084" i="1" s="1"/>
  <c r="DM1084" i="1" s="1"/>
  <c r="DN1084" i="1" s="1"/>
  <c r="DO1084" i="1" s="1"/>
  <c r="DJ1156" i="1"/>
  <c r="DK1156" i="1" s="1"/>
  <c r="DL1156" i="1" s="1"/>
  <c r="DM1156" i="1" s="1"/>
  <c r="DN1156" i="1" s="1"/>
  <c r="DO1156" i="1" s="1"/>
  <c r="DJ1168" i="1"/>
  <c r="DK1168" i="1" s="1"/>
  <c r="DL1168" i="1" s="1"/>
  <c r="DM1168" i="1" s="1"/>
  <c r="DN1168" i="1" s="1"/>
  <c r="DO1168" i="1" s="1"/>
  <c r="DJ1020" i="1"/>
  <c r="DK1020" i="1" s="1"/>
  <c r="DL1020" i="1" s="1"/>
  <c r="DM1020" i="1" s="1"/>
  <c r="DN1020" i="1" s="1"/>
  <c r="DO1020" i="1" s="1"/>
  <c r="DJ1024" i="1"/>
  <c r="DK1024" i="1" s="1"/>
  <c r="DL1024" i="1" s="1"/>
  <c r="DM1024" i="1" s="1"/>
  <c r="DN1024" i="1" s="1"/>
  <c r="DO1024" i="1" s="1"/>
  <c r="DJ1028" i="1"/>
  <c r="DK1028" i="1" s="1"/>
  <c r="DL1028" i="1" s="1"/>
  <c r="DM1028" i="1" s="1"/>
  <c r="DN1028" i="1" s="1"/>
  <c r="DO1028" i="1" s="1"/>
  <c r="DJ1032" i="1"/>
  <c r="DK1032" i="1" s="1"/>
  <c r="DL1032" i="1" s="1"/>
  <c r="DM1032" i="1" s="1"/>
  <c r="DN1032" i="1" s="1"/>
  <c r="DO1032" i="1" s="1"/>
  <c r="DJ1040" i="1"/>
  <c r="DK1040" i="1" s="1"/>
  <c r="DL1040" i="1" s="1"/>
  <c r="DM1040" i="1" s="1"/>
  <c r="DN1040" i="1" s="1"/>
  <c r="DO1040" i="1" s="1"/>
  <c r="DJ1044" i="1"/>
  <c r="DK1044" i="1" s="1"/>
  <c r="DL1044" i="1" s="1"/>
  <c r="DM1044" i="1" s="1"/>
  <c r="DN1044" i="1" s="1"/>
  <c r="DO1044" i="1" s="1"/>
  <c r="DJ1074" i="1"/>
  <c r="DK1074" i="1" s="1"/>
  <c r="DL1074" i="1" s="1"/>
  <c r="DM1074" i="1" s="1"/>
  <c r="DN1074" i="1" s="1"/>
  <c r="DO1074" i="1" s="1"/>
  <c r="DJ1080" i="1"/>
  <c r="DK1080" i="1" s="1"/>
  <c r="DL1080" i="1" s="1"/>
  <c r="DM1080" i="1" s="1"/>
  <c r="DN1080" i="1" s="1"/>
  <c r="DO1080" i="1" s="1"/>
  <c r="DJ1096" i="1"/>
  <c r="DK1096" i="1" s="1"/>
  <c r="DL1096" i="1" s="1"/>
  <c r="DM1096" i="1" s="1"/>
  <c r="DN1096" i="1" s="1"/>
  <c r="DO1096" i="1" s="1"/>
  <c r="DJ1098" i="1"/>
  <c r="DK1098" i="1" s="1"/>
  <c r="DL1098" i="1" s="1"/>
  <c r="DM1098" i="1" s="1"/>
  <c r="DN1098" i="1" s="1"/>
  <c r="DO1098" i="1" s="1"/>
  <c r="DJ1124" i="1"/>
  <c r="DK1124" i="1" s="1"/>
  <c r="DL1124" i="1" s="1"/>
  <c r="DM1124" i="1" s="1"/>
  <c r="DN1124" i="1" s="1"/>
  <c r="DO1124" i="1" s="1"/>
  <c r="DJ1140" i="1"/>
  <c r="DK1140" i="1" s="1"/>
  <c r="DL1140" i="1" s="1"/>
  <c r="DM1140" i="1" s="1"/>
  <c r="DN1140" i="1" s="1"/>
  <c r="DO1140" i="1" s="1"/>
  <c r="DJ1155" i="1"/>
  <c r="DK1155" i="1" s="1"/>
  <c r="DL1155" i="1" s="1"/>
  <c r="DM1155" i="1" s="1"/>
  <c r="DN1155" i="1" s="1"/>
  <c r="DO1155" i="1" s="1"/>
  <c r="DJ1204" i="1"/>
  <c r="DK1204" i="1" s="1"/>
  <c r="DL1204" i="1" s="1"/>
  <c r="DM1204" i="1" s="1"/>
  <c r="DN1204" i="1" s="1"/>
  <c r="DO1204" i="1" s="1"/>
  <c r="DJ1076" i="1"/>
  <c r="DK1076" i="1" s="1"/>
  <c r="DL1076" i="1" s="1"/>
  <c r="DM1076" i="1" s="1"/>
  <c r="DN1076" i="1" s="1"/>
  <c r="DO1076" i="1" s="1"/>
  <c r="DJ1086" i="1"/>
  <c r="DK1086" i="1" s="1"/>
  <c r="DL1086" i="1" s="1"/>
  <c r="DM1086" i="1" s="1"/>
  <c r="DN1086" i="1" s="1"/>
  <c r="DO1086" i="1" s="1"/>
  <c r="DJ1100" i="1"/>
  <c r="DK1100" i="1" s="1"/>
  <c r="DL1100" i="1" s="1"/>
  <c r="DM1100" i="1" s="1"/>
  <c r="DN1100" i="1" s="1"/>
  <c r="DO1100" i="1" s="1"/>
  <c r="DJ1102" i="1"/>
  <c r="DK1102" i="1" s="1"/>
  <c r="DL1102" i="1" s="1"/>
  <c r="DM1102" i="1" s="1"/>
  <c r="DN1102" i="1" s="1"/>
  <c r="DO1102" i="1" s="1"/>
  <c r="DJ1116" i="1"/>
  <c r="DK1116" i="1" s="1"/>
  <c r="DL1116" i="1" s="1"/>
  <c r="DM1116" i="1" s="1"/>
  <c r="DN1116" i="1" s="1"/>
  <c r="DO1116" i="1" s="1"/>
  <c r="DJ1132" i="1"/>
  <c r="DK1132" i="1" s="1"/>
  <c r="DL1132" i="1" s="1"/>
  <c r="DM1132" i="1" s="1"/>
  <c r="DN1132" i="1" s="1"/>
  <c r="DO1132" i="1" s="1"/>
  <c r="DJ1136" i="1"/>
  <c r="DK1136" i="1" s="1"/>
  <c r="DL1136" i="1" s="1"/>
  <c r="DM1136" i="1" s="1"/>
  <c r="DN1136" i="1" s="1"/>
  <c r="DO1136" i="1" s="1"/>
  <c r="DJ1142" i="1"/>
  <c r="DK1142" i="1" s="1"/>
  <c r="DL1142" i="1" s="1"/>
  <c r="DM1142" i="1" s="1"/>
  <c r="DN1142" i="1" s="1"/>
  <c r="DO1142" i="1" s="1"/>
  <c r="DJ1146" i="1"/>
  <c r="DK1146" i="1" s="1"/>
  <c r="DL1146" i="1" s="1"/>
  <c r="DM1146" i="1" s="1"/>
  <c r="DN1146" i="1" s="1"/>
  <c r="DO1146" i="1" s="1"/>
  <c r="DJ1148" i="1"/>
  <c r="DK1148" i="1" s="1"/>
  <c r="DL1148" i="1" s="1"/>
  <c r="DM1148" i="1" s="1"/>
  <c r="DN1148" i="1" s="1"/>
  <c r="DO1148" i="1" s="1"/>
  <c r="DJ1164" i="1"/>
  <c r="DK1164" i="1" s="1"/>
  <c r="DL1164" i="1" s="1"/>
  <c r="DM1164" i="1" s="1"/>
  <c r="DN1164" i="1" s="1"/>
  <c r="DO1164" i="1" s="1"/>
  <c r="DJ1210" i="1"/>
  <c r="DK1210" i="1" s="1"/>
  <c r="DL1210" i="1" s="1"/>
  <c r="DM1210" i="1" s="1"/>
  <c r="DN1210" i="1" s="1"/>
  <c r="DO1210" i="1" s="1"/>
  <c r="DJ1205" i="1"/>
  <c r="DK1205" i="1" s="1"/>
  <c r="DL1205" i="1" s="1"/>
  <c r="DM1205" i="1" s="1"/>
  <c r="DN1205" i="1" s="1"/>
  <c r="DO1205" i="1" s="1"/>
  <c r="DJ1251" i="1"/>
  <c r="DK1251" i="1" s="1"/>
  <c r="DL1251" i="1" s="1"/>
  <c r="DM1251" i="1" s="1"/>
  <c r="DN1251" i="1" s="1"/>
  <c r="DO1251" i="1" s="1"/>
  <c r="DJ1344" i="1"/>
  <c r="DK1344" i="1" s="1"/>
  <c r="DL1344" i="1" s="1"/>
  <c r="DM1344" i="1" s="1"/>
  <c r="DN1344" i="1" s="1"/>
  <c r="DO1344" i="1" s="1"/>
  <c r="DJ1171" i="1"/>
  <c r="DK1171" i="1" s="1"/>
  <c r="DL1171" i="1" s="1"/>
  <c r="DM1171" i="1" s="1"/>
  <c r="DN1171" i="1" s="1"/>
  <c r="DO1171" i="1" s="1"/>
  <c r="DJ1219" i="1"/>
  <c r="DK1219" i="1" s="1"/>
  <c r="DL1219" i="1" s="1"/>
  <c r="DM1219" i="1" s="1"/>
  <c r="DN1219" i="1" s="1"/>
  <c r="DO1219" i="1" s="1"/>
  <c r="DJ1277" i="1"/>
  <c r="DK1277" i="1" s="1"/>
  <c r="DL1277" i="1" s="1"/>
  <c r="DM1277" i="1" s="1"/>
  <c r="DN1277" i="1" s="1"/>
  <c r="DO1277" i="1" s="1"/>
  <c r="DJ1169" i="1"/>
  <c r="DK1169" i="1" s="1"/>
  <c r="DL1169" i="1" s="1"/>
  <c r="DM1169" i="1" s="1"/>
  <c r="DN1169" i="1" s="1"/>
  <c r="DO1169" i="1" s="1"/>
  <c r="DJ1185" i="1"/>
  <c r="DK1185" i="1" s="1"/>
  <c r="DL1185" i="1" s="1"/>
  <c r="DM1185" i="1" s="1"/>
  <c r="DN1185" i="1" s="1"/>
  <c r="DO1185" i="1" s="1"/>
  <c r="DJ1233" i="1"/>
  <c r="DK1233" i="1" s="1"/>
  <c r="DL1233" i="1" s="1"/>
  <c r="DM1233" i="1" s="1"/>
  <c r="DN1233" i="1" s="1"/>
  <c r="DO1233" i="1" s="1"/>
  <c r="DJ1235" i="1"/>
  <c r="DK1235" i="1" s="1"/>
  <c r="DL1235" i="1" s="1"/>
  <c r="DM1235" i="1" s="1"/>
  <c r="DN1235" i="1" s="1"/>
  <c r="DO1235" i="1" s="1"/>
  <c r="DJ1170" i="1"/>
  <c r="DK1170" i="1" s="1"/>
  <c r="DL1170" i="1" s="1"/>
  <c r="DM1170" i="1" s="1"/>
  <c r="DN1170" i="1" s="1"/>
  <c r="DO1170" i="1" s="1"/>
  <c r="DJ1202" i="1"/>
  <c r="DK1202" i="1" s="1"/>
  <c r="DL1202" i="1" s="1"/>
  <c r="DM1202" i="1" s="1"/>
  <c r="DN1202" i="1" s="1"/>
  <c r="DO1202" i="1" s="1"/>
  <c r="DJ1218" i="1"/>
  <c r="DK1218" i="1" s="1"/>
  <c r="DL1218" i="1" s="1"/>
  <c r="DM1218" i="1" s="1"/>
  <c r="DN1218" i="1" s="1"/>
  <c r="DO1218" i="1" s="1"/>
  <c r="DJ1414" i="1"/>
  <c r="DK1414" i="1" s="1"/>
  <c r="DL1414" i="1" s="1"/>
  <c r="DM1414" i="1" s="1"/>
  <c r="DN1414" i="1" s="1"/>
  <c r="DO1414" i="1" s="1"/>
  <c r="DJ1430" i="1"/>
  <c r="DK1430" i="1" s="1"/>
  <c r="DL1430" i="1" s="1"/>
  <c r="DM1430" i="1" s="1"/>
  <c r="DN1430" i="1" s="1"/>
  <c r="DO1430" i="1" s="1"/>
  <c r="DJ1446" i="1"/>
  <c r="DK1446" i="1" s="1"/>
  <c r="DL1446" i="1" s="1"/>
  <c r="DM1446" i="1" s="1"/>
  <c r="DN1446" i="1" s="1"/>
  <c r="DO1446" i="1" s="1"/>
  <c r="DJ1328" i="1"/>
  <c r="DK1328" i="1" s="1"/>
  <c r="DL1328" i="1" s="1"/>
  <c r="DM1328" i="1" s="1"/>
  <c r="DN1328" i="1" s="1"/>
  <c r="DO1328" i="1" s="1"/>
  <c r="DJ1375" i="1"/>
  <c r="DK1375" i="1" s="1"/>
  <c r="DL1375" i="1" s="1"/>
  <c r="DM1375" i="1" s="1"/>
  <c r="DN1375" i="1" s="1"/>
  <c r="DO1375" i="1" s="1"/>
  <c r="DJ1417" i="1"/>
  <c r="DK1417" i="1" s="1"/>
  <c r="DL1417" i="1" s="1"/>
  <c r="DM1417" i="1" s="1"/>
  <c r="DN1417" i="1" s="1"/>
  <c r="DO1417" i="1" s="1"/>
  <c r="DJ1403" i="1"/>
  <c r="DK1403" i="1" s="1"/>
  <c r="DL1403" i="1" s="1"/>
  <c r="DM1403" i="1" s="1"/>
  <c r="DN1403" i="1" s="1"/>
  <c r="DO1403" i="1" s="1"/>
  <c r="DJ1431" i="1"/>
  <c r="DK1431" i="1" s="1"/>
  <c r="DL1431" i="1" s="1"/>
  <c r="DM1431" i="1" s="1"/>
  <c r="DN1431" i="1" s="1"/>
  <c r="DO1431" i="1" s="1"/>
  <c r="DJ1449" i="1"/>
  <c r="DK1449" i="1" s="1"/>
  <c r="DL1449" i="1" s="1"/>
  <c r="DM1449" i="1" s="1"/>
  <c r="DN1449" i="1" s="1"/>
  <c r="DO1449" i="1" s="1"/>
  <c r="DJ1467" i="1"/>
  <c r="DK1467" i="1" s="1"/>
  <c r="DL1467" i="1" s="1"/>
  <c r="DM1467" i="1" s="1"/>
  <c r="DN1467" i="1" s="1"/>
  <c r="DO1467" i="1" s="1"/>
  <c r="DJ1330" i="1"/>
  <c r="DK1330" i="1" s="1"/>
  <c r="DL1330" i="1" s="1"/>
  <c r="DM1330" i="1" s="1"/>
  <c r="DN1330" i="1" s="1"/>
  <c r="DO1330" i="1" s="1"/>
  <c r="DJ1348" i="1"/>
  <c r="DK1348" i="1" s="1"/>
  <c r="DL1348" i="1" s="1"/>
  <c r="DM1348" i="1" s="1"/>
  <c r="DN1348" i="1" s="1"/>
  <c r="DO1348" i="1" s="1"/>
  <c r="DJ1521" i="1"/>
  <c r="DK1521" i="1" s="1"/>
  <c r="DL1521" i="1" s="1"/>
  <c r="DM1521" i="1" s="1"/>
  <c r="DN1521" i="1" s="1"/>
  <c r="DO1521" i="1" s="1"/>
  <c r="DJ1595" i="1"/>
  <c r="DK1595" i="1" s="1"/>
  <c r="DL1595" i="1" s="1"/>
  <c r="DM1595" i="1" s="1"/>
  <c r="DN1595" i="1" s="1"/>
  <c r="DO1595" i="1" s="1"/>
  <c r="DJ1575" i="1"/>
  <c r="DK1575" i="1" s="1"/>
  <c r="DL1575" i="1" s="1"/>
  <c r="DM1575" i="1" s="1"/>
  <c r="DN1575" i="1" s="1"/>
  <c r="DO1575" i="1" s="1"/>
  <c r="DJ1583" i="1"/>
  <c r="DK1583" i="1" s="1"/>
  <c r="DL1583" i="1" s="1"/>
  <c r="DM1583" i="1" s="1"/>
  <c r="DN1583" i="1" s="1"/>
  <c r="DO1583" i="1" s="1"/>
  <c r="DJ1587" i="1"/>
  <c r="DK1587" i="1" s="1"/>
  <c r="DL1587" i="1" s="1"/>
  <c r="DM1587" i="1" s="1"/>
  <c r="DN1587" i="1" s="1"/>
  <c r="DO1587" i="1" s="1"/>
  <c r="DJ1589" i="1"/>
  <c r="DK1589" i="1" s="1"/>
  <c r="DL1589" i="1" s="1"/>
  <c r="DM1589" i="1" s="1"/>
  <c r="DN1589" i="1" s="1"/>
  <c r="DO1589" i="1" s="1"/>
  <c r="DJ1593" i="1"/>
  <c r="DK1593" i="1" s="1"/>
  <c r="DL1593" i="1" s="1"/>
  <c r="DM1593" i="1" s="1"/>
  <c r="DN1593" i="1" s="1"/>
  <c r="DO1593" i="1" s="1"/>
  <c r="DJ1322" i="1"/>
  <c r="DK1322" i="1" s="1"/>
  <c r="DL1322" i="1" s="1"/>
  <c r="DM1322" i="1" s="1"/>
  <c r="DN1322" i="1" s="1"/>
  <c r="DO1322" i="1" s="1"/>
  <c r="DJ1324" i="1"/>
  <c r="DK1324" i="1" s="1"/>
  <c r="DL1324" i="1" s="1"/>
  <c r="DM1324" i="1" s="1"/>
  <c r="DN1324" i="1" s="1"/>
  <c r="DO1324" i="1" s="1"/>
  <c r="DJ1355" i="1"/>
  <c r="DK1355" i="1" s="1"/>
  <c r="DL1355" i="1" s="1"/>
  <c r="DM1355" i="1" s="1"/>
  <c r="DN1355" i="1" s="1"/>
  <c r="DO1355" i="1" s="1"/>
  <c r="CV1149" i="1"/>
  <c r="CW1149" i="1" s="1"/>
  <c r="DO1149" i="1" l="1"/>
  <c r="DO375" i="1"/>
  <c r="DI145" i="1"/>
  <c r="DJ145" i="1" s="1"/>
  <c r="DK145" i="1" s="1"/>
  <c r="DL145" i="1" s="1"/>
  <c r="DM145" i="1" s="1"/>
  <c r="DN145" i="1" s="1"/>
  <c r="DO145" i="1" s="1"/>
  <c r="DJ144" i="1"/>
  <c r="DK144" i="1" s="1"/>
  <c r="DL144" i="1" s="1"/>
  <c r="DM144" i="1" s="1"/>
  <c r="DN144" i="1" s="1"/>
  <c r="DO144" i="1" s="1"/>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M4" i="5" l="1"/>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3" i="5"/>
  <c r="D4" i="5" l="1"/>
</calcChain>
</file>

<file path=xl/comments1.xml><?xml version="1.0" encoding="utf-8"?>
<comments xmlns="http://schemas.openxmlformats.org/spreadsheetml/2006/main">
  <authors>
    <author>Author</author>
  </authors>
  <commentList>
    <comment ref="S144" authorId="0">
      <text>
        <r>
          <rPr>
            <b/>
            <sz val="9"/>
            <color indexed="81"/>
            <rFont val="Tahoma"/>
            <family val="2"/>
          </rPr>
          <t>Author:</t>
        </r>
        <r>
          <rPr>
            <sz val="9"/>
            <color indexed="81"/>
            <rFont val="Tahoma"/>
            <family val="2"/>
          </rPr>
          <t xml:space="preserve">
Corrected area error</t>
        </r>
      </text>
    </comment>
    <comment ref="S145" authorId="0">
      <text>
        <r>
          <rPr>
            <b/>
            <sz val="9"/>
            <color indexed="81"/>
            <rFont val="Tahoma"/>
            <family val="2"/>
          </rPr>
          <t>Author:</t>
        </r>
        <r>
          <rPr>
            <sz val="9"/>
            <color indexed="81"/>
            <rFont val="Tahoma"/>
            <family val="2"/>
          </rPr>
          <t xml:space="preserve">
corrected area error
</t>
        </r>
      </text>
    </comment>
    <comment ref="W402" authorId="0">
      <text>
        <r>
          <rPr>
            <b/>
            <sz val="9"/>
            <color indexed="81"/>
            <rFont val="Tahoma"/>
            <family val="2"/>
          </rPr>
          <t>Author:</t>
        </r>
        <r>
          <rPr>
            <sz val="9"/>
            <color indexed="81"/>
            <rFont val="Tahoma"/>
            <family val="2"/>
          </rPr>
          <t xml:space="preserve">
Corrected megapixel error</t>
        </r>
      </text>
    </comment>
    <comment ref="CP1534" authorId="0">
      <text>
        <r>
          <rPr>
            <b/>
            <sz val="9"/>
            <color indexed="81"/>
            <rFont val="Tahoma"/>
            <family val="2"/>
          </rPr>
          <t>Author:</t>
        </r>
        <r>
          <rPr>
            <sz val="9"/>
            <color indexed="81"/>
            <rFont val="Tahoma"/>
            <family val="2"/>
          </rPr>
          <t xml:space="preserve">
Miscategorized by CB</t>
        </r>
      </text>
    </comment>
  </commentList>
</comments>
</file>

<file path=xl/sharedStrings.xml><?xml version="1.0" encoding="utf-8"?>
<sst xmlns="http://schemas.openxmlformats.org/spreadsheetml/2006/main" count="69037" uniqueCount="1353">
  <si>
    <t>Notes</t>
  </si>
  <si>
    <t>Technology</t>
  </si>
  <si>
    <t>Data/Network Connection</t>
  </si>
  <si>
    <t>Y</t>
  </si>
  <si>
    <t>United States, Australia, New Zealand, Switzerland, Europe, Taiwan, Japan, Canada</t>
  </si>
  <si>
    <t>Monitor</t>
  </si>
  <si>
    <t>TN LCD</t>
  </si>
  <si>
    <t>LED</t>
  </si>
  <si>
    <t>1366 x 768</t>
  </si>
  <si>
    <t>65</t>
  </si>
  <si>
    <t>N/A</t>
  </si>
  <si>
    <t>No</t>
  </si>
  <si>
    <t>Digital,Analog</t>
  </si>
  <si>
    <t>VGA,DVI</t>
  </si>
  <si>
    <t>None</t>
  </si>
  <si>
    <t>Ac Wall Outlet</t>
  </si>
  <si>
    <t>434 x 236</t>
  </si>
  <si>
    <t>Display Power Management Signaling</t>
  </si>
  <si>
    <t>1</t>
  </si>
  <si>
    <t>200</t>
  </si>
  <si>
    <t>0</t>
  </si>
  <si>
    <t>1280 x 1024</t>
  </si>
  <si>
    <t>160</t>
  </si>
  <si>
    <t>Yes</t>
  </si>
  <si>
    <t>Other</t>
  </si>
  <si>
    <t>DVI,VGA</t>
  </si>
  <si>
    <t>NA</t>
  </si>
  <si>
    <t>TFT LCD</t>
  </si>
  <si>
    <t>72% of NTSC</t>
  </si>
  <si>
    <t>375.9x299.7</t>
  </si>
  <si>
    <t>250</t>
  </si>
  <si>
    <t>14.9</t>
  </si>
  <si>
    <t>10</t>
  </si>
  <si>
    <t>1440 x 900</t>
  </si>
  <si>
    <t>Analog</t>
  </si>
  <si>
    <t>DVI</t>
  </si>
  <si>
    <t>Built-In Speakers</t>
  </si>
  <si>
    <t>408x254</t>
  </si>
  <si>
    <t>17.8</t>
  </si>
  <si>
    <t>376 x 301</t>
  </si>
  <si>
    <t>1600 x 900</t>
  </si>
  <si>
    <t>423x249</t>
  </si>
  <si>
    <t>16.61</t>
  </si>
  <si>
    <t>18.7</t>
  </si>
  <si>
    <t>1680 x 1050</t>
  </si>
  <si>
    <t>Other,DisplayPort</t>
  </si>
  <si>
    <t>DisplayPort</t>
  </si>
  <si>
    <t>1920 x 1080</t>
  </si>
  <si>
    <t>474x296</t>
  </si>
  <si>
    <t>IPS LCD</t>
  </si>
  <si>
    <t>RGB</t>
  </si>
  <si>
    <t>HDMI,VGA,DVI</t>
  </si>
  <si>
    <t>476.64 X 268.11</t>
  </si>
  <si>
    <t>DVI,VGA,DisplayPort</t>
  </si>
  <si>
    <t>Audio Port</t>
  </si>
  <si>
    <t>476x268</t>
  </si>
  <si>
    <t>15.32</t>
  </si>
  <si>
    <t>Digital</t>
  </si>
  <si>
    <t>DVI,DisplayPort</t>
  </si>
  <si>
    <t>Other,USB Hubs/Ports</t>
  </si>
  <si>
    <t>USB 3.0</t>
  </si>
  <si>
    <t>477 x 268</t>
  </si>
  <si>
    <t>18.58</t>
  </si>
  <si>
    <t>USB 3.x</t>
  </si>
  <si>
    <t>474 x 296</t>
  </si>
  <si>
    <t>Add multiple list for new brand Founder and new model.</t>
  </si>
  <si>
    <t>505x286</t>
  </si>
  <si>
    <t>1080 x 1920</t>
  </si>
  <si>
    <t>509.18 x 286.42</t>
  </si>
  <si>
    <t>Added MULTIPLE LISTEE</t>
  </si>
  <si>
    <t>530x299</t>
  </si>
  <si>
    <t>1920 x 1200</t>
  </si>
  <si>
    <t>USB Hubs/Ports</t>
  </si>
  <si>
    <t>72% (Type)</t>
  </si>
  <si>
    <t>324x518.4</t>
  </si>
  <si>
    <t>530.95x298.65</t>
  </si>
  <si>
    <t>DVI,USB 3.0,DisplayPort</t>
  </si>
  <si>
    <t>531 x 299</t>
  </si>
  <si>
    <t>VGA,DVI,DisplayPort</t>
  </si>
  <si>
    <t>Internal power supply</t>
  </si>
  <si>
    <t>521 x 293</t>
  </si>
  <si>
    <t>72%(Type)</t>
  </si>
  <si>
    <t>Audio In</t>
  </si>
  <si>
    <t>USB 2.x</t>
  </si>
  <si>
    <t>526.8x296.4</t>
  </si>
  <si>
    <t>72%(Typ.) CIE 1931</t>
  </si>
  <si>
    <t>none</t>
  </si>
  <si>
    <t>United States, Canada</t>
  </si>
  <si>
    <t>HDMI</t>
  </si>
  <si>
    <t>3840 x 2160</t>
  </si>
  <si>
    <t>HDMI,VGA,DVI,DisplayPort</t>
  </si>
  <si>
    <t>596mm x 335mm</t>
  </si>
  <si>
    <t>596x335</t>
  </si>
  <si>
    <t>HDMI,DVI,DisplayPort</t>
  </si>
  <si>
    <t>614 x 346</t>
  </si>
  <si>
    <t>2560 x 1080</t>
  </si>
  <si>
    <t>sRGB</t>
  </si>
  <si>
    <t>283x672</t>
  </si>
  <si>
    <t>sRGB 100%</t>
  </si>
  <si>
    <t>121</t>
  </si>
  <si>
    <t>102.5</t>
  </si>
  <si>
    <t>708 x 399</t>
  </si>
  <si>
    <t>2</t>
  </si>
  <si>
    <t>1440 x 2560</t>
  </si>
  <si>
    <t>2560 x 1440</t>
  </si>
  <si>
    <t>sRGB 112%</t>
  </si>
  <si>
    <t>60:1</t>
  </si>
  <si>
    <t>HDMI,DVI,VGA,DisplayPort</t>
  </si>
  <si>
    <t>708.4/398.5/812.8</t>
  </si>
  <si>
    <t>900 x 1600</t>
  </si>
  <si>
    <t>672.77x283.82</t>
  </si>
  <si>
    <t>VGA</t>
  </si>
  <si>
    <t>476.6x268.1</t>
  </si>
  <si>
    <t>476.64 x 268.11</t>
  </si>
  <si>
    <t>HDMI,VGA</t>
  </si>
  <si>
    <t>Touch Screen</t>
  </si>
  <si>
    <t>476.364 X 268.086</t>
  </si>
  <si>
    <t>175</t>
  </si>
  <si>
    <t>CCFL</t>
  </si>
  <si>
    <t>408 x 255</t>
  </si>
  <si>
    <t>409.8x230.4</t>
  </si>
  <si>
    <t>VA LCD</t>
  </si>
  <si>
    <t>409.8</t>
  </si>
  <si>
    <t>442.9 X 249.1</t>
  </si>
  <si>
    <t>432 X 243</t>
  </si>
  <si>
    <t>0.72</t>
  </si>
  <si>
    <t>433.92 X 236.34</t>
  </si>
  <si>
    <t>13.7</t>
  </si>
  <si>
    <t>476.64</t>
  </si>
  <si>
    <t>HDMI,DVI,VGA</t>
  </si>
  <si>
    <t>509.184</t>
  </si>
  <si>
    <t>527.04mm X 296.46mm</t>
  </si>
  <si>
    <t>sRGB 102%</t>
  </si>
  <si>
    <t>531.4/298.9/609.7</t>
  </si>
  <si>
    <t>sRGB 109%</t>
  </si>
  <si>
    <t xml:space="preserve">526.8 mm/296.4 mm/604.5 mm/23.8 Inch: (H/V/D/D_Inch) </t>
  </si>
  <si>
    <t>598 x 336</t>
  </si>
  <si>
    <t xml:space="preserve">597.6 mm/336.2 mm/685.7 mm/27 Inch: (H/V/D/D_Inch) </t>
  </si>
  <si>
    <t>597 x 336</t>
  </si>
  <si>
    <t>531 x 285</t>
  </si>
  <si>
    <t>Europe</t>
  </si>
  <si>
    <t>552.96 x 311.04</t>
  </si>
  <si>
    <t>Add model name and critical components and change multiple listee</t>
  </si>
  <si>
    <t>Audio in</t>
  </si>
  <si>
    <t>336.31x597.89</t>
  </si>
  <si>
    <t>DVI,VGA,Other</t>
  </si>
  <si>
    <t>457.9 x 257.6</t>
  </si>
  <si>
    <t>17.64</t>
  </si>
  <si>
    <t>527.04 x 296.46</t>
  </si>
  <si>
    <t>343x194</t>
  </si>
  <si>
    <t>6.9</t>
  </si>
  <si>
    <t>113</t>
  </si>
  <si>
    <t>338 x 270</t>
  </si>
  <si>
    <t>476mm x 268mm</t>
  </si>
  <si>
    <t>900 x 1440</t>
  </si>
  <si>
    <t>255x408</t>
  </si>
  <si>
    <t>410 x 230</t>
  </si>
  <si>
    <t>15</t>
  </si>
  <si>
    <t>442x249</t>
  </si>
  <si>
    <t>17.18</t>
  </si>
  <si>
    <t>473x296</t>
  </si>
  <si>
    <t>72%(Typ.) CIE1931</t>
  </si>
  <si>
    <t>509</t>
  </si>
  <si>
    <t>597.89 X 336.31</t>
  </si>
  <si>
    <t>597.89mm X 336.31mm</t>
  </si>
  <si>
    <t>509 x 286</t>
  </si>
  <si>
    <t>597.6 X 336.15</t>
  </si>
  <si>
    <t>23.66</t>
  </si>
  <si>
    <t>DVI,VGA,USB 3.0</t>
  </si>
  <si>
    <t>337.9 x 270.3</t>
  </si>
  <si>
    <t>409x230</t>
  </si>
  <si>
    <t>768 x 1366</t>
  </si>
  <si>
    <t>376.3 X 301.1</t>
  </si>
  <si>
    <t>409 X 255.6</t>
  </si>
  <si>
    <t>Add critical components</t>
  </si>
  <si>
    <t>Added critical components</t>
  </si>
  <si>
    <t>408.24x255.15</t>
  </si>
  <si>
    <t>249x443</t>
  </si>
  <si>
    <t>432 x 243</t>
  </si>
  <si>
    <t>Add critical components and photos</t>
  </si>
  <si>
    <t>432x239</t>
  </si>
  <si>
    <t>474mm x 296mm</t>
  </si>
  <si>
    <t>Australia, New Zealand, Switzerland, Europe, Taiwan, Japan, Canada</t>
  </si>
  <si>
    <t>DVI,VGA,USB 3.0,DisplayPort</t>
  </si>
  <si>
    <t>531mm x 299mm</t>
  </si>
  <si>
    <t>597x336</t>
  </si>
  <si>
    <t>432x239.76</t>
  </si>
  <si>
    <t>620.9x341.2</t>
  </si>
  <si>
    <t>268x476</t>
  </si>
  <si>
    <t>Audio</t>
  </si>
  <si>
    <t>Audio port</t>
  </si>
  <si>
    <t>286x509</t>
  </si>
  <si>
    <t>USB Hubs/Ports,Camera Interface</t>
  </si>
  <si>
    <t>476.64x268.11</t>
  </si>
  <si>
    <t>432/243</t>
  </si>
  <si>
    <t>443mm x 249mm</t>
  </si>
  <si>
    <t>408 x 238</t>
  </si>
  <si>
    <t>15.2</t>
  </si>
  <si>
    <t>477 x 285</t>
  </si>
  <si>
    <t>VGA,DVI,USB 3.0,DisplayPort</t>
  </si>
  <si>
    <t>17.3</t>
  </si>
  <si>
    <t>sRGB 72%</t>
  </si>
  <si>
    <t>409x229</t>
  </si>
  <si>
    <t>sRGB 96%</t>
  </si>
  <si>
    <t>478x270</t>
  </si>
  <si>
    <t>Updated Cert ID</t>
  </si>
  <si>
    <t>USB 2.0</t>
  </si>
  <si>
    <t>USB Hubs/Ports,DisplayPort</t>
  </si>
  <si>
    <t>Other,Built-In Speakers</t>
  </si>
  <si>
    <t>Built-in Camera##Built-in Microphone</t>
  </si>
  <si>
    <t>Brightness Can Be Set</t>
  </si>
  <si>
    <t>Other,IEEE 1394,Thunderbolt</t>
  </si>
  <si>
    <t>USB Hubs/Ports,Ethernet,Thunderbolt</t>
  </si>
  <si>
    <t>Gigabit Ethernet</t>
  </si>
  <si>
    <t>40.73</t>
  </si>
  <si>
    <t>103.66</t>
  </si>
  <si>
    <t>40.62</t>
  </si>
  <si>
    <t>102.03</t>
  </si>
  <si>
    <t>338mm x 270mm</t>
  </si>
  <si>
    <t>1024 x 1280</t>
  </si>
  <si>
    <t>Mini USB port</t>
  </si>
  <si>
    <t>376mm X 301mm</t>
  </si>
  <si>
    <t>510 x 287</t>
  </si>
  <si>
    <t>NTSC 72%</t>
  </si>
  <si>
    <t>DC-Jack</t>
  </si>
  <si>
    <t>33w Adapter
DC- IN Cable</t>
  </si>
  <si>
    <t>287x508</t>
  </si>
  <si>
    <t>508x287</t>
  </si>
  <si>
    <t>552.96 x 308.64</t>
  </si>
  <si>
    <t>HDMI,DisplayPort</t>
  </si>
  <si>
    <t>596.74 x 335.66</t>
  </si>
  <si>
    <t>672x283</t>
  </si>
  <si>
    <t>509.18x286.42</t>
  </si>
  <si>
    <t>United States</t>
  </si>
  <si>
    <t>518 x 324</t>
  </si>
  <si>
    <t>89</t>
  </si>
  <si>
    <t>Other,USB 3.0,DisplayPort</t>
  </si>
  <si>
    <t>sRGB 99%</t>
  </si>
  <si>
    <t>60.6</t>
  </si>
  <si>
    <t>72.1</t>
  </si>
  <si>
    <t>85.2</t>
  </si>
  <si>
    <t>98.1</t>
  </si>
  <si>
    <t>Flash card readers</t>
  </si>
  <si>
    <t xml:space="preserve">708.5 mm/398.5 mm/812.9 mm/32 Inch: (H/V/D/D_Inch) </t>
  </si>
  <si>
    <t>508x278</t>
  </si>
  <si>
    <t>HDMI,VGA,DVI,USB 3.0,DisplayPort</t>
  </si>
  <si>
    <t>518.4 X 324.0</t>
  </si>
  <si>
    <t>Earphone;Audio</t>
  </si>
  <si>
    <t>596x336</t>
  </si>
  <si>
    <t>596.2x335.3</t>
  </si>
  <si>
    <t>620x341</t>
  </si>
  <si>
    <t>Audio-in Port, Earphone-out Port</t>
  </si>
  <si>
    <t>284x673</t>
  </si>
  <si>
    <t>sRGB 107%</t>
  </si>
  <si>
    <t>596.7/335.7/684.7</t>
  </si>
  <si>
    <t>Professional display/signage</t>
  </si>
  <si>
    <t>68% of NTSC</t>
  </si>
  <si>
    <t>HDMI,Component,VGA,DVI,Composite</t>
  </si>
  <si>
    <t xml:space="preserve"> NA</t>
  </si>
  <si>
    <t>Other,Ethernet</t>
  </si>
  <si>
    <t>AUDIO IN, SPDIF OUT, IR OUT/ IR IN, RS232C OUT/ RS232C IN,USB PORT</t>
  </si>
  <si>
    <t>Fast Ethernet</t>
  </si>
  <si>
    <t>930.24x523.26</t>
  </si>
  <si>
    <t>68%(Typ)</t>
  </si>
  <si>
    <t>HDMI,Component,VGA,DVI</t>
  </si>
  <si>
    <t>AUDIO IN/OUT, SPDIF OUT, IR OUT/ IR IN, RS232C OUT/ RS232C IN</t>
  </si>
  <si>
    <t>1209x680</t>
  </si>
  <si>
    <t>sRGB 98%</t>
  </si>
  <si>
    <t xml:space="preserve">374.8 mm/299.8 mm/480 mm/18.9 Inch: (H/V/D/D_Inch) </t>
  </si>
  <si>
    <t>6</t>
  </si>
  <si>
    <t>337.92x270.34</t>
  </si>
  <si>
    <t>United States, Taiwan</t>
  </si>
  <si>
    <t>5</t>
  </si>
  <si>
    <t>302x375</t>
  </si>
  <si>
    <t>Changed Currently Available on Market from No to Yes</t>
  </si>
  <si>
    <t>443 x 249</t>
  </si>
  <si>
    <t>HDMI,VGA,DisplayPort</t>
  </si>
  <si>
    <t>531.4 X 298.9</t>
  </si>
  <si>
    <t>3D,Built-In Speakers</t>
  </si>
  <si>
    <t>335x597</t>
  </si>
  <si>
    <t>521.2x293.1</t>
  </si>
  <si>
    <t>527x296</t>
  </si>
  <si>
    <t>230x410</t>
  </si>
  <si>
    <t>254x409</t>
  </si>
  <si>
    <t>249x442</t>
  </si>
  <si>
    <t>sRGB 110%</t>
  </si>
  <si>
    <t>476.6/268.1</t>
  </si>
  <si>
    <t>526x295</t>
  </si>
  <si>
    <t>60.1:1</t>
  </si>
  <si>
    <t>60.3:1</t>
  </si>
  <si>
    <t>408x256</t>
  </si>
  <si>
    <t>521.3x293.2</t>
  </si>
  <si>
    <t>531.4/298.9</t>
  </si>
  <si>
    <t>sRGB 101%</t>
  </si>
  <si>
    <t>434/235.8/493.9</t>
  </si>
  <si>
    <t>509.184 X 286.416</t>
  </si>
  <si>
    <t>531.4 mm/298.9 mm</t>
  </si>
  <si>
    <t xml:space="preserve">527 mm/296.5 mm/604.7 mm/23.8 Inch: (H/V/D/D_Inch) </t>
  </si>
  <si>
    <t>72% (Typ.)</t>
  </si>
  <si>
    <t>597.89X336.31</t>
  </si>
  <si>
    <t>72%(type)</t>
  </si>
  <si>
    <t>HDMI,Component,DVI,VGA,DisplayPort</t>
  </si>
  <si>
    <t>Ethernet</t>
  </si>
  <si>
    <t>RS232C,RJ45</t>
  </si>
  <si>
    <t>1209 x 680</t>
  </si>
  <si>
    <t>0.68</t>
  </si>
  <si>
    <t>1209.6 mm X 680.4 mm</t>
  </si>
  <si>
    <t>0.99</t>
  </si>
  <si>
    <t>HDMI,DVI,Other,DisplayPort</t>
  </si>
  <si>
    <t>USB 2.0, S/PDIF</t>
  </si>
  <si>
    <t>410 by 230</t>
  </si>
  <si>
    <t>1024 x 768</t>
  </si>
  <si>
    <t>3</t>
  </si>
  <si>
    <t>530x297</t>
  </si>
  <si>
    <t>AHVA</t>
  </si>
  <si>
    <t>sRGB 80%</t>
  </si>
  <si>
    <t>106.6:1</t>
  </si>
  <si>
    <t>147.5:1</t>
  </si>
  <si>
    <t>596 x 336</t>
  </si>
  <si>
    <t>mini DP</t>
  </si>
  <si>
    <t>USB Hubs/Ports,Flash Memory-card/Smart-card Reader</t>
  </si>
  <si>
    <t>708.5/398.5/812.9</t>
  </si>
  <si>
    <t>Flash Memory-card/Smart-card Reader</t>
  </si>
  <si>
    <t>708.4/398.5</t>
  </si>
  <si>
    <t>337.9/270.3</t>
  </si>
  <si>
    <t>376.3/301.1</t>
  </si>
  <si>
    <t>72%(typ)</t>
  </si>
  <si>
    <t>1018x572</t>
  </si>
  <si>
    <t>344x194</t>
  </si>
  <si>
    <t>HDMI,VGA,Other</t>
  </si>
  <si>
    <t>MHL</t>
  </si>
  <si>
    <t>597.6?336.2</t>
  </si>
  <si>
    <t>sRGB 145%</t>
  </si>
  <si>
    <t>527 mm/296.5 mm/604.7 mm/23.8 Inch: (H/V/D/D_Inch)</t>
  </si>
  <si>
    <t>United States, Australia, New Zealand, Europe, Taiwan, Japan, Canada</t>
  </si>
  <si>
    <t>432x243</t>
  </si>
  <si>
    <t>United States, Europe, Japan</t>
  </si>
  <si>
    <t>United States, Europe</t>
  </si>
  <si>
    <t>476 x 268</t>
  </si>
  <si>
    <t>AG</t>
  </si>
  <si>
    <t>Add new panel</t>
  </si>
  <si>
    <t>United States, Australia, Europe, Japan, Canada</t>
  </si>
  <si>
    <t>531 X 299</t>
  </si>
  <si>
    <t>Add critical component</t>
  </si>
  <si>
    <t>531x298</t>
  </si>
  <si>
    <t>597.6 X 336.1</t>
  </si>
  <si>
    <t>597.9x336.3</t>
  </si>
  <si>
    <t>596.7x335.6</t>
  </si>
  <si>
    <t>China,Asia Pacific</t>
  </si>
  <si>
    <t>410 X 230</t>
  </si>
  <si>
    <t>928 x 522</t>
  </si>
  <si>
    <t>1018 x 573</t>
  </si>
  <si>
    <t>1209.6/680.4</t>
  </si>
  <si>
    <t>---</t>
  </si>
  <si>
    <t>HDMI,S-Video,Component,DVI,VGA,Composite,DisplayPort</t>
  </si>
  <si>
    <t>1209.6 mm/680.4 mm/1387.8 mm/54.6 Inch: (H/V/D/D_Inch)</t>
  </si>
  <si>
    <t>United States, Australia, New Zealand, Switzerland, Europe, Taiwan, Canada</t>
  </si>
  <si>
    <t>70% of NTSC(Typ.)</t>
  </si>
  <si>
    <t>sRGB 147%</t>
  </si>
  <si>
    <t>930 x 523</t>
  </si>
  <si>
    <t>1210 x 680</t>
  </si>
  <si>
    <t>476</t>
  </si>
  <si>
    <t>Add new panels and update phone and fax number of applicant</t>
  </si>
  <si>
    <t>476.1x267.8</t>
  </si>
  <si>
    <t>Audio input</t>
  </si>
  <si>
    <t>Sensor,Display Power Management Signaling</t>
  </si>
  <si>
    <t>sRGB 104%</t>
  </si>
  <si>
    <t>597.6/336.2</t>
  </si>
  <si>
    <t>Timer</t>
  </si>
  <si>
    <t>sRGB 103%</t>
  </si>
  <si>
    <t>800 x 600</t>
  </si>
  <si>
    <t>72% Type</t>
  </si>
  <si>
    <t>509.2x286.4</t>
  </si>
  <si>
    <t>110:1</t>
  </si>
  <si>
    <t>596.74 mm X 335.66 mm</t>
  </si>
  <si>
    <t>32.54</t>
  </si>
  <si>
    <t>TFT-LCD</t>
  </si>
  <si>
    <t>72%</t>
  </si>
  <si>
    <t>443x249</t>
  </si>
  <si>
    <t>1018 x 572</t>
  </si>
  <si>
    <t>Sensor</t>
  </si>
  <si>
    <t>All other products with the MLXXXXCM family vary by the following parts: power connector, vesa rear option, position of the buttons (Right Side and Bottom Right) ignition control, gloss and appearance image, height-adjustable.</t>
  </si>
  <si>
    <t>410x230</t>
  </si>
  <si>
    <t>Client requested that Date Available on Market change to 3-19-2013 (from previous date of May 2013).</t>
  </si>
  <si>
    <t>478x267</t>
  </si>
  <si>
    <t>Client has changed date available on market to 3-19-2013 (from original date of May 2013).</t>
  </si>
  <si>
    <t>520x290</t>
  </si>
  <si>
    <t>410x256</t>
  </si>
  <si>
    <t xml:space="preserve">432 mm/239.8 mm/494.1 mm/19.5 Inch: (H/V/D/D_Inch) </t>
  </si>
  <si>
    <t>sRGB 97%</t>
  </si>
  <si>
    <t>432x240</t>
  </si>
  <si>
    <t>United States, Japan, Canada</t>
  </si>
  <si>
    <t>NTSC 74%</t>
  </si>
  <si>
    <t>No used FPDM2</t>
  </si>
  <si>
    <t>sRGB101%</t>
  </si>
  <si>
    <t>NTSC 77%</t>
  </si>
  <si>
    <t>sRGB97%</t>
  </si>
  <si>
    <t>521.3/293.2</t>
  </si>
  <si>
    <t>sRGB98%</t>
  </si>
  <si>
    <t>597.9/336.3</t>
  </si>
  <si>
    <t>72%(Typ.)</t>
  </si>
  <si>
    <t>434.88x238.68</t>
  </si>
  <si>
    <t>14.83</t>
  </si>
  <si>
    <t>477mm x 268mm</t>
  </si>
  <si>
    <t>VGA,DisplayPort</t>
  </si>
  <si>
    <t>338x270</t>
  </si>
  <si>
    <t>13.12</t>
  </si>
  <si>
    <t>301x378</t>
  </si>
  <si>
    <t>On Mode Power at 100_Volts is 14.1 W;Sleep Mode Power at 100 Volts is 0.13W;Off Mode Power at 100 Volts is 0.10W</t>
  </si>
  <si>
    <t>301x376</t>
  </si>
  <si>
    <t>Add measured on mode power at 100 Volts 11.85W;measured sleep mode power at 100 Volts 0.14W;measured off mode power at 100 Volts 0.10W</t>
  </si>
  <si>
    <t>434x236</t>
  </si>
  <si>
    <t>Add measured on mode power at 100 Volts 13.78W;measured sleep mode power at 100 Volts 0.14W;measured off mode power at 100 Volts 0.12W</t>
  </si>
  <si>
    <t>432x241</t>
  </si>
  <si>
    <t>433.92x236.34</t>
  </si>
  <si>
    <t>296x474</t>
  </si>
  <si>
    <t>United States, Australia, Europe, Japan</t>
  </si>
  <si>
    <t>China, Korea</t>
  </si>
  <si>
    <t>476 X 268</t>
  </si>
  <si>
    <t>477x268</t>
  </si>
  <si>
    <t>494x291</t>
  </si>
  <si>
    <t>On Mode Power at 100_Volts is 20.83 W;Sleep Mode Power at 100 Volts is 0.25W;Off Mode Power at 100 Volts is 0.11W</t>
  </si>
  <si>
    <t>532mm X 299mm</t>
  </si>
  <si>
    <t>597.89x336.31</t>
  </si>
  <si>
    <t>correction of data</t>
  </si>
  <si>
    <t>408 X 255</t>
  </si>
  <si>
    <t>376 X 301</t>
  </si>
  <si>
    <t>406mm X 254mm</t>
  </si>
  <si>
    <t>375 x 300</t>
  </si>
  <si>
    <t>443mm X 249mm</t>
  </si>
  <si>
    <t>268x477</t>
  </si>
  <si>
    <t>On Mode Power at 100_Volts is 17.8 W;Sleep Mode Power at 100 Volts is 0.15W;Off Mode Power at 100 Volts is 0.13W</t>
  </si>
  <si>
    <t>1050 x 1680</t>
  </si>
  <si>
    <t>474mm X 296mm</t>
  </si>
  <si>
    <t>509mm X 286mm</t>
  </si>
  <si>
    <t>509mm x 286mm</t>
  </si>
  <si>
    <t>Change of Mfg Partner Contact Name</t>
  </si>
  <si>
    <t>527 x 296</t>
  </si>
  <si>
    <t>sRGB 117%</t>
  </si>
  <si>
    <t>Correction of Data</t>
  </si>
  <si>
    <t>HDMI,Other,USB 3.0,DisplayPort</t>
  </si>
  <si>
    <t>Audio line-out port</t>
  </si>
  <si>
    <t>597mm x 336mm</t>
  </si>
  <si>
    <t>30</t>
  </si>
  <si>
    <t>HDMI,USB 3.0,DisplayPort</t>
  </si>
  <si>
    <t>621x341</t>
  </si>
  <si>
    <t>HDMI,DVI</t>
  </si>
  <si>
    <t>527x296.5</t>
  </si>
  <si>
    <t>532 X 299</t>
  </si>
  <si>
    <t>598mm x 336mm</t>
  </si>
  <si>
    <t>17.26</t>
  </si>
  <si>
    <t>598 X 336</t>
  </si>
  <si>
    <t>266x474</t>
  </si>
  <si>
    <t>518mm x 324mm</t>
  </si>
  <si>
    <t>United States, Australia, New Zealand, Switzerland, Europe, Japan, Canada</t>
  </si>
  <si>
    <t>103%(sRGB coverage is 100%)</t>
  </si>
  <si>
    <t>HDMI,DVI,USB 3.0,DisplayPort</t>
  </si>
  <si>
    <t>518x324</t>
  </si>
  <si>
    <t>527/269.5</t>
  </si>
  <si>
    <t>553 x 311</t>
  </si>
  <si>
    <t>AH In-plane switching</t>
  </si>
  <si>
    <t>sRGB 103%, Adobe RGB 103%</t>
  </si>
  <si>
    <t>94.4</t>
  </si>
  <si>
    <t>108.3</t>
  </si>
  <si>
    <t>USB Hubs/Ports,Flash Memory-card/Smart-card Reader,DisplayPort</t>
  </si>
  <si>
    <t>597 X 336</t>
  </si>
  <si>
    <t>597mm X 336mm</t>
  </si>
  <si>
    <t>85% of CIE1976</t>
  </si>
  <si>
    <t>596.74x335.66</t>
  </si>
  <si>
    <t>1080 x 2560</t>
  </si>
  <si>
    <t>673mm X 284mm</t>
  </si>
  <si>
    <t>1600 x 2560</t>
  </si>
  <si>
    <t>Mini DisplayPort</t>
  </si>
  <si>
    <t>Flash Memory-card Reader</t>
  </si>
  <si>
    <t>641mm X 401mm</t>
  </si>
  <si>
    <t>49.9</t>
  </si>
  <si>
    <t>Adobe RGB 96%</t>
  </si>
  <si>
    <t>75.45</t>
  </si>
  <si>
    <t>107.04</t>
  </si>
  <si>
    <t>PLS LCD</t>
  </si>
  <si>
    <t>5120 x 2880</t>
  </si>
  <si>
    <t>Mini DisplayPort; Flash Memory Card Reader</t>
  </si>
  <si>
    <t>64.5</t>
  </si>
  <si>
    <t>85.7</t>
  </si>
  <si>
    <t>698 x 393</t>
  </si>
  <si>
    <t>HDMI,VGA,USB 3.0,DisplayPort</t>
  </si>
  <si>
    <t>597.8/336.6</t>
  </si>
  <si>
    <t>406x254</t>
  </si>
  <si>
    <t>14.19</t>
  </si>
  <si>
    <t>475x270</t>
  </si>
  <si>
    <t>16.7M COLORS</t>
  </si>
  <si>
    <t>S-Video,VGA,DVI,Composite,Other</t>
  </si>
  <si>
    <t>376</t>
  </si>
  <si>
    <t>DVI,Other,DisplayPort</t>
  </si>
  <si>
    <t>Analog D-Sub</t>
  </si>
  <si>
    <t>473.76x296.1</t>
  </si>
  <si>
    <t>7.47</t>
  </si>
  <si>
    <t>13.99</t>
  </si>
  <si>
    <t>7.87</t>
  </si>
  <si>
    <t>16.95</t>
  </si>
  <si>
    <t xml:space="preserve">509.8mm x 286.7mm </t>
  </si>
  <si>
    <t>10.01</t>
  </si>
  <si>
    <t>20.91</t>
  </si>
  <si>
    <t>10.52</t>
  </si>
  <si>
    <t>21.06</t>
  </si>
  <si>
    <t>9.59</t>
  </si>
  <si>
    <t>21.07</t>
  </si>
  <si>
    <t>20.99</t>
  </si>
  <si>
    <t xml:space="preserve">518.4mm x 324.0mm </t>
  </si>
  <si>
    <t>10.79</t>
  </si>
  <si>
    <t>17.93</t>
  </si>
  <si>
    <t>11.43</t>
  </si>
  <si>
    <t>17.99</t>
  </si>
  <si>
    <t xml:space="preserve">
    </t>
  </si>
  <si>
    <t>9.13</t>
  </si>
  <si>
    <t>28.39</t>
  </si>
  <si>
    <t>9.87</t>
  </si>
  <si>
    <t>28.25</t>
  </si>
  <si>
    <t>Change of Date Available on Market</t>
  </si>
  <si>
    <t>6.87</t>
  </si>
  <si>
    <t>7.22</t>
  </si>
  <si>
    <t>527.04 X 296.46</t>
  </si>
  <si>
    <t>518.4 x 324</t>
  </si>
  <si>
    <t>8.02</t>
  </si>
  <si>
    <t>8.72</t>
  </si>
  <si>
    <t>14.59</t>
  </si>
  <si>
    <t>1920 x 1920</t>
  </si>
  <si>
    <t>NTSC 72%(typ)</t>
  </si>
  <si>
    <t>475.776 X 475.776</t>
  </si>
  <si>
    <t>18.94</t>
  </si>
  <si>
    <t>38.02</t>
  </si>
  <si>
    <t>19.34</t>
  </si>
  <si>
    <t>37.84</t>
  </si>
  <si>
    <t>596.74mm x 335.66mm</t>
  </si>
  <si>
    <t>20.65</t>
  </si>
  <si>
    <t>41.19</t>
  </si>
  <si>
    <t>20.93</t>
  </si>
  <si>
    <t>40.2</t>
  </si>
  <si>
    <t>column u changed to yes</t>
  </si>
  <si>
    <t>NTSC 80%(typ)</t>
  </si>
  <si>
    <t>696.96 X 392.04</t>
  </si>
  <si>
    <t>19.59</t>
  </si>
  <si>
    <t>35.34</t>
  </si>
  <si>
    <t>19.77</t>
  </si>
  <si>
    <t>35.15</t>
  </si>
  <si>
    <t>DVI,Other</t>
  </si>
  <si>
    <t>337.92 X 270.336</t>
  </si>
  <si>
    <t>13.61</t>
  </si>
  <si>
    <t>7.23</t>
  </si>
  <si>
    <t>376.32 X 301.056</t>
  </si>
  <si>
    <t>8.74</t>
  </si>
  <si>
    <t>13.86</t>
  </si>
  <si>
    <t>9.33</t>
  </si>
  <si>
    <t>376.3 X 301.0</t>
  </si>
  <si>
    <t>7.45</t>
  </si>
  <si>
    <t>15.09</t>
  </si>
  <si>
    <t>8.07</t>
  </si>
  <si>
    <t>15.21</t>
  </si>
  <si>
    <t>1600 x 1200</t>
  </si>
  <si>
    <t>432.0 X 324.0</t>
  </si>
  <si>
    <t>9.28</t>
  </si>
  <si>
    <t>9.53</t>
  </si>
  <si>
    <t>23.94</t>
  </si>
  <si>
    <t>24.78</t>
  </si>
  <si>
    <t>18.69</t>
  </si>
  <si>
    <t>23.91</t>
  </si>
  <si>
    <t>HDMI,USB 3.0</t>
  </si>
  <si>
    <t>16.52</t>
  </si>
  <si>
    <t>25.03</t>
  </si>
  <si>
    <t>16.97</t>
  </si>
  <si>
    <t>24.72</t>
  </si>
  <si>
    <t>United States, Australia, Switzerland, Europe, Japan, Canada</t>
  </si>
  <si>
    <t>442.8mmX249.1mm</t>
  </si>
  <si>
    <t>Modification: correct the brand name from FTS to Fujitsu</t>
  </si>
  <si>
    <t>287x511</t>
  </si>
  <si>
    <t>298x531</t>
  </si>
  <si>
    <t>323.8x518.1</t>
  </si>
  <si>
    <t>476x267</t>
  </si>
  <si>
    <t>509x286</t>
  </si>
  <si>
    <t>463 X 273</t>
  </si>
  <si>
    <t>17.72</t>
  </si>
  <si>
    <t>409.8/230.4</t>
  </si>
  <si>
    <t>80</t>
  </si>
  <si>
    <t>External Power Supply</t>
  </si>
  <si>
    <t>521.28 X293.22</t>
  </si>
  <si>
    <t>509 X 286</t>
  </si>
  <si>
    <t>Modify LCD panel information</t>
  </si>
  <si>
    <t>518.4x324.0</t>
  </si>
  <si>
    <t>Modification: correct the brand name from FTS to Fujitsu; correct the model name from P27T-7LED to P27T-7 LED</t>
  </si>
  <si>
    <t>433.9/236.3</t>
  </si>
  <si>
    <t>United States, Europe, Canada</t>
  </si>
  <si>
    <t>1024 x 600</t>
  </si>
  <si>
    <t>Brightness Cannot Be Set</t>
  </si>
  <si>
    <t>768 x 1360</t>
  </si>
  <si>
    <t>1360 x 768</t>
  </si>
  <si>
    <t>432.05 x 239.78</t>
  </si>
  <si>
    <t>409 x 231</t>
  </si>
  <si>
    <t>414 x 259</t>
  </si>
  <si>
    <t>Modification 6-20-2013: Added additional Model Name and Number for representative model.</t>
  </si>
  <si>
    <t>478x269</t>
  </si>
  <si>
    <t>522x294</t>
  </si>
  <si>
    <t>409x231</t>
  </si>
  <si>
    <t>sRGB 94%</t>
  </si>
  <si>
    <t>408.2/255.2</t>
  </si>
  <si>
    <t>United States, Europe, Taiwan, Canada</t>
  </si>
  <si>
    <t>Add new panel.</t>
  </si>
  <si>
    <t>Update applicant and manufacturer information, add new panel and update test data</t>
  </si>
  <si>
    <t>72% type</t>
  </si>
  <si>
    <t>345x193</t>
  </si>
  <si>
    <t>Line In</t>
  </si>
  <si>
    <t>17.7</t>
  </si>
  <si>
    <t>The product is also sold in China.Add critical components</t>
  </si>
  <si>
    <t>293.2x521.3</t>
  </si>
  <si>
    <t>sRGB 106%</t>
  </si>
  <si>
    <t>432/239.8</t>
  </si>
  <si>
    <t>Earphone,Line In</t>
  </si>
  <si>
    <t>521x293</t>
  </si>
  <si>
    <t>432mm x 243mm</t>
  </si>
  <si>
    <t xml:space="preserve">597.9 mm/336.3 mm/686 mm/27 Inch: (H/V/D/D_Inch) </t>
  </si>
  <si>
    <t>441x248</t>
  </si>
  <si>
    <t>sRGB100%</t>
  </si>
  <si>
    <t>100:1</t>
  </si>
  <si>
    <t>598x336</t>
  </si>
  <si>
    <t>432.0x239.8</t>
  </si>
  <si>
    <t>239x432</t>
  </si>
  <si>
    <t>Add measured on mode power at 100 Volts 19.10W;measured sleep mode power at 100 Volts 0.39W;measured off mode power at 100 Volts 0.31W</t>
  </si>
  <si>
    <t>520x292</t>
  </si>
  <si>
    <t>Audio In,COMPONENT IN,SPDIF Out</t>
  </si>
  <si>
    <t>RS232,RJ45,IR</t>
  </si>
  <si>
    <t>698.4x392.9</t>
  </si>
  <si>
    <t>375mm X 300mm</t>
  </si>
  <si>
    <t>Add measured on mode power at 100 Volts 15.53W;measured sleep mode power at 100 Volts 0.25W;measured off mode power at 100 Volts 0.17W</t>
  </si>
  <si>
    <t>442.8x249.1</t>
  </si>
  <si>
    <t>Add measured on mode power at 100 Volts 18.69W;measured sleep mode power at 100 Volts 0.25W;measured off mode power at 100 Volts 0.18W</t>
  </si>
  <si>
    <t>sRGB 95%</t>
  </si>
  <si>
    <t>Add panel and add model name and add 100V test data:measured on mode power at 100 Volts 21.1W;measured sleep mode power at 100 Volts 0.21W;measured off mode power at 100 Volts 0.12W</t>
  </si>
  <si>
    <t>518mm X 324mm</t>
  </si>
  <si>
    <t>72% NTSC</t>
  </si>
  <si>
    <t>MHL,Audio</t>
  </si>
  <si>
    <t>296x527</t>
  </si>
  <si>
    <t>72% of CIE1931</t>
  </si>
  <si>
    <t xml:space="preserve">531.4 mm/298.9 mm/609.7 mm/24 Inch: (H/V/D/D_Inch) </t>
  </si>
  <si>
    <t>708.5x398.5</t>
  </si>
  <si>
    <t>sRGB 108%</t>
  </si>
  <si>
    <t xml:space="preserve">596.2 mm/335.3 mm/684 mm/26.9 Inch: (H/V/D/D_Inch) </t>
  </si>
  <si>
    <t>sRGB 138%</t>
  </si>
  <si>
    <t>61:1</t>
  </si>
  <si>
    <t>596.7 mm/335.7 mm/684.7 mm/27 Inch: (H/V/D/D_Inch)</t>
  </si>
  <si>
    <t>158x210</t>
  </si>
  <si>
    <t>Add measured on mode power at 100 Volts 20.16W;measured sleep mode power at 100 Volts 0.29W;measured off mode power at 100 Volts 0.24W</t>
  </si>
  <si>
    <t>298 X 239</t>
  </si>
  <si>
    <t>376x300</t>
  </si>
  <si>
    <t>0.00 was entered for data requriment: Off Mode Limit (Poff_max) (W) but actual entry should be N/A but only decimal input is allowed</t>
  </si>
  <si>
    <t>1570 x 815</t>
  </si>
  <si>
    <t>sRGB 72.26%</t>
  </si>
  <si>
    <t>VGA,Other,DisplayPort</t>
  </si>
  <si>
    <t>408.94x231.14</t>
  </si>
  <si>
    <t>Timer,Display Power Management Signaling</t>
  </si>
  <si>
    <t>76</t>
  </si>
  <si>
    <t>270x338</t>
  </si>
  <si>
    <t>Add measured on mode power at 100 Volts 9.10W;measured sleep mode power at 100 Volts 0.29W;measured off mode power at 100 Volts 0.21W</t>
  </si>
  <si>
    <t>433.9/236.3/494.1</t>
  </si>
  <si>
    <t>Add measured on mode power at 100 Volts 13.60W;measured sleep mode power at 100 Volts 0.35W;measured off mode power at 100 Volts 0.17W</t>
  </si>
  <si>
    <t>442.3x249.1</t>
  </si>
  <si>
    <t>Add measured on mode power at 100 Volts 17.10W;measured sleep mode power at 100 Volts 0.35W;measured off mode power at 100 Volts 0.17W</t>
  </si>
  <si>
    <t>Dc Power From a USB Hub</t>
  </si>
  <si>
    <t>310 x 174</t>
  </si>
  <si>
    <t>Touch Screen,Built-In Speakers</t>
  </si>
  <si>
    <t>Headphones,Microphone</t>
  </si>
  <si>
    <t>USB Hubs/Ports,Ethernet</t>
  </si>
  <si>
    <t>Headphone,Audio In</t>
  </si>
  <si>
    <t>72% Typ.</t>
  </si>
  <si>
    <t>293x521</t>
  </si>
  <si>
    <t>Audio Input</t>
  </si>
  <si>
    <t>Date on Market set to no</t>
  </si>
  <si>
    <t>Adobe RGB 108%</t>
  </si>
  <si>
    <t>72:1</t>
  </si>
  <si>
    <t>89:1</t>
  </si>
  <si>
    <t>sRGB 116%</t>
  </si>
  <si>
    <t>596.7x335.7</t>
  </si>
  <si>
    <t>2560 x 1600</t>
  </si>
  <si>
    <t>1200 x 1920</t>
  </si>
  <si>
    <t>410mm x 230mm</t>
  </si>
  <si>
    <t>Audio Input Port</t>
  </si>
  <si>
    <t>409.8 x 230.4</t>
  </si>
  <si>
    <t>HDMI,DVI,VGA,Other,DisplayPort</t>
  </si>
  <si>
    <t>AUDIO In</t>
  </si>
  <si>
    <t>DVI,VGA,Other,DisplayPort</t>
  </si>
  <si>
    <t>AUDIO in</t>
  </si>
  <si>
    <t>641 x 401</t>
  </si>
  <si>
    <t>75% NTSC</t>
  </si>
  <si>
    <t>USB 3.0,DisplayPort</t>
  </si>
  <si>
    <t>sRGB 105%</t>
  </si>
  <si>
    <t xml:space="preserve"> </t>
  </si>
  <si>
    <t>434.9x238.7</t>
  </si>
  <si>
    <t>Internal Power Supply</t>
  </si>
  <si>
    <t>477mm X 268mm</t>
  </si>
  <si>
    <t>510mm X 287mm</t>
  </si>
  <si>
    <t>410mm X 230mm</t>
  </si>
  <si>
    <t>14.98</t>
  </si>
  <si>
    <t>598mm X 336mm</t>
  </si>
  <si>
    <t>HDMI,VGA,Other,DisplayPort</t>
  </si>
  <si>
    <t>HDMI with MHL function</t>
  </si>
  <si>
    <t>External power supply</t>
  </si>
  <si>
    <t>614mm x 346mm</t>
  </si>
  <si>
    <t>432mm X 243mm</t>
  </si>
  <si>
    <t>Asia Pacific</t>
  </si>
  <si>
    <t>510mm x 287mm</t>
  </si>
  <si>
    <t>309x173</t>
  </si>
  <si>
    <t>294mm x 165mm</t>
  </si>
  <si>
    <t>408.9x256.5</t>
  </si>
  <si>
    <t>408mm X 255mm</t>
  </si>
  <si>
    <t>408mm x 255mm</t>
  </si>
  <si>
    <t>Intel OPS</t>
  </si>
  <si>
    <t>443 X 249</t>
  </si>
  <si>
    <t>476mm X 268mm</t>
  </si>
  <si>
    <t>473.7x296.1</t>
  </si>
  <si>
    <t>531mm X 299mm</t>
  </si>
  <si>
    <t>680mm x 287mm</t>
  </si>
  <si>
    <t>641mm X 413mm</t>
  </si>
  <si>
    <t>HDMI,VGA,USB 3.0</t>
  </si>
  <si>
    <t>620.9x341.3</t>
  </si>
  <si>
    <t>433.9x236.3</t>
  </si>
  <si>
    <t>344x193</t>
  </si>
  <si>
    <t>433x237</t>
  </si>
  <si>
    <t>266.7x475</t>
  </si>
  <si>
    <t>17.12</t>
  </si>
  <si>
    <t>532x299</t>
  </si>
  <si>
    <t>323x516</t>
  </si>
  <si>
    <t>531 x 298</t>
  </si>
  <si>
    <t>520x291</t>
  </si>
  <si>
    <t>531.36 mm X 298.89 mm</t>
  </si>
  <si>
    <t>585.2x246.9</t>
  </si>
  <si>
    <t>585.216 mm X 246.888 mm</t>
  </si>
  <si>
    <t>336x598</t>
  </si>
  <si>
    <t>596.74 X 335.66</t>
  </si>
  <si>
    <t>HDMI,DVI,Thunderbolt,DisplayPort</t>
  </si>
  <si>
    <t>672.8x283.8</t>
  </si>
  <si>
    <t>672.8x283.9</t>
  </si>
  <si>
    <t>672.768x283.824</t>
  </si>
  <si>
    <t>4096 x 2160</t>
  </si>
  <si>
    <t>696.73 mm X 367.42 mm</t>
  </si>
  <si>
    <t>698.4 mm X 392.85 mm</t>
  </si>
  <si>
    <t>698.4 mm X 392.9 mm</t>
  </si>
  <si>
    <t>3440 x 1440</t>
  </si>
  <si>
    <t>HDMI,Thunderbolt,DisplayPort</t>
  </si>
  <si>
    <t>798.2 mm X 334.8 mm</t>
  </si>
  <si>
    <t>798.72 mm X 334.8 mm</t>
  </si>
  <si>
    <t>799.8 mm X 344.8 mm</t>
  </si>
  <si>
    <t>1920 x 502</t>
  </si>
  <si>
    <t>930.2 mm X 243.168 mm</t>
  </si>
  <si>
    <t>927.94 mm X 521.96 mm</t>
  </si>
  <si>
    <t>930.24 mm X 523.26 mm</t>
  </si>
  <si>
    <t>1039.68 mm X 584.82 mm</t>
  </si>
  <si>
    <t>1039.98 mm X 585.12 mm</t>
  </si>
  <si>
    <t>1073.8 mm X 604 mm</t>
  </si>
  <si>
    <t>1319.0 mm X 742.0 mm</t>
  </si>
  <si>
    <t>Updated model name</t>
  </si>
  <si>
    <t>Update model name</t>
  </si>
  <si>
    <t>267x475</t>
  </si>
  <si>
    <t>300x531</t>
  </si>
  <si>
    <t>299x531</t>
  </si>
  <si>
    <t>Update models</t>
  </si>
  <si>
    <t>424x248</t>
  </si>
  <si>
    <t>HDMI,S-Video,Component,DVI,VGA,Composite,Other,DisplayPort</t>
  </si>
  <si>
    <t>Audio, USB 2.0, LAN</t>
  </si>
  <si>
    <t>73%(Typ.) CIE 1931</t>
  </si>
  <si>
    <t>194x344</t>
  </si>
  <si>
    <t>408.9 x 248.9</t>
  </si>
  <si>
    <t>72%(NTSC)</t>
  </si>
  <si>
    <t>376 x 302</t>
  </si>
  <si>
    <t>2560 x 1024</t>
  </si>
  <si>
    <t>749.70x299.83</t>
  </si>
  <si>
    <t>Audio input, Earphone jack</t>
  </si>
  <si>
    <t>376.32x301.06</t>
  </si>
  <si>
    <t>375mm x 300mm</t>
  </si>
  <si>
    <t>434mm x 236mm</t>
  </si>
  <si>
    <t>439.4 x 248.9</t>
  </si>
  <si>
    <t>433x236</t>
  </si>
  <si>
    <t>475 x 297.2</t>
  </si>
  <si>
    <t>16.84</t>
  </si>
  <si>
    <t>68% of Type</t>
  </si>
  <si>
    <t>Aduio In,Earphone</t>
  </si>
  <si>
    <t>Audio In,Earphone</t>
  </si>
  <si>
    <t>479x272</t>
  </si>
  <si>
    <t>474 x 266</t>
  </si>
  <si>
    <t>476.64X268.11</t>
  </si>
  <si>
    <t>269x478</t>
  </si>
  <si>
    <t>HDMI,VGA,Other,USB 3.0,DisplayPort</t>
  </si>
  <si>
    <t>MHL-HDMI</t>
  </si>
  <si>
    <t>Headphone Out</t>
  </si>
  <si>
    <t>Ethernet,USB 3.x</t>
  </si>
  <si>
    <t>286.42x509.18</t>
  </si>
  <si>
    <t>509.184x286.416</t>
  </si>
  <si>
    <t>3D</t>
  </si>
  <si>
    <t>Audio In,Headphone</t>
  </si>
  <si>
    <t>Audio In;Earphone</t>
  </si>
  <si>
    <t>Audio,Earphone</t>
  </si>
  <si>
    <t>Occupancy Sensor,Built-In Speakers</t>
  </si>
  <si>
    <t>531.36x298.89</t>
  </si>
  <si>
    <t>292x521</t>
  </si>
  <si>
    <t>SmartKeypad Input</t>
  </si>
  <si>
    <t>531x299</t>
  </si>
  <si>
    <t>527.04x296.46</t>
  </si>
  <si>
    <t>Built-In Speaker</t>
  </si>
  <si>
    <t>521.28x293.22</t>
  </si>
  <si>
    <t>AudioPort</t>
  </si>
  <si>
    <t>Audio;Earphone</t>
  </si>
  <si>
    <t>Earphone</t>
  </si>
  <si>
    <t>596 x 335</t>
  </si>
  <si>
    <t>SmartKeypad port;MHL</t>
  </si>
  <si>
    <t>100% sRGB</t>
  </si>
  <si>
    <t>597.6x336.2</t>
  </si>
  <si>
    <t>HDMI,DVI,VGA,Other</t>
  </si>
  <si>
    <t>Audio Port;Earphone</t>
  </si>
  <si>
    <t>597.6 x 336.15</t>
  </si>
  <si>
    <t>72%of NTSC</t>
  </si>
  <si>
    <t>620.93x341.28</t>
  </si>
  <si>
    <t>Audio Port,Earphone Port</t>
  </si>
  <si>
    <t xml:space="preserve"> sRGB</t>
  </si>
  <si>
    <t>672 x 283</t>
  </si>
  <si>
    <t>68% of Typ</t>
  </si>
  <si>
    <t>Audio In,COMPONENT IN,Y/CVBS</t>
  </si>
  <si>
    <t>68% (Type)</t>
  </si>
  <si>
    <t>HDMI,Component,DVI,VGA,Composite,DisplayPort</t>
  </si>
  <si>
    <t>Audio in, Audio out, Earphone jack</t>
  </si>
  <si>
    <t>RS232</t>
  </si>
  <si>
    <t>698.4x392.85</t>
  </si>
  <si>
    <t xml:space="preserve"> AUDIO IN/OUT, SPDIF OUT, IR OUT/ IR IN, RS232C OUT/ RS232C IN</t>
  </si>
  <si>
    <t>Audio In,COMPONENT IN,SPDIF</t>
  </si>
  <si>
    <t>928x522</t>
  </si>
  <si>
    <t>930x523</t>
  </si>
  <si>
    <t>Audio In,COMPONENT IN</t>
  </si>
  <si>
    <t>RS232,RJ45</t>
  </si>
  <si>
    <t>HDMI,Component,S-Video,VGA,DVI,DisplayPort</t>
  </si>
  <si>
    <t>Audio in,Audio out, Earphone jack</t>
  </si>
  <si>
    <t>1018.08x572.67</t>
  </si>
  <si>
    <t>HDMI,Component,DVI,VGA,RF</t>
  </si>
  <si>
    <t>72% for NTSC</t>
  </si>
  <si>
    <t>HDMI,Component,VGA,DVI,Other,DisplayPort</t>
  </si>
  <si>
    <t>Y/CVBS,RJ45,RS232,IR</t>
  </si>
  <si>
    <t>1039x584</t>
  </si>
  <si>
    <t>RS232C</t>
  </si>
  <si>
    <t>1209.6x680.4</t>
  </si>
  <si>
    <t>Other,USB Hubs/Ports,Ethernet</t>
  </si>
  <si>
    <t>RS232,  AUDIO OUT, IR IN, IR OUT, SPEAKERS OUT</t>
  </si>
  <si>
    <t>1209.6X680.4</t>
  </si>
  <si>
    <t>RS232, Audio input, Earphone jack</t>
  </si>
  <si>
    <t>799.80x334.80</t>
  </si>
  <si>
    <t>878.11x485.35</t>
  </si>
  <si>
    <t>267x476</t>
  </si>
  <si>
    <t>336.15x597.6</t>
  </si>
  <si>
    <t>Audio input, Earphone jack, Webcam USB Port</t>
  </si>
  <si>
    <t>HDMI,Component,DVI,VGA</t>
  </si>
  <si>
    <t>Update market availability state</t>
  </si>
  <si>
    <t>HDMI,Component,VGA</t>
  </si>
  <si>
    <t>AUDIO IN, SPDIF OUT,RS-232C</t>
  </si>
  <si>
    <t>392.3x697.7</t>
  </si>
  <si>
    <t>523.26x930.24</t>
  </si>
  <si>
    <t>1018.1x572.6</t>
  </si>
  <si>
    <t>60% (Type)</t>
  </si>
  <si>
    <t>AUDIO IN/ OUT</t>
  </si>
  <si>
    <t>304.128x228.096</t>
  </si>
  <si>
    <t>337.92x270.336</t>
  </si>
  <si>
    <t>Headphone; Audio Input</t>
  </si>
  <si>
    <t>10.06</t>
  </si>
  <si>
    <t>10.11</t>
  </si>
  <si>
    <t>14.21</t>
  </si>
  <si>
    <t>376x301</t>
  </si>
  <si>
    <t>6.6</t>
  </si>
  <si>
    <t>7.1</t>
  </si>
  <si>
    <t>5.86</t>
  </si>
  <si>
    <t>6.02</t>
  </si>
  <si>
    <t>13.78</t>
  </si>
  <si>
    <t>473.76 X 296.1</t>
  </si>
  <si>
    <t>China</t>
  </si>
  <si>
    <t>9.04</t>
  </si>
  <si>
    <t>9.24</t>
  </si>
  <si>
    <t>Aduio In</t>
  </si>
  <si>
    <t>Add 100V test data</t>
  </si>
  <si>
    <t>509x268</t>
  </si>
  <si>
    <t>USB Type B connector for touch function</t>
  </si>
  <si>
    <t>Programmable voltage source</t>
  </si>
  <si>
    <t>HDMI,DVI,Other,USB 3.0,DisplayPort</t>
  </si>
  <si>
    <t>49.73</t>
  </si>
  <si>
    <t>49.51</t>
  </si>
  <si>
    <t>49.58</t>
  </si>
  <si>
    <t>335.66x596.74</t>
  </si>
  <si>
    <t>54.4</t>
  </si>
  <si>
    <t>32.87</t>
  </si>
  <si>
    <t>53.7</t>
  </si>
  <si>
    <t>Adobe sRGB</t>
  </si>
  <si>
    <t>Audio Port;Headphone</t>
  </si>
  <si>
    <t>641.28x400.8</t>
  </si>
  <si>
    <t>41.78</t>
  </si>
  <si>
    <t>73.02</t>
  </si>
  <si>
    <t>41.69</t>
  </si>
  <si>
    <t>72.58</t>
  </si>
  <si>
    <t>442.0x248.9</t>
  </si>
  <si>
    <t>70% Type</t>
  </si>
  <si>
    <t>LAN Port(RJ45)</t>
  </si>
  <si>
    <t>885.6x498.15</t>
  </si>
  <si>
    <t>Changed display luminance</t>
  </si>
  <si>
    <t>70% of NTSC</t>
  </si>
  <si>
    <t>Audio In,Remote IN,Service port</t>
  </si>
  <si>
    <t>1210x680</t>
  </si>
  <si>
    <t>69% (Type)</t>
  </si>
  <si>
    <t>AUDIO IN/ OUT;Service port</t>
  </si>
  <si>
    <t>RS-232C</t>
  </si>
  <si>
    <t>External Speaker</t>
  </si>
  <si>
    <t>HDMI,Component,VGA,DVI,DisplayPort</t>
  </si>
  <si>
    <t>1039.7x584.8</t>
  </si>
  <si>
    <t xml:space="preserve">409.8 mm/230.4 mm/470.1 mm/18.5 Inch: (H/V/D/D_Inch) </t>
  </si>
  <si>
    <t>476.6/268.1/546.9</t>
  </si>
  <si>
    <t>16.7M</t>
  </si>
  <si>
    <t>477 X 268</t>
  </si>
  <si>
    <t>Plasma</t>
  </si>
  <si>
    <t>HDMI,Component,DVI,VGA,Other</t>
  </si>
  <si>
    <t>SERIAL IN, SERIAL OUT, IR IN, IR OUT, AUDIO IN, AUDIO OUT</t>
  </si>
  <si>
    <t>930mm x 523mm</t>
  </si>
  <si>
    <t>1040mm x 585mm</t>
  </si>
  <si>
    <t>1210mm x 680mm</t>
  </si>
  <si>
    <t>Changed Currently Available on Market to YES.</t>
  </si>
  <si>
    <t>410 x 231</t>
  </si>
  <si>
    <t>.99</t>
  </si>
  <si>
    <t>535 x 303</t>
  </si>
  <si>
    <t>S-Video,VGA,DVI,Composite</t>
  </si>
  <si>
    <t>338 mm x 270 mm</t>
  </si>
  <si>
    <t>411 X 261</t>
  </si>
  <si>
    <t>433x234</t>
  </si>
  <si>
    <t>698 X 393</t>
  </si>
  <si>
    <t>1018.1/572.7</t>
  </si>
  <si>
    <t>3 or more</t>
  </si>
  <si>
    <t>VGA, S-Video, Component, Composite, Audio</t>
  </si>
  <si>
    <t>4867.57</t>
  </si>
  <si>
    <t>HDMI,Other</t>
  </si>
  <si>
    <t xml:space="preserve">RJ45; RGB(D-SUB); AUDIO L/R out JACK; RCA JACK </t>
  </si>
  <si>
    <t>HDMI,Component,VGA,Other</t>
  </si>
  <si>
    <t>698 mm X 393 mm</t>
  </si>
  <si>
    <t>886 mm X 498 mm</t>
  </si>
  <si>
    <t>1054 mm X 596 mm</t>
  </si>
  <si>
    <t>1210 mm X 680 mm</t>
  </si>
  <si>
    <t>United States, Australia, New Zealand, Switzerland, Europe, Canada</t>
  </si>
  <si>
    <t>sRGB 98.5%</t>
  </si>
  <si>
    <t>1018 mm X 573 mm</t>
  </si>
  <si>
    <t>708mm x 399mm</t>
  </si>
  <si>
    <t>409mm X 256mm</t>
  </si>
  <si>
    <t>98% of sRGB</t>
  </si>
  <si>
    <t>477x269</t>
  </si>
  <si>
    <t>511mm X 287mm</t>
  </si>
  <si>
    <t>531 mm X 299 mm</t>
  </si>
  <si>
    <t>522mm X 294mm</t>
  </si>
  <si>
    <t>600 mm X 377 mm</t>
  </si>
  <si>
    <t>Change applicant address at the same time</t>
  </si>
  <si>
    <t>619x340</t>
  </si>
  <si>
    <t>Adobe RGB Coverage</t>
  </si>
  <si>
    <t>sRGB 69%</t>
  </si>
  <si>
    <t>435x235</t>
  </si>
  <si>
    <t>526x277</t>
  </si>
  <si>
    <t>Audio Output</t>
  </si>
  <si>
    <t>600x336</t>
  </si>
  <si>
    <t>747 X 1328</t>
  </si>
  <si>
    <t>75% of NSTC</t>
  </si>
  <si>
    <t>434mm*236mm</t>
  </si>
  <si>
    <t>72% of RGB</t>
  </si>
  <si>
    <t>509mm*286mm</t>
  </si>
  <si>
    <t>476mm*268mm</t>
  </si>
  <si>
    <t>The product has no ABC functionality or data/networking capabilities. The product was tested at 115V/60Hz only.</t>
  </si>
  <si>
    <t>442.8 x 249.08</t>
  </si>
  <si>
    <t>521.28 x 293.22</t>
  </si>
  <si>
    <t>United States, Taiwan, Canada</t>
  </si>
  <si>
    <t>344.23x193.54</t>
  </si>
  <si>
    <t>45% of Typ</t>
  </si>
  <si>
    <t>382x215</t>
  </si>
  <si>
    <t>434x235.8</t>
  </si>
  <si>
    <t>434mm x 239mm</t>
  </si>
  <si>
    <t>change of cert id</t>
  </si>
  <si>
    <t>72% OF NTSC</t>
  </si>
  <si>
    <t>Earphone out</t>
  </si>
  <si>
    <t>287x510</t>
  </si>
  <si>
    <t>1092 x 1080</t>
  </si>
  <si>
    <t>521mm X 293mm</t>
  </si>
  <si>
    <t>521mm x 293mm</t>
  </si>
  <si>
    <t>Earphone,Audio input</t>
  </si>
  <si>
    <t>531 x 284</t>
  </si>
  <si>
    <t>585x246</t>
  </si>
  <si>
    <t>336.15x597.60</t>
  </si>
  <si>
    <t>129</t>
  </si>
  <si>
    <t>596mm x 336mm</t>
  </si>
  <si>
    <t>648.9x369.3</t>
  </si>
  <si>
    <t>698.40x392.85</t>
  </si>
  <si>
    <t>799.8x334.8</t>
  </si>
  <si>
    <t>337x270</t>
  </si>
  <si>
    <t>United States, Europe, Japan, Canada</t>
  </si>
  <si>
    <t>HDMI,Component,S-Video,DVI,VGA,Composite,Other,DisplayPort</t>
  </si>
  <si>
    <t>D-sub; RJ45; RS232</t>
  </si>
  <si>
    <t>930 X 243</t>
  </si>
  <si>
    <t>521.28 X 293.22</t>
  </si>
  <si>
    <t>509X286</t>
  </si>
  <si>
    <t>287x516</t>
  </si>
  <si>
    <t>TFT LED</t>
  </si>
  <si>
    <t>509.184mm X 286.416mm</t>
  </si>
  <si>
    <t>1080 x 1024</t>
  </si>
  <si>
    <t>375x302</t>
  </si>
  <si>
    <t>433/244</t>
  </si>
  <si>
    <t>Programmable AC Source</t>
  </si>
  <si>
    <t>521.3mm X 293.2mm</t>
  </si>
  <si>
    <t>HDMI,Component,S-Video,DVI,VGA,Other</t>
  </si>
  <si>
    <t>RS232C,RJ-45</t>
  </si>
  <si>
    <t>1018x574</t>
  </si>
  <si>
    <t>Adobe RGB</t>
  </si>
  <si>
    <t>512.3x239.2</t>
  </si>
  <si>
    <t>70.4mmX39.9mm</t>
  </si>
  <si>
    <t>Audio in/out,IR in/out,Speakers out</t>
  </si>
  <si>
    <t>Audio In,COMPONENT IN,Speakers,IR</t>
  </si>
  <si>
    <t>Change applicant address</t>
  </si>
  <si>
    <t>VGA,Other</t>
  </si>
  <si>
    <t>DVI OUTPUT</t>
  </si>
  <si>
    <t>521.28X293.22</t>
  </si>
  <si>
    <t>RS232,USB2.x,AUDIO IN / OUT, SPEAKERS OUT</t>
  </si>
  <si>
    <t>RS232C,USB 2.x,AUDIO IN / OUT, SPEAKERS OUT</t>
  </si>
  <si>
    <t>1209.6 x 680.4</t>
  </si>
  <si>
    <t>72% of NTSC(Typ.)</t>
  </si>
  <si>
    <t>HDMI,Other,DisplayPort</t>
  </si>
  <si>
    <t>374.78x299.83</t>
  </si>
  <si>
    <t xml:space="preserve">Audio In; Earphone out; Microphone input </t>
  </si>
  <si>
    <t>512.28X293.22</t>
  </si>
  <si>
    <t>No Used</t>
  </si>
  <si>
    <t>Pen</t>
  </si>
  <si>
    <t>AC Adapter</t>
  </si>
  <si>
    <t>1280 x 800</t>
  </si>
  <si>
    <t>sRGB 59%</t>
  </si>
  <si>
    <t>217.0/135.6</t>
  </si>
  <si>
    <t>sRGB 57%</t>
  </si>
  <si>
    <t>mini USB</t>
  </si>
  <si>
    <t xml:space="preserve">222.7 mm/125.3 mm/255.5 mm/10.1 Inch: (H/V/D/D_Inch) </t>
  </si>
  <si>
    <t>600 x 800</t>
  </si>
  <si>
    <t>United States, Australia, Europe, Taiwan, Japan, Canada</t>
  </si>
  <si>
    <t>TFT (Thin-film Transistor)</t>
  </si>
  <si>
    <t>70%</t>
  </si>
  <si>
    <t>remote on/off, Powered USB, additional USB hub optional</t>
  </si>
  <si>
    <t>246x183</t>
  </si>
  <si>
    <t>728 x 1024</t>
  </si>
  <si>
    <t>305x229</t>
  </si>
  <si>
    <t>NTSC 57%</t>
  </si>
  <si>
    <t>VESA,DVI</t>
  </si>
  <si>
    <t>162 mm X122 mm</t>
  </si>
  <si>
    <t>USB type B</t>
  </si>
  <si>
    <t>ACB-ES000136</t>
  </si>
  <si>
    <t>sRGB 70%</t>
  </si>
  <si>
    <t>DVI,SVGA</t>
  </si>
  <si>
    <t>Occupancy Sensor,Touch Screen,Built-In Speakers</t>
  </si>
  <si>
    <t>246 x 184.5</t>
  </si>
  <si>
    <t>ACB-ES000137</t>
  </si>
  <si>
    <t>768 x 1014</t>
  </si>
  <si>
    <t>XGA,DVI</t>
  </si>
  <si>
    <t>304 x 228</t>
  </si>
  <si>
    <t>ACB-ES000135</t>
  </si>
  <si>
    <t>VGA (1360 x 7680</t>
  </si>
  <si>
    <t>344.2 x 193.5</t>
  </si>
  <si>
    <t>410x231</t>
  </si>
  <si>
    <t>442x250</t>
  </si>
  <si>
    <t>477x265</t>
  </si>
  <si>
    <t>Network</t>
  </si>
  <si>
    <t>Touch</t>
  </si>
  <si>
    <t>Allowances</t>
  </si>
  <si>
    <t>r (MP)</t>
  </si>
  <si>
    <t>ABC</t>
  </si>
  <si>
    <t>All Sizes</t>
  </si>
  <si>
    <t>X</t>
  </si>
  <si>
    <t>Z</t>
  </si>
  <si>
    <t>B</t>
  </si>
  <si>
    <t>C</t>
  </si>
  <si>
    <t>Area</t>
  </si>
  <si>
    <t>tanh Limit</t>
  </si>
  <si>
    <t>Signage</t>
  </si>
  <si>
    <t>EPD 1</t>
  </si>
  <si>
    <t>EPD 2</t>
  </si>
  <si>
    <t>Dc Monitor</t>
  </si>
  <si>
    <t>DateAvailableOnMarket</t>
  </si>
  <si>
    <t>DateTested</t>
  </si>
  <si>
    <t>DateCertificationBodyNotifiedPartnerofModelCertification</t>
  </si>
  <si>
    <t>InWhatMarketsIsthisModelSold?</t>
  </si>
  <si>
    <t>ENERGYSTARSpecificationVersion</t>
  </si>
  <si>
    <t>ProductType</t>
  </si>
  <si>
    <t>OtherProductType</t>
  </si>
  <si>
    <t>DisplayType</t>
  </si>
  <si>
    <t>OtherDisplayType</t>
  </si>
  <si>
    <t>DisplayBacklightTechnology</t>
  </si>
  <si>
    <t>OtherDisplayBacklightTechnology</t>
  </si>
  <si>
    <t>ViewableScreenHeight(in.)</t>
  </si>
  <si>
    <t>ViewableScreenWidth(in.)</t>
  </si>
  <si>
    <t>DiagonalViewableScreenSize(in.)</t>
  </si>
  <si>
    <t>ViewableScreenArea(sqin)</t>
  </si>
  <si>
    <t>Aspectratio</t>
  </si>
  <si>
    <t>NativeResolutionVertical(pixels)</t>
  </si>
  <si>
    <t>NativeResolutionHorizontal(pixels)</t>
  </si>
  <si>
    <t>TotalNativeResolution(megapixels)</t>
  </si>
  <si>
    <t>NativeResolution(pixels)</t>
  </si>
  <si>
    <t>MaximumResolution(pixels)</t>
  </si>
  <si>
    <t>NativePixelDensity(Dp)(pixels/sqin)</t>
  </si>
  <si>
    <t>ScreenRefreshRate(Hz)</t>
  </si>
  <si>
    <t>HorizontalViewingAngle(degrees)</t>
  </si>
  <si>
    <t>VerticalViewingAngle(degrees)</t>
  </si>
  <si>
    <t>ColorGamut</t>
  </si>
  <si>
    <t>IsColorGamutatleastsRGB?</t>
  </si>
  <si>
    <t>IsThisModelanEnhanced-PerformanceDisplay?</t>
  </si>
  <si>
    <t>ReportedContrastRatioat-85Degrees(Left)HorizontalViewingAngle</t>
  </si>
  <si>
    <t>ReportedContrastRatioat+85Degrees(Right)HorizontalViewingAngle</t>
  </si>
  <si>
    <t>IsThisModelShippedWithanExternalPowerSupply(EPS)?</t>
  </si>
  <si>
    <t>IsModelSoldThroughEnterpriseChannels?</t>
  </si>
  <si>
    <t>AvailableInterfaces</t>
  </si>
  <si>
    <t>OtherAvailableInterfaces</t>
  </si>
  <si>
    <t>Network/PeripheralPorts</t>
  </si>
  <si>
    <t>OtherData/Network/PeripheralPorts</t>
  </si>
  <si>
    <t>ModelOptions</t>
  </si>
  <si>
    <t>OtherModelOptions</t>
  </si>
  <si>
    <t>InterfaceUsedforTesting:</t>
  </si>
  <si>
    <t>Data/NetworkConnection</t>
  </si>
  <si>
    <t>OtherData/NetworkConnected</t>
  </si>
  <si>
    <t>ScreenSize(inches)</t>
  </si>
  <si>
    <t>ScreenArea(squareinches)</t>
  </si>
  <si>
    <t>Data/Network/PeripheralPorts</t>
  </si>
  <si>
    <t>OtherData/NetworkConnection</t>
  </si>
  <si>
    <t>PowerSource</t>
  </si>
  <si>
    <t>OtherPowerSource</t>
  </si>
  <si>
    <t>VESAFPDM2TestPatternUsed?</t>
  </si>
  <si>
    <t>RecommendedImageSize(actualsizetested)(widthxheightmillimeters)</t>
  </si>
  <si>
    <t>Displayhasanintegratedtelevisiontuner?</t>
  </si>
  <si>
    <t>MechanismforAutomaticallyEnteringSleeporOffMode</t>
  </si>
  <si>
    <t>OtherMechanismforAutomaticallyEnteringSleeporOffMode</t>
  </si>
  <si>
    <t>DefaultDelayTimetoSleep(min)</t>
  </si>
  <si>
    <t>DoesModelHaveaForcedMenuatInitialStartUp?</t>
  </si>
  <si>
    <t>AutomaticBrightnessControl</t>
  </si>
  <si>
    <t>IsAutomaticBrightnessContol(ABCEnabledbyDefault?</t>
  </si>
  <si>
    <t>AutomaticBrightnessControl(ABC)DisabledBrightnessMode</t>
  </si>
  <si>
    <t>MinimumLuminance(cd/m^2)</t>
  </si>
  <si>
    <t>MaximumMeasuredLuminance(cd/m^2)</t>
  </si>
  <si>
    <t>MaximumReportedLuminance(cd/m^2)</t>
  </si>
  <si>
    <t>As-ShippedLuminance(cd/m^2)</t>
  </si>
  <si>
    <t>As-testedLuminance(cd/m^2)</t>
  </si>
  <si>
    <t>OnModePowerat10Luxat115Volts(W)</t>
  </si>
  <si>
    <t>OnModePowerat300Luxat115Volts(W)</t>
  </si>
  <si>
    <t>MeasuredOnModePowerat115Volts(W)</t>
  </si>
  <si>
    <t>MeasuredSleepModePowerat115Volts(W)</t>
  </si>
  <si>
    <t>MeasuredNon-ConnectedSleepModePowerat115Volts(W)</t>
  </si>
  <si>
    <t>MeasuredOffModePowerat115Volts(W)</t>
  </si>
  <si>
    <t>PowerConsumedinSleepMode(W)</t>
  </si>
  <si>
    <t>OffModePowerinWatts</t>
  </si>
  <si>
    <t>OnModePowerat10Luxat230Volts(W)</t>
  </si>
  <si>
    <t>OnModePowerat300Luxat230Volts(W)</t>
  </si>
  <si>
    <t>MeasuredOnModePowerat230Volts(W)</t>
  </si>
  <si>
    <t>MeasuredSleepModePowerat230Volts(W)</t>
  </si>
  <si>
    <t>MeasuredNon-ConnectedSleepModePowerat230Volts(W)</t>
  </si>
  <si>
    <t>MeasuredOffModePowerat230Volts(W)</t>
  </si>
  <si>
    <t>OnModeLimit(Pon_max)(W)</t>
  </si>
  <si>
    <t>SleepModeLimit(Psleep_aporPsleep_max)(W)</t>
  </si>
  <si>
    <t>OffModeLimit(Poff_max)(W)</t>
  </si>
  <si>
    <t>AdderforAutomaticBrightnessControl(W)</t>
  </si>
  <si>
    <t>AdderforanEnhanced-PerformanceDisplay(W)</t>
  </si>
  <si>
    <t>ActiveModeTruePowerFactorDuringTesting(115V)</t>
  </si>
  <si>
    <t>Low-VoltageDcSourcePower(Pl)(W)</t>
  </si>
  <si>
    <t>NumberofStandby-PassiveModesinAdditiontoDefault</t>
  </si>
  <si>
    <t>PixelDensity</t>
  </si>
  <si>
    <t>MonitorSizeBin</t>
  </si>
  <si>
    <t>SignageSizeBin</t>
  </si>
  <si>
    <t>OccupancySensor</t>
  </si>
  <si>
    <t>ResBin</t>
  </si>
  <si>
    <t>LumBin</t>
  </si>
  <si>
    <t>Lum (candelas)</t>
  </si>
  <si>
    <t>Lum</t>
  </si>
  <si>
    <t>TestedModelNum</t>
  </si>
  <si>
    <t>ManuMask</t>
  </si>
  <si>
    <t>Removed major markets</t>
  </si>
  <si>
    <t>Adobe RGB 75%</t>
  </si>
  <si>
    <t>35.7786</t>
  </si>
  <si>
    <t>Removed United States from Major Markets</t>
  </si>
  <si>
    <t>ACB-ES000151</t>
  </si>
  <si>
    <t>DVI,VGA,SVGA</t>
  </si>
  <si>
    <t>ACB-ES000150</t>
  </si>
  <si>
    <t>XGA,DVI,VGA,SVGA</t>
  </si>
  <si>
    <t>ACB-ES000152</t>
  </si>
  <si>
    <t>409.7x230.4</t>
  </si>
  <si>
    <t>442.80x249.10</t>
  </si>
  <si>
    <t>AC/DC Adapter</t>
  </si>
  <si>
    <t>change of available on market from no to yes</t>
  </si>
  <si>
    <t>Audio-in</t>
  </si>
  <si>
    <t>418.61</t>
  </si>
  <si>
    <t>419mm x 262mm</t>
  </si>
  <si>
    <t xml:space="preserve">408.2 mm/255.2 mm/481.4 mm/19 Inch: (H/V/D/D_Inch) </t>
  </si>
  <si>
    <t>476x297</t>
  </si>
  <si>
    <t>72%(typ.)</t>
  </si>
  <si>
    <t>418.61x262.35</t>
  </si>
  <si>
    <t>432x239.7</t>
  </si>
  <si>
    <t>���10</t>
  </si>
  <si>
    <t>376mm x 301mm</t>
  </si>
  <si>
    <t>audio in; audio out</t>
  </si>
  <si>
    <t>AC/DC adapter</t>
  </si>
  <si>
    <t>434 x 238</t>
  </si>
  <si>
    <t>Removed the United States major market</t>
  </si>
  <si>
    <t>USB 2.0; Audio Connector</t>
  </si>
  <si>
    <t>457.9x257.6</t>
  </si>
  <si>
    <t>476.064x267.786</t>
  </si>
  <si>
    <t>476.064 x 267.786</t>
  </si>
  <si>
    <t>No Use</t>
  </si>
  <si>
    <t>525x297</t>
  </si>
  <si>
    <t>527.1x296.4</t>
  </si>
  <si>
    <t>1.093</t>
  </si>
  <si>
    <t>521.2x293.2</t>
  </si>
  <si>
    <t>sRGB 51%</t>
  </si>
  <si>
    <t xml:space="preserve">457.9 mm/257.6 mm/525.4 mm/20.7 Inch: (H/V/D/D_Inch) </t>
  </si>
  <si>
    <t>476.2x267.7</t>
  </si>
  <si>
    <t>522 x 294</t>
  </si>
  <si>
    <t>Remove major market</t>
  </si>
  <si>
    <t>509.184 x 286.416</t>
  </si>
  <si>
    <t>527mm x 296mm</t>
  </si>
  <si>
    <t>527.0x296.5</t>
  </si>
  <si>
    <t>Removed United States from major markets</t>
  </si>
  <si>
    <t>552x311</t>
  </si>
  <si>
    <t>336x597</t>
  </si>
  <si>
    <t>Add new critical components</t>
  </si>
  <si>
    <t>82% of NTSC</t>
  </si>
  <si>
    <t>600 mm X 338 mm</t>
  </si>
  <si>
    <t>Audio-out</t>
  </si>
  <si>
    <t>removed United States from Major Markets</t>
  </si>
  <si>
    <t>Audio out</t>
  </si>
  <si>
    <t>0.75</t>
  </si>
  <si>
    <t>597.888 x 336.312</t>
  </si>
  <si>
    <t>Audio out;Earphone</t>
  </si>
  <si>
    <t>553x311</t>
  </si>
  <si>
    <t>Changed Date Available to 09/10/2018</t>
  </si>
  <si>
    <t>VGA,DVI,Other</t>
  </si>
  <si>
    <t>audio-out</t>
  </si>
  <si>
    <t>Mini DisplayPort; Audio-out</t>
  </si>
  <si>
    <t>698mm x 393mm</t>
  </si>
  <si>
    <t>552.96x308.64</t>
  </si>
  <si>
    <t>100% of sRGB</t>
  </si>
  <si>
    <t>552.96x311.04</t>
  </si>
  <si>
    <t>698.4 x 392.85</t>
  </si>
  <si>
    <t>sRGB 91%</t>
  </si>
  <si>
    <t xml:space="preserve">698.4 mm/392.8 mm/801.3 mm/31.5 Inch: (H/V/D/D_Inch) </t>
  </si>
  <si>
    <t>USB (touch panel function)</t>
  </si>
  <si>
    <t>Audio-out; Audio-in</t>
  </si>
  <si>
    <t>621mm x 341mm</t>
  </si>
  <si>
    <t>392x698</t>
  </si>
  <si>
    <t>100%</t>
  </si>
  <si>
    <t>596.7 X 335.7</t>
  </si>
  <si>
    <t>798.7x334.8</t>
  </si>
  <si>
    <t>110</t>
  </si>
  <si>
    <t>108</t>
  </si>
  <si>
    <t>20.24</t>
  </si>
  <si>
    <t>43.43</t>
  </si>
  <si>
    <t>20.05</t>
  </si>
  <si>
    <t>42.72</t>
  </si>
  <si>
    <t>648.9mm x 369.3mm</t>
  </si>
  <si>
    <t>672 mm X 283 mm</t>
  </si>
  <si>
    <t>Curved</t>
  </si>
  <si>
    <t>Addition of alternate LCD panel</t>
  </si>
  <si>
    <t>671.8 mm X 283.8 mm</t>
  </si>
  <si>
    <t>sRGB 144%</t>
  </si>
  <si>
    <t xml:space="preserve">596.7 mm/335.6 mm/684.6 mm/27 Inch: (H/V/D/D_Inch) </t>
  </si>
  <si>
    <t>708.48x398.52</t>
  </si>
  <si>
    <t>Component,HDMI,Composite,VGA,Other</t>
  </si>
  <si>
    <t>USB; SPDIF out; RS-232C</t>
  </si>
  <si>
    <t>698 x 392</t>
  </si>
  <si>
    <t>99%</t>
  </si>
  <si>
    <t>798mm x 334mm</t>
  </si>
  <si>
    <t>880mm x 335mm</t>
  </si>
  <si>
    <t>697mm x 392mm</t>
  </si>
  <si>
    <t>2160 x 3840</t>
  </si>
  <si>
    <t>60</t>
  </si>
  <si>
    <t>698.4mm*392.85mm</t>
  </si>
  <si>
    <t>HDMI,DVI,VGA,Composite</t>
  </si>
  <si>
    <t>527.4x297.5</t>
  </si>
  <si>
    <t>sRGB Coverage</t>
  </si>
  <si>
    <t>Adapter</t>
  </si>
  <si>
    <t>797 mm X 334 mm</t>
  </si>
  <si>
    <t>697x392</t>
  </si>
  <si>
    <t>941.18 mm X 529.42 mm</t>
  </si>
  <si>
    <t>HDMI,VGA,DVI,Composite</t>
  </si>
  <si>
    <t>941 x 529</t>
  </si>
  <si>
    <t>HDMI,S-Video,DVI,VGA,DisplayPort</t>
  </si>
  <si>
    <t>1000:1</t>
  </si>
  <si>
    <t>614.28 x 400.80</t>
  </si>
  <si>
    <t>878.11mm*485.35mm</t>
  </si>
  <si>
    <t>1096mm x 616mm</t>
  </si>
  <si>
    <t xml:space="preserve"> USB; SPDIF out; RS-232C</t>
  </si>
  <si>
    <t>68%(Type)</t>
  </si>
  <si>
    <t>1039.68x584.82</t>
  </si>
  <si>
    <t>940.8x529.2</t>
  </si>
  <si>
    <t>HDMI,Component,VGA,DVI,Other</t>
  </si>
  <si>
    <t>Y/CVBS,RJ45,RS232,IR,Audio</t>
  </si>
  <si>
    <t>1054x592</t>
  </si>
  <si>
    <t>RS-232C; USB, Audio; SPDIF OUT</t>
  </si>
  <si>
    <t>HDMI,Composite,VGA,DVI</t>
  </si>
  <si>
    <t>1054 x 593</t>
  </si>
  <si>
    <t xml:space="preserve">Y/CVBS,Audio,IR </t>
  </si>
  <si>
    <t>1018 X 393</t>
  </si>
  <si>
    <t>930 X 393</t>
  </si>
  <si>
    <t>1210 X 393</t>
  </si>
  <si>
    <t>Y/CVBS,Audio,IR</t>
  </si>
  <si>
    <t>RJ45,RS232</t>
  </si>
  <si>
    <t>125.71</t>
  </si>
  <si>
    <t>1283 x 721</t>
  </si>
  <si>
    <t>NTSC Ratio 70%</t>
  </si>
  <si>
    <t>HDMI,Component,DVI,Composite,DisplayPort</t>
  </si>
  <si>
    <t>Fast Ethernet
(On Mode Only)</t>
  </si>
  <si>
    <t>1329.1mm X 747.6mm</t>
  </si>
  <si>
    <t>RS232, RJ45, AUDIO OUT, IR IN, IR OUT, SPEAKERS OUT</t>
  </si>
  <si>
    <t>NTSC Ratio 72%</t>
  </si>
  <si>
    <t>Control Kit (Remote Control and Infrared Sensor Box)</t>
  </si>
  <si>
    <t>Fast Ethernet (On Mode Only)</t>
  </si>
  <si>
    <t>1209.6mm X 680.4mm</t>
  </si>
  <si>
    <t>Lum Div</t>
  </si>
  <si>
    <t>Tested with Full Network Connectivity</t>
  </si>
  <si>
    <t>MonitorsTECCalc</t>
  </si>
  <si>
    <t xml:space="preserve"> MonitorsTECFinalMinusRes</t>
  </si>
  <si>
    <t>MonitorsTECFinalDraftMinusOccupancy</t>
  </si>
  <si>
    <t>MonitorsTECFinalDraftMeetsLimit</t>
  </si>
  <si>
    <t>MonitorsEPD</t>
  </si>
  <si>
    <t>MonitorsEPDLevel1 as confirmed per Web data</t>
  </si>
  <si>
    <t>MonitorsEPDLevel2 as confirmed per Web data</t>
  </si>
  <si>
    <t>DataID</t>
  </si>
  <si>
    <t xml:space="preserve">Enclosed is the anonymized EPA displays dataset. These data served as the foundation for the proposed performance levels in the Final Version 7.0 ENERGY STAR specification for Displays published in September 2015. Data from the Version 6 ENERGY STAR certified products database as of May 2015 were included. For details regarding the data fields, refer to www.energystar.gov/qpx. Please email any questions or comments to displays@energystar.gov For more information on ENERGY STAR Displays specification development, please visit www.energystar.gov/RevisedSpecs and follow the link for “Displays". </t>
  </si>
  <si>
    <t>Masked Dataset Used to Determine Proposed Final Draft Energy Efficiency Requirements and  Charts Showing Proposed Final Energy Efficiency Requirements for Monitors, including Enhanced Performance Displays, and Signage Displays</t>
  </si>
  <si>
    <t>Area (sq in)</t>
  </si>
  <si>
    <t>a</t>
  </si>
  <si>
    <t>Linear Limit</t>
  </si>
  <si>
    <t>b</t>
  </si>
  <si>
    <t>A &lt; 130</t>
  </si>
  <si>
    <t>130 ≤ A &lt;150</t>
  </si>
  <si>
    <t>150 ≤ A &lt;180</t>
  </si>
  <si>
    <t>180 ≤ A &lt; 200</t>
  </si>
  <si>
    <t>200 ≤ A &lt;230</t>
  </si>
  <si>
    <t>230 ≤ A &lt;280</t>
  </si>
  <si>
    <t>280 ≤ A &lt;300</t>
  </si>
  <si>
    <t>300 ≤ A &lt;500</t>
  </si>
  <si>
    <r>
      <t xml:space="preserve">A </t>
    </r>
    <r>
      <rPr>
        <sz val="10"/>
        <rFont val="Calibri"/>
        <family val="2"/>
      </rPr>
      <t>≥</t>
    </r>
    <r>
      <rPr>
        <sz val="7.5"/>
        <rFont val="Arial"/>
        <family val="2"/>
      </rPr>
      <t xml:space="preserve"> 500</t>
    </r>
  </si>
  <si>
    <t>MonitorsTECFinalLinearSeg</t>
  </si>
  <si>
    <t>MonitorsTECFinalDraftMinusTouch</t>
  </si>
  <si>
    <t>MonitorsTECFinalMinusNetwork</t>
  </si>
  <si>
    <t>MonitorsTECFinalMinusEPD2</t>
  </si>
  <si>
    <t>MonitorsTECFinalMinusEPD1</t>
  </si>
  <si>
    <t>MonitorsTECFinalMinusABC</t>
  </si>
  <si>
    <t>SignageFinalLuminanceAllowance</t>
  </si>
  <si>
    <t>SignageFinalOnModeLessLuminance</t>
  </si>
  <si>
    <t>SignageFinalOnModeLessLuminanceandABC</t>
  </si>
  <si>
    <t>SignageFinalTanhLimit</t>
  </si>
  <si>
    <t>SignageFinalMeetsLimit</t>
  </si>
  <si>
    <t>Final</t>
  </si>
  <si>
    <t>MonitorsTECFinalMinusOccupancy</t>
  </si>
  <si>
    <t>MonitorsTECFinalMinusTouch</t>
  </si>
  <si>
    <t>MonitorsTECFinalMeetsLimit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</si>
</sst>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m\/d\/yyyy"/>
    <numFmt numFmtId="165" formatCode="_-&quot;$&quot;* #,##0.00_-;\-&quot;$&quot;* #,##0.00_-;_-&quot;$&quot;* &quot;-&quot;??_-;_-@_-"/>
    <numFmt numFmtId="166" formatCode="[$-409]dd/mmm/yy;@"/>
  </numFmts>
  <fonts count="44">
    <font>
      <sz val="10"/>
      <name val="Arial"/>
    </font>
    <font>
      <sz val="11"/>
      <color theme="1"/>
      <name val="Calibri"/>
      <family val="2"/>
      <scheme val="minor"/>
    </font>
    <font>
      <sz val="10"/>
      <name val="Arial"/>
      <family val="2"/>
    </font>
    <font>
      <sz val="10"/>
      <color indexed="8"/>
      <name val="Arial"/>
      <family val="2"/>
    </font>
    <font>
      <b/>
      <sz val="10"/>
      <color indexed="8"/>
      <name val="Arial"/>
      <family val="2"/>
    </font>
    <font>
      <sz val="10"/>
      <name val="Arial"/>
      <family val="2"/>
    </font>
    <font>
      <b/>
      <sz val="10"/>
      <name val="Arial"/>
      <family val="2"/>
    </font>
    <font>
      <sz val="12"/>
      <color theme="1"/>
      <name val="Calibri"/>
      <family val="2"/>
      <scheme val="minor"/>
    </font>
    <font>
      <b/>
      <sz val="12"/>
      <color theme="0"/>
      <name val="Arial"/>
      <family val="2"/>
    </font>
    <font>
      <u/>
      <sz val="10"/>
      <color theme="11"/>
      <name val="Arial"/>
      <family val="2"/>
    </font>
    <font>
      <sz val="9"/>
      <color indexed="81"/>
      <name val="Tahoma"/>
      <family val="2"/>
    </font>
    <font>
      <sz val="8"/>
      <color theme="0" tint="-0.249977111117893"/>
      <name val="Arial"/>
      <family val="2"/>
    </font>
    <font>
      <sz val="9"/>
      <color rgb="FF000000"/>
      <name val="Arial"/>
      <family val="2"/>
    </font>
    <font>
      <sz val="10"/>
      <color rgb="FF000000"/>
      <name val="Arial"/>
      <family val="2"/>
    </font>
    <font>
      <b/>
      <sz val="9"/>
      <color indexed="81"/>
      <name val="Tahoma"/>
      <family val="2"/>
    </font>
    <font>
      <sz val="10"/>
      <color rgb="FF000000"/>
      <name val="Arial"/>
      <family val="2"/>
    </font>
    <font>
      <u/>
      <sz val="10"/>
      <color theme="10"/>
      <name val="Arial"/>
      <family val="2"/>
    </font>
    <font>
      <b/>
      <sz val="12"/>
      <name val="Arial"/>
      <family val="2"/>
    </font>
    <font>
      <sz val="12"/>
      <color indexed="8"/>
      <name val="Arial"/>
      <family val="2"/>
    </font>
    <font>
      <sz val="10"/>
      <name val="Calibri"/>
      <family val="2"/>
    </font>
    <font>
      <sz val="7.5"/>
      <name val="Arial"/>
      <family val="2"/>
    </font>
    <font>
      <sz val="12"/>
      <name val="宋体"/>
      <family val="3"/>
      <charset val="134"/>
    </font>
    <font>
      <sz val="12"/>
      <color theme="1"/>
      <name val="Calibri"/>
      <family val="2"/>
      <charset val="136"/>
      <scheme val="minor"/>
    </font>
    <font>
      <sz val="12"/>
      <name val="新細明體"/>
      <family val="1"/>
      <charset val="136"/>
    </font>
    <font>
      <sz val="12"/>
      <color indexed="8"/>
      <name val="宋体"/>
      <family val="3"/>
      <charset val="134"/>
    </font>
    <font>
      <sz val="12"/>
      <color indexed="9"/>
      <name val="宋体"/>
      <family val="3"/>
      <charset val="134"/>
    </font>
    <font>
      <sz val="12"/>
      <color indexed="17"/>
      <name val="宋体"/>
      <family val="3"/>
      <charset val="134"/>
    </font>
    <font>
      <sz val="12"/>
      <color indexed="20"/>
      <name val="宋体"/>
      <family val="3"/>
      <charset val="134"/>
    </font>
    <font>
      <sz val="12"/>
      <name val="穝灿砰"/>
      <family val="1"/>
      <charset val="136"/>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b/>
      <sz val="12"/>
      <color indexed="9"/>
      <name val="宋体"/>
      <family val="3"/>
      <charset val="134"/>
    </font>
    <font>
      <b/>
      <sz val="12"/>
      <color indexed="8"/>
      <name val="宋体"/>
      <family val="3"/>
      <charset val="134"/>
    </font>
    <font>
      <sz val="12"/>
      <color indexed="8"/>
      <name val="新細明體"/>
      <family val="1"/>
    </font>
    <font>
      <i/>
      <sz val="12"/>
      <color indexed="23"/>
      <name val="宋体"/>
      <family val="3"/>
      <charset val="134"/>
    </font>
    <font>
      <sz val="12"/>
      <color indexed="10"/>
      <name val="宋体"/>
      <family val="3"/>
      <charset val="134"/>
    </font>
    <font>
      <b/>
      <sz val="12"/>
      <color indexed="52"/>
      <name val="宋体"/>
      <family val="3"/>
      <charset val="134"/>
    </font>
    <font>
      <sz val="12"/>
      <name val="新細明體"/>
      <family val="1"/>
    </font>
    <font>
      <sz val="12"/>
      <color indexed="62"/>
      <name val="宋体"/>
      <family val="3"/>
      <charset val="134"/>
    </font>
    <font>
      <b/>
      <sz val="12"/>
      <color indexed="63"/>
      <name val="宋体"/>
      <family val="3"/>
      <charset val="134"/>
    </font>
    <font>
      <sz val="12"/>
      <color indexed="60"/>
      <name val="宋体"/>
      <family val="3"/>
      <charset val="134"/>
    </font>
    <font>
      <sz val="12"/>
      <color indexed="52"/>
      <name val="宋体"/>
      <family val="3"/>
      <charset val="134"/>
    </font>
  </fonts>
  <fills count="30">
    <fill>
      <patternFill patternType="none"/>
    </fill>
    <fill>
      <patternFill patternType="gray125"/>
    </fill>
    <fill>
      <patternFill patternType="solid">
        <fgColor indexed="9"/>
        <bgColor indexed="9"/>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249977111117893"/>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bottom style="thin">
        <color indexed="64"/>
      </bottom>
      <diagonal/>
    </border>
    <border>
      <left style="thin">
        <color auto="1"/>
      </left>
      <right/>
      <top/>
      <bottom style="thin">
        <color auto="1"/>
      </bottom>
      <diagonal/>
    </border>
    <border>
      <left style="thin">
        <color rgb="FFCAC9D9"/>
      </left>
      <right style="thin">
        <color rgb="FFCAC9D9"/>
      </right>
      <top style="thin">
        <color rgb="FFCAC9D9"/>
      </top>
      <bottom style="thin">
        <color rgb="FFCAC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s>
  <cellStyleXfs count="256">
    <xf numFmtId="0" fontId="0" fillId="0" borderId="0"/>
    <xf numFmtId="0" fontId="5"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0" fontId="2" fillId="0" borderId="0"/>
    <xf numFmtId="44" fontId="15" fillId="0" borderId="0" applyFont="0" applyFill="0" applyBorder="0" applyAlignment="0" applyProtection="0"/>
    <xf numFmtId="0" fontId="16" fillId="0" borderId="0" applyNumberFormat="0" applyFill="0" applyBorder="0" applyAlignment="0" applyProtection="0"/>
    <xf numFmtId="9" fontId="2" fillId="0" borderId="0" applyFont="0" applyFill="0" applyBorder="0" applyAlignment="0" applyProtection="0"/>
    <xf numFmtId="0" fontId="1" fillId="0" borderId="0"/>
    <xf numFmtId="0" fontId="21" fillId="0" borderId="0">
      <alignment vertical="center"/>
    </xf>
    <xf numFmtId="166" fontId="22" fillId="0" borderId="0">
      <alignment vertical="center"/>
    </xf>
    <xf numFmtId="9" fontId="1" fillId="0" borderId="0" applyFont="0" applyFill="0" applyBorder="0" applyAlignment="0" applyProtection="0"/>
    <xf numFmtId="0" fontId="23" fillId="0" borderId="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1"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5" fillId="21"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6" fillId="10"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4" fillId="0" borderId="0">
      <alignment vertical="center"/>
    </xf>
    <xf numFmtId="0" fontId="21" fillId="0" borderId="0"/>
    <xf numFmtId="0" fontId="24" fillId="0" borderId="0">
      <alignment vertical="center"/>
    </xf>
    <xf numFmtId="0" fontId="24" fillId="0" borderId="0">
      <alignment vertical="center"/>
    </xf>
    <xf numFmtId="0" fontId="28" fillId="0" borderId="0">
      <alignment vertical="center"/>
    </xf>
    <xf numFmtId="0" fontId="23" fillId="0" borderId="0"/>
    <xf numFmtId="0" fontId="23" fillId="0" borderId="0">
      <alignment vertical="center"/>
    </xf>
    <xf numFmtId="0" fontId="24" fillId="0" borderId="0">
      <alignment vertical="center"/>
    </xf>
    <xf numFmtId="0" fontId="24" fillId="0" borderId="0">
      <alignment vertical="center"/>
    </xf>
    <xf numFmtId="0" fontId="24" fillId="0" borderId="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24"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0"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5" fillId="25" borderId="0" applyNumberFormat="0" applyBorder="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30" fillId="0" borderId="19" applyNumberFormat="0" applyFill="0" applyAlignment="0" applyProtection="0">
      <alignment vertical="center"/>
    </xf>
    <xf numFmtId="0" fontId="30" fillId="0" borderId="19" applyNumberFormat="0" applyFill="0" applyAlignment="0" applyProtection="0">
      <alignment vertical="center"/>
    </xf>
    <xf numFmtId="0" fontId="30" fillId="0" borderId="19" applyNumberFormat="0" applyFill="0" applyAlignment="0" applyProtection="0">
      <alignment vertical="center"/>
    </xf>
    <xf numFmtId="0" fontId="30" fillId="0" borderId="19" applyNumberFormat="0" applyFill="0" applyAlignment="0" applyProtection="0">
      <alignment vertical="center"/>
    </xf>
    <xf numFmtId="0" fontId="30" fillId="0" borderId="19"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 fillId="0" borderId="0"/>
    <xf numFmtId="0" fontId="33" fillId="26" borderId="21" applyNumberFormat="0" applyAlignment="0" applyProtection="0">
      <alignment vertical="center"/>
    </xf>
    <xf numFmtId="0" fontId="33" fillId="26" borderId="21" applyNumberFormat="0" applyAlignment="0" applyProtection="0">
      <alignment vertical="center"/>
    </xf>
    <xf numFmtId="0" fontId="33" fillId="26" borderId="21" applyNumberFormat="0" applyAlignment="0" applyProtection="0">
      <alignment vertical="center"/>
    </xf>
    <xf numFmtId="0" fontId="33" fillId="26" borderId="21" applyNumberFormat="0" applyAlignment="0" applyProtection="0">
      <alignment vertical="center"/>
    </xf>
    <xf numFmtId="0" fontId="33" fillId="26" borderId="21"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24" fillId="27" borderId="23" applyNumberFormat="0" applyFont="0" applyAlignment="0" applyProtection="0">
      <alignment vertical="center"/>
    </xf>
    <xf numFmtId="0" fontId="35" fillId="27" borderId="23" applyNumberFormat="0" applyFont="0" applyAlignment="0" applyProtection="0">
      <alignment vertical="center"/>
    </xf>
    <xf numFmtId="0" fontId="24" fillId="27" borderId="23" applyNumberFormat="0" applyFont="0" applyAlignment="0" applyProtection="0">
      <alignment vertical="center"/>
    </xf>
    <xf numFmtId="0" fontId="24" fillId="27" borderId="23" applyNumberFormat="0" applyFont="0" applyAlignment="0" applyProtection="0">
      <alignment vertical="center"/>
    </xf>
    <xf numFmtId="0" fontId="24" fillId="27" borderId="23" applyNumberFormat="0" applyFont="0" applyAlignment="0" applyProtection="0">
      <alignment vertical="center"/>
    </xf>
    <xf numFmtId="9" fontId="21" fillId="0" borderId="0" applyFon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28" borderId="24" applyNumberFormat="0" applyAlignment="0" applyProtection="0">
      <alignment vertical="center"/>
    </xf>
    <xf numFmtId="0" fontId="38" fillId="28" borderId="24" applyNumberFormat="0" applyAlignment="0" applyProtection="0">
      <alignment vertical="center"/>
    </xf>
    <xf numFmtId="0" fontId="38" fillId="28" borderId="24" applyNumberFormat="0" applyAlignment="0" applyProtection="0">
      <alignment vertical="center"/>
    </xf>
    <xf numFmtId="0" fontId="38" fillId="28" borderId="24" applyNumberFormat="0" applyAlignment="0" applyProtection="0">
      <alignment vertical="center"/>
    </xf>
    <xf numFmtId="0" fontId="38" fillId="28" borderId="24" applyNumberFormat="0" applyAlignment="0" applyProtection="0">
      <alignment vertical="center"/>
    </xf>
    <xf numFmtId="165" fontId="39" fillId="0" borderId="0" applyFont="0" applyFill="0" applyBorder="0" applyAlignment="0" applyProtection="0"/>
    <xf numFmtId="0" fontId="40" fillId="13" borderId="24" applyNumberFormat="0" applyAlignment="0" applyProtection="0">
      <alignment vertical="center"/>
    </xf>
    <xf numFmtId="0" fontId="40" fillId="13" borderId="24" applyNumberFormat="0" applyAlignment="0" applyProtection="0">
      <alignment vertical="center"/>
    </xf>
    <xf numFmtId="0" fontId="40" fillId="13" borderId="24" applyNumberFormat="0" applyAlignment="0" applyProtection="0">
      <alignment vertical="center"/>
    </xf>
    <xf numFmtId="0" fontId="40" fillId="13" borderId="24" applyNumberFormat="0" applyAlignment="0" applyProtection="0">
      <alignment vertical="center"/>
    </xf>
    <xf numFmtId="0" fontId="40" fillId="13" borderId="24" applyNumberFormat="0" applyAlignment="0" applyProtection="0">
      <alignment vertical="center"/>
    </xf>
    <xf numFmtId="0" fontId="41" fillId="28" borderId="25" applyNumberFormat="0" applyAlignment="0" applyProtection="0">
      <alignment vertical="center"/>
    </xf>
    <xf numFmtId="0" fontId="41" fillId="28" borderId="25" applyNumberFormat="0" applyAlignment="0" applyProtection="0">
      <alignment vertical="center"/>
    </xf>
    <xf numFmtId="0" fontId="41" fillId="28" borderId="25" applyNumberFormat="0" applyAlignment="0" applyProtection="0">
      <alignment vertical="center"/>
    </xf>
    <xf numFmtId="0" fontId="41" fillId="28" borderId="25" applyNumberFormat="0" applyAlignment="0" applyProtection="0">
      <alignment vertical="center"/>
    </xf>
    <xf numFmtId="0" fontId="41" fillId="28" borderId="25" applyNumberFormat="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3" fillId="0" borderId="26" applyNumberFormat="0" applyFill="0" applyAlignment="0" applyProtection="0">
      <alignment vertical="center"/>
    </xf>
    <xf numFmtId="0" fontId="43" fillId="0" borderId="26" applyNumberFormat="0" applyFill="0" applyAlignment="0" applyProtection="0">
      <alignment vertical="center"/>
    </xf>
    <xf numFmtId="0" fontId="43" fillId="0" borderId="26" applyNumberFormat="0" applyFill="0" applyAlignment="0" applyProtection="0">
      <alignment vertical="center"/>
    </xf>
    <xf numFmtId="0" fontId="43" fillId="0" borderId="26" applyNumberFormat="0" applyFill="0" applyAlignment="0" applyProtection="0">
      <alignment vertical="center"/>
    </xf>
    <xf numFmtId="0" fontId="43" fillId="0" borderId="26" applyNumberFormat="0" applyFill="0" applyAlignment="0" applyProtection="0">
      <alignment vertical="center"/>
    </xf>
  </cellStyleXfs>
  <cellXfs count="62">
    <xf numFmtId="0" fontId="0" fillId="0" borderId="0" xfId="0"/>
    <xf numFmtId="0" fontId="0" fillId="3" borderId="1" xfId="0" applyFont="1" applyFill="1" applyBorder="1"/>
    <xf numFmtId="0" fontId="6" fillId="3" borderId="1" xfId="0" applyFont="1" applyFill="1" applyBorder="1" applyAlignment="1">
      <alignment horizontal="center"/>
    </xf>
    <xf numFmtId="0" fontId="0" fillId="0" borderId="1" xfId="0" applyFont="1" applyBorder="1"/>
    <xf numFmtId="0" fontId="6" fillId="4" borderId="4" xfId="1" applyFont="1" applyFill="1" applyBorder="1" applyAlignment="1">
      <alignment horizontal="center" vertical="center"/>
    </xf>
    <xf numFmtId="0" fontId="6" fillId="4" borderId="5" xfId="0" applyFont="1" applyFill="1" applyBorder="1" applyAlignment="1">
      <alignment horizontal="center"/>
    </xf>
    <xf numFmtId="0" fontId="6" fillId="3" borderId="1" xfId="0" applyFont="1" applyFill="1" applyBorder="1" applyAlignment="1">
      <alignment horizontal="center" wrapText="1"/>
    </xf>
    <xf numFmtId="0" fontId="0" fillId="0" borderId="1" xfId="0" applyBorder="1" applyAlignment="1"/>
    <xf numFmtId="0" fontId="3" fillId="0" borderId="0" xfId="0" applyFont="1" applyFill="1" applyAlignment="1">
      <alignment horizontal="left"/>
    </xf>
    <xf numFmtId="2" fontId="3" fillId="0" borderId="0" xfId="0" applyNumberFormat="1" applyFont="1" applyFill="1" applyAlignment="1">
      <alignment horizontal="left" wrapText="1"/>
    </xf>
    <xf numFmtId="2" fontId="3" fillId="0" borderId="0" xfId="0" applyNumberFormat="1" applyFont="1" applyFill="1" applyAlignment="1">
      <alignment horizontal="left"/>
    </xf>
    <xf numFmtId="0" fontId="11" fillId="0" borderId="0" xfId="0" applyFont="1"/>
    <xf numFmtId="2" fontId="11" fillId="0" borderId="0" xfId="0" applyNumberFormat="1" applyFont="1"/>
    <xf numFmtId="0" fontId="2" fillId="0" borderId="1" xfId="0" applyFont="1" applyFill="1" applyBorder="1" applyAlignment="1">
      <alignment horizontal="center"/>
    </xf>
    <xf numFmtId="0" fontId="0" fillId="0" borderId="0" xfId="0" applyFill="1"/>
    <xf numFmtId="0" fontId="0" fillId="6" borderId="1" xfId="0" applyFont="1" applyFill="1" applyBorder="1"/>
    <xf numFmtId="0" fontId="0" fillId="6" borderId="1" xfId="0" applyFont="1" applyFill="1" applyBorder="1" applyAlignment="1">
      <alignment horizontal="center"/>
    </xf>
    <xf numFmtId="0" fontId="0" fillId="6" borderId="1" xfId="0" quotePrefix="1" applyFill="1" applyBorder="1" applyAlignment="1">
      <alignment horizontal="center"/>
    </xf>
    <xf numFmtId="0" fontId="0" fillId="6" borderId="1" xfId="0" applyFill="1" applyBorder="1" applyAlignment="1">
      <alignment horizontal="center"/>
    </xf>
    <xf numFmtId="0" fontId="12" fillId="0" borderId="13" xfId="0" applyFont="1" applyFill="1" applyBorder="1" applyAlignment="1">
      <alignment horizontal="right" wrapText="1"/>
    </xf>
    <xf numFmtId="49" fontId="12" fillId="0" borderId="13" xfId="0" applyNumberFormat="1" applyFont="1" applyFill="1" applyBorder="1" applyAlignment="1">
      <alignment horizontal="left" wrapText="1"/>
    </xf>
    <xf numFmtId="164" fontId="12" fillId="0" borderId="13" xfId="0" applyNumberFormat="1" applyFont="1" applyFill="1" applyBorder="1" applyAlignment="1">
      <alignment horizontal="left" wrapText="1"/>
    </xf>
    <xf numFmtId="0" fontId="12" fillId="0" borderId="13" xfId="0" applyNumberFormat="1" applyFont="1" applyFill="1" applyBorder="1" applyAlignment="1">
      <alignment horizontal="left" wrapText="1"/>
    </xf>
    <xf numFmtId="49" fontId="12" fillId="0" borderId="13" xfId="0" applyNumberFormat="1" applyFont="1" applyFill="1" applyBorder="1" applyAlignment="1">
      <alignment horizontal="left"/>
    </xf>
    <xf numFmtId="0" fontId="12" fillId="0" borderId="13" xfId="0" applyNumberFormat="1" applyFont="1" applyFill="1" applyBorder="1" applyAlignment="1">
      <alignment horizontal="left"/>
    </xf>
    <xf numFmtId="49" fontId="12" fillId="0" borderId="13" xfId="0" applyNumberFormat="1" applyFont="1" applyFill="1" applyBorder="1" applyAlignment="1">
      <alignment horizontal="right"/>
    </xf>
    <xf numFmtId="0" fontId="12" fillId="0" borderId="13" xfId="0" applyFont="1" applyFill="1" applyBorder="1" applyAlignment="1">
      <alignment horizontal="right"/>
    </xf>
    <xf numFmtId="2" fontId="12" fillId="0" borderId="13" xfId="0" applyNumberFormat="1" applyFont="1" applyFill="1" applyBorder="1" applyAlignment="1">
      <alignment horizontal="right"/>
    </xf>
    <xf numFmtId="0" fontId="12" fillId="0" borderId="13" xfId="0" applyNumberFormat="1" applyFont="1" applyFill="1" applyBorder="1" applyAlignment="1">
      <alignment horizontal="right"/>
    </xf>
    <xf numFmtId="0" fontId="13" fillId="0" borderId="0" xfId="0" applyFont="1" applyFill="1" applyAlignment="1">
      <alignment horizontal="left"/>
    </xf>
    <xf numFmtId="0" fontId="3" fillId="0" borderId="0" xfId="0" applyFont="1" applyFill="1"/>
    <xf numFmtId="0" fontId="2" fillId="0" borderId="0" xfId="0" applyFont="1" applyFill="1"/>
    <xf numFmtId="0" fontId="12" fillId="0" borderId="13" xfId="0" applyFont="1" applyFill="1" applyBorder="1" applyAlignment="1">
      <alignment horizontal="left" wrapText="1"/>
    </xf>
    <xf numFmtId="2" fontId="2" fillId="0" borderId="0" xfId="0" applyNumberFormat="1" applyFont="1" applyFill="1"/>
    <xf numFmtId="0" fontId="5" fillId="0" borderId="0" xfId="0" applyFont="1" applyFill="1"/>
    <xf numFmtId="0" fontId="2" fillId="0" borderId="2" xfId="0" applyFont="1" applyFill="1" applyBorder="1" applyAlignment="1">
      <alignment horizontal="center"/>
    </xf>
    <xf numFmtId="0" fontId="2" fillId="0" borderId="3" xfId="0" applyFont="1" applyFill="1" applyBorder="1" applyAlignment="1">
      <alignment horizontal="center"/>
    </xf>
    <xf numFmtId="0" fontId="0" fillId="0" borderId="1" xfId="0" applyFill="1" applyBorder="1" applyAlignment="1">
      <alignment horizontal="center"/>
    </xf>
    <xf numFmtId="0" fontId="6" fillId="7" borderId="10" xfId="0" applyFont="1" applyFill="1" applyBorder="1" applyAlignment="1">
      <alignment horizontal="left"/>
    </xf>
    <xf numFmtId="49" fontId="6" fillId="7" borderId="10" xfId="0" applyNumberFormat="1" applyFont="1" applyFill="1" applyBorder="1" applyAlignment="1">
      <alignment horizontal="center" wrapText="1"/>
    </xf>
    <xf numFmtId="49" fontId="6" fillId="7" borderId="10" xfId="0" applyNumberFormat="1" applyFont="1" applyFill="1" applyBorder="1" applyAlignment="1">
      <alignment horizontal="left" wrapText="1"/>
    </xf>
    <xf numFmtId="0" fontId="6" fillId="7" borderId="0" xfId="0" applyFont="1" applyFill="1" applyAlignment="1">
      <alignment horizontal="left" wrapText="1"/>
    </xf>
    <xf numFmtId="0" fontId="6" fillId="7" borderId="0" xfId="0" applyFont="1" applyFill="1" applyAlignment="1">
      <alignment horizontal="left"/>
    </xf>
    <xf numFmtId="2" fontId="6" fillId="7" borderId="0" xfId="0" applyNumberFormat="1" applyFont="1" applyFill="1" applyAlignment="1">
      <alignment horizontal="left" wrapText="1"/>
    </xf>
    <xf numFmtId="0" fontId="6" fillId="3" borderId="0" xfId="0" applyFont="1" applyFill="1"/>
    <xf numFmtId="0" fontId="4" fillId="2" borderId="0" xfId="0" applyFont="1" applyFill="1" applyAlignment="1">
      <alignment horizontal="left"/>
    </xf>
    <xf numFmtId="0" fontId="0" fillId="0" borderId="1" xfId="0" applyBorder="1"/>
    <xf numFmtId="0" fontId="2" fillId="0" borderId="1" xfId="0" applyFont="1" applyBorder="1"/>
    <xf numFmtId="2" fontId="0" fillId="0" borderId="1" xfId="0" applyNumberFormat="1" applyBorder="1"/>
    <xf numFmtId="0" fontId="17" fillId="4" borderId="14" xfId="29" applyFont="1" applyFill="1" applyBorder="1" applyAlignment="1">
      <alignment horizontal="center" vertical="center" wrapText="1"/>
    </xf>
    <xf numFmtId="0" fontId="17" fillId="4" borderId="15" xfId="29" applyFont="1" applyFill="1" applyBorder="1" applyAlignment="1">
      <alignment horizontal="center" vertical="center" wrapText="1"/>
    </xf>
    <xf numFmtId="0" fontId="17" fillId="4" borderId="16" xfId="29" applyFont="1" applyFill="1" applyBorder="1" applyAlignment="1">
      <alignment horizontal="center" vertical="center" wrapText="1"/>
    </xf>
    <xf numFmtId="0" fontId="18" fillId="0" borderId="12" xfId="29" applyFont="1" applyBorder="1" applyAlignment="1">
      <alignment horizontal="left" wrapText="1"/>
    </xf>
    <xf numFmtId="0" fontId="18" fillId="0" borderId="9" xfId="29" applyFont="1" applyBorder="1" applyAlignment="1">
      <alignment horizontal="left" wrapText="1"/>
    </xf>
    <xf numFmtId="0" fontId="18" fillId="0" borderId="11" xfId="29" applyFont="1" applyBorder="1" applyAlignment="1">
      <alignment horizontal="left" wrapText="1"/>
    </xf>
    <xf numFmtId="0" fontId="8" fillId="5" borderId="17" xfId="0" applyFont="1" applyFill="1" applyBorder="1" applyAlignment="1">
      <alignment horizontal="center"/>
    </xf>
    <xf numFmtId="0" fontId="8" fillId="5" borderId="0" xfId="0" applyFont="1" applyFill="1" applyBorder="1" applyAlignment="1">
      <alignment horizontal="center"/>
    </xf>
    <xf numFmtId="0" fontId="6" fillId="3" borderId="1" xfId="0" applyFont="1" applyFill="1" applyBorder="1" applyAlignment="1">
      <alignment horizontal="center"/>
    </xf>
    <xf numFmtId="0" fontId="8" fillId="5" borderId="8" xfId="0" applyFont="1" applyFill="1" applyBorder="1" applyAlignment="1">
      <alignment horizontal="center"/>
    </xf>
    <xf numFmtId="0" fontId="8" fillId="5" borderId="1" xfId="0" applyFont="1" applyFill="1" applyBorder="1" applyAlignment="1">
      <alignment horizontal="center"/>
    </xf>
    <xf numFmtId="0" fontId="8" fillId="5" borderId="6" xfId="0" applyFont="1" applyFill="1" applyBorder="1" applyAlignment="1">
      <alignment horizontal="center"/>
    </xf>
    <xf numFmtId="0" fontId="8" fillId="5" borderId="7" xfId="0" applyFont="1" applyFill="1" applyBorder="1" applyAlignment="1">
      <alignment horizontal="center"/>
    </xf>
  </cellXfs>
  <cellStyles count="256">
    <cellStyle name="0,0_x000d__x000a_NA_x000d__x000a_" xfId="37"/>
    <cellStyle name="20% - 强调文字颜色 1 2" xfId="38"/>
    <cellStyle name="20% - 强调文字颜色 1 3" xfId="39"/>
    <cellStyle name="20% - 强调文字颜色 1 4" xfId="40"/>
    <cellStyle name="20% - 强调文字颜色 1 5" xfId="41"/>
    <cellStyle name="20% - 强调文字颜色 1 6" xfId="42"/>
    <cellStyle name="20% - 强调文字颜色 2 2" xfId="43"/>
    <cellStyle name="20% - 强调文字颜色 2 3" xfId="44"/>
    <cellStyle name="20% - 强调文字颜色 2 4" xfId="45"/>
    <cellStyle name="20% - 强调文字颜色 2 5" xfId="46"/>
    <cellStyle name="20% - 强调文字颜色 2 6" xfId="47"/>
    <cellStyle name="20% - 强调文字颜色 3 2" xfId="48"/>
    <cellStyle name="20% - 强调文字颜色 3 3" xfId="49"/>
    <cellStyle name="20% - 强调文字颜色 3 4" xfId="50"/>
    <cellStyle name="20% - 强调文字颜色 3 5" xfId="51"/>
    <cellStyle name="20% - 强调文字颜色 3 6" xfId="52"/>
    <cellStyle name="20% - 强调文字颜色 4 2" xfId="53"/>
    <cellStyle name="20% - 强调文字颜色 4 3" xfId="54"/>
    <cellStyle name="20% - 强调文字颜色 4 4" xfId="55"/>
    <cellStyle name="20% - 强调文字颜色 4 5" xfId="56"/>
    <cellStyle name="20% - 强调文字颜色 4 6" xfId="57"/>
    <cellStyle name="20% - 强调文字颜色 5 2" xfId="58"/>
    <cellStyle name="20% - 强调文字颜色 5 3" xfId="59"/>
    <cellStyle name="20% - 强调文字颜色 5 4" xfId="60"/>
    <cellStyle name="20% - 强调文字颜色 5 5" xfId="61"/>
    <cellStyle name="20% - 强调文字颜色 5 6" xfId="62"/>
    <cellStyle name="20% - 强调文字颜色 6 2" xfId="63"/>
    <cellStyle name="20% - 强调文字颜色 6 3" xfId="64"/>
    <cellStyle name="20% - 强调文字颜色 6 4" xfId="65"/>
    <cellStyle name="20% - 强调文字颜色 6 5" xfId="66"/>
    <cellStyle name="20% - 强调文字颜色 6 6" xfId="67"/>
    <cellStyle name="40% - 强调文字颜色 1 2" xfId="68"/>
    <cellStyle name="40% - 强调文字颜色 1 3" xfId="69"/>
    <cellStyle name="40% - 强调文字颜色 1 4" xfId="70"/>
    <cellStyle name="40% - 强调文字颜色 1 5" xfId="71"/>
    <cellStyle name="40% - 强调文字颜色 1 6" xfId="72"/>
    <cellStyle name="40% - 强调文字颜色 2 2" xfId="73"/>
    <cellStyle name="40% - 强调文字颜色 2 3" xfId="74"/>
    <cellStyle name="40% - 强调文字颜色 2 4" xfId="75"/>
    <cellStyle name="40% - 强调文字颜色 2 5" xfId="76"/>
    <cellStyle name="40% - 强调文字颜色 2 6" xfId="77"/>
    <cellStyle name="40% - 强调文字颜色 3 2" xfId="78"/>
    <cellStyle name="40% - 强调文字颜色 3 3" xfId="79"/>
    <cellStyle name="40% - 强调文字颜色 3 4" xfId="80"/>
    <cellStyle name="40% - 强调文字颜色 3 5" xfId="81"/>
    <cellStyle name="40% - 强调文字颜色 3 6" xfId="82"/>
    <cellStyle name="40% - 强调文字颜色 4 2" xfId="83"/>
    <cellStyle name="40% - 强调文字颜色 4 3" xfId="84"/>
    <cellStyle name="40% - 强调文字颜色 4 4" xfId="85"/>
    <cellStyle name="40% - 强调文字颜色 4 5" xfId="86"/>
    <cellStyle name="40% - 强调文字颜色 4 6" xfId="87"/>
    <cellStyle name="40% - 强调文字颜色 5 2" xfId="88"/>
    <cellStyle name="40% - 强调文字颜色 5 3" xfId="89"/>
    <cellStyle name="40% - 强调文字颜色 5 4" xfId="90"/>
    <cellStyle name="40% - 强调文字颜色 5 5" xfId="91"/>
    <cellStyle name="40% - 强调文字颜色 5 6" xfId="92"/>
    <cellStyle name="40% - 强调文字颜色 6 2" xfId="93"/>
    <cellStyle name="40% - 强调文字颜色 6 3" xfId="94"/>
    <cellStyle name="40% - 强调文字颜色 6 4" xfId="95"/>
    <cellStyle name="40% - 强调文字颜色 6 5" xfId="96"/>
    <cellStyle name="40% - 强调文字颜色 6 6" xfId="97"/>
    <cellStyle name="60% - 强调文字颜色 1 2" xfId="98"/>
    <cellStyle name="60% - 强调文字颜色 1 3" xfId="99"/>
    <cellStyle name="60% - 强调文字颜色 1 4" xfId="100"/>
    <cellStyle name="60% - 强调文字颜色 1 5" xfId="101"/>
    <cellStyle name="60% - 强调文字颜色 1 6" xfId="102"/>
    <cellStyle name="60% - 强调文字颜色 2 2" xfId="103"/>
    <cellStyle name="60% - 强调文字颜色 2 3" xfId="104"/>
    <cellStyle name="60% - 强调文字颜色 2 4" xfId="105"/>
    <cellStyle name="60% - 强调文字颜色 2 5" xfId="106"/>
    <cellStyle name="60% - 强调文字颜色 2 6" xfId="107"/>
    <cellStyle name="60% - 强调文字颜色 3 2" xfId="108"/>
    <cellStyle name="60% - 强调文字颜色 3 3" xfId="109"/>
    <cellStyle name="60% - 强调文字颜色 3 4" xfId="110"/>
    <cellStyle name="60% - 强调文字颜色 3 5" xfId="111"/>
    <cellStyle name="60% - 强调文字颜色 3 6" xfId="112"/>
    <cellStyle name="60% - 强调文字颜色 4 2" xfId="113"/>
    <cellStyle name="60% - 强调文字颜色 4 3" xfId="114"/>
    <cellStyle name="60% - 强调文字颜色 4 4" xfId="115"/>
    <cellStyle name="60% - 强调文字颜色 4 5" xfId="116"/>
    <cellStyle name="60% - 强调文字颜色 4 6" xfId="117"/>
    <cellStyle name="60% - 强调文字颜色 5 2" xfId="118"/>
    <cellStyle name="60% - 强调文字颜色 5 3" xfId="119"/>
    <cellStyle name="60% - 强调文字颜色 5 4" xfId="120"/>
    <cellStyle name="60% - 强调文字颜色 5 5" xfId="121"/>
    <cellStyle name="60% - 强调文字颜色 5 6" xfId="122"/>
    <cellStyle name="60% - 强调文字颜色 6 2" xfId="123"/>
    <cellStyle name="60% - 强调文字颜色 6 3" xfId="124"/>
    <cellStyle name="60% - 强调文字颜色 6 4" xfId="125"/>
    <cellStyle name="60% - 强调文字颜色 6 5" xfId="126"/>
    <cellStyle name="60% - 强调文字颜色 6 6" xfId="127"/>
    <cellStyle name="Currency 2" xfId="30"/>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Hyperlink 2" xfId="31"/>
    <cellStyle name="Normal" xfId="0" builtinId="0"/>
    <cellStyle name="Normal 2" xfId="1"/>
    <cellStyle name="Normal 2 2" xfId="29"/>
    <cellStyle name="Normal 3" xfId="2"/>
    <cellStyle name="Normal 4" xfId="28"/>
    <cellStyle name="Normal 4 2" xfId="33"/>
    <cellStyle name="Percent 2" xfId="36"/>
    <cellStyle name="Percent 3" xfId="32"/>
    <cellStyle name="一般 2" xfId="35"/>
    <cellStyle name="好 2" xfId="128"/>
    <cellStyle name="好 3" xfId="129"/>
    <cellStyle name="好 4" xfId="130"/>
    <cellStyle name="好 5" xfId="131"/>
    <cellStyle name="好 6" xfId="132"/>
    <cellStyle name="差 2" xfId="133"/>
    <cellStyle name="差 3" xfId="134"/>
    <cellStyle name="差 4" xfId="135"/>
    <cellStyle name="差 5" xfId="136"/>
    <cellStyle name="差 6" xfId="137"/>
    <cellStyle name="常规 10" xfId="138"/>
    <cellStyle name="常规 11" xfId="139"/>
    <cellStyle name="常规 12" xfId="140"/>
    <cellStyle name="常规 2" xfId="34"/>
    <cellStyle name="常规 3" xfId="141"/>
    <cellStyle name="常规 4" xfId="142"/>
    <cellStyle name="常规 5" xfId="143"/>
    <cellStyle name="常规 6" xfId="144"/>
    <cellStyle name="常规 7" xfId="145"/>
    <cellStyle name="常规 8" xfId="146"/>
    <cellStyle name="常规 9" xfId="147"/>
    <cellStyle name="强调文字颜色 1 2" xfId="148"/>
    <cellStyle name="强调文字颜色 1 3" xfId="149"/>
    <cellStyle name="强调文字颜色 1 4" xfId="150"/>
    <cellStyle name="强调文字颜色 1 5" xfId="151"/>
    <cellStyle name="强调文字颜色 1 6" xfId="152"/>
    <cellStyle name="强调文字颜色 2 2" xfId="153"/>
    <cellStyle name="强调文字颜色 2 3" xfId="154"/>
    <cellStyle name="强调文字颜色 2 4" xfId="155"/>
    <cellStyle name="强调文字颜色 2 5" xfId="156"/>
    <cellStyle name="强调文字颜色 2 6" xfId="157"/>
    <cellStyle name="强调文字颜色 3 2" xfId="158"/>
    <cellStyle name="强调文字颜色 3 3" xfId="159"/>
    <cellStyle name="强调文字颜色 3 4" xfId="160"/>
    <cellStyle name="强调文字颜色 3 5" xfId="161"/>
    <cellStyle name="强调文字颜色 3 6" xfId="162"/>
    <cellStyle name="强调文字颜色 4 2" xfId="163"/>
    <cellStyle name="强调文字颜色 4 3" xfId="164"/>
    <cellStyle name="强调文字颜色 4 4" xfId="165"/>
    <cellStyle name="强调文字颜色 4 5" xfId="166"/>
    <cellStyle name="强调文字颜色 4 6" xfId="167"/>
    <cellStyle name="强调文字颜色 5 2" xfId="168"/>
    <cellStyle name="强调文字颜色 5 3" xfId="169"/>
    <cellStyle name="强调文字颜色 5 4" xfId="170"/>
    <cellStyle name="强调文字颜色 5 5" xfId="171"/>
    <cellStyle name="强调文字颜色 5 6" xfId="172"/>
    <cellStyle name="强调文字颜色 6 2" xfId="173"/>
    <cellStyle name="强调文字颜色 6 3" xfId="174"/>
    <cellStyle name="强调文字颜色 6 4" xfId="175"/>
    <cellStyle name="强调文字颜色 6 5" xfId="176"/>
    <cellStyle name="强调文字颜色 6 6" xfId="177"/>
    <cellStyle name="标题 1 2" xfId="178"/>
    <cellStyle name="标题 1 3" xfId="179"/>
    <cellStyle name="标题 1 4" xfId="180"/>
    <cellStyle name="标题 1 5" xfId="181"/>
    <cellStyle name="标题 1 6" xfId="182"/>
    <cellStyle name="标题 2 2" xfId="183"/>
    <cellStyle name="标题 2 3" xfId="184"/>
    <cellStyle name="标题 2 4" xfId="185"/>
    <cellStyle name="标题 2 5" xfId="186"/>
    <cellStyle name="标题 2 6" xfId="187"/>
    <cellStyle name="标题 3 2" xfId="188"/>
    <cellStyle name="标题 3 3" xfId="189"/>
    <cellStyle name="标题 3 4" xfId="190"/>
    <cellStyle name="标题 3 5" xfId="191"/>
    <cellStyle name="标题 3 6" xfId="192"/>
    <cellStyle name="标题 4 2" xfId="193"/>
    <cellStyle name="标题 4 3" xfId="194"/>
    <cellStyle name="标题 4 4" xfId="195"/>
    <cellStyle name="标题 4 5" xfId="196"/>
    <cellStyle name="标题 4 6" xfId="197"/>
    <cellStyle name="标题 5" xfId="198"/>
    <cellStyle name="标题 6" xfId="199"/>
    <cellStyle name="标题 7" xfId="200"/>
    <cellStyle name="标题 8" xfId="201"/>
    <cellStyle name="标题 9" xfId="202"/>
    <cellStyle name="样式 1" xfId="203"/>
    <cellStyle name="检查单元格 2" xfId="204"/>
    <cellStyle name="检查单元格 3" xfId="205"/>
    <cellStyle name="检查单元格 4" xfId="206"/>
    <cellStyle name="检查单元格 5" xfId="207"/>
    <cellStyle name="检查单元格 6" xfId="208"/>
    <cellStyle name="汇总 2" xfId="209"/>
    <cellStyle name="汇总 3" xfId="210"/>
    <cellStyle name="汇总 4" xfId="211"/>
    <cellStyle name="汇总 5" xfId="212"/>
    <cellStyle name="汇总 6" xfId="213"/>
    <cellStyle name="注释 2" xfId="214"/>
    <cellStyle name="注释 3" xfId="215"/>
    <cellStyle name="注释 4" xfId="216"/>
    <cellStyle name="注释 5" xfId="217"/>
    <cellStyle name="注释 6" xfId="218"/>
    <cellStyle name="百分比 2" xfId="219"/>
    <cellStyle name="解释性文本 2" xfId="220"/>
    <cellStyle name="解释性文本 3" xfId="221"/>
    <cellStyle name="解释性文本 4" xfId="222"/>
    <cellStyle name="解释性文本 5" xfId="223"/>
    <cellStyle name="解释性文本 6" xfId="224"/>
    <cellStyle name="警告文本 2" xfId="225"/>
    <cellStyle name="警告文本 3" xfId="226"/>
    <cellStyle name="警告文本 4" xfId="227"/>
    <cellStyle name="警告文本 5" xfId="228"/>
    <cellStyle name="警告文本 6" xfId="229"/>
    <cellStyle name="计算 2" xfId="230"/>
    <cellStyle name="计算 3" xfId="231"/>
    <cellStyle name="计算 4" xfId="232"/>
    <cellStyle name="计算 5" xfId="233"/>
    <cellStyle name="计算 6" xfId="234"/>
    <cellStyle name="货币 2" xfId="235"/>
    <cellStyle name="输入 2" xfId="236"/>
    <cellStyle name="输入 3" xfId="237"/>
    <cellStyle name="输入 4" xfId="238"/>
    <cellStyle name="输入 5" xfId="239"/>
    <cellStyle name="输入 6" xfId="240"/>
    <cellStyle name="输出 2" xfId="241"/>
    <cellStyle name="输出 3" xfId="242"/>
    <cellStyle name="输出 4" xfId="243"/>
    <cellStyle name="输出 5" xfId="244"/>
    <cellStyle name="输出 6" xfId="245"/>
    <cellStyle name="适中 2" xfId="246"/>
    <cellStyle name="适中 3" xfId="247"/>
    <cellStyle name="适中 4" xfId="248"/>
    <cellStyle name="适中 5" xfId="249"/>
    <cellStyle name="适中 6" xfId="250"/>
    <cellStyle name="链接单元格 2" xfId="251"/>
    <cellStyle name="链接单元格 3" xfId="252"/>
    <cellStyle name="链接单元格 4" xfId="253"/>
    <cellStyle name="链接单元格 5" xfId="254"/>
    <cellStyle name="链接单元格 6" xfId="25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F9DD"/>
      <color rgb="FFF707F7"/>
      <color rgb="FF00FFFF"/>
      <color rgb="FFF05AF0"/>
      <color rgb="FFFF9900"/>
      <color rgb="FF89AADF"/>
      <color rgb="FF0A3417"/>
      <color rgb="FF146A2F"/>
      <color rgb="FF940A6D"/>
      <color rgb="FF3CAE5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Ac-Powered Monitors </a:t>
            </a:r>
            <a:endParaRPr lang="en-US"/>
          </a:p>
        </c:rich>
      </c:tx>
      <c:layout>
        <c:manualLayout>
          <c:xMode val="edge"/>
          <c:yMode val="edge"/>
          <c:x val="0.3927974992561119"/>
          <c:y val="2.4669603524229075E-2"/>
        </c:manualLayout>
      </c:layout>
      <c:overlay val="0"/>
    </c:title>
    <c:autoTitleDeleted val="0"/>
    <c:plotArea>
      <c:layout>
        <c:manualLayout>
          <c:layoutTarget val="inner"/>
          <c:xMode val="edge"/>
          <c:yMode val="edge"/>
          <c:x val="0.10382588503514809"/>
          <c:y val="7.9725554129522355E-2"/>
          <c:w val="0.84799204953749718"/>
          <c:h val="0.80421371530686303"/>
        </c:manualLayout>
      </c:layout>
      <c:scatterChart>
        <c:scatterStyle val="lineMarker"/>
        <c:varyColors val="0"/>
        <c:ser>
          <c:idx val="1"/>
          <c:order val="0"/>
          <c:tx>
            <c:v>Final Linear Segment Limit without Res</c:v>
          </c:tx>
          <c:spPr>
            <a:ln w="28575">
              <a:solidFill>
                <a:schemeClr val="bg1">
                  <a:lumMod val="65000"/>
                </a:schemeClr>
              </a:solidFill>
            </a:ln>
          </c:spPr>
          <c:marker>
            <c:symbol val="none"/>
          </c:marker>
          <c:xVal>
            <c:numRef>
              <c:f>Monitors!$N$3:$N$117</c:f>
              <c:numCache>
                <c:formatCode>General</c:formatCode>
                <c:ptCount val="115"/>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numCache>
            </c:numRef>
          </c:xVal>
          <c:yVal>
            <c:numRef>
              <c:f>Monitors!$O$3:$O$117</c:f>
              <c:numCache>
                <c:formatCode>0.00</c:formatCode>
                <c:ptCount val="115"/>
                <c:pt idx="0">
                  <c:v>9</c:v>
                </c:pt>
                <c:pt idx="1">
                  <c:v>9.3076923076923084</c:v>
                </c:pt>
                <c:pt idx="2">
                  <c:v>9.615384615384615</c:v>
                </c:pt>
                <c:pt idx="3">
                  <c:v>9.9230769230769234</c:v>
                </c:pt>
                <c:pt idx="4">
                  <c:v>10.230769230769232</c:v>
                </c:pt>
                <c:pt idx="5">
                  <c:v>10.538461538461538</c:v>
                </c:pt>
                <c:pt idx="6">
                  <c:v>10.846153846153847</c:v>
                </c:pt>
                <c:pt idx="7">
                  <c:v>11.153846153846153</c:v>
                </c:pt>
                <c:pt idx="8">
                  <c:v>11.461538461538462</c:v>
                </c:pt>
                <c:pt idx="9">
                  <c:v>11.76923076923077</c:v>
                </c:pt>
                <c:pt idx="10">
                  <c:v>12.076923076923077</c:v>
                </c:pt>
                <c:pt idx="11">
                  <c:v>12.384615384615385</c:v>
                </c:pt>
                <c:pt idx="12">
                  <c:v>12.692307692307693</c:v>
                </c:pt>
                <c:pt idx="13">
                  <c:v>13</c:v>
                </c:pt>
                <c:pt idx="14">
                  <c:v>13.307692307692308</c:v>
                </c:pt>
                <c:pt idx="15">
                  <c:v>13.615384615384617</c:v>
                </c:pt>
                <c:pt idx="16">
                  <c:v>13.923076923076923</c:v>
                </c:pt>
                <c:pt idx="17">
                  <c:v>14.230769230769232</c:v>
                </c:pt>
                <c:pt idx="18">
                  <c:v>14.53846153846154</c:v>
                </c:pt>
                <c:pt idx="19">
                  <c:v>14.846153846153847</c:v>
                </c:pt>
                <c:pt idx="20">
                  <c:v>15.153846153846155</c:v>
                </c:pt>
                <c:pt idx="21">
                  <c:v>15.461538461538463</c:v>
                </c:pt>
                <c:pt idx="22">
                  <c:v>15.76923076923077</c:v>
                </c:pt>
                <c:pt idx="23">
                  <c:v>16.07692307692308</c:v>
                </c:pt>
                <c:pt idx="24">
                  <c:v>16.384615384615387</c:v>
                </c:pt>
                <c:pt idx="25">
                  <c:v>16.692307692307693</c:v>
                </c:pt>
                <c:pt idx="26">
                  <c:v>17</c:v>
                </c:pt>
                <c:pt idx="27">
                  <c:v>20.4375</c:v>
                </c:pt>
                <c:pt idx="28">
                  <c:v>23.875</c:v>
                </c:pt>
                <c:pt idx="29">
                  <c:v>27.3125</c:v>
                </c:pt>
                <c:pt idx="30">
                  <c:v>30.75</c:v>
                </c:pt>
                <c:pt idx="31">
                  <c:v>31.791666666666671</c:v>
                </c:pt>
                <c:pt idx="32">
                  <c:v>32.833333333333336</c:v>
                </c:pt>
                <c:pt idx="33">
                  <c:v>33.875</c:v>
                </c:pt>
                <c:pt idx="34">
                  <c:v>34.916666666666671</c:v>
                </c:pt>
                <c:pt idx="35">
                  <c:v>35.958333333333336</c:v>
                </c:pt>
                <c:pt idx="36">
                  <c:v>37</c:v>
                </c:pt>
                <c:pt idx="37">
                  <c:v>37.25</c:v>
                </c:pt>
                <c:pt idx="38">
                  <c:v>37.5</c:v>
                </c:pt>
                <c:pt idx="39">
                  <c:v>37.75</c:v>
                </c:pt>
                <c:pt idx="40">
                  <c:v>38</c:v>
                </c:pt>
                <c:pt idx="41">
                  <c:v>38.166666666666664</c:v>
                </c:pt>
                <c:pt idx="42">
                  <c:v>38.333333333333336</c:v>
                </c:pt>
                <c:pt idx="43">
                  <c:v>38.5</c:v>
                </c:pt>
                <c:pt idx="44">
                  <c:v>38.666666666666664</c:v>
                </c:pt>
                <c:pt idx="45">
                  <c:v>38.833333333333329</c:v>
                </c:pt>
                <c:pt idx="46">
                  <c:v>39</c:v>
                </c:pt>
                <c:pt idx="47">
                  <c:v>40</c:v>
                </c:pt>
                <c:pt idx="48">
                  <c:v>41</c:v>
                </c:pt>
                <c:pt idx="49">
                  <c:v>42</c:v>
                </c:pt>
                <c:pt idx="50">
                  <c:v>43</c:v>
                </c:pt>
                <c:pt idx="51">
                  <c:v>44</c:v>
                </c:pt>
                <c:pt idx="52">
                  <c:v>45</c:v>
                </c:pt>
                <c:pt idx="53">
                  <c:v>46</c:v>
                </c:pt>
                <c:pt idx="54">
                  <c:v>47</c:v>
                </c:pt>
                <c:pt idx="55">
                  <c:v>48</c:v>
                </c:pt>
                <c:pt idx="56">
                  <c:v>49</c:v>
                </c:pt>
                <c:pt idx="57">
                  <c:v>49</c:v>
                </c:pt>
                <c:pt idx="58">
                  <c:v>49</c:v>
                </c:pt>
                <c:pt idx="59">
                  <c:v>49</c:v>
                </c:pt>
                <c:pt idx="60">
                  <c:v>49</c:v>
                </c:pt>
                <c:pt idx="61">
                  <c:v>50</c:v>
                </c:pt>
                <c:pt idx="62">
                  <c:v>51</c:v>
                </c:pt>
                <c:pt idx="63">
                  <c:v>52</c:v>
                </c:pt>
                <c:pt idx="64">
                  <c:v>53</c:v>
                </c:pt>
                <c:pt idx="65">
                  <c:v>54</c:v>
                </c:pt>
                <c:pt idx="66">
                  <c:v>55</c:v>
                </c:pt>
                <c:pt idx="67">
                  <c:v>56</c:v>
                </c:pt>
                <c:pt idx="68">
                  <c:v>57</c:v>
                </c:pt>
                <c:pt idx="69">
                  <c:v>58</c:v>
                </c:pt>
                <c:pt idx="70">
                  <c:v>59</c:v>
                </c:pt>
                <c:pt idx="71">
                  <c:v>60</c:v>
                </c:pt>
                <c:pt idx="72">
                  <c:v>61</c:v>
                </c:pt>
                <c:pt idx="73">
                  <c:v>62</c:v>
                </c:pt>
                <c:pt idx="74">
                  <c:v>63</c:v>
                </c:pt>
                <c:pt idx="75">
                  <c:v>64</c:v>
                </c:pt>
                <c:pt idx="76">
                  <c:v>65</c:v>
                </c:pt>
                <c:pt idx="77">
                  <c:v>66</c:v>
                </c:pt>
                <c:pt idx="78">
                  <c:v>67</c:v>
                </c:pt>
                <c:pt idx="79">
                  <c:v>68</c:v>
                </c:pt>
                <c:pt idx="80">
                  <c:v>69</c:v>
                </c:pt>
                <c:pt idx="81">
                  <c:v>70</c:v>
                </c:pt>
                <c:pt idx="82">
                  <c:v>71</c:v>
                </c:pt>
                <c:pt idx="83">
                  <c:v>72</c:v>
                </c:pt>
                <c:pt idx="84">
                  <c:v>73</c:v>
                </c:pt>
                <c:pt idx="85">
                  <c:v>74</c:v>
                </c:pt>
                <c:pt idx="86">
                  <c:v>75</c:v>
                </c:pt>
                <c:pt idx="87">
                  <c:v>76</c:v>
                </c:pt>
                <c:pt idx="88">
                  <c:v>77</c:v>
                </c:pt>
                <c:pt idx="89">
                  <c:v>78</c:v>
                </c:pt>
                <c:pt idx="90">
                  <c:v>79</c:v>
                </c:pt>
                <c:pt idx="91">
                  <c:v>80</c:v>
                </c:pt>
                <c:pt idx="92">
                  <c:v>81</c:v>
                </c:pt>
                <c:pt idx="93">
                  <c:v>82</c:v>
                </c:pt>
                <c:pt idx="94">
                  <c:v>83</c:v>
                </c:pt>
                <c:pt idx="95">
                  <c:v>84</c:v>
                </c:pt>
                <c:pt idx="96">
                  <c:v>85</c:v>
                </c:pt>
                <c:pt idx="97">
                  <c:v>86</c:v>
                </c:pt>
                <c:pt idx="98">
                  <c:v>87</c:v>
                </c:pt>
                <c:pt idx="99">
                  <c:v>88</c:v>
                </c:pt>
                <c:pt idx="100">
                  <c:v>89</c:v>
                </c:pt>
                <c:pt idx="101">
                  <c:v>89</c:v>
                </c:pt>
                <c:pt idx="102">
                  <c:v>89</c:v>
                </c:pt>
                <c:pt idx="103">
                  <c:v>89</c:v>
                </c:pt>
                <c:pt idx="104">
                  <c:v>89</c:v>
                </c:pt>
                <c:pt idx="105">
                  <c:v>89</c:v>
                </c:pt>
                <c:pt idx="106">
                  <c:v>89</c:v>
                </c:pt>
                <c:pt idx="107">
                  <c:v>89</c:v>
                </c:pt>
                <c:pt idx="108">
                  <c:v>89</c:v>
                </c:pt>
                <c:pt idx="109">
                  <c:v>89</c:v>
                </c:pt>
                <c:pt idx="110">
                  <c:v>89</c:v>
                </c:pt>
                <c:pt idx="111">
                  <c:v>89</c:v>
                </c:pt>
                <c:pt idx="112">
                  <c:v>89</c:v>
                </c:pt>
                <c:pt idx="113">
                  <c:v>89</c:v>
                </c:pt>
                <c:pt idx="114">
                  <c:v>89</c:v>
                </c:pt>
              </c:numCache>
            </c:numRef>
          </c:yVal>
          <c:smooth val="0"/>
        </c:ser>
        <c:ser>
          <c:idx val="0"/>
          <c:order val="1"/>
          <c:tx>
            <c:v>All Monitors</c:v>
          </c:tx>
          <c:spPr>
            <a:ln>
              <a:noFill/>
            </a:ln>
          </c:spPr>
          <c:marker>
            <c:symbol val="triangle"/>
            <c:size val="4"/>
            <c:spPr>
              <a:solidFill>
                <a:schemeClr val="tx1"/>
              </a:solidFill>
              <a:ln>
                <a:noFill/>
              </a:ln>
            </c:spPr>
          </c:marker>
          <c:xVal>
            <c:numRef>
              <c:f>'All Data'!$S$8:$S$1392</c:f>
              <c:numCache>
                <c:formatCode>General</c:formatCode>
                <c:ptCount val="1385"/>
                <c:pt idx="0">
                  <c:v>103.4</c:v>
                </c:pt>
                <c:pt idx="1">
                  <c:v>142</c:v>
                </c:pt>
                <c:pt idx="2">
                  <c:v>260.33999999999997</c:v>
                </c:pt>
                <c:pt idx="3">
                  <c:v>51.46</c:v>
                </c:pt>
                <c:pt idx="4">
                  <c:v>358.89</c:v>
                </c:pt>
                <c:pt idx="5">
                  <c:v>45.52</c:v>
                </c:pt>
                <c:pt idx="6">
                  <c:v>146.5</c:v>
                </c:pt>
                <c:pt idx="7">
                  <c:v>146.80000000000001</c:v>
                </c:pt>
                <c:pt idx="8">
                  <c:v>103.4</c:v>
                </c:pt>
                <c:pt idx="9">
                  <c:v>103.36</c:v>
                </c:pt>
                <c:pt idx="10">
                  <c:v>158.96</c:v>
                </c:pt>
                <c:pt idx="11">
                  <c:v>237</c:v>
                </c:pt>
                <c:pt idx="12">
                  <c:v>198.08</c:v>
                </c:pt>
                <c:pt idx="13">
                  <c:v>103.25</c:v>
                </c:pt>
                <c:pt idx="14">
                  <c:v>237.79</c:v>
                </c:pt>
                <c:pt idx="15">
                  <c:v>103.26</c:v>
                </c:pt>
                <c:pt idx="16">
                  <c:v>311.67</c:v>
                </c:pt>
                <c:pt idx="17">
                  <c:v>146.30000000000001</c:v>
                </c:pt>
                <c:pt idx="18">
                  <c:v>146</c:v>
                </c:pt>
                <c:pt idx="19">
                  <c:v>146.51</c:v>
                </c:pt>
                <c:pt idx="20">
                  <c:v>146.51</c:v>
                </c:pt>
                <c:pt idx="21">
                  <c:v>146.35</c:v>
                </c:pt>
                <c:pt idx="22">
                  <c:v>146.51</c:v>
                </c:pt>
                <c:pt idx="23">
                  <c:v>146.51</c:v>
                </c:pt>
                <c:pt idx="24">
                  <c:v>146.04</c:v>
                </c:pt>
                <c:pt idx="25">
                  <c:v>146.22999999999999</c:v>
                </c:pt>
                <c:pt idx="26">
                  <c:v>146.51</c:v>
                </c:pt>
                <c:pt idx="27">
                  <c:v>146.51</c:v>
                </c:pt>
                <c:pt idx="28">
                  <c:v>146.33000000000001</c:v>
                </c:pt>
                <c:pt idx="29">
                  <c:v>146.51</c:v>
                </c:pt>
                <c:pt idx="30">
                  <c:v>146.51</c:v>
                </c:pt>
                <c:pt idx="31">
                  <c:v>158.80000000000001</c:v>
                </c:pt>
                <c:pt idx="32">
                  <c:v>158.62</c:v>
                </c:pt>
                <c:pt idx="33">
                  <c:v>146.4</c:v>
                </c:pt>
                <c:pt idx="34">
                  <c:v>146.03</c:v>
                </c:pt>
                <c:pt idx="35">
                  <c:v>146.34</c:v>
                </c:pt>
                <c:pt idx="36">
                  <c:v>146.34</c:v>
                </c:pt>
                <c:pt idx="37">
                  <c:v>146.34</c:v>
                </c:pt>
                <c:pt idx="38">
                  <c:v>146.34</c:v>
                </c:pt>
                <c:pt idx="39">
                  <c:v>146</c:v>
                </c:pt>
                <c:pt idx="40">
                  <c:v>146.30000000000001</c:v>
                </c:pt>
                <c:pt idx="41">
                  <c:v>146.30000000000001</c:v>
                </c:pt>
                <c:pt idx="42">
                  <c:v>146.51</c:v>
                </c:pt>
                <c:pt idx="43">
                  <c:v>146</c:v>
                </c:pt>
                <c:pt idx="44">
                  <c:v>146.51</c:v>
                </c:pt>
                <c:pt idx="45">
                  <c:v>146.30000000000001</c:v>
                </c:pt>
                <c:pt idx="46">
                  <c:v>146</c:v>
                </c:pt>
                <c:pt idx="47">
                  <c:v>146.35</c:v>
                </c:pt>
                <c:pt idx="48">
                  <c:v>146.51</c:v>
                </c:pt>
                <c:pt idx="49">
                  <c:v>146.30000000000001</c:v>
                </c:pt>
                <c:pt idx="50">
                  <c:v>146</c:v>
                </c:pt>
                <c:pt idx="51">
                  <c:v>146.51</c:v>
                </c:pt>
                <c:pt idx="52">
                  <c:v>146.4</c:v>
                </c:pt>
                <c:pt idx="53">
                  <c:v>158.62</c:v>
                </c:pt>
                <c:pt idx="54">
                  <c:v>146.34</c:v>
                </c:pt>
                <c:pt idx="55">
                  <c:v>146.51</c:v>
                </c:pt>
                <c:pt idx="56">
                  <c:v>146.30000000000001</c:v>
                </c:pt>
                <c:pt idx="57">
                  <c:v>146.33000000000001</c:v>
                </c:pt>
                <c:pt idx="58">
                  <c:v>169</c:v>
                </c:pt>
                <c:pt idx="59">
                  <c:v>146.51</c:v>
                </c:pt>
                <c:pt idx="60">
                  <c:v>146.35</c:v>
                </c:pt>
                <c:pt idx="61">
                  <c:v>146.5</c:v>
                </c:pt>
                <c:pt idx="62">
                  <c:v>158.6</c:v>
                </c:pt>
                <c:pt idx="63">
                  <c:v>147.13999999999999</c:v>
                </c:pt>
                <c:pt idx="64">
                  <c:v>146.35</c:v>
                </c:pt>
                <c:pt idx="65">
                  <c:v>146.1</c:v>
                </c:pt>
                <c:pt idx="66">
                  <c:v>146.30000000000001</c:v>
                </c:pt>
                <c:pt idx="67">
                  <c:v>146.4</c:v>
                </c:pt>
                <c:pt idx="68">
                  <c:v>146.30000000000001</c:v>
                </c:pt>
                <c:pt idx="69">
                  <c:v>146.30000000000001</c:v>
                </c:pt>
                <c:pt idx="70">
                  <c:v>146.35</c:v>
                </c:pt>
                <c:pt idx="71">
                  <c:v>146.51</c:v>
                </c:pt>
                <c:pt idx="72">
                  <c:v>146.4</c:v>
                </c:pt>
                <c:pt idx="73">
                  <c:v>146.51</c:v>
                </c:pt>
                <c:pt idx="74">
                  <c:v>146.51</c:v>
                </c:pt>
                <c:pt idx="75">
                  <c:v>146.51</c:v>
                </c:pt>
                <c:pt idx="76">
                  <c:v>146.33000000000001</c:v>
                </c:pt>
                <c:pt idx="77">
                  <c:v>146</c:v>
                </c:pt>
                <c:pt idx="78">
                  <c:v>146.51</c:v>
                </c:pt>
                <c:pt idx="79">
                  <c:v>146.51</c:v>
                </c:pt>
                <c:pt idx="80">
                  <c:v>146.30000000000001</c:v>
                </c:pt>
                <c:pt idx="81">
                  <c:v>103.36</c:v>
                </c:pt>
                <c:pt idx="82">
                  <c:v>140.97999999999999</c:v>
                </c:pt>
                <c:pt idx="83">
                  <c:v>140.97999999999999</c:v>
                </c:pt>
                <c:pt idx="84">
                  <c:v>146.51</c:v>
                </c:pt>
                <c:pt idx="85">
                  <c:v>161</c:v>
                </c:pt>
                <c:pt idx="86">
                  <c:v>161.44999999999999</c:v>
                </c:pt>
                <c:pt idx="87">
                  <c:v>161</c:v>
                </c:pt>
                <c:pt idx="88">
                  <c:v>161</c:v>
                </c:pt>
                <c:pt idx="89">
                  <c:v>159.80000000000001</c:v>
                </c:pt>
                <c:pt idx="90">
                  <c:v>161.5</c:v>
                </c:pt>
                <c:pt idx="91">
                  <c:v>162.61000000000001</c:v>
                </c:pt>
                <c:pt idx="92">
                  <c:v>162.61000000000001</c:v>
                </c:pt>
                <c:pt idx="93">
                  <c:v>161</c:v>
                </c:pt>
                <c:pt idx="94">
                  <c:v>161</c:v>
                </c:pt>
                <c:pt idx="95">
                  <c:v>161.5</c:v>
                </c:pt>
                <c:pt idx="96">
                  <c:v>162.61000000000001</c:v>
                </c:pt>
                <c:pt idx="97">
                  <c:v>161</c:v>
                </c:pt>
                <c:pt idx="98">
                  <c:v>170.24</c:v>
                </c:pt>
                <c:pt idx="99">
                  <c:v>150</c:v>
                </c:pt>
                <c:pt idx="100">
                  <c:v>150</c:v>
                </c:pt>
                <c:pt idx="101">
                  <c:v>161.5</c:v>
                </c:pt>
                <c:pt idx="102">
                  <c:v>170.2</c:v>
                </c:pt>
                <c:pt idx="103">
                  <c:v>161.5</c:v>
                </c:pt>
                <c:pt idx="104">
                  <c:v>161</c:v>
                </c:pt>
                <c:pt idx="105">
                  <c:v>161</c:v>
                </c:pt>
                <c:pt idx="106">
                  <c:v>161</c:v>
                </c:pt>
                <c:pt idx="107">
                  <c:v>162.61000000000001</c:v>
                </c:pt>
                <c:pt idx="108">
                  <c:v>159.1</c:v>
                </c:pt>
                <c:pt idx="109">
                  <c:v>161.5</c:v>
                </c:pt>
                <c:pt idx="110">
                  <c:v>161.69999999999999</c:v>
                </c:pt>
                <c:pt idx="111">
                  <c:v>161.5</c:v>
                </c:pt>
                <c:pt idx="112">
                  <c:v>161.44999999999999</c:v>
                </c:pt>
                <c:pt idx="113">
                  <c:v>162</c:v>
                </c:pt>
                <c:pt idx="114">
                  <c:v>161.5</c:v>
                </c:pt>
                <c:pt idx="115">
                  <c:v>161.4</c:v>
                </c:pt>
                <c:pt idx="116">
                  <c:v>170.22</c:v>
                </c:pt>
                <c:pt idx="117">
                  <c:v>160</c:v>
                </c:pt>
                <c:pt idx="118">
                  <c:v>161.5</c:v>
                </c:pt>
                <c:pt idx="119">
                  <c:v>161</c:v>
                </c:pt>
                <c:pt idx="120">
                  <c:v>157.6</c:v>
                </c:pt>
                <c:pt idx="121">
                  <c:v>161.5</c:v>
                </c:pt>
                <c:pt idx="122">
                  <c:v>162.69999999999999</c:v>
                </c:pt>
                <c:pt idx="123">
                  <c:v>161.5</c:v>
                </c:pt>
                <c:pt idx="124">
                  <c:v>162</c:v>
                </c:pt>
                <c:pt idx="125">
                  <c:v>161.5</c:v>
                </c:pt>
                <c:pt idx="126">
                  <c:v>161.44999999999999</c:v>
                </c:pt>
                <c:pt idx="127">
                  <c:v>161.5</c:v>
                </c:pt>
                <c:pt idx="128">
                  <c:v>161.5</c:v>
                </c:pt>
                <c:pt idx="129">
                  <c:v>165.8</c:v>
                </c:pt>
                <c:pt idx="130">
                  <c:v>165.8</c:v>
                </c:pt>
                <c:pt idx="131">
                  <c:v>161.5</c:v>
                </c:pt>
                <c:pt idx="132">
                  <c:v>162</c:v>
                </c:pt>
                <c:pt idx="133">
                  <c:v>175.6</c:v>
                </c:pt>
                <c:pt idx="134">
                  <c:v>141.5</c:v>
                </c:pt>
                <c:pt idx="135">
                  <c:v>141.6</c:v>
                </c:pt>
                <c:pt idx="136">
                  <c:v>176.12</c:v>
                </c:pt>
                <c:pt idx="137">
                  <c:v>140.97999999999999</c:v>
                </c:pt>
                <c:pt idx="138">
                  <c:v>175.6</c:v>
                </c:pt>
                <c:pt idx="139">
                  <c:v>176.12</c:v>
                </c:pt>
                <c:pt idx="140">
                  <c:v>175.59</c:v>
                </c:pt>
                <c:pt idx="141">
                  <c:v>176.12</c:v>
                </c:pt>
                <c:pt idx="142">
                  <c:v>237</c:v>
                </c:pt>
                <c:pt idx="143">
                  <c:v>226.53</c:v>
                </c:pt>
                <c:pt idx="144">
                  <c:v>198</c:v>
                </c:pt>
                <c:pt idx="145">
                  <c:v>144.9</c:v>
                </c:pt>
                <c:pt idx="146">
                  <c:v>141.6</c:v>
                </c:pt>
                <c:pt idx="147">
                  <c:v>141.6</c:v>
                </c:pt>
                <c:pt idx="148">
                  <c:v>141.6</c:v>
                </c:pt>
                <c:pt idx="149">
                  <c:v>142</c:v>
                </c:pt>
                <c:pt idx="150">
                  <c:v>141.6</c:v>
                </c:pt>
                <c:pt idx="151">
                  <c:v>141.6</c:v>
                </c:pt>
                <c:pt idx="152">
                  <c:v>141.6</c:v>
                </c:pt>
                <c:pt idx="153">
                  <c:v>170.52</c:v>
                </c:pt>
                <c:pt idx="154">
                  <c:v>199.28</c:v>
                </c:pt>
                <c:pt idx="155">
                  <c:v>141.55000000000001</c:v>
                </c:pt>
                <c:pt idx="156">
                  <c:v>141.6</c:v>
                </c:pt>
                <c:pt idx="157">
                  <c:v>141.6</c:v>
                </c:pt>
                <c:pt idx="158">
                  <c:v>175.61</c:v>
                </c:pt>
                <c:pt idx="159">
                  <c:v>176.12</c:v>
                </c:pt>
                <c:pt idx="160">
                  <c:v>175.61</c:v>
                </c:pt>
                <c:pt idx="161">
                  <c:v>141.6</c:v>
                </c:pt>
                <c:pt idx="162">
                  <c:v>176.12</c:v>
                </c:pt>
                <c:pt idx="163">
                  <c:v>141.44999999999999</c:v>
                </c:pt>
                <c:pt idx="164">
                  <c:v>157.6</c:v>
                </c:pt>
                <c:pt idx="165">
                  <c:v>174</c:v>
                </c:pt>
                <c:pt idx="166">
                  <c:v>176.12</c:v>
                </c:pt>
                <c:pt idx="167">
                  <c:v>174.17</c:v>
                </c:pt>
                <c:pt idx="168">
                  <c:v>175.57</c:v>
                </c:pt>
                <c:pt idx="169">
                  <c:v>175.57</c:v>
                </c:pt>
                <c:pt idx="170">
                  <c:v>110.39</c:v>
                </c:pt>
                <c:pt idx="171">
                  <c:v>175.62</c:v>
                </c:pt>
                <c:pt idx="172">
                  <c:v>174.2</c:v>
                </c:pt>
                <c:pt idx="173">
                  <c:v>176.12</c:v>
                </c:pt>
                <c:pt idx="174">
                  <c:v>175.61</c:v>
                </c:pt>
                <c:pt idx="175">
                  <c:v>176.1</c:v>
                </c:pt>
                <c:pt idx="176">
                  <c:v>175.6</c:v>
                </c:pt>
                <c:pt idx="177">
                  <c:v>175.6</c:v>
                </c:pt>
                <c:pt idx="178">
                  <c:v>174.2</c:v>
                </c:pt>
                <c:pt idx="179">
                  <c:v>176</c:v>
                </c:pt>
                <c:pt idx="180">
                  <c:v>176</c:v>
                </c:pt>
                <c:pt idx="181">
                  <c:v>174.2</c:v>
                </c:pt>
                <c:pt idx="182">
                  <c:v>174.6</c:v>
                </c:pt>
                <c:pt idx="183">
                  <c:v>175.9</c:v>
                </c:pt>
                <c:pt idx="184">
                  <c:v>175.57</c:v>
                </c:pt>
                <c:pt idx="185">
                  <c:v>176</c:v>
                </c:pt>
                <c:pt idx="186">
                  <c:v>175.6</c:v>
                </c:pt>
                <c:pt idx="187">
                  <c:v>175.61</c:v>
                </c:pt>
                <c:pt idx="188">
                  <c:v>174.17</c:v>
                </c:pt>
                <c:pt idx="189">
                  <c:v>174</c:v>
                </c:pt>
                <c:pt idx="190">
                  <c:v>175.61</c:v>
                </c:pt>
                <c:pt idx="191">
                  <c:v>176.12</c:v>
                </c:pt>
                <c:pt idx="192">
                  <c:v>175.6</c:v>
                </c:pt>
                <c:pt idx="193">
                  <c:v>162.69999999999999</c:v>
                </c:pt>
                <c:pt idx="194">
                  <c:v>162.69999999999999</c:v>
                </c:pt>
                <c:pt idx="195">
                  <c:v>162.69999999999999</c:v>
                </c:pt>
                <c:pt idx="196">
                  <c:v>171</c:v>
                </c:pt>
                <c:pt idx="197">
                  <c:v>75.2</c:v>
                </c:pt>
                <c:pt idx="198">
                  <c:v>311.7</c:v>
                </c:pt>
                <c:pt idx="199">
                  <c:v>311.67</c:v>
                </c:pt>
                <c:pt idx="200">
                  <c:v>310.5</c:v>
                </c:pt>
                <c:pt idx="201">
                  <c:v>159</c:v>
                </c:pt>
                <c:pt idx="202">
                  <c:v>158.88</c:v>
                </c:pt>
                <c:pt idx="203">
                  <c:v>227.1</c:v>
                </c:pt>
                <c:pt idx="204">
                  <c:v>218.8</c:v>
                </c:pt>
                <c:pt idx="205">
                  <c:v>160.54</c:v>
                </c:pt>
                <c:pt idx="206">
                  <c:v>160.46</c:v>
                </c:pt>
                <c:pt idx="207">
                  <c:v>160.46</c:v>
                </c:pt>
                <c:pt idx="208">
                  <c:v>160.46</c:v>
                </c:pt>
                <c:pt idx="209">
                  <c:v>160.46</c:v>
                </c:pt>
                <c:pt idx="210">
                  <c:v>146.30000000000001</c:v>
                </c:pt>
                <c:pt idx="211">
                  <c:v>170.95</c:v>
                </c:pt>
                <c:pt idx="212">
                  <c:v>161.5</c:v>
                </c:pt>
                <c:pt idx="213">
                  <c:v>161.5</c:v>
                </c:pt>
                <c:pt idx="214">
                  <c:v>160.47</c:v>
                </c:pt>
                <c:pt idx="215">
                  <c:v>158.94</c:v>
                </c:pt>
                <c:pt idx="216">
                  <c:v>160.54</c:v>
                </c:pt>
                <c:pt idx="217">
                  <c:v>160.47</c:v>
                </c:pt>
                <c:pt idx="218">
                  <c:v>171.21</c:v>
                </c:pt>
                <c:pt idx="219">
                  <c:v>184</c:v>
                </c:pt>
                <c:pt idx="220">
                  <c:v>184</c:v>
                </c:pt>
                <c:pt idx="221">
                  <c:v>160.47</c:v>
                </c:pt>
                <c:pt idx="222">
                  <c:v>163</c:v>
                </c:pt>
                <c:pt idx="223">
                  <c:v>160.47</c:v>
                </c:pt>
                <c:pt idx="224">
                  <c:v>162.71</c:v>
                </c:pt>
                <c:pt idx="225">
                  <c:v>157.4</c:v>
                </c:pt>
                <c:pt idx="226">
                  <c:v>160.54</c:v>
                </c:pt>
                <c:pt idx="227">
                  <c:v>171</c:v>
                </c:pt>
                <c:pt idx="228">
                  <c:v>171</c:v>
                </c:pt>
                <c:pt idx="229">
                  <c:v>146.51</c:v>
                </c:pt>
                <c:pt idx="230">
                  <c:v>159.80000000000001</c:v>
                </c:pt>
                <c:pt idx="231">
                  <c:v>158.96</c:v>
                </c:pt>
                <c:pt idx="232">
                  <c:v>158.94</c:v>
                </c:pt>
                <c:pt idx="233">
                  <c:v>146.51</c:v>
                </c:pt>
                <c:pt idx="234">
                  <c:v>162.69999999999999</c:v>
                </c:pt>
                <c:pt idx="235">
                  <c:v>187</c:v>
                </c:pt>
                <c:pt idx="236">
                  <c:v>163</c:v>
                </c:pt>
                <c:pt idx="237">
                  <c:v>163</c:v>
                </c:pt>
                <c:pt idx="238">
                  <c:v>163</c:v>
                </c:pt>
                <c:pt idx="239">
                  <c:v>158.96</c:v>
                </c:pt>
                <c:pt idx="240">
                  <c:v>158.96</c:v>
                </c:pt>
                <c:pt idx="241">
                  <c:v>161.5</c:v>
                </c:pt>
                <c:pt idx="242">
                  <c:v>162.69999999999999</c:v>
                </c:pt>
                <c:pt idx="243">
                  <c:v>171.3</c:v>
                </c:pt>
                <c:pt idx="244">
                  <c:v>159</c:v>
                </c:pt>
                <c:pt idx="245">
                  <c:v>171</c:v>
                </c:pt>
                <c:pt idx="246">
                  <c:v>158.1</c:v>
                </c:pt>
                <c:pt idx="247">
                  <c:v>170.95</c:v>
                </c:pt>
                <c:pt idx="248">
                  <c:v>170.6</c:v>
                </c:pt>
                <c:pt idx="249">
                  <c:v>171</c:v>
                </c:pt>
                <c:pt idx="250">
                  <c:v>170.52</c:v>
                </c:pt>
                <c:pt idx="251">
                  <c:v>158.96</c:v>
                </c:pt>
                <c:pt idx="252">
                  <c:v>169.54</c:v>
                </c:pt>
                <c:pt idx="253">
                  <c:v>158.96</c:v>
                </c:pt>
                <c:pt idx="254">
                  <c:v>162.69999999999999</c:v>
                </c:pt>
                <c:pt idx="255">
                  <c:v>161.5</c:v>
                </c:pt>
                <c:pt idx="256">
                  <c:v>162.71</c:v>
                </c:pt>
                <c:pt idx="257">
                  <c:v>162.71</c:v>
                </c:pt>
                <c:pt idx="258">
                  <c:v>160.54</c:v>
                </c:pt>
                <c:pt idx="259">
                  <c:v>158.96</c:v>
                </c:pt>
                <c:pt idx="260">
                  <c:v>160.54</c:v>
                </c:pt>
                <c:pt idx="261">
                  <c:v>158.34</c:v>
                </c:pt>
                <c:pt idx="262">
                  <c:v>163.76</c:v>
                </c:pt>
                <c:pt idx="263">
                  <c:v>161.5</c:v>
                </c:pt>
                <c:pt idx="264">
                  <c:v>161.5</c:v>
                </c:pt>
                <c:pt idx="265">
                  <c:v>146.51</c:v>
                </c:pt>
                <c:pt idx="266">
                  <c:v>159.80000000000001</c:v>
                </c:pt>
                <c:pt idx="267">
                  <c:v>160.1</c:v>
                </c:pt>
                <c:pt idx="268">
                  <c:v>162.71</c:v>
                </c:pt>
                <c:pt idx="269">
                  <c:v>146.51</c:v>
                </c:pt>
                <c:pt idx="270">
                  <c:v>158.94</c:v>
                </c:pt>
                <c:pt idx="271">
                  <c:v>162.44</c:v>
                </c:pt>
                <c:pt idx="272">
                  <c:v>159</c:v>
                </c:pt>
                <c:pt idx="273">
                  <c:v>162.69999999999999</c:v>
                </c:pt>
                <c:pt idx="274">
                  <c:v>170.52</c:v>
                </c:pt>
                <c:pt idx="275">
                  <c:v>162.69999999999999</c:v>
                </c:pt>
                <c:pt idx="276">
                  <c:v>170.9</c:v>
                </c:pt>
                <c:pt idx="277">
                  <c:v>162.69999999999999</c:v>
                </c:pt>
                <c:pt idx="278">
                  <c:v>170.95</c:v>
                </c:pt>
                <c:pt idx="279">
                  <c:v>160.54</c:v>
                </c:pt>
                <c:pt idx="280">
                  <c:v>160.54</c:v>
                </c:pt>
                <c:pt idx="281">
                  <c:v>171</c:v>
                </c:pt>
                <c:pt idx="282">
                  <c:v>171</c:v>
                </c:pt>
                <c:pt idx="283">
                  <c:v>171</c:v>
                </c:pt>
                <c:pt idx="284">
                  <c:v>163.66</c:v>
                </c:pt>
                <c:pt idx="285">
                  <c:v>217.6</c:v>
                </c:pt>
                <c:pt idx="286">
                  <c:v>158.94</c:v>
                </c:pt>
                <c:pt idx="287">
                  <c:v>159</c:v>
                </c:pt>
                <c:pt idx="288">
                  <c:v>159</c:v>
                </c:pt>
                <c:pt idx="289">
                  <c:v>170.95</c:v>
                </c:pt>
                <c:pt idx="290">
                  <c:v>161.5</c:v>
                </c:pt>
                <c:pt idx="291">
                  <c:v>163</c:v>
                </c:pt>
                <c:pt idx="292">
                  <c:v>162.71</c:v>
                </c:pt>
                <c:pt idx="293">
                  <c:v>161.5</c:v>
                </c:pt>
                <c:pt idx="294">
                  <c:v>158.36000000000001</c:v>
                </c:pt>
                <c:pt idx="295">
                  <c:v>170.52</c:v>
                </c:pt>
                <c:pt idx="296">
                  <c:v>170.99</c:v>
                </c:pt>
                <c:pt idx="297">
                  <c:v>160.5</c:v>
                </c:pt>
                <c:pt idx="298">
                  <c:v>170.52</c:v>
                </c:pt>
                <c:pt idx="299">
                  <c:v>171</c:v>
                </c:pt>
                <c:pt idx="300">
                  <c:v>171</c:v>
                </c:pt>
                <c:pt idx="301">
                  <c:v>160.46</c:v>
                </c:pt>
                <c:pt idx="302">
                  <c:v>158.34</c:v>
                </c:pt>
                <c:pt idx="303">
                  <c:v>171.3</c:v>
                </c:pt>
                <c:pt idx="304">
                  <c:v>171</c:v>
                </c:pt>
                <c:pt idx="305">
                  <c:v>170.52</c:v>
                </c:pt>
                <c:pt idx="306">
                  <c:v>170.52</c:v>
                </c:pt>
                <c:pt idx="307">
                  <c:v>158.41</c:v>
                </c:pt>
                <c:pt idx="308">
                  <c:v>163.22</c:v>
                </c:pt>
                <c:pt idx="309">
                  <c:v>171</c:v>
                </c:pt>
                <c:pt idx="310">
                  <c:v>170.52</c:v>
                </c:pt>
                <c:pt idx="311">
                  <c:v>162.71</c:v>
                </c:pt>
                <c:pt idx="312">
                  <c:v>162.69999999999999</c:v>
                </c:pt>
                <c:pt idx="313">
                  <c:v>171</c:v>
                </c:pt>
                <c:pt idx="314">
                  <c:v>160.6</c:v>
                </c:pt>
                <c:pt idx="315">
                  <c:v>162.71</c:v>
                </c:pt>
                <c:pt idx="316">
                  <c:v>162.71</c:v>
                </c:pt>
                <c:pt idx="317">
                  <c:v>162.71</c:v>
                </c:pt>
                <c:pt idx="318">
                  <c:v>163</c:v>
                </c:pt>
                <c:pt idx="319">
                  <c:v>163</c:v>
                </c:pt>
                <c:pt idx="320">
                  <c:v>163</c:v>
                </c:pt>
                <c:pt idx="321">
                  <c:v>170.52</c:v>
                </c:pt>
                <c:pt idx="322">
                  <c:v>174.5</c:v>
                </c:pt>
                <c:pt idx="323">
                  <c:v>170.5</c:v>
                </c:pt>
                <c:pt idx="324">
                  <c:v>170.8</c:v>
                </c:pt>
                <c:pt idx="325">
                  <c:v>294.39999999999998</c:v>
                </c:pt>
                <c:pt idx="326">
                  <c:v>259.10000000000002</c:v>
                </c:pt>
                <c:pt idx="327">
                  <c:v>217</c:v>
                </c:pt>
                <c:pt idx="328">
                  <c:v>217.62</c:v>
                </c:pt>
                <c:pt idx="329">
                  <c:v>217.4</c:v>
                </c:pt>
                <c:pt idx="330">
                  <c:v>217.62</c:v>
                </c:pt>
                <c:pt idx="331">
                  <c:v>217</c:v>
                </c:pt>
                <c:pt idx="332">
                  <c:v>217</c:v>
                </c:pt>
                <c:pt idx="333">
                  <c:v>217.46</c:v>
                </c:pt>
                <c:pt idx="334">
                  <c:v>217.46</c:v>
                </c:pt>
                <c:pt idx="335">
                  <c:v>217.46</c:v>
                </c:pt>
                <c:pt idx="336">
                  <c:v>217.4</c:v>
                </c:pt>
                <c:pt idx="337">
                  <c:v>217</c:v>
                </c:pt>
                <c:pt idx="338">
                  <c:v>217.62</c:v>
                </c:pt>
                <c:pt idx="339">
                  <c:v>217.5</c:v>
                </c:pt>
                <c:pt idx="340">
                  <c:v>217.46</c:v>
                </c:pt>
                <c:pt idx="341">
                  <c:v>217.43</c:v>
                </c:pt>
                <c:pt idx="342">
                  <c:v>217.5</c:v>
                </c:pt>
                <c:pt idx="343">
                  <c:v>217.62</c:v>
                </c:pt>
                <c:pt idx="344">
                  <c:v>217.4</c:v>
                </c:pt>
                <c:pt idx="345">
                  <c:v>217.29</c:v>
                </c:pt>
                <c:pt idx="346">
                  <c:v>217.62</c:v>
                </c:pt>
                <c:pt idx="347">
                  <c:v>217.46</c:v>
                </c:pt>
                <c:pt idx="348">
                  <c:v>217.4</c:v>
                </c:pt>
                <c:pt idx="349">
                  <c:v>217</c:v>
                </c:pt>
                <c:pt idx="350">
                  <c:v>217.62</c:v>
                </c:pt>
                <c:pt idx="351">
                  <c:v>217.4</c:v>
                </c:pt>
                <c:pt idx="352">
                  <c:v>217.4</c:v>
                </c:pt>
                <c:pt idx="353">
                  <c:v>217</c:v>
                </c:pt>
                <c:pt idx="354">
                  <c:v>217.62</c:v>
                </c:pt>
                <c:pt idx="355">
                  <c:v>217.62</c:v>
                </c:pt>
                <c:pt idx="356">
                  <c:v>217.43</c:v>
                </c:pt>
                <c:pt idx="357">
                  <c:v>217.4</c:v>
                </c:pt>
                <c:pt idx="358">
                  <c:v>217.4</c:v>
                </c:pt>
                <c:pt idx="359">
                  <c:v>217.4</c:v>
                </c:pt>
                <c:pt idx="360">
                  <c:v>217.43</c:v>
                </c:pt>
                <c:pt idx="361">
                  <c:v>217.46</c:v>
                </c:pt>
                <c:pt idx="362">
                  <c:v>261.12</c:v>
                </c:pt>
                <c:pt idx="363">
                  <c:v>310.2</c:v>
                </c:pt>
                <c:pt idx="364">
                  <c:v>310.2</c:v>
                </c:pt>
                <c:pt idx="365">
                  <c:v>217</c:v>
                </c:pt>
                <c:pt idx="366">
                  <c:v>425.04</c:v>
                </c:pt>
                <c:pt idx="367">
                  <c:v>1296</c:v>
                </c:pt>
                <c:pt idx="368">
                  <c:v>171</c:v>
                </c:pt>
                <c:pt idx="369">
                  <c:v>75.319999999999993</c:v>
                </c:pt>
                <c:pt idx="370">
                  <c:v>142</c:v>
                </c:pt>
                <c:pt idx="371">
                  <c:v>198.08</c:v>
                </c:pt>
                <c:pt idx="372">
                  <c:v>242.19</c:v>
                </c:pt>
                <c:pt idx="373">
                  <c:v>181.8</c:v>
                </c:pt>
                <c:pt idx="374">
                  <c:v>246.6</c:v>
                </c:pt>
                <c:pt idx="375">
                  <c:v>235.75</c:v>
                </c:pt>
                <c:pt idx="376">
                  <c:v>242.19</c:v>
                </c:pt>
                <c:pt idx="377">
                  <c:v>246.16</c:v>
                </c:pt>
                <c:pt idx="378">
                  <c:v>181.8</c:v>
                </c:pt>
                <c:pt idx="379">
                  <c:v>236.92</c:v>
                </c:pt>
                <c:pt idx="380">
                  <c:v>237</c:v>
                </c:pt>
                <c:pt idx="381">
                  <c:v>242.19</c:v>
                </c:pt>
                <c:pt idx="382">
                  <c:v>242.19</c:v>
                </c:pt>
                <c:pt idx="383">
                  <c:v>242.19</c:v>
                </c:pt>
                <c:pt idx="384">
                  <c:v>235.75</c:v>
                </c:pt>
                <c:pt idx="385">
                  <c:v>197.7</c:v>
                </c:pt>
                <c:pt idx="386">
                  <c:v>197.7</c:v>
                </c:pt>
                <c:pt idx="387">
                  <c:v>242.19</c:v>
                </c:pt>
                <c:pt idx="388">
                  <c:v>197.91</c:v>
                </c:pt>
                <c:pt idx="389">
                  <c:v>311.7</c:v>
                </c:pt>
                <c:pt idx="390">
                  <c:v>311.37</c:v>
                </c:pt>
                <c:pt idx="391">
                  <c:v>246.6</c:v>
                </c:pt>
                <c:pt idx="392">
                  <c:v>236.8</c:v>
                </c:pt>
                <c:pt idx="393">
                  <c:v>236.92</c:v>
                </c:pt>
                <c:pt idx="394">
                  <c:v>236.9</c:v>
                </c:pt>
                <c:pt idx="395">
                  <c:v>311</c:v>
                </c:pt>
                <c:pt idx="396">
                  <c:v>311.52999999999997</c:v>
                </c:pt>
                <c:pt idx="397">
                  <c:v>311.58</c:v>
                </c:pt>
                <c:pt idx="398">
                  <c:v>103.36</c:v>
                </c:pt>
                <c:pt idx="399">
                  <c:v>84</c:v>
                </c:pt>
                <c:pt idx="400">
                  <c:v>146.51</c:v>
                </c:pt>
                <c:pt idx="401">
                  <c:v>242.19</c:v>
                </c:pt>
                <c:pt idx="402">
                  <c:v>198</c:v>
                </c:pt>
                <c:pt idx="403">
                  <c:v>82.96</c:v>
                </c:pt>
                <c:pt idx="404">
                  <c:v>188</c:v>
                </c:pt>
                <c:pt idx="405">
                  <c:v>217.4</c:v>
                </c:pt>
                <c:pt idx="406">
                  <c:v>197.57</c:v>
                </c:pt>
                <c:pt idx="407">
                  <c:v>103.4</c:v>
                </c:pt>
                <c:pt idx="408">
                  <c:v>198.38</c:v>
                </c:pt>
                <c:pt idx="409">
                  <c:v>103.4</c:v>
                </c:pt>
                <c:pt idx="410">
                  <c:v>140.97999999999999</c:v>
                </c:pt>
                <c:pt idx="411">
                  <c:v>175.57</c:v>
                </c:pt>
                <c:pt idx="412">
                  <c:v>175.57</c:v>
                </c:pt>
                <c:pt idx="413">
                  <c:v>198.91</c:v>
                </c:pt>
                <c:pt idx="414">
                  <c:v>160.88999999999999</c:v>
                </c:pt>
                <c:pt idx="415">
                  <c:v>197.47</c:v>
                </c:pt>
                <c:pt idx="416">
                  <c:v>197.47</c:v>
                </c:pt>
                <c:pt idx="417">
                  <c:v>198.1</c:v>
                </c:pt>
                <c:pt idx="418">
                  <c:v>198.08</c:v>
                </c:pt>
                <c:pt idx="419">
                  <c:v>160.74</c:v>
                </c:pt>
                <c:pt idx="420">
                  <c:v>198</c:v>
                </c:pt>
                <c:pt idx="421">
                  <c:v>161.5</c:v>
                </c:pt>
                <c:pt idx="422">
                  <c:v>246.62</c:v>
                </c:pt>
                <c:pt idx="423">
                  <c:v>246.62</c:v>
                </c:pt>
                <c:pt idx="424">
                  <c:v>246.62</c:v>
                </c:pt>
                <c:pt idx="425">
                  <c:v>198</c:v>
                </c:pt>
                <c:pt idx="426">
                  <c:v>246.62</c:v>
                </c:pt>
                <c:pt idx="427">
                  <c:v>198.1</c:v>
                </c:pt>
                <c:pt idx="428">
                  <c:v>246.62</c:v>
                </c:pt>
                <c:pt idx="429">
                  <c:v>198</c:v>
                </c:pt>
                <c:pt idx="430">
                  <c:v>311.7</c:v>
                </c:pt>
                <c:pt idx="431">
                  <c:v>198.08</c:v>
                </c:pt>
                <c:pt idx="432">
                  <c:v>199.9</c:v>
                </c:pt>
                <c:pt idx="433">
                  <c:v>311.7</c:v>
                </c:pt>
                <c:pt idx="434">
                  <c:v>261.12</c:v>
                </c:pt>
                <c:pt idx="435">
                  <c:v>198.08</c:v>
                </c:pt>
                <c:pt idx="436">
                  <c:v>198.91</c:v>
                </c:pt>
                <c:pt idx="437">
                  <c:v>198.91</c:v>
                </c:pt>
                <c:pt idx="438">
                  <c:v>197.47</c:v>
                </c:pt>
                <c:pt idx="439">
                  <c:v>310.47000000000003</c:v>
                </c:pt>
                <c:pt idx="440">
                  <c:v>198</c:v>
                </c:pt>
                <c:pt idx="441">
                  <c:v>197.6</c:v>
                </c:pt>
                <c:pt idx="442">
                  <c:v>160.87</c:v>
                </c:pt>
                <c:pt idx="443">
                  <c:v>198.38</c:v>
                </c:pt>
                <c:pt idx="444">
                  <c:v>198.91</c:v>
                </c:pt>
                <c:pt idx="445">
                  <c:v>198</c:v>
                </c:pt>
                <c:pt idx="446">
                  <c:v>198</c:v>
                </c:pt>
                <c:pt idx="447">
                  <c:v>199.28</c:v>
                </c:pt>
                <c:pt idx="448">
                  <c:v>197.47</c:v>
                </c:pt>
                <c:pt idx="449">
                  <c:v>197.47</c:v>
                </c:pt>
                <c:pt idx="450">
                  <c:v>197.6</c:v>
                </c:pt>
                <c:pt idx="451">
                  <c:v>197.6</c:v>
                </c:pt>
                <c:pt idx="452">
                  <c:v>242.2</c:v>
                </c:pt>
                <c:pt idx="453">
                  <c:v>237</c:v>
                </c:pt>
                <c:pt idx="454">
                  <c:v>197.6</c:v>
                </c:pt>
                <c:pt idx="455">
                  <c:v>229.39</c:v>
                </c:pt>
                <c:pt idx="456">
                  <c:v>235.75</c:v>
                </c:pt>
                <c:pt idx="457">
                  <c:v>235.75</c:v>
                </c:pt>
                <c:pt idx="458">
                  <c:v>197.47</c:v>
                </c:pt>
                <c:pt idx="459">
                  <c:v>211.84</c:v>
                </c:pt>
                <c:pt idx="460">
                  <c:v>235.75</c:v>
                </c:pt>
                <c:pt idx="461">
                  <c:v>235.75</c:v>
                </c:pt>
                <c:pt idx="462">
                  <c:v>197.6</c:v>
                </c:pt>
                <c:pt idx="463">
                  <c:v>235.75</c:v>
                </c:pt>
                <c:pt idx="464">
                  <c:v>236.8</c:v>
                </c:pt>
                <c:pt idx="465">
                  <c:v>198.38</c:v>
                </c:pt>
                <c:pt idx="466">
                  <c:v>236.92</c:v>
                </c:pt>
                <c:pt idx="467">
                  <c:v>237.79</c:v>
                </c:pt>
                <c:pt idx="468">
                  <c:v>226.5</c:v>
                </c:pt>
                <c:pt idx="469">
                  <c:v>235.75</c:v>
                </c:pt>
                <c:pt idx="470">
                  <c:v>197.47</c:v>
                </c:pt>
                <c:pt idx="471">
                  <c:v>197.47</c:v>
                </c:pt>
                <c:pt idx="472">
                  <c:v>198.08</c:v>
                </c:pt>
                <c:pt idx="473">
                  <c:v>198</c:v>
                </c:pt>
                <c:pt idx="474">
                  <c:v>198</c:v>
                </c:pt>
                <c:pt idx="475">
                  <c:v>226</c:v>
                </c:pt>
                <c:pt idx="476">
                  <c:v>226</c:v>
                </c:pt>
                <c:pt idx="477">
                  <c:v>226</c:v>
                </c:pt>
                <c:pt idx="478">
                  <c:v>242.19</c:v>
                </c:pt>
                <c:pt idx="479">
                  <c:v>242.19</c:v>
                </c:pt>
                <c:pt idx="480">
                  <c:v>197.6</c:v>
                </c:pt>
                <c:pt idx="481">
                  <c:v>246.62</c:v>
                </c:pt>
                <c:pt idx="482">
                  <c:v>246.62</c:v>
                </c:pt>
                <c:pt idx="483">
                  <c:v>197.6</c:v>
                </c:pt>
                <c:pt idx="484">
                  <c:v>242.18</c:v>
                </c:pt>
                <c:pt idx="485">
                  <c:v>197.52</c:v>
                </c:pt>
                <c:pt idx="486">
                  <c:v>198.08</c:v>
                </c:pt>
                <c:pt idx="487">
                  <c:v>160.5</c:v>
                </c:pt>
                <c:pt idx="488">
                  <c:v>236.9</c:v>
                </c:pt>
                <c:pt idx="489">
                  <c:v>242.19</c:v>
                </c:pt>
                <c:pt idx="490">
                  <c:v>198</c:v>
                </c:pt>
                <c:pt idx="491">
                  <c:v>237</c:v>
                </c:pt>
                <c:pt idx="492">
                  <c:v>236.9</c:v>
                </c:pt>
                <c:pt idx="493">
                  <c:v>198.08</c:v>
                </c:pt>
                <c:pt idx="494">
                  <c:v>198.08</c:v>
                </c:pt>
                <c:pt idx="495">
                  <c:v>198.08</c:v>
                </c:pt>
                <c:pt idx="496">
                  <c:v>197.97</c:v>
                </c:pt>
                <c:pt idx="497">
                  <c:v>198.1</c:v>
                </c:pt>
                <c:pt idx="498">
                  <c:v>237.8</c:v>
                </c:pt>
                <c:pt idx="499">
                  <c:v>236.92</c:v>
                </c:pt>
                <c:pt idx="500">
                  <c:v>235.75</c:v>
                </c:pt>
                <c:pt idx="501">
                  <c:v>235.75</c:v>
                </c:pt>
                <c:pt idx="502">
                  <c:v>242</c:v>
                </c:pt>
                <c:pt idx="503">
                  <c:v>236.92</c:v>
                </c:pt>
                <c:pt idx="504">
                  <c:v>236.92</c:v>
                </c:pt>
                <c:pt idx="505">
                  <c:v>160.86000000000001</c:v>
                </c:pt>
                <c:pt idx="506">
                  <c:v>198.08</c:v>
                </c:pt>
                <c:pt idx="507">
                  <c:v>246.34</c:v>
                </c:pt>
                <c:pt idx="508">
                  <c:v>197.6</c:v>
                </c:pt>
                <c:pt idx="509">
                  <c:v>236.8</c:v>
                </c:pt>
                <c:pt idx="510">
                  <c:v>198.91</c:v>
                </c:pt>
                <c:pt idx="511">
                  <c:v>198.91</c:v>
                </c:pt>
                <c:pt idx="512">
                  <c:v>197.47</c:v>
                </c:pt>
                <c:pt idx="513">
                  <c:v>196.44</c:v>
                </c:pt>
                <c:pt idx="514">
                  <c:v>226</c:v>
                </c:pt>
                <c:pt idx="515">
                  <c:v>198</c:v>
                </c:pt>
                <c:pt idx="516">
                  <c:v>198.08</c:v>
                </c:pt>
                <c:pt idx="517">
                  <c:v>198.38</c:v>
                </c:pt>
                <c:pt idx="518">
                  <c:v>198.91</c:v>
                </c:pt>
                <c:pt idx="519">
                  <c:v>237.8</c:v>
                </c:pt>
                <c:pt idx="520">
                  <c:v>197.52</c:v>
                </c:pt>
                <c:pt idx="521">
                  <c:v>197.47</c:v>
                </c:pt>
                <c:pt idx="522">
                  <c:v>197.47</c:v>
                </c:pt>
                <c:pt idx="523">
                  <c:v>242.18</c:v>
                </c:pt>
                <c:pt idx="524">
                  <c:v>198.38</c:v>
                </c:pt>
                <c:pt idx="525">
                  <c:v>226.56</c:v>
                </c:pt>
                <c:pt idx="526">
                  <c:v>198</c:v>
                </c:pt>
                <c:pt idx="527">
                  <c:v>226</c:v>
                </c:pt>
                <c:pt idx="528">
                  <c:v>226</c:v>
                </c:pt>
                <c:pt idx="529">
                  <c:v>237.79</c:v>
                </c:pt>
                <c:pt idx="530">
                  <c:v>236.8</c:v>
                </c:pt>
                <c:pt idx="531">
                  <c:v>242.18</c:v>
                </c:pt>
                <c:pt idx="532">
                  <c:v>246.35</c:v>
                </c:pt>
                <c:pt idx="533">
                  <c:v>198</c:v>
                </c:pt>
                <c:pt idx="534">
                  <c:v>241.98</c:v>
                </c:pt>
                <c:pt idx="535">
                  <c:v>198.1</c:v>
                </c:pt>
                <c:pt idx="536">
                  <c:v>236.92</c:v>
                </c:pt>
                <c:pt idx="537">
                  <c:v>242.18</c:v>
                </c:pt>
                <c:pt idx="538">
                  <c:v>226</c:v>
                </c:pt>
                <c:pt idx="539">
                  <c:v>226</c:v>
                </c:pt>
                <c:pt idx="540">
                  <c:v>197.52</c:v>
                </c:pt>
                <c:pt idx="541">
                  <c:v>237</c:v>
                </c:pt>
                <c:pt idx="542">
                  <c:v>198.91</c:v>
                </c:pt>
                <c:pt idx="543">
                  <c:v>197.57</c:v>
                </c:pt>
                <c:pt idx="544">
                  <c:v>197.52</c:v>
                </c:pt>
                <c:pt idx="545">
                  <c:v>197.4</c:v>
                </c:pt>
                <c:pt idx="546">
                  <c:v>198.07</c:v>
                </c:pt>
                <c:pt idx="547">
                  <c:v>198.38</c:v>
                </c:pt>
                <c:pt idx="548">
                  <c:v>197.52</c:v>
                </c:pt>
                <c:pt idx="549">
                  <c:v>197.6</c:v>
                </c:pt>
                <c:pt idx="550">
                  <c:v>198.08</c:v>
                </c:pt>
                <c:pt idx="551">
                  <c:v>198.1</c:v>
                </c:pt>
                <c:pt idx="552">
                  <c:v>226</c:v>
                </c:pt>
                <c:pt idx="553">
                  <c:v>246.17</c:v>
                </c:pt>
                <c:pt idx="554">
                  <c:v>237</c:v>
                </c:pt>
                <c:pt idx="555">
                  <c:v>198.38</c:v>
                </c:pt>
                <c:pt idx="556">
                  <c:v>246.17</c:v>
                </c:pt>
                <c:pt idx="557">
                  <c:v>242.19</c:v>
                </c:pt>
                <c:pt idx="558">
                  <c:v>226.1</c:v>
                </c:pt>
                <c:pt idx="559">
                  <c:v>197.7</c:v>
                </c:pt>
                <c:pt idx="560">
                  <c:v>108</c:v>
                </c:pt>
                <c:pt idx="561">
                  <c:v>242.15</c:v>
                </c:pt>
                <c:pt idx="562">
                  <c:v>311.89</c:v>
                </c:pt>
                <c:pt idx="563">
                  <c:v>246.61</c:v>
                </c:pt>
                <c:pt idx="564">
                  <c:v>236.9</c:v>
                </c:pt>
                <c:pt idx="565">
                  <c:v>198.08</c:v>
                </c:pt>
                <c:pt idx="566">
                  <c:v>198.08</c:v>
                </c:pt>
                <c:pt idx="567">
                  <c:v>198.38</c:v>
                </c:pt>
                <c:pt idx="568">
                  <c:v>246.75</c:v>
                </c:pt>
                <c:pt idx="569">
                  <c:v>226.16</c:v>
                </c:pt>
                <c:pt idx="570">
                  <c:v>236.8</c:v>
                </c:pt>
                <c:pt idx="571">
                  <c:v>226.1</c:v>
                </c:pt>
                <c:pt idx="572">
                  <c:v>197.47</c:v>
                </c:pt>
                <c:pt idx="573">
                  <c:v>141.55000000000001</c:v>
                </c:pt>
                <c:pt idx="574">
                  <c:v>350</c:v>
                </c:pt>
                <c:pt idx="575">
                  <c:v>197.52</c:v>
                </c:pt>
                <c:pt idx="576">
                  <c:v>238.9</c:v>
                </c:pt>
                <c:pt idx="577">
                  <c:v>198.38</c:v>
                </c:pt>
                <c:pt idx="578">
                  <c:v>226</c:v>
                </c:pt>
                <c:pt idx="579">
                  <c:v>236.8</c:v>
                </c:pt>
                <c:pt idx="580">
                  <c:v>182.82</c:v>
                </c:pt>
                <c:pt idx="581">
                  <c:v>236.8</c:v>
                </c:pt>
                <c:pt idx="582">
                  <c:v>198.1</c:v>
                </c:pt>
                <c:pt idx="583">
                  <c:v>226.1</c:v>
                </c:pt>
                <c:pt idx="584">
                  <c:v>197.6</c:v>
                </c:pt>
                <c:pt idx="585">
                  <c:v>236.01</c:v>
                </c:pt>
                <c:pt idx="586">
                  <c:v>182.82</c:v>
                </c:pt>
                <c:pt idx="587">
                  <c:v>197.47</c:v>
                </c:pt>
                <c:pt idx="588">
                  <c:v>198.1</c:v>
                </c:pt>
                <c:pt idx="589">
                  <c:v>236.9</c:v>
                </c:pt>
                <c:pt idx="590">
                  <c:v>188.08</c:v>
                </c:pt>
                <c:pt idx="591">
                  <c:v>188.08</c:v>
                </c:pt>
                <c:pt idx="592">
                  <c:v>310.47000000000003</c:v>
                </c:pt>
                <c:pt idx="593">
                  <c:v>198</c:v>
                </c:pt>
                <c:pt idx="594">
                  <c:v>197.52</c:v>
                </c:pt>
                <c:pt idx="595">
                  <c:v>252</c:v>
                </c:pt>
                <c:pt idx="596">
                  <c:v>246.62</c:v>
                </c:pt>
                <c:pt idx="597">
                  <c:v>246.17</c:v>
                </c:pt>
                <c:pt idx="598">
                  <c:v>232.83</c:v>
                </c:pt>
                <c:pt idx="599">
                  <c:v>182.82</c:v>
                </c:pt>
                <c:pt idx="600">
                  <c:v>246.17</c:v>
                </c:pt>
                <c:pt idx="601">
                  <c:v>197.52</c:v>
                </c:pt>
                <c:pt idx="602">
                  <c:v>246.19</c:v>
                </c:pt>
                <c:pt idx="603">
                  <c:v>235.75</c:v>
                </c:pt>
                <c:pt idx="604">
                  <c:v>226.05</c:v>
                </c:pt>
                <c:pt idx="605">
                  <c:v>246.35</c:v>
                </c:pt>
                <c:pt idx="606">
                  <c:v>225.98</c:v>
                </c:pt>
                <c:pt idx="607">
                  <c:v>246.17</c:v>
                </c:pt>
                <c:pt idx="608">
                  <c:v>246.17</c:v>
                </c:pt>
                <c:pt idx="609">
                  <c:v>246</c:v>
                </c:pt>
                <c:pt idx="610">
                  <c:v>197.52</c:v>
                </c:pt>
                <c:pt idx="611">
                  <c:v>198.08</c:v>
                </c:pt>
                <c:pt idx="612">
                  <c:v>311.7</c:v>
                </c:pt>
                <c:pt idx="613">
                  <c:v>311.7</c:v>
                </c:pt>
                <c:pt idx="614">
                  <c:v>242.2</c:v>
                </c:pt>
                <c:pt idx="615">
                  <c:v>199.28</c:v>
                </c:pt>
                <c:pt idx="616">
                  <c:v>246.85</c:v>
                </c:pt>
                <c:pt idx="617">
                  <c:v>197.7</c:v>
                </c:pt>
                <c:pt idx="618">
                  <c:v>226.16</c:v>
                </c:pt>
                <c:pt idx="619">
                  <c:v>225.98</c:v>
                </c:pt>
                <c:pt idx="620">
                  <c:v>198.38</c:v>
                </c:pt>
                <c:pt idx="621">
                  <c:v>236.9</c:v>
                </c:pt>
                <c:pt idx="622">
                  <c:v>242.18</c:v>
                </c:pt>
                <c:pt idx="623">
                  <c:v>197.7</c:v>
                </c:pt>
                <c:pt idx="624">
                  <c:v>198</c:v>
                </c:pt>
                <c:pt idx="625">
                  <c:v>235.75</c:v>
                </c:pt>
                <c:pt idx="626">
                  <c:v>235.75</c:v>
                </c:pt>
                <c:pt idx="627">
                  <c:v>197.6</c:v>
                </c:pt>
                <c:pt idx="628">
                  <c:v>226.05</c:v>
                </c:pt>
                <c:pt idx="629">
                  <c:v>242.19</c:v>
                </c:pt>
                <c:pt idx="630">
                  <c:v>246.17</c:v>
                </c:pt>
                <c:pt idx="631">
                  <c:v>236.9</c:v>
                </c:pt>
                <c:pt idx="632">
                  <c:v>310.89999999999998</c:v>
                </c:pt>
                <c:pt idx="633">
                  <c:v>198.1</c:v>
                </c:pt>
                <c:pt idx="634">
                  <c:v>225.7</c:v>
                </c:pt>
                <c:pt idx="635">
                  <c:v>226</c:v>
                </c:pt>
                <c:pt idx="636">
                  <c:v>198.1</c:v>
                </c:pt>
                <c:pt idx="637">
                  <c:v>236.8</c:v>
                </c:pt>
                <c:pt idx="638">
                  <c:v>198</c:v>
                </c:pt>
                <c:pt idx="639">
                  <c:v>237.93</c:v>
                </c:pt>
                <c:pt idx="640">
                  <c:v>242.2</c:v>
                </c:pt>
                <c:pt idx="641">
                  <c:v>242.18</c:v>
                </c:pt>
                <c:pt idx="642">
                  <c:v>311.7</c:v>
                </c:pt>
                <c:pt idx="643">
                  <c:v>197.93</c:v>
                </c:pt>
                <c:pt idx="644">
                  <c:v>197.93</c:v>
                </c:pt>
                <c:pt idx="645">
                  <c:v>311.67</c:v>
                </c:pt>
                <c:pt idx="646">
                  <c:v>198</c:v>
                </c:pt>
                <c:pt idx="647">
                  <c:v>197.52</c:v>
                </c:pt>
                <c:pt idx="648">
                  <c:v>226</c:v>
                </c:pt>
                <c:pt idx="649">
                  <c:v>211</c:v>
                </c:pt>
                <c:pt idx="650">
                  <c:v>211</c:v>
                </c:pt>
                <c:pt idx="651">
                  <c:v>242.15</c:v>
                </c:pt>
                <c:pt idx="652">
                  <c:v>311.7</c:v>
                </c:pt>
                <c:pt idx="653">
                  <c:v>197.52</c:v>
                </c:pt>
                <c:pt idx="654">
                  <c:v>197.52</c:v>
                </c:pt>
                <c:pt idx="655">
                  <c:v>198.91</c:v>
                </c:pt>
                <c:pt idx="656">
                  <c:v>197.52</c:v>
                </c:pt>
                <c:pt idx="657">
                  <c:v>197.4</c:v>
                </c:pt>
                <c:pt idx="658">
                  <c:v>225.7</c:v>
                </c:pt>
                <c:pt idx="659">
                  <c:v>198</c:v>
                </c:pt>
                <c:pt idx="660">
                  <c:v>198</c:v>
                </c:pt>
                <c:pt idx="661">
                  <c:v>197.47</c:v>
                </c:pt>
                <c:pt idx="662">
                  <c:v>197.47</c:v>
                </c:pt>
                <c:pt idx="663">
                  <c:v>197.47</c:v>
                </c:pt>
                <c:pt idx="664">
                  <c:v>197.47</c:v>
                </c:pt>
                <c:pt idx="665">
                  <c:v>226</c:v>
                </c:pt>
                <c:pt idx="666">
                  <c:v>198.53</c:v>
                </c:pt>
                <c:pt idx="667">
                  <c:v>246.17</c:v>
                </c:pt>
                <c:pt idx="668">
                  <c:v>246.17</c:v>
                </c:pt>
                <c:pt idx="669">
                  <c:v>198.1</c:v>
                </c:pt>
                <c:pt idx="670">
                  <c:v>226.04</c:v>
                </c:pt>
                <c:pt idx="671">
                  <c:v>198.08</c:v>
                </c:pt>
                <c:pt idx="672">
                  <c:v>198.91</c:v>
                </c:pt>
                <c:pt idx="673">
                  <c:v>197.52</c:v>
                </c:pt>
                <c:pt idx="674">
                  <c:v>310.89999999999998</c:v>
                </c:pt>
                <c:pt idx="675">
                  <c:v>237.8</c:v>
                </c:pt>
                <c:pt idx="676">
                  <c:v>197.52</c:v>
                </c:pt>
                <c:pt idx="677">
                  <c:v>198</c:v>
                </c:pt>
                <c:pt idx="678">
                  <c:v>198.38</c:v>
                </c:pt>
                <c:pt idx="679">
                  <c:v>246</c:v>
                </c:pt>
                <c:pt idx="680">
                  <c:v>246.6</c:v>
                </c:pt>
                <c:pt idx="681">
                  <c:v>236.9</c:v>
                </c:pt>
                <c:pt idx="682">
                  <c:v>246.17</c:v>
                </c:pt>
                <c:pt idx="683">
                  <c:v>198.1</c:v>
                </c:pt>
                <c:pt idx="684">
                  <c:v>246.17</c:v>
                </c:pt>
                <c:pt idx="685">
                  <c:v>237.8</c:v>
                </c:pt>
                <c:pt idx="686">
                  <c:v>242.2</c:v>
                </c:pt>
                <c:pt idx="687">
                  <c:v>246.35</c:v>
                </c:pt>
                <c:pt idx="688">
                  <c:v>310.72000000000003</c:v>
                </c:pt>
                <c:pt idx="689">
                  <c:v>226</c:v>
                </c:pt>
                <c:pt idx="690">
                  <c:v>311.67</c:v>
                </c:pt>
                <c:pt idx="691">
                  <c:v>311.7</c:v>
                </c:pt>
                <c:pt idx="692">
                  <c:v>226.6</c:v>
                </c:pt>
                <c:pt idx="693">
                  <c:v>236.8</c:v>
                </c:pt>
                <c:pt idx="694">
                  <c:v>198.38</c:v>
                </c:pt>
                <c:pt idx="695">
                  <c:v>198.38</c:v>
                </c:pt>
                <c:pt idx="696">
                  <c:v>198.38</c:v>
                </c:pt>
                <c:pt idx="697">
                  <c:v>198</c:v>
                </c:pt>
                <c:pt idx="698">
                  <c:v>198</c:v>
                </c:pt>
                <c:pt idx="699">
                  <c:v>235.8</c:v>
                </c:pt>
                <c:pt idx="700">
                  <c:v>197.9</c:v>
                </c:pt>
                <c:pt idx="701">
                  <c:v>246.2</c:v>
                </c:pt>
                <c:pt idx="702">
                  <c:v>236.8</c:v>
                </c:pt>
                <c:pt idx="703">
                  <c:v>226.1</c:v>
                </c:pt>
                <c:pt idx="704">
                  <c:v>198.38</c:v>
                </c:pt>
                <c:pt idx="705">
                  <c:v>198.08</c:v>
                </c:pt>
                <c:pt idx="706">
                  <c:v>197.6</c:v>
                </c:pt>
                <c:pt idx="707">
                  <c:v>198.2</c:v>
                </c:pt>
                <c:pt idx="708">
                  <c:v>198.1</c:v>
                </c:pt>
                <c:pt idx="709">
                  <c:v>198.1</c:v>
                </c:pt>
                <c:pt idx="710">
                  <c:v>196.8</c:v>
                </c:pt>
                <c:pt idx="711">
                  <c:v>246.17</c:v>
                </c:pt>
                <c:pt idx="712">
                  <c:v>226.1</c:v>
                </c:pt>
                <c:pt idx="713">
                  <c:v>196.35</c:v>
                </c:pt>
                <c:pt idx="714">
                  <c:v>226.1</c:v>
                </c:pt>
                <c:pt idx="715">
                  <c:v>198.1</c:v>
                </c:pt>
                <c:pt idx="716">
                  <c:v>232.83</c:v>
                </c:pt>
                <c:pt idx="717">
                  <c:v>242.18</c:v>
                </c:pt>
                <c:pt idx="718">
                  <c:v>197.52</c:v>
                </c:pt>
                <c:pt idx="719">
                  <c:v>246.43</c:v>
                </c:pt>
                <c:pt idx="720">
                  <c:v>198</c:v>
                </c:pt>
                <c:pt idx="721">
                  <c:v>236.8</c:v>
                </c:pt>
                <c:pt idx="722">
                  <c:v>236.9</c:v>
                </c:pt>
                <c:pt idx="723">
                  <c:v>242.38</c:v>
                </c:pt>
                <c:pt idx="724">
                  <c:v>226</c:v>
                </c:pt>
                <c:pt idx="725">
                  <c:v>198.38</c:v>
                </c:pt>
                <c:pt idx="726">
                  <c:v>226</c:v>
                </c:pt>
                <c:pt idx="727">
                  <c:v>246</c:v>
                </c:pt>
                <c:pt idx="728">
                  <c:v>197.6</c:v>
                </c:pt>
                <c:pt idx="729">
                  <c:v>197.6</c:v>
                </c:pt>
                <c:pt idx="730">
                  <c:v>197.6</c:v>
                </c:pt>
                <c:pt idx="731">
                  <c:v>197.6</c:v>
                </c:pt>
                <c:pt idx="732">
                  <c:v>197.6</c:v>
                </c:pt>
                <c:pt idx="733">
                  <c:v>197.6</c:v>
                </c:pt>
                <c:pt idx="734">
                  <c:v>197.6</c:v>
                </c:pt>
                <c:pt idx="735">
                  <c:v>242</c:v>
                </c:pt>
                <c:pt idx="736">
                  <c:v>226</c:v>
                </c:pt>
                <c:pt idx="737">
                  <c:v>198.08</c:v>
                </c:pt>
                <c:pt idx="738">
                  <c:v>198.08</c:v>
                </c:pt>
                <c:pt idx="739">
                  <c:v>198.08</c:v>
                </c:pt>
                <c:pt idx="740">
                  <c:v>198.08</c:v>
                </c:pt>
                <c:pt idx="741">
                  <c:v>198.08</c:v>
                </c:pt>
                <c:pt idx="742">
                  <c:v>226.05</c:v>
                </c:pt>
                <c:pt idx="743">
                  <c:v>242.18</c:v>
                </c:pt>
                <c:pt idx="744">
                  <c:v>198</c:v>
                </c:pt>
                <c:pt idx="745">
                  <c:v>226.05</c:v>
                </c:pt>
                <c:pt idx="746">
                  <c:v>225.7</c:v>
                </c:pt>
                <c:pt idx="747">
                  <c:v>225.7</c:v>
                </c:pt>
                <c:pt idx="748">
                  <c:v>225.7</c:v>
                </c:pt>
                <c:pt idx="749">
                  <c:v>197.52</c:v>
                </c:pt>
                <c:pt idx="750">
                  <c:v>246</c:v>
                </c:pt>
                <c:pt idx="751">
                  <c:v>197.47</c:v>
                </c:pt>
                <c:pt idx="752">
                  <c:v>197.47</c:v>
                </c:pt>
                <c:pt idx="753">
                  <c:v>197.47</c:v>
                </c:pt>
                <c:pt idx="754">
                  <c:v>226.2</c:v>
                </c:pt>
                <c:pt idx="755">
                  <c:v>266.58999999999997</c:v>
                </c:pt>
                <c:pt idx="756">
                  <c:v>311.7</c:v>
                </c:pt>
                <c:pt idx="757">
                  <c:v>242.18</c:v>
                </c:pt>
                <c:pt idx="758">
                  <c:v>264.52999999999997</c:v>
                </c:pt>
                <c:pt idx="759">
                  <c:v>236.9</c:v>
                </c:pt>
                <c:pt idx="760">
                  <c:v>198.1</c:v>
                </c:pt>
                <c:pt idx="761">
                  <c:v>311.7</c:v>
                </c:pt>
                <c:pt idx="762">
                  <c:v>197.52</c:v>
                </c:pt>
                <c:pt idx="763">
                  <c:v>198.38</c:v>
                </c:pt>
                <c:pt idx="764">
                  <c:v>226</c:v>
                </c:pt>
                <c:pt idx="765">
                  <c:v>246.85</c:v>
                </c:pt>
                <c:pt idx="766">
                  <c:v>246.85</c:v>
                </c:pt>
                <c:pt idx="767">
                  <c:v>246.85</c:v>
                </c:pt>
                <c:pt idx="768">
                  <c:v>242.19</c:v>
                </c:pt>
                <c:pt idx="769">
                  <c:v>226</c:v>
                </c:pt>
                <c:pt idx="770">
                  <c:v>197.52</c:v>
                </c:pt>
                <c:pt idx="771">
                  <c:v>197.52</c:v>
                </c:pt>
                <c:pt idx="772">
                  <c:v>198.38</c:v>
                </c:pt>
                <c:pt idx="773">
                  <c:v>225.98</c:v>
                </c:pt>
                <c:pt idx="774">
                  <c:v>246.17</c:v>
                </c:pt>
                <c:pt idx="775">
                  <c:v>242</c:v>
                </c:pt>
                <c:pt idx="776">
                  <c:v>198</c:v>
                </c:pt>
                <c:pt idx="777">
                  <c:v>226</c:v>
                </c:pt>
                <c:pt idx="778">
                  <c:v>197.9</c:v>
                </c:pt>
                <c:pt idx="779">
                  <c:v>225.7</c:v>
                </c:pt>
                <c:pt idx="780">
                  <c:v>198.1</c:v>
                </c:pt>
                <c:pt idx="781">
                  <c:v>226.1</c:v>
                </c:pt>
                <c:pt idx="782">
                  <c:v>234</c:v>
                </c:pt>
                <c:pt idx="783">
                  <c:v>311.67</c:v>
                </c:pt>
                <c:pt idx="784">
                  <c:v>237.8</c:v>
                </c:pt>
                <c:pt idx="785">
                  <c:v>197.7</c:v>
                </c:pt>
                <c:pt idx="786">
                  <c:v>211.84</c:v>
                </c:pt>
                <c:pt idx="787">
                  <c:v>226</c:v>
                </c:pt>
                <c:pt idx="788">
                  <c:v>226</c:v>
                </c:pt>
                <c:pt idx="789">
                  <c:v>226</c:v>
                </c:pt>
                <c:pt idx="790">
                  <c:v>198.38</c:v>
                </c:pt>
                <c:pt idx="791">
                  <c:v>198.91</c:v>
                </c:pt>
                <c:pt idx="792">
                  <c:v>197.7</c:v>
                </c:pt>
                <c:pt idx="793">
                  <c:v>314.33999999999997</c:v>
                </c:pt>
                <c:pt idx="794">
                  <c:v>226.05</c:v>
                </c:pt>
                <c:pt idx="795">
                  <c:v>246.2</c:v>
                </c:pt>
                <c:pt idx="796">
                  <c:v>197.52</c:v>
                </c:pt>
                <c:pt idx="797">
                  <c:v>198.2</c:v>
                </c:pt>
                <c:pt idx="798">
                  <c:v>198.2</c:v>
                </c:pt>
                <c:pt idx="799">
                  <c:v>198.2</c:v>
                </c:pt>
                <c:pt idx="800">
                  <c:v>242.18</c:v>
                </c:pt>
                <c:pt idx="801">
                  <c:v>242.18</c:v>
                </c:pt>
                <c:pt idx="802">
                  <c:v>197.52</c:v>
                </c:pt>
                <c:pt idx="803">
                  <c:v>242.19</c:v>
                </c:pt>
                <c:pt idx="804">
                  <c:v>311.7</c:v>
                </c:pt>
                <c:pt idx="805">
                  <c:v>236.9</c:v>
                </c:pt>
                <c:pt idx="806">
                  <c:v>264.52999999999997</c:v>
                </c:pt>
                <c:pt idx="807">
                  <c:v>310.2</c:v>
                </c:pt>
                <c:pt idx="808">
                  <c:v>225.7</c:v>
                </c:pt>
                <c:pt idx="809">
                  <c:v>197.52</c:v>
                </c:pt>
                <c:pt idx="810">
                  <c:v>197.5</c:v>
                </c:pt>
                <c:pt idx="811">
                  <c:v>198.1</c:v>
                </c:pt>
                <c:pt idx="812">
                  <c:v>311.67</c:v>
                </c:pt>
                <c:pt idx="813">
                  <c:v>226</c:v>
                </c:pt>
                <c:pt idx="814">
                  <c:v>246</c:v>
                </c:pt>
                <c:pt idx="815">
                  <c:v>246</c:v>
                </c:pt>
                <c:pt idx="816">
                  <c:v>246</c:v>
                </c:pt>
                <c:pt idx="817">
                  <c:v>242.2</c:v>
                </c:pt>
                <c:pt idx="818">
                  <c:v>195.77</c:v>
                </c:pt>
                <c:pt idx="819">
                  <c:v>242.19</c:v>
                </c:pt>
                <c:pt idx="820">
                  <c:v>242.19</c:v>
                </c:pt>
                <c:pt idx="821">
                  <c:v>242.16</c:v>
                </c:pt>
                <c:pt idx="822">
                  <c:v>226</c:v>
                </c:pt>
                <c:pt idx="823">
                  <c:v>236.92</c:v>
                </c:pt>
                <c:pt idx="824">
                  <c:v>311.67</c:v>
                </c:pt>
                <c:pt idx="825">
                  <c:v>226.1</c:v>
                </c:pt>
                <c:pt idx="826">
                  <c:v>246.2</c:v>
                </c:pt>
                <c:pt idx="827">
                  <c:v>197.6</c:v>
                </c:pt>
                <c:pt idx="828">
                  <c:v>226.1</c:v>
                </c:pt>
                <c:pt idx="829">
                  <c:v>226.05</c:v>
                </c:pt>
                <c:pt idx="830">
                  <c:v>311.67</c:v>
                </c:pt>
                <c:pt idx="831">
                  <c:v>225.7</c:v>
                </c:pt>
                <c:pt idx="832">
                  <c:v>198.02</c:v>
                </c:pt>
                <c:pt idx="833">
                  <c:v>196.35</c:v>
                </c:pt>
                <c:pt idx="834">
                  <c:v>198.08</c:v>
                </c:pt>
                <c:pt idx="835">
                  <c:v>226.1</c:v>
                </c:pt>
                <c:pt idx="836">
                  <c:v>198.91</c:v>
                </c:pt>
                <c:pt idx="837">
                  <c:v>198.91</c:v>
                </c:pt>
                <c:pt idx="838">
                  <c:v>226.05</c:v>
                </c:pt>
                <c:pt idx="839">
                  <c:v>226.05</c:v>
                </c:pt>
                <c:pt idx="840">
                  <c:v>226.05</c:v>
                </c:pt>
                <c:pt idx="841">
                  <c:v>226.05</c:v>
                </c:pt>
                <c:pt idx="842">
                  <c:v>226.05</c:v>
                </c:pt>
                <c:pt idx="843">
                  <c:v>226.05</c:v>
                </c:pt>
                <c:pt idx="844">
                  <c:v>246.2</c:v>
                </c:pt>
                <c:pt idx="845">
                  <c:v>235.75</c:v>
                </c:pt>
                <c:pt idx="846">
                  <c:v>226</c:v>
                </c:pt>
                <c:pt idx="847">
                  <c:v>226</c:v>
                </c:pt>
                <c:pt idx="848">
                  <c:v>226</c:v>
                </c:pt>
                <c:pt idx="849">
                  <c:v>197.15</c:v>
                </c:pt>
                <c:pt idx="850">
                  <c:v>236.8</c:v>
                </c:pt>
                <c:pt idx="851">
                  <c:v>242.2</c:v>
                </c:pt>
                <c:pt idx="852">
                  <c:v>197.7</c:v>
                </c:pt>
                <c:pt idx="853">
                  <c:v>246</c:v>
                </c:pt>
                <c:pt idx="854">
                  <c:v>226</c:v>
                </c:pt>
                <c:pt idx="855">
                  <c:v>226</c:v>
                </c:pt>
                <c:pt idx="856">
                  <c:v>237.8</c:v>
                </c:pt>
                <c:pt idx="857">
                  <c:v>226.2</c:v>
                </c:pt>
                <c:pt idx="858">
                  <c:v>198.1</c:v>
                </c:pt>
                <c:pt idx="859">
                  <c:v>225.98</c:v>
                </c:pt>
                <c:pt idx="860">
                  <c:v>226</c:v>
                </c:pt>
                <c:pt idx="861">
                  <c:v>198.91</c:v>
                </c:pt>
                <c:pt idx="862">
                  <c:v>198.91</c:v>
                </c:pt>
                <c:pt idx="863">
                  <c:v>198.91</c:v>
                </c:pt>
                <c:pt idx="864">
                  <c:v>225.51</c:v>
                </c:pt>
                <c:pt idx="865">
                  <c:v>198.08</c:v>
                </c:pt>
                <c:pt idx="866">
                  <c:v>198.08</c:v>
                </c:pt>
                <c:pt idx="867">
                  <c:v>198.08</c:v>
                </c:pt>
                <c:pt idx="868">
                  <c:v>198.08</c:v>
                </c:pt>
                <c:pt idx="869">
                  <c:v>198.08</c:v>
                </c:pt>
                <c:pt idx="870">
                  <c:v>198.08</c:v>
                </c:pt>
                <c:pt idx="871">
                  <c:v>198.08</c:v>
                </c:pt>
                <c:pt idx="872">
                  <c:v>198.08</c:v>
                </c:pt>
                <c:pt idx="873">
                  <c:v>198.08</c:v>
                </c:pt>
                <c:pt idx="874">
                  <c:v>311.67</c:v>
                </c:pt>
                <c:pt idx="875">
                  <c:v>226</c:v>
                </c:pt>
                <c:pt idx="876">
                  <c:v>226</c:v>
                </c:pt>
                <c:pt idx="877">
                  <c:v>226</c:v>
                </c:pt>
                <c:pt idx="878">
                  <c:v>197.6</c:v>
                </c:pt>
                <c:pt idx="879">
                  <c:v>198.08</c:v>
                </c:pt>
                <c:pt idx="880">
                  <c:v>226.56</c:v>
                </c:pt>
                <c:pt idx="881">
                  <c:v>198.21</c:v>
                </c:pt>
                <c:pt idx="882">
                  <c:v>226.05</c:v>
                </c:pt>
                <c:pt idx="883">
                  <c:v>311.7</c:v>
                </c:pt>
                <c:pt idx="884">
                  <c:v>311.7</c:v>
                </c:pt>
                <c:pt idx="885">
                  <c:v>198</c:v>
                </c:pt>
                <c:pt idx="886">
                  <c:v>226.08</c:v>
                </c:pt>
                <c:pt idx="887">
                  <c:v>197.52</c:v>
                </c:pt>
                <c:pt idx="888">
                  <c:v>198.08</c:v>
                </c:pt>
                <c:pt idx="889">
                  <c:v>310.89999999999998</c:v>
                </c:pt>
                <c:pt idx="890">
                  <c:v>311.67</c:v>
                </c:pt>
                <c:pt idx="891">
                  <c:v>310.39999999999998</c:v>
                </c:pt>
                <c:pt idx="892">
                  <c:v>226.05</c:v>
                </c:pt>
                <c:pt idx="893">
                  <c:v>226.05</c:v>
                </c:pt>
                <c:pt idx="894">
                  <c:v>226.05</c:v>
                </c:pt>
                <c:pt idx="895">
                  <c:v>226.05</c:v>
                </c:pt>
                <c:pt idx="896">
                  <c:v>226.05</c:v>
                </c:pt>
                <c:pt idx="897">
                  <c:v>226.05</c:v>
                </c:pt>
                <c:pt idx="898">
                  <c:v>226.05</c:v>
                </c:pt>
                <c:pt idx="899">
                  <c:v>226.05</c:v>
                </c:pt>
                <c:pt idx="900">
                  <c:v>226.05</c:v>
                </c:pt>
                <c:pt idx="901">
                  <c:v>226.05</c:v>
                </c:pt>
                <c:pt idx="902">
                  <c:v>226.05</c:v>
                </c:pt>
                <c:pt idx="903">
                  <c:v>226.05</c:v>
                </c:pt>
                <c:pt idx="904">
                  <c:v>226.05</c:v>
                </c:pt>
                <c:pt idx="905">
                  <c:v>226.05</c:v>
                </c:pt>
                <c:pt idx="906">
                  <c:v>226.05</c:v>
                </c:pt>
                <c:pt idx="907">
                  <c:v>226.05</c:v>
                </c:pt>
                <c:pt idx="908">
                  <c:v>226.05</c:v>
                </c:pt>
                <c:pt idx="909">
                  <c:v>226.05</c:v>
                </c:pt>
                <c:pt idx="910">
                  <c:v>226.05</c:v>
                </c:pt>
                <c:pt idx="911">
                  <c:v>197.52</c:v>
                </c:pt>
                <c:pt idx="912">
                  <c:v>226</c:v>
                </c:pt>
                <c:pt idx="913">
                  <c:v>246</c:v>
                </c:pt>
                <c:pt idx="914">
                  <c:v>226.05</c:v>
                </c:pt>
                <c:pt idx="915">
                  <c:v>227.1</c:v>
                </c:pt>
                <c:pt idx="916">
                  <c:v>200.04</c:v>
                </c:pt>
                <c:pt idx="917">
                  <c:v>311.67</c:v>
                </c:pt>
                <c:pt idx="918">
                  <c:v>227.4</c:v>
                </c:pt>
                <c:pt idx="919">
                  <c:v>311.7</c:v>
                </c:pt>
                <c:pt idx="920">
                  <c:v>311.7</c:v>
                </c:pt>
                <c:pt idx="921">
                  <c:v>311.7</c:v>
                </c:pt>
                <c:pt idx="922">
                  <c:v>311.7</c:v>
                </c:pt>
                <c:pt idx="923">
                  <c:v>246.85</c:v>
                </c:pt>
                <c:pt idx="924">
                  <c:v>246.62</c:v>
                </c:pt>
                <c:pt idx="925">
                  <c:v>246.62</c:v>
                </c:pt>
                <c:pt idx="926">
                  <c:v>246.62</c:v>
                </c:pt>
                <c:pt idx="927">
                  <c:v>246.62</c:v>
                </c:pt>
                <c:pt idx="928">
                  <c:v>246.62</c:v>
                </c:pt>
                <c:pt idx="929">
                  <c:v>198</c:v>
                </c:pt>
                <c:pt idx="930">
                  <c:v>226.56</c:v>
                </c:pt>
                <c:pt idx="931">
                  <c:v>198.1</c:v>
                </c:pt>
                <c:pt idx="932">
                  <c:v>225.7</c:v>
                </c:pt>
                <c:pt idx="933">
                  <c:v>226.1</c:v>
                </c:pt>
                <c:pt idx="934">
                  <c:v>197.7</c:v>
                </c:pt>
                <c:pt idx="935">
                  <c:v>226</c:v>
                </c:pt>
                <c:pt idx="936">
                  <c:v>226.1</c:v>
                </c:pt>
                <c:pt idx="937">
                  <c:v>226</c:v>
                </c:pt>
                <c:pt idx="938">
                  <c:v>226</c:v>
                </c:pt>
                <c:pt idx="939">
                  <c:v>198.2</c:v>
                </c:pt>
                <c:pt idx="940">
                  <c:v>242.18</c:v>
                </c:pt>
                <c:pt idx="941">
                  <c:v>294.77</c:v>
                </c:pt>
                <c:pt idx="942">
                  <c:v>226</c:v>
                </c:pt>
                <c:pt idx="943">
                  <c:v>242.19</c:v>
                </c:pt>
                <c:pt idx="944">
                  <c:v>242.19</c:v>
                </c:pt>
                <c:pt idx="945">
                  <c:v>197.6</c:v>
                </c:pt>
                <c:pt idx="946">
                  <c:v>198.1</c:v>
                </c:pt>
                <c:pt idx="947">
                  <c:v>236.9</c:v>
                </c:pt>
                <c:pt idx="948">
                  <c:v>197.7</c:v>
                </c:pt>
                <c:pt idx="949">
                  <c:v>225.98</c:v>
                </c:pt>
                <c:pt idx="950">
                  <c:v>225.98</c:v>
                </c:pt>
                <c:pt idx="951">
                  <c:v>236.9</c:v>
                </c:pt>
                <c:pt idx="952">
                  <c:v>226</c:v>
                </c:pt>
                <c:pt idx="953">
                  <c:v>311.7</c:v>
                </c:pt>
                <c:pt idx="954">
                  <c:v>311.7</c:v>
                </c:pt>
                <c:pt idx="955">
                  <c:v>226</c:v>
                </c:pt>
                <c:pt idx="956">
                  <c:v>311.7</c:v>
                </c:pt>
                <c:pt idx="957">
                  <c:v>311.7</c:v>
                </c:pt>
                <c:pt idx="958">
                  <c:v>236.91</c:v>
                </c:pt>
                <c:pt idx="959">
                  <c:v>197.52</c:v>
                </c:pt>
                <c:pt idx="960">
                  <c:v>226.2</c:v>
                </c:pt>
                <c:pt idx="961">
                  <c:v>246.06</c:v>
                </c:pt>
                <c:pt idx="962">
                  <c:v>226</c:v>
                </c:pt>
                <c:pt idx="963">
                  <c:v>310.70999999999998</c:v>
                </c:pt>
                <c:pt idx="964">
                  <c:v>235.75</c:v>
                </c:pt>
                <c:pt idx="965">
                  <c:v>226.56</c:v>
                </c:pt>
                <c:pt idx="966">
                  <c:v>241.98</c:v>
                </c:pt>
                <c:pt idx="967">
                  <c:v>226.16</c:v>
                </c:pt>
                <c:pt idx="968">
                  <c:v>226</c:v>
                </c:pt>
                <c:pt idx="969">
                  <c:v>198</c:v>
                </c:pt>
                <c:pt idx="970">
                  <c:v>226</c:v>
                </c:pt>
                <c:pt idx="971">
                  <c:v>226</c:v>
                </c:pt>
                <c:pt idx="972">
                  <c:v>226</c:v>
                </c:pt>
                <c:pt idx="973">
                  <c:v>198.1</c:v>
                </c:pt>
                <c:pt idx="974">
                  <c:v>236.02</c:v>
                </c:pt>
                <c:pt idx="975">
                  <c:v>233.6</c:v>
                </c:pt>
                <c:pt idx="976">
                  <c:v>226</c:v>
                </c:pt>
                <c:pt idx="977">
                  <c:v>242.2</c:v>
                </c:pt>
                <c:pt idx="978">
                  <c:v>246.23</c:v>
                </c:pt>
                <c:pt idx="979">
                  <c:v>226</c:v>
                </c:pt>
                <c:pt idx="980">
                  <c:v>197.52</c:v>
                </c:pt>
                <c:pt idx="981">
                  <c:v>197.52</c:v>
                </c:pt>
                <c:pt idx="982">
                  <c:v>246.2</c:v>
                </c:pt>
                <c:pt idx="983">
                  <c:v>226.6</c:v>
                </c:pt>
                <c:pt idx="984">
                  <c:v>226.6</c:v>
                </c:pt>
                <c:pt idx="985">
                  <c:v>227.1</c:v>
                </c:pt>
                <c:pt idx="986">
                  <c:v>311.67</c:v>
                </c:pt>
                <c:pt idx="987">
                  <c:v>226.05</c:v>
                </c:pt>
                <c:pt idx="988">
                  <c:v>226.05</c:v>
                </c:pt>
                <c:pt idx="989">
                  <c:v>237.8</c:v>
                </c:pt>
                <c:pt idx="990">
                  <c:v>246.06</c:v>
                </c:pt>
                <c:pt idx="991">
                  <c:v>246.2</c:v>
                </c:pt>
                <c:pt idx="992">
                  <c:v>226.05</c:v>
                </c:pt>
                <c:pt idx="993">
                  <c:v>226.1</c:v>
                </c:pt>
                <c:pt idx="994">
                  <c:v>237.33</c:v>
                </c:pt>
                <c:pt idx="995">
                  <c:v>233.41</c:v>
                </c:pt>
                <c:pt idx="996">
                  <c:v>246</c:v>
                </c:pt>
                <c:pt idx="997">
                  <c:v>226.6</c:v>
                </c:pt>
                <c:pt idx="998">
                  <c:v>226</c:v>
                </c:pt>
                <c:pt idx="999">
                  <c:v>226</c:v>
                </c:pt>
                <c:pt idx="1000">
                  <c:v>225.7</c:v>
                </c:pt>
                <c:pt idx="1001">
                  <c:v>225.7</c:v>
                </c:pt>
                <c:pt idx="1002">
                  <c:v>311.67</c:v>
                </c:pt>
                <c:pt idx="1003">
                  <c:v>226</c:v>
                </c:pt>
                <c:pt idx="1004">
                  <c:v>227.1</c:v>
                </c:pt>
                <c:pt idx="1005">
                  <c:v>225.71</c:v>
                </c:pt>
                <c:pt idx="1006">
                  <c:v>225.98</c:v>
                </c:pt>
                <c:pt idx="1007">
                  <c:v>226.6</c:v>
                </c:pt>
                <c:pt idx="1008">
                  <c:v>312</c:v>
                </c:pt>
                <c:pt idx="1009">
                  <c:v>311.7</c:v>
                </c:pt>
                <c:pt idx="1010">
                  <c:v>226</c:v>
                </c:pt>
                <c:pt idx="1011">
                  <c:v>310.89999999999998</c:v>
                </c:pt>
                <c:pt idx="1012">
                  <c:v>226.1</c:v>
                </c:pt>
                <c:pt idx="1013">
                  <c:v>226</c:v>
                </c:pt>
                <c:pt idx="1014">
                  <c:v>226</c:v>
                </c:pt>
                <c:pt idx="1015">
                  <c:v>226</c:v>
                </c:pt>
                <c:pt idx="1016">
                  <c:v>226</c:v>
                </c:pt>
                <c:pt idx="1017">
                  <c:v>311.7</c:v>
                </c:pt>
                <c:pt idx="1018">
                  <c:v>246.6</c:v>
                </c:pt>
                <c:pt idx="1019">
                  <c:v>226.52</c:v>
                </c:pt>
                <c:pt idx="1020">
                  <c:v>246.85</c:v>
                </c:pt>
                <c:pt idx="1021">
                  <c:v>311.67</c:v>
                </c:pt>
                <c:pt idx="1022">
                  <c:v>236.83</c:v>
                </c:pt>
                <c:pt idx="1023">
                  <c:v>311.67</c:v>
                </c:pt>
                <c:pt idx="1024">
                  <c:v>237</c:v>
                </c:pt>
                <c:pt idx="1025">
                  <c:v>237</c:v>
                </c:pt>
                <c:pt idx="1026">
                  <c:v>226.5</c:v>
                </c:pt>
                <c:pt idx="1027">
                  <c:v>311.7</c:v>
                </c:pt>
                <c:pt idx="1028">
                  <c:v>242</c:v>
                </c:pt>
                <c:pt idx="1029">
                  <c:v>246.17</c:v>
                </c:pt>
                <c:pt idx="1030">
                  <c:v>246.17</c:v>
                </c:pt>
                <c:pt idx="1031">
                  <c:v>311.7</c:v>
                </c:pt>
                <c:pt idx="1032">
                  <c:v>311.7</c:v>
                </c:pt>
                <c:pt idx="1033">
                  <c:v>311.7</c:v>
                </c:pt>
                <c:pt idx="1034">
                  <c:v>311.7</c:v>
                </c:pt>
                <c:pt idx="1035">
                  <c:v>246.61</c:v>
                </c:pt>
                <c:pt idx="1036">
                  <c:v>311.37</c:v>
                </c:pt>
                <c:pt idx="1037">
                  <c:v>246</c:v>
                </c:pt>
                <c:pt idx="1038">
                  <c:v>236.9</c:v>
                </c:pt>
                <c:pt idx="1039">
                  <c:v>311.7</c:v>
                </c:pt>
                <c:pt idx="1040">
                  <c:v>311.67</c:v>
                </c:pt>
                <c:pt idx="1041">
                  <c:v>311.7</c:v>
                </c:pt>
                <c:pt idx="1042">
                  <c:v>311.7</c:v>
                </c:pt>
                <c:pt idx="1043">
                  <c:v>246.17</c:v>
                </c:pt>
                <c:pt idx="1044">
                  <c:v>311.37</c:v>
                </c:pt>
                <c:pt idx="1045">
                  <c:v>311.7</c:v>
                </c:pt>
                <c:pt idx="1046">
                  <c:v>311.7</c:v>
                </c:pt>
                <c:pt idx="1047">
                  <c:v>311.67</c:v>
                </c:pt>
                <c:pt idx="1048">
                  <c:v>311.67</c:v>
                </c:pt>
                <c:pt idx="1049">
                  <c:v>311.67</c:v>
                </c:pt>
                <c:pt idx="1050">
                  <c:v>311.67</c:v>
                </c:pt>
                <c:pt idx="1051">
                  <c:v>311.67</c:v>
                </c:pt>
                <c:pt idx="1052">
                  <c:v>311.67</c:v>
                </c:pt>
                <c:pt idx="1053">
                  <c:v>311.67</c:v>
                </c:pt>
                <c:pt idx="1054">
                  <c:v>312</c:v>
                </c:pt>
                <c:pt idx="1055">
                  <c:v>246</c:v>
                </c:pt>
                <c:pt idx="1056">
                  <c:v>246.2</c:v>
                </c:pt>
                <c:pt idx="1057">
                  <c:v>425.3</c:v>
                </c:pt>
                <c:pt idx="1058">
                  <c:v>246.85</c:v>
                </c:pt>
                <c:pt idx="1059">
                  <c:v>264.52999999999997</c:v>
                </c:pt>
                <c:pt idx="1060">
                  <c:v>310.39999999999998</c:v>
                </c:pt>
                <c:pt idx="1061">
                  <c:v>311.7</c:v>
                </c:pt>
                <c:pt idx="1062">
                  <c:v>246</c:v>
                </c:pt>
                <c:pt idx="1063">
                  <c:v>311.14999999999998</c:v>
                </c:pt>
                <c:pt idx="1064">
                  <c:v>328.37</c:v>
                </c:pt>
                <c:pt idx="1065">
                  <c:v>246.17</c:v>
                </c:pt>
                <c:pt idx="1066">
                  <c:v>311.37</c:v>
                </c:pt>
                <c:pt idx="1067">
                  <c:v>311.67</c:v>
                </c:pt>
                <c:pt idx="1068">
                  <c:v>311.67</c:v>
                </c:pt>
                <c:pt idx="1069">
                  <c:v>310.8</c:v>
                </c:pt>
                <c:pt idx="1070">
                  <c:v>261.10000000000002</c:v>
                </c:pt>
                <c:pt idx="1071">
                  <c:v>311.7</c:v>
                </c:pt>
                <c:pt idx="1072">
                  <c:v>311.39999999999998</c:v>
                </c:pt>
                <c:pt idx="1073">
                  <c:v>311</c:v>
                </c:pt>
                <c:pt idx="1074">
                  <c:v>310.89999999999998</c:v>
                </c:pt>
                <c:pt idx="1075">
                  <c:v>310.89999999999998</c:v>
                </c:pt>
                <c:pt idx="1076">
                  <c:v>311.3</c:v>
                </c:pt>
                <c:pt idx="1077">
                  <c:v>311.7</c:v>
                </c:pt>
                <c:pt idx="1078">
                  <c:v>311.37</c:v>
                </c:pt>
                <c:pt idx="1079">
                  <c:v>311.39999999999998</c:v>
                </c:pt>
                <c:pt idx="1080">
                  <c:v>311.7</c:v>
                </c:pt>
                <c:pt idx="1081">
                  <c:v>311.7</c:v>
                </c:pt>
                <c:pt idx="1082">
                  <c:v>314.33999999999997</c:v>
                </c:pt>
                <c:pt idx="1083">
                  <c:v>425.27</c:v>
                </c:pt>
                <c:pt idx="1084">
                  <c:v>425.27</c:v>
                </c:pt>
                <c:pt idx="1085">
                  <c:v>312</c:v>
                </c:pt>
                <c:pt idx="1086">
                  <c:v>425.27</c:v>
                </c:pt>
                <c:pt idx="1087">
                  <c:v>311.39999999999998</c:v>
                </c:pt>
                <c:pt idx="1088">
                  <c:v>311.7</c:v>
                </c:pt>
                <c:pt idx="1089">
                  <c:v>311.67</c:v>
                </c:pt>
                <c:pt idx="1090">
                  <c:v>328.37</c:v>
                </c:pt>
                <c:pt idx="1091">
                  <c:v>311</c:v>
                </c:pt>
                <c:pt idx="1092">
                  <c:v>311</c:v>
                </c:pt>
                <c:pt idx="1093">
                  <c:v>311.67</c:v>
                </c:pt>
                <c:pt idx="1094">
                  <c:v>311.7</c:v>
                </c:pt>
                <c:pt idx="1095">
                  <c:v>311.7</c:v>
                </c:pt>
                <c:pt idx="1096">
                  <c:v>311.7</c:v>
                </c:pt>
                <c:pt idx="1097">
                  <c:v>311.7</c:v>
                </c:pt>
                <c:pt idx="1098">
                  <c:v>311.7</c:v>
                </c:pt>
                <c:pt idx="1099">
                  <c:v>328.23</c:v>
                </c:pt>
                <c:pt idx="1100">
                  <c:v>326.95999999999998</c:v>
                </c:pt>
                <c:pt idx="1101">
                  <c:v>311.52</c:v>
                </c:pt>
                <c:pt idx="1102">
                  <c:v>311.7</c:v>
                </c:pt>
                <c:pt idx="1103">
                  <c:v>311.67</c:v>
                </c:pt>
                <c:pt idx="1104">
                  <c:v>311.67</c:v>
                </c:pt>
                <c:pt idx="1105">
                  <c:v>311.67</c:v>
                </c:pt>
                <c:pt idx="1106">
                  <c:v>311.27</c:v>
                </c:pt>
                <c:pt idx="1107">
                  <c:v>312</c:v>
                </c:pt>
                <c:pt idx="1108">
                  <c:v>311.7</c:v>
                </c:pt>
                <c:pt idx="1109">
                  <c:v>328.37</c:v>
                </c:pt>
                <c:pt idx="1110">
                  <c:v>326.95999999999998</c:v>
                </c:pt>
                <c:pt idx="1111">
                  <c:v>423.5</c:v>
                </c:pt>
                <c:pt idx="1112">
                  <c:v>311.47000000000003</c:v>
                </c:pt>
                <c:pt idx="1113">
                  <c:v>311.7</c:v>
                </c:pt>
                <c:pt idx="1114">
                  <c:v>311.7</c:v>
                </c:pt>
                <c:pt idx="1115">
                  <c:v>311.7</c:v>
                </c:pt>
                <c:pt idx="1116">
                  <c:v>311.7</c:v>
                </c:pt>
                <c:pt idx="1117">
                  <c:v>328.23</c:v>
                </c:pt>
                <c:pt idx="1118">
                  <c:v>311.7</c:v>
                </c:pt>
                <c:pt idx="1119">
                  <c:v>311.39999999999998</c:v>
                </c:pt>
                <c:pt idx="1120">
                  <c:v>310.89999999999998</c:v>
                </c:pt>
                <c:pt idx="1121">
                  <c:v>310.70999999999998</c:v>
                </c:pt>
                <c:pt idx="1122">
                  <c:v>312</c:v>
                </c:pt>
                <c:pt idx="1123">
                  <c:v>311.7</c:v>
                </c:pt>
                <c:pt idx="1124">
                  <c:v>311.5</c:v>
                </c:pt>
                <c:pt idx="1125">
                  <c:v>311.7</c:v>
                </c:pt>
                <c:pt idx="1126">
                  <c:v>371.44</c:v>
                </c:pt>
                <c:pt idx="1127">
                  <c:v>371.44</c:v>
                </c:pt>
                <c:pt idx="1128">
                  <c:v>311.42</c:v>
                </c:pt>
                <c:pt idx="1129">
                  <c:v>311.42</c:v>
                </c:pt>
                <c:pt idx="1130">
                  <c:v>311.42</c:v>
                </c:pt>
                <c:pt idx="1131">
                  <c:v>311.7</c:v>
                </c:pt>
                <c:pt idx="1132">
                  <c:v>311.7</c:v>
                </c:pt>
                <c:pt idx="1133">
                  <c:v>312.3</c:v>
                </c:pt>
                <c:pt idx="1134">
                  <c:v>310.2</c:v>
                </c:pt>
                <c:pt idx="1135">
                  <c:v>311.3</c:v>
                </c:pt>
                <c:pt idx="1136">
                  <c:v>311.37</c:v>
                </c:pt>
                <c:pt idx="1137">
                  <c:v>310.47000000000003</c:v>
                </c:pt>
                <c:pt idx="1138">
                  <c:v>326.95999999999998</c:v>
                </c:pt>
                <c:pt idx="1139">
                  <c:v>199.28</c:v>
                </c:pt>
                <c:pt idx="1140">
                  <c:v>425.27</c:v>
                </c:pt>
                <c:pt idx="1141">
                  <c:v>252</c:v>
                </c:pt>
                <c:pt idx="1142">
                  <c:v>425.27</c:v>
                </c:pt>
                <c:pt idx="1143">
                  <c:v>772</c:v>
                </c:pt>
                <c:pt idx="1144">
                  <c:v>754.5</c:v>
                </c:pt>
                <c:pt idx="1145">
                  <c:v>1047</c:v>
                </c:pt>
                <c:pt idx="1146">
                  <c:v>754.5</c:v>
                </c:pt>
                <c:pt idx="1147">
                  <c:v>942.4</c:v>
                </c:pt>
                <c:pt idx="1148">
                  <c:v>754.48</c:v>
                </c:pt>
                <c:pt idx="1149">
                  <c:v>1276</c:v>
                </c:pt>
                <c:pt idx="1150">
                  <c:v>753.96</c:v>
                </c:pt>
                <c:pt idx="1151">
                  <c:v>969</c:v>
                </c:pt>
                <c:pt idx="1152">
                  <c:v>1275.7</c:v>
                </c:pt>
                <c:pt idx="1153">
                  <c:v>1276</c:v>
                </c:pt>
                <c:pt idx="1154">
                  <c:v>197.7</c:v>
                </c:pt>
                <c:pt idx="1155">
                  <c:v>246.2</c:v>
                </c:pt>
                <c:pt idx="1156">
                  <c:v>246.2</c:v>
                </c:pt>
                <c:pt idx="1157">
                  <c:v>311.7</c:v>
                </c:pt>
                <c:pt idx="1158">
                  <c:v>260.3</c:v>
                </c:pt>
                <c:pt idx="1159">
                  <c:v>261.12</c:v>
                </c:pt>
                <c:pt idx="1160">
                  <c:v>260.3</c:v>
                </c:pt>
                <c:pt idx="1161">
                  <c:v>260.3</c:v>
                </c:pt>
                <c:pt idx="1162">
                  <c:v>188</c:v>
                </c:pt>
                <c:pt idx="1163">
                  <c:v>311.67</c:v>
                </c:pt>
                <c:pt idx="1164">
                  <c:v>198</c:v>
                </c:pt>
                <c:pt idx="1165">
                  <c:v>198</c:v>
                </c:pt>
                <c:pt idx="1166">
                  <c:v>260.3</c:v>
                </c:pt>
                <c:pt idx="1167">
                  <c:v>259.08</c:v>
                </c:pt>
                <c:pt idx="1168">
                  <c:v>260.33999999999997</c:v>
                </c:pt>
                <c:pt idx="1169">
                  <c:v>260.3</c:v>
                </c:pt>
                <c:pt idx="1170">
                  <c:v>258.82</c:v>
                </c:pt>
                <c:pt idx="1171">
                  <c:v>258.82</c:v>
                </c:pt>
                <c:pt idx="1172">
                  <c:v>244.53</c:v>
                </c:pt>
                <c:pt idx="1173">
                  <c:v>260.33999999999997</c:v>
                </c:pt>
                <c:pt idx="1174">
                  <c:v>260.3</c:v>
                </c:pt>
                <c:pt idx="1175">
                  <c:v>260.3</c:v>
                </c:pt>
                <c:pt idx="1176">
                  <c:v>260.3</c:v>
                </c:pt>
                <c:pt idx="1177">
                  <c:v>260.3</c:v>
                </c:pt>
                <c:pt idx="1178">
                  <c:v>260.10000000000002</c:v>
                </c:pt>
                <c:pt idx="1179">
                  <c:v>260.3</c:v>
                </c:pt>
                <c:pt idx="1180">
                  <c:v>260.3</c:v>
                </c:pt>
                <c:pt idx="1181">
                  <c:v>259.10000000000002</c:v>
                </c:pt>
                <c:pt idx="1182">
                  <c:v>260.3</c:v>
                </c:pt>
                <c:pt idx="1183">
                  <c:v>260.10000000000002</c:v>
                </c:pt>
                <c:pt idx="1184">
                  <c:v>260.10000000000002</c:v>
                </c:pt>
                <c:pt idx="1185">
                  <c:v>260.33999999999997</c:v>
                </c:pt>
                <c:pt idx="1186">
                  <c:v>260.10000000000002</c:v>
                </c:pt>
                <c:pt idx="1187">
                  <c:v>260.3</c:v>
                </c:pt>
                <c:pt idx="1188">
                  <c:v>260.33999999999997</c:v>
                </c:pt>
                <c:pt idx="1189">
                  <c:v>260.3</c:v>
                </c:pt>
                <c:pt idx="1190">
                  <c:v>260.3</c:v>
                </c:pt>
                <c:pt idx="1191">
                  <c:v>260.3</c:v>
                </c:pt>
                <c:pt idx="1192">
                  <c:v>348.41</c:v>
                </c:pt>
                <c:pt idx="1193">
                  <c:v>223.95</c:v>
                </c:pt>
                <c:pt idx="1194">
                  <c:v>223.1</c:v>
                </c:pt>
                <c:pt idx="1195">
                  <c:v>223.1</c:v>
                </c:pt>
                <c:pt idx="1196">
                  <c:v>296.8</c:v>
                </c:pt>
                <c:pt idx="1197">
                  <c:v>296.8</c:v>
                </c:pt>
                <c:pt idx="1198">
                  <c:v>223.1</c:v>
                </c:pt>
                <c:pt idx="1199">
                  <c:v>223.1</c:v>
                </c:pt>
                <c:pt idx="1200">
                  <c:v>223.95</c:v>
                </c:pt>
                <c:pt idx="1201">
                  <c:v>223.95</c:v>
                </c:pt>
                <c:pt idx="1202">
                  <c:v>414.48</c:v>
                </c:pt>
                <c:pt idx="1203">
                  <c:v>414.48</c:v>
                </c:pt>
                <c:pt idx="1204">
                  <c:v>414.48</c:v>
                </c:pt>
                <c:pt idx="1205">
                  <c:v>295.97000000000003</c:v>
                </c:pt>
                <c:pt idx="1206">
                  <c:v>295.97000000000003</c:v>
                </c:pt>
                <c:pt idx="1207">
                  <c:v>296.8</c:v>
                </c:pt>
                <c:pt idx="1208">
                  <c:v>296.8</c:v>
                </c:pt>
                <c:pt idx="1209">
                  <c:v>295.95999999999998</c:v>
                </c:pt>
                <c:pt idx="1210">
                  <c:v>296</c:v>
                </c:pt>
                <c:pt idx="1211">
                  <c:v>296.8</c:v>
                </c:pt>
                <c:pt idx="1212">
                  <c:v>296.8</c:v>
                </c:pt>
                <c:pt idx="1213">
                  <c:v>295.97000000000003</c:v>
                </c:pt>
                <c:pt idx="1214">
                  <c:v>414.48</c:v>
                </c:pt>
                <c:pt idx="1215">
                  <c:v>414.48</c:v>
                </c:pt>
                <c:pt idx="1216">
                  <c:v>295.89</c:v>
                </c:pt>
                <c:pt idx="1217">
                  <c:v>296.8</c:v>
                </c:pt>
                <c:pt idx="1218">
                  <c:v>296.8</c:v>
                </c:pt>
                <c:pt idx="1219">
                  <c:v>295.54000000000002</c:v>
                </c:pt>
                <c:pt idx="1220">
                  <c:v>302.10000000000002</c:v>
                </c:pt>
                <c:pt idx="1221">
                  <c:v>414.48</c:v>
                </c:pt>
                <c:pt idx="1222">
                  <c:v>414.48</c:v>
                </c:pt>
                <c:pt idx="1223">
                  <c:v>296.64999999999998</c:v>
                </c:pt>
                <c:pt idx="1224">
                  <c:v>414.49</c:v>
                </c:pt>
                <c:pt idx="1225">
                  <c:v>414.49</c:v>
                </c:pt>
                <c:pt idx="1226">
                  <c:v>349.69</c:v>
                </c:pt>
                <c:pt idx="1227">
                  <c:v>218</c:v>
                </c:pt>
                <c:pt idx="1228">
                  <c:v>266.58999999999997</c:v>
                </c:pt>
                <c:pt idx="1229">
                  <c:v>265.95999999999998</c:v>
                </c:pt>
                <c:pt idx="1230">
                  <c:v>267</c:v>
                </c:pt>
                <c:pt idx="1231">
                  <c:v>242</c:v>
                </c:pt>
                <c:pt idx="1232">
                  <c:v>266.58999999999997</c:v>
                </c:pt>
                <c:pt idx="1233">
                  <c:v>310.47000000000003</c:v>
                </c:pt>
                <c:pt idx="1234">
                  <c:v>310.47000000000003</c:v>
                </c:pt>
                <c:pt idx="1235">
                  <c:v>266.70999999999998</c:v>
                </c:pt>
                <c:pt idx="1236">
                  <c:v>310.47000000000003</c:v>
                </c:pt>
                <c:pt idx="1237">
                  <c:v>310.5</c:v>
                </c:pt>
                <c:pt idx="1238">
                  <c:v>310</c:v>
                </c:pt>
                <c:pt idx="1239">
                  <c:v>242</c:v>
                </c:pt>
                <c:pt idx="1240">
                  <c:v>242</c:v>
                </c:pt>
                <c:pt idx="1241">
                  <c:v>310.2</c:v>
                </c:pt>
                <c:pt idx="1242">
                  <c:v>310.39</c:v>
                </c:pt>
                <c:pt idx="1243">
                  <c:v>310.5</c:v>
                </c:pt>
                <c:pt idx="1244">
                  <c:v>310.47000000000003</c:v>
                </c:pt>
                <c:pt idx="1245">
                  <c:v>310.47000000000003</c:v>
                </c:pt>
                <c:pt idx="1246">
                  <c:v>310.2</c:v>
                </c:pt>
                <c:pt idx="1247">
                  <c:v>310.47000000000003</c:v>
                </c:pt>
                <c:pt idx="1248">
                  <c:v>310.2</c:v>
                </c:pt>
                <c:pt idx="1249">
                  <c:v>310.47000000000003</c:v>
                </c:pt>
                <c:pt idx="1250">
                  <c:v>308.89999999999998</c:v>
                </c:pt>
                <c:pt idx="1251">
                  <c:v>310.47000000000003</c:v>
                </c:pt>
                <c:pt idx="1252">
                  <c:v>310.2</c:v>
                </c:pt>
                <c:pt idx="1253">
                  <c:v>310.47000000000003</c:v>
                </c:pt>
                <c:pt idx="1254">
                  <c:v>310.47000000000003</c:v>
                </c:pt>
                <c:pt idx="1255">
                  <c:v>311.27</c:v>
                </c:pt>
                <c:pt idx="1256">
                  <c:v>437.63</c:v>
                </c:pt>
                <c:pt idx="1257">
                  <c:v>311.27</c:v>
                </c:pt>
                <c:pt idx="1258">
                  <c:v>437.6</c:v>
                </c:pt>
                <c:pt idx="1259">
                  <c:v>410.32</c:v>
                </c:pt>
                <c:pt idx="1260">
                  <c:v>398.39</c:v>
                </c:pt>
                <c:pt idx="1261">
                  <c:v>398.4</c:v>
                </c:pt>
                <c:pt idx="1262">
                  <c:v>398.4</c:v>
                </c:pt>
                <c:pt idx="1263">
                  <c:v>415</c:v>
                </c:pt>
                <c:pt idx="1264">
                  <c:v>413.3</c:v>
                </c:pt>
                <c:pt idx="1265">
                  <c:v>415.05</c:v>
                </c:pt>
                <c:pt idx="1266">
                  <c:v>415.05</c:v>
                </c:pt>
                <c:pt idx="1267">
                  <c:v>415.05</c:v>
                </c:pt>
                <c:pt idx="1268">
                  <c:v>415.05</c:v>
                </c:pt>
                <c:pt idx="1269">
                  <c:v>414.22</c:v>
                </c:pt>
                <c:pt idx="1270">
                  <c:v>414.22</c:v>
                </c:pt>
                <c:pt idx="1271">
                  <c:v>146.35</c:v>
                </c:pt>
                <c:pt idx="1272">
                  <c:v>69.12</c:v>
                </c:pt>
                <c:pt idx="1273">
                  <c:v>69.12</c:v>
                </c:pt>
                <c:pt idx="1274">
                  <c:v>70.540000000000006</c:v>
                </c:pt>
                <c:pt idx="1275">
                  <c:v>70.540000000000006</c:v>
                </c:pt>
                <c:pt idx="1276">
                  <c:v>70.540000000000006</c:v>
                </c:pt>
                <c:pt idx="1277">
                  <c:v>105.91</c:v>
                </c:pt>
                <c:pt idx="1278">
                  <c:v>69.12</c:v>
                </c:pt>
                <c:pt idx="1279">
                  <c:v>107.55</c:v>
                </c:pt>
                <c:pt idx="1280">
                  <c:v>107.55</c:v>
                </c:pt>
                <c:pt idx="1281">
                  <c:v>107.55</c:v>
                </c:pt>
                <c:pt idx="1282">
                  <c:v>105.91</c:v>
                </c:pt>
                <c:pt idx="1283">
                  <c:v>102.6</c:v>
                </c:pt>
                <c:pt idx="1284">
                  <c:v>160.38</c:v>
                </c:pt>
                <c:pt idx="1285">
                  <c:v>160.03</c:v>
                </c:pt>
                <c:pt idx="1286">
                  <c:v>198.1</c:v>
                </c:pt>
                <c:pt idx="1287">
                  <c:v>198.1</c:v>
                </c:pt>
                <c:pt idx="1288">
                  <c:v>198.1</c:v>
                </c:pt>
                <c:pt idx="1289">
                  <c:v>226.1</c:v>
                </c:pt>
                <c:pt idx="1290">
                  <c:v>198.21</c:v>
                </c:pt>
                <c:pt idx="1291">
                  <c:v>226</c:v>
                </c:pt>
                <c:pt idx="1292">
                  <c:v>198.08</c:v>
                </c:pt>
                <c:pt idx="1293">
                  <c:v>226.05</c:v>
                </c:pt>
                <c:pt idx="1294">
                  <c:v>236.92</c:v>
                </c:pt>
                <c:pt idx="1295">
                  <c:v>310.89999999999998</c:v>
                </c:pt>
                <c:pt idx="1296">
                  <c:v>310.39999999999998</c:v>
                </c:pt>
                <c:pt idx="1297">
                  <c:v>311.3</c:v>
                </c:pt>
                <c:pt idx="1298">
                  <c:v>294.77</c:v>
                </c:pt>
                <c:pt idx="1299">
                  <c:v>414.22</c:v>
                </c:pt>
                <c:pt idx="1300">
                  <c:v>414.22</c:v>
                </c:pt>
                <c:pt idx="1301">
                  <c:v>433.31</c:v>
                </c:pt>
                <c:pt idx="1302">
                  <c:v>415.05</c:v>
                </c:pt>
                <c:pt idx="1303">
                  <c:v>398.16</c:v>
                </c:pt>
                <c:pt idx="1304">
                  <c:v>236.92</c:v>
                </c:pt>
                <c:pt idx="1305">
                  <c:v>242.18</c:v>
                </c:pt>
                <c:pt idx="1306">
                  <c:v>260</c:v>
                </c:pt>
                <c:pt idx="1307">
                  <c:v>260</c:v>
                </c:pt>
                <c:pt idx="1308">
                  <c:v>260.3</c:v>
                </c:pt>
                <c:pt idx="1309">
                  <c:v>260</c:v>
                </c:pt>
                <c:pt idx="1310">
                  <c:v>260</c:v>
                </c:pt>
                <c:pt idx="1311">
                  <c:v>260.33999999999997</c:v>
                </c:pt>
                <c:pt idx="1312">
                  <c:v>296.8</c:v>
                </c:pt>
                <c:pt idx="1313">
                  <c:v>295.89</c:v>
                </c:pt>
                <c:pt idx="1314">
                  <c:v>296.8</c:v>
                </c:pt>
                <c:pt idx="1315">
                  <c:v>296.64999999999998</c:v>
                </c:pt>
                <c:pt idx="1316">
                  <c:v>296.8</c:v>
                </c:pt>
                <c:pt idx="1317">
                  <c:v>242.01</c:v>
                </c:pt>
                <c:pt idx="1318">
                  <c:v>266.58999999999997</c:v>
                </c:pt>
                <c:pt idx="1319">
                  <c:v>310</c:v>
                </c:pt>
                <c:pt idx="1320">
                  <c:v>310.2</c:v>
                </c:pt>
                <c:pt idx="1321">
                  <c:v>310.47000000000003</c:v>
                </c:pt>
                <c:pt idx="1322">
                  <c:v>310.47000000000003</c:v>
                </c:pt>
                <c:pt idx="1323">
                  <c:v>310.47000000000003</c:v>
                </c:pt>
                <c:pt idx="1324">
                  <c:v>437.63</c:v>
                </c:pt>
                <c:pt idx="1325">
                  <c:v>437.56</c:v>
                </c:pt>
                <c:pt idx="1326">
                  <c:v>310</c:v>
                </c:pt>
                <c:pt idx="1327">
                  <c:v>437.56</c:v>
                </c:pt>
                <c:pt idx="1328">
                  <c:v>310.45999999999998</c:v>
                </c:pt>
                <c:pt idx="1329">
                  <c:v>437.59</c:v>
                </c:pt>
                <c:pt idx="1330">
                  <c:v>310.47000000000003</c:v>
                </c:pt>
                <c:pt idx="1331">
                  <c:v>310.3</c:v>
                </c:pt>
                <c:pt idx="1332">
                  <c:v>310.5</c:v>
                </c:pt>
                <c:pt idx="1333">
                  <c:v>242</c:v>
                </c:pt>
                <c:pt idx="1334">
                  <c:v>381.62</c:v>
                </c:pt>
                <c:pt idx="1335">
                  <c:v>236.9</c:v>
                </c:pt>
                <c:pt idx="1336">
                  <c:v>246.22</c:v>
                </c:pt>
                <c:pt idx="1337">
                  <c:v>311.7</c:v>
                </c:pt>
                <c:pt idx="1338">
                  <c:v>328.5</c:v>
                </c:pt>
                <c:pt idx="1339">
                  <c:v>328.5</c:v>
                </c:pt>
                <c:pt idx="1340">
                  <c:v>327.58</c:v>
                </c:pt>
                <c:pt idx="1341">
                  <c:v>236.92</c:v>
                </c:pt>
                <c:pt idx="1342">
                  <c:v>236.8</c:v>
                </c:pt>
                <c:pt idx="1343">
                  <c:v>310.5</c:v>
                </c:pt>
                <c:pt idx="1344">
                  <c:v>236.9</c:v>
                </c:pt>
                <c:pt idx="1345">
                  <c:v>236.92</c:v>
                </c:pt>
                <c:pt idx="1346">
                  <c:v>242.18</c:v>
                </c:pt>
                <c:pt idx="1347">
                  <c:v>328.6</c:v>
                </c:pt>
                <c:pt idx="1348">
                  <c:v>318</c:v>
                </c:pt>
                <c:pt idx="1349">
                  <c:v>236.9</c:v>
                </c:pt>
                <c:pt idx="1350">
                  <c:v>329.1</c:v>
                </c:pt>
                <c:pt idx="1351">
                  <c:v>437.63</c:v>
                </c:pt>
                <c:pt idx="1352">
                  <c:v>328.46</c:v>
                </c:pt>
                <c:pt idx="1353">
                  <c:v>309.87</c:v>
                </c:pt>
                <c:pt idx="1354">
                  <c:v>328.3</c:v>
                </c:pt>
                <c:pt idx="1355">
                  <c:v>437.63</c:v>
                </c:pt>
                <c:pt idx="1356">
                  <c:v>438</c:v>
                </c:pt>
                <c:pt idx="1357">
                  <c:v>309.89999999999998</c:v>
                </c:pt>
                <c:pt idx="1358">
                  <c:v>423.5</c:v>
                </c:pt>
                <c:pt idx="1359">
                  <c:v>425.27</c:v>
                </c:pt>
                <c:pt idx="1360">
                  <c:v>328.23</c:v>
                </c:pt>
                <c:pt idx="1361">
                  <c:v>437.63</c:v>
                </c:pt>
                <c:pt idx="1362">
                  <c:v>328.61</c:v>
                </c:pt>
                <c:pt idx="1363">
                  <c:v>328.46</c:v>
                </c:pt>
                <c:pt idx="1364">
                  <c:v>328.3</c:v>
                </c:pt>
                <c:pt idx="1365">
                  <c:v>437.63</c:v>
                </c:pt>
                <c:pt idx="1366">
                  <c:v>660.6</c:v>
                </c:pt>
                <c:pt idx="1367">
                  <c:v>660.6</c:v>
                </c:pt>
                <c:pt idx="1368">
                  <c:v>75.319999999999993</c:v>
                </c:pt>
                <c:pt idx="1369">
                  <c:v>242.01</c:v>
                </c:pt>
                <c:pt idx="1370">
                  <c:v>310.39</c:v>
                </c:pt>
                <c:pt idx="1371">
                  <c:v>310.2</c:v>
                </c:pt>
                <c:pt idx="1372">
                  <c:v>310.39999999999998</c:v>
                </c:pt>
                <c:pt idx="1373">
                  <c:v>310.47000000000003</c:v>
                </c:pt>
                <c:pt idx="1374">
                  <c:v>309.87</c:v>
                </c:pt>
                <c:pt idx="1375">
                  <c:v>242.2</c:v>
                </c:pt>
                <c:pt idx="1376">
                  <c:v>422</c:v>
                </c:pt>
                <c:pt idx="1377">
                  <c:v>370</c:v>
                </c:pt>
                <c:pt idx="1378">
                  <c:v>242.2</c:v>
                </c:pt>
                <c:pt idx="1379">
                  <c:v>425.27</c:v>
                </c:pt>
                <c:pt idx="1380">
                  <c:v>424.7</c:v>
                </c:pt>
                <c:pt idx="1381">
                  <c:v>396.79</c:v>
                </c:pt>
                <c:pt idx="1382">
                  <c:v>396.79</c:v>
                </c:pt>
                <c:pt idx="1383">
                  <c:v>310.5</c:v>
                </c:pt>
                <c:pt idx="1384">
                  <c:v>310.5</c:v>
                </c:pt>
              </c:numCache>
            </c:numRef>
          </c:xVal>
          <c:yVal>
            <c:numRef>
              <c:f>'All Data'!$DM$8:$DM$1392</c:f>
              <c:numCache>
                <c:formatCode>0.00</c:formatCode>
                <c:ptCount val="1385"/>
                <c:pt idx="0">
                  <c:v>16.389429999999997</c:v>
                </c:pt>
                <c:pt idx="1">
                  <c:v>12.488249999999997</c:v>
                </c:pt>
                <c:pt idx="2">
                  <c:v>32.847599999999993</c:v>
                </c:pt>
                <c:pt idx="3">
                  <c:v>20.016419999999997</c:v>
                </c:pt>
                <c:pt idx="4">
                  <c:v>181.37509999999997</c:v>
                </c:pt>
                <c:pt idx="5">
                  <c:v>14.911559999999998</c:v>
                </c:pt>
                <c:pt idx="6">
                  <c:v>30.549960000000006</c:v>
                </c:pt>
                <c:pt idx="7">
                  <c:v>36.038099999999993</c:v>
                </c:pt>
                <c:pt idx="8">
                  <c:v>16.525209999999998</c:v>
                </c:pt>
                <c:pt idx="9">
                  <c:v>16.244889999999998</c:v>
                </c:pt>
                <c:pt idx="10">
                  <c:v>23.777520000000003</c:v>
                </c:pt>
                <c:pt idx="11">
                  <c:v>28.97522</c:v>
                </c:pt>
                <c:pt idx="12">
                  <c:v>30.591439999999999</c:v>
                </c:pt>
                <c:pt idx="13">
                  <c:v>17.891769999999998</c:v>
                </c:pt>
                <c:pt idx="14">
                  <c:v>35.299939999999999</c:v>
                </c:pt>
                <c:pt idx="15">
                  <c:v>22.350609999999996</c:v>
                </c:pt>
                <c:pt idx="16">
                  <c:v>26.294660000000007</c:v>
                </c:pt>
                <c:pt idx="17">
                  <c:v>24.124510000000001</c:v>
                </c:pt>
                <c:pt idx="18">
                  <c:v>24.632590000000004</c:v>
                </c:pt>
                <c:pt idx="19">
                  <c:v>24.466149999999999</c:v>
                </c:pt>
                <c:pt idx="20">
                  <c:v>25.377189999999995</c:v>
                </c:pt>
                <c:pt idx="21">
                  <c:v>25.495449999999998</c:v>
                </c:pt>
                <c:pt idx="22">
                  <c:v>26.18749</c:v>
                </c:pt>
                <c:pt idx="23">
                  <c:v>26.244429999999998</c:v>
                </c:pt>
                <c:pt idx="24">
                  <c:v>26.450289999999999</c:v>
                </c:pt>
                <c:pt idx="25">
                  <c:v>26.288229999999995</c:v>
                </c:pt>
                <c:pt idx="26">
                  <c:v>26.445909999999994</c:v>
                </c:pt>
                <c:pt idx="27">
                  <c:v>26.445909999999994</c:v>
                </c:pt>
                <c:pt idx="28">
                  <c:v>26.621109999999998</c:v>
                </c:pt>
                <c:pt idx="29">
                  <c:v>27.133569999999995</c:v>
                </c:pt>
                <c:pt idx="30">
                  <c:v>27.133569999999995</c:v>
                </c:pt>
                <c:pt idx="31">
                  <c:v>27.55405</c:v>
                </c:pt>
                <c:pt idx="32">
                  <c:v>27.589090000000002</c:v>
                </c:pt>
                <c:pt idx="33">
                  <c:v>28.587729999999997</c:v>
                </c:pt>
                <c:pt idx="34">
                  <c:v>27.759910000000001</c:v>
                </c:pt>
                <c:pt idx="35">
                  <c:v>28.005189999999995</c:v>
                </c:pt>
                <c:pt idx="36">
                  <c:v>28.005189999999995</c:v>
                </c:pt>
                <c:pt idx="37">
                  <c:v>28.005189999999995</c:v>
                </c:pt>
                <c:pt idx="38">
                  <c:v>28.005189999999995</c:v>
                </c:pt>
                <c:pt idx="39">
                  <c:v>28.154110000000006</c:v>
                </c:pt>
                <c:pt idx="40">
                  <c:v>28.526410000000002</c:v>
                </c:pt>
                <c:pt idx="41">
                  <c:v>28.526410000000002</c:v>
                </c:pt>
                <c:pt idx="42">
                  <c:v>29.235969999999998</c:v>
                </c:pt>
                <c:pt idx="43">
                  <c:v>31.023009999999989</c:v>
                </c:pt>
                <c:pt idx="44">
                  <c:v>30.839049999999997</c:v>
                </c:pt>
                <c:pt idx="45">
                  <c:v>29.560089999999992</c:v>
                </c:pt>
                <c:pt idx="46">
                  <c:v>30.532449999999994</c:v>
                </c:pt>
                <c:pt idx="47">
                  <c:v>30.422949999999997</c:v>
                </c:pt>
                <c:pt idx="48">
                  <c:v>30.199569999999998</c:v>
                </c:pt>
                <c:pt idx="49">
                  <c:v>30.860949999999999</c:v>
                </c:pt>
                <c:pt idx="50">
                  <c:v>31.807030000000001</c:v>
                </c:pt>
                <c:pt idx="51">
                  <c:v>30.484269999999999</c:v>
                </c:pt>
                <c:pt idx="52">
                  <c:v>31.101849999999995</c:v>
                </c:pt>
                <c:pt idx="53">
                  <c:v>31.005489999999991</c:v>
                </c:pt>
                <c:pt idx="54">
                  <c:v>31.675630000000002</c:v>
                </c:pt>
                <c:pt idx="55">
                  <c:v>32.433370000000004</c:v>
                </c:pt>
                <c:pt idx="56">
                  <c:v>31.807029999999994</c:v>
                </c:pt>
                <c:pt idx="57">
                  <c:v>32.056690000000003</c:v>
                </c:pt>
                <c:pt idx="58">
                  <c:v>32.258170000000007</c:v>
                </c:pt>
                <c:pt idx="59">
                  <c:v>32.573530000000005</c:v>
                </c:pt>
                <c:pt idx="60">
                  <c:v>32.157429999999998</c:v>
                </c:pt>
                <c:pt idx="61">
                  <c:v>32.472789999999989</c:v>
                </c:pt>
                <c:pt idx="62">
                  <c:v>32.591050000000003</c:v>
                </c:pt>
                <c:pt idx="63">
                  <c:v>33.046570000000003</c:v>
                </c:pt>
                <c:pt idx="64">
                  <c:v>33.020290000000003</c:v>
                </c:pt>
                <c:pt idx="65">
                  <c:v>32.945829999999994</c:v>
                </c:pt>
                <c:pt idx="66">
                  <c:v>33.541510000000002</c:v>
                </c:pt>
                <c:pt idx="67">
                  <c:v>32.534109999999998</c:v>
                </c:pt>
                <c:pt idx="68">
                  <c:v>33.370690000000003</c:v>
                </c:pt>
                <c:pt idx="69">
                  <c:v>34.308009999999996</c:v>
                </c:pt>
                <c:pt idx="70">
                  <c:v>35.551929999999999</c:v>
                </c:pt>
                <c:pt idx="71">
                  <c:v>35.928610000000006</c:v>
                </c:pt>
                <c:pt idx="72">
                  <c:v>34.277350000000006</c:v>
                </c:pt>
                <c:pt idx="73">
                  <c:v>36.414790000000011</c:v>
                </c:pt>
                <c:pt idx="74">
                  <c:v>35.810350000000007</c:v>
                </c:pt>
                <c:pt idx="75">
                  <c:v>35.810350000000007</c:v>
                </c:pt>
                <c:pt idx="76">
                  <c:v>36.349090000000004</c:v>
                </c:pt>
                <c:pt idx="77">
                  <c:v>28.432679999999998</c:v>
                </c:pt>
                <c:pt idx="78">
                  <c:v>29.961299999999994</c:v>
                </c:pt>
                <c:pt idx="79">
                  <c:v>30.832919999999994</c:v>
                </c:pt>
                <c:pt idx="80">
                  <c:v>34.735499999999988</c:v>
                </c:pt>
                <c:pt idx="81">
                  <c:v>15.163029999999999</c:v>
                </c:pt>
                <c:pt idx="82">
                  <c:v>27.578979999999994</c:v>
                </c:pt>
                <c:pt idx="83">
                  <c:v>29.497419999999991</c:v>
                </c:pt>
                <c:pt idx="84">
                  <c:v>43.075479999999992</c:v>
                </c:pt>
                <c:pt idx="85">
                  <c:v>27.958379999999991</c:v>
                </c:pt>
                <c:pt idx="86">
                  <c:v>28.952639999999995</c:v>
                </c:pt>
                <c:pt idx="87">
                  <c:v>30.056399999999996</c:v>
                </c:pt>
                <c:pt idx="88">
                  <c:v>30.704640000000005</c:v>
                </c:pt>
                <c:pt idx="89">
                  <c:v>29.640300000000003</c:v>
                </c:pt>
                <c:pt idx="90">
                  <c:v>29.246099999999991</c:v>
                </c:pt>
                <c:pt idx="91">
                  <c:v>30.043259999999989</c:v>
                </c:pt>
                <c:pt idx="92">
                  <c:v>30.043259999999989</c:v>
                </c:pt>
                <c:pt idx="93">
                  <c:v>30.673979999999993</c:v>
                </c:pt>
                <c:pt idx="94">
                  <c:v>30.673979999999993</c:v>
                </c:pt>
                <c:pt idx="95">
                  <c:v>31.751460000000002</c:v>
                </c:pt>
                <c:pt idx="96">
                  <c:v>32.018639999999998</c:v>
                </c:pt>
                <c:pt idx="97">
                  <c:v>32.631839999999997</c:v>
                </c:pt>
                <c:pt idx="98">
                  <c:v>32.846459999999993</c:v>
                </c:pt>
                <c:pt idx="99">
                  <c:v>32.903399999999998</c:v>
                </c:pt>
                <c:pt idx="100">
                  <c:v>32.903399999999998</c:v>
                </c:pt>
                <c:pt idx="101">
                  <c:v>32.973479999999995</c:v>
                </c:pt>
                <c:pt idx="102">
                  <c:v>32.40408</c:v>
                </c:pt>
                <c:pt idx="103">
                  <c:v>33.542880000000004</c:v>
                </c:pt>
                <c:pt idx="104">
                  <c:v>34.033439999999992</c:v>
                </c:pt>
                <c:pt idx="105">
                  <c:v>34.033439999999992</c:v>
                </c:pt>
                <c:pt idx="106">
                  <c:v>34.033439999999992</c:v>
                </c:pt>
                <c:pt idx="107">
                  <c:v>33.455279999999995</c:v>
                </c:pt>
                <c:pt idx="108">
                  <c:v>33.73122</c:v>
                </c:pt>
                <c:pt idx="109">
                  <c:v>33.691800000000001</c:v>
                </c:pt>
                <c:pt idx="110">
                  <c:v>34.585319999999996</c:v>
                </c:pt>
                <c:pt idx="111">
                  <c:v>34.77366</c:v>
                </c:pt>
                <c:pt idx="112">
                  <c:v>35.233559999999997</c:v>
                </c:pt>
                <c:pt idx="113">
                  <c:v>34.870020000000004</c:v>
                </c:pt>
                <c:pt idx="114">
                  <c:v>35.675939999999997</c:v>
                </c:pt>
                <c:pt idx="115">
                  <c:v>35.855519999999999</c:v>
                </c:pt>
                <c:pt idx="116">
                  <c:v>36.429299999999991</c:v>
                </c:pt>
                <c:pt idx="117">
                  <c:v>36.586979999999997</c:v>
                </c:pt>
                <c:pt idx="118">
                  <c:v>37.095060000000004</c:v>
                </c:pt>
                <c:pt idx="119">
                  <c:v>38.067419999999998</c:v>
                </c:pt>
                <c:pt idx="120">
                  <c:v>37.344719999999995</c:v>
                </c:pt>
                <c:pt idx="121">
                  <c:v>37.331580000000002</c:v>
                </c:pt>
                <c:pt idx="122">
                  <c:v>39.258779999999994</c:v>
                </c:pt>
                <c:pt idx="123">
                  <c:v>37.988579999999999</c:v>
                </c:pt>
                <c:pt idx="124">
                  <c:v>38.776980000000002</c:v>
                </c:pt>
                <c:pt idx="125">
                  <c:v>39.902639999999998</c:v>
                </c:pt>
                <c:pt idx="126">
                  <c:v>40.283699999999996</c:v>
                </c:pt>
                <c:pt idx="127">
                  <c:v>40.778639999999996</c:v>
                </c:pt>
                <c:pt idx="128">
                  <c:v>40.778639999999996</c:v>
                </c:pt>
                <c:pt idx="129">
                  <c:v>39.990239999999993</c:v>
                </c:pt>
                <c:pt idx="130">
                  <c:v>29.260999999999996</c:v>
                </c:pt>
                <c:pt idx="131">
                  <c:v>30.40417999999999</c:v>
                </c:pt>
                <c:pt idx="132">
                  <c:v>33.575299999999991</c:v>
                </c:pt>
                <c:pt idx="133">
                  <c:v>40.136539999999989</c:v>
                </c:pt>
                <c:pt idx="134">
                  <c:v>24.381699999999991</c:v>
                </c:pt>
                <c:pt idx="135">
                  <c:v>22.91703</c:v>
                </c:pt>
                <c:pt idx="136">
                  <c:v>28.766881666666659</c:v>
                </c:pt>
                <c:pt idx="137">
                  <c:v>33.023847500000002</c:v>
                </c:pt>
                <c:pt idx="138">
                  <c:v>35.143360000000001</c:v>
                </c:pt>
                <c:pt idx="139">
                  <c:v>38.222499999999997</c:v>
                </c:pt>
                <c:pt idx="140">
                  <c:v>42.444819999999993</c:v>
                </c:pt>
                <c:pt idx="141">
                  <c:v>41.428660000000008</c:v>
                </c:pt>
                <c:pt idx="142">
                  <c:v>35.790499999999987</c:v>
                </c:pt>
                <c:pt idx="143">
                  <c:v>34.174279999999996</c:v>
                </c:pt>
                <c:pt idx="144">
                  <c:v>29.553380000000004</c:v>
                </c:pt>
                <c:pt idx="145">
                  <c:v>19.516750000000002</c:v>
                </c:pt>
                <c:pt idx="146">
                  <c:v>25.501229999999996</c:v>
                </c:pt>
                <c:pt idx="147">
                  <c:v>25.921710000000001</c:v>
                </c:pt>
                <c:pt idx="148">
                  <c:v>25.111409999999996</c:v>
                </c:pt>
                <c:pt idx="149">
                  <c:v>26.438549999999996</c:v>
                </c:pt>
                <c:pt idx="150">
                  <c:v>26.403509999999994</c:v>
                </c:pt>
                <c:pt idx="151">
                  <c:v>26.237069999999999</c:v>
                </c:pt>
                <c:pt idx="152">
                  <c:v>27.555449999999997</c:v>
                </c:pt>
                <c:pt idx="153">
                  <c:v>27.482999999999997</c:v>
                </c:pt>
                <c:pt idx="154">
                  <c:v>27.310820000000007</c:v>
                </c:pt>
                <c:pt idx="155">
                  <c:v>28.943909999999999</c:v>
                </c:pt>
                <c:pt idx="156">
                  <c:v>27.958409999999997</c:v>
                </c:pt>
                <c:pt idx="157">
                  <c:v>28.019729999999999</c:v>
                </c:pt>
                <c:pt idx="158">
                  <c:v>29.793630000000004</c:v>
                </c:pt>
                <c:pt idx="159">
                  <c:v>31.598189999999999</c:v>
                </c:pt>
                <c:pt idx="160">
                  <c:v>33.560429999999997</c:v>
                </c:pt>
                <c:pt idx="161">
                  <c:v>33.954629999999995</c:v>
                </c:pt>
                <c:pt idx="162">
                  <c:v>36.827910000000003</c:v>
                </c:pt>
                <c:pt idx="163">
                  <c:v>36.219090000000008</c:v>
                </c:pt>
                <c:pt idx="164">
                  <c:v>34.681709999999995</c:v>
                </c:pt>
                <c:pt idx="165">
                  <c:v>34.861289999999997</c:v>
                </c:pt>
                <c:pt idx="166">
                  <c:v>35.281769999999995</c:v>
                </c:pt>
                <c:pt idx="167">
                  <c:v>36.035129999999995</c:v>
                </c:pt>
                <c:pt idx="168">
                  <c:v>35.965049999999991</c:v>
                </c:pt>
                <c:pt idx="169">
                  <c:v>35.62778999999999</c:v>
                </c:pt>
                <c:pt idx="170">
                  <c:v>36.337349999999986</c:v>
                </c:pt>
                <c:pt idx="171">
                  <c:v>36.363630000000001</c:v>
                </c:pt>
                <c:pt idx="172">
                  <c:v>36.83229</c:v>
                </c:pt>
                <c:pt idx="173">
                  <c:v>37.353509999999986</c:v>
                </c:pt>
                <c:pt idx="174">
                  <c:v>36.643950000000004</c:v>
                </c:pt>
                <c:pt idx="175">
                  <c:v>36.38991</c:v>
                </c:pt>
                <c:pt idx="176">
                  <c:v>36.985590000000002</c:v>
                </c:pt>
                <c:pt idx="177">
                  <c:v>36.819149999999993</c:v>
                </c:pt>
                <c:pt idx="178">
                  <c:v>37.392930000000007</c:v>
                </c:pt>
                <c:pt idx="179">
                  <c:v>38.273309999999995</c:v>
                </c:pt>
                <c:pt idx="180">
                  <c:v>38.426609999999997</c:v>
                </c:pt>
                <c:pt idx="181">
                  <c:v>38.400329999999997</c:v>
                </c:pt>
                <c:pt idx="182">
                  <c:v>38.70693</c:v>
                </c:pt>
                <c:pt idx="183">
                  <c:v>38.70693</c:v>
                </c:pt>
                <c:pt idx="184">
                  <c:v>39.420869999999994</c:v>
                </c:pt>
                <c:pt idx="185">
                  <c:v>39.68804999999999</c:v>
                </c:pt>
                <c:pt idx="186">
                  <c:v>39.193110000000004</c:v>
                </c:pt>
                <c:pt idx="187">
                  <c:v>40.520250000000004</c:v>
                </c:pt>
                <c:pt idx="188">
                  <c:v>40.274969999999996</c:v>
                </c:pt>
                <c:pt idx="189">
                  <c:v>38.260848499999987</c:v>
                </c:pt>
                <c:pt idx="190">
                  <c:v>40.800570000000008</c:v>
                </c:pt>
                <c:pt idx="191">
                  <c:v>41.948129999999992</c:v>
                </c:pt>
                <c:pt idx="192">
                  <c:v>41.545169999999999</c:v>
                </c:pt>
                <c:pt idx="193">
                  <c:v>30.233559999999997</c:v>
                </c:pt>
                <c:pt idx="194">
                  <c:v>30.233559999999997</c:v>
                </c:pt>
                <c:pt idx="195">
                  <c:v>30.233559999999997</c:v>
                </c:pt>
                <c:pt idx="196">
                  <c:v>39.422800000000002</c:v>
                </c:pt>
                <c:pt idx="197">
                  <c:v>20.128979999999999</c:v>
                </c:pt>
                <c:pt idx="198">
                  <c:v>41.160379999999996</c:v>
                </c:pt>
                <c:pt idx="199">
                  <c:v>42.159019999999998</c:v>
                </c:pt>
                <c:pt idx="200">
                  <c:v>30.923619999999971</c:v>
                </c:pt>
                <c:pt idx="201">
                  <c:v>26.247839999999997</c:v>
                </c:pt>
                <c:pt idx="202">
                  <c:v>28.008600000000001</c:v>
                </c:pt>
                <c:pt idx="203">
                  <c:v>26.415018333333336</c:v>
                </c:pt>
                <c:pt idx="204">
                  <c:v>30.487866666666662</c:v>
                </c:pt>
                <c:pt idx="205">
                  <c:v>27.500520000000002</c:v>
                </c:pt>
                <c:pt idx="206">
                  <c:v>27.969180000000001</c:v>
                </c:pt>
                <c:pt idx="207">
                  <c:v>28.542959999999994</c:v>
                </c:pt>
                <c:pt idx="208">
                  <c:v>28.542959999999994</c:v>
                </c:pt>
                <c:pt idx="209">
                  <c:v>28.542959999999994</c:v>
                </c:pt>
                <c:pt idx="210">
                  <c:v>29.61168</c:v>
                </c:pt>
                <c:pt idx="211">
                  <c:v>29.291940000000004</c:v>
                </c:pt>
                <c:pt idx="212">
                  <c:v>29.786879999999996</c:v>
                </c:pt>
                <c:pt idx="213">
                  <c:v>29.786879999999996</c:v>
                </c:pt>
                <c:pt idx="214">
                  <c:v>28.989719999999998</c:v>
                </c:pt>
                <c:pt idx="215">
                  <c:v>30.728580000000008</c:v>
                </c:pt>
                <c:pt idx="216">
                  <c:v>31.806059999999995</c:v>
                </c:pt>
                <c:pt idx="217">
                  <c:v>31.389960000000009</c:v>
                </c:pt>
                <c:pt idx="218">
                  <c:v>30.93882</c:v>
                </c:pt>
                <c:pt idx="219">
                  <c:v>30.798659999999998</c:v>
                </c:pt>
                <c:pt idx="220">
                  <c:v>30.798659999999998</c:v>
                </c:pt>
                <c:pt idx="221">
                  <c:v>30.741720000000001</c:v>
                </c:pt>
                <c:pt idx="222">
                  <c:v>31.552020000000013</c:v>
                </c:pt>
                <c:pt idx="223">
                  <c:v>30.640980000000013</c:v>
                </c:pt>
                <c:pt idx="224">
                  <c:v>31.197240000000008</c:v>
                </c:pt>
                <c:pt idx="225">
                  <c:v>32.314140000000002</c:v>
                </c:pt>
                <c:pt idx="226">
                  <c:v>32.436779999999999</c:v>
                </c:pt>
                <c:pt idx="227">
                  <c:v>32.467440000000003</c:v>
                </c:pt>
                <c:pt idx="228">
                  <c:v>32.467440000000003</c:v>
                </c:pt>
                <c:pt idx="229">
                  <c:v>32.287860000000009</c:v>
                </c:pt>
                <c:pt idx="230">
                  <c:v>31.464420000000004</c:v>
                </c:pt>
                <c:pt idx="231">
                  <c:v>32.265959999999993</c:v>
                </c:pt>
                <c:pt idx="232">
                  <c:v>32.331659999999992</c:v>
                </c:pt>
                <c:pt idx="233">
                  <c:v>31.801679999999998</c:v>
                </c:pt>
                <c:pt idx="234">
                  <c:v>32.099519999999998</c:v>
                </c:pt>
                <c:pt idx="235">
                  <c:v>32.647019999999998</c:v>
                </c:pt>
                <c:pt idx="236">
                  <c:v>32.848500000000001</c:v>
                </c:pt>
                <c:pt idx="237">
                  <c:v>32.848500000000001</c:v>
                </c:pt>
                <c:pt idx="238">
                  <c:v>32.848500000000001</c:v>
                </c:pt>
                <c:pt idx="239">
                  <c:v>33.509880000000003</c:v>
                </c:pt>
                <c:pt idx="240">
                  <c:v>32.848500000000001</c:v>
                </c:pt>
                <c:pt idx="241">
                  <c:v>32.848500000000001</c:v>
                </c:pt>
                <c:pt idx="242">
                  <c:v>33.181379999999997</c:v>
                </c:pt>
                <c:pt idx="243">
                  <c:v>32.953620000000001</c:v>
                </c:pt>
                <c:pt idx="244">
                  <c:v>33.965400000000002</c:v>
                </c:pt>
                <c:pt idx="245">
                  <c:v>31.798449999999999</c:v>
                </c:pt>
                <c:pt idx="246">
                  <c:v>33.032460000000007</c:v>
                </c:pt>
                <c:pt idx="247">
                  <c:v>33.890939999999993</c:v>
                </c:pt>
                <c:pt idx="248">
                  <c:v>34.363979999999998</c:v>
                </c:pt>
                <c:pt idx="249">
                  <c:v>34.692480000000003</c:v>
                </c:pt>
                <c:pt idx="250">
                  <c:v>34.863300000000002</c:v>
                </c:pt>
                <c:pt idx="251">
                  <c:v>35.112959999999994</c:v>
                </c:pt>
                <c:pt idx="252">
                  <c:v>34.03548</c:v>
                </c:pt>
                <c:pt idx="253">
                  <c:v>34.289519999999996</c:v>
                </c:pt>
                <c:pt idx="254">
                  <c:v>35.962679999999999</c:v>
                </c:pt>
                <c:pt idx="255">
                  <c:v>34.766939999999998</c:v>
                </c:pt>
                <c:pt idx="256">
                  <c:v>35.743679999999998</c:v>
                </c:pt>
                <c:pt idx="257">
                  <c:v>35.743679999999998</c:v>
                </c:pt>
                <c:pt idx="258">
                  <c:v>35.721779999999995</c:v>
                </c:pt>
                <c:pt idx="259">
                  <c:v>35.485260000000004</c:v>
                </c:pt>
                <c:pt idx="260">
                  <c:v>36.961320000000001</c:v>
                </c:pt>
                <c:pt idx="261">
                  <c:v>36.080939999999998</c:v>
                </c:pt>
                <c:pt idx="262">
                  <c:v>36.177299999999995</c:v>
                </c:pt>
                <c:pt idx="263">
                  <c:v>36.102839999999993</c:v>
                </c:pt>
                <c:pt idx="264">
                  <c:v>36.102839999999993</c:v>
                </c:pt>
                <c:pt idx="265">
                  <c:v>36.391919999999992</c:v>
                </c:pt>
                <c:pt idx="266">
                  <c:v>36.606540000000003</c:v>
                </c:pt>
                <c:pt idx="267">
                  <c:v>36.978840000000005</c:v>
                </c:pt>
                <c:pt idx="268">
                  <c:v>37.526339999999998</c:v>
                </c:pt>
                <c:pt idx="269">
                  <c:v>36.426960000000001</c:v>
                </c:pt>
                <c:pt idx="270">
                  <c:v>37.11023999999999</c:v>
                </c:pt>
                <c:pt idx="271">
                  <c:v>37.460639999999998</c:v>
                </c:pt>
                <c:pt idx="272">
                  <c:v>36.921900000000001</c:v>
                </c:pt>
                <c:pt idx="273">
                  <c:v>41.148599999999995</c:v>
                </c:pt>
                <c:pt idx="274">
                  <c:v>37.478159999999988</c:v>
                </c:pt>
                <c:pt idx="275">
                  <c:v>37.54824</c:v>
                </c:pt>
                <c:pt idx="276">
                  <c:v>38.476799999999997</c:v>
                </c:pt>
                <c:pt idx="277">
                  <c:v>40.443419999999996</c:v>
                </c:pt>
                <c:pt idx="278">
                  <c:v>37.653359999999992</c:v>
                </c:pt>
                <c:pt idx="279">
                  <c:v>37.688400000000001</c:v>
                </c:pt>
                <c:pt idx="280">
                  <c:v>37.688400000000001</c:v>
                </c:pt>
                <c:pt idx="281">
                  <c:v>38.358539999999998</c:v>
                </c:pt>
                <c:pt idx="282">
                  <c:v>38.218380000000003</c:v>
                </c:pt>
                <c:pt idx="283">
                  <c:v>38.218380000000003</c:v>
                </c:pt>
                <c:pt idx="284">
                  <c:v>38.932319999999997</c:v>
                </c:pt>
                <c:pt idx="285">
                  <c:v>26.525426666666664</c:v>
                </c:pt>
                <c:pt idx="286">
                  <c:v>38.108879999999999</c:v>
                </c:pt>
                <c:pt idx="287">
                  <c:v>38.827199999999998</c:v>
                </c:pt>
                <c:pt idx="288">
                  <c:v>38.468039999999995</c:v>
                </c:pt>
                <c:pt idx="289">
                  <c:v>38.218380000000003</c:v>
                </c:pt>
                <c:pt idx="290">
                  <c:v>39.803939999999997</c:v>
                </c:pt>
                <c:pt idx="291">
                  <c:v>38.901659999999993</c:v>
                </c:pt>
                <c:pt idx="292">
                  <c:v>39.282719999999998</c:v>
                </c:pt>
                <c:pt idx="293">
                  <c:v>38.656379999999999</c:v>
                </c:pt>
                <c:pt idx="294">
                  <c:v>39.217019999999998</c:v>
                </c:pt>
                <c:pt idx="295">
                  <c:v>39.659399999999991</c:v>
                </c:pt>
                <c:pt idx="296">
                  <c:v>39.716339999999995</c:v>
                </c:pt>
                <c:pt idx="297">
                  <c:v>39.869639999999997</c:v>
                </c:pt>
                <c:pt idx="298">
                  <c:v>40.24194</c:v>
                </c:pt>
                <c:pt idx="299">
                  <c:v>39.930959999999992</c:v>
                </c:pt>
                <c:pt idx="300">
                  <c:v>39.961619999999996</c:v>
                </c:pt>
                <c:pt idx="301">
                  <c:v>40.347060000000006</c:v>
                </c:pt>
                <c:pt idx="302">
                  <c:v>39.926579999999994</c:v>
                </c:pt>
                <c:pt idx="303">
                  <c:v>40.097399999999993</c:v>
                </c:pt>
                <c:pt idx="304">
                  <c:v>40.688700000000011</c:v>
                </c:pt>
                <c:pt idx="305">
                  <c:v>41.017199999999995</c:v>
                </c:pt>
                <c:pt idx="306">
                  <c:v>41.017199999999995</c:v>
                </c:pt>
                <c:pt idx="307">
                  <c:v>41.017199999999995</c:v>
                </c:pt>
                <c:pt idx="308">
                  <c:v>40.522260000000003</c:v>
                </c:pt>
                <c:pt idx="309">
                  <c:v>40.12368</c:v>
                </c:pt>
                <c:pt idx="310">
                  <c:v>40.754400000000004</c:v>
                </c:pt>
                <c:pt idx="311">
                  <c:v>40.964639999999996</c:v>
                </c:pt>
                <c:pt idx="312">
                  <c:v>41.052239999999998</c:v>
                </c:pt>
                <c:pt idx="313">
                  <c:v>40.798199999999994</c:v>
                </c:pt>
                <c:pt idx="314">
                  <c:v>41.626020000000004</c:v>
                </c:pt>
                <c:pt idx="315">
                  <c:v>41.555939999999993</c:v>
                </c:pt>
                <c:pt idx="316">
                  <c:v>41.555939999999993</c:v>
                </c:pt>
                <c:pt idx="317">
                  <c:v>41.555939999999993</c:v>
                </c:pt>
                <c:pt idx="318">
                  <c:v>41.617260000000002</c:v>
                </c:pt>
                <c:pt idx="319">
                  <c:v>41.617260000000002</c:v>
                </c:pt>
                <c:pt idx="320">
                  <c:v>41.617260000000002</c:v>
                </c:pt>
                <c:pt idx="321">
                  <c:v>42.607140000000001</c:v>
                </c:pt>
                <c:pt idx="322">
                  <c:v>41.845019999999998</c:v>
                </c:pt>
                <c:pt idx="323">
                  <c:v>42.0246</c:v>
                </c:pt>
                <c:pt idx="324">
                  <c:v>43.478760000000001</c:v>
                </c:pt>
                <c:pt idx="325">
                  <c:v>30.510438999999991</c:v>
                </c:pt>
                <c:pt idx="326">
                  <c:v>33.294923999999995</c:v>
                </c:pt>
                <c:pt idx="327">
                  <c:v>35.264279999999999</c:v>
                </c:pt>
                <c:pt idx="328">
                  <c:v>36.162179999999992</c:v>
                </c:pt>
                <c:pt idx="329">
                  <c:v>36.175319999999999</c:v>
                </c:pt>
                <c:pt idx="330">
                  <c:v>36.626460000000002</c:v>
                </c:pt>
                <c:pt idx="331">
                  <c:v>35.322540666666669</c:v>
                </c:pt>
                <c:pt idx="332">
                  <c:v>38.216400000000007</c:v>
                </c:pt>
                <c:pt idx="333">
                  <c:v>38.965379999999989</c:v>
                </c:pt>
                <c:pt idx="334">
                  <c:v>38.965379999999989</c:v>
                </c:pt>
                <c:pt idx="335">
                  <c:v>38.965379999999989</c:v>
                </c:pt>
                <c:pt idx="336">
                  <c:v>37.414859999999997</c:v>
                </c:pt>
                <c:pt idx="337">
                  <c:v>38.733240000000002</c:v>
                </c:pt>
                <c:pt idx="338">
                  <c:v>39.534780000000005</c:v>
                </c:pt>
                <c:pt idx="339">
                  <c:v>39.210659999999997</c:v>
                </c:pt>
                <c:pt idx="340">
                  <c:v>39.90270000000001</c:v>
                </c:pt>
                <c:pt idx="341">
                  <c:v>41.873699999999992</c:v>
                </c:pt>
                <c:pt idx="342">
                  <c:v>40.669199999999996</c:v>
                </c:pt>
                <c:pt idx="343">
                  <c:v>41.199179999999998</c:v>
                </c:pt>
                <c:pt idx="344">
                  <c:v>41.29992</c:v>
                </c:pt>
                <c:pt idx="345">
                  <c:v>42.215339999999998</c:v>
                </c:pt>
                <c:pt idx="346">
                  <c:v>43.01688</c:v>
                </c:pt>
                <c:pt idx="347">
                  <c:v>43.209600000000009</c:v>
                </c:pt>
                <c:pt idx="348">
                  <c:v>44.151299999999999</c:v>
                </c:pt>
                <c:pt idx="349">
                  <c:v>45.395219999999995</c:v>
                </c:pt>
                <c:pt idx="350">
                  <c:v>45.171839999999989</c:v>
                </c:pt>
                <c:pt idx="351">
                  <c:v>44.146919999999994</c:v>
                </c:pt>
                <c:pt idx="352">
                  <c:v>45.062339999999999</c:v>
                </c:pt>
                <c:pt idx="353">
                  <c:v>42.602100666666658</c:v>
                </c:pt>
                <c:pt idx="354">
                  <c:v>44.922179999999997</c:v>
                </c:pt>
                <c:pt idx="355">
                  <c:v>46.113540000000008</c:v>
                </c:pt>
                <c:pt idx="356">
                  <c:v>50.296440000000004</c:v>
                </c:pt>
                <c:pt idx="357">
                  <c:v>46.494599999999998</c:v>
                </c:pt>
                <c:pt idx="358">
                  <c:v>46.437660000000001</c:v>
                </c:pt>
                <c:pt idx="359">
                  <c:v>46.043460000000003</c:v>
                </c:pt>
                <c:pt idx="360">
                  <c:v>46.455180000000006</c:v>
                </c:pt>
                <c:pt idx="361">
                  <c:v>51.549119999999988</c:v>
                </c:pt>
                <c:pt idx="362">
                  <c:v>48.70478</c:v>
                </c:pt>
                <c:pt idx="363">
                  <c:v>67.551919999999996</c:v>
                </c:pt>
                <c:pt idx="364">
                  <c:v>67.551919999999996</c:v>
                </c:pt>
                <c:pt idx="365">
                  <c:v>43.518899999999995</c:v>
                </c:pt>
                <c:pt idx="366">
                  <c:v>33.249955000000007</c:v>
                </c:pt>
                <c:pt idx="367">
                  <c:v>210.05988000000002</c:v>
                </c:pt>
                <c:pt idx="368">
                  <c:v>27.4392</c:v>
                </c:pt>
                <c:pt idx="369">
                  <c:v>13.415699999999999</c:v>
                </c:pt>
                <c:pt idx="370">
                  <c:v>12.488249999999997</c:v>
                </c:pt>
                <c:pt idx="371">
                  <c:v>32.359200000000001</c:v>
                </c:pt>
                <c:pt idx="372">
                  <c:v>37.150919999999999</c:v>
                </c:pt>
                <c:pt idx="373">
                  <c:v>36.336240000000004</c:v>
                </c:pt>
                <c:pt idx="374">
                  <c:v>37.637099999999997</c:v>
                </c:pt>
                <c:pt idx="375">
                  <c:v>39.875280000000004</c:v>
                </c:pt>
                <c:pt idx="376">
                  <c:v>41.736780000000003</c:v>
                </c:pt>
                <c:pt idx="377">
                  <c:v>40.742519999999992</c:v>
                </c:pt>
                <c:pt idx="378">
                  <c:v>40.269479999999994</c:v>
                </c:pt>
                <c:pt idx="379">
                  <c:v>40.186259999999997</c:v>
                </c:pt>
                <c:pt idx="380">
                  <c:v>40.720619999999997</c:v>
                </c:pt>
                <c:pt idx="381">
                  <c:v>41.018460000000012</c:v>
                </c:pt>
                <c:pt idx="382">
                  <c:v>40.208160000000007</c:v>
                </c:pt>
                <c:pt idx="383">
                  <c:v>41.968919999999997</c:v>
                </c:pt>
                <c:pt idx="384">
                  <c:v>42.214200000000005</c:v>
                </c:pt>
                <c:pt idx="385">
                  <c:v>42.555839999999989</c:v>
                </c:pt>
                <c:pt idx="386">
                  <c:v>45.858359999999998</c:v>
                </c:pt>
                <c:pt idx="387">
                  <c:v>44.680624999999999</c:v>
                </c:pt>
                <c:pt idx="388">
                  <c:v>47.509620000000005</c:v>
                </c:pt>
                <c:pt idx="389">
                  <c:v>49.222200000000001</c:v>
                </c:pt>
                <c:pt idx="390">
                  <c:v>51.885239999999996</c:v>
                </c:pt>
                <c:pt idx="391">
                  <c:v>52.586039999999983</c:v>
                </c:pt>
                <c:pt idx="392">
                  <c:v>56.92662</c:v>
                </c:pt>
                <c:pt idx="393">
                  <c:v>58.209959999999981</c:v>
                </c:pt>
                <c:pt idx="394">
                  <c:v>61.937339999999992</c:v>
                </c:pt>
                <c:pt idx="395">
                  <c:v>65.949419999999989</c:v>
                </c:pt>
                <c:pt idx="396">
                  <c:v>70.399499999999989</c:v>
                </c:pt>
                <c:pt idx="397">
                  <c:v>76.982639999999989</c:v>
                </c:pt>
                <c:pt idx="398">
                  <c:v>16.858090000000001</c:v>
                </c:pt>
                <c:pt idx="399">
                  <c:v>9.9848999999999979</c:v>
                </c:pt>
                <c:pt idx="400">
                  <c:v>22.814889999999998</c:v>
                </c:pt>
                <c:pt idx="401">
                  <c:v>35.20620000000001</c:v>
                </c:pt>
                <c:pt idx="402">
                  <c:v>29.553380000000004</c:v>
                </c:pt>
                <c:pt idx="403">
                  <c:v>13.682590000000001</c:v>
                </c:pt>
                <c:pt idx="404">
                  <c:v>27.627539999999996</c:v>
                </c:pt>
                <c:pt idx="405">
                  <c:v>33.521040000000006</c:v>
                </c:pt>
                <c:pt idx="406">
                  <c:v>33.760759999999998</c:v>
                </c:pt>
                <c:pt idx="407">
                  <c:v>9.0222699999999989</c:v>
                </c:pt>
                <c:pt idx="408">
                  <c:v>31.576939999999993</c:v>
                </c:pt>
                <c:pt idx="409">
                  <c:v>9.0222699999999989</c:v>
                </c:pt>
                <c:pt idx="410">
                  <c:v>19.524160000000002</c:v>
                </c:pt>
                <c:pt idx="411">
                  <c:v>27.082409999999999</c:v>
                </c:pt>
                <c:pt idx="412">
                  <c:v>27.082409999999999</c:v>
                </c:pt>
                <c:pt idx="413">
                  <c:v>32.177</c:v>
                </c:pt>
                <c:pt idx="414">
                  <c:v>32.505499999999991</c:v>
                </c:pt>
                <c:pt idx="415">
                  <c:v>32.921599999999998</c:v>
                </c:pt>
                <c:pt idx="416">
                  <c:v>32.921599999999998</c:v>
                </c:pt>
                <c:pt idx="417">
                  <c:v>33.775699999999993</c:v>
                </c:pt>
                <c:pt idx="418">
                  <c:v>33.162499999999994</c:v>
                </c:pt>
                <c:pt idx="419">
                  <c:v>32.996059999999993</c:v>
                </c:pt>
                <c:pt idx="420">
                  <c:v>34.314439999999991</c:v>
                </c:pt>
                <c:pt idx="421">
                  <c:v>25.310520000000004</c:v>
                </c:pt>
                <c:pt idx="422">
                  <c:v>33.03548</c:v>
                </c:pt>
                <c:pt idx="423">
                  <c:v>33.03548</c:v>
                </c:pt>
                <c:pt idx="424">
                  <c:v>33.03548</c:v>
                </c:pt>
                <c:pt idx="425">
                  <c:v>33.017959999999995</c:v>
                </c:pt>
                <c:pt idx="426">
                  <c:v>33.03548</c:v>
                </c:pt>
                <c:pt idx="427">
                  <c:v>33.696860000000001</c:v>
                </c:pt>
                <c:pt idx="428">
                  <c:v>33.34646</c:v>
                </c:pt>
                <c:pt idx="429">
                  <c:v>33.999079999999992</c:v>
                </c:pt>
                <c:pt idx="430">
                  <c:v>41.834900000000005</c:v>
                </c:pt>
                <c:pt idx="431">
                  <c:v>33.547939999999997</c:v>
                </c:pt>
                <c:pt idx="432">
                  <c:v>33.946519999999992</c:v>
                </c:pt>
                <c:pt idx="433">
                  <c:v>41.834900000000005</c:v>
                </c:pt>
                <c:pt idx="434">
                  <c:v>31.93656</c:v>
                </c:pt>
                <c:pt idx="435">
                  <c:v>35.387539999999994</c:v>
                </c:pt>
                <c:pt idx="436">
                  <c:v>34.72616</c:v>
                </c:pt>
                <c:pt idx="437">
                  <c:v>34.72616</c:v>
                </c:pt>
                <c:pt idx="438">
                  <c:v>34.72616</c:v>
                </c:pt>
                <c:pt idx="439">
                  <c:v>22.160139999999981</c:v>
                </c:pt>
                <c:pt idx="440">
                  <c:v>36.276679999999999</c:v>
                </c:pt>
                <c:pt idx="441">
                  <c:v>36.057679999999998</c:v>
                </c:pt>
                <c:pt idx="442">
                  <c:v>36.00074</c:v>
                </c:pt>
                <c:pt idx="443">
                  <c:v>35.632820000000002</c:v>
                </c:pt>
                <c:pt idx="444">
                  <c:v>36.267919999999997</c:v>
                </c:pt>
                <c:pt idx="445">
                  <c:v>35.076560000000001</c:v>
                </c:pt>
                <c:pt idx="446">
                  <c:v>35.334980000000002</c:v>
                </c:pt>
                <c:pt idx="447">
                  <c:v>35.54522</c:v>
                </c:pt>
                <c:pt idx="448">
                  <c:v>36.373039999999996</c:v>
                </c:pt>
                <c:pt idx="449">
                  <c:v>36.373039999999996</c:v>
                </c:pt>
                <c:pt idx="450">
                  <c:v>35.838679999999997</c:v>
                </c:pt>
                <c:pt idx="451">
                  <c:v>38.488579999999999</c:v>
                </c:pt>
                <c:pt idx="452">
                  <c:v>35.211498999999996</c:v>
                </c:pt>
                <c:pt idx="453">
                  <c:v>32.417900000000003</c:v>
                </c:pt>
                <c:pt idx="454">
                  <c:v>36.421219999999998</c:v>
                </c:pt>
                <c:pt idx="455">
                  <c:v>35.66348</c:v>
                </c:pt>
                <c:pt idx="456">
                  <c:v>35.864959999999996</c:v>
                </c:pt>
                <c:pt idx="457">
                  <c:v>35.864959999999996</c:v>
                </c:pt>
                <c:pt idx="458">
                  <c:v>36.132139999999993</c:v>
                </c:pt>
                <c:pt idx="459">
                  <c:v>39.491600000000005</c:v>
                </c:pt>
                <c:pt idx="460">
                  <c:v>36.219739999999994</c:v>
                </c:pt>
                <c:pt idx="461">
                  <c:v>36.219739999999994</c:v>
                </c:pt>
                <c:pt idx="462">
                  <c:v>38.558659999999996</c:v>
                </c:pt>
                <c:pt idx="463">
                  <c:v>37.621340000000011</c:v>
                </c:pt>
                <c:pt idx="464">
                  <c:v>35.895620000000008</c:v>
                </c:pt>
                <c:pt idx="465">
                  <c:v>37.349780000000003</c:v>
                </c:pt>
                <c:pt idx="466">
                  <c:v>37.384819999999998</c:v>
                </c:pt>
                <c:pt idx="467">
                  <c:v>36.732199999999992</c:v>
                </c:pt>
                <c:pt idx="468">
                  <c:v>36.789139999999989</c:v>
                </c:pt>
                <c:pt idx="469">
                  <c:v>36.959959999999995</c:v>
                </c:pt>
                <c:pt idx="470">
                  <c:v>36.894259999999996</c:v>
                </c:pt>
                <c:pt idx="471">
                  <c:v>36.894259999999996</c:v>
                </c:pt>
                <c:pt idx="472">
                  <c:v>37.726460000000003</c:v>
                </c:pt>
                <c:pt idx="473">
                  <c:v>36.929299999999998</c:v>
                </c:pt>
                <c:pt idx="474">
                  <c:v>37.730840000000001</c:v>
                </c:pt>
                <c:pt idx="475">
                  <c:v>37.511839999999999</c:v>
                </c:pt>
                <c:pt idx="476">
                  <c:v>37.511839999999999</c:v>
                </c:pt>
                <c:pt idx="477">
                  <c:v>37.511839999999999</c:v>
                </c:pt>
                <c:pt idx="478">
                  <c:v>37.511839999999999</c:v>
                </c:pt>
                <c:pt idx="479">
                  <c:v>37.511839999999999</c:v>
                </c:pt>
                <c:pt idx="480">
                  <c:v>38.116279999999996</c:v>
                </c:pt>
                <c:pt idx="481">
                  <c:v>38.462299999999999</c:v>
                </c:pt>
                <c:pt idx="482">
                  <c:v>38.462299999999999</c:v>
                </c:pt>
                <c:pt idx="483">
                  <c:v>37.949839999999995</c:v>
                </c:pt>
                <c:pt idx="484">
                  <c:v>37.323499999999996</c:v>
                </c:pt>
                <c:pt idx="485">
                  <c:v>39.075499999999991</c:v>
                </c:pt>
                <c:pt idx="486">
                  <c:v>37.538119999999999</c:v>
                </c:pt>
                <c:pt idx="487">
                  <c:v>38.593699999999998</c:v>
                </c:pt>
                <c:pt idx="488">
                  <c:v>38.230159999999998</c:v>
                </c:pt>
                <c:pt idx="489">
                  <c:v>37.83596</c:v>
                </c:pt>
                <c:pt idx="490">
                  <c:v>39.294499999999999</c:v>
                </c:pt>
                <c:pt idx="491">
                  <c:v>39.294499999999999</c:v>
                </c:pt>
                <c:pt idx="492">
                  <c:v>37.415479999999995</c:v>
                </c:pt>
                <c:pt idx="493">
                  <c:v>39.294499999999999</c:v>
                </c:pt>
                <c:pt idx="494">
                  <c:v>37.875379999999993</c:v>
                </c:pt>
                <c:pt idx="495">
                  <c:v>38.70320000000001</c:v>
                </c:pt>
                <c:pt idx="496">
                  <c:v>38.361560000000004</c:v>
                </c:pt>
                <c:pt idx="497">
                  <c:v>38.506099999999996</c:v>
                </c:pt>
                <c:pt idx="498">
                  <c:v>38.308999999999997</c:v>
                </c:pt>
                <c:pt idx="499">
                  <c:v>37.910420000000002</c:v>
                </c:pt>
                <c:pt idx="500">
                  <c:v>38.6813</c:v>
                </c:pt>
                <c:pt idx="501">
                  <c:v>39.425899999999999</c:v>
                </c:pt>
                <c:pt idx="502">
                  <c:v>39.237560000000002</c:v>
                </c:pt>
                <c:pt idx="503">
                  <c:v>38.817079999999997</c:v>
                </c:pt>
                <c:pt idx="504">
                  <c:v>39.390859999999996</c:v>
                </c:pt>
                <c:pt idx="505">
                  <c:v>38.944099999999999</c:v>
                </c:pt>
                <c:pt idx="506">
                  <c:v>39.377719999999997</c:v>
                </c:pt>
                <c:pt idx="507">
                  <c:v>38.580559999999991</c:v>
                </c:pt>
                <c:pt idx="508">
                  <c:v>40.380740000000003</c:v>
                </c:pt>
                <c:pt idx="509">
                  <c:v>40.209919999999997</c:v>
                </c:pt>
                <c:pt idx="510">
                  <c:v>39.220039999999997</c:v>
                </c:pt>
                <c:pt idx="511">
                  <c:v>39.220039999999997</c:v>
                </c:pt>
                <c:pt idx="512">
                  <c:v>39.193759999999997</c:v>
                </c:pt>
                <c:pt idx="513">
                  <c:v>39.890180000000008</c:v>
                </c:pt>
                <c:pt idx="514">
                  <c:v>39.434660000000008</c:v>
                </c:pt>
                <c:pt idx="515">
                  <c:v>39.206900000000005</c:v>
                </c:pt>
                <c:pt idx="516">
                  <c:v>39.009799999999998</c:v>
                </c:pt>
                <c:pt idx="517">
                  <c:v>40.319419999999994</c:v>
                </c:pt>
                <c:pt idx="518">
                  <c:v>39.469699999999996</c:v>
                </c:pt>
                <c:pt idx="519">
                  <c:v>39.469699999999996</c:v>
                </c:pt>
                <c:pt idx="520">
                  <c:v>44.283320000000003</c:v>
                </c:pt>
                <c:pt idx="521">
                  <c:v>39.399619999999999</c:v>
                </c:pt>
                <c:pt idx="522">
                  <c:v>39.399619999999999</c:v>
                </c:pt>
                <c:pt idx="523">
                  <c:v>39.627380000000002</c:v>
                </c:pt>
                <c:pt idx="524">
                  <c:v>40.5428</c:v>
                </c:pt>
                <c:pt idx="525">
                  <c:v>39.46970000000001</c:v>
                </c:pt>
                <c:pt idx="526">
                  <c:v>39.644900000000007</c:v>
                </c:pt>
                <c:pt idx="527">
                  <c:v>40.161739999999995</c:v>
                </c:pt>
                <c:pt idx="528">
                  <c:v>40.161739999999995</c:v>
                </c:pt>
                <c:pt idx="529">
                  <c:v>40.223059999999997</c:v>
                </c:pt>
                <c:pt idx="530">
                  <c:v>40.166119999999992</c:v>
                </c:pt>
                <c:pt idx="531">
                  <c:v>40.691719999999997</c:v>
                </c:pt>
                <c:pt idx="532">
                  <c:v>42.229099999999995</c:v>
                </c:pt>
                <c:pt idx="533">
                  <c:v>40.634779999999999</c:v>
                </c:pt>
                <c:pt idx="534">
                  <c:v>40.236199999999997</c:v>
                </c:pt>
                <c:pt idx="535">
                  <c:v>39.500359999999986</c:v>
                </c:pt>
                <c:pt idx="536">
                  <c:v>40.866919999999993</c:v>
                </c:pt>
                <c:pt idx="537">
                  <c:v>40.442059999999991</c:v>
                </c:pt>
                <c:pt idx="538">
                  <c:v>41.156000000000006</c:v>
                </c:pt>
                <c:pt idx="539">
                  <c:v>41.156000000000006</c:v>
                </c:pt>
                <c:pt idx="540">
                  <c:v>40.731140000000003</c:v>
                </c:pt>
                <c:pt idx="541">
                  <c:v>40.932620000000007</c:v>
                </c:pt>
                <c:pt idx="542">
                  <c:v>39.850760000000008</c:v>
                </c:pt>
                <c:pt idx="543">
                  <c:v>40.652299999999997</c:v>
                </c:pt>
                <c:pt idx="544">
                  <c:v>40.516519999999993</c:v>
                </c:pt>
                <c:pt idx="545">
                  <c:v>41.629039999999989</c:v>
                </c:pt>
                <c:pt idx="546">
                  <c:v>41.401279999999993</c:v>
                </c:pt>
                <c:pt idx="547">
                  <c:v>40.262479999999996</c:v>
                </c:pt>
                <c:pt idx="548">
                  <c:v>41.125340000000001</c:v>
                </c:pt>
                <c:pt idx="549">
                  <c:v>40.954519999999995</c:v>
                </c:pt>
                <c:pt idx="550">
                  <c:v>41.269880000000008</c:v>
                </c:pt>
                <c:pt idx="551">
                  <c:v>40.512140000000002</c:v>
                </c:pt>
                <c:pt idx="552">
                  <c:v>40.941379999999995</c:v>
                </c:pt>
                <c:pt idx="553">
                  <c:v>40.717999999999989</c:v>
                </c:pt>
                <c:pt idx="554">
                  <c:v>32.628140000000002</c:v>
                </c:pt>
                <c:pt idx="555">
                  <c:v>41.291779999999996</c:v>
                </c:pt>
                <c:pt idx="556">
                  <c:v>40.525279999999995</c:v>
                </c:pt>
                <c:pt idx="557">
                  <c:v>40.84064</c:v>
                </c:pt>
                <c:pt idx="558">
                  <c:v>41.243599999999994</c:v>
                </c:pt>
                <c:pt idx="559">
                  <c:v>43.722679999999997</c:v>
                </c:pt>
                <c:pt idx="560">
                  <c:v>14.024579999999998</c:v>
                </c:pt>
                <c:pt idx="561">
                  <c:v>42.250999999999991</c:v>
                </c:pt>
                <c:pt idx="562">
                  <c:v>43.503679999999989</c:v>
                </c:pt>
                <c:pt idx="563">
                  <c:v>40.97204</c:v>
                </c:pt>
                <c:pt idx="564">
                  <c:v>41.602759999999989</c:v>
                </c:pt>
                <c:pt idx="565">
                  <c:v>42.062659999999994</c:v>
                </c:pt>
                <c:pt idx="566">
                  <c:v>42.062659999999994</c:v>
                </c:pt>
                <c:pt idx="567">
                  <c:v>41.607139999999987</c:v>
                </c:pt>
                <c:pt idx="568">
                  <c:v>41.782339999999991</c:v>
                </c:pt>
                <c:pt idx="569">
                  <c:v>46.460179999999994</c:v>
                </c:pt>
                <c:pt idx="570">
                  <c:v>42.618919999999996</c:v>
                </c:pt>
                <c:pt idx="571">
                  <c:v>43.310959999999994</c:v>
                </c:pt>
                <c:pt idx="572">
                  <c:v>42.63206000000001</c:v>
                </c:pt>
                <c:pt idx="573">
                  <c:v>21.094949999999994</c:v>
                </c:pt>
                <c:pt idx="574">
                  <c:v>35.17304</c:v>
                </c:pt>
                <c:pt idx="575">
                  <c:v>42.518180000000001</c:v>
                </c:pt>
                <c:pt idx="576">
                  <c:v>41.97943999999999</c:v>
                </c:pt>
                <c:pt idx="577">
                  <c:v>42.816020000000002</c:v>
                </c:pt>
                <c:pt idx="578">
                  <c:v>43.1051</c:v>
                </c:pt>
                <c:pt idx="579">
                  <c:v>42.649580000000007</c:v>
                </c:pt>
                <c:pt idx="580">
                  <c:v>42.851060000000004</c:v>
                </c:pt>
                <c:pt idx="581">
                  <c:v>43.021880000000003</c:v>
                </c:pt>
                <c:pt idx="582">
                  <c:v>43.109479999999998</c:v>
                </c:pt>
                <c:pt idx="583">
                  <c:v>44.760739999999998</c:v>
                </c:pt>
                <c:pt idx="584">
                  <c:v>42.145879999999991</c:v>
                </c:pt>
                <c:pt idx="585">
                  <c:v>42.43495999999999</c:v>
                </c:pt>
                <c:pt idx="586">
                  <c:v>42.211579999999991</c:v>
                </c:pt>
                <c:pt idx="587">
                  <c:v>43.407319999999991</c:v>
                </c:pt>
                <c:pt idx="588">
                  <c:v>43.122619999999991</c:v>
                </c:pt>
                <c:pt idx="589">
                  <c:v>43.21022</c:v>
                </c:pt>
                <c:pt idx="590">
                  <c:v>42.640819999999998</c:v>
                </c:pt>
                <c:pt idx="591">
                  <c:v>42.640819999999998</c:v>
                </c:pt>
                <c:pt idx="592">
                  <c:v>16.960788999999995</c:v>
                </c:pt>
                <c:pt idx="593">
                  <c:v>42.500660000000003</c:v>
                </c:pt>
                <c:pt idx="594">
                  <c:v>43.867220000000003</c:v>
                </c:pt>
                <c:pt idx="595">
                  <c:v>42.702139999999986</c:v>
                </c:pt>
                <c:pt idx="596">
                  <c:v>41.878700000000002</c:v>
                </c:pt>
                <c:pt idx="597">
                  <c:v>42.561979999999998</c:v>
                </c:pt>
                <c:pt idx="598">
                  <c:v>43.56062</c:v>
                </c:pt>
                <c:pt idx="599">
                  <c:v>43.021880000000003</c:v>
                </c:pt>
                <c:pt idx="600">
                  <c:v>42.824779999999997</c:v>
                </c:pt>
                <c:pt idx="601">
                  <c:v>44.703799999999994</c:v>
                </c:pt>
                <c:pt idx="602">
                  <c:v>43.911020000000001</c:v>
                </c:pt>
                <c:pt idx="603">
                  <c:v>42.579499999999996</c:v>
                </c:pt>
                <c:pt idx="604">
                  <c:v>43.008740000000003</c:v>
                </c:pt>
                <c:pt idx="605">
                  <c:v>42.640819999999998</c:v>
                </c:pt>
                <c:pt idx="606">
                  <c:v>44.751979999999989</c:v>
                </c:pt>
                <c:pt idx="607">
                  <c:v>43.6526</c:v>
                </c:pt>
                <c:pt idx="608">
                  <c:v>43.6526</c:v>
                </c:pt>
                <c:pt idx="609">
                  <c:v>43.201459999999997</c:v>
                </c:pt>
                <c:pt idx="610">
                  <c:v>19.12022</c:v>
                </c:pt>
                <c:pt idx="611">
                  <c:v>43.437980000000003</c:v>
                </c:pt>
                <c:pt idx="612">
                  <c:v>43.722680000000011</c:v>
                </c:pt>
                <c:pt idx="613">
                  <c:v>43.722680000000011</c:v>
                </c:pt>
                <c:pt idx="614">
                  <c:v>43.670120000000004</c:v>
                </c:pt>
                <c:pt idx="615">
                  <c:v>43.192699999999995</c:v>
                </c:pt>
                <c:pt idx="616">
                  <c:v>43.875979999999991</c:v>
                </c:pt>
                <c:pt idx="617">
                  <c:v>42.995599999999996</c:v>
                </c:pt>
                <c:pt idx="618">
                  <c:v>43.880360000000003</c:v>
                </c:pt>
                <c:pt idx="619">
                  <c:v>43.538719999999998</c:v>
                </c:pt>
                <c:pt idx="620">
                  <c:v>44.086219999999997</c:v>
                </c:pt>
                <c:pt idx="621">
                  <c:v>44.45852</c:v>
                </c:pt>
                <c:pt idx="622">
                  <c:v>43.946060000000003</c:v>
                </c:pt>
                <c:pt idx="623">
                  <c:v>43.775239999999997</c:v>
                </c:pt>
                <c:pt idx="624">
                  <c:v>43.148899999999998</c:v>
                </c:pt>
                <c:pt idx="625">
                  <c:v>43.407319999999999</c:v>
                </c:pt>
                <c:pt idx="626">
                  <c:v>43.407319999999999</c:v>
                </c:pt>
                <c:pt idx="627">
                  <c:v>43.324100000000001</c:v>
                </c:pt>
                <c:pt idx="628">
                  <c:v>43.582519999999995</c:v>
                </c:pt>
                <c:pt idx="629">
                  <c:v>44.296460000000003</c:v>
                </c:pt>
                <c:pt idx="630">
                  <c:v>43.840939999999996</c:v>
                </c:pt>
                <c:pt idx="631">
                  <c:v>43.61318</c:v>
                </c:pt>
                <c:pt idx="632">
                  <c:v>43.757720000000006</c:v>
                </c:pt>
                <c:pt idx="633">
                  <c:v>43.332859999999997</c:v>
                </c:pt>
                <c:pt idx="634">
                  <c:v>44.278940000000006</c:v>
                </c:pt>
                <c:pt idx="635">
                  <c:v>44.826439999999998</c:v>
                </c:pt>
                <c:pt idx="636">
                  <c:v>43.692019999999999</c:v>
                </c:pt>
                <c:pt idx="637">
                  <c:v>44.489180000000005</c:v>
                </c:pt>
                <c:pt idx="638">
                  <c:v>44.379680000000008</c:v>
                </c:pt>
                <c:pt idx="639">
                  <c:v>44.865859999999998</c:v>
                </c:pt>
                <c:pt idx="640">
                  <c:v>46.263079999999995</c:v>
                </c:pt>
                <c:pt idx="641">
                  <c:v>45.584180000000003</c:v>
                </c:pt>
                <c:pt idx="642">
                  <c:v>44.476040000000005</c:v>
                </c:pt>
                <c:pt idx="643">
                  <c:v>44.708180000000006</c:v>
                </c:pt>
                <c:pt idx="644">
                  <c:v>44.708180000000006</c:v>
                </c:pt>
                <c:pt idx="645">
                  <c:v>43.941679999999998</c:v>
                </c:pt>
                <c:pt idx="646">
                  <c:v>44.795779999999993</c:v>
                </c:pt>
                <c:pt idx="647">
                  <c:v>44.511079999999993</c:v>
                </c:pt>
                <c:pt idx="648">
                  <c:v>45.571039999999996</c:v>
                </c:pt>
                <c:pt idx="649">
                  <c:v>44.8352</c:v>
                </c:pt>
                <c:pt idx="650">
                  <c:v>44.8352</c:v>
                </c:pt>
                <c:pt idx="651">
                  <c:v>45.43526</c:v>
                </c:pt>
                <c:pt idx="652">
                  <c:v>44.414719999999996</c:v>
                </c:pt>
                <c:pt idx="653">
                  <c:v>45.956480000000006</c:v>
                </c:pt>
                <c:pt idx="654">
                  <c:v>44.708179999999999</c:v>
                </c:pt>
                <c:pt idx="655">
                  <c:v>44.681899999999992</c:v>
                </c:pt>
                <c:pt idx="656">
                  <c:v>45.601700000000001</c:v>
                </c:pt>
                <c:pt idx="657">
                  <c:v>45.601700000000001</c:v>
                </c:pt>
                <c:pt idx="658">
                  <c:v>44.094979999999985</c:v>
                </c:pt>
                <c:pt idx="659">
                  <c:v>45.40898</c:v>
                </c:pt>
                <c:pt idx="660">
                  <c:v>45.40898</c:v>
                </c:pt>
                <c:pt idx="661">
                  <c:v>45.470300000000009</c:v>
                </c:pt>
                <c:pt idx="662">
                  <c:v>45.470300000000009</c:v>
                </c:pt>
                <c:pt idx="663">
                  <c:v>45.470300000000009</c:v>
                </c:pt>
                <c:pt idx="664">
                  <c:v>45.470300000000009</c:v>
                </c:pt>
                <c:pt idx="665">
                  <c:v>45.982759999999999</c:v>
                </c:pt>
                <c:pt idx="666">
                  <c:v>45.527239999999999</c:v>
                </c:pt>
                <c:pt idx="667">
                  <c:v>44.703800000000001</c:v>
                </c:pt>
                <c:pt idx="668">
                  <c:v>44.703800000000001</c:v>
                </c:pt>
                <c:pt idx="669">
                  <c:v>45.159319999999994</c:v>
                </c:pt>
                <c:pt idx="670">
                  <c:v>45.873260000000002</c:v>
                </c:pt>
                <c:pt idx="671">
                  <c:v>44.734460000000006</c:v>
                </c:pt>
                <c:pt idx="672">
                  <c:v>44.878999999999998</c:v>
                </c:pt>
                <c:pt idx="673">
                  <c:v>45.220639999999996</c:v>
                </c:pt>
                <c:pt idx="674">
                  <c:v>45.194360000000003</c:v>
                </c:pt>
                <c:pt idx="675">
                  <c:v>45.597320000000003</c:v>
                </c:pt>
                <c:pt idx="676">
                  <c:v>45.855739999999997</c:v>
                </c:pt>
                <c:pt idx="677">
                  <c:v>45.343279999999986</c:v>
                </c:pt>
                <c:pt idx="678">
                  <c:v>45.260059999999996</c:v>
                </c:pt>
                <c:pt idx="679">
                  <c:v>45.68930000000001</c:v>
                </c:pt>
                <c:pt idx="680">
                  <c:v>45.549139999999987</c:v>
                </c:pt>
                <c:pt idx="681">
                  <c:v>44.865859999999998</c:v>
                </c:pt>
                <c:pt idx="682">
                  <c:v>45.295100000000005</c:v>
                </c:pt>
                <c:pt idx="683">
                  <c:v>45.465920000000004</c:v>
                </c:pt>
                <c:pt idx="684">
                  <c:v>45.781279999999995</c:v>
                </c:pt>
                <c:pt idx="685">
                  <c:v>45.211879999999994</c:v>
                </c:pt>
                <c:pt idx="686">
                  <c:v>45.641119999999994</c:v>
                </c:pt>
                <c:pt idx="687">
                  <c:v>46.381340000000002</c:v>
                </c:pt>
                <c:pt idx="688">
                  <c:v>45.527239999999992</c:v>
                </c:pt>
                <c:pt idx="689">
                  <c:v>45.500959999999999</c:v>
                </c:pt>
                <c:pt idx="690">
                  <c:v>45.78566</c:v>
                </c:pt>
                <c:pt idx="691">
                  <c:v>46.924460000000003</c:v>
                </c:pt>
                <c:pt idx="692">
                  <c:v>45.78566</c:v>
                </c:pt>
                <c:pt idx="693">
                  <c:v>45.444019999999995</c:v>
                </c:pt>
                <c:pt idx="694">
                  <c:v>45.645499999999991</c:v>
                </c:pt>
                <c:pt idx="695">
                  <c:v>45.645499999999991</c:v>
                </c:pt>
                <c:pt idx="696">
                  <c:v>45.645499999999991</c:v>
                </c:pt>
                <c:pt idx="697">
                  <c:v>45.846980000000002</c:v>
                </c:pt>
                <c:pt idx="698">
                  <c:v>45.251300000000001</c:v>
                </c:pt>
                <c:pt idx="699">
                  <c:v>44.883380000000002</c:v>
                </c:pt>
                <c:pt idx="700">
                  <c:v>45.965240000000001</c:v>
                </c:pt>
                <c:pt idx="701">
                  <c:v>45.461540000000007</c:v>
                </c:pt>
                <c:pt idx="702">
                  <c:v>45.807559999999995</c:v>
                </c:pt>
                <c:pt idx="703">
                  <c:v>45.356419999999993</c:v>
                </c:pt>
                <c:pt idx="704">
                  <c:v>46.867519999999999</c:v>
                </c:pt>
                <c:pt idx="705">
                  <c:v>46.556539999999991</c:v>
                </c:pt>
                <c:pt idx="706">
                  <c:v>46.157959999999996</c:v>
                </c:pt>
                <c:pt idx="707">
                  <c:v>45.737479999999998</c:v>
                </c:pt>
                <c:pt idx="708">
                  <c:v>46.648519999999998</c:v>
                </c:pt>
                <c:pt idx="709">
                  <c:v>46.648519999999998</c:v>
                </c:pt>
                <c:pt idx="710">
                  <c:v>46.622239999999998</c:v>
                </c:pt>
                <c:pt idx="711">
                  <c:v>45.741860000000003</c:v>
                </c:pt>
                <c:pt idx="712">
                  <c:v>46.854379999999999</c:v>
                </c:pt>
                <c:pt idx="713">
                  <c:v>46.114159999999998</c:v>
                </c:pt>
                <c:pt idx="714">
                  <c:v>45.74624</c:v>
                </c:pt>
                <c:pt idx="715">
                  <c:v>47.095279999999995</c:v>
                </c:pt>
                <c:pt idx="716">
                  <c:v>46.131679999999996</c:v>
                </c:pt>
                <c:pt idx="717">
                  <c:v>46.81933999999999</c:v>
                </c:pt>
                <c:pt idx="718">
                  <c:v>46.591579999999993</c:v>
                </c:pt>
                <c:pt idx="719">
                  <c:v>46.793060000000004</c:v>
                </c:pt>
                <c:pt idx="720">
                  <c:v>46.394480000000001</c:v>
                </c:pt>
                <c:pt idx="721">
                  <c:v>47.397499999999994</c:v>
                </c:pt>
                <c:pt idx="722">
                  <c:v>46.20176</c:v>
                </c:pt>
                <c:pt idx="723">
                  <c:v>46.744880000000002</c:v>
                </c:pt>
                <c:pt idx="724">
                  <c:v>47.769800000000004</c:v>
                </c:pt>
                <c:pt idx="725">
                  <c:v>46.920080000000006</c:v>
                </c:pt>
                <c:pt idx="726">
                  <c:v>46.666040000000002</c:v>
                </c:pt>
                <c:pt idx="727">
                  <c:v>46.70107999999999</c:v>
                </c:pt>
                <c:pt idx="728">
                  <c:v>47.016440000000003</c:v>
                </c:pt>
                <c:pt idx="729">
                  <c:v>47.016440000000003</c:v>
                </c:pt>
                <c:pt idx="730">
                  <c:v>47.016440000000003</c:v>
                </c:pt>
                <c:pt idx="731">
                  <c:v>47.016440000000003</c:v>
                </c:pt>
                <c:pt idx="732">
                  <c:v>47.016440000000003</c:v>
                </c:pt>
                <c:pt idx="733">
                  <c:v>47.016440000000003</c:v>
                </c:pt>
                <c:pt idx="734">
                  <c:v>47.016440000000003</c:v>
                </c:pt>
                <c:pt idx="735">
                  <c:v>48.755299999999991</c:v>
                </c:pt>
                <c:pt idx="736">
                  <c:v>46.994540000000001</c:v>
                </c:pt>
                <c:pt idx="737">
                  <c:v>47.252959999999995</c:v>
                </c:pt>
                <c:pt idx="738">
                  <c:v>47.252959999999995</c:v>
                </c:pt>
                <c:pt idx="739">
                  <c:v>47.252959999999995</c:v>
                </c:pt>
                <c:pt idx="740">
                  <c:v>47.252959999999995</c:v>
                </c:pt>
                <c:pt idx="741">
                  <c:v>47.252959999999995</c:v>
                </c:pt>
                <c:pt idx="742">
                  <c:v>48.255980000000001</c:v>
                </c:pt>
                <c:pt idx="743">
                  <c:v>47.401879999999998</c:v>
                </c:pt>
                <c:pt idx="744">
                  <c:v>47.774179999999994</c:v>
                </c:pt>
                <c:pt idx="745">
                  <c:v>47.747900000000008</c:v>
                </c:pt>
                <c:pt idx="746">
                  <c:v>47.152219999999993</c:v>
                </c:pt>
                <c:pt idx="747">
                  <c:v>47.152219999999993</c:v>
                </c:pt>
                <c:pt idx="748">
                  <c:v>47.152219999999993</c:v>
                </c:pt>
                <c:pt idx="749">
                  <c:v>47.721619999999994</c:v>
                </c:pt>
                <c:pt idx="750">
                  <c:v>46.810579999999995</c:v>
                </c:pt>
                <c:pt idx="751">
                  <c:v>47.638399999999997</c:v>
                </c:pt>
                <c:pt idx="752">
                  <c:v>47.638399999999997</c:v>
                </c:pt>
                <c:pt idx="753">
                  <c:v>47.638399999999997</c:v>
                </c:pt>
                <c:pt idx="754">
                  <c:v>47.695340000000002</c:v>
                </c:pt>
                <c:pt idx="755">
                  <c:v>47.353700000000003</c:v>
                </c:pt>
                <c:pt idx="756">
                  <c:v>47.182879999999997</c:v>
                </c:pt>
                <c:pt idx="757">
                  <c:v>45.170659999999998</c:v>
                </c:pt>
                <c:pt idx="758">
                  <c:v>46.70984</c:v>
                </c:pt>
                <c:pt idx="759">
                  <c:v>46.823719999999994</c:v>
                </c:pt>
                <c:pt idx="760">
                  <c:v>48.10705999999999</c:v>
                </c:pt>
                <c:pt idx="761">
                  <c:v>46.920080000000006</c:v>
                </c:pt>
                <c:pt idx="762">
                  <c:v>47.463199999999993</c:v>
                </c:pt>
                <c:pt idx="763">
                  <c:v>47.690960000000004</c:v>
                </c:pt>
                <c:pt idx="764">
                  <c:v>48.08954</c:v>
                </c:pt>
                <c:pt idx="765">
                  <c:v>47.296759999999999</c:v>
                </c:pt>
                <c:pt idx="766">
                  <c:v>47.296759999999999</c:v>
                </c:pt>
                <c:pt idx="767">
                  <c:v>47.296759999999999</c:v>
                </c:pt>
                <c:pt idx="768">
                  <c:v>47.612119999999997</c:v>
                </c:pt>
                <c:pt idx="769">
                  <c:v>48.330440000000003</c:v>
                </c:pt>
                <c:pt idx="770">
                  <c:v>48.137719999999995</c:v>
                </c:pt>
                <c:pt idx="771">
                  <c:v>48.137719999999995</c:v>
                </c:pt>
                <c:pt idx="772">
                  <c:v>48.737779999999994</c:v>
                </c:pt>
                <c:pt idx="773">
                  <c:v>47.231059999999992</c:v>
                </c:pt>
                <c:pt idx="774">
                  <c:v>47.607739999999993</c:v>
                </c:pt>
                <c:pt idx="775">
                  <c:v>47.866160000000001</c:v>
                </c:pt>
                <c:pt idx="776">
                  <c:v>48.834139999999998</c:v>
                </c:pt>
                <c:pt idx="777">
                  <c:v>56.468480000000007</c:v>
                </c:pt>
                <c:pt idx="778">
                  <c:v>48.128959999999992</c:v>
                </c:pt>
                <c:pt idx="779">
                  <c:v>47.393119999999996</c:v>
                </c:pt>
                <c:pt idx="780">
                  <c:v>47.165359999999993</c:v>
                </c:pt>
                <c:pt idx="781">
                  <c:v>47.651540000000004</c:v>
                </c:pt>
                <c:pt idx="782">
                  <c:v>48.536300000000004</c:v>
                </c:pt>
                <c:pt idx="783">
                  <c:v>48.623899999999999</c:v>
                </c:pt>
                <c:pt idx="784">
                  <c:v>47.914340000000003</c:v>
                </c:pt>
                <c:pt idx="785">
                  <c:v>48.488120000000009</c:v>
                </c:pt>
                <c:pt idx="786">
                  <c:v>48.584479999999999</c:v>
                </c:pt>
                <c:pt idx="787">
                  <c:v>48.847280000000005</c:v>
                </c:pt>
                <c:pt idx="788">
                  <c:v>48.764060000000008</c:v>
                </c:pt>
                <c:pt idx="789">
                  <c:v>49.136359999999996</c:v>
                </c:pt>
                <c:pt idx="790">
                  <c:v>49.079419999999992</c:v>
                </c:pt>
                <c:pt idx="791">
                  <c:v>49.539319999999989</c:v>
                </c:pt>
                <c:pt idx="792">
                  <c:v>48.571339999999992</c:v>
                </c:pt>
                <c:pt idx="793">
                  <c:v>49.031240000000011</c:v>
                </c:pt>
                <c:pt idx="794">
                  <c:v>48.80348</c:v>
                </c:pt>
                <c:pt idx="795">
                  <c:v>48.54943999999999</c:v>
                </c:pt>
                <c:pt idx="796">
                  <c:v>49.946660000000008</c:v>
                </c:pt>
                <c:pt idx="797">
                  <c:v>49.009339999999995</c:v>
                </c:pt>
                <c:pt idx="798">
                  <c:v>49.009339999999995</c:v>
                </c:pt>
                <c:pt idx="799">
                  <c:v>49.009339999999995</c:v>
                </c:pt>
                <c:pt idx="800">
                  <c:v>48.610759999999992</c:v>
                </c:pt>
                <c:pt idx="801">
                  <c:v>50.13062</c:v>
                </c:pt>
                <c:pt idx="802">
                  <c:v>48.312920000000005</c:v>
                </c:pt>
                <c:pt idx="803">
                  <c:v>49.565599999999996</c:v>
                </c:pt>
                <c:pt idx="804">
                  <c:v>48.882319999999993</c:v>
                </c:pt>
                <c:pt idx="805">
                  <c:v>48.4268</c:v>
                </c:pt>
                <c:pt idx="806">
                  <c:v>49.171399999999991</c:v>
                </c:pt>
                <c:pt idx="807">
                  <c:v>49.180160000000001</c:v>
                </c:pt>
                <c:pt idx="808">
                  <c:v>50.38465999999999</c:v>
                </c:pt>
                <c:pt idx="809">
                  <c:v>49.6751</c:v>
                </c:pt>
                <c:pt idx="810">
                  <c:v>49.618160000000003</c:v>
                </c:pt>
                <c:pt idx="811">
                  <c:v>49.504279999999994</c:v>
                </c:pt>
                <c:pt idx="812">
                  <c:v>49.762700000000002</c:v>
                </c:pt>
                <c:pt idx="813">
                  <c:v>49.876579999999997</c:v>
                </c:pt>
                <c:pt idx="814">
                  <c:v>49.482379999999999</c:v>
                </c:pt>
                <c:pt idx="815">
                  <c:v>49.482379999999999</c:v>
                </c:pt>
                <c:pt idx="816">
                  <c:v>49.482379999999999</c:v>
                </c:pt>
                <c:pt idx="817">
                  <c:v>49.854680000000002</c:v>
                </c:pt>
                <c:pt idx="818">
                  <c:v>49.145119999999999</c:v>
                </c:pt>
                <c:pt idx="819">
                  <c:v>49.635679999999994</c:v>
                </c:pt>
                <c:pt idx="820">
                  <c:v>49.635679999999994</c:v>
                </c:pt>
                <c:pt idx="821">
                  <c:v>50.318960000000004</c:v>
                </c:pt>
                <c:pt idx="822">
                  <c:v>49.237100000000005</c:v>
                </c:pt>
                <c:pt idx="823">
                  <c:v>50.463499999999989</c:v>
                </c:pt>
                <c:pt idx="824">
                  <c:v>51.943940000000005</c:v>
                </c:pt>
                <c:pt idx="825">
                  <c:v>50.975959999999993</c:v>
                </c:pt>
                <c:pt idx="826">
                  <c:v>49.127600000000001</c:v>
                </c:pt>
                <c:pt idx="827">
                  <c:v>50.095579999999998</c:v>
                </c:pt>
                <c:pt idx="828">
                  <c:v>49.386020000000009</c:v>
                </c:pt>
                <c:pt idx="829">
                  <c:v>49.815259999999988</c:v>
                </c:pt>
                <c:pt idx="830">
                  <c:v>50.38465999999999</c:v>
                </c:pt>
                <c:pt idx="831">
                  <c:v>49.929139999999997</c:v>
                </c:pt>
                <c:pt idx="832">
                  <c:v>49.530559999999994</c:v>
                </c:pt>
                <c:pt idx="833">
                  <c:v>49.82401999999999</c:v>
                </c:pt>
                <c:pt idx="834">
                  <c:v>49.82401999999999</c:v>
                </c:pt>
                <c:pt idx="835">
                  <c:v>50.905879999999996</c:v>
                </c:pt>
                <c:pt idx="836">
                  <c:v>50.196319999999993</c:v>
                </c:pt>
                <c:pt idx="837">
                  <c:v>50.196319999999993</c:v>
                </c:pt>
                <c:pt idx="838">
                  <c:v>50.196319999999993</c:v>
                </c:pt>
                <c:pt idx="839">
                  <c:v>50.196319999999993</c:v>
                </c:pt>
                <c:pt idx="840">
                  <c:v>50.196319999999993</c:v>
                </c:pt>
                <c:pt idx="841">
                  <c:v>50.196319999999993</c:v>
                </c:pt>
                <c:pt idx="842">
                  <c:v>49.942279999999997</c:v>
                </c:pt>
                <c:pt idx="843">
                  <c:v>49.942279999999997</c:v>
                </c:pt>
                <c:pt idx="844">
                  <c:v>49.915999999999997</c:v>
                </c:pt>
                <c:pt idx="845">
                  <c:v>50.200700000000005</c:v>
                </c:pt>
                <c:pt idx="846">
                  <c:v>50.231360000000002</c:v>
                </c:pt>
                <c:pt idx="847">
                  <c:v>50.231360000000002</c:v>
                </c:pt>
                <c:pt idx="848">
                  <c:v>50.231360000000002</c:v>
                </c:pt>
                <c:pt idx="849">
                  <c:v>50.459119999999999</c:v>
                </c:pt>
                <c:pt idx="850">
                  <c:v>50.2883</c:v>
                </c:pt>
                <c:pt idx="851">
                  <c:v>48.294558999999992</c:v>
                </c:pt>
                <c:pt idx="852">
                  <c:v>49.123219999999996</c:v>
                </c:pt>
                <c:pt idx="853">
                  <c:v>49.578740000000003</c:v>
                </c:pt>
                <c:pt idx="854">
                  <c:v>50.6387</c:v>
                </c:pt>
                <c:pt idx="855">
                  <c:v>50.354000000000006</c:v>
                </c:pt>
                <c:pt idx="856">
                  <c:v>50.126240000000003</c:v>
                </c:pt>
                <c:pt idx="857">
                  <c:v>50.58614</c:v>
                </c:pt>
                <c:pt idx="858">
                  <c:v>49.648819999999986</c:v>
                </c:pt>
                <c:pt idx="859">
                  <c:v>49.482380000000006</c:v>
                </c:pt>
                <c:pt idx="860">
                  <c:v>51.361399999999996</c:v>
                </c:pt>
                <c:pt idx="861">
                  <c:v>50.025499999999987</c:v>
                </c:pt>
                <c:pt idx="862">
                  <c:v>50.025499999999987</c:v>
                </c:pt>
                <c:pt idx="863">
                  <c:v>50.025499999999987</c:v>
                </c:pt>
                <c:pt idx="864">
                  <c:v>50.713159999999995</c:v>
                </c:pt>
                <c:pt idx="865">
                  <c:v>50.743819999999999</c:v>
                </c:pt>
                <c:pt idx="866">
                  <c:v>50.743819999999999</c:v>
                </c:pt>
                <c:pt idx="867">
                  <c:v>50.743819999999999</c:v>
                </c:pt>
                <c:pt idx="868">
                  <c:v>50.743819999999999</c:v>
                </c:pt>
                <c:pt idx="869">
                  <c:v>50.743819999999999</c:v>
                </c:pt>
                <c:pt idx="870">
                  <c:v>50.743819999999999</c:v>
                </c:pt>
                <c:pt idx="871">
                  <c:v>50.743819999999999</c:v>
                </c:pt>
                <c:pt idx="872">
                  <c:v>50.743819999999999</c:v>
                </c:pt>
                <c:pt idx="873">
                  <c:v>50.743819999999999</c:v>
                </c:pt>
                <c:pt idx="874">
                  <c:v>50.318959999999997</c:v>
                </c:pt>
                <c:pt idx="875">
                  <c:v>50.695640000000004</c:v>
                </c:pt>
                <c:pt idx="876">
                  <c:v>50.695640000000004</c:v>
                </c:pt>
                <c:pt idx="877">
                  <c:v>50.695640000000004</c:v>
                </c:pt>
                <c:pt idx="878">
                  <c:v>50.450359999999996</c:v>
                </c:pt>
                <c:pt idx="879">
                  <c:v>51.050419999999995</c:v>
                </c:pt>
                <c:pt idx="880">
                  <c:v>50.853319999999997</c:v>
                </c:pt>
                <c:pt idx="881">
                  <c:v>51.365779999999994</c:v>
                </c:pt>
                <c:pt idx="882">
                  <c:v>51.054800000000007</c:v>
                </c:pt>
                <c:pt idx="883">
                  <c:v>50.572999999999986</c:v>
                </c:pt>
                <c:pt idx="884">
                  <c:v>50.572999999999986</c:v>
                </c:pt>
                <c:pt idx="885">
                  <c:v>50.318960000000004</c:v>
                </c:pt>
                <c:pt idx="886">
                  <c:v>51.09422</c:v>
                </c:pt>
                <c:pt idx="887">
                  <c:v>51.352640000000001</c:v>
                </c:pt>
                <c:pt idx="888">
                  <c:v>50.897119999999994</c:v>
                </c:pt>
                <c:pt idx="889">
                  <c:v>50.840179999999989</c:v>
                </c:pt>
                <c:pt idx="890">
                  <c:v>51.92642</c:v>
                </c:pt>
                <c:pt idx="891">
                  <c:v>50.818279999999994</c:v>
                </c:pt>
                <c:pt idx="892">
                  <c:v>52.443260000000002</c:v>
                </c:pt>
                <c:pt idx="893">
                  <c:v>52.443260000000002</c:v>
                </c:pt>
                <c:pt idx="894">
                  <c:v>52.443260000000002</c:v>
                </c:pt>
                <c:pt idx="895">
                  <c:v>52.443260000000002</c:v>
                </c:pt>
                <c:pt idx="896">
                  <c:v>52.443260000000002</c:v>
                </c:pt>
                <c:pt idx="897">
                  <c:v>52.443260000000002</c:v>
                </c:pt>
                <c:pt idx="898">
                  <c:v>52.443260000000002</c:v>
                </c:pt>
                <c:pt idx="899">
                  <c:v>52.443260000000002</c:v>
                </c:pt>
                <c:pt idx="900">
                  <c:v>52.443260000000002</c:v>
                </c:pt>
                <c:pt idx="901">
                  <c:v>52.443260000000002</c:v>
                </c:pt>
                <c:pt idx="902">
                  <c:v>52.443260000000002</c:v>
                </c:pt>
                <c:pt idx="903">
                  <c:v>52.443260000000002</c:v>
                </c:pt>
                <c:pt idx="904">
                  <c:v>52.443260000000002</c:v>
                </c:pt>
                <c:pt idx="905">
                  <c:v>52.443260000000002</c:v>
                </c:pt>
                <c:pt idx="906">
                  <c:v>52.443260000000002</c:v>
                </c:pt>
                <c:pt idx="907">
                  <c:v>52.443260000000002</c:v>
                </c:pt>
                <c:pt idx="908">
                  <c:v>52.443260000000002</c:v>
                </c:pt>
                <c:pt idx="909">
                  <c:v>52.443260000000002</c:v>
                </c:pt>
                <c:pt idx="910">
                  <c:v>52.443260000000002</c:v>
                </c:pt>
                <c:pt idx="911">
                  <c:v>51.759980000000006</c:v>
                </c:pt>
                <c:pt idx="912">
                  <c:v>51.71179999999999</c:v>
                </c:pt>
                <c:pt idx="913">
                  <c:v>52.254919999999991</c:v>
                </c:pt>
                <c:pt idx="914">
                  <c:v>51.970220000000005</c:v>
                </c:pt>
                <c:pt idx="915">
                  <c:v>48.565932333333336</c:v>
                </c:pt>
                <c:pt idx="916">
                  <c:v>52.171699999999994</c:v>
                </c:pt>
                <c:pt idx="917">
                  <c:v>51.063559999999995</c:v>
                </c:pt>
                <c:pt idx="918">
                  <c:v>51.234379999999994</c:v>
                </c:pt>
                <c:pt idx="919">
                  <c:v>51.04166</c:v>
                </c:pt>
                <c:pt idx="920">
                  <c:v>51.04166</c:v>
                </c:pt>
                <c:pt idx="921">
                  <c:v>51.04166</c:v>
                </c:pt>
                <c:pt idx="922">
                  <c:v>51.04166</c:v>
                </c:pt>
                <c:pt idx="923">
                  <c:v>51.812539999999991</c:v>
                </c:pt>
                <c:pt idx="924">
                  <c:v>51.072319999999998</c:v>
                </c:pt>
                <c:pt idx="925">
                  <c:v>51.072319999999998</c:v>
                </c:pt>
                <c:pt idx="926">
                  <c:v>51.072319999999998</c:v>
                </c:pt>
                <c:pt idx="927">
                  <c:v>51.072319999999998</c:v>
                </c:pt>
                <c:pt idx="928">
                  <c:v>52.136659999999999</c:v>
                </c:pt>
                <c:pt idx="929">
                  <c:v>52.990760000000002</c:v>
                </c:pt>
                <c:pt idx="930">
                  <c:v>52.228640000000006</c:v>
                </c:pt>
                <c:pt idx="931">
                  <c:v>51.374540000000003</c:v>
                </c:pt>
                <c:pt idx="932">
                  <c:v>54.278480000000009</c:v>
                </c:pt>
                <c:pt idx="933">
                  <c:v>52.54399999999999</c:v>
                </c:pt>
                <c:pt idx="934">
                  <c:v>52.430119999999995</c:v>
                </c:pt>
                <c:pt idx="935">
                  <c:v>51.891380000000005</c:v>
                </c:pt>
                <c:pt idx="936">
                  <c:v>52.460779999999993</c:v>
                </c:pt>
                <c:pt idx="937">
                  <c:v>52.289960000000001</c:v>
                </c:pt>
                <c:pt idx="938">
                  <c:v>52.289960000000001</c:v>
                </c:pt>
                <c:pt idx="939">
                  <c:v>52.154180000000004</c:v>
                </c:pt>
                <c:pt idx="940">
                  <c:v>51.584780000000002</c:v>
                </c:pt>
                <c:pt idx="941">
                  <c:v>52.438880000000005</c:v>
                </c:pt>
                <c:pt idx="942">
                  <c:v>52.412599999999991</c:v>
                </c:pt>
                <c:pt idx="943">
                  <c:v>51.729319999999994</c:v>
                </c:pt>
                <c:pt idx="944">
                  <c:v>51.729319999999994</c:v>
                </c:pt>
                <c:pt idx="945">
                  <c:v>52.7849</c:v>
                </c:pt>
                <c:pt idx="946">
                  <c:v>51.650479999999995</c:v>
                </c:pt>
                <c:pt idx="947">
                  <c:v>52.307480000000005</c:v>
                </c:pt>
                <c:pt idx="948">
                  <c:v>52.224260000000008</c:v>
                </c:pt>
                <c:pt idx="949">
                  <c:v>52.285580000000003</c:v>
                </c:pt>
                <c:pt idx="950">
                  <c:v>52.285580000000003</c:v>
                </c:pt>
                <c:pt idx="951">
                  <c:v>51.891379999999991</c:v>
                </c:pt>
                <c:pt idx="952">
                  <c:v>51.891379999999991</c:v>
                </c:pt>
                <c:pt idx="953">
                  <c:v>51.094219999999993</c:v>
                </c:pt>
                <c:pt idx="954">
                  <c:v>52.233019999999989</c:v>
                </c:pt>
                <c:pt idx="955">
                  <c:v>52.552759999999999</c:v>
                </c:pt>
                <c:pt idx="956">
                  <c:v>52.211119999999987</c:v>
                </c:pt>
                <c:pt idx="957">
                  <c:v>52.211119999999987</c:v>
                </c:pt>
                <c:pt idx="958">
                  <c:v>51.873860000000001</c:v>
                </c:pt>
                <c:pt idx="959">
                  <c:v>51.856339999999996</c:v>
                </c:pt>
                <c:pt idx="960">
                  <c:v>52.539619999999992</c:v>
                </c:pt>
                <c:pt idx="961">
                  <c:v>52.995139999999999</c:v>
                </c:pt>
                <c:pt idx="962">
                  <c:v>53.222899999999989</c:v>
                </c:pt>
                <c:pt idx="963">
                  <c:v>52.574659999999987</c:v>
                </c:pt>
                <c:pt idx="964">
                  <c:v>52.776140000000005</c:v>
                </c:pt>
                <c:pt idx="965">
                  <c:v>53.148440000000001</c:v>
                </c:pt>
                <c:pt idx="966">
                  <c:v>52.579039999999999</c:v>
                </c:pt>
                <c:pt idx="967">
                  <c:v>52.868120000000012</c:v>
                </c:pt>
                <c:pt idx="968">
                  <c:v>52.784899999999986</c:v>
                </c:pt>
                <c:pt idx="969">
                  <c:v>52.56151999999998</c:v>
                </c:pt>
                <c:pt idx="970">
                  <c:v>52.504579999999997</c:v>
                </c:pt>
                <c:pt idx="971">
                  <c:v>52.504579999999997</c:v>
                </c:pt>
                <c:pt idx="972">
                  <c:v>52.504579999999997</c:v>
                </c:pt>
                <c:pt idx="973">
                  <c:v>51.974599999999988</c:v>
                </c:pt>
                <c:pt idx="974">
                  <c:v>52.973239999999983</c:v>
                </c:pt>
                <c:pt idx="975">
                  <c:v>53.547019999999996</c:v>
                </c:pt>
                <c:pt idx="976">
                  <c:v>52.837459999999986</c:v>
                </c:pt>
                <c:pt idx="977">
                  <c:v>53.893039999999992</c:v>
                </c:pt>
                <c:pt idx="978">
                  <c:v>53.949979999999989</c:v>
                </c:pt>
                <c:pt idx="979">
                  <c:v>53.866760000000006</c:v>
                </c:pt>
                <c:pt idx="980">
                  <c:v>52.793659999999996</c:v>
                </c:pt>
                <c:pt idx="981">
                  <c:v>53.135299999999994</c:v>
                </c:pt>
                <c:pt idx="982">
                  <c:v>53.79229999999999</c:v>
                </c:pt>
                <c:pt idx="983">
                  <c:v>52.688539999999996</c:v>
                </c:pt>
                <c:pt idx="984">
                  <c:v>53.34991999999999</c:v>
                </c:pt>
                <c:pt idx="985">
                  <c:v>50.742792333333327</c:v>
                </c:pt>
                <c:pt idx="986">
                  <c:v>54.952999999999996</c:v>
                </c:pt>
                <c:pt idx="987">
                  <c:v>54.357320000000009</c:v>
                </c:pt>
                <c:pt idx="988">
                  <c:v>54.357320000000009</c:v>
                </c:pt>
                <c:pt idx="989">
                  <c:v>53.761639999999993</c:v>
                </c:pt>
                <c:pt idx="990">
                  <c:v>54.418639999999989</c:v>
                </c:pt>
                <c:pt idx="991">
                  <c:v>54.620119999999993</c:v>
                </c:pt>
                <c:pt idx="992">
                  <c:v>54.002540000000003</c:v>
                </c:pt>
                <c:pt idx="993">
                  <c:v>54.147079999999995</c:v>
                </c:pt>
                <c:pt idx="994">
                  <c:v>54.550040000000003</c:v>
                </c:pt>
                <c:pt idx="995">
                  <c:v>54.041959999999982</c:v>
                </c:pt>
                <c:pt idx="996">
                  <c:v>54.896059999999999</c:v>
                </c:pt>
                <c:pt idx="997">
                  <c:v>53.047699999999999</c:v>
                </c:pt>
                <c:pt idx="998">
                  <c:v>54.983659999999993</c:v>
                </c:pt>
                <c:pt idx="999">
                  <c:v>54.366080000000004</c:v>
                </c:pt>
                <c:pt idx="1000">
                  <c:v>54.878539999999994</c:v>
                </c:pt>
                <c:pt idx="1001">
                  <c:v>54.878539999999994</c:v>
                </c:pt>
                <c:pt idx="1002">
                  <c:v>54.168979999999998</c:v>
                </c:pt>
                <c:pt idx="1003">
                  <c:v>55.005559999999996</c:v>
                </c:pt>
                <c:pt idx="1004">
                  <c:v>51.693252333333334</c:v>
                </c:pt>
                <c:pt idx="1005">
                  <c:v>54.160220000000002</c:v>
                </c:pt>
                <c:pt idx="1006">
                  <c:v>55.02308</c:v>
                </c:pt>
                <c:pt idx="1007">
                  <c:v>54.31351999999999</c:v>
                </c:pt>
                <c:pt idx="1008">
                  <c:v>54.5807</c:v>
                </c:pt>
                <c:pt idx="1009">
                  <c:v>55.009939999999993</c:v>
                </c:pt>
                <c:pt idx="1010">
                  <c:v>54.414259999999992</c:v>
                </c:pt>
                <c:pt idx="1011">
                  <c:v>54.983659999999993</c:v>
                </c:pt>
                <c:pt idx="1012">
                  <c:v>55.189519999999995</c:v>
                </c:pt>
                <c:pt idx="1013">
                  <c:v>54.882919999999991</c:v>
                </c:pt>
                <c:pt idx="1014">
                  <c:v>55.141339999999992</c:v>
                </c:pt>
                <c:pt idx="1015">
                  <c:v>55.141339999999992</c:v>
                </c:pt>
                <c:pt idx="1016">
                  <c:v>55.141339999999992</c:v>
                </c:pt>
                <c:pt idx="1017">
                  <c:v>54.944240000000001</c:v>
                </c:pt>
                <c:pt idx="1018">
                  <c:v>54.374840000000013</c:v>
                </c:pt>
                <c:pt idx="1019">
                  <c:v>55.601239999999983</c:v>
                </c:pt>
                <c:pt idx="1020">
                  <c:v>55.999819999999993</c:v>
                </c:pt>
                <c:pt idx="1021">
                  <c:v>54.642019999999995</c:v>
                </c:pt>
                <c:pt idx="1022">
                  <c:v>56.323939999999986</c:v>
                </c:pt>
                <c:pt idx="1023">
                  <c:v>56.210059999999991</c:v>
                </c:pt>
                <c:pt idx="1024">
                  <c:v>54.891679999999987</c:v>
                </c:pt>
                <c:pt idx="1025">
                  <c:v>54.891679999999987</c:v>
                </c:pt>
                <c:pt idx="1026">
                  <c:v>55.776440000000001</c:v>
                </c:pt>
                <c:pt idx="1027">
                  <c:v>56.779459999999993</c:v>
                </c:pt>
                <c:pt idx="1028">
                  <c:v>56.937139999999992</c:v>
                </c:pt>
                <c:pt idx="1029">
                  <c:v>55.982300000000002</c:v>
                </c:pt>
                <c:pt idx="1030">
                  <c:v>57.52664</c:v>
                </c:pt>
                <c:pt idx="1031">
                  <c:v>56.231959999999994</c:v>
                </c:pt>
                <c:pt idx="1032">
                  <c:v>56.231959999999994</c:v>
                </c:pt>
                <c:pt idx="1033">
                  <c:v>56.231959999999994</c:v>
                </c:pt>
                <c:pt idx="1034">
                  <c:v>56.459719999999997</c:v>
                </c:pt>
                <c:pt idx="1035">
                  <c:v>56.932760000000009</c:v>
                </c:pt>
                <c:pt idx="1036">
                  <c:v>56.713759999999986</c:v>
                </c:pt>
                <c:pt idx="1037">
                  <c:v>57.826280000000004</c:v>
                </c:pt>
                <c:pt idx="1038">
                  <c:v>57.265639999999998</c:v>
                </c:pt>
                <c:pt idx="1039">
                  <c:v>57.913879999999999</c:v>
                </c:pt>
                <c:pt idx="1040">
                  <c:v>57.234979999999986</c:v>
                </c:pt>
                <c:pt idx="1041">
                  <c:v>58.680379999999992</c:v>
                </c:pt>
                <c:pt idx="1042">
                  <c:v>57.572240000000001</c:v>
                </c:pt>
                <c:pt idx="1043">
                  <c:v>58.093459999999986</c:v>
                </c:pt>
                <c:pt idx="1044">
                  <c:v>58.036520000000003</c:v>
                </c:pt>
                <c:pt idx="1045">
                  <c:v>57.528439999999996</c:v>
                </c:pt>
                <c:pt idx="1046">
                  <c:v>57.528439999999996</c:v>
                </c:pt>
                <c:pt idx="1047">
                  <c:v>57.992719999999984</c:v>
                </c:pt>
                <c:pt idx="1048">
                  <c:v>58.654100000000007</c:v>
                </c:pt>
                <c:pt idx="1049">
                  <c:v>58.654100000000007</c:v>
                </c:pt>
                <c:pt idx="1050">
                  <c:v>58.654100000000007</c:v>
                </c:pt>
                <c:pt idx="1051">
                  <c:v>58.654100000000007</c:v>
                </c:pt>
                <c:pt idx="1052">
                  <c:v>58.654100000000007</c:v>
                </c:pt>
                <c:pt idx="1053">
                  <c:v>58.654100000000007</c:v>
                </c:pt>
                <c:pt idx="1054">
                  <c:v>57.887599999999999</c:v>
                </c:pt>
                <c:pt idx="1055">
                  <c:v>58.969460000000005</c:v>
                </c:pt>
                <c:pt idx="1056">
                  <c:v>58.001479999999994</c:v>
                </c:pt>
                <c:pt idx="1057">
                  <c:v>57.721160000000005</c:v>
                </c:pt>
                <c:pt idx="1058">
                  <c:v>58.649719999999995</c:v>
                </c:pt>
                <c:pt idx="1059">
                  <c:v>58.750459999999997</c:v>
                </c:pt>
                <c:pt idx="1060">
                  <c:v>59.000120000000003</c:v>
                </c:pt>
                <c:pt idx="1061">
                  <c:v>60.309739999999984</c:v>
                </c:pt>
                <c:pt idx="1062">
                  <c:v>58.859960000000008</c:v>
                </c:pt>
                <c:pt idx="1063">
                  <c:v>59.460019999999993</c:v>
                </c:pt>
                <c:pt idx="1064">
                  <c:v>59.578279999999999</c:v>
                </c:pt>
                <c:pt idx="1065">
                  <c:v>61.409119999999994</c:v>
                </c:pt>
                <c:pt idx="1066">
                  <c:v>59.915539999999986</c:v>
                </c:pt>
                <c:pt idx="1067">
                  <c:v>60.060079999999992</c:v>
                </c:pt>
                <c:pt idx="1068">
                  <c:v>60.060079999999992</c:v>
                </c:pt>
                <c:pt idx="1069">
                  <c:v>59.749099999999991</c:v>
                </c:pt>
                <c:pt idx="1070">
                  <c:v>61.571179999999991</c:v>
                </c:pt>
                <c:pt idx="1071">
                  <c:v>60.738979999999991</c:v>
                </c:pt>
                <c:pt idx="1072">
                  <c:v>59.976859999999995</c:v>
                </c:pt>
                <c:pt idx="1073">
                  <c:v>61.233919999999991</c:v>
                </c:pt>
                <c:pt idx="1074">
                  <c:v>60.524359999999994</c:v>
                </c:pt>
                <c:pt idx="1075">
                  <c:v>60.191479999999991</c:v>
                </c:pt>
                <c:pt idx="1076">
                  <c:v>63.958279999999995</c:v>
                </c:pt>
                <c:pt idx="1077">
                  <c:v>61.120039999999982</c:v>
                </c:pt>
                <c:pt idx="1078">
                  <c:v>61.352179999999997</c:v>
                </c:pt>
                <c:pt idx="1079">
                  <c:v>60.918559999999992</c:v>
                </c:pt>
                <c:pt idx="1080">
                  <c:v>62.801959999999987</c:v>
                </c:pt>
                <c:pt idx="1081">
                  <c:v>62.801959999999987</c:v>
                </c:pt>
                <c:pt idx="1082">
                  <c:v>62.009179999999994</c:v>
                </c:pt>
                <c:pt idx="1083">
                  <c:v>61.934719999999992</c:v>
                </c:pt>
                <c:pt idx="1084">
                  <c:v>61.934719999999992</c:v>
                </c:pt>
                <c:pt idx="1085">
                  <c:v>63.222439999999999</c:v>
                </c:pt>
                <c:pt idx="1086">
                  <c:v>62.455940000000005</c:v>
                </c:pt>
                <c:pt idx="1087">
                  <c:v>62.661799999999992</c:v>
                </c:pt>
                <c:pt idx="1088">
                  <c:v>64.330579999999998</c:v>
                </c:pt>
                <c:pt idx="1089">
                  <c:v>62.990299999999998</c:v>
                </c:pt>
                <c:pt idx="1090">
                  <c:v>63.051620000000007</c:v>
                </c:pt>
                <c:pt idx="1091">
                  <c:v>66.44174000000001</c:v>
                </c:pt>
                <c:pt idx="1092">
                  <c:v>66.44174000000001</c:v>
                </c:pt>
                <c:pt idx="1093">
                  <c:v>64.028359999999992</c:v>
                </c:pt>
                <c:pt idx="1094">
                  <c:v>66.75709999999998</c:v>
                </c:pt>
                <c:pt idx="1095">
                  <c:v>63.261859999999977</c:v>
                </c:pt>
                <c:pt idx="1096">
                  <c:v>64.037120000000016</c:v>
                </c:pt>
                <c:pt idx="1097">
                  <c:v>64.037120000000016</c:v>
                </c:pt>
                <c:pt idx="1098">
                  <c:v>64.037120000000016</c:v>
                </c:pt>
                <c:pt idx="1099">
                  <c:v>64.777340000000009</c:v>
                </c:pt>
                <c:pt idx="1100">
                  <c:v>65.447479999999985</c:v>
                </c:pt>
                <c:pt idx="1101">
                  <c:v>65.705900000000014</c:v>
                </c:pt>
                <c:pt idx="1102">
                  <c:v>65.38178000000002</c:v>
                </c:pt>
                <c:pt idx="1103">
                  <c:v>66.178939999999983</c:v>
                </c:pt>
                <c:pt idx="1104">
                  <c:v>66.178939999999983</c:v>
                </c:pt>
                <c:pt idx="1105">
                  <c:v>66.178939999999983</c:v>
                </c:pt>
                <c:pt idx="1106">
                  <c:v>66.638839999999988</c:v>
                </c:pt>
                <c:pt idx="1107">
                  <c:v>65.815399999999983</c:v>
                </c:pt>
                <c:pt idx="1108">
                  <c:v>67.558639999999997</c:v>
                </c:pt>
                <c:pt idx="1109">
                  <c:v>66.595040000000012</c:v>
                </c:pt>
                <c:pt idx="1110">
                  <c:v>67.453519999999997</c:v>
                </c:pt>
                <c:pt idx="1111">
                  <c:v>67.74260000000001</c:v>
                </c:pt>
                <c:pt idx="1112">
                  <c:v>67.361539999999991</c:v>
                </c:pt>
                <c:pt idx="1113">
                  <c:v>68.649259999999998</c:v>
                </c:pt>
                <c:pt idx="1114">
                  <c:v>68.307619999999986</c:v>
                </c:pt>
                <c:pt idx="1115">
                  <c:v>68.307619999999986</c:v>
                </c:pt>
                <c:pt idx="1116">
                  <c:v>68.307619999999986</c:v>
                </c:pt>
                <c:pt idx="1117">
                  <c:v>68.311999999999983</c:v>
                </c:pt>
                <c:pt idx="1118">
                  <c:v>69.525260000000003</c:v>
                </c:pt>
                <c:pt idx="1119">
                  <c:v>69.700459999999993</c:v>
                </c:pt>
                <c:pt idx="1120">
                  <c:v>69.656659999999988</c:v>
                </c:pt>
                <c:pt idx="1121">
                  <c:v>70.729759999999999</c:v>
                </c:pt>
                <c:pt idx="1122">
                  <c:v>73.979719999999986</c:v>
                </c:pt>
                <c:pt idx="1123">
                  <c:v>71.413039999999995</c:v>
                </c:pt>
                <c:pt idx="1124">
                  <c:v>72.175160000000005</c:v>
                </c:pt>
                <c:pt idx="1125">
                  <c:v>72.661339999999996</c:v>
                </c:pt>
                <c:pt idx="1126">
                  <c:v>71.439319999999981</c:v>
                </c:pt>
                <c:pt idx="1127">
                  <c:v>71.439319999999981</c:v>
                </c:pt>
                <c:pt idx="1128">
                  <c:v>72.569359999999989</c:v>
                </c:pt>
                <c:pt idx="1129">
                  <c:v>72.569359999999989</c:v>
                </c:pt>
                <c:pt idx="1130">
                  <c:v>72.569359999999989</c:v>
                </c:pt>
                <c:pt idx="1131">
                  <c:v>72.753320000000002</c:v>
                </c:pt>
                <c:pt idx="1132">
                  <c:v>72.753320000000002</c:v>
                </c:pt>
                <c:pt idx="1133">
                  <c:v>72.508039999999994</c:v>
                </c:pt>
                <c:pt idx="1134">
                  <c:v>73.708160000000021</c:v>
                </c:pt>
                <c:pt idx="1135">
                  <c:v>73.922779999999989</c:v>
                </c:pt>
                <c:pt idx="1136">
                  <c:v>74.750599999999991</c:v>
                </c:pt>
                <c:pt idx="1137">
                  <c:v>74.575400000000002</c:v>
                </c:pt>
                <c:pt idx="1138">
                  <c:v>77.220920000000007</c:v>
                </c:pt>
                <c:pt idx="1139">
                  <c:v>83.821580000000012</c:v>
                </c:pt>
                <c:pt idx="1140">
                  <c:v>86.379500000000007</c:v>
                </c:pt>
                <c:pt idx="1141">
                  <c:v>91.377079999999978</c:v>
                </c:pt>
                <c:pt idx="1142">
                  <c:v>96.948440000000005</c:v>
                </c:pt>
                <c:pt idx="1143">
                  <c:v>163.7303</c:v>
                </c:pt>
                <c:pt idx="1144">
                  <c:v>191.48635999999999</c:v>
                </c:pt>
                <c:pt idx="1145">
                  <c:v>195.35828000000001</c:v>
                </c:pt>
                <c:pt idx="1146">
                  <c:v>199.40539999999999</c:v>
                </c:pt>
                <c:pt idx="1147">
                  <c:v>202.15166000000002</c:v>
                </c:pt>
                <c:pt idx="1148">
                  <c:v>214.19227999999998</c:v>
                </c:pt>
                <c:pt idx="1149">
                  <c:v>261.50504000000001</c:v>
                </c:pt>
                <c:pt idx="1150">
                  <c:v>265.48646000000002</c:v>
                </c:pt>
                <c:pt idx="1151">
                  <c:v>265.17547999999994</c:v>
                </c:pt>
                <c:pt idx="1152">
                  <c:v>273.57193999999998</c:v>
                </c:pt>
                <c:pt idx="1153">
                  <c:v>281.74063999999998</c:v>
                </c:pt>
                <c:pt idx="1154">
                  <c:v>42.113519999999994</c:v>
                </c:pt>
                <c:pt idx="1155">
                  <c:v>45.748919999999984</c:v>
                </c:pt>
                <c:pt idx="1156">
                  <c:v>45.748919999999984</c:v>
                </c:pt>
                <c:pt idx="1157">
                  <c:v>65.603459999999984</c:v>
                </c:pt>
                <c:pt idx="1158">
                  <c:v>39.499059999999993</c:v>
                </c:pt>
                <c:pt idx="1159">
                  <c:v>47.387440000000005</c:v>
                </c:pt>
                <c:pt idx="1160">
                  <c:v>59.804740000000002</c:v>
                </c:pt>
                <c:pt idx="1161">
                  <c:v>61.618060000000007</c:v>
                </c:pt>
                <c:pt idx="1162">
                  <c:v>30.464880000000001</c:v>
                </c:pt>
                <c:pt idx="1163">
                  <c:v>41.944399999999995</c:v>
                </c:pt>
                <c:pt idx="1164">
                  <c:v>29.553380000000004</c:v>
                </c:pt>
                <c:pt idx="1165">
                  <c:v>30.911179999999995</c:v>
                </c:pt>
                <c:pt idx="1166">
                  <c:v>41.428019999999997</c:v>
                </c:pt>
                <c:pt idx="1167">
                  <c:v>41.064480000000003</c:v>
                </c:pt>
                <c:pt idx="1168">
                  <c:v>46.101479999999995</c:v>
                </c:pt>
                <c:pt idx="1169">
                  <c:v>43.556699999999999</c:v>
                </c:pt>
                <c:pt idx="1170">
                  <c:v>44.94077999999999</c:v>
                </c:pt>
                <c:pt idx="1171">
                  <c:v>44.94077999999999</c:v>
                </c:pt>
                <c:pt idx="1172">
                  <c:v>44.980200000000004</c:v>
                </c:pt>
                <c:pt idx="1173">
                  <c:v>45.497039999999991</c:v>
                </c:pt>
                <c:pt idx="1174">
                  <c:v>47.625720000000008</c:v>
                </c:pt>
                <c:pt idx="1175">
                  <c:v>46.053299999999993</c:v>
                </c:pt>
                <c:pt idx="1176">
                  <c:v>46.053299999999993</c:v>
                </c:pt>
                <c:pt idx="1177">
                  <c:v>46.057679999999991</c:v>
                </c:pt>
                <c:pt idx="1178">
                  <c:v>47.568779999999997</c:v>
                </c:pt>
                <c:pt idx="1179">
                  <c:v>48.046199999999992</c:v>
                </c:pt>
                <c:pt idx="1180">
                  <c:v>51.326819999999998</c:v>
                </c:pt>
                <c:pt idx="1181">
                  <c:v>48.414683999999994</c:v>
                </c:pt>
                <c:pt idx="1182">
                  <c:v>54.629339999999985</c:v>
                </c:pt>
                <c:pt idx="1183">
                  <c:v>55.654259999999979</c:v>
                </c:pt>
                <c:pt idx="1184">
                  <c:v>56.438280000000006</c:v>
                </c:pt>
                <c:pt idx="1185">
                  <c:v>55.785660000000007</c:v>
                </c:pt>
                <c:pt idx="1186">
                  <c:v>56.092259999999996</c:v>
                </c:pt>
                <c:pt idx="1187">
                  <c:v>57.861779999999996</c:v>
                </c:pt>
                <c:pt idx="1188">
                  <c:v>59.171400000000006</c:v>
                </c:pt>
                <c:pt idx="1189">
                  <c:v>60.419699999999992</c:v>
                </c:pt>
                <c:pt idx="1190">
                  <c:v>61.707419999999985</c:v>
                </c:pt>
                <c:pt idx="1191">
                  <c:v>62.828699999999998</c:v>
                </c:pt>
                <c:pt idx="1192">
                  <c:v>49.120809999999999</c:v>
                </c:pt>
                <c:pt idx="1193">
                  <c:v>62.185760000000016</c:v>
                </c:pt>
                <c:pt idx="1194">
                  <c:v>43.38505</c:v>
                </c:pt>
                <c:pt idx="1195">
                  <c:v>43.38505</c:v>
                </c:pt>
                <c:pt idx="1196">
                  <c:v>47.541669999999996</c:v>
                </c:pt>
                <c:pt idx="1197">
                  <c:v>47.541669999999996</c:v>
                </c:pt>
                <c:pt idx="1198">
                  <c:v>55.342449999999999</c:v>
                </c:pt>
                <c:pt idx="1199">
                  <c:v>55.342449999999999</c:v>
                </c:pt>
                <c:pt idx="1200">
                  <c:v>59.109250000000003</c:v>
                </c:pt>
                <c:pt idx="1201">
                  <c:v>59.109250000000003</c:v>
                </c:pt>
                <c:pt idx="1202">
                  <c:v>62.880429999999976</c:v>
                </c:pt>
                <c:pt idx="1203">
                  <c:v>62.880429999999976</c:v>
                </c:pt>
                <c:pt idx="1204">
                  <c:v>62.880429999999976</c:v>
                </c:pt>
                <c:pt idx="1205">
                  <c:v>69.174489999999992</c:v>
                </c:pt>
                <c:pt idx="1206">
                  <c:v>69.174489999999992</c:v>
                </c:pt>
                <c:pt idx="1207">
                  <c:v>69.174489999999992</c:v>
                </c:pt>
                <c:pt idx="1208">
                  <c:v>69.174489999999992</c:v>
                </c:pt>
                <c:pt idx="1209">
                  <c:v>69.432909999999993</c:v>
                </c:pt>
                <c:pt idx="1210">
                  <c:v>72.954430000000002</c:v>
                </c:pt>
                <c:pt idx="1211">
                  <c:v>70.733769999999993</c:v>
                </c:pt>
                <c:pt idx="1212">
                  <c:v>70.733769999999993</c:v>
                </c:pt>
                <c:pt idx="1213">
                  <c:v>71.710510000000014</c:v>
                </c:pt>
                <c:pt idx="1214">
                  <c:v>71.666709999999981</c:v>
                </c:pt>
                <c:pt idx="1215">
                  <c:v>71.666709999999981</c:v>
                </c:pt>
                <c:pt idx="1216">
                  <c:v>72.166029999999978</c:v>
                </c:pt>
                <c:pt idx="1217">
                  <c:v>76.370829999999998</c:v>
                </c:pt>
                <c:pt idx="1218">
                  <c:v>76.370829999999998</c:v>
                </c:pt>
                <c:pt idx="1219">
                  <c:v>80.733310000000003</c:v>
                </c:pt>
                <c:pt idx="1220">
                  <c:v>81.977229999999992</c:v>
                </c:pt>
                <c:pt idx="1221">
                  <c:v>86.698869999999999</c:v>
                </c:pt>
                <c:pt idx="1222">
                  <c:v>86.698869999999999</c:v>
                </c:pt>
                <c:pt idx="1223">
                  <c:v>94.499649999999988</c:v>
                </c:pt>
                <c:pt idx="1224">
                  <c:v>95.642830000000004</c:v>
                </c:pt>
                <c:pt idx="1225">
                  <c:v>95.642830000000004</c:v>
                </c:pt>
                <c:pt idx="1226">
                  <c:v>59.311140000000002</c:v>
                </c:pt>
                <c:pt idx="1227">
                  <c:v>71.410120000000006</c:v>
                </c:pt>
                <c:pt idx="1228">
                  <c:v>41.983539999999991</c:v>
                </c:pt>
                <c:pt idx="1229">
                  <c:v>44.27427999999999</c:v>
                </c:pt>
                <c:pt idx="1230">
                  <c:v>47.287719999999993</c:v>
                </c:pt>
                <c:pt idx="1231">
                  <c:v>47.91843999999999</c:v>
                </c:pt>
                <c:pt idx="1232">
                  <c:v>48.689319999999995</c:v>
                </c:pt>
                <c:pt idx="1233">
                  <c:v>52.482399999999984</c:v>
                </c:pt>
                <c:pt idx="1234">
                  <c:v>51.426820000000006</c:v>
                </c:pt>
                <c:pt idx="1235">
                  <c:v>52.981719999999996</c:v>
                </c:pt>
                <c:pt idx="1236">
                  <c:v>52.456119999999984</c:v>
                </c:pt>
                <c:pt idx="1237">
                  <c:v>53.914659999999998</c:v>
                </c:pt>
                <c:pt idx="1238">
                  <c:v>53.349639999999994</c:v>
                </c:pt>
                <c:pt idx="1239">
                  <c:v>56.179120000000012</c:v>
                </c:pt>
                <c:pt idx="1240">
                  <c:v>56.179120000000012</c:v>
                </c:pt>
                <c:pt idx="1241">
                  <c:v>60.791260000000008</c:v>
                </c:pt>
                <c:pt idx="1242">
                  <c:v>62.201620000000005</c:v>
                </c:pt>
                <c:pt idx="1243">
                  <c:v>62.95059999999998</c:v>
                </c:pt>
                <c:pt idx="1244">
                  <c:v>64.15509999999999</c:v>
                </c:pt>
                <c:pt idx="1245">
                  <c:v>63.327279999999988</c:v>
                </c:pt>
                <c:pt idx="1246">
                  <c:v>68.333619999999996</c:v>
                </c:pt>
                <c:pt idx="1247">
                  <c:v>68.285439999999994</c:v>
                </c:pt>
                <c:pt idx="1248">
                  <c:v>71.228799999999993</c:v>
                </c:pt>
                <c:pt idx="1249">
                  <c:v>72.643539999999987</c:v>
                </c:pt>
                <c:pt idx="1250">
                  <c:v>70.757441000000014</c:v>
                </c:pt>
                <c:pt idx="1251">
                  <c:v>77.518479999999968</c:v>
                </c:pt>
                <c:pt idx="1252">
                  <c:v>78.626619999999988</c:v>
                </c:pt>
                <c:pt idx="1253">
                  <c:v>81.43419999999999</c:v>
                </c:pt>
                <c:pt idx="1254">
                  <c:v>89.24812</c:v>
                </c:pt>
                <c:pt idx="1255">
                  <c:v>87.430419999999998</c:v>
                </c:pt>
                <c:pt idx="1256">
                  <c:v>89.248119999999986</c:v>
                </c:pt>
                <c:pt idx="1257">
                  <c:v>96.002079999999992</c:v>
                </c:pt>
                <c:pt idx="1258">
                  <c:v>103.72839999999999</c:v>
                </c:pt>
                <c:pt idx="1259">
                  <c:v>101.00048</c:v>
                </c:pt>
                <c:pt idx="1260">
                  <c:v>118.33651999999999</c:v>
                </c:pt>
                <c:pt idx="1261">
                  <c:v>118.55552000000002</c:v>
                </c:pt>
                <c:pt idx="1262">
                  <c:v>126.39133999999994</c:v>
                </c:pt>
                <c:pt idx="1263">
                  <c:v>93.216300000000018</c:v>
                </c:pt>
                <c:pt idx="1264">
                  <c:v>93.524659999999997</c:v>
                </c:pt>
                <c:pt idx="1265">
                  <c:v>116.98393999999999</c:v>
                </c:pt>
                <c:pt idx="1266">
                  <c:v>119.73896000000002</c:v>
                </c:pt>
                <c:pt idx="1267">
                  <c:v>133.571</c:v>
                </c:pt>
                <c:pt idx="1268">
                  <c:v>133.571</c:v>
                </c:pt>
                <c:pt idx="1269">
                  <c:v>142.04191999999998</c:v>
                </c:pt>
                <c:pt idx="1270">
                  <c:v>142.04191999999998</c:v>
                </c:pt>
                <c:pt idx="1271">
                  <c:v>24.342876249999996</c:v>
                </c:pt>
                <c:pt idx="1272">
                  <c:v>16.625639999999997</c:v>
                </c:pt>
                <c:pt idx="1273">
                  <c:v>19.196700000000003</c:v>
                </c:pt>
                <c:pt idx="1274">
                  <c:v>27.025559999999999</c:v>
                </c:pt>
                <c:pt idx="1275">
                  <c:v>27.025559999999999</c:v>
                </c:pt>
                <c:pt idx="1276">
                  <c:v>27.025559999999999</c:v>
                </c:pt>
                <c:pt idx="1277">
                  <c:v>20.868719999999996</c:v>
                </c:pt>
                <c:pt idx="1278">
                  <c:v>21.573899999999995</c:v>
                </c:pt>
                <c:pt idx="1279">
                  <c:v>27.869759999999999</c:v>
                </c:pt>
                <c:pt idx="1280">
                  <c:v>27.869759999999999</c:v>
                </c:pt>
                <c:pt idx="1281">
                  <c:v>27.869759999999999</c:v>
                </c:pt>
                <c:pt idx="1282">
                  <c:v>27.136499999999991</c:v>
                </c:pt>
                <c:pt idx="1283">
                  <c:v>27.315719999999992</c:v>
                </c:pt>
                <c:pt idx="1284">
                  <c:v>36.422580000000004</c:v>
                </c:pt>
                <c:pt idx="1285">
                  <c:v>37.517580000000002</c:v>
                </c:pt>
                <c:pt idx="1286">
                  <c:v>36.740960000000001</c:v>
                </c:pt>
                <c:pt idx="1287">
                  <c:v>36.740960000000001</c:v>
                </c:pt>
                <c:pt idx="1288">
                  <c:v>36.740960000000001</c:v>
                </c:pt>
                <c:pt idx="1289">
                  <c:v>42.115219999999994</c:v>
                </c:pt>
                <c:pt idx="1290">
                  <c:v>39.33829999999999</c:v>
                </c:pt>
                <c:pt idx="1291">
                  <c:v>49.048760000000009</c:v>
                </c:pt>
                <c:pt idx="1292">
                  <c:v>50.818279999999994</c:v>
                </c:pt>
                <c:pt idx="1293">
                  <c:v>54.151460000000007</c:v>
                </c:pt>
                <c:pt idx="1294">
                  <c:v>52.587800000000009</c:v>
                </c:pt>
                <c:pt idx="1295">
                  <c:v>63.660440000000015</c:v>
                </c:pt>
                <c:pt idx="1296">
                  <c:v>69.165819999999997</c:v>
                </c:pt>
                <c:pt idx="1297">
                  <c:v>76.769499999999979</c:v>
                </c:pt>
                <c:pt idx="1298">
                  <c:v>74.093230000000005</c:v>
                </c:pt>
                <c:pt idx="1299">
                  <c:v>110.06792000000002</c:v>
                </c:pt>
                <c:pt idx="1300">
                  <c:v>110.06792000000002</c:v>
                </c:pt>
                <c:pt idx="1301">
                  <c:v>111.6053</c:v>
                </c:pt>
                <c:pt idx="1302">
                  <c:v>126.35713999999999</c:v>
                </c:pt>
                <c:pt idx="1303">
                  <c:v>179.17687599999999</c:v>
                </c:pt>
                <c:pt idx="1304">
                  <c:v>19.982319999999987</c:v>
                </c:pt>
                <c:pt idx="1305">
                  <c:v>21.186699999999981</c:v>
                </c:pt>
                <c:pt idx="1306">
                  <c:v>33.342119999999994</c:v>
                </c:pt>
                <c:pt idx="1307">
                  <c:v>44.178240000000002</c:v>
                </c:pt>
                <c:pt idx="1308">
                  <c:v>70.549979999999991</c:v>
                </c:pt>
                <c:pt idx="1309">
                  <c:v>79.362779999999987</c:v>
                </c:pt>
                <c:pt idx="1310">
                  <c:v>79.967220000000012</c:v>
                </c:pt>
                <c:pt idx="1311">
                  <c:v>82.637579999999986</c:v>
                </c:pt>
                <c:pt idx="1312">
                  <c:v>63.821769999999979</c:v>
                </c:pt>
                <c:pt idx="1313">
                  <c:v>66.848349999999996</c:v>
                </c:pt>
                <c:pt idx="1314">
                  <c:v>80.426350000000014</c:v>
                </c:pt>
                <c:pt idx="1315">
                  <c:v>89.006770000000003</c:v>
                </c:pt>
                <c:pt idx="1316">
                  <c:v>96.417729999999992</c:v>
                </c:pt>
                <c:pt idx="1317">
                  <c:v>37.336899999999986</c:v>
                </c:pt>
                <c:pt idx="1318">
                  <c:v>44.395899999999997</c:v>
                </c:pt>
                <c:pt idx="1319">
                  <c:v>54.45964</c:v>
                </c:pt>
                <c:pt idx="1320">
                  <c:v>56.556040000000003</c:v>
                </c:pt>
                <c:pt idx="1321">
                  <c:v>66.074439999999996</c:v>
                </c:pt>
                <c:pt idx="1322">
                  <c:v>71.102679999999992</c:v>
                </c:pt>
                <c:pt idx="1323">
                  <c:v>73.730679999999992</c:v>
                </c:pt>
                <c:pt idx="1324">
                  <c:v>91.977940000000004</c:v>
                </c:pt>
                <c:pt idx="1325">
                  <c:v>97.152819999999991</c:v>
                </c:pt>
                <c:pt idx="1326">
                  <c:v>105.63117999999997</c:v>
                </c:pt>
                <c:pt idx="1327">
                  <c:v>102.51393999999999</c:v>
                </c:pt>
                <c:pt idx="1328">
                  <c:v>137.64316099999999</c:v>
                </c:pt>
                <c:pt idx="1329">
                  <c:v>135.4375</c:v>
                </c:pt>
                <c:pt idx="1330">
                  <c:v>149.52219999999997</c:v>
                </c:pt>
                <c:pt idx="1331">
                  <c:v>176.83304099999998</c:v>
                </c:pt>
                <c:pt idx="1332">
                  <c:v>105.57851999999998</c:v>
                </c:pt>
                <c:pt idx="1333">
                  <c:v>33.261199999999981</c:v>
                </c:pt>
                <c:pt idx="1334">
                  <c:v>148.99598</c:v>
                </c:pt>
                <c:pt idx="1335">
                  <c:v>31.165219999999998</c:v>
                </c:pt>
                <c:pt idx="1336">
                  <c:v>33.591739999999994</c:v>
                </c:pt>
                <c:pt idx="1337">
                  <c:v>42.807259999999992</c:v>
                </c:pt>
                <c:pt idx="1338">
                  <c:v>19.696419999999982</c:v>
                </c:pt>
                <c:pt idx="1339">
                  <c:v>25.315959999999997</c:v>
                </c:pt>
                <c:pt idx="1340">
                  <c:v>23.972820000000006</c:v>
                </c:pt>
                <c:pt idx="1341">
                  <c:v>34.75244</c:v>
                </c:pt>
                <c:pt idx="1342">
                  <c:v>35.269280000000002</c:v>
                </c:pt>
                <c:pt idx="1343">
                  <c:v>17.415699999999987</c:v>
                </c:pt>
                <c:pt idx="1344">
                  <c:v>31.91841999999999</c:v>
                </c:pt>
                <c:pt idx="1345">
                  <c:v>28.935040000000001</c:v>
                </c:pt>
                <c:pt idx="1346">
                  <c:v>39.026439999999972</c:v>
                </c:pt>
                <c:pt idx="1347">
                  <c:v>43.726479999999981</c:v>
                </c:pt>
                <c:pt idx="1348">
                  <c:v>46.497279999999982</c:v>
                </c:pt>
                <c:pt idx="1349">
                  <c:v>49.109919999999981</c:v>
                </c:pt>
                <c:pt idx="1350">
                  <c:v>48.463779999999993</c:v>
                </c:pt>
                <c:pt idx="1351">
                  <c:v>49.728039999999993</c:v>
                </c:pt>
                <c:pt idx="1352">
                  <c:v>56.476479999999981</c:v>
                </c:pt>
                <c:pt idx="1353">
                  <c:v>60.787839999999974</c:v>
                </c:pt>
                <c:pt idx="1354">
                  <c:v>61.404399999999967</c:v>
                </c:pt>
                <c:pt idx="1355">
                  <c:v>57.655839999999991</c:v>
                </c:pt>
                <c:pt idx="1356">
                  <c:v>61.608639999999987</c:v>
                </c:pt>
                <c:pt idx="1357">
                  <c:v>66.489699999999985</c:v>
                </c:pt>
                <c:pt idx="1358">
                  <c:v>68.696859999999987</c:v>
                </c:pt>
                <c:pt idx="1359">
                  <c:v>71.276140000000026</c:v>
                </c:pt>
                <c:pt idx="1360">
                  <c:v>74.480799999999988</c:v>
                </c:pt>
                <c:pt idx="1361">
                  <c:v>77.53228</c:v>
                </c:pt>
                <c:pt idx="1362">
                  <c:v>86.632659999999987</c:v>
                </c:pt>
                <c:pt idx="1363">
                  <c:v>92.961880000000008</c:v>
                </c:pt>
                <c:pt idx="1364">
                  <c:v>93.014859999999985</c:v>
                </c:pt>
                <c:pt idx="1365">
                  <c:v>100.25133999999998</c:v>
                </c:pt>
                <c:pt idx="1366">
                  <c:v>126.74073999999999</c:v>
                </c:pt>
                <c:pt idx="1367">
                  <c:v>127.78755999999998</c:v>
                </c:pt>
                <c:pt idx="1368">
                  <c:v>11.094299999999999</c:v>
                </c:pt>
                <c:pt idx="1369">
                  <c:v>38.803080000000008</c:v>
                </c:pt>
                <c:pt idx="1370">
                  <c:v>51.027939999999994</c:v>
                </c:pt>
                <c:pt idx="1371">
                  <c:v>59.282659999999993</c:v>
                </c:pt>
                <c:pt idx="1372">
                  <c:v>73.272659999999973</c:v>
                </c:pt>
                <c:pt idx="1373">
                  <c:v>112.31564</c:v>
                </c:pt>
                <c:pt idx="1374">
                  <c:v>29.024299999999997</c:v>
                </c:pt>
                <c:pt idx="1375">
                  <c:v>60.16111999999999</c:v>
                </c:pt>
                <c:pt idx="1376">
                  <c:v>50.153159999999957</c:v>
                </c:pt>
                <c:pt idx="1377">
                  <c:v>54.462248999999986</c:v>
                </c:pt>
                <c:pt idx="1378">
                  <c:v>93.238879999999966</c:v>
                </c:pt>
                <c:pt idx="1379">
                  <c:v>123.42594000000003</c:v>
                </c:pt>
                <c:pt idx="1380">
                  <c:v>141.57629999999997</c:v>
                </c:pt>
                <c:pt idx="1381">
                  <c:v>63.233129999999996</c:v>
                </c:pt>
                <c:pt idx="1382">
                  <c:v>73.604970000000009</c:v>
                </c:pt>
                <c:pt idx="1383">
                  <c:v>45.819179999999989</c:v>
                </c:pt>
                <c:pt idx="1384">
                  <c:v>65.656199999999984</c:v>
                </c:pt>
              </c:numCache>
            </c:numRef>
          </c:yVal>
          <c:smooth val="0"/>
        </c:ser>
        <c:dLbls>
          <c:showLegendKey val="0"/>
          <c:showVal val="0"/>
          <c:showCatName val="0"/>
          <c:showSerName val="0"/>
          <c:showPercent val="0"/>
          <c:showBubbleSize val="0"/>
        </c:dLbls>
        <c:axId val="79383936"/>
        <c:axId val="79387264"/>
      </c:scatterChart>
      <c:valAx>
        <c:axId val="79383936"/>
        <c:scaling>
          <c:orientation val="minMax"/>
          <c:max val="550"/>
          <c:min val="0"/>
        </c:scaling>
        <c:delete val="0"/>
        <c:axPos val="b"/>
        <c:title>
          <c:tx>
            <c:rich>
              <a:bodyPr/>
              <a:lstStyle/>
              <a:p>
                <a:pPr>
                  <a:defRPr sz="1000" b="1" i="0" u="none" strike="noStrike" baseline="0">
                    <a:solidFill>
                      <a:srgbClr val="000000"/>
                    </a:solidFill>
                    <a:latin typeface="Arial"/>
                    <a:ea typeface="Arial"/>
                    <a:cs typeface="Arial"/>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79387264"/>
        <c:crosses val="autoZero"/>
        <c:crossBetween val="midCat"/>
      </c:valAx>
      <c:valAx>
        <c:axId val="79387264"/>
        <c:scaling>
          <c:orientation val="minMax"/>
          <c:max val="175"/>
          <c:min val="0"/>
        </c:scaling>
        <c:delete val="0"/>
        <c:axPos val="l"/>
        <c:title>
          <c:tx>
            <c:rich>
              <a:bodyPr/>
              <a:lstStyle/>
              <a:p>
                <a:pPr>
                  <a:defRPr sz="1000" b="1" i="0" u="none" strike="noStrike" baseline="0">
                    <a:solidFill>
                      <a:srgbClr val="000000"/>
                    </a:solidFill>
                    <a:latin typeface="Arial"/>
                    <a:ea typeface="Arial"/>
                    <a:cs typeface="Arial"/>
                  </a:defRPr>
                </a:pPr>
                <a:r>
                  <a:rPr lang="en-US"/>
                  <a:t>TEC Less Allowances (kWh/year)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79383936"/>
        <c:crosses val="autoZero"/>
        <c:crossBetween val="midCat"/>
      </c:valAx>
    </c:plotArea>
    <c:legend>
      <c:legendPos val="r"/>
      <c:layout>
        <c:manualLayout>
          <c:xMode val="edge"/>
          <c:yMode val="edge"/>
          <c:x val="0.77157312132099998"/>
          <c:y val="0.54184336054894922"/>
          <c:w val="0.17988321969137236"/>
          <c:h val="0.3251203995976274"/>
        </c:manualLayout>
      </c:layout>
      <c:overlay val="0"/>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Ac-Powered Monitors </a:t>
            </a:r>
            <a:endParaRPr lang="en-US"/>
          </a:p>
        </c:rich>
      </c:tx>
      <c:layout>
        <c:manualLayout>
          <c:xMode val="edge"/>
          <c:yMode val="edge"/>
          <c:x val="0.3927974992561119"/>
          <c:y val="2.4669603524229075E-2"/>
        </c:manualLayout>
      </c:layout>
      <c:overlay val="0"/>
    </c:title>
    <c:autoTitleDeleted val="0"/>
    <c:plotArea>
      <c:layout>
        <c:manualLayout>
          <c:layoutTarget val="inner"/>
          <c:xMode val="edge"/>
          <c:yMode val="edge"/>
          <c:x val="0.15831634315135432"/>
          <c:y val="8.2360544852842013E-2"/>
          <c:w val="0.75269361259206879"/>
          <c:h val="0.80421371530686303"/>
        </c:manualLayout>
      </c:layout>
      <c:scatterChart>
        <c:scatterStyle val="lineMarker"/>
        <c:varyColors val="0"/>
        <c:ser>
          <c:idx val="1"/>
          <c:order val="0"/>
          <c:tx>
            <c:v>Final Linear Segment Limit without Res</c:v>
          </c:tx>
          <c:spPr>
            <a:ln w="28575">
              <a:solidFill>
                <a:schemeClr val="bg1">
                  <a:lumMod val="65000"/>
                </a:schemeClr>
              </a:solidFill>
            </a:ln>
          </c:spPr>
          <c:marker>
            <c:symbol val="none"/>
          </c:marker>
          <c:xVal>
            <c:numRef>
              <c:f>Monitors!$N$3:$N$117</c:f>
              <c:numCache>
                <c:formatCode>General</c:formatCode>
                <c:ptCount val="115"/>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numCache>
            </c:numRef>
          </c:xVal>
          <c:yVal>
            <c:numRef>
              <c:f>Monitors!$O$3:$O$117</c:f>
              <c:numCache>
                <c:formatCode>0.00</c:formatCode>
                <c:ptCount val="115"/>
                <c:pt idx="0">
                  <c:v>9</c:v>
                </c:pt>
                <c:pt idx="1">
                  <c:v>9.3076923076923084</c:v>
                </c:pt>
                <c:pt idx="2">
                  <c:v>9.615384615384615</c:v>
                </c:pt>
                <c:pt idx="3">
                  <c:v>9.9230769230769234</c:v>
                </c:pt>
                <c:pt idx="4">
                  <c:v>10.230769230769232</c:v>
                </c:pt>
                <c:pt idx="5">
                  <c:v>10.538461538461538</c:v>
                </c:pt>
                <c:pt idx="6">
                  <c:v>10.846153846153847</c:v>
                </c:pt>
                <c:pt idx="7">
                  <c:v>11.153846153846153</c:v>
                </c:pt>
                <c:pt idx="8">
                  <c:v>11.461538461538462</c:v>
                </c:pt>
                <c:pt idx="9">
                  <c:v>11.76923076923077</c:v>
                </c:pt>
                <c:pt idx="10">
                  <c:v>12.076923076923077</c:v>
                </c:pt>
                <c:pt idx="11">
                  <c:v>12.384615384615385</c:v>
                </c:pt>
                <c:pt idx="12">
                  <c:v>12.692307692307693</c:v>
                </c:pt>
                <c:pt idx="13">
                  <c:v>13</c:v>
                </c:pt>
                <c:pt idx="14">
                  <c:v>13.307692307692308</c:v>
                </c:pt>
                <c:pt idx="15">
                  <c:v>13.615384615384617</c:v>
                </c:pt>
                <c:pt idx="16">
                  <c:v>13.923076923076923</c:v>
                </c:pt>
                <c:pt idx="17">
                  <c:v>14.230769230769232</c:v>
                </c:pt>
                <c:pt idx="18">
                  <c:v>14.53846153846154</c:v>
                </c:pt>
                <c:pt idx="19">
                  <c:v>14.846153846153847</c:v>
                </c:pt>
                <c:pt idx="20">
                  <c:v>15.153846153846155</c:v>
                </c:pt>
                <c:pt idx="21">
                  <c:v>15.461538461538463</c:v>
                </c:pt>
                <c:pt idx="22">
                  <c:v>15.76923076923077</c:v>
                </c:pt>
                <c:pt idx="23">
                  <c:v>16.07692307692308</c:v>
                </c:pt>
                <c:pt idx="24">
                  <c:v>16.384615384615387</c:v>
                </c:pt>
                <c:pt idx="25">
                  <c:v>16.692307692307693</c:v>
                </c:pt>
                <c:pt idx="26">
                  <c:v>17</c:v>
                </c:pt>
                <c:pt idx="27">
                  <c:v>20.4375</c:v>
                </c:pt>
                <c:pt idx="28">
                  <c:v>23.875</c:v>
                </c:pt>
                <c:pt idx="29">
                  <c:v>27.3125</c:v>
                </c:pt>
                <c:pt idx="30">
                  <c:v>30.75</c:v>
                </c:pt>
                <c:pt idx="31">
                  <c:v>31.791666666666671</c:v>
                </c:pt>
                <c:pt idx="32">
                  <c:v>32.833333333333336</c:v>
                </c:pt>
                <c:pt idx="33">
                  <c:v>33.875</c:v>
                </c:pt>
                <c:pt idx="34">
                  <c:v>34.916666666666671</c:v>
                </c:pt>
                <c:pt idx="35">
                  <c:v>35.958333333333336</c:v>
                </c:pt>
                <c:pt idx="36">
                  <c:v>37</c:v>
                </c:pt>
                <c:pt idx="37">
                  <c:v>37.25</c:v>
                </c:pt>
                <c:pt idx="38">
                  <c:v>37.5</c:v>
                </c:pt>
                <c:pt idx="39">
                  <c:v>37.75</c:v>
                </c:pt>
                <c:pt idx="40">
                  <c:v>38</c:v>
                </c:pt>
                <c:pt idx="41">
                  <c:v>38.166666666666664</c:v>
                </c:pt>
                <c:pt idx="42">
                  <c:v>38.333333333333336</c:v>
                </c:pt>
                <c:pt idx="43">
                  <c:v>38.5</c:v>
                </c:pt>
                <c:pt idx="44">
                  <c:v>38.666666666666664</c:v>
                </c:pt>
                <c:pt idx="45">
                  <c:v>38.833333333333329</c:v>
                </c:pt>
                <c:pt idx="46">
                  <c:v>39</c:v>
                </c:pt>
                <c:pt idx="47">
                  <c:v>40</c:v>
                </c:pt>
                <c:pt idx="48">
                  <c:v>41</c:v>
                </c:pt>
                <c:pt idx="49">
                  <c:v>42</c:v>
                </c:pt>
                <c:pt idx="50">
                  <c:v>43</c:v>
                </c:pt>
                <c:pt idx="51">
                  <c:v>44</c:v>
                </c:pt>
                <c:pt idx="52">
                  <c:v>45</c:v>
                </c:pt>
                <c:pt idx="53">
                  <c:v>46</c:v>
                </c:pt>
                <c:pt idx="54">
                  <c:v>47</c:v>
                </c:pt>
                <c:pt idx="55">
                  <c:v>48</c:v>
                </c:pt>
                <c:pt idx="56">
                  <c:v>49</c:v>
                </c:pt>
                <c:pt idx="57">
                  <c:v>49</c:v>
                </c:pt>
                <c:pt idx="58">
                  <c:v>49</c:v>
                </c:pt>
                <c:pt idx="59">
                  <c:v>49</c:v>
                </c:pt>
                <c:pt idx="60">
                  <c:v>49</c:v>
                </c:pt>
                <c:pt idx="61">
                  <c:v>50</c:v>
                </c:pt>
                <c:pt idx="62">
                  <c:v>51</c:v>
                </c:pt>
                <c:pt idx="63">
                  <c:v>52</c:v>
                </c:pt>
                <c:pt idx="64">
                  <c:v>53</c:v>
                </c:pt>
                <c:pt idx="65">
                  <c:v>54</c:v>
                </c:pt>
                <c:pt idx="66">
                  <c:v>55</c:v>
                </c:pt>
                <c:pt idx="67">
                  <c:v>56</c:v>
                </c:pt>
                <c:pt idx="68">
                  <c:v>57</c:v>
                </c:pt>
                <c:pt idx="69">
                  <c:v>58</c:v>
                </c:pt>
                <c:pt idx="70">
                  <c:v>59</c:v>
                </c:pt>
                <c:pt idx="71">
                  <c:v>60</c:v>
                </c:pt>
                <c:pt idx="72">
                  <c:v>61</c:v>
                </c:pt>
                <c:pt idx="73">
                  <c:v>62</c:v>
                </c:pt>
                <c:pt idx="74">
                  <c:v>63</c:v>
                </c:pt>
                <c:pt idx="75">
                  <c:v>64</c:v>
                </c:pt>
                <c:pt idx="76">
                  <c:v>65</c:v>
                </c:pt>
                <c:pt idx="77">
                  <c:v>66</c:v>
                </c:pt>
                <c:pt idx="78">
                  <c:v>67</c:v>
                </c:pt>
                <c:pt idx="79">
                  <c:v>68</c:v>
                </c:pt>
                <c:pt idx="80">
                  <c:v>69</c:v>
                </c:pt>
                <c:pt idx="81">
                  <c:v>70</c:v>
                </c:pt>
                <c:pt idx="82">
                  <c:v>71</c:v>
                </c:pt>
                <c:pt idx="83">
                  <c:v>72</c:v>
                </c:pt>
                <c:pt idx="84">
                  <c:v>73</c:v>
                </c:pt>
                <c:pt idx="85">
                  <c:v>74</c:v>
                </c:pt>
                <c:pt idx="86">
                  <c:v>75</c:v>
                </c:pt>
                <c:pt idx="87">
                  <c:v>76</c:v>
                </c:pt>
                <c:pt idx="88">
                  <c:v>77</c:v>
                </c:pt>
                <c:pt idx="89">
                  <c:v>78</c:v>
                </c:pt>
                <c:pt idx="90">
                  <c:v>79</c:v>
                </c:pt>
                <c:pt idx="91">
                  <c:v>80</c:v>
                </c:pt>
                <c:pt idx="92">
                  <c:v>81</c:v>
                </c:pt>
                <c:pt idx="93">
                  <c:v>82</c:v>
                </c:pt>
                <c:pt idx="94">
                  <c:v>83</c:v>
                </c:pt>
                <c:pt idx="95">
                  <c:v>84</c:v>
                </c:pt>
                <c:pt idx="96">
                  <c:v>85</c:v>
                </c:pt>
                <c:pt idx="97">
                  <c:v>86</c:v>
                </c:pt>
                <c:pt idx="98">
                  <c:v>87</c:v>
                </c:pt>
                <c:pt idx="99">
                  <c:v>88</c:v>
                </c:pt>
                <c:pt idx="100">
                  <c:v>89</c:v>
                </c:pt>
                <c:pt idx="101">
                  <c:v>89</c:v>
                </c:pt>
                <c:pt idx="102">
                  <c:v>89</c:v>
                </c:pt>
                <c:pt idx="103">
                  <c:v>89</c:v>
                </c:pt>
                <c:pt idx="104">
                  <c:v>89</c:v>
                </c:pt>
                <c:pt idx="105">
                  <c:v>89</c:v>
                </c:pt>
                <c:pt idx="106">
                  <c:v>89</c:v>
                </c:pt>
                <c:pt idx="107">
                  <c:v>89</c:v>
                </c:pt>
                <c:pt idx="108">
                  <c:v>89</c:v>
                </c:pt>
                <c:pt idx="109">
                  <c:v>89</c:v>
                </c:pt>
                <c:pt idx="110">
                  <c:v>89</c:v>
                </c:pt>
                <c:pt idx="111">
                  <c:v>89</c:v>
                </c:pt>
                <c:pt idx="112">
                  <c:v>89</c:v>
                </c:pt>
                <c:pt idx="113">
                  <c:v>89</c:v>
                </c:pt>
                <c:pt idx="114">
                  <c:v>89</c:v>
                </c:pt>
              </c:numCache>
            </c:numRef>
          </c:yVal>
          <c:smooth val="0"/>
        </c:ser>
        <c:ser>
          <c:idx val="0"/>
          <c:order val="1"/>
          <c:tx>
            <c:v>Enhanced Performance Display (EPD) Monitors</c:v>
          </c:tx>
          <c:spPr>
            <a:ln>
              <a:noFill/>
            </a:ln>
          </c:spPr>
          <c:marker>
            <c:symbol val="triangle"/>
            <c:size val="4"/>
            <c:spPr>
              <a:solidFill>
                <a:schemeClr val="tx1"/>
              </a:solidFill>
              <a:ln>
                <a:noFill/>
              </a:ln>
            </c:spPr>
          </c:marker>
          <c:xVal>
            <c:numRef>
              <c:f>'EPD Only'!$S$2:$S$46</c:f>
              <c:numCache>
                <c:formatCode>General</c:formatCode>
                <c:ptCount val="45"/>
                <c:pt idx="0">
                  <c:v>310.47000000000003</c:v>
                </c:pt>
                <c:pt idx="1">
                  <c:v>146.35</c:v>
                </c:pt>
                <c:pt idx="2">
                  <c:v>398.16</c:v>
                </c:pt>
                <c:pt idx="3">
                  <c:v>260</c:v>
                </c:pt>
                <c:pt idx="4">
                  <c:v>260</c:v>
                </c:pt>
                <c:pt idx="5">
                  <c:v>260.3</c:v>
                </c:pt>
                <c:pt idx="6">
                  <c:v>260</c:v>
                </c:pt>
                <c:pt idx="7">
                  <c:v>260</c:v>
                </c:pt>
                <c:pt idx="8">
                  <c:v>260.33999999999997</c:v>
                </c:pt>
                <c:pt idx="9">
                  <c:v>296.8</c:v>
                </c:pt>
                <c:pt idx="10">
                  <c:v>295.89</c:v>
                </c:pt>
                <c:pt idx="11">
                  <c:v>296.8</c:v>
                </c:pt>
                <c:pt idx="12">
                  <c:v>296.64999999999998</c:v>
                </c:pt>
                <c:pt idx="13">
                  <c:v>296.8</c:v>
                </c:pt>
                <c:pt idx="14">
                  <c:v>242.01</c:v>
                </c:pt>
                <c:pt idx="15">
                  <c:v>310</c:v>
                </c:pt>
                <c:pt idx="16">
                  <c:v>310.2</c:v>
                </c:pt>
                <c:pt idx="17">
                  <c:v>310.47000000000003</c:v>
                </c:pt>
                <c:pt idx="18">
                  <c:v>310.47000000000003</c:v>
                </c:pt>
                <c:pt idx="19">
                  <c:v>310.47000000000003</c:v>
                </c:pt>
                <c:pt idx="20">
                  <c:v>437.56</c:v>
                </c:pt>
                <c:pt idx="21">
                  <c:v>310</c:v>
                </c:pt>
                <c:pt idx="22">
                  <c:v>437.56</c:v>
                </c:pt>
                <c:pt idx="23">
                  <c:v>310.45999999999998</c:v>
                </c:pt>
                <c:pt idx="24">
                  <c:v>437.59</c:v>
                </c:pt>
                <c:pt idx="25">
                  <c:v>310.47000000000003</c:v>
                </c:pt>
                <c:pt idx="26">
                  <c:v>310.3</c:v>
                </c:pt>
                <c:pt idx="27">
                  <c:v>310.5</c:v>
                </c:pt>
                <c:pt idx="28">
                  <c:v>242</c:v>
                </c:pt>
                <c:pt idx="29">
                  <c:v>381.62</c:v>
                </c:pt>
                <c:pt idx="30">
                  <c:v>242.18</c:v>
                </c:pt>
                <c:pt idx="31">
                  <c:v>437.63</c:v>
                </c:pt>
                <c:pt idx="32">
                  <c:v>438</c:v>
                </c:pt>
                <c:pt idx="33">
                  <c:v>425.27</c:v>
                </c:pt>
                <c:pt idx="34">
                  <c:v>437.63</c:v>
                </c:pt>
                <c:pt idx="35">
                  <c:v>242.01</c:v>
                </c:pt>
                <c:pt idx="36">
                  <c:v>310.39</c:v>
                </c:pt>
                <c:pt idx="37">
                  <c:v>310.2</c:v>
                </c:pt>
                <c:pt idx="38">
                  <c:v>310.39999999999998</c:v>
                </c:pt>
                <c:pt idx="39">
                  <c:v>310.47000000000003</c:v>
                </c:pt>
                <c:pt idx="40">
                  <c:v>309.87</c:v>
                </c:pt>
                <c:pt idx="41">
                  <c:v>242.2</c:v>
                </c:pt>
                <c:pt idx="42">
                  <c:v>424.7</c:v>
                </c:pt>
                <c:pt idx="43">
                  <c:v>1276</c:v>
                </c:pt>
                <c:pt idx="44">
                  <c:v>1276</c:v>
                </c:pt>
              </c:numCache>
            </c:numRef>
          </c:xVal>
          <c:yVal>
            <c:numRef>
              <c:f>'EPD Only'!$DN$2:$DN$46</c:f>
              <c:numCache>
                <c:formatCode>0.00</c:formatCode>
                <c:ptCount val="45"/>
                <c:pt idx="0">
                  <c:v>16.960788999999995</c:v>
                </c:pt>
                <c:pt idx="1">
                  <c:v>24.342876249999996</c:v>
                </c:pt>
                <c:pt idx="2">
                  <c:v>179.17687599999999</c:v>
                </c:pt>
                <c:pt idx="3">
                  <c:v>33.342119999999994</c:v>
                </c:pt>
                <c:pt idx="4">
                  <c:v>44.178240000000002</c:v>
                </c:pt>
                <c:pt idx="5">
                  <c:v>70.549979999999991</c:v>
                </c:pt>
                <c:pt idx="6">
                  <c:v>79.362779999999987</c:v>
                </c:pt>
                <c:pt idx="7">
                  <c:v>79.967220000000012</c:v>
                </c:pt>
                <c:pt idx="8">
                  <c:v>82.637579999999986</c:v>
                </c:pt>
                <c:pt idx="9">
                  <c:v>63.821769999999979</c:v>
                </c:pt>
                <c:pt idx="10">
                  <c:v>66.848349999999996</c:v>
                </c:pt>
                <c:pt idx="11">
                  <c:v>80.426350000000014</c:v>
                </c:pt>
                <c:pt idx="12">
                  <c:v>89.006770000000003</c:v>
                </c:pt>
                <c:pt idx="13">
                  <c:v>96.417729999999992</c:v>
                </c:pt>
                <c:pt idx="14">
                  <c:v>37.336899999999986</c:v>
                </c:pt>
                <c:pt idx="15">
                  <c:v>54.45964</c:v>
                </c:pt>
                <c:pt idx="16">
                  <c:v>56.556040000000003</c:v>
                </c:pt>
                <c:pt idx="17">
                  <c:v>66.074439999999996</c:v>
                </c:pt>
                <c:pt idx="18">
                  <c:v>71.102679999999992</c:v>
                </c:pt>
                <c:pt idx="19">
                  <c:v>73.730679999999992</c:v>
                </c:pt>
                <c:pt idx="20">
                  <c:v>97.152819999999991</c:v>
                </c:pt>
                <c:pt idx="21">
                  <c:v>105.63117999999997</c:v>
                </c:pt>
                <c:pt idx="22">
                  <c:v>102.51393999999999</c:v>
                </c:pt>
                <c:pt idx="23">
                  <c:v>137.64316099999999</c:v>
                </c:pt>
                <c:pt idx="24">
                  <c:v>135.4375</c:v>
                </c:pt>
                <c:pt idx="25">
                  <c:v>149.52219999999997</c:v>
                </c:pt>
                <c:pt idx="26">
                  <c:v>176.83304099999998</c:v>
                </c:pt>
                <c:pt idx="27">
                  <c:v>105.57851999999998</c:v>
                </c:pt>
                <c:pt idx="28">
                  <c:v>33.261199999999981</c:v>
                </c:pt>
                <c:pt idx="29">
                  <c:v>148.99598</c:v>
                </c:pt>
                <c:pt idx="30">
                  <c:v>39.026439999999972</c:v>
                </c:pt>
                <c:pt idx="31">
                  <c:v>57.655839999999991</c:v>
                </c:pt>
                <c:pt idx="32">
                  <c:v>61.608639999999987</c:v>
                </c:pt>
                <c:pt idx="33">
                  <c:v>71.276140000000026</c:v>
                </c:pt>
                <c:pt idx="34">
                  <c:v>77.53228</c:v>
                </c:pt>
                <c:pt idx="35">
                  <c:v>38.803080000000008</c:v>
                </c:pt>
                <c:pt idx="36">
                  <c:v>51.027939999999994</c:v>
                </c:pt>
                <c:pt idx="37">
                  <c:v>59.282659999999993</c:v>
                </c:pt>
                <c:pt idx="38">
                  <c:v>73.272659999999973</c:v>
                </c:pt>
                <c:pt idx="39">
                  <c:v>112.31564</c:v>
                </c:pt>
                <c:pt idx="40">
                  <c:v>29.024299999999997</c:v>
                </c:pt>
                <c:pt idx="41">
                  <c:v>93.238879999999966</c:v>
                </c:pt>
                <c:pt idx="42">
                  <c:v>141.57629999999997</c:v>
                </c:pt>
                <c:pt idx="43">
                  <c:v>513.14066000000003</c:v>
                </c:pt>
                <c:pt idx="44">
                  <c:v>514.77002000000005</c:v>
                </c:pt>
              </c:numCache>
            </c:numRef>
          </c:yVal>
          <c:smooth val="0"/>
        </c:ser>
        <c:dLbls>
          <c:showLegendKey val="0"/>
          <c:showVal val="0"/>
          <c:showCatName val="0"/>
          <c:showSerName val="0"/>
          <c:showPercent val="0"/>
          <c:showBubbleSize val="0"/>
        </c:dLbls>
        <c:axId val="33862400"/>
        <c:axId val="33865728"/>
      </c:scatterChart>
      <c:valAx>
        <c:axId val="33862400"/>
        <c:scaling>
          <c:orientation val="minMax"/>
          <c:max val="550"/>
          <c:min val="0"/>
        </c:scaling>
        <c:delete val="0"/>
        <c:axPos val="b"/>
        <c:title>
          <c:tx>
            <c:rich>
              <a:bodyPr/>
              <a:lstStyle/>
              <a:p>
                <a:pPr>
                  <a:defRPr sz="1000" b="1" i="0" u="none" strike="noStrike" baseline="0">
                    <a:solidFill>
                      <a:srgbClr val="000000"/>
                    </a:solidFill>
                    <a:latin typeface="Arial"/>
                    <a:ea typeface="Arial"/>
                    <a:cs typeface="Arial"/>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33865728"/>
        <c:crosses val="autoZero"/>
        <c:crossBetween val="midCat"/>
      </c:valAx>
      <c:valAx>
        <c:axId val="33865728"/>
        <c:scaling>
          <c:orientation val="minMax"/>
          <c:max val="175"/>
          <c:min val="0"/>
        </c:scaling>
        <c:delete val="0"/>
        <c:axPos val="l"/>
        <c:title>
          <c:tx>
            <c:rich>
              <a:bodyPr/>
              <a:lstStyle/>
              <a:p>
                <a:pPr>
                  <a:defRPr sz="1000" b="1" i="0" u="none" strike="noStrike" baseline="0">
                    <a:solidFill>
                      <a:srgbClr val="000000"/>
                    </a:solidFill>
                    <a:latin typeface="Arial"/>
                    <a:ea typeface="Arial"/>
                    <a:cs typeface="Arial"/>
                  </a:defRPr>
                </a:pPr>
                <a:r>
                  <a:rPr lang="en-US"/>
                  <a:t>TEC Less Allowances (kWh/year)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33862400"/>
        <c:crosses val="autoZero"/>
        <c:crossBetween val="midCat"/>
      </c:valAx>
    </c:plotArea>
    <c:legend>
      <c:legendPos val="r"/>
      <c:layout>
        <c:manualLayout>
          <c:xMode val="edge"/>
          <c:yMode val="edge"/>
          <c:x val="0.73131760648990518"/>
          <c:y val="0.54945317606050237"/>
          <c:w val="0.17988321969137236"/>
          <c:h val="0.3251203995976274"/>
        </c:manualLayout>
      </c:layout>
      <c:overlay val="0"/>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Signage  </a:t>
            </a:r>
            <a:endParaRPr lang="en-US"/>
          </a:p>
        </c:rich>
      </c:tx>
      <c:layout>
        <c:manualLayout>
          <c:xMode val="edge"/>
          <c:yMode val="edge"/>
          <c:x val="0.47314169675149526"/>
          <c:y val="2.5370720193365542E-2"/>
        </c:manualLayout>
      </c:layout>
      <c:overlay val="1"/>
    </c:title>
    <c:autoTitleDeleted val="0"/>
    <c:plotArea>
      <c:layout>
        <c:manualLayout>
          <c:layoutTarget val="inner"/>
          <c:xMode val="edge"/>
          <c:yMode val="edge"/>
          <c:x val="0.10088684842566098"/>
          <c:y val="5.7103259766887654E-2"/>
          <c:w val="0.76210813124853316"/>
          <c:h val="0.80754248707112286"/>
        </c:manualLayout>
      </c:layout>
      <c:scatterChart>
        <c:scatterStyle val="lineMarker"/>
        <c:varyColors val="0"/>
        <c:ser>
          <c:idx val="1"/>
          <c:order val="0"/>
          <c:tx>
            <c:v>Final Tanh Limit without Lum Allowance</c:v>
          </c:tx>
          <c:spPr>
            <a:ln w="28575">
              <a:solidFill>
                <a:schemeClr val="bg1">
                  <a:lumMod val="75000"/>
                </a:schemeClr>
              </a:solidFill>
            </a:ln>
          </c:spPr>
          <c:marker>
            <c:symbol val="none"/>
          </c:marker>
          <c:xVal>
            <c:numRef>
              <c:f>Signage!$L$3:$L$103</c:f>
              <c:numCache>
                <c:formatCode>General</c:formatCode>
                <c:ptCount val="10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numCache>
            </c:numRef>
          </c:xVal>
          <c:yVal>
            <c:numRef>
              <c:f>Signage!$M$3:$M$103</c:f>
              <c:numCache>
                <c:formatCode>0.00</c:formatCode>
                <c:ptCount val="101"/>
                <c:pt idx="0">
                  <c:v>5.4953380012283226E-2</c:v>
                </c:pt>
                <c:pt idx="1">
                  <c:v>1.9555583380950958</c:v>
                </c:pt>
                <c:pt idx="2">
                  <c:v>3.8582313060227857</c:v>
                </c:pt>
                <c:pt idx="3">
                  <c:v>5.7620003173328254</c:v>
                </c:pt>
                <c:pt idx="4">
                  <c:v>7.665891163199464</c:v>
                </c:pt>
                <c:pt idx="5">
                  <c:v>9.5689293854195974</c:v>
                </c:pt>
                <c:pt idx="6">
                  <c:v>11.4701422704827</c:v>
                </c:pt>
                <c:pt idx="7">
                  <c:v>13.368560836059519</c:v>
                </c:pt>
                <c:pt idx="8">
                  <c:v>15.263221801300759</c:v>
                </c:pt>
                <c:pt idx="9">
                  <c:v>17.153169532457383</c:v>
                </c:pt>
                <c:pt idx="10">
                  <c:v>19.037457955517116</c:v>
                </c:pt>
                <c:pt idx="11">
                  <c:v>20.91515242779527</c:v>
                </c:pt>
                <c:pt idx="12">
                  <c:v>22.785331560719111</c:v>
                </c:pt>
                <c:pt idx="13">
                  <c:v>24.647088986400711</c:v>
                </c:pt>
                <c:pt idx="14">
                  <c:v>26.499535060999282</c:v>
                </c:pt>
                <c:pt idx="15">
                  <c:v>28.341798498325964</c:v>
                </c:pt>
                <c:pt idx="16">
                  <c:v>30.173027927637328</c:v>
                </c:pt>
                <c:pt idx="17">
                  <c:v>31.992393370092998</c:v>
                </c:pt>
                <c:pt idx="18">
                  <c:v>33.799087628911913</c:v>
                </c:pt>
                <c:pt idx="19">
                  <c:v>35.592327588845961</c:v>
                </c:pt>
                <c:pt idx="20">
                  <c:v>37.371355421192192</c:v>
                </c:pt>
                <c:pt idx="21">
                  <c:v>39.135439691180046</c:v>
                </c:pt>
                <c:pt idx="22">
                  <c:v>40.883876365192656</c:v>
                </c:pt>
                <c:pt idx="23">
                  <c:v>42.615989715904028</c:v>
                </c:pt>
                <c:pt idx="24">
                  <c:v>44.331133124032988</c:v>
                </c:pt>
                <c:pt idx="25">
                  <c:v>46.028689776023541</c:v>
                </c:pt>
                <c:pt idx="26">
                  <c:v>47.708073257555149</c:v>
                </c:pt>
                <c:pt idx="27">
                  <c:v>49.36872804336091</c:v>
                </c:pt>
                <c:pt idx="28">
                  <c:v>51.010129884381612</c:v>
                </c:pt>
                <c:pt idx="29">
                  <c:v>52.631786093806937</c:v>
                </c:pt>
                <c:pt idx="30">
                  <c:v>54.233235734046097</c:v>
                </c:pt>
                <c:pt idx="31">
                  <c:v>55.814049707127914</c:v>
                </c:pt>
                <c:pt idx="32">
                  <c:v>57.373830751451962</c:v>
                </c:pt>
                <c:pt idx="33">
                  <c:v>58.912213348194577</c:v>
                </c:pt>
                <c:pt idx="34">
                  <c:v>60.428863541017833</c:v>
                </c:pt>
                <c:pt idx="35">
                  <c:v>61.923478673031475</c:v>
                </c:pt>
                <c:pt idx="36">
                  <c:v>63.395787045220395</c:v>
                </c:pt>
                <c:pt idx="37">
                  <c:v>64.845547500770436</c:v>
                </c:pt>
                <c:pt idx="38">
                  <c:v>66.272548939906443</c:v>
                </c:pt>
                <c:pt idx="39">
                  <c:v>67.676609769996034</c:v>
                </c:pt>
                <c:pt idx="40">
                  <c:v>69.057577295775999</c:v>
                </c:pt>
                <c:pt idx="41">
                  <c:v>70.415327054621457</c:v>
                </c:pt>
                <c:pt idx="42">
                  <c:v>71.74976210180921</c:v>
                </c:pt>
                <c:pt idx="43">
                  <c:v>73.060812250721312</c:v>
                </c:pt>
                <c:pt idx="44">
                  <c:v>74.348433272900763</c:v>
                </c:pt>
                <c:pt idx="45">
                  <c:v>75.612606062806734</c:v>
                </c:pt>
                <c:pt idx="46">
                  <c:v>76.85333577202573</c:v>
                </c:pt>
                <c:pt idx="47">
                  <c:v>78.070650917581034</c:v>
                </c:pt>
                <c:pt idx="48">
                  <c:v>79.264602468846022</c:v>
                </c:pt>
                <c:pt idx="49">
                  <c:v>80.435262917411663</c:v>
                </c:pt>
                <c:pt idx="50">
                  <c:v>81.582725334087186</c:v>
                </c:pt>
                <c:pt idx="51">
                  <c:v>82.707102417026817</c:v>
                </c:pt>
                <c:pt idx="52">
                  <c:v>83.808525534778354</c:v>
                </c:pt>
                <c:pt idx="53">
                  <c:v>84.887143767843014</c:v>
                </c:pt>
                <c:pt idx="54">
                  <c:v>85.943122952121911</c:v>
                </c:pt>
                <c:pt idx="55">
                  <c:v>86.976644727406779</c:v>
                </c:pt>
                <c:pt idx="56">
                  <c:v>87.987905593850172</c:v>
                </c:pt>
                <c:pt idx="57">
                  <c:v>88.977115979128797</c:v>
                </c:pt>
                <c:pt idx="58">
                  <c:v>89.944499318790434</c:v>
                </c:pt>
                <c:pt idx="59">
                  <c:v>90.890291152055426</c:v>
                </c:pt>
                <c:pt idx="60">
                  <c:v>91.814738235127294</c:v>
                </c:pt>
                <c:pt idx="61">
                  <c:v>92.718097673854132</c:v>
                </c:pt>
                <c:pt idx="62">
                  <c:v>93.600636077377146</c:v>
                </c:pt>
                <c:pt idx="63">
                  <c:v>94.46262873420234</c:v>
                </c:pt>
                <c:pt idx="64">
                  <c:v>95.304358811939224</c:v>
                </c:pt>
                <c:pt idx="65">
                  <c:v>96.126116581766624</c:v>
                </c:pt>
                <c:pt idx="66">
                  <c:v>96.928198668510163</c:v>
                </c:pt>
                <c:pt idx="67">
                  <c:v>97.71090732704856</c:v>
                </c:pt>
                <c:pt idx="68">
                  <c:v>98.474549745610275</c:v>
                </c:pt>
                <c:pt idx="69">
                  <c:v>99.219437376373222</c:v>
                </c:pt>
                <c:pt idx="70">
                  <c:v>99.945885293642661</c:v>
                </c:pt>
                <c:pt idx="71">
                  <c:v>100.6542115797546</c:v>
                </c:pt>
                <c:pt idx="72">
                  <c:v>101.34473673873201</c:v>
                </c:pt>
                <c:pt idx="73">
                  <c:v>102.01778313761378</c:v>
                </c:pt>
                <c:pt idx="74">
                  <c:v>102.67367447527455</c:v>
                </c:pt>
                <c:pt idx="75">
                  <c:v>103.31273527846425</c:v>
                </c:pt>
                <c:pt idx="76">
                  <c:v>103.93529042471286</c:v>
                </c:pt>
                <c:pt idx="77">
                  <c:v>104.54166469167343</c:v>
                </c:pt>
                <c:pt idx="78">
                  <c:v>105.13218233241015</c:v>
                </c:pt>
                <c:pt idx="79">
                  <c:v>105.70716667608072</c:v>
                </c:pt>
                <c:pt idx="80">
                  <c:v>106.26693975341261</c:v>
                </c:pt>
                <c:pt idx="81">
                  <c:v>106.81182194632856</c:v>
                </c:pt>
                <c:pt idx="82">
                  <c:v>107.34213166104063</c:v>
                </c:pt>
                <c:pt idx="83">
                  <c:v>107.85818502390116</c:v>
                </c:pt>
                <c:pt idx="84">
                  <c:v>108.36029559927476</c:v>
                </c:pt>
                <c:pt idx="85">
                  <c:v>108.84877412867532</c:v>
                </c:pt>
                <c:pt idx="86">
                  <c:v>109.32392829039793</c:v>
                </c:pt>
                <c:pt idx="87">
                  <c:v>109.78606247886603</c:v>
                </c:pt>
                <c:pt idx="88">
                  <c:v>110.23547760290762</c:v>
                </c:pt>
                <c:pt idx="89">
                  <c:v>110.67247090217325</c:v>
                </c:pt>
                <c:pt idx="90">
                  <c:v>111.0973357809097</c:v>
                </c:pt>
                <c:pt idx="91">
                  <c:v>111.51036165830781</c:v>
                </c:pt>
                <c:pt idx="92">
                  <c:v>111.91183383465093</c:v>
                </c:pt>
                <c:pt idx="93">
                  <c:v>112.30203337250001</c:v>
                </c:pt>
                <c:pt idx="94">
                  <c:v>112.68123699216379</c:v>
                </c:pt>
                <c:pt idx="95">
                  <c:v>113.0497169807166</c:v>
                </c:pt>
                <c:pt idx="96">
                  <c:v>113.40774111384192</c:v>
                </c:pt>
                <c:pt idx="97">
                  <c:v>113.75557258979825</c:v>
                </c:pt>
                <c:pt idx="98">
                  <c:v>114.09346997481983</c:v>
                </c:pt>
                <c:pt idx="99">
                  <c:v>114.42168715928733</c:v>
                </c:pt>
                <c:pt idx="100">
                  <c:v>114.74047332402149</c:v>
                </c:pt>
              </c:numCache>
            </c:numRef>
          </c:yVal>
          <c:smooth val="0"/>
        </c:ser>
        <c:ser>
          <c:idx val="0"/>
          <c:order val="1"/>
          <c:tx>
            <c:v>Signage</c:v>
          </c:tx>
          <c:spPr>
            <a:ln>
              <a:noFill/>
            </a:ln>
          </c:spPr>
          <c:marker>
            <c:symbol val="triangle"/>
            <c:size val="5"/>
            <c:spPr>
              <a:solidFill>
                <a:schemeClr val="tx1"/>
              </a:solidFill>
              <a:ln>
                <a:noFill/>
              </a:ln>
            </c:spPr>
          </c:marker>
          <c:xVal>
            <c:numRef>
              <c:f>'All Data'!$S$1393:$S$1599</c:f>
              <c:numCache>
                <c:formatCode>General</c:formatCode>
                <c:ptCount val="207"/>
                <c:pt idx="0">
                  <c:v>350.6</c:v>
                </c:pt>
                <c:pt idx="1">
                  <c:v>424.25</c:v>
                </c:pt>
                <c:pt idx="2">
                  <c:v>424.2</c:v>
                </c:pt>
                <c:pt idx="3">
                  <c:v>424.19</c:v>
                </c:pt>
                <c:pt idx="4">
                  <c:v>425.26</c:v>
                </c:pt>
                <c:pt idx="5">
                  <c:v>942.43</c:v>
                </c:pt>
                <c:pt idx="6">
                  <c:v>423.5</c:v>
                </c:pt>
                <c:pt idx="7">
                  <c:v>423.5</c:v>
                </c:pt>
                <c:pt idx="8">
                  <c:v>437.22</c:v>
                </c:pt>
                <c:pt idx="9">
                  <c:v>425.32</c:v>
                </c:pt>
                <c:pt idx="10">
                  <c:v>425.27</c:v>
                </c:pt>
                <c:pt idx="11">
                  <c:v>425.27</c:v>
                </c:pt>
                <c:pt idx="12">
                  <c:v>425.32</c:v>
                </c:pt>
                <c:pt idx="13">
                  <c:v>772.33</c:v>
                </c:pt>
                <c:pt idx="14">
                  <c:v>425.27</c:v>
                </c:pt>
                <c:pt idx="15">
                  <c:v>425.27</c:v>
                </c:pt>
                <c:pt idx="16">
                  <c:v>425.27</c:v>
                </c:pt>
                <c:pt idx="17">
                  <c:v>753.96</c:v>
                </c:pt>
                <c:pt idx="18">
                  <c:v>772.33</c:v>
                </c:pt>
                <c:pt idx="19">
                  <c:v>423.5</c:v>
                </c:pt>
                <c:pt idx="20">
                  <c:v>425.27</c:v>
                </c:pt>
                <c:pt idx="21">
                  <c:v>425.27</c:v>
                </c:pt>
                <c:pt idx="22">
                  <c:v>753.96</c:v>
                </c:pt>
                <c:pt idx="23">
                  <c:v>425.27</c:v>
                </c:pt>
                <c:pt idx="24">
                  <c:v>425</c:v>
                </c:pt>
                <c:pt idx="25">
                  <c:v>425</c:v>
                </c:pt>
                <c:pt idx="26">
                  <c:v>425.27</c:v>
                </c:pt>
                <c:pt idx="27">
                  <c:v>903.8</c:v>
                </c:pt>
                <c:pt idx="28">
                  <c:v>903.8</c:v>
                </c:pt>
                <c:pt idx="29">
                  <c:v>1005.27</c:v>
                </c:pt>
                <c:pt idx="30">
                  <c:v>753.96</c:v>
                </c:pt>
                <c:pt idx="31">
                  <c:v>1047.01</c:v>
                </c:pt>
                <c:pt idx="32">
                  <c:v>1275.67</c:v>
                </c:pt>
                <c:pt idx="33">
                  <c:v>425.27</c:v>
                </c:pt>
                <c:pt idx="34">
                  <c:v>753.96</c:v>
                </c:pt>
                <c:pt idx="35">
                  <c:v>1005.27</c:v>
                </c:pt>
                <c:pt idx="36">
                  <c:v>902.25</c:v>
                </c:pt>
                <c:pt idx="37">
                  <c:v>902.25</c:v>
                </c:pt>
                <c:pt idx="38">
                  <c:v>1276.27</c:v>
                </c:pt>
                <c:pt idx="39">
                  <c:v>1276.27</c:v>
                </c:pt>
                <c:pt idx="40">
                  <c:v>1276.27</c:v>
                </c:pt>
                <c:pt idx="41">
                  <c:v>942.44</c:v>
                </c:pt>
                <c:pt idx="42">
                  <c:v>942.44</c:v>
                </c:pt>
                <c:pt idx="43">
                  <c:v>683.8</c:v>
                </c:pt>
                <c:pt idx="44">
                  <c:v>683.8</c:v>
                </c:pt>
                <c:pt idx="45">
                  <c:v>683.8</c:v>
                </c:pt>
                <c:pt idx="46">
                  <c:v>754.5</c:v>
                </c:pt>
                <c:pt idx="47">
                  <c:v>753.96</c:v>
                </c:pt>
                <c:pt idx="48">
                  <c:v>904</c:v>
                </c:pt>
                <c:pt idx="49">
                  <c:v>903.68</c:v>
                </c:pt>
                <c:pt idx="50">
                  <c:v>903.8</c:v>
                </c:pt>
                <c:pt idx="51">
                  <c:v>903.6</c:v>
                </c:pt>
                <c:pt idx="52">
                  <c:v>683.8</c:v>
                </c:pt>
                <c:pt idx="53">
                  <c:v>772.33</c:v>
                </c:pt>
                <c:pt idx="54">
                  <c:v>753.96</c:v>
                </c:pt>
                <c:pt idx="55">
                  <c:v>753.96</c:v>
                </c:pt>
                <c:pt idx="56">
                  <c:v>1275.67</c:v>
                </c:pt>
                <c:pt idx="57">
                  <c:v>942.44</c:v>
                </c:pt>
                <c:pt idx="58">
                  <c:v>750.74</c:v>
                </c:pt>
                <c:pt idx="59">
                  <c:v>750.74</c:v>
                </c:pt>
                <c:pt idx="60">
                  <c:v>750.74</c:v>
                </c:pt>
                <c:pt idx="61">
                  <c:v>771.7</c:v>
                </c:pt>
                <c:pt idx="62">
                  <c:v>903.69</c:v>
                </c:pt>
                <c:pt idx="63">
                  <c:v>753.96</c:v>
                </c:pt>
                <c:pt idx="64">
                  <c:v>942.44</c:v>
                </c:pt>
                <c:pt idx="65">
                  <c:v>942.44</c:v>
                </c:pt>
                <c:pt idx="66">
                  <c:v>942.44</c:v>
                </c:pt>
                <c:pt idx="67">
                  <c:v>968.73</c:v>
                </c:pt>
                <c:pt idx="68">
                  <c:v>750.74</c:v>
                </c:pt>
                <c:pt idx="69">
                  <c:v>750.74</c:v>
                </c:pt>
                <c:pt idx="70">
                  <c:v>903.69</c:v>
                </c:pt>
                <c:pt idx="71">
                  <c:v>683.68</c:v>
                </c:pt>
                <c:pt idx="72">
                  <c:v>683.8</c:v>
                </c:pt>
                <c:pt idx="73">
                  <c:v>750.74</c:v>
                </c:pt>
                <c:pt idx="74">
                  <c:v>967.24</c:v>
                </c:pt>
                <c:pt idx="75">
                  <c:v>902.25</c:v>
                </c:pt>
                <c:pt idx="76">
                  <c:v>968.73</c:v>
                </c:pt>
                <c:pt idx="77">
                  <c:v>1005.27</c:v>
                </c:pt>
                <c:pt idx="78">
                  <c:v>753.96</c:v>
                </c:pt>
                <c:pt idx="79">
                  <c:v>1047.2</c:v>
                </c:pt>
                <c:pt idx="80">
                  <c:v>943.2</c:v>
                </c:pt>
                <c:pt idx="81">
                  <c:v>943.2</c:v>
                </c:pt>
                <c:pt idx="82">
                  <c:v>754.48</c:v>
                </c:pt>
                <c:pt idx="83">
                  <c:v>754.48</c:v>
                </c:pt>
                <c:pt idx="84">
                  <c:v>754.48</c:v>
                </c:pt>
                <c:pt idx="85">
                  <c:v>750.74</c:v>
                </c:pt>
                <c:pt idx="86">
                  <c:v>750.74</c:v>
                </c:pt>
                <c:pt idx="87">
                  <c:v>750.74</c:v>
                </c:pt>
                <c:pt idx="88">
                  <c:v>903.69</c:v>
                </c:pt>
                <c:pt idx="89">
                  <c:v>941.7</c:v>
                </c:pt>
                <c:pt idx="90">
                  <c:v>904</c:v>
                </c:pt>
                <c:pt idx="91">
                  <c:v>942.44</c:v>
                </c:pt>
                <c:pt idx="92">
                  <c:v>904</c:v>
                </c:pt>
                <c:pt idx="93">
                  <c:v>903.69</c:v>
                </c:pt>
                <c:pt idx="94">
                  <c:v>942.44</c:v>
                </c:pt>
                <c:pt idx="95">
                  <c:v>942.44</c:v>
                </c:pt>
                <c:pt idx="96">
                  <c:v>1275.08</c:v>
                </c:pt>
                <c:pt idx="97">
                  <c:v>1275.08</c:v>
                </c:pt>
                <c:pt idx="98">
                  <c:v>1275.08</c:v>
                </c:pt>
                <c:pt idx="99">
                  <c:v>1275.08</c:v>
                </c:pt>
                <c:pt idx="100">
                  <c:v>1275.67</c:v>
                </c:pt>
                <c:pt idx="101">
                  <c:v>968.73</c:v>
                </c:pt>
                <c:pt idx="102">
                  <c:v>942.44</c:v>
                </c:pt>
                <c:pt idx="103">
                  <c:v>942.44</c:v>
                </c:pt>
                <c:pt idx="104">
                  <c:v>942.44</c:v>
                </c:pt>
                <c:pt idx="105">
                  <c:v>942.44</c:v>
                </c:pt>
                <c:pt idx="106">
                  <c:v>751</c:v>
                </c:pt>
                <c:pt idx="107">
                  <c:v>1275.68</c:v>
                </c:pt>
                <c:pt idx="108">
                  <c:v>754.47</c:v>
                </c:pt>
                <c:pt idx="109">
                  <c:v>754.47</c:v>
                </c:pt>
                <c:pt idx="110">
                  <c:v>754.47</c:v>
                </c:pt>
                <c:pt idx="111">
                  <c:v>754.47</c:v>
                </c:pt>
                <c:pt idx="112">
                  <c:v>754.48</c:v>
                </c:pt>
                <c:pt idx="113">
                  <c:v>754.48</c:v>
                </c:pt>
                <c:pt idx="114">
                  <c:v>1275.67</c:v>
                </c:pt>
                <c:pt idx="115">
                  <c:v>903.69</c:v>
                </c:pt>
                <c:pt idx="116">
                  <c:v>1275.68</c:v>
                </c:pt>
                <c:pt idx="117">
                  <c:v>1275.68</c:v>
                </c:pt>
                <c:pt idx="118">
                  <c:v>1275.67</c:v>
                </c:pt>
                <c:pt idx="119">
                  <c:v>750.74</c:v>
                </c:pt>
                <c:pt idx="120">
                  <c:v>750.74</c:v>
                </c:pt>
                <c:pt idx="121">
                  <c:v>751</c:v>
                </c:pt>
                <c:pt idx="122">
                  <c:v>906.26</c:v>
                </c:pt>
                <c:pt idx="123">
                  <c:v>1275.67</c:v>
                </c:pt>
                <c:pt idx="124">
                  <c:v>1275.67</c:v>
                </c:pt>
                <c:pt idx="125">
                  <c:v>1275.67</c:v>
                </c:pt>
                <c:pt idx="126">
                  <c:v>1275.67</c:v>
                </c:pt>
                <c:pt idx="127">
                  <c:v>1275.67</c:v>
                </c:pt>
                <c:pt idx="128">
                  <c:v>1275.67</c:v>
                </c:pt>
                <c:pt idx="129">
                  <c:v>1275.67</c:v>
                </c:pt>
                <c:pt idx="130">
                  <c:v>1275.67</c:v>
                </c:pt>
                <c:pt idx="131">
                  <c:v>1275.67</c:v>
                </c:pt>
                <c:pt idx="132">
                  <c:v>903.69</c:v>
                </c:pt>
                <c:pt idx="133">
                  <c:v>1275.67</c:v>
                </c:pt>
                <c:pt idx="134">
                  <c:v>903.69</c:v>
                </c:pt>
                <c:pt idx="135">
                  <c:v>620</c:v>
                </c:pt>
                <c:pt idx="136">
                  <c:v>903.69</c:v>
                </c:pt>
                <c:pt idx="137">
                  <c:v>566</c:v>
                </c:pt>
                <c:pt idx="138">
                  <c:v>754</c:v>
                </c:pt>
                <c:pt idx="139">
                  <c:v>1275.67</c:v>
                </c:pt>
                <c:pt idx="140">
                  <c:v>1275.67</c:v>
                </c:pt>
                <c:pt idx="141">
                  <c:v>1276</c:v>
                </c:pt>
                <c:pt idx="142">
                  <c:v>903.69</c:v>
                </c:pt>
                <c:pt idx="143">
                  <c:v>1275.67</c:v>
                </c:pt>
                <c:pt idx="144">
                  <c:v>942.44</c:v>
                </c:pt>
                <c:pt idx="145">
                  <c:v>942.44</c:v>
                </c:pt>
                <c:pt idx="146">
                  <c:v>942.44</c:v>
                </c:pt>
                <c:pt idx="147">
                  <c:v>942.44</c:v>
                </c:pt>
                <c:pt idx="148">
                  <c:v>683.8</c:v>
                </c:pt>
                <c:pt idx="149">
                  <c:v>1275.67</c:v>
                </c:pt>
                <c:pt idx="150">
                  <c:v>1275.67</c:v>
                </c:pt>
                <c:pt idx="151">
                  <c:v>1275.67</c:v>
                </c:pt>
                <c:pt idx="152">
                  <c:v>1005.27</c:v>
                </c:pt>
                <c:pt idx="153">
                  <c:v>904</c:v>
                </c:pt>
                <c:pt idx="154">
                  <c:v>1275.67</c:v>
                </c:pt>
                <c:pt idx="155">
                  <c:v>1275.67</c:v>
                </c:pt>
                <c:pt idx="156">
                  <c:v>1275.67</c:v>
                </c:pt>
                <c:pt idx="157">
                  <c:v>736</c:v>
                </c:pt>
                <c:pt idx="158">
                  <c:v>1275.67</c:v>
                </c:pt>
                <c:pt idx="159">
                  <c:v>1005.29</c:v>
                </c:pt>
                <c:pt idx="160">
                  <c:v>1005.29</c:v>
                </c:pt>
                <c:pt idx="161">
                  <c:v>1005.29</c:v>
                </c:pt>
                <c:pt idx="162">
                  <c:v>1275.67</c:v>
                </c:pt>
                <c:pt idx="163">
                  <c:v>1275.67</c:v>
                </c:pt>
                <c:pt idx="164">
                  <c:v>941.7</c:v>
                </c:pt>
                <c:pt idx="165">
                  <c:v>903.69</c:v>
                </c:pt>
                <c:pt idx="166">
                  <c:v>1275.32</c:v>
                </c:pt>
                <c:pt idx="167">
                  <c:v>1276</c:v>
                </c:pt>
                <c:pt idx="168">
                  <c:v>1275.67</c:v>
                </c:pt>
                <c:pt idx="169">
                  <c:v>1275.67</c:v>
                </c:pt>
                <c:pt idx="170">
                  <c:v>903.8</c:v>
                </c:pt>
                <c:pt idx="171">
                  <c:v>1275.67</c:v>
                </c:pt>
                <c:pt idx="172">
                  <c:v>1275.68</c:v>
                </c:pt>
                <c:pt idx="173">
                  <c:v>1434.2</c:v>
                </c:pt>
                <c:pt idx="174">
                  <c:v>903.69</c:v>
                </c:pt>
                <c:pt idx="175">
                  <c:v>904</c:v>
                </c:pt>
                <c:pt idx="176">
                  <c:v>754</c:v>
                </c:pt>
                <c:pt idx="177">
                  <c:v>1275.67</c:v>
                </c:pt>
                <c:pt idx="178">
                  <c:v>1275.67</c:v>
                </c:pt>
                <c:pt idx="179">
                  <c:v>1275.67</c:v>
                </c:pt>
                <c:pt idx="180">
                  <c:v>1275.67</c:v>
                </c:pt>
                <c:pt idx="181">
                  <c:v>903.69</c:v>
                </c:pt>
                <c:pt idx="182">
                  <c:v>942.43</c:v>
                </c:pt>
                <c:pt idx="183">
                  <c:v>1275.67</c:v>
                </c:pt>
                <c:pt idx="184">
                  <c:v>1276</c:v>
                </c:pt>
                <c:pt idx="185">
                  <c:v>1276</c:v>
                </c:pt>
                <c:pt idx="186">
                  <c:v>1516.95</c:v>
                </c:pt>
                <c:pt idx="187">
                  <c:v>1540.13</c:v>
                </c:pt>
                <c:pt idx="188">
                  <c:v>1275.67</c:v>
                </c:pt>
                <c:pt idx="189">
                  <c:v>1275.67</c:v>
                </c:pt>
                <c:pt idx="190">
                  <c:v>1275.67</c:v>
                </c:pt>
                <c:pt idx="191">
                  <c:v>1275.67</c:v>
                </c:pt>
                <c:pt idx="192">
                  <c:v>1275.67</c:v>
                </c:pt>
                <c:pt idx="193">
                  <c:v>1275.67</c:v>
                </c:pt>
                <c:pt idx="194">
                  <c:v>1275.67</c:v>
                </c:pt>
                <c:pt idx="195">
                  <c:v>1276</c:v>
                </c:pt>
                <c:pt idx="196">
                  <c:v>1276</c:v>
                </c:pt>
                <c:pt idx="197">
                  <c:v>1540.1</c:v>
                </c:pt>
                <c:pt idx="198">
                  <c:v>1275.67</c:v>
                </c:pt>
                <c:pt idx="199">
                  <c:v>1275.67</c:v>
                </c:pt>
                <c:pt idx="200">
                  <c:v>1066.3599999999999</c:v>
                </c:pt>
                <c:pt idx="201">
                  <c:v>1276</c:v>
                </c:pt>
                <c:pt idx="202">
                  <c:v>904</c:v>
                </c:pt>
                <c:pt idx="203">
                  <c:v>30.51</c:v>
                </c:pt>
                <c:pt idx="204">
                  <c:v>754.48</c:v>
                </c:pt>
                <c:pt idx="205">
                  <c:v>1275.08</c:v>
                </c:pt>
                <c:pt idx="206">
                  <c:v>903</c:v>
                </c:pt>
              </c:numCache>
            </c:numRef>
          </c:xVal>
          <c:yVal>
            <c:numRef>
              <c:f>'All Data'!$DR$1393:$DR$1599</c:f>
              <c:numCache>
                <c:formatCode>0.00</c:formatCode>
                <c:ptCount val="207"/>
                <c:pt idx="0">
                  <c:v>56.978904799999995</c:v>
                </c:pt>
                <c:pt idx="1">
                  <c:v>27.532920000000001</c:v>
                </c:pt>
                <c:pt idx="2">
                  <c:v>30.210518400000002</c:v>
                </c:pt>
                <c:pt idx="3">
                  <c:v>36.194558000000001</c:v>
                </c:pt>
                <c:pt idx="4">
                  <c:v>39.907192000000002</c:v>
                </c:pt>
                <c:pt idx="5">
                  <c:v>89.611376000000007</c:v>
                </c:pt>
                <c:pt idx="6">
                  <c:v>30.102695999999998</c:v>
                </c:pt>
                <c:pt idx="7">
                  <c:v>30.102695999999998</c:v>
                </c:pt>
                <c:pt idx="8">
                  <c:v>30.993180800000001</c:v>
                </c:pt>
                <c:pt idx="9">
                  <c:v>35.708891200000004</c:v>
                </c:pt>
                <c:pt idx="10">
                  <c:v>36.8534468</c:v>
                </c:pt>
                <c:pt idx="11">
                  <c:v>36.420389319999998</c:v>
                </c:pt>
                <c:pt idx="12">
                  <c:v>37.491594400000004</c:v>
                </c:pt>
                <c:pt idx="13">
                  <c:v>38.581234199999997</c:v>
                </c:pt>
                <c:pt idx="14">
                  <c:v>43.833014800000001</c:v>
                </c:pt>
                <c:pt idx="15">
                  <c:v>45.823928039999998</c:v>
                </c:pt>
                <c:pt idx="16">
                  <c:v>45.823928039999998</c:v>
                </c:pt>
                <c:pt idx="17">
                  <c:v>39.787273599999992</c:v>
                </c:pt>
                <c:pt idx="18">
                  <c:v>42.285741119999997</c:v>
                </c:pt>
                <c:pt idx="19">
                  <c:v>44.934259999999995</c:v>
                </c:pt>
                <c:pt idx="20">
                  <c:v>48.546219999999998</c:v>
                </c:pt>
                <c:pt idx="21">
                  <c:v>48.476112000000001</c:v>
                </c:pt>
                <c:pt idx="22">
                  <c:v>46.195650079999993</c:v>
                </c:pt>
                <c:pt idx="23">
                  <c:v>50.535896000000001</c:v>
                </c:pt>
                <c:pt idx="24">
                  <c:v>53.625</c:v>
                </c:pt>
                <c:pt idx="25">
                  <c:v>53.625</c:v>
                </c:pt>
                <c:pt idx="26">
                  <c:v>54.95321964</c:v>
                </c:pt>
                <c:pt idx="27">
                  <c:v>47.439692800000003</c:v>
                </c:pt>
                <c:pt idx="28">
                  <c:v>47.439692800000003</c:v>
                </c:pt>
                <c:pt idx="29">
                  <c:v>46.130768080000003</c:v>
                </c:pt>
                <c:pt idx="30">
                  <c:v>50.219966399999997</c:v>
                </c:pt>
                <c:pt idx="31">
                  <c:v>43.281598079999995</c:v>
                </c:pt>
                <c:pt idx="32">
                  <c:v>47.094013599999997</c:v>
                </c:pt>
                <c:pt idx="33">
                  <c:v>58.309749199999999</c:v>
                </c:pt>
                <c:pt idx="34">
                  <c:v>56.485650079999999</c:v>
                </c:pt>
                <c:pt idx="35">
                  <c:v>51.574639000000005</c:v>
                </c:pt>
                <c:pt idx="36">
                  <c:v>45.324269999999999</c:v>
                </c:pt>
                <c:pt idx="37">
                  <c:v>45.324269999999999</c:v>
                </c:pt>
                <c:pt idx="38">
                  <c:v>50.049724519999998</c:v>
                </c:pt>
                <c:pt idx="39">
                  <c:v>50.049724519999998</c:v>
                </c:pt>
                <c:pt idx="40">
                  <c:v>50.049724519999998</c:v>
                </c:pt>
                <c:pt idx="41">
                  <c:v>53.384595839999989</c:v>
                </c:pt>
                <c:pt idx="42">
                  <c:v>53.384595839999989</c:v>
                </c:pt>
                <c:pt idx="43">
                  <c:v>62.647360000000006</c:v>
                </c:pt>
                <c:pt idx="44">
                  <c:v>62.226799999999997</c:v>
                </c:pt>
                <c:pt idx="45">
                  <c:v>64.067920000000001</c:v>
                </c:pt>
                <c:pt idx="46">
                  <c:v>62.548975999999996</c:v>
                </c:pt>
                <c:pt idx="47">
                  <c:v>63.62565008</c:v>
                </c:pt>
                <c:pt idx="48">
                  <c:v>59.472127999999998</c:v>
                </c:pt>
                <c:pt idx="49">
                  <c:v>52.924624000000001</c:v>
                </c:pt>
                <c:pt idx="50">
                  <c:v>53.537440799999999</c:v>
                </c:pt>
                <c:pt idx="51">
                  <c:v>58.980367999999999</c:v>
                </c:pt>
                <c:pt idx="52">
                  <c:v>67.594399999999993</c:v>
                </c:pt>
                <c:pt idx="53">
                  <c:v>64.399617039999995</c:v>
                </c:pt>
                <c:pt idx="54">
                  <c:v>60.627955039999989</c:v>
                </c:pt>
                <c:pt idx="55">
                  <c:v>60.627955039999989</c:v>
                </c:pt>
                <c:pt idx="56">
                  <c:v>58.582548320000001</c:v>
                </c:pt>
                <c:pt idx="57">
                  <c:v>64.382747199999997</c:v>
                </c:pt>
                <c:pt idx="58">
                  <c:v>68.220557599999992</c:v>
                </c:pt>
                <c:pt idx="59">
                  <c:v>68.220557599999992</c:v>
                </c:pt>
                <c:pt idx="60">
                  <c:v>68.220557599999992</c:v>
                </c:pt>
                <c:pt idx="61">
                  <c:v>67.930411599999999</c:v>
                </c:pt>
                <c:pt idx="62">
                  <c:v>68.730391600000004</c:v>
                </c:pt>
                <c:pt idx="63">
                  <c:v>63.480503999999996</c:v>
                </c:pt>
                <c:pt idx="64">
                  <c:v>68.322929439999996</c:v>
                </c:pt>
                <c:pt idx="65">
                  <c:v>68.322929439999996</c:v>
                </c:pt>
                <c:pt idx="66">
                  <c:v>68.322929439999996</c:v>
                </c:pt>
                <c:pt idx="67">
                  <c:v>67.725272000000004</c:v>
                </c:pt>
                <c:pt idx="68">
                  <c:v>70.414742639999986</c:v>
                </c:pt>
                <c:pt idx="69">
                  <c:v>70.414742639999986</c:v>
                </c:pt>
                <c:pt idx="70">
                  <c:v>71.894243999999986</c:v>
                </c:pt>
                <c:pt idx="71">
                  <c:v>64.620224000000007</c:v>
                </c:pt>
                <c:pt idx="72">
                  <c:v>69.582880000000003</c:v>
                </c:pt>
                <c:pt idx="73">
                  <c:v>73.566444160000003</c:v>
                </c:pt>
                <c:pt idx="74">
                  <c:v>72.327142879999997</c:v>
                </c:pt>
                <c:pt idx="75">
                  <c:v>67.625450000000001</c:v>
                </c:pt>
                <c:pt idx="76">
                  <c:v>73.725272000000004</c:v>
                </c:pt>
                <c:pt idx="77">
                  <c:v>72.240844600000003</c:v>
                </c:pt>
                <c:pt idx="78">
                  <c:v>73.827928</c:v>
                </c:pt>
                <c:pt idx="79">
                  <c:v>75.239791999999994</c:v>
                </c:pt>
                <c:pt idx="80">
                  <c:v>72.464083200000005</c:v>
                </c:pt>
                <c:pt idx="81">
                  <c:v>72.464083200000005</c:v>
                </c:pt>
                <c:pt idx="82">
                  <c:v>66.118611200000004</c:v>
                </c:pt>
                <c:pt idx="83">
                  <c:v>66.118611200000004</c:v>
                </c:pt>
                <c:pt idx="84">
                  <c:v>66.118611200000004</c:v>
                </c:pt>
                <c:pt idx="85">
                  <c:v>79.490304559999998</c:v>
                </c:pt>
                <c:pt idx="86">
                  <c:v>79.490304559999998</c:v>
                </c:pt>
                <c:pt idx="87">
                  <c:v>82.177953760000008</c:v>
                </c:pt>
                <c:pt idx="88">
                  <c:v>76.252554200000006</c:v>
                </c:pt>
                <c:pt idx="89">
                  <c:v>78.585088400000004</c:v>
                </c:pt>
                <c:pt idx="90">
                  <c:v>75.164720000000003</c:v>
                </c:pt>
                <c:pt idx="91">
                  <c:v>66.012507679999985</c:v>
                </c:pt>
                <c:pt idx="92">
                  <c:v>80.819919999999996</c:v>
                </c:pt>
                <c:pt idx="93">
                  <c:v>73.819631999999999</c:v>
                </c:pt>
                <c:pt idx="94">
                  <c:v>85.780128640000001</c:v>
                </c:pt>
                <c:pt idx="95">
                  <c:v>85.780128640000001</c:v>
                </c:pt>
                <c:pt idx="96">
                  <c:v>68.987108800000001</c:v>
                </c:pt>
                <c:pt idx="97">
                  <c:v>68.987108800000001</c:v>
                </c:pt>
                <c:pt idx="98">
                  <c:v>68.987108800000001</c:v>
                </c:pt>
                <c:pt idx="99">
                  <c:v>68.987108800000001</c:v>
                </c:pt>
                <c:pt idx="100">
                  <c:v>78.356579000000011</c:v>
                </c:pt>
                <c:pt idx="101">
                  <c:v>75.375495999999998</c:v>
                </c:pt>
                <c:pt idx="102">
                  <c:v>88.621170079999999</c:v>
                </c:pt>
                <c:pt idx="103">
                  <c:v>82.928832479999997</c:v>
                </c:pt>
                <c:pt idx="104">
                  <c:v>82.928832479999997</c:v>
                </c:pt>
                <c:pt idx="105">
                  <c:v>77.808931199999989</c:v>
                </c:pt>
                <c:pt idx="106">
                  <c:v>88.806899999999999</c:v>
                </c:pt>
                <c:pt idx="107">
                  <c:v>78.037427199999996</c:v>
                </c:pt>
                <c:pt idx="108">
                  <c:v>84.385336839999994</c:v>
                </c:pt>
                <c:pt idx="109">
                  <c:v>84.385336839999994</c:v>
                </c:pt>
                <c:pt idx="110">
                  <c:v>84.385336839999994</c:v>
                </c:pt>
                <c:pt idx="111">
                  <c:v>84.385336839999994</c:v>
                </c:pt>
                <c:pt idx="112">
                  <c:v>91.370004800000004</c:v>
                </c:pt>
                <c:pt idx="113">
                  <c:v>91.870004800000004</c:v>
                </c:pt>
                <c:pt idx="114">
                  <c:v>90.0361786</c:v>
                </c:pt>
                <c:pt idx="115">
                  <c:v>81.015941999999995</c:v>
                </c:pt>
                <c:pt idx="116">
                  <c:v>76.911142399999989</c:v>
                </c:pt>
                <c:pt idx="117">
                  <c:v>76.911142399999989</c:v>
                </c:pt>
                <c:pt idx="118">
                  <c:v>88.04213759999999</c:v>
                </c:pt>
                <c:pt idx="119">
                  <c:v>89.072328799999994</c:v>
                </c:pt>
                <c:pt idx="120">
                  <c:v>86.069368799999992</c:v>
                </c:pt>
                <c:pt idx="121">
                  <c:v>92.966647999999992</c:v>
                </c:pt>
                <c:pt idx="122">
                  <c:v>82.443467999999996</c:v>
                </c:pt>
                <c:pt idx="123">
                  <c:v>80.783300359999998</c:v>
                </c:pt>
                <c:pt idx="124">
                  <c:v>88.915503439999995</c:v>
                </c:pt>
                <c:pt idx="125">
                  <c:v>91.467776279999995</c:v>
                </c:pt>
                <c:pt idx="126">
                  <c:v>91.467776279999995</c:v>
                </c:pt>
                <c:pt idx="127">
                  <c:v>78.621250320000001</c:v>
                </c:pt>
                <c:pt idx="128">
                  <c:v>90.581726879999991</c:v>
                </c:pt>
                <c:pt idx="129">
                  <c:v>90.581726879999991</c:v>
                </c:pt>
                <c:pt idx="130">
                  <c:v>90.581726879999991</c:v>
                </c:pt>
                <c:pt idx="131">
                  <c:v>90.581726879999991</c:v>
                </c:pt>
                <c:pt idx="132">
                  <c:v>93.249151999999995</c:v>
                </c:pt>
                <c:pt idx="133">
                  <c:v>91.820084000000008</c:v>
                </c:pt>
                <c:pt idx="134">
                  <c:v>94.523949000000002</c:v>
                </c:pt>
                <c:pt idx="135">
                  <c:v>98.61999999999999</c:v>
                </c:pt>
                <c:pt idx="136">
                  <c:v>95.933580000000006</c:v>
                </c:pt>
                <c:pt idx="137">
                  <c:v>103.5044</c:v>
                </c:pt>
                <c:pt idx="138">
                  <c:v>100.3836</c:v>
                </c:pt>
                <c:pt idx="139">
                  <c:v>96.971423999999999</c:v>
                </c:pt>
                <c:pt idx="140">
                  <c:v>92.96438268</c:v>
                </c:pt>
                <c:pt idx="141">
                  <c:v>86.42016000000001</c:v>
                </c:pt>
                <c:pt idx="142">
                  <c:v>87.892989999999998</c:v>
                </c:pt>
                <c:pt idx="143">
                  <c:v>97.240619999999993</c:v>
                </c:pt>
                <c:pt idx="144">
                  <c:v>90.618635519999998</c:v>
                </c:pt>
                <c:pt idx="145">
                  <c:v>90.618635519999998</c:v>
                </c:pt>
                <c:pt idx="146">
                  <c:v>90.618635519999998</c:v>
                </c:pt>
                <c:pt idx="147">
                  <c:v>90.618635519999998</c:v>
                </c:pt>
                <c:pt idx="148">
                  <c:v>102.824</c:v>
                </c:pt>
                <c:pt idx="149">
                  <c:v>100.9372054</c:v>
                </c:pt>
                <c:pt idx="150">
                  <c:v>100.9372054</c:v>
                </c:pt>
                <c:pt idx="151">
                  <c:v>101.07347759999999</c:v>
                </c:pt>
                <c:pt idx="152">
                  <c:v>100.737775</c:v>
                </c:pt>
                <c:pt idx="153">
                  <c:v>109.009984</c:v>
                </c:pt>
                <c:pt idx="154">
                  <c:v>103.65916503999999</c:v>
                </c:pt>
                <c:pt idx="155">
                  <c:v>93.275764679999995</c:v>
                </c:pt>
                <c:pt idx="156">
                  <c:v>101.70981599999999</c:v>
                </c:pt>
                <c:pt idx="157">
                  <c:v>108.73491200000001</c:v>
                </c:pt>
                <c:pt idx="158">
                  <c:v>84.119631999999996</c:v>
                </c:pt>
                <c:pt idx="159">
                  <c:v>98.148384800000002</c:v>
                </c:pt>
                <c:pt idx="160">
                  <c:v>95.405953679999996</c:v>
                </c:pt>
                <c:pt idx="161">
                  <c:v>109.69313516</c:v>
                </c:pt>
                <c:pt idx="162">
                  <c:v>91.016481839999983</c:v>
                </c:pt>
                <c:pt idx="163">
                  <c:v>91.016481839999983</c:v>
                </c:pt>
                <c:pt idx="164">
                  <c:v>109.7450884</c:v>
                </c:pt>
                <c:pt idx="165">
                  <c:v>96.421313359999999</c:v>
                </c:pt>
                <c:pt idx="166">
                  <c:v>105.59172976000001</c:v>
                </c:pt>
                <c:pt idx="167">
                  <c:v>107.1704</c:v>
                </c:pt>
                <c:pt idx="168">
                  <c:v>89.802614879999993</c:v>
                </c:pt>
                <c:pt idx="169">
                  <c:v>107.609816</c:v>
                </c:pt>
                <c:pt idx="170">
                  <c:v>101.33055999999999</c:v>
                </c:pt>
                <c:pt idx="171">
                  <c:v>97.842848000000004</c:v>
                </c:pt>
                <c:pt idx="172">
                  <c:v>94.925824000000006</c:v>
                </c:pt>
                <c:pt idx="173">
                  <c:v>109.8444784</c:v>
                </c:pt>
                <c:pt idx="174">
                  <c:v>118.13358000000001</c:v>
                </c:pt>
                <c:pt idx="175">
                  <c:v>113.42470399999999</c:v>
                </c:pt>
                <c:pt idx="176">
                  <c:v>124.52655999999999</c:v>
                </c:pt>
                <c:pt idx="177">
                  <c:v>100.22610599999999</c:v>
                </c:pt>
                <c:pt idx="178">
                  <c:v>106.44662099999999</c:v>
                </c:pt>
                <c:pt idx="179">
                  <c:v>98.464765999999997</c:v>
                </c:pt>
                <c:pt idx="180">
                  <c:v>110.79284088</c:v>
                </c:pt>
                <c:pt idx="181">
                  <c:v>129.45734399999998</c:v>
                </c:pt>
                <c:pt idx="182">
                  <c:v>96.595014399999997</c:v>
                </c:pt>
                <c:pt idx="183">
                  <c:v>137.87901200000002</c:v>
                </c:pt>
                <c:pt idx="184">
                  <c:v>142.57172800000001</c:v>
                </c:pt>
                <c:pt idx="185">
                  <c:v>134.07128</c:v>
                </c:pt>
                <c:pt idx="186">
                  <c:v>134.546426</c:v>
                </c:pt>
                <c:pt idx="187">
                  <c:v>132.23546924000001</c:v>
                </c:pt>
                <c:pt idx="188">
                  <c:v>131.55589707999999</c:v>
                </c:pt>
                <c:pt idx="189">
                  <c:v>137.92617539999998</c:v>
                </c:pt>
                <c:pt idx="190">
                  <c:v>137.92617539999998</c:v>
                </c:pt>
                <c:pt idx="191">
                  <c:v>131.29150799999999</c:v>
                </c:pt>
                <c:pt idx="192">
                  <c:v>143.23330035999999</c:v>
                </c:pt>
                <c:pt idx="193">
                  <c:v>143.23330035999999</c:v>
                </c:pt>
                <c:pt idx="194">
                  <c:v>143.23330035999999</c:v>
                </c:pt>
                <c:pt idx="195">
                  <c:v>143.141424</c:v>
                </c:pt>
                <c:pt idx="196">
                  <c:v>148.961456</c:v>
                </c:pt>
                <c:pt idx="197">
                  <c:v>133.42408279999998</c:v>
                </c:pt>
                <c:pt idx="198">
                  <c:v>161.66269496000001</c:v>
                </c:pt>
                <c:pt idx="199">
                  <c:v>166.79909599999999</c:v>
                </c:pt>
                <c:pt idx="200">
                  <c:v>206.08884112000001</c:v>
                </c:pt>
                <c:pt idx="201">
                  <c:v>195.175984</c:v>
                </c:pt>
                <c:pt idx="202">
                  <c:v>203.21763200000001</c:v>
                </c:pt>
                <c:pt idx="203">
                  <c:v>3.9298252799999998</c:v>
                </c:pt>
                <c:pt idx="204">
                  <c:v>80.151818560000009</c:v>
                </c:pt>
                <c:pt idx="205">
                  <c:v>83.360269759999994</c:v>
                </c:pt>
                <c:pt idx="206">
                  <c:v>99.641515999999996</c:v>
                </c:pt>
              </c:numCache>
            </c:numRef>
          </c:yVal>
          <c:smooth val="0"/>
        </c:ser>
        <c:dLbls>
          <c:showLegendKey val="0"/>
          <c:showVal val="0"/>
          <c:showCatName val="0"/>
          <c:showSerName val="0"/>
          <c:showPercent val="0"/>
          <c:showBubbleSize val="0"/>
        </c:dLbls>
        <c:axId val="74728960"/>
        <c:axId val="74731520"/>
      </c:scatterChart>
      <c:valAx>
        <c:axId val="74728960"/>
        <c:scaling>
          <c:orientation val="minMax"/>
          <c:max val="2000"/>
          <c:min val="400"/>
        </c:scaling>
        <c:delete val="0"/>
        <c:axPos val="b"/>
        <c:title>
          <c:tx>
            <c:rich>
              <a:bodyPr/>
              <a:lstStyle/>
              <a:p>
                <a:pPr>
                  <a:defRPr sz="1000" b="1" i="0" u="none" strike="noStrike" baseline="0">
                    <a:solidFill>
                      <a:srgbClr val="000000"/>
                    </a:solidFill>
                    <a:latin typeface="Calibri"/>
                    <a:ea typeface="Calibri"/>
                    <a:cs typeface="Calibri"/>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731520"/>
        <c:crosses val="autoZero"/>
        <c:crossBetween val="midCat"/>
      </c:valAx>
      <c:valAx>
        <c:axId val="74731520"/>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On Mode Less Allowances (W)</a:t>
                </a:r>
              </a:p>
            </c:rich>
          </c:tx>
          <c:layout>
            <c:manualLayout>
              <c:xMode val="edge"/>
              <c:yMode val="edge"/>
              <c:x val="1.0805993810092162E-2"/>
              <c:y val="0.34808131903236211"/>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728960"/>
        <c:crosses val="autoZero"/>
        <c:crossBetween val="midCat"/>
      </c:valAx>
    </c:plotArea>
    <c:legend>
      <c:legendPos val="r"/>
      <c:layout>
        <c:manualLayout>
          <c:xMode val="edge"/>
          <c:yMode val="edge"/>
          <c:x val="0.79936511973960633"/>
          <c:y val="0.11817371828735876"/>
          <c:w val="0.15277225921574322"/>
          <c:h val="0.21705703552386005"/>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a:t>
            </a:r>
            <a:r>
              <a:rPr lang="en-US" baseline="0"/>
              <a:t> Signage Models Categorized by Max Luminance  </a:t>
            </a:r>
            <a:endParaRPr lang="en-US"/>
          </a:p>
        </c:rich>
      </c:tx>
      <c:layout>
        <c:manualLayout>
          <c:xMode val="edge"/>
          <c:yMode val="edge"/>
          <c:x val="0.27713329833770783"/>
          <c:y val="9.7391299902257228E-2"/>
        </c:manualLayout>
      </c:layout>
      <c:overlay val="1"/>
    </c:title>
    <c:autoTitleDeleted val="0"/>
    <c:plotArea>
      <c:layout>
        <c:manualLayout>
          <c:layoutTarget val="inner"/>
          <c:xMode val="edge"/>
          <c:yMode val="edge"/>
          <c:x val="8.4205214348206478E-2"/>
          <c:y val="6.9106604171785727E-2"/>
          <c:w val="0.76210813124853316"/>
          <c:h val="0.80754248707112286"/>
        </c:manualLayout>
      </c:layout>
      <c:scatterChart>
        <c:scatterStyle val="lineMarker"/>
        <c:varyColors val="0"/>
        <c:ser>
          <c:idx val="1"/>
          <c:order val="0"/>
          <c:tx>
            <c:v>Alternative Proposal</c:v>
          </c:tx>
          <c:spPr>
            <a:ln w="28575">
              <a:solidFill>
                <a:schemeClr val="tx1"/>
              </a:solidFill>
            </a:ln>
          </c:spPr>
          <c:marker>
            <c:symbol val="none"/>
          </c:marker>
          <c:xVal>
            <c:numRef>
              <c:f>Signage!$BP$3:$BP$403</c:f>
              <c:numCache>
                <c:formatCode>General</c:formatCode>
                <c:ptCount val="401"/>
              </c:numCache>
            </c:numRef>
          </c:xVal>
          <c:yVal>
            <c:numRef>
              <c:f>Signage!$BR$3:$BR$403</c:f>
              <c:numCache>
                <c:formatCode>General</c:formatCode>
                <c:ptCount val="401"/>
              </c:numCache>
            </c:numRef>
          </c:yVal>
          <c:smooth val="0"/>
        </c:ser>
        <c:ser>
          <c:idx val="0"/>
          <c:order val="1"/>
          <c:tx>
            <c:v>V6 Models</c:v>
          </c:tx>
          <c:spPr>
            <a:ln>
              <a:noFill/>
            </a:ln>
          </c:spPr>
          <c:marker>
            <c:symbol val="triangle"/>
            <c:size val="5"/>
          </c:marker>
          <c:trendline>
            <c:trendlineType val="linear"/>
            <c:dispRSqr val="1"/>
            <c:dispEq val="1"/>
            <c:trendlineLbl>
              <c:layout>
                <c:manualLayout>
                  <c:x val="6.8641696765188318E-2"/>
                  <c:y val="0.40253858963872419"/>
                </c:manualLayout>
              </c:layout>
              <c:numFmt formatCode="General" sourceLinked="0"/>
            </c:trendlineLbl>
          </c:trendline>
          <c:xVal>
            <c:numRef>
              <c:f>'All Data'!$CV$1393:$CV$1599</c:f>
              <c:numCache>
                <c:formatCode>0.00</c:formatCode>
                <c:ptCount val="207"/>
                <c:pt idx="0">
                  <c:v>276027.38</c:v>
                </c:pt>
                <c:pt idx="1">
                  <c:v>154427</c:v>
                </c:pt>
                <c:pt idx="2">
                  <c:v>144737.03999999998</c:v>
                </c:pt>
                <c:pt idx="3">
                  <c:v>125136.05</c:v>
                </c:pt>
                <c:pt idx="4">
                  <c:v>114820.2</c:v>
                </c:pt>
                <c:pt idx="5">
                  <c:v>1809465.5999999999</c:v>
                </c:pt>
                <c:pt idx="6">
                  <c:v>140432.6</c:v>
                </c:pt>
                <c:pt idx="7">
                  <c:v>140432.6</c:v>
                </c:pt>
                <c:pt idx="8">
                  <c:v>124170.48000000001</c:v>
                </c:pt>
                <c:pt idx="9">
                  <c:v>136527.72</c:v>
                </c:pt>
                <c:pt idx="10">
                  <c:v>139913.82999999999</c:v>
                </c:pt>
                <c:pt idx="11">
                  <c:v>153990.26699999999</c:v>
                </c:pt>
                <c:pt idx="12">
                  <c:v>229460.13999999998</c:v>
                </c:pt>
                <c:pt idx="13">
                  <c:v>236719.14500000002</c:v>
                </c:pt>
                <c:pt idx="14">
                  <c:v>156924.63</c:v>
                </c:pt>
                <c:pt idx="15">
                  <c:v>124901.79899999998</c:v>
                </c:pt>
                <c:pt idx="16">
                  <c:v>124901.79899999998</c:v>
                </c:pt>
                <c:pt idx="17">
                  <c:v>298568.16000000003</c:v>
                </c:pt>
                <c:pt idx="18">
                  <c:v>261356.47200000001</c:v>
                </c:pt>
                <c:pt idx="19">
                  <c:v>220643.5</c:v>
                </c:pt>
                <c:pt idx="20">
                  <c:v>148844.5</c:v>
                </c:pt>
                <c:pt idx="21">
                  <c:v>153097.19999999998</c:v>
                </c:pt>
                <c:pt idx="22">
                  <c:v>215858.74800000002</c:v>
                </c:pt>
                <c:pt idx="23">
                  <c:v>161602.6</c:v>
                </c:pt>
                <c:pt idx="24">
                  <c:v>108375</c:v>
                </c:pt>
                <c:pt idx="25">
                  <c:v>108375</c:v>
                </c:pt>
                <c:pt idx="26">
                  <c:v>113419.50899999999</c:v>
                </c:pt>
                <c:pt idx="27">
                  <c:v>301507.68</c:v>
                </c:pt>
                <c:pt idx="28">
                  <c:v>301507.68</c:v>
                </c:pt>
                <c:pt idx="29">
                  <c:v>349230.79799999995</c:v>
                </c:pt>
                <c:pt idx="30">
                  <c:v>285750.84000000003</c:v>
                </c:pt>
                <c:pt idx="31">
                  <c:v>465710.04800000001</c:v>
                </c:pt>
                <c:pt idx="32">
                  <c:v>380149.66000000003</c:v>
                </c:pt>
                <c:pt idx="33">
                  <c:v>128006.26999999999</c:v>
                </c:pt>
                <c:pt idx="34">
                  <c:v>215858.74800000002</c:v>
                </c:pt>
                <c:pt idx="35">
                  <c:v>359384.02499999997</c:v>
                </c:pt>
                <c:pt idx="36">
                  <c:v>538643.25</c:v>
                </c:pt>
                <c:pt idx="37">
                  <c:v>538643.25</c:v>
                </c:pt>
                <c:pt idx="38">
                  <c:v>431506.88700000005</c:v>
                </c:pt>
                <c:pt idx="39">
                  <c:v>431506.88700000005</c:v>
                </c:pt>
                <c:pt idx="40">
                  <c:v>431506.88700000005</c:v>
                </c:pt>
                <c:pt idx="41">
                  <c:v>359635.10400000005</c:v>
                </c:pt>
                <c:pt idx="42">
                  <c:v>359635.10400000005</c:v>
                </c:pt>
                <c:pt idx="43">
                  <c:v>218816</c:v>
                </c:pt>
                <c:pt idx="44">
                  <c:v>239329.99999999997</c:v>
                </c:pt>
                <c:pt idx="45">
                  <c:v>198302</c:v>
                </c:pt>
                <c:pt idx="46">
                  <c:v>239025.6</c:v>
                </c:pt>
                <c:pt idx="47">
                  <c:v>215858.74800000002</c:v>
                </c:pt>
                <c:pt idx="48">
                  <c:v>320196.8</c:v>
                </c:pt>
                <c:pt idx="49">
                  <c:v>524134.39999999997</c:v>
                </c:pt>
                <c:pt idx="50">
                  <c:v>517063.98</c:v>
                </c:pt>
                <c:pt idx="51">
                  <c:v>386740.8</c:v>
                </c:pt>
                <c:pt idx="52">
                  <c:v>205140</c:v>
                </c:pt>
                <c:pt idx="53">
                  <c:v>299509.57400000002</c:v>
                </c:pt>
                <c:pt idx="54">
                  <c:v>404801.12400000001</c:v>
                </c:pt>
                <c:pt idx="55">
                  <c:v>404801.12400000001</c:v>
                </c:pt>
                <c:pt idx="56">
                  <c:v>468936.29200000007</c:v>
                </c:pt>
                <c:pt idx="57">
                  <c:v>332681.32</c:v>
                </c:pt>
                <c:pt idx="58">
                  <c:v>239486.06</c:v>
                </c:pt>
                <c:pt idx="59">
                  <c:v>239486.06</c:v>
                </c:pt>
                <c:pt idx="60">
                  <c:v>239486.06</c:v>
                </c:pt>
                <c:pt idx="61">
                  <c:v>267239.71000000002</c:v>
                </c:pt>
                <c:pt idx="62">
                  <c:v>279240.21000000002</c:v>
                </c:pt>
                <c:pt idx="63">
                  <c:v>425987.4</c:v>
                </c:pt>
                <c:pt idx="64">
                  <c:v>313926.76400000002</c:v>
                </c:pt>
                <c:pt idx="65">
                  <c:v>313926.76400000002</c:v>
                </c:pt>
                <c:pt idx="66">
                  <c:v>313926.76400000002</c:v>
                </c:pt>
                <c:pt idx="67">
                  <c:v>329368.2</c:v>
                </c:pt>
                <c:pt idx="68">
                  <c:v>310881.43400000001</c:v>
                </c:pt>
                <c:pt idx="69">
                  <c:v>310881.43400000001</c:v>
                </c:pt>
                <c:pt idx="70">
                  <c:v>280143.90000000002</c:v>
                </c:pt>
                <c:pt idx="71">
                  <c:v>481994.39999999997</c:v>
                </c:pt>
                <c:pt idx="72">
                  <c:v>382928</c:v>
                </c:pt>
                <c:pt idx="73">
                  <c:v>293088.89600000001</c:v>
                </c:pt>
                <c:pt idx="74">
                  <c:v>328571.42800000001</c:v>
                </c:pt>
                <c:pt idx="75">
                  <c:v>446613.75</c:v>
                </c:pt>
                <c:pt idx="76">
                  <c:v>329368.2</c:v>
                </c:pt>
                <c:pt idx="77">
                  <c:v>377478.88500000001</c:v>
                </c:pt>
                <c:pt idx="78">
                  <c:v>343051.8</c:v>
                </c:pt>
                <c:pt idx="79">
                  <c:v>344005.2</c:v>
                </c:pt>
                <c:pt idx="80">
                  <c:v>422647.92000000004</c:v>
                </c:pt>
                <c:pt idx="81">
                  <c:v>422647.92000000004</c:v>
                </c:pt>
                <c:pt idx="82">
                  <c:v>595284.72</c:v>
                </c:pt>
                <c:pt idx="83">
                  <c:v>595284.72</c:v>
                </c:pt>
                <c:pt idx="84">
                  <c:v>595284.72</c:v>
                </c:pt>
                <c:pt idx="85">
                  <c:v>321992.386</c:v>
                </c:pt>
                <c:pt idx="86">
                  <c:v>321992.386</c:v>
                </c:pt>
                <c:pt idx="87">
                  <c:v>254801.15599999999</c:v>
                </c:pt>
                <c:pt idx="88">
                  <c:v>425186.14500000002</c:v>
                </c:pt>
                <c:pt idx="89">
                  <c:v>384872.79</c:v>
                </c:pt>
                <c:pt idx="90">
                  <c:v>493132</c:v>
                </c:pt>
                <c:pt idx="91">
                  <c:v>745187.30800000008</c:v>
                </c:pt>
                <c:pt idx="92">
                  <c:v>407252</c:v>
                </c:pt>
                <c:pt idx="93">
                  <c:v>614509.20000000007</c:v>
                </c:pt>
                <c:pt idx="94">
                  <c:v>333246.78400000004</c:v>
                </c:pt>
                <c:pt idx="95">
                  <c:v>333246.78400000004</c:v>
                </c:pt>
                <c:pt idx="96">
                  <c:v>753572.27999999991</c:v>
                </c:pt>
                <c:pt idx="97">
                  <c:v>753572.27999999991</c:v>
                </c:pt>
                <c:pt idx="98">
                  <c:v>753572.27999999991</c:v>
                </c:pt>
                <c:pt idx="99">
                  <c:v>753572.27999999991</c:v>
                </c:pt>
                <c:pt idx="100">
                  <c:v>519835.52500000002</c:v>
                </c:pt>
                <c:pt idx="101">
                  <c:v>600612.6</c:v>
                </c:pt>
                <c:pt idx="102">
                  <c:v>298470.74800000002</c:v>
                </c:pt>
                <c:pt idx="103">
                  <c:v>440779.18800000002</c:v>
                </c:pt>
                <c:pt idx="104">
                  <c:v>440779.18800000002</c:v>
                </c:pt>
                <c:pt idx="105">
                  <c:v>601276.72000000009</c:v>
                </c:pt>
                <c:pt idx="106">
                  <c:v>339827.5</c:v>
                </c:pt>
                <c:pt idx="107">
                  <c:v>636564.32000000007</c:v>
                </c:pt>
                <c:pt idx="108">
                  <c:v>479616.57900000003</c:v>
                </c:pt>
                <c:pt idx="109">
                  <c:v>479616.57900000003</c:v>
                </c:pt>
                <c:pt idx="110">
                  <c:v>479616.57900000003</c:v>
                </c:pt>
                <c:pt idx="111">
                  <c:v>479616.57900000003</c:v>
                </c:pt>
                <c:pt idx="112">
                  <c:v>315749.88</c:v>
                </c:pt>
                <c:pt idx="113">
                  <c:v>315749.88</c:v>
                </c:pt>
                <c:pt idx="114">
                  <c:v>396095.53500000003</c:v>
                </c:pt>
                <c:pt idx="115">
                  <c:v>637101.45000000007</c:v>
                </c:pt>
                <c:pt idx="116">
                  <c:v>743721.44000000006</c:v>
                </c:pt>
                <c:pt idx="117">
                  <c:v>743721.44000000006</c:v>
                </c:pt>
                <c:pt idx="118">
                  <c:v>469446.56000000006</c:v>
                </c:pt>
                <c:pt idx="119">
                  <c:v>448191.78</c:v>
                </c:pt>
                <c:pt idx="120">
                  <c:v>523265.78</c:v>
                </c:pt>
                <c:pt idx="121">
                  <c:v>363333.8</c:v>
                </c:pt>
                <c:pt idx="122">
                  <c:v>638913.30000000005</c:v>
                </c:pt>
                <c:pt idx="123">
                  <c:v>685417.49100000004</c:v>
                </c:pt>
                <c:pt idx="124">
                  <c:v>490112.41399999999</c:v>
                </c:pt>
                <c:pt idx="125">
                  <c:v>443805.59299999999</c:v>
                </c:pt>
                <c:pt idx="126">
                  <c:v>443805.59299999999</c:v>
                </c:pt>
                <c:pt idx="127">
                  <c:v>768718.74200000009</c:v>
                </c:pt>
                <c:pt idx="128">
                  <c:v>469956.82799999998</c:v>
                </c:pt>
                <c:pt idx="129">
                  <c:v>469956.82799999998</c:v>
                </c:pt>
                <c:pt idx="130">
                  <c:v>469956.82799999998</c:v>
                </c:pt>
                <c:pt idx="131">
                  <c:v>469956.82799999998</c:v>
                </c:pt>
                <c:pt idx="132">
                  <c:v>433771.2</c:v>
                </c:pt>
                <c:pt idx="133">
                  <c:v>471997.9</c:v>
                </c:pt>
                <c:pt idx="134">
                  <c:v>404401.27500000002</c:v>
                </c:pt>
                <c:pt idx="135">
                  <c:v>302250</c:v>
                </c:pt>
                <c:pt idx="136">
                  <c:v>406660.5</c:v>
                </c:pt>
                <c:pt idx="137">
                  <c:v>234890</c:v>
                </c:pt>
                <c:pt idx="138">
                  <c:v>312910</c:v>
                </c:pt>
                <c:pt idx="139">
                  <c:v>408214.4</c:v>
                </c:pt>
                <c:pt idx="140">
                  <c:v>510140.43300000002</c:v>
                </c:pt>
                <c:pt idx="141">
                  <c:v>680746</c:v>
                </c:pt>
                <c:pt idx="142">
                  <c:v>655175.25</c:v>
                </c:pt>
                <c:pt idx="143">
                  <c:v>446484.5</c:v>
                </c:pt>
                <c:pt idx="144">
                  <c:v>626534.11199999996</c:v>
                </c:pt>
                <c:pt idx="145">
                  <c:v>626534.11199999996</c:v>
                </c:pt>
                <c:pt idx="146">
                  <c:v>626534.11199999996</c:v>
                </c:pt>
                <c:pt idx="147">
                  <c:v>626534.11199999996</c:v>
                </c:pt>
                <c:pt idx="148">
                  <c:v>341900</c:v>
                </c:pt>
                <c:pt idx="149">
                  <c:v>394819.86500000005</c:v>
                </c:pt>
                <c:pt idx="150">
                  <c:v>394819.86500000005</c:v>
                </c:pt>
                <c:pt idx="151">
                  <c:v>405663.06</c:v>
                </c:pt>
                <c:pt idx="152">
                  <c:v>439805.625</c:v>
                </c:pt>
                <c:pt idx="153">
                  <c:v>262250.40000000002</c:v>
                </c:pt>
                <c:pt idx="154">
                  <c:v>411020.87400000001</c:v>
                </c:pt>
                <c:pt idx="155">
                  <c:v>682355.88300000003</c:v>
                </c:pt>
                <c:pt idx="156">
                  <c:v>484754.60000000003</c:v>
                </c:pt>
                <c:pt idx="157">
                  <c:v>316627.20000000001</c:v>
                </c:pt>
                <c:pt idx="158">
                  <c:v>969509.20000000007</c:v>
                </c:pt>
                <c:pt idx="159">
                  <c:v>625290.38</c:v>
                </c:pt>
                <c:pt idx="160">
                  <c:v>693851.15800000005</c:v>
                </c:pt>
                <c:pt idx="161">
                  <c:v>336671.62099999998</c:v>
                </c:pt>
                <c:pt idx="162">
                  <c:v>824337.95400000014</c:v>
                </c:pt>
                <c:pt idx="163">
                  <c:v>824337.95400000014</c:v>
                </c:pt>
                <c:pt idx="164">
                  <c:v>384872.79</c:v>
                </c:pt>
                <c:pt idx="165">
                  <c:v>724217.16599999997</c:v>
                </c:pt>
                <c:pt idx="166">
                  <c:v>495206.75599999999</c:v>
                </c:pt>
                <c:pt idx="167">
                  <c:v>465740</c:v>
                </c:pt>
                <c:pt idx="168">
                  <c:v>903684.62800000003</c:v>
                </c:pt>
                <c:pt idx="169">
                  <c:v>484754.60000000003</c:v>
                </c:pt>
                <c:pt idx="170">
                  <c:v>650736</c:v>
                </c:pt>
                <c:pt idx="171">
                  <c:v>816428.8</c:v>
                </c:pt>
                <c:pt idx="172">
                  <c:v>899354.4</c:v>
                </c:pt>
                <c:pt idx="173">
                  <c:v>553888.04</c:v>
                </c:pt>
                <c:pt idx="174">
                  <c:v>406660.5</c:v>
                </c:pt>
                <c:pt idx="175">
                  <c:v>529382.40000000002</c:v>
                </c:pt>
                <c:pt idx="176">
                  <c:v>251836</c:v>
                </c:pt>
                <c:pt idx="177">
                  <c:v>899347.35000000009</c:v>
                </c:pt>
                <c:pt idx="178">
                  <c:v>755834.47500000009</c:v>
                </c:pt>
                <c:pt idx="179">
                  <c:v>963130.85000000009</c:v>
                </c:pt>
                <c:pt idx="180">
                  <c:v>654928.978</c:v>
                </c:pt>
                <c:pt idx="181">
                  <c:v>506066.4</c:v>
                </c:pt>
                <c:pt idx="182">
                  <c:v>1553124.64</c:v>
                </c:pt>
                <c:pt idx="183">
                  <c:v>523024.7</c:v>
                </c:pt>
                <c:pt idx="184">
                  <c:v>445706.8</c:v>
                </c:pt>
                <c:pt idx="185">
                  <c:v>660968</c:v>
                </c:pt>
                <c:pt idx="186">
                  <c:v>656839.35</c:v>
                </c:pt>
                <c:pt idx="187">
                  <c:v>725863.26900000009</c:v>
                </c:pt>
                <c:pt idx="188">
                  <c:v>818852.57299999997</c:v>
                </c:pt>
                <c:pt idx="189">
                  <c:v>681845.61499999999</c:v>
                </c:pt>
                <c:pt idx="190">
                  <c:v>681845.61499999999</c:v>
                </c:pt>
                <c:pt idx="191">
                  <c:v>880212.3</c:v>
                </c:pt>
                <c:pt idx="192">
                  <c:v>685417.49100000004</c:v>
                </c:pt>
                <c:pt idx="193">
                  <c:v>685417.49100000004</c:v>
                </c:pt>
                <c:pt idx="194">
                  <c:v>685417.49100000004</c:v>
                </c:pt>
                <c:pt idx="195">
                  <c:v>771214.4</c:v>
                </c:pt>
                <c:pt idx="196">
                  <c:v>636213.6</c:v>
                </c:pt>
                <c:pt idx="197">
                  <c:v>1169397.93</c:v>
                </c:pt>
                <c:pt idx="198">
                  <c:v>928432.62600000005</c:v>
                </c:pt>
                <c:pt idx="199">
                  <c:v>995022.60000000009</c:v>
                </c:pt>
                <c:pt idx="200">
                  <c:v>61528.971999999994</c:v>
                </c:pt>
                <c:pt idx="201">
                  <c:v>912850.4</c:v>
                </c:pt>
                <c:pt idx="202">
                  <c:v>732059.2</c:v>
                </c:pt>
                <c:pt idx="203">
                  <c:v>6004.3680000000004</c:v>
                </c:pt>
                <c:pt idx="204">
                  <c:v>324954.53600000002</c:v>
                </c:pt>
                <c:pt idx="205">
                  <c:v>609743.25599999994</c:v>
                </c:pt>
                <c:pt idx="206">
                  <c:v>551462.10000000009</c:v>
                </c:pt>
              </c:numCache>
            </c:numRef>
          </c:xVal>
          <c:yVal>
            <c:numRef>
              <c:f>'All Data'!$BV$1393:$BV$1599</c:f>
              <c:numCache>
                <c:formatCode>General</c:formatCode>
                <c:ptCount val="207"/>
                <c:pt idx="0">
                  <c:v>68.02</c:v>
                </c:pt>
                <c:pt idx="1">
                  <c:v>33.71</c:v>
                </c:pt>
                <c:pt idx="2">
                  <c:v>36</c:v>
                </c:pt>
                <c:pt idx="3">
                  <c:v>41.2</c:v>
                </c:pt>
                <c:pt idx="4">
                  <c:v>44.5</c:v>
                </c:pt>
                <c:pt idx="5">
                  <c:v>161.99</c:v>
                </c:pt>
                <c:pt idx="6">
                  <c:v>35.72</c:v>
                </c:pt>
                <c:pt idx="7">
                  <c:v>35.72</c:v>
                </c:pt>
                <c:pt idx="8">
                  <c:v>35.96</c:v>
                </c:pt>
                <c:pt idx="9">
                  <c:v>41.17</c:v>
                </c:pt>
                <c:pt idx="10">
                  <c:v>42.45</c:v>
                </c:pt>
                <c:pt idx="11">
                  <c:v>42.58</c:v>
                </c:pt>
                <c:pt idx="12">
                  <c:v>46.67</c:v>
                </c:pt>
                <c:pt idx="13">
                  <c:v>48.05</c:v>
                </c:pt>
                <c:pt idx="14">
                  <c:v>50.11</c:v>
                </c:pt>
                <c:pt idx="15">
                  <c:v>50.82</c:v>
                </c:pt>
                <c:pt idx="16">
                  <c:v>50.82</c:v>
                </c:pt>
                <c:pt idx="17">
                  <c:v>51.73</c:v>
                </c:pt>
                <c:pt idx="18">
                  <c:v>52.74</c:v>
                </c:pt>
                <c:pt idx="19">
                  <c:v>53.76</c:v>
                </c:pt>
                <c:pt idx="20">
                  <c:v>54.5</c:v>
                </c:pt>
                <c:pt idx="21">
                  <c:v>54.6</c:v>
                </c:pt>
                <c:pt idx="22">
                  <c:v>54.83</c:v>
                </c:pt>
                <c:pt idx="23">
                  <c:v>57</c:v>
                </c:pt>
                <c:pt idx="24">
                  <c:v>57.96</c:v>
                </c:pt>
                <c:pt idx="25">
                  <c:v>57.96</c:v>
                </c:pt>
                <c:pt idx="26">
                  <c:v>59.49</c:v>
                </c:pt>
                <c:pt idx="27">
                  <c:v>59.5</c:v>
                </c:pt>
                <c:pt idx="28">
                  <c:v>59.5</c:v>
                </c:pt>
                <c:pt idx="29">
                  <c:v>60.1</c:v>
                </c:pt>
                <c:pt idx="30">
                  <c:v>61.65</c:v>
                </c:pt>
                <c:pt idx="31">
                  <c:v>61.91</c:v>
                </c:pt>
                <c:pt idx="32">
                  <c:v>62.3</c:v>
                </c:pt>
                <c:pt idx="33">
                  <c:v>63.43</c:v>
                </c:pt>
                <c:pt idx="34">
                  <c:v>65.12</c:v>
                </c:pt>
                <c:pt idx="35">
                  <c:v>65.95</c:v>
                </c:pt>
                <c:pt idx="36">
                  <c:v>66.87</c:v>
                </c:pt>
                <c:pt idx="37">
                  <c:v>66.87</c:v>
                </c:pt>
                <c:pt idx="38">
                  <c:v>67.31</c:v>
                </c:pt>
                <c:pt idx="39">
                  <c:v>67.31</c:v>
                </c:pt>
                <c:pt idx="40">
                  <c:v>67.31</c:v>
                </c:pt>
                <c:pt idx="41">
                  <c:v>67.77</c:v>
                </c:pt>
                <c:pt idx="42">
                  <c:v>67.77</c:v>
                </c:pt>
                <c:pt idx="43">
                  <c:v>71.400000000000006</c:v>
                </c:pt>
                <c:pt idx="44">
                  <c:v>71.8</c:v>
                </c:pt>
                <c:pt idx="45">
                  <c:v>72</c:v>
                </c:pt>
                <c:pt idx="46">
                  <c:v>72.11</c:v>
                </c:pt>
                <c:pt idx="47">
                  <c:v>72.260000000000005</c:v>
                </c:pt>
                <c:pt idx="48">
                  <c:v>72.28</c:v>
                </c:pt>
                <c:pt idx="49">
                  <c:v>73.89</c:v>
                </c:pt>
                <c:pt idx="50">
                  <c:v>74.22</c:v>
                </c:pt>
                <c:pt idx="51">
                  <c:v>74.45</c:v>
                </c:pt>
                <c:pt idx="52">
                  <c:v>75.8</c:v>
                </c:pt>
                <c:pt idx="53">
                  <c:v>76.38</c:v>
                </c:pt>
                <c:pt idx="54">
                  <c:v>76.819999999999993</c:v>
                </c:pt>
                <c:pt idx="55">
                  <c:v>76.819999999999993</c:v>
                </c:pt>
                <c:pt idx="56">
                  <c:v>77.34</c:v>
                </c:pt>
                <c:pt idx="57">
                  <c:v>77.69</c:v>
                </c:pt>
                <c:pt idx="58">
                  <c:v>77.8</c:v>
                </c:pt>
                <c:pt idx="59">
                  <c:v>77.8</c:v>
                </c:pt>
                <c:pt idx="60">
                  <c:v>77.8</c:v>
                </c:pt>
                <c:pt idx="61">
                  <c:v>78.62</c:v>
                </c:pt>
                <c:pt idx="62">
                  <c:v>79.900000000000006</c:v>
                </c:pt>
                <c:pt idx="63">
                  <c:v>80.52</c:v>
                </c:pt>
                <c:pt idx="64">
                  <c:v>80.88</c:v>
                </c:pt>
                <c:pt idx="65">
                  <c:v>80.88</c:v>
                </c:pt>
                <c:pt idx="66">
                  <c:v>80.88</c:v>
                </c:pt>
                <c:pt idx="67">
                  <c:v>80.900000000000006</c:v>
                </c:pt>
                <c:pt idx="68">
                  <c:v>82.85</c:v>
                </c:pt>
                <c:pt idx="69">
                  <c:v>82.85</c:v>
                </c:pt>
                <c:pt idx="70">
                  <c:v>83.1</c:v>
                </c:pt>
                <c:pt idx="71">
                  <c:v>83.9</c:v>
                </c:pt>
                <c:pt idx="72">
                  <c:v>84.9</c:v>
                </c:pt>
                <c:pt idx="73">
                  <c:v>85.29</c:v>
                </c:pt>
                <c:pt idx="74">
                  <c:v>85.47</c:v>
                </c:pt>
                <c:pt idx="75">
                  <c:v>85.49</c:v>
                </c:pt>
                <c:pt idx="76">
                  <c:v>86.9</c:v>
                </c:pt>
                <c:pt idx="77">
                  <c:v>87.34</c:v>
                </c:pt>
                <c:pt idx="78">
                  <c:v>87.55</c:v>
                </c:pt>
                <c:pt idx="79">
                  <c:v>89</c:v>
                </c:pt>
                <c:pt idx="80">
                  <c:v>89.37</c:v>
                </c:pt>
                <c:pt idx="81">
                  <c:v>89.37</c:v>
                </c:pt>
                <c:pt idx="82">
                  <c:v>89.93</c:v>
                </c:pt>
                <c:pt idx="83">
                  <c:v>89.93</c:v>
                </c:pt>
                <c:pt idx="84">
                  <c:v>89.93</c:v>
                </c:pt>
                <c:pt idx="85">
                  <c:v>92.37</c:v>
                </c:pt>
                <c:pt idx="86">
                  <c:v>92.37</c:v>
                </c:pt>
                <c:pt idx="87">
                  <c:v>92.37</c:v>
                </c:pt>
                <c:pt idx="88">
                  <c:v>93.26</c:v>
                </c:pt>
                <c:pt idx="89">
                  <c:v>93.98</c:v>
                </c:pt>
                <c:pt idx="90">
                  <c:v>94.89</c:v>
                </c:pt>
                <c:pt idx="91">
                  <c:v>95.82</c:v>
                </c:pt>
                <c:pt idx="92">
                  <c:v>97.11</c:v>
                </c:pt>
                <c:pt idx="93">
                  <c:v>98.4</c:v>
                </c:pt>
                <c:pt idx="94">
                  <c:v>99.11</c:v>
                </c:pt>
                <c:pt idx="95">
                  <c:v>99.11</c:v>
                </c:pt>
                <c:pt idx="96">
                  <c:v>99.13</c:v>
                </c:pt>
                <c:pt idx="97">
                  <c:v>99.13</c:v>
                </c:pt>
                <c:pt idx="98">
                  <c:v>99.13</c:v>
                </c:pt>
                <c:pt idx="99">
                  <c:v>99.13</c:v>
                </c:pt>
                <c:pt idx="100">
                  <c:v>99.15</c:v>
                </c:pt>
                <c:pt idx="101">
                  <c:v>99.4</c:v>
                </c:pt>
                <c:pt idx="102">
                  <c:v>100.56</c:v>
                </c:pt>
                <c:pt idx="103">
                  <c:v>100.56</c:v>
                </c:pt>
                <c:pt idx="104">
                  <c:v>100.56</c:v>
                </c:pt>
                <c:pt idx="105">
                  <c:v>101.86</c:v>
                </c:pt>
                <c:pt idx="106">
                  <c:v>102.4</c:v>
                </c:pt>
                <c:pt idx="107">
                  <c:v>103.5</c:v>
                </c:pt>
                <c:pt idx="108">
                  <c:v>103.57</c:v>
                </c:pt>
                <c:pt idx="109">
                  <c:v>103.57</c:v>
                </c:pt>
                <c:pt idx="110">
                  <c:v>103.57</c:v>
                </c:pt>
                <c:pt idx="111">
                  <c:v>103.57</c:v>
                </c:pt>
                <c:pt idx="112">
                  <c:v>104</c:v>
                </c:pt>
                <c:pt idx="113">
                  <c:v>104.5</c:v>
                </c:pt>
                <c:pt idx="114">
                  <c:v>105.88</c:v>
                </c:pt>
                <c:pt idx="115">
                  <c:v>106.5</c:v>
                </c:pt>
                <c:pt idx="116">
                  <c:v>106.66</c:v>
                </c:pt>
                <c:pt idx="117">
                  <c:v>106.66</c:v>
                </c:pt>
                <c:pt idx="118">
                  <c:v>106.82</c:v>
                </c:pt>
                <c:pt idx="119">
                  <c:v>107</c:v>
                </c:pt>
                <c:pt idx="120">
                  <c:v>107</c:v>
                </c:pt>
                <c:pt idx="121">
                  <c:v>107.5</c:v>
                </c:pt>
                <c:pt idx="122">
                  <c:v>108</c:v>
                </c:pt>
                <c:pt idx="123">
                  <c:v>108.2</c:v>
                </c:pt>
                <c:pt idx="124">
                  <c:v>108.52</c:v>
                </c:pt>
                <c:pt idx="125">
                  <c:v>109.22</c:v>
                </c:pt>
                <c:pt idx="126">
                  <c:v>109.22</c:v>
                </c:pt>
                <c:pt idx="127">
                  <c:v>109.37</c:v>
                </c:pt>
                <c:pt idx="128">
                  <c:v>109.38</c:v>
                </c:pt>
                <c:pt idx="129">
                  <c:v>109.38</c:v>
                </c:pt>
                <c:pt idx="130">
                  <c:v>109.38</c:v>
                </c:pt>
                <c:pt idx="131">
                  <c:v>109.38</c:v>
                </c:pt>
                <c:pt idx="132">
                  <c:v>110.6</c:v>
                </c:pt>
                <c:pt idx="133">
                  <c:v>110.7</c:v>
                </c:pt>
                <c:pt idx="134">
                  <c:v>110.7</c:v>
                </c:pt>
                <c:pt idx="135">
                  <c:v>110.71</c:v>
                </c:pt>
                <c:pt idx="136">
                  <c:v>112.2</c:v>
                </c:pt>
                <c:pt idx="137">
                  <c:v>112.9</c:v>
                </c:pt>
                <c:pt idx="138">
                  <c:v>112.9</c:v>
                </c:pt>
                <c:pt idx="139">
                  <c:v>113.3</c:v>
                </c:pt>
                <c:pt idx="140">
                  <c:v>113.37</c:v>
                </c:pt>
                <c:pt idx="141">
                  <c:v>113.65</c:v>
                </c:pt>
                <c:pt idx="142">
                  <c:v>114.1</c:v>
                </c:pt>
                <c:pt idx="143">
                  <c:v>115.1</c:v>
                </c:pt>
                <c:pt idx="144">
                  <c:v>115.68</c:v>
                </c:pt>
                <c:pt idx="145">
                  <c:v>115.68</c:v>
                </c:pt>
                <c:pt idx="146">
                  <c:v>115.68</c:v>
                </c:pt>
                <c:pt idx="147">
                  <c:v>115.68</c:v>
                </c:pt>
                <c:pt idx="148">
                  <c:v>116.5</c:v>
                </c:pt>
                <c:pt idx="149">
                  <c:v>116.73</c:v>
                </c:pt>
                <c:pt idx="150">
                  <c:v>116.73</c:v>
                </c:pt>
                <c:pt idx="151">
                  <c:v>117.3</c:v>
                </c:pt>
                <c:pt idx="152">
                  <c:v>118.33</c:v>
                </c:pt>
                <c:pt idx="153">
                  <c:v>119.5</c:v>
                </c:pt>
                <c:pt idx="154">
                  <c:v>120.1</c:v>
                </c:pt>
                <c:pt idx="155">
                  <c:v>120.57</c:v>
                </c:pt>
                <c:pt idx="156">
                  <c:v>121.1</c:v>
                </c:pt>
                <c:pt idx="157">
                  <c:v>121.4</c:v>
                </c:pt>
                <c:pt idx="158">
                  <c:v>122.9</c:v>
                </c:pt>
                <c:pt idx="159">
                  <c:v>123.16</c:v>
                </c:pt>
                <c:pt idx="160">
                  <c:v>123.16</c:v>
                </c:pt>
                <c:pt idx="161">
                  <c:v>123.16</c:v>
                </c:pt>
                <c:pt idx="162">
                  <c:v>123.99</c:v>
                </c:pt>
                <c:pt idx="163">
                  <c:v>123.99</c:v>
                </c:pt>
                <c:pt idx="164">
                  <c:v>125.14</c:v>
                </c:pt>
                <c:pt idx="165">
                  <c:v>125.39</c:v>
                </c:pt>
                <c:pt idx="166">
                  <c:v>125.4</c:v>
                </c:pt>
                <c:pt idx="167">
                  <c:v>125.8</c:v>
                </c:pt>
                <c:pt idx="168">
                  <c:v>125.95</c:v>
                </c:pt>
                <c:pt idx="169">
                  <c:v>127</c:v>
                </c:pt>
                <c:pt idx="170">
                  <c:v>127.36</c:v>
                </c:pt>
                <c:pt idx="171">
                  <c:v>130.5</c:v>
                </c:pt>
                <c:pt idx="172">
                  <c:v>130.9</c:v>
                </c:pt>
                <c:pt idx="173">
                  <c:v>132</c:v>
                </c:pt>
                <c:pt idx="174">
                  <c:v>134.4</c:v>
                </c:pt>
                <c:pt idx="175">
                  <c:v>134.6</c:v>
                </c:pt>
                <c:pt idx="176">
                  <c:v>134.6</c:v>
                </c:pt>
                <c:pt idx="177">
                  <c:v>136.19999999999999</c:v>
                </c:pt>
                <c:pt idx="178">
                  <c:v>136.68</c:v>
                </c:pt>
                <c:pt idx="179">
                  <c:v>136.99</c:v>
                </c:pt>
                <c:pt idx="180">
                  <c:v>136.99</c:v>
                </c:pt>
                <c:pt idx="181">
                  <c:v>149.69999999999999</c:v>
                </c:pt>
                <c:pt idx="182">
                  <c:v>158.72</c:v>
                </c:pt>
                <c:pt idx="183">
                  <c:v>158.80000000000001</c:v>
                </c:pt>
                <c:pt idx="184">
                  <c:v>160.4</c:v>
                </c:pt>
                <c:pt idx="185">
                  <c:v>160.51</c:v>
                </c:pt>
                <c:pt idx="186">
                  <c:v>160.82</c:v>
                </c:pt>
                <c:pt idx="187">
                  <c:v>161.27000000000001</c:v>
                </c:pt>
                <c:pt idx="188">
                  <c:v>164.31</c:v>
                </c:pt>
                <c:pt idx="189">
                  <c:v>165.2</c:v>
                </c:pt>
                <c:pt idx="190">
                  <c:v>165.2</c:v>
                </c:pt>
                <c:pt idx="191">
                  <c:v>166.5</c:v>
                </c:pt>
                <c:pt idx="192">
                  <c:v>170.65</c:v>
                </c:pt>
                <c:pt idx="193">
                  <c:v>170.65</c:v>
                </c:pt>
                <c:pt idx="194">
                  <c:v>170.65</c:v>
                </c:pt>
                <c:pt idx="195">
                  <c:v>173.99</c:v>
                </c:pt>
                <c:pt idx="196">
                  <c:v>174.41</c:v>
                </c:pt>
                <c:pt idx="197">
                  <c:v>180.2</c:v>
                </c:pt>
                <c:pt idx="198">
                  <c:v>198.8</c:v>
                </c:pt>
                <c:pt idx="199">
                  <c:v>206.6</c:v>
                </c:pt>
                <c:pt idx="200">
                  <c:v>208.55</c:v>
                </c:pt>
                <c:pt idx="201">
                  <c:v>231.69</c:v>
                </c:pt>
                <c:pt idx="202">
                  <c:v>232.5</c:v>
                </c:pt>
                <c:pt idx="203">
                  <c:v>4.17</c:v>
                </c:pt>
                <c:pt idx="204">
                  <c:v>93.15</c:v>
                </c:pt>
                <c:pt idx="205">
                  <c:v>107.75</c:v>
                </c:pt>
                <c:pt idx="206">
                  <c:v>121.7</c:v>
                </c:pt>
              </c:numCache>
            </c:numRef>
          </c:yVal>
          <c:smooth val="0"/>
        </c:ser>
        <c:dLbls>
          <c:showLegendKey val="0"/>
          <c:showVal val="0"/>
          <c:showCatName val="0"/>
          <c:showSerName val="0"/>
          <c:showPercent val="0"/>
          <c:showBubbleSize val="0"/>
        </c:dLbls>
        <c:axId val="74758016"/>
        <c:axId val="74764288"/>
      </c:scatterChart>
      <c:valAx>
        <c:axId val="747580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764288"/>
        <c:crosses val="autoZero"/>
        <c:crossBetween val="midCat"/>
      </c:valAx>
      <c:valAx>
        <c:axId val="74764288"/>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On Mode Less Allowances (W)</a:t>
                </a:r>
              </a:p>
            </c:rich>
          </c:tx>
          <c:layout>
            <c:manualLayout>
              <c:xMode val="edge"/>
              <c:yMode val="edge"/>
              <c:x val="6.9268582652864943E-3"/>
              <c:y val="0.12297609492046979"/>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758016"/>
        <c:crosses val="autoZero"/>
        <c:crossBetween val="midCat"/>
      </c:valAx>
    </c:plotArea>
    <c:legend>
      <c:legendPos val="r"/>
      <c:layout>
        <c:manualLayout>
          <c:xMode val="edge"/>
          <c:yMode val="edge"/>
          <c:x val="0.84131794235799662"/>
          <c:y val="0.14175603273645079"/>
          <c:w val="0.1586820763389627"/>
          <c:h val="0.14214529826447594"/>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25400</xdr:rowOff>
    </xdr:from>
    <xdr:to>
      <xdr:col>10</xdr:col>
      <xdr:colOff>254000</xdr:colOff>
      <xdr:row>41</xdr:row>
      <xdr:rowOff>136525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66675</xdr:colOff>
      <xdr:row>13</xdr:row>
      <xdr:rowOff>9525</xdr:rowOff>
    </xdr:from>
    <xdr:to>
      <xdr:col>27</xdr:col>
      <xdr:colOff>206375</xdr:colOff>
      <xdr:row>41</xdr:row>
      <xdr:rowOff>123825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297544</xdr:colOff>
      <xdr:row>8</xdr:row>
      <xdr:rowOff>13608</xdr:rowOff>
    </xdr:from>
    <xdr:to>
      <xdr:col>10</xdr:col>
      <xdr:colOff>571499</xdr:colOff>
      <xdr:row>27</xdr:row>
      <xdr:rowOff>393699</xdr:rowOff>
    </xdr:to>
    <xdr:graphicFrame macro="">
      <xdr:nvGraphicFramePr>
        <xdr:cNvPr id="373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469900</xdr:colOff>
      <xdr:row>0</xdr:row>
      <xdr:rowOff>317500</xdr:rowOff>
    </xdr:from>
    <xdr:to>
      <xdr:col>108</xdr:col>
      <xdr:colOff>572407</xdr:colOff>
      <xdr:row>15</xdr:row>
      <xdr:rowOff>56243</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34998626667073579"/>
  </sheetPr>
  <dimension ref="B2:K3"/>
  <sheetViews>
    <sheetView tabSelected="1" zoomScale="85" zoomScaleNormal="85" workbookViewId="0"/>
  </sheetViews>
  <sheetFormatPr defaultColWidth="8.85546875" defaultRowHeight="12.75"/>
  <cols>
    <col min="2" max="2" width="35.42578125" customWidth="1"/>
    <col min="3" max="3" width="61.85546875" customWidth="1"/>
    <col min="4" max="4" width="61.7109375" customWidth="1"/>
    <col min="5" max="11" width="8.85546875" hidden="1" customWidth="1"/>
  </cols>
  <sheetData>
    <row r="2" spans="2:11" ht="36" customHeight="1">
      <c r="B2" s="49" t="s">
        <v>1324</v>
      </c>
      <c r="C2" s="50"/>
      <c r="D2" s="50"/>
      <c r="E2" s="50"/>
      <c r="F2" s="50"/>
      <c r="G2" s="50"/>
      <c r="H2" s="50"/>
      <c r="I2" s="50"/>
      <c r="J2" s="50"/>
      <c r="K2" s="51"/>
    </row>
    <row r="3" spans="2:11" ht="81" customHeight="1">
      <c r="B3" s="52" t="s">
        <v>1323</v>
      </c>
      <c r="C3" s="53"/>
      <c r="D3" s="53"/>
      <c r="E3" s="53"/>
      <c r="F3" s="53"/>
      <c r="G3" s="53"/>
      <c r="H3" s="53"/>
      <c r="I3" s="53"/>
      <c r="J3" s="53"/>
      <c r="K3" s="54"/>
    </row>
  </sheetData>
  <mergeCells count="2">
    <mergeCell ref="B2:K2"/>
    <mergeCell ref="B3:K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zoomScale="85" zoomScaleNormal="85" workbookViewId="0"/>
  </sheetViews>
  <sheetFormatPr defaultColWidth="8.85546875" defaultRowHeight="12.75" outlineLevelRow="1"/>
  <cols>
    <col min="4" max="4" width="10.42578125" customWidth="1"/>
    <col min="7" max="7" width="14.42578125" customWidth="1"/>
    <col min="8" max="8" width="7.42578125" customWidth="1"/>
    <col min="9" max="9" width="9" bestFit="1" customWidth="1"/>
    <col min="10" max="10" width="9.140625" bestFit="1" customWidth="1"/>
    <col min="11" max="11" width="5.85546875" customWidth="1"/>
    <col min="12" max="12" width="9.140625" hidden="1" customWidth="1"/>
    <col min="13" max="13" width="4.85546875" customWidth="1"/>
    <col min="14" max="14" width="5.7109375" style="11" customWidth="1"/>
    <col min="15" max="15" width="11" style="12" customWidth="1"/>
    <col min="16" max="16" width="8.140625" customWidth="1"/>
    <col min="22" max="22" width="12.5703125" customWidth="1"/>
    <col min="23" max="23" width="7.42578125" bestFit="1" customWidth="1"/>
    <col min="24" max="25" width="6.7109375" bestFit="1" customWidth="1"/>
    <col min="26" max="26" width="7.140625" bestFit="1" customWidth="1"/>
    <col min="27" max="29" width="7.42578125" bestFit="1" customWidth="1"/>
    <col min="30" max="30" width="4.85546875" bestFit="1" customWidth="1"/>
    <col min="31" max="31" width="5.7109375" bestFit="1" customWidth="1"/>
  </cols>
  <sheetData>
    <row r="1" spans="1:15" ht="38.25" customHeight="1"/>
    <row r="2" spans="1:15" ht="15.75">
      <c r="A2" s="55" t="s">
        <v>1065</v>
      </c>
      <c r="B2" s="56"/>
      <c r="C2" s="56"/>
      <c r="D2" s="56"/>
      <c r="E2" s="56"/>
      <c r="F2" s="58"/>
      <c r="G2" s="55" t="s">
        <v>1327</v>
      </c>
      <c r="H2" s="56"/>
      <c r="I2" s="56"/>
      <c r="J2" s="56"/>
      <c r="N2" s="11" t="s">
        <v>1073</v>
      </c>
      <c r="O2" s="12" t="s">
        <v>1349</v>
      </c>
    </row>
    <row r="3" spans="1:15">
      <c r="A3" s="1"/>
      <c r="B3" s="2" t="s">
        <v>1066</v>
      </c>
      <c r="C3" s="2" t="s">
        <v>1076</v>
      </c>
      <c r="D3" s="2" t="s">
        <v>1077</v>
      </c>
      <c r="E3" s="2" t="s">
        <v>1067</v>
      </c>
      <c r="F3" s="2" t="s">
        <v>1064</v>
      </c>
      <c r="G3" s="57" t="s">
        <v>1325</v>
      </c>
      <c r="H3" s="57"/>
      <c r="I3" s="2" t="s">
        <v>1326</v>
      </c>
      <c r="J3" s="2" t="s">
        <v>1328</v>
      </c>
      <c r="N3" s="11">
        <v>0</v>
      </c>
      <c r="O3" s="12">
        <f>IF(N3&lt;$H$4,(N3*$I$4)+$J$4,IF(N3&lt;$H$5,(N3*$I$5)+$J$5,IF(N3&lt;$H$6,(N3*$I$6)+$J$6,IF(N3&lt;$H$7,($I$7*N3)+$J$7,IF(N3&lt;$H$8,(N3*$I$8)+$J$8,IF(N3&lt;$H$9,(N3*$I$9)+$J$9,IF(N3&lt;$H$10,(N3*$I$10)+$J$10,IF(N3&lt;$H$11,(N3*$I$11)+$J$11,$J$12))))))))</f>
        <v>9</v>
      </c>
    </row>
    <row r="4" spans="1:15">
      <c r="A4" s="15" t="s">
        <v>1068</v>
      </c>
      <c r="B4" s="16">
        <v>6.13</v>
      </c>
      <c r="C4" s="17">
        <v>0.15</v>
      </c>
      <c r="D4" s="17">
        <v>0.65</v>
      </c>
      <c r="E4" s="18">
        <v>0.05</v>
      </c>
      <c r="F4" s="46">
        <v>0.15</v>
      </c>
      <c r="G4" s="46" t="s">
        <v>1329</v>
      </c>
      <c r="H4" s="46">
        <v>130</v>
      </c>
      <c r="I4" s="48">
        <v>6.1538461538461549E-2</v>
      </c>
      <c r="J4" s="48">
        <v>9</v>
      </c>
      <c r="N4" s="11">
        <v>5</v>
      </c>
      <c r="O4" s="12">
        <f t="shared" ref="O4:O67" si="0">IF(N4&lt;$H$4,(N4*$I$4)+$J$4,IF(N4&lt;$H$5,(N4*$I$5)+$J$5,IF(N4&lt;$H$6,(N4*$I$6)+$J$6,IF(N4&lt;$H$7,($I$7*N4)+$J$7,IF(N4&lt;$H$8,(N4*$I$8)+$J$8,IF(N4&lt;$H$9,(N4*$I$9)+$J$9,IF(N4&lt;$H$10,(N4*$I$10)+$J$10,IF(N4&lt;$H$11,(N4*$I$11)+$J$11,$J$12))))))))</f>
        <v>9.3076923076923084</v>
      </c>
    </row>
    <row r="5" spans="1:15">
      <c r="G5" s="46" t="s">
        <v>1330</v>
      </c>
      <c r="H5" s="46">
        <v>150</v>
      </c>
      <c r="I5" s="48">
        <v>0.68749999999999978</v>
      </c>
      <c r="J5" s="48">
        <v>-72.374999999999972</v>
      </c>
      <c r="N5" s="11">
        <v>10</v>
      </c>
      <c r="O5" s="12">
        <f t="shared" si="0"/>
        <v>9.615384615384615</v>
      </c>
    </row>
    <row r="6" spans="1:15">
      <c r="C6" s="2" t="s">
        <v>1063</v>
      </c>
      <c r="D6" s="2" t="s">
        <v>380</v>
      </c>
      <c r="G6" s="46" t="s">
        <v>1331</v>
      </c>
      <c r="H6" s="46">
        <v>180</v>
      </c>
      <c r="I6" s="48">
        <v>0.20833333333333334</v>
      </c>
      <c r="J6" s="48">
        <v>-0.5</v>
      </c>
      <c r="N6" s="11">
        <v>15</v>
      </c>
      <c r="O6" s="12">
        <f t="shared" si="0"/>
        <v>9.9230769230769234</v>
      </c>
    </row>
    <row r="7" spans="1:15">
      <c r="C7" s="7">
        <v>2.9</v>
      </c>
      <c r="D7" s="7">
        <v>1.71</v>
      </c>
      <c r="G7" s="46" t="s">
        <v>1332</v>
      </c>
      <c r="H7" s="46">
        <v>200</v>
      </c>
      <c r="I7" s="48">
        <v>4.9999999999999996E-2</v>
      </c>
      <c r="J7" s="48">
        <v>28</v>
      </c>
      <c r="N7" s="11">
        <v>20</v>
      </c>
      <c r="O7" s="12">
        <f t="shared" si="0"/>
        <v>10.230769230769232</v>
      </c>
    </row>
    <row r="8" spans="1:15">
      <c r="G8" s="46" t="s">
        <v>1333</v>
      </c>
      <c r="H8" s="46">
        <v>230</v>
      </c>
      <c r="I8" s="48">
        <v>3.3333333333333319E-2</v>
      </c>
      <c r="J8" s="48">
        <v>31.333333333333336</v>
      </c>
      <c r="N8" s="11">
        <v>25</v>
      </c>
      <c r="O8" s="12">
        <f t="shared" si="0"/>
        <v>10.538461538461538</v>
      </c>
    </row>
    <row r="9" spans="1:15">
      <c r="G9" s="46" t="s">
        <v>1334</v>
      </c>
      <c r="H9" s="46">
        <v>280</v>
      </c>
      <c r="I9" s="48">
        <v>0.2</v>
      </c>
      <c r="J9" s="48">
        <v>-7</v>
      </c>
      <c r="N9" s="11">
        <v>30</v>
      </c>
      <c r="O9" s="12">
        <f t="shared" si="0"/>
        <v>10.846153846153847</v>
      </c>
    </row>
    <row r="10" spans="1:15">
      <c r="G10" s="46" t="s">
        <v>1335</v>
      </c>
      <c r="H10" s="46">
        <v>300</v>
      </c>
      <c r="I10" s="48">
        <v>0</v>
      </c>
      <c r="J10" s="48">
        <v>49</v>
      </c>
      <c r="N10" s="11">
        <v>35</v>
      </c>
      <c r="O10" s="12">
        <f t="shared" si="0"/>
        <v>11.153846153846153</v>
      </c>
    </row>
    <row r="11" spans="1:15">
      <c r="G11" s="47" t="s">
        <v>1336</v>
      </c>
      <c r="H11" s="46">
        <v>500</v>
      </c>
      <c r="I11" s="48">
        <v>0.2</v>
      </c>
      <c r="J11" s="48">
        <v>-11</v>
      </c>
      <c r="N11" s="11">
        <v>40</v>
      </c>
      <c r="O11" s="12">
        <f t="shared" si="0"/>
        <v>11.461538461538462</v>
      </c>
    </row>
    <row r="12" spans="1:15">
      <c r="G12" s="47" t="s">
        <v>1337</v>
      </c>
      <c r="H12" s="46"/>
      <c r="I12" s="48">
        <v>0</v>
      </c>
      <c r="J12" s="48">
        <v>89</v>
      </c>
      <c r="N12" s="11">
        <v>45</v>
      </c>
      <c r="O12" s="12">
        <f t="shared" si="0"/>
        <v>11.76923076923077</v>
      </c>
    </row>
    <row r="13" spans="1:15">
      <c r="N13" s="11">
        <v>50</v>
      </c>
      <c r="O13" s="12">
        <f t="shared" si="0"/>
        <v>12.076923076923077</v>
      </c>
    </row>
    <row r="14" spans="1:15">
      <c r="N14" s="11">
        <v>55</v>
      </c>
      <c r="O14" s="12">
        <f t="shared" si="0"/>
        <v>12.384615384615385</v>
      </c>
    </row>
    <row r="15" spans="1:15">
      <c r="N15" s="11">
        <v>60</v>
      </c>
      <c r="O15" s="12">
        <f t="shared" si="0"/>
        <v>12.692307692307693</v>
      </c>
    </row>
    <row r="16" spans="1:15">
      <c r="N16" s="11">
        <v>65</v>
      </c>
      <c r="O16" s="12">
        <f t="shared" si="0"/>
        <v>13</v>
      </c>
    </row>
    <row r="17" spans="14:15">
      <c r="N17" s="11">
        <v>70</v>
      </c>
      <c r="O17" s="12">
        <f t="shared" si="0"/>
        <v>13.307692307692308</v>
      </c>
    </row>
    <row r="18" spans="14:15">
      <c r="N18" s="11">
        <v>75</v>
      </c>
      <c r="O18" s="12">
        <f t="shared" si="0"/>
        <v>13.615384615384617</v>
      </c>
    </row>
    <row r="19" spans="14:15">
      <c r="N19" s="11">
        <v>80</v>
      </c>
      <c r="O19" s="12">
        <f t="shared" si="0"/>
        <v>13.923076923076923</v>
      </c>
    </row>
    <row r="20" spans="14:15">
      <c r="N20" s="11">
        <v>85</v>
      </c>
      <c r="O20" s="12">
        <f t="shared" si="0"/>
        <v>14.230769230769232</v>
      </c>
    </row>
    <row r="21" spans="14:15">
      <c r="N21" s="11">
        <v>90</v>
      </c>
      <c r="O21" s="12">
        <f t="shared" si="0"/>
        <v>14.53846153846154</v>
      </c>
    </row>
    <row r="22" spans="14:15">
      <c r="N22" s="11">
        <v>95</v>
      </c>
      <c r="O22" s="12">
        <f t="shared" si="0"/>
        <v>14.846153846153847</v>
      </c>
    </row>
    <row r="23" spans="14:15">
      <c r="N23" s="11">
        <v>100</v>
      </c>
      <c r="O23" s="12">
        <f t="shared" si="0"/>
        <v>15.153846153846155</v>
      </c>
    </row>
    <row r="24" spans="14:15">
      <c r="N24" s="11">
        <v>105</v>
      </c>
      <c r="O24" s="12">
        <f t="shared" si="0"/>
        <v>15.461538461538463</v>
      </c>
    </row>
    <row r="25" spans="14:15">
      <c r="N25" s="11">
        <v>110</v>
      </c>
      <c r="O25" s="12">
        <f t="shared" si="0"/>
        <v>15.76923076923077</v>
      </c>
    </row>
    <row r="26" spans="14:15">
      <c r="N26" s="11">
        <v>115</v>
      </c>
      <c r="O26" s="12">
        <f t="shared" si="0"/>
        <v>16.07692307692308</v>
      </c>
    </row>
    <row r="27" spans="14:15">
      <c r="N27" s="11">
        <v>120</v>
      </c>
      <c r="O27" s="12">
        <f t="shared" si="0"/>
        <v>16.384615384615387</v>
      </c>
    </row>
    <row r="28" spans="14:15">
      <c r="N28" s="11">
        <v>125</v>
      </c>
      <c r="O28" s="12">
        <f t="shared" si="0"/>
        <v>16.692307692307693</v>
      </c>
    </row>
    <row r="29" spans="14:15">
      <c r="N29" s="11">
        <v>130</v>
      </c>
      <c r="O29" s="12">
        <f t="shared" si="0"/>
        <v>17</v>
      </c>
    </row>
    <row r="30" spans="14:15">
      <c r="N30" s="11">
        <v>135</v>
      </c>
      <c r="O30" s="12">
        <f t="shared" si="0"/>
        <v>20.4375</v>
      </c>
    </row>
    <row r="31" spans="14:15">
      <c r="N31" s="11">
        <v>140</v>
      </c>
      <c r="O31" s="12">
        <f t="shared" si="0"/>
        <v>23.875</v>
      </c>
    </row>
    <row r="32" spans="14:15">
      <c r="N32" s="11">
        <v>145</v>
      </c>
      <c r="O32" s="12">
        <f t="shared" si="0"/>
        <v>27.3125</v>
      </c>
    </row>
    <row r="33" spans="14:15" ht="12.75" customHeight="1">
      <c r="N33" s="11">
        <v>150</v>
      </c>
      <c r="O33" s="12">
        <f t="shared" si="0"/>
        <v>30.75</v>
      </c>
    </row>
    <row r="34" spans="14:15" ht="24" customHeight="1">
      <c r="N34" s="11">
        <v>155</v>
      </c>
      <c r="O34" s="12">
        <f t="shared" si="0"/>
        <v>31.791666666666671</v>
      </c>
    </row>
    <row r="35" spans="14:15" ht="14.25" customHeight="1">
      <c r="N35" s="11">
        <v>160</v>
      </c>
      <c r="O35" s="12">
        <f t="shared" si="0"/>
        <v>32.833333333333336</v>
      </c>
    </row>
    <row r="36" spans="14:15" ht="13.5" customHeight="1">
      <c r="N36" s="11">
        <v>165</v>
      </c>
      <c r="O36" s="12">
        <f t="shared" si="0"/>
        <v>33.875</v>
      </c>
    </row>
    <row r="37" spans="14:15">
      <c r="N37" s="11">
        <v>170</v>
      </c>
      <c r="O37" s="12">
        <f t="shared" si="0"/>
        <v>34.916666666666671</v>
      </c>
    </row>
    <row r="38" spans="14:15">
      <c r="N38" s="11">
        <v>175</v>
      </c>
      <c r="O38" s="12">
        <f t="shared" si="0"/>
        <v>35.958333333333336</v>
      </c>
    </row>
    <row r="39" spans="14:15">
      <c r="N39" s="11">
        <v>180</v>
      </c>
      <c r="O39" s="12">
        <f t="shared" si="0"/>
        <v>37</v>
      </c>
    </row>
    <row r="40" spans="14:15">
      <c r="N40" s="11">
        <v>185</v>
      </c>
      <c r="O40" s="12">
        <f t="shared" si="0"/>
        <v>37.25</v>
      </c>
    </row>
    <row r="41" spans="14:15">
      <c r="N41" s="11">
        <v>190</v>
      </c>
      <c r="O41" s="12">
        <f t="shared" si="0"/>
        <v>37.5</v>
      </c>
    </row>
    <row r="42" spans="14:15">
      <c r="N42" s="11">
        <v>195</v>
      </c>
      <c r="O42" s="12">
        <f t="shared" si="0"/>
        <v>37.75</v>
      </c>
    </row>
    <row r="43" spans="14:15">
      <c r="N43" s="11">
        <v>200</v>
      </c>
      <c r="O43" s="12">
        <f t="shared" si="0"/>
        <v>38</v>
      </c>
    </row>
    <row r="44" spans="14:15">
      <c r="N44" s="11">
        <v>205</v>
      </c>
      <c r="O44" s="12">
        <f t="shared" si="0"/>
        <v>38.166666666666664</v>
      </c>
    </row>
    <row r="45" spans="14:15">
      <c r="N45" s="11">
        <v>210</v>
      </c>
      <c r="O45" s="12">
        <f t="shared" si="0"/>
        <v>38.333333333333336</v>
      </c>
    </row>
    <row r="46" spans="14:15">
      <c r="N46" s="11">
        <v>215</v>
      </c>
      <c r="O46" s="12">
        <f t="shared" si="0"/>
        <v>38.5</v>
      </c>
    </row>
    <row r="47" spans="14:15" ht="12.75" customHeight="1">
      <c r="N47" s="11">
        <v>220</v>
      </c>
      <c r="O47" s="12">
        <f t="shared" si="0"/>
        <v>38.666666666666664</v>
      </c>
    </row>
    <row r="48" spans="14:15" ht="12.75" customHeight="1">
      <c r="N48" s="11">
        <v>225</v>
      </c>
      <c r="O48" s="12">
        <f t="shared" si="0"/>
        <v>38.833333333333329</v>
      </c>
    </row>
    <row r="49" spans="14:15">
      <c r="N49" s="11">
        <v>230</v>
      </c>
      <c r="O49" s="12">
        <f t="shared" si="0"/>
        <v>39</v>
      </c>
    </row>
    <row r="50" spans="14:15">
      <c r="N50" s="11">
        <v>235</v>
      </c>
      <c r="O50" s="12">
        <f t="shared" si="0"/>
        <v>40</v>
      </c>
    </row>
    <row r="51" spans="14:15">
      <c r="N51" s="11">
        <v>240</v>
      </c>
      <c r="O51" s="12">
        <f t="shared" si="0"/>
        <v>41</v>
      </c>
    </row>
    <row r="52" spans="14:15">
      <c r="N52" s="11">
        <v>245</v>
      </c>
      <c r="O52" s="12">
        <f t="shared" si="0"/>
        <v>42</v>
      </c>
    </row>
    <row r="53" spans="14:15">
      <c r="N53" s="11">
        <v>250</v>
      </c>
      <c r="O53" s="12">
        <f t="shared" si="0"/>
        <v>43</v>
      </c>
    </row>
    <row r="54" spans="14:15">
      <c r="N54" s="11">
        <v>255</v>
      </c>
      <c r="O54" s="12">
        <f t="shared" si="0"/>
        <v>44</v>
      </c>
    </row>
    <row r="55" spans="14:15">
      <c r="N55" s="11">
        <v>260</v>
      </c>
      <c r="O55" s="12">
        <f t="shared" si="0"/>
        <v>45</v>
      </c>
    </row>
    <row r="56" spans="14:15">
      <c r="N56" s="11">
        <v>265</v>
      </c>
      <c r="O56" s="12">
        <f t="shared" si="0"/>
        <v>46</v>
      </c>
    </row>
    <row r="57" spans="14:15">
      <c r="N57" s="11">
        <v>270</v>
      </c>
      <c r="O57" s="12">
        <f t="shared" si="0"/>
        <v>47</v>
      </c>
    </row>
    <row r="58" spans="14:15">
      <c r="N58" s="11">
        <v>275</v>
      </c>
      <c r="O58" s="12">
        <f t="shared" si="0"/>
        <v>48</v>
      </c>
    </row>
    <row r="59" spans="14:15">
      <c r="N59" s="11">
        <v>280</v>
      </c>
      <c r="O59" s="12">
        <f t="shared" si="0"/>
        <v>49</v>
      </c>
    </row>
    <row r="60" spans="14:15">
      <c r="N60" s="11">
        <v>285</v>
      </c>
      <c r="O60" s="12">
        <f t="shared" si="0"/>
        <v>49</v>
      </c>
    </row>
    <row r="61" spans="14:15" ht="12.75" customHeight="1">
      <c r="N61" s="11">
        <v>290</v>
      </c>
      <c r="O61" s="12">
        <f t="shared" si="0"/>
        <v>49</v>
      </c>
    </row>
    <row r="62" spans="14:15" ht="12.75" customHeight="1">
      <c r="N62" s="11">
        <v>295</v>
      </c>
      <c r="O62" s="12">
        <f t="shared" si="0"/>
        <v>49</v>
      </c>
    </row>
    <row r="63" spans="14:15">
      <c r="N63" s="11">
        <v>300</v>
      </c>
      <c r="O63" s="12">
        <f t="shared" si="0"/>
        <v>49</v>
      </c>
    </row>
    <row r="64" spans="14:15">
      <c r="N64" s="11">
        <v>305</v>
      </c>
      <c r="O64" s="12">
        <f t="shared" si="0"/>
        <v>50</v>
      </c>
    </row>
    <row r="65" spans="14:15">
      <c r="N65" s="11">
        <v>310</v>
      </c>
      <c r="O65" s="12">
        <f t="shared" si="0"/>
        <v>51</v>
      </c>
    </row>
    <row r="66" spans="14:15">
      <c r="N66" s="11">
        <v>315</v>
      </c>
      <c r="O66" s="12">
        <f t="shared" si="0"/>
        <v>52</v>
      </c>
    </row>
    <row r="67" spans="14:15">
      <c r="N67" s="11">
        <v>320</v>
      </c>
      <c r="O67" s="12">
        <f t="shared" si="0"/>
        <v>53</v>
      </c>
    </row>
    <row r="68" spans="14:15">
      <c r="N68" s="11">
        <v>325</v>
      </c>
      <c r="O68" s="12">
        <f t="shared" ref="O68:O131" si="1">IF(N68&lt;$H$4,(N68*$I$4)+$J$4,IF(N68&lt;$H$5,(N68*$I$5)+$J$5,IF(N68&lt;$H$6,(N68*$I$6)+$J$6,IF(N68&lt;$H$7,($I$7*N68)+$J$7,IF(N68&lt;$H$8,(N68*$I$8)+$J$8,IF(N68&lt;$H$9,(N68*$I$9)+$J$9,IF(N68&lt;$H$10,(N68*$I$10)+$J$10,IF(N68&lt;$H$11,(N68*$I$11)+$J$11,$J$12))))))))</f>
        <v>54</v>
      </c>
    </row>
    <row r="69" spans="14:15">
      <c r="N69" s="11">
        <v>330</v>
      </c>
      <c r="O69" s="12">
        <f t="shared" si="1"/>
        <v>55</v>
      </c>
    </row>
    <row r="70" spans="14:15">
      <c r="N70" s="11">
        <v>335</v>
      </c>
      <c r="O70" s="12">
        <f t="shared" si="1"/>
        <v>56</v>
      </c>
    </row>
    <row r="71" spans="14:15">
      <c r="N71" s="11">
        <v>340</v>
      </c>
      <c r="O71" s="12">
        <f t="shared" si="1"/>
        <v>57</v>
      </c>
    </row>
    <row r="72" spans="14:15">
      <c r="N72" s="11">
        <v>345</v>
      </c>
      <c r="O72" s="12">
        <f t="shared" si="1"/>
        <v>58</v>
      </c>
    </row>
    <row r="73" spans="14:15">
      <c r="N73" s="11">
        <v>350</v>
      </c>
      <c r="O73" s="12">
        <f t="shared" si="1"/>
        <v>59</v>
      </c>
    </row>
    <row r="74" spans="14:15">
      <c r="N74" s="11">
        <v>355</v>
      </c>
      <c r="O74" s="12">
        <f t="shared" si="1"/>
        <v>60</v>
      </c>
    </row>
    <row r="75" spans="14:15" ht="12.75" customHeight="1">
      <c r="N75" s="11">
        <v>360</v>
      </c>
      <c r="O75" s="12">
        <f t="shared" si="1"/>
        <v>61</v>
      </c>
    </row>
    <row r="76" spans="14:15" ht="12.75" customHeight="1">
      <c r="N76" s="11">
        <v>365</v>
      </c>
      <c r="O76" s="12">
        <f t="shared" si="1"/>
        <v>62</v>
      </c>
    </row>
    <row r="77" spans="14:15">
      <c r="N77" s="11">
        <v>370</v>
      </c>
      <c r="O77" s="12">
        <f t="shared" si="1"/>
        <v>63</v>
      </c>
    </row>
    <row r="78" spans="14:15">
      <c r="N78" s="11">
        <v>375</v>
      </c>
      <c r="O78" s="12">
        <f t="shared" si="1"/>
        <v>64</v>
      </c>
    </row>
    <row r="79" spans="14:15">
      <c r="N79" s="11">
        <v>380</v>
      </c>
      <c r="O79" s="12">
        <f t="shared" si="1"/>
        <v>65</v>
      </c>
    </row>
    <row r="80" spans="14:15">
      <c r="N80" s="11">
        <v>385</v>
      </c>
      <c r="O80" s="12">
        <f t="shared" si="1"/>
        <v>66</v>
      </c>
    </row>
    <row r="81" spans="14:15">
      <c r="N81" s="11">
        <v>390</v>
      </c>
      <c r="O81" s="12">
        <f t="shared" si="1"/>
        <v>67</v>
      </c>
    </row>
    <row r="82" spans="14:15">
      <c r="N82" s="11">
        <v>395</v>
      </c>
      <c r="O82" s="12">
        <f t="shared" si="1"/>
        <v>68</v>
      </c>
    </row>
    <row r="83" spans="14:15" ht="12.75" customHeight="1">
      <c r="N83" s="11">
        <v>400</v>
      </c>
      <c r="O83" s="12">
        <f t="shared" si="1"/>
        <v>69</v>
      </c>
    </row>
    <row r="84" spans="14:15" ht="12.75" customHeight="1">
      <c r="N84" s="11">
        <v>405</v>
      </c>
      <c r="O84" s="12">
        <f t="shared" si="1"/>
        <v>70</v>
      </c>
    </row>
    <row r="85" spans="14:15" ht="15" customHeight="1">
      <c r="N85" s="11">
        <v>410</v>
      </c>
      <c r="O85" s="12">
        <f t="shared" si="1"/>
        <v>71</v>
      </c>
    </row>
    <row r="86" spans="14:15" ht="12.75" customHeight="1">
      <c r="N86" s="11">
        <v>415</v>
      </c>
      <c r="O86" s="12">
        <f t="shared" si="1"/>
        <v>72</v>
      </c>
    </row>
    <row r="87" spans="14:15">
      <c r="N87" s="11">
        <v>420</v>
      </c>
      <c r="O87" s="12">
        <f t="shared" si="1"/>
        <v>73</v>
      </c>
    </row>
    <row r="88" spans="14:15">
      <c r="N88" s="11">
        <v>425</v>
      </c>
      <c r="O88" s="12">
        <f t="shared" si="1"/>
        <v>74</v>
      </c>
    </row>
    <row r="89" spans="14:15">
      <c r="N89" s="11">
        <v>430</v>
      </c>
      <c r="O89" s="12">
        <f t="shared" si="1"/>
        <v>75</v>
      </c>
    </row>
    <row r="90" spans="14:15">
      <c r="N90" s="11">
        <v>435</v>
      </c>
      <c r="O90" s="12">
        <f t="shared" si="1"/>
        <v>76</v>
      </c>
    </row>
    <row r="91" spans="14:15" ht="12.75" customHeight="1">
      <c r="N91" s="11">
        <v>440</v>
      </c>
      <c r="O91" s="12">
        <f t="shared" si="1"/>
        <v>77</v>
      </c>
    </row>
    <row r="92" spans="14:15" ht="12.75" customHeight="1">
      <c r="N92" s="11">
        <v>445</v>
      </c>
      <c r="O92" s="12">
        <f t="shared" si="1"/>
        <v>78</v>
      </c>
    </row>
    <row r="93" spans="14:15">
      <c r="N93" s="11">
        <v>450</v>
      </c>
      <c r="O93" s="12">
        <f t="shared" si="1"/>
        <v>79</v>
      </c>
    </row>
    <row r="94" spans="14:15">
      <c r="N94" s="11">
        <v>455</v>
      </c>
      <c r="O94" s="12">
        <f t="shared" si="1"/>
        <v>80</v>
      </c>
    </row>
    <row r="95" spans="14:15">
      <c r="N95" s="11">
        <v>460</v>
      </c>
      <c r="O95" s="12">
        <f t="shared" si="1"/>
        <v>81</v>
      </c>
    </row>
    <row r="96" spans="14:15">
      <c r="N96" s="11">
        <v>465</v>
      </c>
      <c r="O96" s="12">
        <f t="shared" si="1"/>
        <v>82</v>
      </c>
    </row>
    <row r="97" spans="14:15">
      <c r="N97" s="11">
        <v>470</v>
      </c>
      <c r="O97" s="12">
        <f t="shared" si="1"/>
        <v>83</v>
      </c>
    </row>
    <row r="98" spans="14:15">
      <c r="N98" s="11">
        <v>475</v>
      </c>
      <c r="O98" s="12">
        <f t="shared" si="1"/>
        <v>84</v>
      </c>
    </row>
    <row r="99" spans="14:15" ht="12.75" customHeight="1" outlineLevel="1">
      <c r="N99" s="11">
        <v>480</v>
      </c>
      <c r="O99" s="12">
        <f t="shared" si="1"/>
        <v>85</v>
      </c>
    </row>
    <row r="100" spans="14:15" outlineLevel="1">
      <c r="N100" s="11">
        <v>485</v>
      </c>
      <c r="O100" s="12">
        <f t="shared" si="1"/>
        <v>86</v>
      </c>
    </row>
    <row r="101" spans="14:15" outlineLevel="1">
      <c r="N101" s="11">
        <v>490</v>
      </c>
      <c r="O101" s="12">
        <f t="shared" si="1"/>
        <v>87</v>
      </c>
    </row>
    <row r="102" spans="14:15" outlineLevel="1">
      <c r="N102" s="11">
        <v>495</v>
      </c>
      <c r="O102" s="12">
        <f t="shared" si="1"/>
        <v>88</v>
      </c>
    </row>
    <row r="103" spans="14:15" outlineLevel="1">
      <c r="N103" s="11">
        <v>500</v>
      </c>
      <c r="O103" s="12">
        <f t="shared" si="1"/>
        <v>89</v>
      </c>
    </row>
    <row r="104" spans="14:15" outlineLevel="1">
      <c r="N104" s="11">
        <v>505</v>
      </c>
      <c r="O104" s="12">
        <f t="shared" si="1"/>
        <v>89</v>
      </c>
    </row>
    <row r="105" spans="14:15" outlineLevel="1">
      <c r="N105" s="11">
        <v>510</v>
      </c>
      <c r="O105" s="12">
        <f t="shared" si="1"/>
        <v>89</v>
      </c>
    </row>
    <row r="106" spans="14:15" outlineLevel="1">
      <c r="N106" s="11">
        <v>515</v>
      </c>
      <c r="O106" s="12">
        <f t="shared" si="1"/>
        <v>89</v>
      </c>
    </row>
    <row r="107" spans="14:15" outlineLevel="1">
      <c r="N107" s="11">
        <v>520</v>
      </c>
      <c r="O107" s="12">
        <f t="shared" si="1"/>
        <v>89</v>
      </c>
    </row>
    <row r="108" spans="14:15" outlineLevel="1">
      <c r="N108" s="11">
        <v>525</v>
      </c>
      <c r="O108" s="12">
        <f t="shared" si="1"/>
        <v>89</v>
      </c>
    </row>
    <row r="109" spans="14:15" outlineLevel="1">
      <c r="N109" s="11">
        <v>530</v>
      </c>
      <c r="O109" s="12">
        <f t="shared" si="1"/>
        <v>89</v>
      </c>
    </row>
    <row r="110" spans="14:15" outlineLevel="1">
      <c r="N110" s="11">
        <v>535</v>
      </c>
      <c r="O110" s="12">
        <f t="shared" si="1"/>
        <v>89</v>
      </c>
    </row>
    <row r="111" spans="14:15" outlineLevel="1">
      <c r="N111" s="11">
        <v>540</v>
      </c>
      <c r="O111" s="12">
        <f t="shared" si="1"/>
        <v>89</v>
      </c>
    </row>
    <row r="112" spans="14:15" outlineLevel="1">
      <c r="N112" s="11">
        <v>545</v>
      </c>
      <c r="O112" s="12">
        <f t="shared" si="1"/>
        <v>89</v>
      </c>
    </row>
    <row r="113" spans="14:15" outlineLevel="1">
      <c r="N113" s="11">
        <v>550</v>
      </c>
      <c r="O113" s="12">
        <f t="shared" si="1"/>
        <v>89</v>
      </c>
    </row>
    <row r="114" spans="14:15" outlineLevel="1">
      <c r="N114" s="11">
        <v>555</v>
      </c>
      <c r="O114" s="12">
        <f t="shared" si="1"/>
        <v>89</v>
      </c>
    </row>
    <row r="115" spans="14:15" outlineLevel="1">
      <c r="N115" s="11">
        <v>560</v>
      </c>
      <c r="O115" s="12">
        <f t="shared" si="1"/>
        <v>89</v>
      </c>
    </row>
    <row r="116" spans="14:15" outlineLevel="1">
      <c r="N116" s="11">
        <v>565</v>
      </c>
      <c r="O116" s="12">
        <f t="shared" si="1"/>
        <v>89</v>
      </c>
    </row>
    <row r="117" spans="14:15">
      <c r="N117" s="11">
        <v>570</v>
      </c>
      <c r="O117" s="12">
        <f t="shared" si="1"/>
        <v>89</v>
      </c>
    </row>
    <row r="118" spans="14:15">
      <c r="N118" s="11">
        <v>575</v>
      </c>
      <c r="O118" s="12">
        <f t="shared" si="1"/>
        <v>89</v>
      </c>
    </row>
    <row r="119" spans="14:15">
      <c r="N119" s="11">
        <v>580</v>
      </c>
      <c r="O119" s="12">
        <f t="shared" si="1"/>
        <v>89</v>
      </c>
    </row>
    <row r="120" spans="14:15">
      <c r="N120" s="11">
        <v>585</v>
      </c>
      <c r="O120" s="12">
        <f t="shared" si="1"/>
        <v>89</v>
      </c>
    </row>
    <row r="121" spans="14:15">
      <c r="N121" s="11">
        <v>590</v>
      </c>
      <c r="O121" s="12">
        <f t="shared" si="1"/>
        <v>89</v>
      </c>
    </row>
    <row r="122" spans="14:15" ht="12.75" customHeight="1">
      <c r="N122" s="11">
        <v>595</v>
      </c>
      <c r="O122" s="12">
        <f t="shared" si="1"/>
        <v>89</v>
      </c>
    </row>
    <row r="123" spans="14:15">
      <c r="N123" s="11">
        <v>600</v>
      </c>
      <c r="O123" s="12">
        <f t="shared" si="1"/>
        <v>89</v>
      </c>
    </row>
    <row r="124" spans="14:15">
      <c r="N124" s="11">
        <v>605</v>
      </c>
      <c r="O124" s="12">
        <f t="shared" si="1"/>
        <v>89</v>
      </c>
    </row>
    <row r="125" spans="14:15">
      <c r="N125" s="11">
        <v>610</v>
      </c>
      <c r="O125" s="12">
        <f t="shared" si="1"/>
        <v>89</v>
      </c>
    </row>
    <row r="126" spans="14:15">
      <c r="N126" s="11">
        <v>615</v>
      </c>
      <c r="O126" s="12">
        <f t="shared" si="1"/>
        <v>89</v>
      </c>
    </row>
    <row r="127" spans="14:15">
      <c r="N127" s="11">
        <v>620</v>
      </c>
      <c r="O127" s="12">
        <f t="shared" si="1"/>
        <v>89</v>
      </c>
    </row>
    <row r="128" spans="14:15">
      <c r="N128" s="11">
        <v>625</v>
      </c>
      <c r="O128" s="12">
        <f t="shared" si="1"/>
        <v>89</v>
      </c>
    </row>
    <row r="129" spans="14:15">
      <c r="N129" s="11">
        <v>630</v>
      </c>
      <c r="O129" s="12">
        <f t="shared" si="1"/>
        <v>89</v>
      </c>
    </row>
    <row r="130" spans="14:15">
      <c r="N130" s="11">
        <v>635</v>
      </c>
      <c r="O130" s="12">
        <f t="shared" si="1"/>
        <v>89</v>
      </c>
    </row>
    <row r="131" spans="14:15">
      <c r="N131" s="11">
        <v>640</v>
      </c>
      <c r="O131" s="12">
        <f t="shared" si="1"/>
        <v>89</v>
      </c>
    </row>
    <row r="132" spans="14:15">
      <c r="N132" s="11">
        <v>645</v>
      </c>
      <c r="O132" s="12">
        <f t="shared" ref="O132:O134" si="2">IF(N132&lt;$H$4,(N132*$I$4)+$J$4,IF(N132&lt;$H$5,(N132*$I$5)+$J$5,IF(N132&lt;$H$6,(N132*$I$6)+$J$6,IF(N132&lt;$H$7,($I$7*N132)+$J$7,IF(N132&lt;$H$8,(N132*$I$8)+$J$8,IF(N132&lt;$H$9,(N132*$I$9)+$J$9,IF(N132&lt;$H$10,(N132*$I$10)+$J$10,IF(N132&lt;$H$11,(N132*$I$11)+$J$11,$J$12))))))))</f>
        <v>89</v>
      </c>
    </row>
    <row r="133" spans="14:15">
      <c r="N133" s="11">
        <v>650</v>
      </c>
      <c r="O133" s="12">
        <f t="shared" si="2"/>
        <v>89</v>
      </c>
    </row>
    <row r="134" spans="14:15">
      <c r="N134" s="11">
        <v>655</v>
      </c>
      <c r="O134" s="12">
        <f t="shared" si="2"/>
        <v>89</v>
      </c>
    </row>
  </sheetData>
  <sortState ref="Q6:AA79">
    <sortCondition descending="1" ref="Y124:Y197"/>
  </sortState>
  <mergeCells count="3">
    <mergeCell ref="G2:J2"/>
    <mergeCell ref="G3:H3"/>
    <mergeCell ref="A2:F2"/>
  </mergeCells>
  <pageMargins left="0.7" right="0.7" top="0.75" bottom="0.75" header="0.3" footer="0.3"/>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M103"/>
  <sheetViews>
    <sheetView workbookViewId="0"/>
  </sheetViews>
  <sheetFormatPr defaultColWidth="8.85546875" defaultRowHeight="12.75"/>
  <cols>
    <col min="4" max="4" width="13.42578125" customWidth="1"/>
    <col min="12" max="12" width="13.85546875" bestFit="1" customWidth="1"/>
    <col min="13" max="13" width="10.7109375" customWidth="1"/>
    <col min="59" max="59" width="11.28515625" customWidth="1"/>
    <col min="67" max="67" width="8.85546875" customWidth="1"/>
    <col min="68" max="75" width="5.7109375" customWidth="1"/>
    <col min="76" max="76" width="8.42578125" customWidth="1"/>
    <col min="77" max="81" width="12.5703125" customWidth="1"/>
    <col min="82" max="84" width="18.42578125" customWidth="1"/>
    <col min="89" max="93" width="12.85546875" customWidth="1"/>
  </cols>
  <sheetData>
    <row r="1" spans="3:13" ht="27.75" customHeight="1"/>
    <row r="2" spans="3:13" ht="15.75">
      <c r="C2" s="60" t="s">
        <v>1065</v>
      </c>
      <c r="D2" s="61"/>
      <c r="E2" s="61"/>
      <c r="G2" s="59" t="s">
        <v>1074</v>
      </c>
      <c r="H2" s="59"/>
      <c r="L2" s="11" t="s">
        <v>1073</v>
      </c>
      <c r="M2" s="12" t="s">
        <v>1349</v>
      </c>
    </row>
    <row r="3" spans="3:13" ht="24.75" customHeight="1">
      <c r="C3" s="1"/>
      <c r="D3" s="6" t="s">
        <v>1169</v>
      </c>
      <c r="E3" s="2" t="s">
        <v>1067</v>
      </c>
      <c r="G3" s="4" t="s">
        <v>1069</v>
      </c>
      <c r="H3" s="35">
        <v>119</v>
      </c>
      <c r="L3" s="11">
        <v>0</v>
      </c>
      <c r="M3" s="12">
        <f>$H$3*TANH($H$4*(L3+$H$5)+$H$6)+$H$7</f>
        <v>5.4953380012283226E-2</v>
      </c>
    </row>
    <row r="4" spans="3:13">
      <c r="C4" s="3" t="s">
        <v>1068</v>
      </c>
      <c r="D4" s="13">
        <f>4*10^-5</f>
        <v>4.0000000000000003E-5</v>
      </c>
      <c r="E4" s="37">
        <v>0.05</v>
      </c>
      <c r="G4" s="4" t="s">
        <v>3</v>
      </c>
      <c r="H4" s="35">
        <v>8.0000000000000004E-4</v>
      </c>
      <c r="L4" s="11">
        <v>20</v>
      </c>
      <c r="M4" s="12">
        <f t="shared" ref="M4:M67" si="0">$H$3*TANH($H$4*(L4+$H$5)+$H$6)+$H$7</f>
        <v>1.9555583380950958</v>
      </c>
    </row>
    <row r="5" spans="3:13">
      <c r="G5" s="4" t="s">
        <v>1070</v>
      </c>
      <c r="H5" s="35">
        <v>-200</v>
      </c>
      <c r="L5" s="11">
        <v>40</v>
      </c>
      <c r="M5" s="12">
        <f t="shared" si="0"/>
        <v>3.8582313060227857</v>
      </c>
    </row>
    <row r="6" spans="3:13">
      <c r="G6" s="4" t="s">
        <v>1071</v>
      </c>
      <c r="H6" s="35">
        <v>0.11</v>
      </c>
      <c r="L6" s="11">
        <v>60</v>
      </c>
      <c r="M6" s="12">
        <f t="shared" si="0"/>
        <v>5.7620003173328254</v>
      </c>
    </row>
    <row r="7" spans="3:13" ht="13.5" thickBot="1">
      <c r="G7" s="5" t="s">
        <v>1072</v>
      </c>
      <c r="H7" s="36">
        <v>6</v>
      </c>
      <c r="L7" s="11">
        <v>80</v>
      </c>
      <c r="M7" s="12">
        <f t="shared" si="0"/>
        <v>7.665891163199464</v>
      </c>
    </row>
    <row r="8" spans="3:13">
      <c r="L8" s="11">
        <v>100</v>
      </c>
      <c r="M8" s="12">
        <f t="shared" si="0"/>
        <v>9.5689293854195974</v>
      </c>
    </row>
    <row r="9" spans="3:13" ht="20.100000000000001" customHeight="1">
      <c r="L9" s="11">
        <v>120</v>
      </c>
      <c r="M9" s="12">
        <f t="shared" si="0"/>
        <v>11.4701422704827</v>
      </c>
    </row>
    <row r="10" spans="3:13" ht="20.100000000000001" customHeight="1">
      <c r="L10" s="11">
        <v>140</v>
      </c>
      <c r="M10" s="12">
        <f t="shared" si="0"/>
        <v>13.368560836059519</v>
      </c>
    </row>
    <row r="11" spans="3:13" ht="20.100000000000001" customHeight="1">
      <c r="L11" s="11">
        <v>160</v>
      </c>
      <c r="M11" s="12">
        <f t="shared" si="0"/>
        <v>15.263221801300759</v>
      </c>
    </row>
    <row r="12" spans="3:13" ht="20.100000000000001" customHeight="1">
      <c r="L12" s="11">
        <v>180</v>
      </c>
      <c r="M12" s="12">
        <f t="shared" si="0"/>
        <v>17.153169532457383</v>
      </c>
    </row>
    <row r="13" spans="3:13" ht="20.100000000000001" customHeight="1">
      <c r="L13" s="11">
        <v>200</v>
      </c>
      <c r="M13" s="12">
        <f t="shared" si="0"/>
        <v>19.037457955517116</v>
      </c>
    </row>
    <row r="14" spans="3:13" ht="20.100000000000001" customHeight="1">
      <c r="L14" s="11">
        <v>220</v>
      </c>
      <c r="M14" s="12">
        <f t="shared" si="0"/>
        <v>20.91515242779527</v>
      </c>
    </row>
    <row r="15" spans="3:13" ht="20.100000000000001" customHeight="1">
      <c r="L15" s="11">
        <v>240</v>
      </c>
      <c r="M15" s="12">
        <f t="shared" si="0"/>
        <v>22.785331560719111</v>
      </c>
    </row>
    <row r="16" spans="3:13" ht="20.100000000000001" customHeight="1">
      <c r="L16" s="11">
        <v>260</v>
      </c>
      <c r="M16" s="12">
        <f t="shared" si="0"/>
        <v>24.647088986400711</v>
      </c>
    </row>
    <row r="17" spans="12:13" ht="20.100000000000001" customHeight="1">
      <c r="L17" s="11">
        <v>280</v>
      </c>
      <c r="M17" s="12">
        <f t="shared" si="0"/>
        <v>26.499535060999282</v>
      </c>
    </row>
    <row r="18" spans="12:13" ht="20.100000000000001" customHeight="1">
      <c r="L18" s="11">
        <v>300</v>
      </c>
      <c r="M18" s="12">
        <f t="shared" si="0"/>
        <v>28.341798498325964</v>
      </c>
    </row>
    <row r="19" spans="12:13" ht="20.100000000000001" customHeight="1">
      <c r="L19" s="11">
        <v>320</v>
      </c>
      <c r="M19" s="12">
        <f t="shared" si="0"/>
        <v>30.173027927637328</v>
      </c>
    </row>
    <row r="20" spans="12:13" ht="25.5" customHeight="1">
      <c r="L20" s="11">
        <v>340</v>
      </c>
      <c r="M20" s="12">
        <f t="shared" si="0"/>
        <v>31.992393370092998</v>
      </c>
    </row>
    <row r="21" spans="12:13" ht="34.5" customHeight="1">
      <c r="L21" s="11">
        <v>360</v>
      </c>
      <c r="M21" s="12">
        <f t="shared" si="0"/>
        <v>33.799087628911913</v>
      </c>
    </row>
    <row r="22" spans="12:13">
      <c r="L22" s="11">
        <v>380</v>
      </c>
      <c r="M22" s="12">
        <f t="shared" si="0"/>
        <v>35.592327588845961</v>
      </c>
    </row>
    <row r="23" spans="12:13">
      <c r="L23" s="11">
        <v>400</v>
      </c>
      <c r="M23" s="12">
        <f t="shared" si="0"/>
        <v>37.371355421192192</v>
      </c>
    </row>
    <row r="24" spans="12:13">
      <c r="L24" s="11">
        <v>420</v>
      </c>
      <c r="M24" s="12">
        <f t="shared" si="0"/>
        <v>39.135439691180046</v>
      </c>
    </row>
    <row r="25" spans="12:13">
      <c r="L25" s="11">
        <v>440</v>
      </c>
      <c r="M25" s="12">
        <f t="shared" si="0"/>
        <v>40.883876365192656</v>
      </c>
    </row>
    <row r="26" spans="12:13" ht="15" customHeight="1">
      <c r="L26" s="11">
        <v>460</v>
      </c>
      <c r="M26" s="12">
        <f t="shared" si="0"/>
        <v>42.615989715904028</v>
      </c>
    </row>
    <row r="27" spans="12:13">
      <c r="L27" s="11">
        <v>480</v>
      </c>
      <c r="M27" s="12">
        <f t="shared" si="0"/>
        <v>44.331133124032988</v>
      </c>
    </row>
    <row r="28" spans="12:13" ht="30.75" customHeight="1">
      <c r="L28" s="11">
        <v>500</v>
      </c>
      <c r="M28" s="12">
        <f t="shared" si="0"/>
        <v>46.028689776023541</v>
      </c>
    </row>
    <row r="29" spans="12:13">
      <c r="L29" s="11">
        <v>520</v>
      </c>
      <c r="M29" s="12">
        <f t="shared" si="0"/>
        <v>47.708073257555149</v>
      </c>
    </row>
    <row r="30" spans="12:13">
      <c r="L30" s="11">
        <v>540</v>
      </c>
      <c r="M30" s="12">
        <f t="shared" si="0"/>
        <v>49.36872804336091</v>
      </c>
    </row>
    <row r="31" spans="12:13">
      <c r="L31" s="11">
        <v>560</v>
      </c>
      <c r="M31" s="12">
        <f t="shared" si="0"/>
        <v>51.010129884381612</v>
      </c>
    </row>
    <row r="32" spans="12:13">
      <c r="L32" s="11">
        <v>580</v>
      </c>
      <c r="M32" s="12">
        <f t="shared" si="0"/>
        <v>52.631786093806937</v>
      </c>
    </row>
    <row r="33" spans="12:13">
      <c r="L33" s="11">
        <v>600</v>
      </c>
      <c r="M33" s="12">
        <f t="shared" si="0"/>
        <v>54.233235734046097</v>
      </c>
    </row>
    <row r="34" spans="12:13">
      <c r="L34" s="11">
        <v>620</v>
      </c>
      <c r="M34" s="12">
        <f t="shared" si="0"/>
        <v>55.814049707127914</v>
      </c>
    </row>
    <row r="35" spans="12:13">
      <c r="L35" s="11">
        <v>640</v>
      </c>
      <c r="M35" s="12">
        <f t="shared" si="0"/>
        <v>57.373830751451962</v>
      </c>
    </row>
    <row r="36" spans="12:13">
      <c r="L36" s="11">
        <v>660</v>
      </c>
      <c r="M36" s="12">
        <f t="shared" si="0"/>
        <v>58.912213348194577</v>
      </c>
    </row>
    <row r="37" spans="12:13">
      <c r="L37" s="11">
        <v>680</v>
      </c>
      <c r="M37" s="12">
        <f t="shared" si="0"/>
        <v>60.428863541017833</v>
      </c>
    </row>
    <row r="38" spans="12:13">
      <c r="L38" s="11">
        <v>700</v>
      </c>
      <c r="M38" s="12">
        <f t="shared" si="0"/>
        <v>61.923478673031475</v>
      </c>
    </row>
    <row r="39" spans="12:13">
      <c r="L39" s="11">
        <v>720</v>
      </c>
      <c r="M39" s="12">
        <f t="shared" si="0"/>
        <v>63.395787045220395</v>
      </c>
    </row>
    <row r="40" spans="12:13">
      <c r="L40" s="11">
        <v>740</v>
      </c>
      <c r="M40" s="12">
        <f t="shared" si="0"/>
        <v>64.845547500770436</v>
      </c>
    </row>
    <row r="41" spans="12:13">
      <c r="L41" s="11">
        <v>760</v>
      </c>
      <c r="M41" s="12">
        <f t="shared" si="0"/>
        <v>66.272548939906443</v>
      </c>
    </row>
    <row r="42" spans="12:13">
      <c r="L42" s="11">
        <v>780</v>
      </c>
      <c r="M42" s="12">
        <f t="shared" si="0"/>
        <v>67.676609769996034</v>
      </c>
    </row>
    <row r="43" spans="12:13">
      <c r="L43" s="11">
        <v>800</v>
      </c>
      <c r="M43" s="12">
        <f t="shared" si="0"/>
        <v>69.057577295775999</v>
      </c>
    </row>
    <row r="44" spans="12:13">
      <c r="L44" s="11">
        <v>820</v>
      </c>
      <c r="M44" s="12">
        <f t="shared" si="0"/>
        <v>70.415327054621457</v>
      </c>
    </row>
    <row r="45" spans="12:13">
      <c r="L45" s="11">
        <v>840</v>
      </c>
      <c r="M45" s="12">
        <f t="shared" si="0"/>
        <v>71.74976210180921</v>
      </c>
    </row>
    <row r="46" spans="12:13">
      <c r="L46" s="11">
        <v>860</v>
      </c>
      <c r="M46" s="12">
        <f t="shared" si="0"/>
        <v>73.060812250721312</v>
      </c>
    </row>
    <row r="47" spans="12:13">
      <c r="L47" s="11">
        <v>880</v>
      </c>
      <c r="M47" s="12">
        <f t="shared" si="0"/>
        <v>74.348433272900763</v>
      </c>
    </row>
    <row r="48" spans="12:13">
      <c r="L48" s="11">
        <v>900</v>
      </c>
      <c r="M48" s="12">
        <f t="shared" si="0"/>
        <v>75.612606062806734</v>
      </c>
    </row>
    <row r="49" spans="12:13">
      <c r="L49" s="11">
        <v>920</v>
      </c>
      <c r="M49" s="12">
        <f t="shared" si="0"/>
        <v>76.85333577202573</v>
      </c>
    </row>
    <row r="50" spans="12:13">
      <c r="L50" s="11">
        <v>940</v>
      </c>
      <c r="M50" s="12">
        <f t="shared" si="0"/>
        <v>78.070650917581034</v>
      </c>
    </row>
    <row r="51" spans="12:13">
      <c r="L51" s="11">
        <v>960</v>
      </c>
      <c r="M51" s="12">
        <f t="shared" si="0"/>
        <v>79.264602468846022</v>
      </c>
    </row>
    <row r="52" spans="12:13">
      <c r="L52" s="11">
        <v>980</v>
      </c>
      <c r="M52" s="12">
        <f t="shared" si="0"/>
        <v>80.435262917411663</v>
      </c>
    </row>
    <row r="53" spans="12:13">
      <c r="L53" s="11">
        <v>1000</v>
      </c>
      <c r="M53" s="12">
        <f t="shared" si="0"/>
        <v>81.582725334087186</v>
      </c>
    </row>
    <row r="54" spans="12:13">
      <c r="L54" s="11">
        <v>1020</v>
      </c>
      <c r="M54" s="12">
        <f t="shared" si="0"/>
        <v>82.707102417026817</v>
      </c>
    </row>
    <row r="55" spans="12:13">
      <c r="L55" s="11">
        <v>1040</v>
      </c>
      <c r="M55" s="12">
        <f t="shared" si="0"/>
        <v>83.808525534778354</v>
      </c>
    </row>
    <row r="56" spans="12:13">
      <c r="L56" s="11">
        <v>1060</v>
      </c>
      <c r="M56" s="12">
        <f t="shared" si="0"/>
        <v>84.887143767843014</v>
      </c>
    </row>
    <row r="57" spans="12:13">
      <c r="L57" s="11">
        <v>1080</v>
      </c>
      <c r="M57" s="12">
        <f t="shared" si="0"/>
        <v>85.943122952121911</v>
      </c>
    </row>
    <row r="58" spans="12:13">
      <c r="L58" s="11">
        <v>1100</v>
      </c>
      <c r="M58" s="12">
        <f t="shared" si="0"/>
        <v>86.976644727406779</v>
      </c>
    </row>
    <row r="59" spans="12:13">
      <c r="L59" s="11">
        <v>1120</v>
      </c>
      <c r="M59" s="12">
        <f t="shared" si="0"/>
        <v>87.987905593850172</v>
      </c>
    </row>
    <row r="60" spans="12:13">
      <c r="L60" s="11">
        <v>1140</v>
      </c>
      <c r="M60" s="12">
        <f t="shared" si="0"/>
        <v>88.977115979128797</v>
      </c>
    </row>
    <row r="61" spans="12:13">
      <c r="L61" s="11">
        <v>1160</v>
      </c>
      <c r="M61" s="12">
        <f t="shared" si="0"/>
        <v>89.944499318790434</v>
      </c>
    </row>
    <row r="62" spans="12:13">
      <c r="L62" s="11">
        <v>1180</v>
      </c>
      <c r="M62" s="12">
        <f t="shared" si="0"/>
        <v>90.890291152055426</v>
      </c>
    </row>
    <row r="63" spans="12:13">
      <c r="L63" s="11">
        <v>1200</v>
      </c>
      <c r="M63" s="12">
        <f t="shared" si="0"/>
        <v>91.814738235127294</v>
      </c>
    </row>
    <row r="64" spans="12:13">
      <c r="L64" s="11">
        <v>1220</v>
      </c>
      <c r="M64" s="12">
        <f t="shared" si="0"/>
        <v>92.718097673854132</v>
      </c>
    </row>
    <row r="65" spans="12:13">
      <c r="L65" s="11">
        <v>1240</v>
      </c>
      <c r="M65" s="12">
        <f t="shared" si="0"/>
        <v>93.600636077377146</v>
      </c>
    </row>
    <row r="66" spans="12:13">
      <c r="L66" s="11">
        <v>1260</v>
      </c>
      <c r="M66" s="12">
        <f t="shared" si="0"/>
        <v>94.46262873420234</v>
      </c>
    </row>
    <row r="67" spans="12:13">
      <c r="L67" s="11">
        <v>1280</v>
      </c>
      <c r="M67" s="12">
        <f t="shared" si="0"/>
        <v>95.304358811939224</v>
      </c>
    </row>
    <row r="68" spans="12:13">
      <c r="L68" s="11">
        <v>1300</v>
      </c>
      <c r="M68" s="12">
        <f t="shared" ref="M68:M103" si="1">$H$3*TANH($H$4*(L68+$H$5)+$H$6)+$H$7</f>
        <v>96.126116581766624</v>
      </c>
    </row>
    <row r="69" spans="12:13">
      <c r="L69" s="11">
        <v>1320</v>
      </c>
      <c r="M69" s="12">
        <f t="shared" si="1"/>
        <v>96.928198668510163</v>
      </c>
    </row>
    <row r="70" spans="12:13">
      <c r="L70" s="11">
        <v>1340</v>
      </c>
      <c r="M70" s="12">
        <f t="shared" si="1"/>
        <v>97.71090732704856</v>
      </c>
    </row>
    <row r="71" spans="12:13">
      <c r="L71" s="11">
        <v>1360</v>
      </c>
      <c r="M71" s="12">
        <f t="shared" si="1"/>
        <v>98.474549745610275</v>
      </c>
    </row>
    <row r="72" spans="12:13">
      <c r="L72" s="11">
        <v>1380</v>
      </c>
      <c r="M72" s="12">
        <f t="shared" si="1"/>
        <v>99.219437376373222</v>
      </c>
    </row>
    <row r="73" spans="12:13">
      <c r="L73" s="11">
        <v>1400</v>
      </c>
      <c r="M73" s="12">
        <f t="shared" si="1"/>
        <v>99.945885293642661</v>
      </c>
    </row>
    <row r="74" spans="12:13">
      <c r="L74" s="11">
        <v>1420</v>
      </c>
      <c r="M74" s="12">
        <f t="shared" si="1"/>
        <v>100.6542115797546</v>
      </c>
    </row>
    <row r="75" spans="12:13">
      <c r="L75" s="11">
        <v>1440</v>
      </c>
      <c r="M75" s="12">
        <f t="shared" si="1"/>
        <v>101.34473673873201</v>
      </c>
    </row>
    <row r="76" spans="12:13">
      <c r="L76" s="11">
        <v>1460</v>
      </c>
      <c r="M76" s="12">
        <f t="shared" si="1"/>
        <v>102.01778313761378</v>
      </c>
    </row>
    <row r="77" spans="12:13">
      <c r="L77" s="11">
        <v>1480</v>
      </c>
      <c r="M77" s="12">
        <f t="shared" si="1"/>
        <v>102.67367447527455</v>
      </c>
    </row>
    <row r="78" spans="12:13">
      <c r="L78" s="11">
        <v>1500</v>
      </c>
      <c r="M78" s="12">
        <f t="shared" si="1"/>
        <v>103.31273527846425</v>
      </c>
    </row>
    <row r="79" spans="12:13">
      <c r="L79" s="11">
        <v>1520</v>
      </c>
      <c r="M79" s="12">
        <f t="shared" si="1"/>
        <v>103.93529042471286</v>
      </c>
    </row>
    <row r="80" spans="12:13">
      <c r="L80" s="11">
        <v>1540</v>
      </c>
      <c r="M80" s="12">
        <f t="shared" si="1"/>
        <v>104.54166469167343</v>
      </c>
    </row>
    <row r="81" spans="12:13">
      <c r="L81" s="11">
        <v>1560</v>
      </c>
      <c r="M81" s="12">
        <f t="shared" si="1"/>
        <v>105.13218233241015</v>
      </c>
    </row>
    <row r="82" spans="12:13">
      <c r="L82" s="11">
        <v>1580</v>
      </c>
      <c r="M82" s="12">
        <f t="shared" si="1"/>
        <v>105.70716667608072</v>
      </c>
    </row>
    <row r="83" spans="12:13">
      <c r="L83" s="11">
        <v>1600</v>
      </c>
      <c r="M83" s="12">
        <f t="shared" si="1"/>
        <v>106.26693975341261</v>
      </c>
    </row>
    <row r="84" spans="12:13">
      <c r="L84" s="11">
        <v>1620</v>
      </c>
      <c r="M84" s="12">
        <f t="shared" si="1"/>
        <v>106.81182194632856</v>
      </c>
    </row>
    <row r="85" spans="12:13">
      <c r="L85" s="11">
        <v>1640</v>
      </c>
      <c r="M85" s="12">
        <f t="shared" si="1"/>
        <v>107.34213166104063</v>
      </c>
    </row>
    <row r="86" spans="12:13">
      <c r="L86" s="11">
        <v>1660</v>
      </c>
      <c r="M86" s="12">
        <f t="shared" si="1"/>
        <v>107.85818502390116</v>
      </c>
    </row>
    <row r="87" spans="12:13">
      <c r="L87" s="11">
        <v>1680</v>
      </c>
      <c r="M87" s="12">
        <f t="shared" si="1"/>
        <v>108.36029559927476</v>
      </c>
    </row>
    <row r="88" spans="12:13">
      <c r="L88" s="11">
        <v>1700</v>
      </c>
      <c r="M88" s="12">
        <f t="shared" si="1"/>
        <v>108.84877412867532</v>
      </c>
    </row>
    <row r="89" spans="12:13">
      <c r="L89" s="11">
        <v>1720</v>
      </c>
      <c r="M89" s="12">
        <f t="shared" si="1"/>
        <v>109.32392829039793</v>
      </c>
    </row>
    <row r="90" spans="12:13">
      <c r="L90" s="11">
        <v>1740</v>
      </c>
      <c r="M90" s="12">
        <f t="shared" si="1"/>
        <v>109.78606247886603</v>
      </c>
    </row>
    <row r="91" spans="12:13">
      <c r="L91" s="11">
        <v>1760</v>
      </c>
      <c r="M91" s="12">
        <f t="shared" si="1"/>
        <v>110.23547760290762</v>
      </c>
    </row>
    <row r="92" spans="12:13">
      <c r="L92" s="11">
        <v>1780</v>
      </c>
      <c r="M92" s="12">
        <f t="shared" si="1"/>
        <v>110.67247090217325</v>
      </c>
    </row>
    <row r="93" spans="12:13">
      <c r="L93" s="11">
        <v>1800</v>
      </c>
      <c r="M93" s="12">
        <f t="shared" si="1"/>
        <v>111.0973357809097</v>
      </c>
    </row>
    <row r="94" spans="12:13">
      <c r="L94" s="11">
        <v>1820</v>
      </c>
      <c r="M94" s="12">
        <f t="shared" si="1"/>
        <v>111.51036165830781</v>
      </c>
    </row>
    <row r="95" spans="12:13">
      <c r="L95" s="11">
        <v>1840</v>
      </c>
      <c r="M95" s="12">
        <f t="shared" si="1"/>
        <v>111.91183383465093</v>
      </c>
    </row>
    <row r="96" spans="12:13">
      <c r="L96" s="11">
        <v>1860</v>
      </c>
      <c r="M96" s="12">
        <f t="shared" si="1"/>
        <v>112.30203337250001</v>
      </c>
    </row>
    <row r="97" spans="12:13">
      <c r="L97" s="11">
        <v>1880</v>
      </c>
      <c r="M97" s="12">
        <f t="shared" si="1"/>
        <v>112.68123699216379</v>
      </c>
    </row>
    <row r="98" spans="12:13">
      <c r="L98" s="11">
        <v>1900</v>
      </c>
      <c r="M98" s="12">
        <f t="shared" si="1"/>
        <v>113.0497169807166</v>
      </c>
    </row>
    <row r="99" spans="12:13">
      <c r="L99" s="11">
        <v>1920</v>
      </c>
      <c r="M99" s="12">
        <f t="shared" si="1"/>
        <v>113.40774111384192</v>
      </c>
    </row>
    <row r="100" spans="12:13">
      <c r="L100" s="11">
        <v>1940</v>
      </c>
      <c r="M100" s="12">
        <f t="shared" si="1"/>
        <v>113.75557258979825</v>
      </c>
    </row>
    <row r="101" spans="12:13">
      <c r="L101" s="11">
        <v>1960</v>
      </c>
      <c r="M101" s="12">
        <f t="shared" si="1"/>
        <v>114.09346997481983</v>
      </c>
    </row>
    <row r="102" spans="12:13">
      <c r="L102" s="11">
        <v>1980</v>
      </c>
      <c r="M102" s="12">
        <f t="shared" si="1"/>
        <v>114.42168715928733</v>
      </c>
    </row>
    <row r="103" spans="12:13">
      <c r="L103" s="11">
        <v>2000</v>
      </c>
      <c r="M103" s="12">
        <f t="shared" si="1"/>
        <v>114.74047332402149</v>
      </c>
    </row>
  </sheetData>
  <sortState ref="BY50:CC125">
    <sortCondition descending="1" ref="CC50:CC125"/>
  </sortState>
  <mergeCells count="2">
    <mergeCell ref="G2:H2"/>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U1599"/>
  <sheetViews>
    <sheetView workbookViewId="0"/>
  </sheetViews>
  <sheetFormatPr defaultColWidth="8.85546875" defaultRowHeight="12.75"/>
  <cols>
    <col min="1" max="1" width="8.85546875" style="30"/>
    <col min="2" max="2" width="8.85546875" style="31"/>
    <col min="3" max="3" width="13.42578125" style="31" customWidth="1"/>
    <col min="4" max="29" width="14.7109375" style="14" customWidth="1"/>
    <col min="30" max="30" width="20.85546875" style="14" customWidth="1"/>
    <col min="31" max="41" width="14.7109375" style="14" customWidth="1"/>
    <col min="42" max="42" width="51.28515625" style="14" customWidth="1"/>
    <col min="43" max="54" width="14.7109375" style="14" customWidth="1"/>
    <col min="55" max="55" width="28.42578125" style="14" customWidth="1"/>
    <col min="56" max="74" width="14.7109375" style="14" customWidth="1"/>
    <col min="75" max="75" width="18.28515625" style="14" customWidth="1"/>
    <col min="76" max="79" width="14.7109375" style="14" customWidth="1"/>
    <col min="80" max="93" width="16.85546875" style="14" customWidth="1"/>
    <col min="94" max="99" width="9.140625" style="30" customWidth="1"/>
    <col min="100" max="100" width="15.140625" style="33" customWidth="1"/>
    <col min="101" max="101" width="11.5703125" style="33" customWidth="1"/>
    <col min="102" max="102" width="9.5703125" style="30" customWidth="1"/>
    <col min="103" max="104" width="9.140625" style="30" customWidth="1"/>
    <col min="105" max="105" width="11.42578125" style="34" customWidth="1"/>
    <col min="106" max="106" width="9.140625" style="14" customWidth="1"/>
    <col min="107" max="107" width="9.140625" style="30" customWidth="1"/>
    <col min="108" max="108" width="11.140625" style="30" customWidth="1"/>
    <col min="109" max="109" width="13.85546875" style="30" customWidth="1"/>
    <col min="110" max="110" width="13" style="33" customWidth="1"/>
    <col min="111" max="111" width="9.140625" style="31" customWidth="1"/>
    <col min="112" max="119" width="9.140625" style="14" customWidth="1"/>
    <col min="120" max="120" width="10.85546875" style="33" customWidth="1"/>
    <col min="121" max="121" width="13" style="14" customWidth="1"/>
    <col min="122" max="122" width="12.42578125" style="14" customWidth="1"/>
    <col min="123" max="123" width="9" style="14" customWidth="1"/>
    <col min="124" max="124" width="9.140625" style="14" customWidth="1"/>
    <col min="125" max="16384" width="8.85546875" style="14"/>
  </cols>
  <sheetData>
    <row r="1" spans="1:125" s="45" customFormat="1" ht="168" customHeight="1">
      <c r="A1" s="38" t="s">
        <v>1322</v>
      </c>
      <c r="B1" s="44" t="s">
        <v>1172</v>
      </c>
      <c r="C1" s="44" t="s">
        <v>1171</v>
      </c>
      <c r="D1" s="40" t="s">
        <v>1079</v>
      </c>
      <c r="E1" s="39" t="s">
        <v>1080</v>
      </c>
      <c r="F1" s="39" t="s">
        <v>1081</v>
      </c>
      <c r="G1" s="39" t="s">
        <v>1082</v>
      </c>
      <c r="H1" s="40" t="s">
        <v>0</v>
      </c>
      <c r="I1" s="39" t="s">
        <v>1083</v>
      </c>
      <c r="J1" s="39" t="s">
        <v>1084</v>
      </c>
      <c r="K1" s="39" t="s">
        <v>1085</v>
      </c>
      <c r="L1" s="39" t="s">
        <v>1086</v>
      </c>
      <c r="M1" s="39" t="s">
        <v>1087</v>
      </c>
      <c r="N1" s="39" t="s">
        <v>1088</v>
      </c>
      <c r="O1" s="39" t="s">
        <v>1089</v>
      </c>
      <c r="P1" s="39" t="s">
        <v>1090</v>
      </c>
      <c r="Q1" s="39" t="s">
        <v>1091</v>
      </c>
      <c r="R1" s="39" t="s">
        <v>1092</v>
      </c>
      <c r="S1" s="39" t="s">
        <v>1093</v>
      </c>
      <c r="T1" s="39" t="s">
        <v>1094</v>
      </c>
      <c r="U1" s="39" t="s">
        <v>1095</v>
      </c>
      <c r="V1" s="39" t="s">
        <v>1096</v>
      </c>
      <c r="W1" s="39" t="s">
        <v>1097</v>
      </c>
      <c r="X1" s="39" t="s">
        <v>1098</v>
      </c>
      <c r="Y1" s="39" t="s">
        <v>1099</v>
      </c>
      <c r="Z1" s="39" t="s">
        <v>1100</v>
      </c>
      <c r="AA1" s="39" t="s">
        <v>1101</v>
      </c>
      <c r="AB1" s="39" t="s">
        <v>1102</v>
      </c>
      <c r="AC1" s="39" t="s">
        <v>1103</v>
      </c>
      <c r="AD1" s="39" t="s">
        <v>1104</v>
      </c>
      <c r="AE1" s="39" t="s">
        <v>1105</v>
      </c>
      <c r="AF1" s="39" t="s">
        <v>1106</v>
      </c>
      <c r="AG1" s="39" t="s">
        <v>1107</v>
      </c>
      <c r="AH1" s="39" t="s">
        <v>1108</v>
      </c>
      <c r="AI1" s="39" t="s">
        <v>1</v>
      </c>
      <c r="AJ1" s="39" t="s">
        <v>1109</v>
      </c>
      <c r="AK1" s="39" t="s">
        <v>1110</v>
      </c>
      <c r="AL1" s="39" t="s">
        <v>1111</v>
      </c>
      <c r="AM1" s="39" t="s">
        <v>1112</v>
      </c>
      <c r="AN1" s="39" t="s">
        <v>1113</v>
      </c>
      <c r="AO1" s="39" t="s">
        <v>1114</v>
      </c>
      <c r="AP1" s="39" t="s">
        <v>1115</v>
      </c>
      <c r="AQ1" s="39" t="s">
        <v>1116</v>
      </c>
      <c r="AR1" s="39" t="s">
        <v>1117</v>
      </c>
      <c r="AS1" s="39" t="s">
        <v>1111</v>
      </c>
      <c r="AT1" s="39" t="s">
        <v>1112</v>
      </c>
      <c r="AU1" s="39" t="s">
        <v>1118</v>
      </c>
      <c r="AV1" s="39" t="s">
        <v>1114</v>
      </c>
      <c r="AW1" s="39" t="s">
        <v>1119</v>
      </c>
      <c r="AX1" s="39" t="s">
        <v>1120</v>
      </c>
      <c r="AY1" s="39" t="s">
        <v>1121</v>
      </c>
      <c r="AZ1" s="39" t="s">
        <v>1122</v>
      </c>
      <c r="BA1" s="39" t="s">
        <v>1118</v>
      </c>
      <c r="BB1" s="39" t="s">
        <v>1123</v>
      </c>
      <c r="BC1" s="39" t="s">
        <v>1124</v>
      </c>
      <c r="BD1" s="39" t="s">
        <v>1125</v>
      </c>
      <c r="BE1" s="39" t="s">
        <v>1126</v>
      </c>
      <c r="BF1" s="39" t="s">
        <v>1127</v>
      </c>
      <c r="BG1" s="39" t="s">
        <v>1128</v>
      </c>
      <c r="BH1" s="39" t="s">
        <v>1129</v>
      </c>
      <c r="BI1" s="39" t="s">
        <v>1130</v>
      </c>
      <c r="BJ1" s="39" t="s">
        <v>1131</v>
      </c>
      <c r="BK1" s="39" t="s">
        <v>1132</v>
      </c>
      <c r="BL1" s="39" t="s">
        <v>1133</v>
      </c>
      <c r="BM1" s="39" t="s">
        <v>1134</v>
      </c>
      <c r="BN1" s="39" t="s">
        <v>1135</v>
      </c>
      <c r="BO1" s="39" t="s">
        <v>1136</v>
      </c>
      <c r="BP1" s="39" t="s">
        <v>1137</v>
      </c>
      <c r="BQ1" s="39" t="s">
        <v>1138</v>
      </c>
      <c r="BR1" s="39" t="s">
        <v>1139</v>
      </c>
      <c r="BS1" s="39" t="s">
        <v>1140</v>
      </c>
      <c r="BT1" s="39" t="s">
        <v>1141</v>
      </c>
      <c r="BU1" s="39" t="s">
        <v>1142</v>
      </c>
      <c r="BV1" s="39" t="s">
        <v>1143</v>
      </c>
      <c r="BW1" s="39" t="s">
        <v>1144</v>
      </c>
      <c r="BX1" s="40" t="s">
        <v>1145</v>
      </c>
      <c r="BY1" s="39" t="s">
        <v>1146</v>
      </c>
      <c r="BZ1" s="39" t="s">
        <v>1147</v>
      </c>
      <c r="CA1" s="39" t="s">
        <v>1148</v>
      </c>
      <c r="CB1" s="39" t="s">
        <v>1149</v>
      </c>
      <c r="CC1" s="39" t="s">
        <v>1150</v>
      </c>
      <c r="CD1" s="39" t="s">
        <v>1151</v>
      </c>
      <c r="CE1" s="39" t="s">
        <v>1152</v>
      </c>
      <c r="CF1" s="39" t="s">
        <v>1153</v>
      </c>
      <c r="CG1" s="39" t="s">
        <v>1154</v>
      </c>
      <c r="CH1" s="39" t="s">
        <v>1155</v>
      </c>
      <c r="CI1" s="39" t="s">
        <v>1156</v>
      </c>
      <c r="CJ1" s="39" t="s">
        <v>1157</v>
      </c>
      <c r="CK1" s="39" t="s">
        <v>1158</v>
      </c>
      <c r="CL1" s="39" t="s">
        <v>1159</v>
      </c>
      <c r="CM1" s="39" t="s">
        <v>1160</v>
      </c>
      <c r="CN1" s="39" t="s">
        <v>1161</v>
      </c>
      <c r="CO1" s="39" t="s">
        <v>1162</v>
      </c>
      <c r="CP1" s="41" t="s">
        <v>1084</v>
      </c>
      <c r="CQ1" s="41" t="s">
        <v>1163</v>
      </c>
      <c r="CR1" s="41" t="s">
        <v>1164</v>
      </c>
      <c r="CS1" s="42" t="s">
        <v>1167</v>
      </c>
      <c r="CT1" s="41" t="s">
        <v>1165</v>
      </c>
      <c r="CU1" s="42" t="s">
        <v>1168</v>
      </c>
      <c r="CV1" s="42" t="s">
        <v>1170</v>
      </c>
      <c r="CW1" s="42" t="s">
        <v>1313</v>
      </c>
      <c r="CX1" s="42" t="s">
        <v>1067</v>
      </c>
      <c r="CY1" s="42" t="s">
        <v>1063</v>
      </c>
      <c r="CZ1" s="41" t="s">
        <v>1314</v>
      </c>
      <c r="DA1" s="41" t="s">
        <v>1166</v>
      </c>
      <c r="DB1" s="42" t="s">
        <v>1064</v>
      </c>
      <c r="DC1" s="42" t="s">
        <v>1319</v>
      </c>
      <c r="DD1" s="41" t="s">
        <v>1320</v>
      </c>
      <c r="DE1" s="41" t="s">
        <v>1321</v>
      </c>
      <c r="DF1" s="43" t="s">
        <v>1315</v>
      </c>
      <c r="DG1" s="43" t="s">
        <v>1338</v>
      </c>
      <c r="DH1" s="43" t="s">
        <v>1316</v>
      </c>
      <c r="DI1" s="43" t="s">
        <v>1343</v>
      </c>
      <c r="DJ1" s="43" t="s">
        <v>1342</v>
      </c>
      <c r="DK1" s="43" t="s">
        <v>1341</v>
      </c>
      <c r="DL1" s="43" t="s">
        <v>1340</v>
      </c>
      <c r="DM1" s="43" t="s">
        <v>1350</v>
      </c>
      <c r="DN1" s="43" t="s">
        <v>1351</v>
      </c>
      <c r="DO1" s="43" t="s">
        <v>1352</v>
      </c>
      <c r="DP1" s="43" t="s">
        <v>1344</v>
      </c>
      <c r="DQ1" s="43" t="s">
        <v>1345</v>
      </c>
      <c r="DR1" s="43" t="s">
        <v>1346</v>
      </c>
      <c r="DS1" s="43" t="s">
        <v>1347</v>
      </c>
      <c r="DT1" s="43" t="s">
        <v>1348</v>
      </c>
      <c r="DU1" s="42" t="s">
        <v>1256</v>
      </c>
    </row>
    <row r="2" spans="1:125" ht="18" customHeight="1">
      <c r="A2" s="29">
        <v>1</v>
      </c>
      <c r="B2" s="29">
        <v>5</v>
      </c>
      <c r="C2" s="29">
        <v>946</v>
      </c>
      <c r="D2" s="21">
        <v>42115</v>
      </c>
      <c r="E2" s="21">
        <v>42121</v>
      </c>
      <c r="F2" s="21">
        <v>42124</v>
      </c>
      <c r="G2" s="20" t="s">
        <v>4</v>
      </c>
      <c r="H2" s="20" t="s">
        <v>26</v>
      </c>
      <c r="I2" s="22">
        <v>6</v>
      </c>
      <c r="J2" s="20" t="s">
        <v>5</v>
      </c>
      <c r="K2" s="20" t="s">
        <v>26</v>
      </c>
      <c r="L2" s="20" t="s">
        <v>27</v>
      </c>
      <c r="M2" s="23" t="s">
        <v>27</v>
      </c>
      <c r="N2" s="23" t="s">
        <v>7</v>
      </c>
      <c r="O2" s="23" t="s">
        <v>26</v>
      </c>
      <c r="P2" s="24">
        <v>7.6</v>
      </c>
      <c r="Q2" s="24">
        <v>13.6</v>
      </c>
      <c r="R2" s="24">
        <v>15.6</v>
      </c>
      <c r="S2" s="24">
        <v>103.4</v>
      </c>
      <c r="T2" s="24">
        <v>1.78</v>
      </c>
      <c r="U2" s="24">
        <v>768</v>
      </c>
      <c r="V2" s="24">
        <v>1366</v>
      </c>
      <c r="W2" s="24">
        <v>1.0489999999999999</v>
      </c>
      <c r="X2" s="23" t="s">
        <v>8</v>
      </c>
      <c r="Y2" s="23" t="s">
        <v>8</v>
      </c>
      <c r="Z2" s="24">
        <v>10145</v>
      </c>
      <c r="AA2" s="24">
        <v>60</v>
      </c>
      <c r="AB2" s="24">
        <v>91</v>
      </c>
      <c r="AC2" s="24">
        <v>91</v>
      </c>
      <c r="AD2" s="23" t="s">
        <v>972</v>
      </c>
      <c r="AE2" s="23" t="s">
        <v>23</v>
      </c>
      <c r="AF2" s="23" t="s">
        <v>11</v>
      </c>
      <c r="AG2" s="23" t="s">
        <v>26</v>
      </c>
      <c r="AH2" s="23" t="s">
        <v>26</v>
      </c>
      <c r="AI2" s="23" t="s">
        <v>34</v>
      </c>
      <c r="AJ2" s="23" t="s">
        <v>11</v>
      </c>
      <c r="AK2" s="23" t="s">
        <v>23</v>
      </c>
      <c r="AL2" s="23" t="s">
        <v>111</v>
      </c>
      <c r="AM2" s="23" t="s">
        <v>26</v>
      </c>
      <c r="AN2" s="23" t="s">
        <v>72</v>
      </c>
      <c r="AO2" s="23" t="s">
        <v>14</v>
      </c>
      <c r="AP2" s="23" t="s">
        <v>14</v>
      </c>
      <c r="AQ2" s="23" t="s">
        <v>14</v>
      </c>
      <c r="AR2" s="23"/>
      <c r="AS2" s="23" t="s">
        <v>111</v>
      </c>
      <c r="AT2" s="23" t="s">
        <v>26</v>
      </c>
      <c r="AU2" s="23" t="s">
        <v>14</v>
      </c>
      <c r="AV2" s="25" t="s">
        <v>14</v>
      </c>
      <c r="AW2" s="25" t="s">
        <v>14</v>
      </c>
      <c r="AX2" s="26">
        <v>15.6</v>
      </c>
      <c r="AY2" s="26">
        <v>103.4</v>
      </c>
      <c r="AZ2" s="25" t="s">
        <v>72</v>
      </c>
      <c r="BA2" s="25" t="s">
        <v>14</v>
      </c>
      <c r="BB2" s="23" t="s">
        <v>14</v>
      </c>
      <c r="BC2" s="23" t="s">
        <v>2</v>
      </c>
      <c r="BD2" s="23" t="s">
        <v>26</v>
      </c>
      <c r="BE2" s="23" t="s">
        <v>11</v>
      </c>
      <c r="BF2" s="23" t="s">
        <v>149</v>
      </c>
      <c r="BG2" s="23" t="s">
        <v>11</v>
      </c>
      <c r="BH2" s="23" t="s">
        <v>17</v>
      </c>
      <c r="BI2" s="23" t="s">
        <v>14</v>
      </c>
      <c r="BJ2" s="23"/>
      <c r="BK2" s="23" t="s">
        <v>11</v>
      </c>
      <c r="BL2" s="23" t="s">
        <v>11</v>
      </c>
      <c r="BM2" s="23" t="s">
        <v>11</v>
      </c>
      <c r="BN2" s="23"/>
      <c r="BO2" s="24">
        <v>6.7</v>
      </c>
      <c r="BP2" s="24">
        <v>238.1</v>
      </c>
      <c r="BQ2" s="24">
        <v>230</v>
      </c>
      <c r="BR2" s="24">
        <v>175</v>
      </c>
      <c r="BS2" s="24">
        <v>200</v>
      </c>
      <c r="BT2" s="23"/>
      <c r="BU2" s="23"/>
      <c r="BV2" s="24">
        <v>6.63</v>
      </c>
      <c r="BW2" s="24">
        <v>0.25</v>
      </c>
      <c r="BX2" s="23"/>
      <c r="BY2" s="24">
        <v>0.21</v>
      </c>
      <c r="BZ2" s="27">
        <v>0.25</v>
      </c>
      <c r="CA2" s="27">
        <v>0.21</v>
      </c>
      <c r="CB2" s="25"/>
      <c r="CC2" s="25"/>
      <c r="CD2" s="28">
        <v>6.75</v>
      </c>
      <c r="CE2" s="28">
        <v>0.27</v>
      </c>
      <c r="CF2" s="25"/>
      <c r="CG2" s="28">
        <v>0.21</v>
      </c>
      <c r="CH2" s="28">
        <v>12.83</v>
      </c>
      <c r="CI2" s="28">
        <v>0.5</v>
      </c>
      <c r="CJ2" s="28">
        <v>0.5</v>
      </c>
      <c r="CK2" s="28">
        <v>0</v>
      </c>
      <c r="CL2" s="28">
        <v>0</v>
      </c>
      <c r="CM2" s="28">
        <v>0.5</v>
      </c>
      <c r="CN2" s="25"/>
      <c r="CO2" s="28">
        <v>0</v>
      </c>
      <c r="CP2" s="30" t="s">
        <v>1078</v>
      </c>
      <c r="CQ2" s="8">
        <f t="shared" ref="CQ2:CQ65" si="0">(W2*1000000)/S2</f>
        <v>10145.067698259187</v>
      </c>
      <c r="CR2" s="8">
        <f t="shared" ref="CR2:CR65" si="1">IF($R2&lt;14,14,IF($R2&lt;16,16,IF($R2&lt;19,19,IF($R2&lt;20,20,IF($R2&lt;22,22,IF($R2&lt;24,24,IF($R2&lt;26,26,28)))))))</f>
        <v>16</v>
      </c>
      <c r="CS2" s="8">
        <f t="shared" ref="CS2:CS65" si="2">IF(W2&lt;=1.05,1.05,IF(W2&lt;=1.3,1.3,IF(W2&lt;=1.5,1.5,IF(W2&lt;=2,2,IF(W2&lt;=2.5,2.5,IF(W2&lt;=3.8,3.8,IF(W2&lt;=5,5,8)))))))</f>
        <v>1.05</v>
      </c>
      <c r="CT2" s="8">
        <f t="shared" ref="CT2:CT65" si="3">IF($R2&lt;30,30,IF($R2&lt;40,40,IF($R2&lt;50,50,IF($R2&lt;=60,60))))</f>
        <v>30</v>
      </c>
      <c r="CU2" s="8">
        <f t="shared" ref="CU2:CU65" si="4">IF(BP2&lt;200,100,IF(BP2&lt;300,200,IF(BP2&lt;400,300,IF(BP2&lt;500,400,IF(BP2&lt;600,500,IF(BP2&lt;700,600,IF(BP2&lt;800,700,IF(BP2&lt;900,800,900))))))))</f>
        <v>200</v>
      </c>
      <c r="CV2" s="10">
        <f t="shared" ref="CV2:CV65" si="5">($BP2*$S2)</f>
        <v>24619.54</v>
      </c>
      <c r="CW2" s="10">
        <f>CV2/1000</f>
        <v>24.619540000000001</v>
      </c>
      <c r="CX2" s="8" t="str">
        <f t="shared" ref="CX2:CX65" si="6">IF(AND(BL2="Yes",BM2="Yes"),"Yes","No")</f>
        <v>No</v>
      </c>
      <c r="CY2" s="30" t="s">
        <v>11</v>
      </c>
      <c r="CZ2" s="30" t="s">
        <v>11</v>
      </c>
      <c r="DA2" s="31" t="s">
        <v>11</v>
      </c>
      <c r="DB2" s="31" t="s">
        <v>11</v>
      </c>
      <c r="DC2" s="8" t="str">
        <f t="shared" ref="DC2:DC65" si="7">IF(AF2="Yes","Yes","No")</f>
        <v>No</v>
      </c>
      <c r="DD2" s="8" t="s">
        <v>11</v>
      </c>
      <c r="DE2" s="30" t="s">
        <v>11</v>
      </c>
      <c r="DF2" s="10">
        <f t="shared" ref="DF2" si="8">((BV2*0.35)+(BW2*0.65))*(365*24)/1000</f>
        <v>21.751080000000002</v>
      </c>
      <c r="DG2" s="9">
        <f>IF(S2&lt;Monitors!$H$4,(S2*Monitors!$I$4)+Monitors!$J$4,IF(S2&lt;Monitors!$H$5,(S2*Monitors!$I$5)+Monitors!$J$5,IF(S2&lt;Monitors!$H$6,(S2*Monitors!$I$6)+Monitors!$J$6,IF(S2&lt;Monitors!$H$7,(Monitors!$I$7*S2)+Monitors!$J$7,IF(S2&lt;Monitors!$H$8,(S2*Monitors!$I$8)+Monitors!$J$8,IF(S2&lt;Monitors!$H$9,(S2*Monitors!$I$9)+Monitors!$J$9,IF(S2&lt;Monitors!$H$10,(S2*Monitors!$I$10)+Monitors!$J$10,IF(S2&lt;Monitors!$H$11,(S2*Monitors!$I$11)+Monitors!$J$11,Monitors!$J$12))))))))</f>
        <v>15.363076923076925</v>
      </c>
      <c r="DH2" s="10">
        <f>$DF2-(Monitors!$B$4*'All Data'!$W2)</f>
        <v>15.320710000000002</v>
      </c>
      <c r="DI2" s="10">
        <f>IF($CX2="Yes",DH2-(Monitors!$E$4*(DG2+(Monitors!$B$4*'All Data'!$W2))),'All Data'!DH2)</f>
        <v>15.320710000000002</v>
      </c>
      <c r="DJ2" s="10">
        <f>IF(DD2="Yes",'All Data'!DI2-(DG2*Monitors!$C$4),'All Data'!DI2)</f>
        <v>15.320710000000002</v>
      </c>
      <c r="DK2" s="10">
        <f>IF($DE2="Yes",DJ2-(DG2*Monitors!$D$4),'All Data'!DJ2)</f>
        <v>15.320710000000002</v>
      </c>
      <c r="DL2" s="10">
        <f>IF($CZ2="Yes",DK2-Monitors!$C$7,'All Data'!DK2)</f>
        <v>15.320710000000002</v>
      </c>
      <c r="DM2" s="10">
        <f>IF($DA2="Yes",DL2-Monitors!$D$7,'All Data'!DL2)</f>
        <v>15.320710000000002</v>
      </c>
      <c r="DN2" s="10">
        <f>IF(DB2="Yes",DM2-((DG2+(W2*Monitors!$B$4))*Monitors!$F$4),'All Data'!DM2)</f>
        <v>15.320710000000002</v>
      </c>
      <c r="DO2" s="8" t="str">
        <f>IF(DN2&lt;=DG2,"Yes","No")</f>
        <v>Yes</v>
      </c>
      <c r="DP2" s="10">
        <v>0.98478160000000015</v>
      </c>
      <c r="DQ2" s="10">
        <v>5.6452184000000001</v>
      </c>
      <c r="DR2" s="10">
        <v>5.6452184000000001</v>
      </c>
      <c r="DS2" s="9">
        <v>9.8922910722644559</v>
      </c>
      <c r="DT2" s="9" t="s">
        <v>23</v>
      </c>
      <c r="DU2" s="14">
        <v>0</v>
      </c>
    </row>
    <row r="3" spans="1:125" ht="18" customHeight="1">
      <c r="A3" s="29">
        <v>2</v>
      </c>
      <c r="B3" s="29">
        <v>53</v>
      </c>
      <c r="C3" s="29">
        <v>572</v>
      </c>
      <c r="D3" s="21">
        <v>41943</v>
      </c>
      <c r="E3" s="21">
        <v>41862</v>
      </c>
      <c r="F3" s="21">
        <v>41880</v>
      </c>
      <c r="G3" s="20" t="s">
        <v>4</v>
      </c>
      <c r="H3" s="20"/>
      <c r="I3" s="22">
        <v>6</v>
      </c>
      <c r="J3" s="20" t="s">
        <v>5</v>
      </c>
      <c r="K3" s="20"/>
      <c r="L3" s="20" t="s">
        <v>121</v>
      </c>
      <c r="M3" s="23"/>
      <c r="N3" s="23" t="s">
        <v>7</v>
      </c>
      <c r="O3" s="23"/>
      <c r="P3" s="24">
        <v>4.9000000000000004</v>
      </c>
      <c r="Q3" s="24">
        <v>8.8000000000000007</v>
      </c>
      <c r="R3" s="24">
        <v>10.1</v>
      </c>
      <c r="S3" s="24">
        <v>43.25</v>
      </c>
      <c r="T3" s="24">
        <v>1.71</v>
      </c>
      <c r="U3" s="24">
        <v>600</v>
      </c>
      <c r="V3" s="24">
        <v>1024</v>
      </c>
      <c r="W3" s="24">
        <v>0.61399999999999999</v>
      </c>
      <c r="X3" s="23" t="s">
        <v>591</v>
      </c>
      <c r="Y3" s="23" t="s">
        <v>591</v>
      </c>
      <c r="Z3" s="24">
        <v>14206</v>
      </c>
      <c r="AA3" s="24">
        <v>60</v>
      </c>
      <c r="AB3" s="24">
        <v>140</v>
      </c>
      <c r="AC3" s="24">
        <v>120</v>
      </c>
      <c r="AD3" s="23" t="s">
        <v>1033</v>
      </c>
      <c r="AE3" s="23" t="s">
        <v>11</v>
      </c>
      <c r="AF3" s="23" t="s">
        <v>11</v>
      </c>
      <c r="AG3" s="23"/>
      <c r="AH3" s="23"/>
      <c r="AI3" s="23" t="s">
        <v>57</v>
      </c>
      <c r="AJ3" s="23" t="s">
        <v>11</v>
      </c>
      <c r="AK3" s="23" t="s">
        <v>11</v>
      </c>
      <c r="AL3" s="23" t="s">
        <v>24</v>
      </c>
      <c r="AM3" s="23" t="s">
        <v>1034</v>
      </c>
      <c r="AN3" s="23" t="s">
        <v>14</v>
      </c>
      <c r="AO3" s="23"/>
      <c r="AP3" s="23" t="s">
        <v>115</v>
      </c>
      <c r="AQ3" s="23"/>
      <c r="AR3" s="23"/>
      <c r="AS3" s="23" t="s">
        <v>24</v>
      </c>
      <c r="AT3" s="23" t="s">
        <v>1034</v>
      </c>
      <c r="AU3" s="23" t="s">
        <v>14</v>
      </c>
      <c r="AV3" s="25"/>
      <c r="AW3" s="25"/>
      <c r="AX3" s="26">
        <v>10.1</v>
      </c>
      <c r="AY3" s="26">
        <v>43.25</v>
      </c>
      <c r="AZ3" s="25" t="s">
        <v>14</v>
      </c>
      <c r="BA3" s="25" t="s">
        <v>14</v>
      </c>
      <c r="BB3" s="23"/>
      <c r="BC3" s="23" t="s">
        <v>665</v>
      </c>
      <c r="BD3" s="23"/>
      <c r="BE3" s="23" t="s">
        <v>23</v>
      </c>
      <c r="BF3" s="23" t="s">
        <v>1035</v>
      </c>
      <c r="BG3" s="23" t="s">
        <v>11</v>
      </c>
      <c r="BH3" s="23" t="s">
        <v>17</v>
      </c>
      <c r="BI3" s="23"/>
      <c r="BJ3" s="23"/>
      <c r="BK3" s="23" t="s">
        <v>11</v>
      </c>
      <c r="BL3" s="23" t="s">
        <v>11</v>
      </c>
      <c r="BM3" s="23"/>
      <c r="BN3" s="23"/>
      <c r="BO3" s="24">
        <v>0</v>
      </c>
      <c r="BP3" s="24">
        <v>296.89999999999998</v>
      </c>
      <c r="BQ3" s="24">
        <v>250</v>
      </c>
      <c r="BR3" s="24">
        <v>296.89999999999998</v>
      </c>
      <c r="BS3" s="24">
        <v>296.89999999999998</v>
      </c>
      <c r="BT3" s="23"/>
      <c r="BU3" s="23"/>
      <c r="BV3" s="24">
        <v>4.34</v>
      </c>
      <c r="BW3" s="24">
        <v>0.28999999999999998</v>
      </c>
      <c r="BX3" s="23"/>
      <c r="BY3" s="23"/>
      <c r="BZ3" s="27">
        <v>0.28999999999999998</v>
      </c>
      <c r="CA3" s="27"/>
      <c r="CB3" s="25"/>
      <c r="CC3" s="25"/>
      <c r="CD3" s="28">
        <v>4.41</v>
      </c>
      <c r="CE3" s="28">
        <v>0.28000000000000003</v>
      </c>
      <c r="CF3" s="25"/>
      <c r="CG3" s="25"/>
      <c r="CH3" s="28">
        <v>8.85</v>
      </c>
      <c r="CI3" s="28">
        <v>0.5</v>
      </c>
      <c r="CJ3" s="28">
        <v>0.5</v>
      </c>
      <c r="CK3" s="25"/>
      <c r="CL3" s="25"/>
      <c r="CM3" s="28">
        <v>1</v>
      </c>
      <c r="CN3" s="28">
        <v>5.4</v>
      </c>
      <c r="CO3" s="28">
        <v>0</v>
      </c>
      <c r="CP3" s="30" t="s">
        <v>1078</v>
      </c>
      <c r="CQ3" s="8">
        <f t="shared" si="0"/>
        <v>14196.531791907515</v>
      </c>
      <c r="CR3" s="8">
        <f t="shared" si="1"/>
        <v>14</v>
      </c>
      <c r="CS3" s="8">
        <f t="shared" si="2"/>
        <v>1.05</v>
      </c>
      <c r="CT3" s="8">
        <f t="shared" si="3"/>
        <v>30</v>
      </c>
      <c r="CU3" s="8">
        <f t="shared" si="4"/>
        <v>200</v>
      </c>
      <c r="CV3" s="10">
        <f t="shared" si="5"/>
        <v>12840.924999999999</v>
      </c>
      <c r="CW3" s="10">
        <f t="shared" ref="CW3:CW66" si="9">CV3/1000</f>
        <v>12.840924999999999</v>
      </c>
      <c r="CX3" s="8" t="str">
        <f t="shared" si="6"/>
        <v>No</v>
      </c>
      <c r="CY3" s="30" t="s">
        <v>11</v>
      </c>
      <c r="CZ3" s="30" t="s">
        <v>11</v>
      </c>
      <c r="DA3" s="31" t="s">
        <v>11</v>
      </c>
      <c r="DB3" s="31" t="s">
        <v>23</v>
      </c>
      <c r="DC3" s="8" t="str">
        <f t="shared" si="7"/>
        <v>No</v>
      </c>
      <c r="DD3" s="8" t="s">
        <v>11</v>
      </c>
      <c r="DE3" s="30" t="s">
        <v>11</v>
      </c>
      <c r="DF3" s="10">
        <f t="shared" ref="DF3:DF66" si="10">((BV3*0.35)+(BW3*0.65))*(365*24)/1000</f>
        <v>14.957700000000001</v>
      </c>
      <c r="DG3" s="9">
        <f>IF(S3&lt;Monitors!$H$4,(S3*Monitors!$I$4)+Monitors!$J$4,IF(S3&lt;Monitors!$H$5,(S3*Monitors!$I$5)+Monitors!$J$5,IF(S3&lt;Monitors!$H$6,(S3*Monitors!$I$6)+Monitors!$J$6,IF(S3&lt;Monitors!$H$7,(Monitors!$I$7*S3)+Monitors!$J$7,IF(S3&lt;Monitors!$H$8,(S3*Monitors!$I$8)+Monitors!$J$8,IF(S3&lt;Monitors!$H$9,(S3*Monitors!$I$9)+Monitors!$J$9,IF(S3&lt;Monitors!$H$10,(S3*Monitors!$I$10)+Monitors!$J$10,IF(S3&lt;Monitors!$H$11,(S3*Monitors!$I$11)+Monitors!$J$11,Monitors!$J$12))))))))</f>
        <v>11.661538461538463</v>
      </c>
      <c r="DH3" s="10">
        <f>$DF3-(Monitors!$B$4*'All Data'!$W3)</f>
        <v>11.19388</v>
      </c>
      <c r="DI3" s="10">
        <f>IF($CX3="Yes",DH3-(Monitors!$E$4*(DG3+(Monitors!$B$4*'All Data'!$W3))),'All Data'!DH3)</f>
        <v>11.19388</v>
      </c>
      <c r="DJ3" s="10">
        <f>IF(DD3="Yes",'All Data'!DI3-(DG3*Monitors!$C$4),'All Data'!DI3)</f>
        <v>11.19388</v>
      </c>
      <c r="DK3" s="10">
        <f>IF($DE3="Yes",DJ3-(DG3*Monitors!$D$4),'All Data'!DJ3)</f>
        <v>11.19388</v>
      </c>
      <c r="DL3" s="10">
        <f>IF($CZ3="Yes",DK3-Monitors!$C$7,'All Data'!DK3)</f>
        <v>11.19388</v>
      </c>
      <c r="DM3" s="10">
        <f>IF($DA3="Yes",DL3-Monitors!$D$7,'All Data'!DL3)</f>
        <v>11.19388</v>
      </c>
      <c r="DN3" s="10">
        <f>IF(DB3="Yes",DM3-((DG3+(W3*Monitors!$B$4))*Monitors!$F$4),'All Data'!DM3)</f>
        <v>8.8800762307692302</v>
      </c>
      <c r="DO3" s="8" t="str">
        <f t="shared" ref="DO3:DO66" si="11">IF(DN3&lt;=DG3,"Yes","No")</f>
        <v>Yes</v>
      </c>
      <c r="DP3" s="10">
        <v>0.51363700000000001</v>
      </c>
      <c r="DQ3" s="10">
        <v>3.8263629999999997</v>
      </c>
      <c r="DR3" s="10">
        <v>3.8263629999999997</v>
      </c>
      <c r="DS3" s="9">
        <v>4.167544859396739</v>
      </c>
      <c r="DT3" s="9" t="s">
        <v>23</v>
      </c>
      <c r="DU3" s="14">
        <v>0</v>
      </c>
    </row>
    <row r="4" spans="1:125" ht="18" customHeight="1">
      <c r="A4" s="29">
        <v>3</v>
      </c>
      <c r="B4" s="29">
        <v>53</v>
      </c>
      <c r="C4" s="29">
        <v>571</v>
      </c>
      <c r="D4" s="21">
        <v>41363</v>
      </c>
      <c r="E4" s="21">
        <v>41337</v>
      </c>
      <c r="F4" s="21">
        <v>41351</v>
      </c>
      <c r="G4" s="20" t="s">
        <v>4</v>
      </c>
      <c r="H4" s="20"/>
      <c r="I4" s="22">
        <v>6</v>
      </c>
      <c r="J4" s="20" t="s">
        <v>5</v>
      </c>
      <c r="K4" s="20"/>
      <c r="L4" s="20" t="s">
        <v>6</v>
      </c>
      <c r="M4" s="23"/>
      <c r="N4" s="23" t="s">
        <v>7</v>
      </c>
      <c r="O4" s="23"/>
      <c r="P4" s="24">
        <v>5.3</v>
      </c>
      <c r="Q4" s="24">
        <v>8.5</v>
      </c>
      <c r="R4" s="24">
        <v>10.1</v>
      </c>
      <c r="S4" s="24">
        <v>45.6</v>
      </c>
      <c r="T4" s="24">
        <v>1.6</v>
      </c>
      <c r="U4" s="24">
        <v>800</v>
      </c>
      <c r="V4" s="24">
        <v>1280</v>
      </c>
      <c r="W4" s="24">
        <v>1.024</v>
      </c>
      <c r="X4" s="23" t="s">
        <v>1030</v>
      </c>
      <c r="Y4" s="23" t="s">
        <v>1030</v>
      </c>
      <c r="Z4" s="24">
        <v>22456</v>
      </c>
      <c r="AA4" s="24">
        <v>60</v>
      </c>
      <c r="AB4" s="24">
        <v>170</v>
      </c>
      <c r="AC4" s="24">
        <v>170</v>
      </c>
      <c r="AD4" s="23" t="s">
        <v>1031</v>
      </c>
      <c r="AE4" s="23" t="s">
        <v>11</v>
      </c>
      <c r="AF4" s="23" t="s">
        <v>11</v>
      </c>
      <c r="AG4" s="23"/>
      <c r="AH4" s="23"/>
      <c r="AI4" s="23" t="s">
        <v>57</v>
      </c>
      <c r="AJ4" s="23" t="s">
        <v>11</v>
      </c>
      <c r="AK4" s="23" t="s">
        <v>11</v>
      </c>
      <c r="AL4" s="23" t="s">
        <v>60</v>
      </c>
      <c r="AM4" s="23"/>
      <c r="AN4" s="23" t="s">
        <v>14</v>
      </c>
      <c r="AO4" s="23"/>
      <c r="AP4" s="23" t="s">
        <v>115</v>
      </c>
      <c r="AQ4" s="23"/>
      <c r="AR4" s="23"/>
      <c r="AS4" s="23" t="s">
        <v>60</v>
      </c>
      <c r="AT4" s="23"/>
      <c r="AU4" s="23" t="s">
        <v>14</v>
      </c>
      <c r="AV4" s="25"/>
      <c r="AW4" s="25"/>
      <c r="AX4" s="26">
        <v>10.1</v>
      </c>
      <c r="AY4" s="26">
        <v>45.6</v>
      </c>
      <c r="AZ4" s="25" t="s">
        <v>14</v>
      </c>
      <c r="BA4" s="25" t="s">
        <v>14</v>
      </c>
      <c r="BB4" s="23"/>
      <c r="BC4" s="23" t="s">
        <v>665</v>
      </c>
      <c r="BD4" s="23"/>
      <c r="BE4" s="23" t="s">
        <v>23</v>
      </c>
      <c r="BF4" s="23" t="s">
        <v>1032</v>
      </c>
      <c r="BG4" s="23" t="s">
        <v>11</v>
      </c>
      <c r="BH4" s="23" t="s">
        <v>17</v>
      </c>
      <c r="BI4" s="23"/>
      <c r="BJ4" s="23"/>
      <c r="BK4" s="23" t="s">
        <v>11</v>
      </c>
      <c r="BL4" s="23" t="s">
        <v>11</v>
      </c>
      <c r="BM4" s="23" t="s">
        <v>11</v>
      </c>
      <c r="BN4" s="23"/>
      <c r="BO4" s="24">
        <v>0.4</v>
      </c>
      <c r="BP4" s="24">
        <v>235.2</v>
      </c>
      <c r="BQ4" s="24">
        <v>260</v>
      </c>
      <c r="BR4" s="24">
        <v>207.2</v>
      </c>
      <c r="BS4" s="24">
        <v>207.2</v>
      </c>
      <c r="BT4" s="23"/>
      <c r="BU4" s="23"/>
      <c r="BV4" s="24">
        <v>5.7</v>
      </c>
      <c r="BW4" s="24">
        <v>0.2</v>
      </c>
      <c r="BX4" s="23"/>
      <c r="BY4" s="23"/>
      <c r="BZ4" s="27">
        <v>0.2</v>
      </c>
      <c r="CA4" s="27"/>
      <c r="CB4" s="25"/>
      <c r="CC4" s="25"/>
      <c r="CD4" s="28">
        <v>5.08</v>
      </c>
      <c r="CE4" s="28">
        <v>0.23</v>
      </c>
      <c r="CF4" s="25"/>
      <c r="CG4" s="25"/>
      <c r="CH4" s="28">
        <v>11.8</v>
      </c>
      <c r="CI4" s="28">
        <v>0.5</v>
      </c>
      <c r="CJ4" s="28">
        <v>0.5</v>
      </c>
      <c r="CK4" s="25"/>
      <c r="CL4" s="25"/>
      <c r="CM4" s="28">
        <v>0.53</v>
      </c>
      <c r="CN4" s="28">
        <v>6.71</v>
      </c>
      <c r="CO4" s="28">
        <v>0</v>
      </c>
      <c r="CP4" s="30" t="s">
        <v>1078</v>
      </c>
      <c r="CQ4" s="8">
        <f t="shared" si="0"/>
        <v>22456.140350877191</v>
      </c>
      <c r="CR4" s="8">
        <f t="shared" si="1"/>
        <v>14</v>
      </c>
      <c r="CS4" s="8">
        <f t="shared" si="2"/>
        <v>1.05</v>
      </c>
      <c r="CT4" s="8">
        <f t="shared" si="3"/>
        <v>30</v>
      </c>
      <c r="CU4" s="8">
        <f t="shared" si="4"/>
        <v>200</v>
      </c>
      <c r="CV4" s="10">
        <f t="shared" si="5"/>
        <v>10725.119999999999</v>
      </c>
      <c r="CW4" s="10">
        <f t="shared" si="9"/>
        <v>10.725119999999999</v>
      </c>
      <c r="CX4" s="8" t="str">
        <f t="shared" si="6"/>
        <v>No</v>
      </c>
      <c r="CY4" s="30" t="s">
        <v>11</v>
      </c>
      <c r="CZ4" s="30" t="s">
        <v>11</v>
      </c>
      <c r="DA4" s="31" t="s">
        <v>11</v>
      </c>
      <c r="DB4" s="31" t="s">
        <v>23</v>
      </c>
      <c r="DC4" s="8" t="str">
        <f t="shared" si="7"/>
        <v>No</v>
      </c>
      <c r="DD4" s="8" t="s">
        <v>11</v>
      </c>
      <c r="DE4" s="30" t="s">
        <v>11</v>
      </c>
      <c r="DF4" s="10">
        <f t="shared" si="10"/>
        <v>18.614999999999998</v>
      </c>
      <c r="DG4" s="9">
        <f>IF(S4&lt;Monitors!$H$4,(S4*Monitors!$I$4)+Monitors!$J$4,IF(S4&lt;Monitors!$H$5,(S4*Monitors!$I$5)+Monitors!$J$5,IF(S4&lt;Monitors!$H$6,(S4*Monitors!$I$6)+Monitors!$J$6,IF(S4&lt;Monitors!$H$7,(Monitors!$I$7*S4)+Monitors!$J$7,IF(S4&lt;Monitors!$H$8,(S4*Monitors!$I$8)+Monitors!$J$8,IF(S4&lt;Monitors!$H$9,(S4*Monitors!$I$9)+Monitors!$J$9,IF(S4&lt;Monitors!$H$10,(S4*Monitors!$I$10)+Monitors!$J$10,IF(S4&lt;Monitors!$H$11,(S4*Monitors!$I$11)+Monitors!$J$11,Monitors!$J$12))))))))</f>
        <v>11.806153846153848</v>
      </c>
      <c r="DH4" s="10">
        <f>$DF4-(Monitors!$B$4*'All Data'!$W4)</f>
        <v>12.337879999999998</v>
      </c>
      <c r="DI4" s="10">
        <f>IF($CX4="Yes",DH4-(Monitors!$E$4*(DG4+(Monitors!$B$4*'All Data'!$W4))),'All Data'!DH4)</f>
        <v>12.337879999999998</v>
      </c>
      <c r="DJ4" s="10">
        <f>IF(DD4="Yes",'All Data'!DI4-(DG4*Monitors!$C$4),'All Data'!DI4)</f>
        <v>12.337879999999998</v>
      </c>
      <c r="DK4" s="10">
        <f>IF($DE4="Yes",DJ4-(DG4*Monitors!$D$4),'All Data'!DJ4)</f>
        <v>12.337879999999998</v>
      </c>
      <c r="DL4" s="10">
        <f>IF($CZ4="Yes",DK4-Monitors!$C$7,'All Data'!DK4)</f>
        <v>12.337879999999998</v>
      </c>
      <c r="DM4" s="10">
        <f>IF($DA4="Yes",DL4-Monitors!$D$7,'All Data'!DL4)</f>
        <v>12.337879999999998</v>
      </c>
      <c r="DN4" s="10">
        <f>IF(DB4="Yes",DM4-((DG4+(W4*Monitors!$B$4))*Monitors!$F$4),'All Data'!DM4)</f>
        <v>9.6253889230769207</v>
      </c>
      <c r="DO4" s="8" t="str">
        <f t="shared" si="11"/>
        <v>Yes</v>
      </c>
      <c r="DP4" s="10">
        <v>0.42900480000000002</v>
      </c>
      <c r="DQ4" s="10">
        <v>5.2709951999999998</v>
      </c>
      <c r="DR4" s="10">
        <v>5.2709951999999998</v>
      </c>
      <c r="DS4" s="9">
        <v>4.3912180221059227</v>
      </c>
      <c r="DT4" s="9" t="s">
        <v>11</v>
      </c>
      <c r="DU4" s="14">
        <v>0</v>
      </c>
    </row>
    <row r="5" spans="1:125" ht="18" customHeight="1">
      <c r="A5" s="29">
        <v>4</v>
      </c>
      <c r="B5" s="29">
        <v>47</v>
      </c>
      <c r="C5" s="29">
        <v>7</v>
      </c>
      <c r="D5" s="21">
        <v>41443</v>
      </c>
      <c r="E5" s="21">
        <v>41442</v>
      </c>
      <c r="F5" s="21">
        <v>41452</v>
      </c>
      <c r="G5" s="20" t="s">
        <v>4</v>
      </c>
      <c r="H5" s="20" t="s">
        <v>26</v>
      </c>
      <c r="I5" s="22">
        <v>6</v>
      </c>
      <c r="J5" s="20" t="s">
        <v>5</v>
      </c>
      <c r="K5" s="20" t="s">
        <v>26</v>
      </c>
      <c r="L5" s="20" t="s">
        <v>27</v>
      </c>
      <c r="M5" s="23" t="s">
        <v>27</v>
      </c>
      <c r="N5" s="23" t="s">
        <v>7</v>
      </c>
      <c r="O5" s="23" t="s">
        <v>26</v>
      </c>
      <c r="P5" s="24">
        <v>7.6</v>
      </c>
      <c r="Q5" s="24">
        <v>13.6</v>
      </c>
      <c r="R5" s="24">
        <v>15.6</v>
      </c>
      <c r="S5" s="24">
        <v>103.4</v>
      </c>
      <c r="T5" s="24">
        <v>1.78</v>
      </c>
      <c r="U5" s="24">
        <v>768</v>
      </c>
      <c r="V5" s="24">
        <v>1366</v>
      </c>
      <c r="W5" s="24">
        <v>1.0489999999999999</v>
      </c>
      <c r="X5" s="23" t="s">
        <v>8</v>
      </c>
      <c r="Y5" s="23" t="s">
        <v>8</v>
      </c>
      <c r="Z5" s="24">
        <v>10145</v>
      </c>
      <c r="AA5" s="24">
        <v>60</v>
      </c>
      <c r="AB5" s="24">
        <v>90</v>
      </c>
      <c r="AC5" s="24">
        <v>50</v>
      </c>
      <c r="AD5" s="23" t="s">
        <v>400</v>
      </c>
      <c r="AE5" s="23" t="s">
        <v>23</v>
      </c>
      <c r="AF5" s="23" t="s">
        <v>11</v>
      </c>
      <c r="AG5" s="23" t="s">
        <v>26</v>
      </c>
      <c r="AH5" s="23" t="s">
        <v>26</v>
      </c>
      <c r="AI5" s="23" t="s">
        <v>57</v>
      </c>
      <c r="AJ5" s="23" t="s">
        <v>11</v>
      </c>
      <c r="AK5" s="23" t="s">
        <v>23</v>
      </c>
      <c r="AL5" s="23" t="s">
        <v>24</v>
      </c>
      <c r="AM5" s="23" t="s">
        <v>26</v>
      </c>
      <c r="AN5" s="23" t="s">
        <v>72</v>
      </c>
      <c r="AO5" s="23" t="s">
        <v>14</v>
      </c>
      <c r="AP5" s="23" t="s">
        <v>14</v>
      </c>
      <c r="AQ5" s="23" t="s">
        <v>14</v>
      </c>
      <c r="AR5" s="23"/>
      <c r="AS5" s="23" t="s">
        <v>24</v>
      </c>
      <c r="AT5" s="23" t="s">
        <v>26</v>
      </c>
      <c r="AU5" s="23" t="s">
        <v>14</v>
      </c>
      <c r="AV5" s="25" t="s">
        <v>14</v>
      </c>
      <c r="AW5" s="25" t="s">
        <v>14</v>
      </c>
      <c r="AX5" s="26">
        <v>15.6</v>
      </c>
      <c r="AY5" s="26">
        <v>103.4</v>
      </c>
      <c r="AZ5" s="25" t="s">
        <v>72</v>
      </c>
      <c r="BA5" s="25" t="s">
        <v>14</v>
      </c>
      <c r="BB5" s="23" t="s">
        <v>14</v>
      </c>
      <c r="BC5" s="23" t="s">
        <v>2</v>
      </c>
      <c r="BD5" s="23" t="s">
        <v>26</v>
      </c>
      <c r="BE5" s="23" t="s">
        <v>11</v>
      </c>
      <c r="BF5" s="23" t="s">
        <v>149</v>
      </c>
      <c r="BG5" s="23" t="s">
        <v>11</v>
      </c>
      <c r="BH5" s="23" t="s">
        <v>17</v>
      </c>
      <c r="BI5" s="23" t="s">
        <v>14</v>
      </c>
      <c r="BJ5" s="23"/>
      <c r="BK5" s="23" t="s">
        <v>11</v>
      </c>
      <c r="BL5" s="23" t="s">
        <v>11</v>
      </c>
      <c r="BM5" s="23" t="s">
        <v>11</v>
      </c>
      <c r="BN5" s="23"/>
      <c r="BO5" s="24">
        <v>14.8</v>
      </c>
      <c r="BP5" s="24">
        <v>230</v>
      </c>
      <c r="BQ5" s="24">
        <v>230</v>
      </c>
      <c r="BR5" s="24">
        <v>200</v>
      </c>
      <c r="BS5" s="24">
        <v>200</v>
      </c>
      <c r="BT5" s="23"/>
      <c r="BU5" s="23"/>
      <c r="BV5" s="24">
        <v>8.6999999999999993</v>
      </c>
      <c r="BW5" s="24">
        <v>0.03</v>
      </c>
      <c r="BX5" s="23"/>
      <c r="BY5" s="23"/>
      <c r="BZ5" s="27">
        <v>0.03</v>
      </c>
      <c r="CA5" s="27"/>
      <c r="CB5" s="25"/>
      <c r="CC5" s="25"/>
      <c r="CD5" s="28">
        <v>8.6999999999999993</v>
      </c>
      <c r="CE5" s="28">
        <v>0.03</v>
      </c>
      <c r="CF5" s="25"/>
      <c r="CG5" s="25"/>
      <c r="CH5" s="28">
        <v>12.83</v>
      </c>
      <c r="CI5" s="28">
        <v>0.5</v>
      </c>
      <c r="CJ5" s="28">
        <v>0.5</v>
      </c>
      <c r="CK5" s="28">
        <v>0</v>
      </c>
      <c r="CL5" s="28">
        <v>0</v>
      </c>
      <c r="CM5" s="28">
        <v>0.9</v>
      </c>
      <c r="CN5" s="25"/>
      <c r="CO5" s="28">
        <v>0</v>
      </c>
      <c r="CP5" s="30" t="s">
        <v>1078</v>
      </c>
      <c r="CQ5" s="8">
        <f t="shared" si="0"/>
        <v>10145.067698259187</v>
      </c>
      <c r="CR5" s="8">
        <f t="shared" si="1"/>
        <v>16</v>
      </c>
      <c r="CS5" s="8">
        <f t="shared" si="2"/>
        <v>1.05</v>
      </c>
      <c r="CT5" s="8">
        <f t="shared" si="3"/>
        <v>30</v>
      </c>
      <c r="CU5" s="8">
        <f t="shared" si="4"/>
        <v>200</v>
      </c>
      <c r="CV5" s="10">
        <f t="shared" si="5"/>
        <v>23782</v>
      </c>
      <c r="CW5" s="10">
        <f t="shared" si="9"/>
        <v>23.782</v>
      </c>
      <c r="CX5" s="8" t="str">
        <f t="shared" si="6"/>
        <v>No</v>
      </c>
      <c r="CY5" s="30" t="s">
        <v>11</v>
      </c>
      <c r="CZ5" s="30" t="s">
        <v>11</v>
      </c>
      <c r="DA5" s="31" t="s">
        <v>11</v>
      </c>
      <c r="DB5" s="31" t="s">
        <v>11</v>
      </c>
      <c r="DC5" s="8" t="str">
        <f t="shared" si="7"/>
        <v>No</v>
      </c>
      <c r="DD5" s="8" t="s">
        <v>11</v>
      </c>
      <c r="DE5" s="30" t="s">
        <v>11</v>
      </c>
      <c r="DF5" s="10">
        <f t="shared" si="10"/>
        <v>26.845019999999995</v>
      </c>
      <c r="DG5" s="9">
        <f>IF(S5&lt;Monitors!$H$4,(S5*Monitors!$I$4)+Monitors!$J$4,IF(S5&lt;Monitors!$H$5,(S5*Monitors!$I$5)+Monitors!$J$5,IF(S5&lt;Monitors!$H$6,(S5*Monitors!$I$6)+Monitors!$J$6,IF(S5&lt;Monitors!$H$7,(Monitors!$I$7*S5)+Monitors!$J$7,IF(S5&lt;Monitors!$H$8,(S5*Monitors!$I$8)+Monitors!$J$8,IF(S5&lt;Monitors!$H$9,(S5*Monitors!$I$9)+Monitors!$J$9,IF(S5&lt;Monitors!$H$10,(S5*Monitors!$I$10)+Monitors!$J$10,IF(S5&lt;Monitors!$H$11,(S5*Monitors!$I$11)+Monitors!$J$11,Monitors!$J$12))))))))</f>
        <v>15.363076923076925</v>
      </c>
      <c r="DH5" s="10">
        <f>$DF5-(Monitors!$B$4*'All Data'!$W5)</f>
        <v>20.414649999999995</v>
      </c>
      <c r="DI5" s="10">
        <f>IF($CX5="Yes",DH5-(Monitors!$E$4*(DG5+(Monitors!$B$4*'All Data'!$W5))),'All Data'!DH5)</f>
        <v>20.414649999999995</v>
      </c>
      <c r="DJ5" s="10">
        <f>IF(DD5="Yes",'All Data'!DI5-(DG5*Monitors!$C$4),'All Data'!DI5)</f>
        <v>20.414649999999995</v>
      </c>
      <c r="DK5" s="10">
        <f>IF($DE5="Yes",DJ5-(DG5*Monitors!$D$4),'All Data'!DJ5)</f>
        <v>20.414649999999995</v>
      </c>
      <c r="DL5" s="10">
        <f>IF($CZ5="Yes",DK5-Monitors!$C$7,'All Data'!DK5)</f>
        <v>20.414649999999995</v>
      </c>
      <c r="DM5" s="10">
        <f>IF($DA5="Yes",DL5-Monitors!$D$7,'All Data'!DL5)</f>
        <v>20.414649999999995</v>
      </c>
      <c r="DN5" s="10">
        <f>IF(DB5="Yes",DM5-((DG5+(W5*Monitors!$B$4))*Monitors!$F$4),'All Data'!DM5)</f>
        <v>20.414649999999995</v>
      </c>
      <c r="DO5" s="8" t="str">
        <f t="shared" si="11"/>
        <v>No</v>
      </c>
      <c r="DP5" s="10">
        <v>0.95128000000000013</v>
      </c>
      <c r="DQ5" s="10">
        <v>7.7487199999999987</v>
      </c>
      <c r="DR5" s="10">
        <v>7.7487199999999987</v>
      </c>
      <c r="DS5" s="9">
        <v>9.8922910722644559</v>
      </c>
      <c r="DT5" s="9" t="s">
        <v>23</v>
      </c>
      <c r="DU5" s="14">
        <v>0</v>
      </c>
    </row>
    <row r="6" spans="1:125" ht="18" customHeight="1">
      <c r="A6" s="29">
        <v>5</v>
      </c>
      <c r="B6" s="29">
        <v>47</v>
      </c>
      <c r="C6" s="29">
        <v>8</v>
      </c>
      <c r="D6" s="21">
        <v>41926</v>
      </c>
      <c r="E6" s="21">
        <v>41935</v>
      </c>
      <c r="F6" s="21">
        <v>41940</v>
      </c>
      <c r="G6" s="20" t="s">
        <v>4</v>
      </c>
      <c r="H6" s="20" t="s">
        <v>26</v>
      </c>
      <c r="I6" s="22">
        <v>6</v>
      </c>
      <c r="J6" s="20" t="s">
        <v>5</v>
      </c>
      <c r="K6" s="20" t="s">
        <v>26</v>
      </c>
      <c r="L6" s="20" t="s">
        <v>27</v>
      </c>
      <c r="M6" s="23" t="s">
        <v>27</v>
      </c>
      <c r="N6" s="23" t="s">
        <v>7</v>
      </c>
      <c r="O6" s="23" t="s">
        <v>26</v>
      </c>
      <c r="P6" s="24">
        <v>7.6</v>
      </c>
      <c r="Q6" s="24">
        <v>13.6</v>
      </c>
      <c r="R6" s="24">
        <v>15.6</v>
      </c>
      <c r="S6" s="24">
        <v>103.4</v>
      </c>
      <c r="T6" s="24">
        <v>1.78</v>
      </c>
      <c r="U6" s="24">
        <v>768</v>
      </c>
      <c r="V6" s="24">
        <v>1366</v>
      </c>
      <c r="W6" s="24">
        <v>1.0489999999999999</v>
      </c>
      <c r="X6" s="23" t="s">
        <v>8</v>
      </c>
      <c r="Y6" s="23" t="s">
        <v>8</v>
      </c>
      <c r="Z6" s="24">
        <v>10145</v>
      </c>
      <c r="AA6" s="24">
        <v>60</v>
      </c>
      <c r="AB6" s="24">
        <v>91</v>
      </c>
      <c r="AC6" s="24">
        <v>91</v>
      </c>
      <c r="AD6" s="23" t="s">
        <v>972</v>
      </c>
      <c r="AE6" s="23" t="s">
        <v>23</v>
      </c>
      <c r="AF6" s="23" t="s">
        <v>11</v>
      </c>
      <c r="AG6" s="23" t="s">
        <v>26</v>
      </c>
      <c r="AH6" s="23" t="s">
        <v>26</v>
      </c>
      <c r="AI6" s="23" t="s">
        <v>34</v>
      </c>
      <c r="AJ6" s="23" t="s">
        <v>11</v>
      </c>
      <c r="AK6" s="23" t="s">
        <v>23</v>
      </c>
      <c r="AL6" s="23" t="s">
        <v>111</v>
      </c>
      <c r="AM6" s="23" t="s">
        <v>26</v>
      </c>
      <c r="AN6" s="23" t="s">
        <v>72</v>
      </c>
      <c r="AO6" s="23" t="s">
        <v>14</v>
      </c>
      <c r="AP6" s="23" t="s">
        <v>14</v>
      </c>
      <c r="AQ6" s="23" t="s">
        <v>14</v>
      </c>
      <c r="AR6" s="23"/>
      <c r="AS6" s="23" t="s">
        <v>111</v>
      </c>
      <c r="AT6" s="23" t="s">
        <v>26</v>
      </c>
      <c r="AU6" s="23" t="s">
        <v>14</v>
      </c>
      <c r="AV6" s="25" t="s">
        <v>14</v>
      </c>
      <c r="AW6" s="25" t="s">
        <v>14</v>
      </c>
      <c r="AX6" s="26">
        <v>15.6</v>
      </c>
      <c r="AY6" s="26">
        <v>103.4</v>
      </c>
      <c r="AZ6" s="25" t="s">
        <v>72</v>
      </c>
      <c r="BA6" s="25" t="s">
        <v>14</v>
      </c>
      <c r="BB6" s="23" t="s">
        <v>14</v>
      </c>
      <c r="BC6" s="23" t="s">
        <v>2</v>
      </c>
      <c r="BD6" s="23" t="s">
        <v>26</v>
      </c>
      <c r="BE6" s="23" t="s">
        <v>11</v>
      </c>
      <c r="BF6" s="23" t="s">
        <v>149</v>
      </c>
      <c r="BG6" s="23" t="s">
        <v>11</v>
      </c>
      <c r="BH6" s="23" t="s">
        <v>17</v>
      </c>
      <c r="BI6" s="23" t="s">
        <v>14</v>
      </c>
      <c r="BJ6" s="23"/>
      <c r="BK6" s="23" t="s">
        <v>11</v>
      </c>
      <c r="BL6" s="23" t="s">
        <v>11</v>
      </c>
      <c r="BM6" s="23" t="s">
        <v>11</v>
      </c>
      <c r="BN6" s="23"/>
      <c r="BO6" s="24">
        <v>6.7</v>
      </c>
      <c r="BP6" s="24">
        <v>238.1</v>
      </c>
      <c r="BQ6" s="24">
        <v>230</v>
      </c>
      <c r="BR6" s="24">
        <v>175</v>
      </c>
      <c r="BS6" s="24">
        <v>200</v>
      </c>
      <c r="BT6" s="23"/>
      <c r="BU6" s="23"/>
      <c r="BV6" s="24">
        <v>6.61</v>
      </c>
      <c r="BW6" s="24">
        <v>0.34</v>
      </c>
      <c r="BX6" s="23"/>
      <c r="BY6" s="24">
        <v>0.32</v>
      </c>
      <c r="BZ6" s="27">
        <v>0.34</v>
      </c>
      <c r="CA6" s="27">
        <v>0.32</v>
      </c>
      <c r="CB6" s="25"/>
      <c r="CC6" s="25"/>
      <c r="CD6" s="28">
        <v>7.13</v>
      </c>
      <c r="CE6" s="28">
        <v>0.41</v>
      </c>
      <c r="CF6" s="25"/>
      <c r="CG6" s="28">
        <v>0.3</v>
      </c>
      <c r="CH6" s="28">
        <v>12.83</v>
      </c>
      <c r="CI6" s="28">
        <v>0.5</v>
      </c>
      <c r="CJ6" s="28">
        <v>0.5</v>
      </c>
      <c r="CK6" s="28">
        <v>0</v>
      </c>
      <c r="CL6" s="28">
        <v>0</v>
      </c>
      <c r="CM6" s="28">
        <v>0.5</v>
      </c>
      <c r="CN6" s="25"/>
      <c r="CO6" s="28">
        <v>0</v>
      </c>
      <c r="CP6" s="30" t="s">
        <v>1078</v>
      </c>
      <c r="CQ6" s="8">
        <f t="shared" si="0"/>
        <v>10145.067698259187</v>
      </c>
      <c r="CR6" s="8">
        <f>IF($R6&lt;14,14,IF($R6&lt;16,16,IF($R6&lt;19,19,IF($R6&lt;20,20,IF($R6&lt;22,22,IF($R6&lt;24,24,IF($R6&lt;26,26,28)))))))</f>
        <v>16</v>
      </c>
      <c r="CS6" s="8">
        <f t="shared" si="2"/>
        <v>1.05</v>
      </c>
      <c r="CT6" s="8">
        <f>IF($R6&lt;30,30,IF($R6&lt;40,40,IF($R6&lt;50,50,IF($R6&lt;=60,60))))</f>
        <v>30</v>
      </c>
      <c r="CU6" s="8">
        <f t="shared" si="4"/>
        <v>200</v>
      </c>
      <c r="CV6" s="10">
        <f t="shared" si="5"/>
        <v>24619.54</v>
      </c>
      <c r="CW6" s="10">
        <f>CV6/1000</f>
        <v>24.619540000000001</v>
      </c>
      <c r="CX6" s="8" t="str">
        <f t="shared" si="6"/>
        <v>No</v>
      </c>
      <c r="CY6" s="30" t="s">
        <v>11</v>
      </c>
      <c r="CZ6" s="30" t="s">
        <v>11</v>
      </c>
      <c r="DA6" s="31" t="s">
        <v>11</v>
      </c>
      <c r="DB6" s="31" t="s">
        <v>11</v>
      </c>
      <c r="DC6" s="8" t="str">
        <f t="shared" si="7"/>
        <v>No</v>
      </c>
      <c r="DD6" s="8" t="s">
        <v>11</v>
      </c>
      <c r="DE6" s="30" t="s">
        <v>11</v>
      </c>
      <c r="DF6" s="10">
        <f t="shared" si="10"/>
        <v>22.202220000000001</v>
      </c>
      <c r="DG6" s="9">
        <f>IF(S6&lt;Monitors!$H$4,(S6*Monitors!$I$4)+Monitors!$J$4,IF(S6&lt;Monitors!$H$5,(S6*Monitors!$I$5)+Monitors!$J$5,IF(S6&lt;Monitors!$H$6,(S6*Monitors!$I$6)+Monitors!$J$6,IF(S6&lt;Monitors!$H$7,(Monitors!$I$7*S6)+Monitors!$J$7,IF(S6&lt;Monitors!$H$8,(S6*Monitors!$I$8)+Monitors!$J$8,IF(S6&lt;Monitors!$H$9,(S6*Monitors!$I$9)+Monitors!$J$9,IF(S6&lt;Monitors!$H$10,(S6*Monitors!$I$10)+Monitors!$J$10,IF(S6&lt;Monitors!$H$11,(S6*Monitors!$I$11)+Monitors!$J$11,Monitors!$J$12))))))))</f>
        <v>15.363076923076925</v>
      </c>
      <c r="DH6" s="10">
        <f>$DF6-(Monitors!$B$4*'All Data'!$W6)</f>
        <v>15.771850000000001</v>
      </c>
      <c r="DI6" s="10">
        <f>IF($CX6="Yes",DH6-(Monitors!$E$4*(DG6+(Monitors!$B$4*'All Data'!$W6))),'All Data'!DH6)</f>
        <v>15.771850000000001</v>
      </c>
      <c r="DJ6" s="10">
        <f>IF(DD6="Yes",'All Data'!DI6-(DG6*Monitors!$C$4),'All Data'!DI6)</f>
        <v>15.771850000000001</v>
      </c>
      <c r="DK6" s="10">
        <f>IF($DE6="Yes",DJ6-(DG6*Monitors!$D$4),'All Data'!DJ6)</f>
        <v>15.771850000000001</v>
      </c>
      <c r="DL6" s="10">
        <f>IF($CZ6="Yes",DK6-Monitors!$C$7,'All Data'!DK6)</f>
        <v>15.771850000000001</v>
      </c>
      <c r="DM6" s="10">
        <f>IF($DA6="Yes",DL6-Monitors!$D$7,'All Data'!DL6)</f>
        <v>15.771850000000001</v>
      </c>
      <c r="DN6" s="10">
        <f>IF(DB6="Yes",DM6-((DG6+(W6*Monitors!$B$4))*Monitors!$F$4),'All Data'!DM6)</f>
        <v>15.771850000000001</v>
      </c>
      <c r="DO6" s="8" t="str">
        <f t="shared" si="11"/>
        <v>No</v>
      </c>
      <c r="DP6" s="10">
        <v>0.98478160000000015</v>
      </c>
      <c r="DQ6" s="10">
        <v>5.6252184000000005</v>
      </c>
      <c r="DR6" s="10">
        <v>5.6252184000000005</v>
      </c>
      <c r="DS6" s="9">
        <v>9.8922910722644559</v>
      </c>
      <c r="DT6" s="9" t="s">
        <v>23</v>
      </c>
      <c r="DU6" s="14">
        <v>0</v>
      </c>
    </row>
    <row r="7" spans="1:125" ht="18" customHeight="1">
      <c r="A7" s="29">
        <v>6</v>
      </c>
      <c r="B7" s="29">
        <v>47</v>
      </c>
      <c r="C7" s="29">
        <v>12</v>
      </c>
      <c r="D7" s="21">
        <v>41828</v>
      </c>
      <c r="E7" s="21">
        <v>41835</v>
      </c>
      <c r="F7" s="21">
        <v>41843</v>
      </c>
      <c r="G7" s="20" t="s">
        <v>4</v>
      </c>
      <c r="H7" s="20" t="s">
        <v>26</v>
      </c>
      <c r="I7" s="22">
        <v>6</v>
      </c>
      <c r="J7" s="20" t="s">
        <v>5</v>
      </c>
      <c r="K7" s="20" t="s">
        <v>26</v>
      </c>
      <c r="L7" s="20" t="s">
        <v>27</v>
      </c>
      <c r="M7" s="23" t="s">
        <v>27</v>
      </c>
      <c r="N7" s="23" t="s">
        <v>7</v>
      </c>
      <c r="O7" s="23" t="s">
        <v>26</v>
      </c>
      <c r="P7" s="24">
        <v>8.5</v>
      </c>
      <c r="Q7" s="24">
        <v>15</v>
      </c>
      <c r="R7" s="24">
        <v>17.3</v>
      </c>
      <c r="S7" s="24">
        <v>127.5</v>
      </c>
      <c r="T7" s="24">
        <v>1.78</v>
      </c>
      <c r="U7" s="24">
        <v>900</v>
      </c>
      <c r="V7" s="24">
        <v>1600</v>
      </c>
      <c r="W7" s="24">
        <v>1.44</v>
      </c>
      <c r="X7" s="23" t="s">
        <v>40</v>
      </c>
      <c r="Y7" s="23" t="s">
        <v>40</v>
      </c>
      <c r="Z7" s="24">
        <v>11294</v>
      </c>
      <c r="AA7" s="24">
        <v>60</v>
      </c>
      <c r="AB7" s="24">
        <v>160</v>
      </c>
      <c r="AC7" s="24">
        <v>160</v>
      </c>
      <c r="AD7" s="23" t="s">
        <v>400</v>
      </c>
      <c r="AE7" s="23" t="s">
        <v>23</v>
      </c>
      <c r="AF7" s="23" t="s">
        <v>11</v>
      </c>
      <c r="AG7" s="23" t="s">
        <v>26</v>
      </c>
      <c r="AH7" s="23" t="s">
        <v>26</v>
      </c>
      <c r="AI7" s="23" t="s">
        <v>57</v>
      </c>
      <c r="AJ7" s="23" t="s">
        <v>11</v>
      </c>
      <c r="AK7" s="23" t="s">
        <v>23</v>
      </c>
      <c r="AL7" s="23" t="s">
        <v>24</v>
      </c>
      <c r="AM7" s="23" t="s">
        <v>26</v>
      </c>
      <c r="AN7" s="23" t="s">
        <v>72</v>
      </c>
      <c r="AO7" s="23" t="s">
        <v>14</v>
      </c>
      <c r="AP7" s="23" t="s">
        <v>14</v>
      </c>
      <c r="AQ7" s="23" t="s">
        <v>14</v>
      </c>
      <c r="AR7" s="23"/>
      <c r="AS7" s="23" t="s">
        <v>24</v>
      </c>
      <c r="AT7" s="23" t="s">
        <v>26</v>
      </c>
      <c r="AU7" s="23" t="s">
        <v>14</v>
      </c>
      <c r="AV7" s="25" t="s">
        <v>14</v>
      </c>
      <c r="AW7" s="25" t="s">
        <v>14</v>
      </c>
      <c r="AX7" s="26">
        <v>17.3</v>
      </c>
      <c r="AY7" s="26">
        <v>127.5</v>
      </c>
      <c r="AZ7" s="25" t="s">
        <v>72</v>
      </c>
      <c r="BA7" s="25" t="s">
        <v>14</v>
      </c>
      <c r="BB7" s="23" t="s">
        <v>14</v>
      </c>
      <c r="BC7" s="23" t="s">
        <v>2</v>
      </c>
      <c r="BD7" s="23" t="s">
        <v>26</v>
      </c>
      <c r="BE7" s="23" t="s">
        <v>11</v>
      </c>
      <c r="BF7" s="23" t="s">
        <v>973</v>
      </c>
      <c r="BG7" s="23" t="s">
        <v>11</v>
      </c>
      <c r="BH7" s="23" t="s">
        <v>17</v>
      </c>
      <c r="BI7" s="23" t="s">
        <v>14</v>
      </c>
      <c r="BJ7" s="23"/>
      <c r="BK7" s="23" t="s">
        <v>11</v>
      </c>
      <c r="BL7" s="23" t="s">
        <v>11</v>
      </c>
      <c r="BM7" s="23" t="s">
        <v>11</v>
      </c>
      <c r="BN7" s="23"/>
      <c r="BO7" s="24">
        <v>14.8</v>
      </c>
      <c r="BP7" s="24">
        <v>230</v>
      </c>
      <c r="BQ7" s="24">
        <v>230</v>
      </c>
      <c r="BR7" s="24">
        <v>200</v>
      </c>
      <c r="BS7" s="24">
        <v>200</v>
      </c>
      <c r="BT7" s="23"/>
      <c r="BU7" s="23"/>
      <c r="BV7" s="24">
        <v>8.0299999999999994</v>
      </c>
      <c r="BW7" s="24">
        <v>0.41</v>
      </c>
      <c r="BX7" s="23"/>
      <c r="BY7" s="23"/>
      <c r="BZ7" s="27">
        <v>0.41</v>
      </c>
      <c r="CA7" s="27"/>
      <c r="CB7" s="25"/>
      <c r="CC7" s="25"/>
      <c r="CD7" s="28">
        <v>8.14</v>
      </c>
      <c r="CE7" s="28">
        <v>0.42</v>
      </c>
      <c r="CF7" s="25"/>
      <c r="CG7" s="25"/>
      <c r="CH7" s="28">
        <v>15.5</v>
      </c>
      <c r="CI7" s="28">
        <v>0.5</v>
      </c>
      <c r="CJ7" s="28">
        <v>0.5</v>
      </c>
      <c r="CK7" s="28">
        <v>0</v>
      </c>
      <c r="CL7" s="28">
        <v>0</v>
      </c>
      <c r="CM7" s="28">
        <v>0.5</v>
      </c>
      <c r="CN7" s="25"/>
      <c r="CO7" s="28">
        <v>0</v>
      </c>
      <c r="CP7" s="30" t="s">
        <v>1078</v>
      </c>
      <c r="CQ7" s="8">
        <f t="shared" si="0"/>
        <v>11294.117647058823</v>
      </c>
      <c r="CR7" s="8">
        <f>IF($R7&lt;14,14,IF($R7&lt;16,16,IF($R7&lt;19,19,IF($R7&lt;20,20,IF($R7&lt;22,22,IF($R7&lt;24,24,IF($R7&lt;26,26,28)))))))</f>
        <v>19</v>
      </c>
      <c r="CS7" s="8">
        <f t="shared" si="2"/>
        <v>1.5</v>
      </c>
      <c r="CT7" s="8">
        <f>IF($R7&lt;30,30,IF($R7&lt;40,40,IF($R7&lt;50,50,IF($R7&lt;=60,60))))</f>
        <v>30</v>
      </c>
      <c r="CU7" s="8">
        <f t="shared" si="4"/>
        <v>200</v>
      </c>
      <c r="CV7" s="10">
        <f t="shared" si="5"/>
        <v>29325</v>
      </c>
      <c r="CW7" s="10">
        <f>CV7/1000</f>
        <v>29.324999999999999</v>
      </c>
      <c r="CX7" s="8" t="str">
        <f t="shared" si="6"/>
        <v>No</v>
      </c>
      <c r="CY7" s="30" t="s">
        <v>11</v>
      </c>
      <c r="CZ7" s="30" t="s">
        <v>11</v>
      </c>
      <c r="DA7" s="31" t="s">
        <v>11</v>
      </c>
      <c r="DB7" s="31" t="s">
        <v>11</v>
      </c>
      <c r="DC7" s="8" t="str">
        <f t="shared" si="7"/>
        <v>No</v>
      </c>
      <c r="DD7" s="8" t="s">
        <v>11</v>
      </c>
      <c r="DE7" s="30" t="s">
        <v>11</v>
      </c>
      <c r="DF7" s="10">
        <f t="shared" si="10"/>
        <v>26.954519999999999</v>
      </c>
      <c r="DG7" s="9">
        <f>IF(S7&lt;Monitors!$H$4,(S7*Monitors!$I$4)+Monitors!$J$4,IF(S7&lt;Monitors!$H$5,(S7*Monitors!$I$5)+Monitors!$J$5,IF(S7&lt;Monitors!$H$6,(S7*Monitors!$I$6)+Monitors!$J$6,IF(S7&lt;Monitors!$H$7,(Monitors!$I$7*S7)+Monitors!$J$7,IF(S7&lt;Monitors!$H$8,(S7*Monitors!$I$8)+Monitors!$J$8,IF(S7&lt;Monitors!$H$9,(S7*Monitors!$I$9)+Monitors!$J$9,IF(S7&lt;Monitors!$H$10,(S7*Monitors!$I$10)+Monitors!$J$10,IF(S7&lt;Monitors!$H$11,(S7*Monitors!$I$11)+Monitors!$J$11,Monitors!$J$12))))))))</f>
        <v>16.846153846153847</v>
      </c>
      <c r="DH7" s="10">
        <f>$DF7-(Monitors!$B$4*'All Data'!$W7)</f>
        <v>18.127319999999997</v>
      </c>
      <c r="DI7" s="10">
        <f>IF($CX7="Yes",DH7-(Monitors!$E$4*(DG7+(Monitors!$B$4*'All Data'!$W7))),'All Data'!DH7)</f>
        <v>18.127319999999997</v>
      </c>
      <c r="DJ7" s="10">
        <f>IF(DD7="Yes",'All Data'!DI7-(DG7*Monitors!$C$4),'All Data'!DI7)</f>
        <v>18.127319999999997</v>
      </c>
      <c r="DK7" s="10">
        <f>IF($DE7="Yes",DJ7-(DG7*Monitors!$D$4),'All Data'!DJ7)</f>
        <v>18.127319999999997</v>
      </c>
      <c r="DL7" s="10">
        <f>IF($CZ7="Yes",DK7-Monitors!$C$7,'All Data'!DK7)</f>
        <v>18.127319999999997</v>
      </c>
      <c r="DM7" s="10">
        <f>IF($DA7="Yes",DL7-Monitors!$D$7,'All Data'!DL7)</f>
        <v>18.127319999999997</v>
      </c>
      <c r="DN7" s="10">
        <f>IF(DB7="Yes",DM7-((DG7+(W7*Monitors!$B$4))*Monitors!$F$4),'All Data'!DM7)</f>
        <v>18.127319999999997</v>
      </c>
      <c r="DO7" s="8" t="str">
        <f t="shared" si="11"/>
        <v>No</v>
      </c>
      <c r="DP7" s="10">
        <v>1.173</v>
      </c>
      <c r="DQ7" s="10">
        <v>6.8569999999999993</v>
      </c>
      <c r="DR7" s="10">
        <v>6.8569999999999993</v>
      </c>
      <c r="DS7" s="9">
        <v>12.182428575308695</v>
      </c>
      <c r="DT7" s="9" t="s">
        <v>23</v>
      </c>
      <c r="DU7" s="14">
        <v>0</v>
      </c>
    </row>
    <row r="8" spans="1:125" ht="18" customHeight="1">
      <c r="A8" s="29">
        <v>7</v>
      </c>
      <c r="B8" s="29">
        <v>5</v>
      </c>
      <c r="C8" s="29">
        <v>945</v>
      </c>
      <c r="D8" s="21">
        <v>41343</v>
      </c>
      <c r="E8" s="21">
        <v>41417</v>
      </c>
      <c r="F8" s="21">
        <v>41424</v>
      </c>
      <c r="G8" s="20" t="s">
        <v>4</v>
      </c>
      <c r="H8" s="20" t="s">
        <v>26</v>
      </c>
      <c r="I8" s="22">
        <v>6</v>
      </c>
      <c r="J8" s="20" t="s">
        <v>5</v>
      </c>
      <c r="K8" s="20" t="s">
        <v>26</v>
      </c>
      <c r="L8" s="20" t="s">
        <v>27</v>
      </c>
      <c r="M8" s="23" t="s">
        <v>27</v>
      </c>
      <c r="N8" s="23" t="s">
        <v>7</v>
      </c>
      <c r="O8" s="23" t="s">
        <v>26</v>
      </c>
      <c r="P8" s="24">
        <v>7.6</v>
      </c>
      <c r="Q8" s="24">
        <v>13.6</v>
      </c>
      <c r="R8" s="24">
        <v>15.6</v>
      </c>
      <c r="S8" s="24">
        <v>103.4</v>
      </c>
      <c r="T8" s="24">
        <v>1.78</v>
      </c>
      <c r="U8" s="24">
        <v>768</v>
      </c>
      <c r="V8" s="24">
        <v>1366</v>
      </c>
      <c r="W8" s="24">
        <v>1.0489999999999999</v>
      </c>
      <c r="X8" s="23" t="s">
        <v>8</v>
      </c>
      <c r="Y8" s="23" t="s">
        <v>8</v>
      </c>
      <c r="Z8" s="24">
        <v>10145</v>
      </c>
      <c r="AA8" s="24">
        <v>60</v>
      </c>
      <c r="AB8" s="24">
        <v>170</v>
      </c>
      <c r="AC8" s="24">
        <v>160</v>
      </c>
      <c r="AD8" s="23" t="s">
        <v>28</v>
      </c>
      <c r="AE8" s="23" t="s">
        <v>23</v>
      </c>
      <c r="AF8" s="23" t="s">
        <v>11</v>
      </c>
      <c r="AG8" s="23" t="s">
        <v>26</v>
      </c>
      <c r="AH8" s="23" t="s">
        <v>26</v>
      </c>
      <c r="AI8" s="23" t="s">
        <v>34</v>
      </c>
      <c r="AJ8" s="23" t="s">
        <v>11</v>
      </c>
      <c r="AK8" s="23" t="s">
        <v>23</v>
      </c>
      <c r="AL8" s="23" t="s">
        <v>111</v>
      </c>
      <c r="AM8" s="23" t="s">
        <v>14</v>
      </c>
      <c r="AN8" s="23" t="s">
        <v>14</v>
      </c>
      <c r="AO8" s="23" t="s">
        <v>14</v>
      </c>
      <c r="AP8" s="23" t="s">
        <v>14</v>
      </c>
      <c r="AQ8" s="23" t="s">
        <v>14</v>
      </c>
      <c r="AR8" s="23"/>
      <c r="AS8" s="23" t="s">
        <v>111</v>
      </c>
      <c r="AT8" s="23" t="s">
        <v>14</v>
      </c>
      <c r="AU8" s="23" t="s">
        <v>14</v>
      </c>
      <c r="AV8" s="25" t="s">
        <v>14</v>
      </c>
      <c r="AW8" s="25" t="s">
        <v>26</v>
      </c>
      <c r="AX8" s="26">
        <v>15.6</v>
      </c>
      <c r="AY8" s="26">
        <v>103.4</v>
      </c>
      <c r="AZ8" s="25" t="s">
        <v>14</v>
      </c>
      <c r="BA8" s="25" t="s">
        <v>14</v>
      </c>
      <c r="BB8" s="23" t="s">
        <v>26</v>
      </c>
      <c r="BC8" s="23" t="s">
        <v>15</v>
      </c>
      <c r="BD8" s="23" t="s">
        <v>26</v>
      </c>
      <c r="BE8" s="23" t="s">
        <v>11</v>
      </c>
      <c r="BF8" s="23" t="s">
        <v>149</v>
      </c>
      <c r="BG8" s="23" t="s">
        <v>11</v>
      </c>
      <c r="BH8" s="23" t="s">
        <v>17</v>
      </c>
      <c r="BI8" s="23" t="s">
        <v>14</v>
      </c>
      <c r="BJ8" s="23"/>
      <c r="BK8" s="23" t="s">
        <v>11</v>
      </c>
      <c r="BL8" s="23" t="s">
        <v>11</v>
      </c>
      <c r="BM8" s="23" t="s">
        <v>11</v>
      </c>
      <c r="BN8" s="23"/>
      <c r="BO8" s="24">
        <v>39</v>
      </c>
      <c r="BP8" s="24">
        <v>240</v>
      </c>
      <c r="BQ8" s="24">
        <v>250</v>
      </c>
      <c r="BR8" s="24">
        <v>191</v>
      </c>
      <c r="BS8" s="24">
        <v>200</v>
      </c>
      <c r="BT8" s="23"/>
      <c r="BU8" s="23"/>
      <c r="BV8" s="24">
        <v>6.7</v>
      </c>
      <c r="BW8" s="24">
        <v>0.4</v>
      </c>
      <c r="BX8" s="23"/>
      <c r="BY8" s="24">
        <v>0.3</v>
      </c>
      <c r="BZ8" s="27">
        <v>0.4</v>
      </c>
      <c r="CA8" s="27">
        <v>0.3</v>
      </c>
      <c r="CB8" s="25"/>
      <c r="CC8" s="25"/>
      <c r="CD8" s="28">
        <v>6.9</v>
      </c>
      <c r="CE8" s="28">
        <v>0.4</v>
      </c>
      <c r="CF8" s="25"/>
      <c r="CG8" s="28">
        <v>0.3</v>
      </c>
      <c r="CH8" s="28">
        <v>12.83</v>
      </c>
      <c r="CI8" s="28">
        <v>0.5</v>
      </c>
      <c r="CJ8" s="28">
        <v>0.5</v>
      </c>
      <c r="CK8" s="28">
        <v>0</v>
      </c>
      <c r="CL8" s="28">
        <v>0</v>
      </c>
      <c r="CM8" s="28">
        <v>0.5</v>
      </c>
      <c r="CN8" s="25"/>
      <c r="CO8" s="28">
        <v>0</v>
      </c>
      <c r="CP8" s="30" t="s">
        <v>5</v>
      </c>
      <c r="CQ8" s="8">
        <f t="shared" si="0"/>
        <v>10145.067698259187</v>
      </c>
      <c r="CR8" s="8">
        <f t="shared" si="1"/>
        <v>16</v>
      </c>
      <c r="CS8" s="8">
        <f t="shared" si="2"/>
        <v>1.05</v>
      </c>
      <c r="CT8" s="8">
        <f t="shared" si="3"/>
        <v>30</v>
      </c>
      <c r="CU8" s="8">
        <f t="shared" si="4"/>
        <v>200</v>
      </c>
      <c r="CV8" s="10">
        <f t="shared" si="5"/>
        <v>24816</v>
      </c>
      <c r="CW8" s="10">
        <f t="shared" si="9"/>
        <v>24.815999999999999</v>
      </c>
      <c r="CX8" s="8" t="str">
        <f t="shared" si="6"/>
        <v>No</v>
      </c>
      <c r="CY8" s="30" t="s">
        <v>11</v>
      </c>
      <c r="CZ8" s="30" t="s">
        <v>11</v>
      </c>
      <c r="DA8" s="31" t="s">
        <v>11</v>
      </c>
      <c r="DB8" s="31" t="s">
        <v>11</v>
      </c>
      <c r="DC8" s="8" t="str">
        <f t="shared" si="7"/>
        <v>No</v>
      </c>
      <c r="DD8" s="8" t="s">
        <v>11</v>
      </c>
      <c r="DE8" s="30" t="s">
        <v>11</v>
      </c>
      <c r="DF8" s="10">
        <f t="shared" si="10"/>
        <v>22.819799999999997</v>
      </c>
      <c r="DG8" s="9">
        <f>IF(S8&lt;Monitors!$H$4,(S8*Monitors!$I$4)+Monitors!$J$4,IF(S8&lt;Monitors!$H$5,(S8*Monitors!$I$5)+Monitors!$J$5,IF(S8&lt;Monitors!$H$6,(S8*Monitors!$I$6)+Monitors!$J$6,IF(S8&lt;Monitors!$H$7,(Monitors!$I$7*S8)+Monitors!$J$7,IF(S8&lt;Monitors!$H$8,(S8*Monitors!$I$8)+Monitors!$J$8,IF(S8&lt;Monitors!$H$9,(S8*Monitors!$I$9)+Monitors!$J$9,IF(S8&lt;Monitors!$H$10,(S8*Monitors!$I$10)+Monitors!$J$10,IF(S8&lt;Monitors!$H$11,(S8*Monitors!$I$11)+Monitors!$J$11,Monitors!$J$12))))))))</f>
        <v>15.363076923076925</v>
      </c>
      <c r="DH8" s="10">
        <f>$DF8-(Monitors!$B$4*'All Data'!$W8)</f>
        <v>16.389429999999997</v>
      </c>
      <c r="DI8" s="10">
        <f>IF($CX8="Yes",DH8-(Monitors!$E$4*(DG8+(Monitors!$B$4*'All Data'!$W8))),'All Data'!DH8)</f>
        <v>16.389429999999997</v>
      </c>
      <c r="DJ8" s="10">
        <f>IF(DD8="Yes",'All Data'!DI8-(DG8*Monitors!$C$4),'All Data'!DI8)</f>
        <v>16.389429999999997</v>
      </c>
      <c r="DK8" s="10">
        <f>IF($DE8="Yes",DJ8-(DG8*Monitors!$D$4),'All Data'!DJ8)</f>
        <v>16.389429999999997</v>
      </c>
      <c r="DL8" s="10">
        <f>IF($CZ8="Yes",DK8-Monitors!$C$7,'All Data'!DK8)</f>
        <v>16.389429999999997</v>
      </c>
      <c r="DM8" s="10">
        <f>IF($DA8="Yes",DL8-Monitors!$D$7,'All Data'!DL8)</f>
        <v>16.389429999999997</v>
      </c>
      <c r="DN8" s="10">
        <f>IF(DB8="Yes",DM8-((DG8+(W8*Monitors!$B$4))*Monitors!$F$4),'All Data'!DM8)</f>
        <v>16.389429999999997</v>
      </c>
      <c r="DO8" s="8" t="str">
        <f t="shared" si="11"/>
        <v>No</v>
      </c>
      <c r="DP8" s="10">
        <v>0.99264000000000008</v>
      </c>
      <c r="DQ8" s="10">
        <v>5.7073600000000004</v>
      </c>
      <c r="DR8" s="10">
        <v>5.7073600000000004</v>
      </c>
      <c r="DS8" s="9">
        <v>9.8922910722644559</v>
      </c>
      <c r="DT8" s="9" t="s">
        <v>23</v>
      </c>
      <c r="DU8" s="14">
        <v>0</v>
      </c>
    </row>
    <row r="9" spans="1:125" ht="18" customHeight="1">
      <c r="A9" s="29">
        <v>8</v>
      </c>
      <c r="B9" s="29">
        <v>5</v>
      </c>
      <c r="C9" s="29">
        <v>946</v>
      </c>
      <c r="D9" s="21">
        <v>41363</v>
      </c>
      <c r="E9" s="21">
        <v>41378</v>
      </c>
      <c r="F9" s="21">
        <v>41388</v>
      </c>
      <c r="G9" s="20" t="s">
        <v>4</v>
      </c>
      <c r="H9" s="20"/>
      <c r="I9" s="22">
        <v>6</v>
      </c>
      <c r="J9" s="20" t="s">
        <v>5</v>
      </c>
      <c r="K9" s="20"/>
      <c r="L9" s="20" t="s">
        <v>6</v>
      </c>
      <c r="M9" s="23"/>
      <c r="N9" s="23" t="s">
        <v>7</v>
      </c>
      <c r="O9" s="23"/>
      <c r="P9" s="24">
        <v>106</v>
      </c>
      <c r="Q9" s="24">
        <v>133</v>
      </c>
      <c r="R9" s="24">
        <v>17</v>
      </c>
      <c r="S9" s="24">
        <v>142</v>
      </c>
      <c r="T9" s="24">
        <v>1.78</v>
      </c>
      <c r="U9" s="24">
        <v>1024</v>
      </c>
      <c r="V9" s="24">
        <v>1280</v>
      </c>
      <c r="W9" s="24">
        <v>1.3109999999999999</v>
      </c>
      <c r="X9" s="23" t="s">
        <v>21</v>
      </c>
      <c r="Y9" s="23" t="s">
        <v>21</v>
      </c>
      <c r="Z9" s="24">
        <v>9257</v>
      </c>
      <c r="AA9" s="24">
        <v>60</v>
      </c>
      <c r="AB9" s="24">
        <v>180</v>
      </c>
      <c r="AC9" s="24">
        <v>130</v>
      </c>
      <c r="AD9" s="23" t="s">
        <v>10</v>
      </c>
      <c r="AE9" s="23" t="s">
        <v>11</v>
      </c>
      <c r="AF9" s="23" t="s">
        <v>11</v>
      </c>
      <c r="AG9" s="23"/>
      <c r="AH9" s="23"/>
      <c r="AI9" s="23" t="s">
        <v>34</v>
      </c>
      <c r="AJ9" s="23" t="s">
        <v>11</v>
      </c>
      <c r="AK9" s="23" t="s">
        <v>11</v>
      </c>
      <c r="AL9" s="23" t="s">
        <v>111</v>
      </c>
      <c r="AM9" s="23"/>
      <c r="AN9" s="23" t="s">
        <v>14</v>
      </c>
      <c r="AO9" s="23"/>
      <c r="AP9" s="23" t="s">
        <v>14</v>
      </c>
      <c r="AQ9" s="23"/>
      <c r="AR9" s="23"/>
      <c r="AS9" s="23" t="s">
        <v>111</v>
      </c>
      <c r="AT9" s="23"/>
      <c r="AU9" s="23" t="s">
        <v>14</v>
      </c>
      <c r="AV9" s="25"/>
      <c r="AW9" s="25"/>
      <c r="AX9" s="26">
        <v>17</v>
      </c>
      <c r="AY9" s="26">
        <v>142</v>
      </c>
      <c r="AZ9" s="25" t="s">
        <v>14</v>
      </c>
      <c r="BA9" s="25" t="s">
        <v>14</v>
      </c>
      <c r="BB9" s="23"/>
      <c r="BC9" s="23" t="s">
        <v>15</v>
      </c>
      <c r="BD9" s="23"/>
      <c r="BE9" s="23" t="s">
        <v>11</v>
      </c>
      <c r="BF9" s="23" t="s">
        <v>152</v>
      </c>
      <c r="BG9" s="23" t="s">
        <v>11</v>
      </c>
      <c r="BH9" s="23" t="s">
        <v>17</v>
      </c>
      <c r="BI9" s="23"/>
      <c r="BJ9" s="23" t="s">
        <v>18</v>
      </c>
      <c r="BK9" s="23" t="s">
        <v>11</v>
      </c>
      <c r="BL9" s="23" t="s">
        <v>11</v>
      </c>
      <c r="BM9" s="23"/>
      <c r="BN9" s="23"/>
      <c r="BO9" s="24">
        <v>30.9</v>
      </c>
      <c r="BP9" s="24">
        <v>201.7</v>
      </c>
      <c r="BQ9" s="24">
        <v>202</v>
      </c>
      <c r="BR9" s="24">
        <v>197.4</v>
      </c>
      <c r="BS9" s="24">
        <v>200.5</v>
      </c>
      <c r="BT9" s="23"/>
      <c r="BU9" s="23"/>
      <c r="BV9" s="24">
        <v>5.97</v>
      </c>
      <c r="BW9" s="24">
        <v>0.39</v>
      </c>
      <c r="BX9" s="23"/>
      <c r="BY9" s="24">
        <v>0.18</v>
      </c>
      <c r="BZ9" s="27">
        <v>0.39</v>
      </c>
      <c r="CA9" s="27">
        <v>0.18</v>
      </c>
      <c r="CB9" s="25"/>
      <c r="CC9" s="25"/>
      <c r="CD9" s="28">
        <v>5.0999999999999996</v>
      </c>
      <c r="CE9" s="28">
        <v>0.46</v>
      </c>
      <c r="CF9" s="25"/>
      <c r="CG9" s="28">
        <v>0.23</v>
      </c>
      <c r="CH9" s="28">
        <v>15.1</v>
      </c>
      <c r="CI9" s="28">
        <v>0.5</v>
      </c>
      <c r="CJ9" s="28">
        <v>0.5</v>
      </c>
      <c r="CK9" s="25"/>
      <c r="CL9" s="25"/>
      <c r="CM9" s="28">
        <v>0.4</v>
      </c>
      <c r="CN9" s="25"/>
      <c r="CO9" s="28">
        <v>0</v>
      </c>
      <c r="CP9" s="30" t="s">
        <v>5</v>
      </c>
      <c r="CQ9" s="8">
        <f t="shared" si="0"/>
        <v>9232.3943661971825</v>
      </c>
      <c r="CR9" s="8">
        <f t="shared" si="1"/>
        <v>19</v>
      </c>
      <c r="CS9" s="8">
        <f t="shared" si="2"/>
        <v>1.5</v>
      </c>
      <c r="CT9" s="8">
        <f t="shared" si="3"/>
        <v>30</v>
      </c>
      <c r="CU9" s="8">
        <f t="shared" si="4"/>
        <v>200</v>
      </c>
      <c r="CV9" s="10">
        <f t="shared" si="5"/>
        <v>28641.399999999998</v>
      </c>
      <c r="CW9" s="10">
        <f t="shared" si="9"/>
        <v>28.641399999999997</v>
      </c>
      <c r="CX9" s="8" t="str">
        <f t="shared" si="6"/>
        <v>No</v>
      </c>
      <c r="CY9" s="30" t="s">
        <v>11</v>
      </c>
      <c r="CZ9" s="30" t="s">
        <v>11</v>
      </c>
      <c r="DA9" s="31" t="s">
        <v>11</v>
      </c>
      <c r="DB9" s="31" t="s">
        <v>11</v>
      </c>
      <c r="DC9" s="8" t="str">
        <f t="shared" si="7"/>
        <v>No</v>
      </c>
      <c r="DD9" s="8" t="s">
        <v>11</v>
      </c>
      <c r="DE9" s="30" t="s">
        <v>11</v>
      </c>
      <c r="DF9" s="10">
        <f t="shared" si="10"/>
        <v>20.524679999999996</v>
      </c>
      <c r="DG9" s="9">
        <f>IF(S9&lt;Monitors!$H$4,(S9*Monitors!$I$4)+Monitors!$J$4,IF(S9&lt;Monitors!$H$5,(S9*Monitors!$I$5)+Monitors!$J$5,IF(S9&lt;Monitors!$H$6,(S9*Monitors!$I$6)+Monitors!$J$6,IF(S9&lt;Monitors!$H$7,(Monitors!$I$7*S9)+Monitors!$J$7,IF(S9&lt;Monitors!$H$8,(S9*Monitors!$I$8)+Monitors!$J$8,IF(S9&lt;Monitors!$H$9,(S9*Monitors!$I$9)+Monitors!$J$9,IF(S9&lt;Monitors!$H$10,(S9*Monitors!$I$10)+Monitors!$J$10,IF(S9&lt;Monitors!$H$11,(S9*Monitors!$I$11)+Monitors!$J$11,Monitors!$J$12))))))))</f>
        <v>25.25</v>
      </c>
      <c r="DH9" s="10">
        <f>$DF9-(Monitors!$B$4*'All Data'!$W9)</f>
        <v>12.488249999999997</v>
      </c>
      <c r="DI9" s="10">
        <f>IF($CX9="Yes",DH9-(Monitors!$E$4*(DG9+(Monitors!$B$4*'All Data'!$W9))),'All Data'!DH9)</f>
        <v>12.488249999999997</v>
      </c>
      <c r="DJ9" s="10">
        <f>IF(DD9="Yes",'All Data'!DI9-(DG9*Monitors!$C$4),'All Data'!DI9)</f>
        <v>12.488249999999997</v>
      </c>
      <c r="DK9" s="10">
        <f>IF($DE9="Yes",DJ9-(DG9*Monitors!$D$4),'All Data'!DJ9)</f>
        <v>12.488249999999997</v>
      </c>
      <c r="DL9" s="10">
        <f>IF($CZ9="Yes",DK9-Monitors!$C$7,'All Data'!DK9)</f>
        <v>12.488249999999997</v>
      </c>
      <c r="DM9" s="10">
        <f>IF($DA9="Yes",DL9-Monitors!$D$7,'All Data'!DL9)</f>
        <v>12.488249999999997</v>
      </c>
      <c r="DN9" s="10">
        <f>IF(DB9="Yes",DM9-((DG9+(W9*Monitors!$B$4))*Monitors!$F$4),'All Data'!DM9)</f>
        <v>12.488249999999997</v>
      </c>
      <c r="DO9" s="8" t="str">
        <f t="shared" si="11"/>
        <v>Yes</v>
      </c>
      <c r="DP9" s="10">
        <v>1.145656</v>
      </c>
      <c r="DQ9" s="10">
        <v>4.824344</v>
      </c>
      <c r="DR9" s="10">
        <v>4.824344</v>
      </c>
      <c r="DS9" s="9">
        <v>13.558211858843922</v>
      </c>
      <c r="DT9" s="9" t="s">
        <v>23</v>
      </c>
      <c r="DU9" s="14">
        <v>0</v>
      </c>
    </row>
    <row r="10" spans="1:125" ht="18" customHeight="1">
      <c r="A10" s="29">
        <v>9</v>
      </c>
      <c r="B10" s="29">
        <v>5</v>
      </c>
      <c r="C10" s="29">
        <v>473</v>
      </c>
      <c r="D10" s="21">
        <v>41913</v>
      </c>
      <c r="E10" s="21">
        <v>41891</v>
      </c>
      <c r="F10" s="21">
        <v>41905</v>
      </c>
      <c r="G10" s="20" t="s">
        <v>4</v>
      </c>
      <c r="H10" s="20"/>
      <c r="I10" s="22">
        <v>6</v>
      </c>
      <c r="J10" s="20" t="s">
        <v>5</v>
      </c>
      <c r="K10" s="20"/>
      <c r="L10" s="20" t="s">
        <v>49</v>
      </c>
      <c r="M10" s="23"/>
      <c r="N10" s="23" t="s">
        <v>7</v>
      </c>
      <c r="O10" s="23"/>
      <c r="P10" s="24">
        <v>12.8</v>
      </c>
      <c r="Q10" s="24">
        <v>20.399999999999999</v>
      </c>
      <c r="R10" s="24">
        <v>24.1</v>
      </c>
      <c r="S10" s="24">
        <v>260.33999999999997</v>
      </c>
      <c r="T10" s="24">
        <v>1.6</v>
      </c>
      <c r="U10" s="24">
        <v>1200</v>
      </c>
      <c r="V10" s="24">
        <v>1920</v>
      </c>
      <c r="W10" s="24">
        <v>2.3039999999999998</v>
      </c>
      <c r="X10" s="23" t="s">
        <v>71</v>
      </c>
      <c r="Y10" s="23" t="s">
        <v>71</v>
      </c>
      <c r="Z10" s="24">
        <v>8850</v>
      </c>
      <c r="AA10" s="24">
        <v>60</v>
      </c>
      <c r="AB10" s="24">
        <v>178</v>
      </c>
      <c r="AC10" s="24">
        <v>178</v>
      </c>
      <c r="AD10" s="23" t="s">
        <v>85</v>
      </c>
      <c r="AE10" s="23" t="s">
        <v>11</v>
      </c>
      <c r="AF10" s="23" t="s">
        <v>11</v>
      </c>
      <c r="AG10" s="23"/>
      <c r="AH10" s="23"/>
      <c r="AI10" s="23" t="s">
        <v>57</v>
      </c>
      <c r="AJ10" s="23" t="s">
        <v>11</v>
      </c>
      <c r="AK10" s="23" t="s">
        <v>11</v>
      </c>
      <c r="AL10" s="23" t="s">
        <v>78</v>
      </c>
      <c r="AM10" s="23"/>
      <c r="AN10" s="23" t="s">
        <v>72</v>
      </c>
      <c r="AO10" s="23"/>
      <c r="AP10" s="23" t="s">
        <v>14</v>
      </c>
      <c r="AQ10" s="23"/>
      <c r="AR10" s="23"/>
      <c r="AS10" s="23" t="s">
        <v>78</v>
      </c>
      <c r="AT10" s="23"/>
      <c r="AU10" s="23" t="s">
        <v>63</v>
      </c>
      <c r="AV10" s="25"/>
      <c r="AW10" s="25"/>
      <c r="AX10" s="26">
        <v>24.1</v>
      </c>
      <c r="AY10" s="26">
        <v>260.33999999999997</v>
      </c>
      <c r="AZ10" s="25" t="s">
        <v>72</v>
      </c>
      <c r="BA10" s="25" t="s">
        <v>63</v>
      </c>
      <c r="BB10" s="23"/>
      <c r="BC10" s="23" t="s">
        <v>15</v>
      </c>
      <c r="BD10" s="23"/>
      <c r="BE10" s="23" t="s">
        <v>11</v>
      </c>
      <c r="BF10" s="23" t="s">
        <v>86</v>
      </c>
      <c r="BG10" s="23" t="s">
        <v>11</v>
      </c>
      <c r="BH10" s="23" t="s">
        <v>17</v>
      </c>
      <c r="BI10" s="23"/>
      <c r="BJ10" s="23" t="s">
        <v>18</v>
      </c>
      <c r="BK10" s="23" t="s">
        <v>11</v>
      </c>
      <c r="BL10" s="23" t="s">
        <v>11</v>
      </c>
      <c r="BM10" s="23"/>
      <c r="BN10" s="23"/>
      <c r="BO10" s="24">
        <v>59.2</v>
      </c>
      <c r="BP10" s="24">
        <v>335.1</v>
      </c>
      <c r="BQ10" s="24">
        <v>330</v>
      </c>
      <c r="BR10" s="24">
        <v>326.10000000000002</v>
      </c>
      <c r="BS10" s="24">
        <v>201.3</v>
      </c>
      <c r="BT10" s="23"/>
      <c r="BU10" s="23"/>
      <c r="BV10" s="24">
        <v>14.54</v>
      </c>
      <c r="BW10" s="24">
        <v>0.42</v>
      </c>
      <c r="BX10" s="24">
        <v>0.28999999999999998</v>
      </c>
      <c r="BY10" s="24">
        <v>0.23</v>
      </c>
      <c r="BZ10" s="27">
        <v>0.42</v>
      </c>
      <c r="CA10" s="27">
        <v>0.23</v>
      </c>
      <c r="CB10" s="25"/>
      <c r="CC10" s="25"/>
      <c r="CD10" s="28">
        <v>14.65</v>
      </c>
      <c r="CE10" s="28">
        <v>0.48</v>
      </c>
      <c r="CF10" s="28">
        <v>0.35</v>
      </c>
      <c r="CG10" s="28">
        <v>0.28000000000000003</v>
      </c>
      <c r="CH10" s="28">
        <v>25.44</v>
      </c>
      <c r="CI10" s="28">
        <v>1.2</v>
      </c>
      <c r="CJ10" s="28">
        <v>0.5</v>
      </c>
      <c r="CK10" s="25"/>
      <c r="CL10" s="25"/>
      <c r="CM10" s="28">
        <v>0.36</v>
      </c>
      <c r="CN10" s="25"/>
      <c r="CO10" s="28">
        <v>0</v>
      </c>
      <c r="CP10" s="30" t="s">
        <v>5</v>
      </c>
      <c r="CQ10" s="8">
        <f t="shared" si="0"/>
        <v>8849.9654298225414</v>
      </c>
      <c r="CR10" s="8">
        <f t="shared" si="1"/>
        <v>26</v>
      </c>
      <c r="CS10" s="8">
        <f t="shared" si="2"/>
        <v>2.5</v>
      </c>
      <c r="CT10" s="8">
        <f t="shared" si="3"/>
        <v>30</v>
      </c>
      <c r="CU10" s="8">
        <f t="shared" si="4"/>
        <v>300</v>
      </c>
      <c r="CV10" s="10">
        <f t="shared" si="5"/>
        <v>87239.933999999994</v>
      </c>
      <c r="CW10" s="10">
        <f t="shared" si="9"/>
        <v>87.239933999999991</v>
      </c>
      <c r="CX10" s="8" t="str">
        <f t="shared" si="6"/>
        <v>No</v>
      </c>
      <c r="CY10" s="30" t="s">
        <v>11</v>
      </c>
      <c r="CZ10" s="30" t="s">
        <v>11</v>
      </c>
      <c r="DA10" s="31" t="s">
        <v>11</v>
      </c>
      <c r="DB10" s="31" t="s">
        <v>11</v>
      </c>
      <c r="DC10" s="8" t="str">
        <f t="shared" si="7"/>
        <v>No</v>
      </c>
      <c r="DD10" s="8" t="s">
        <v>11</v>
      </c>
      <c r="DE10" s="30" t="s">
        <v>11</v>
      </c>
      <c r="DF10" s="10">
        <f t="shared" si="10"/>
        <v>46.971119999999992</v>
      </c>
      <c r="DG10" s="9">
        <f>IF(S10&lt;Monitors!$H$4,(S10*Monitors!$I$4)+Monitors!$J$4,IF(S10&lt;Monitors!$H$5,(S10*Monitors!$I$5)+Monitors!$J$5,IF(S10&lt;Monitors!$H$6,(S10*Monitors!$I$6)+Monitors!$J$6,IF(S10&lt;Monitors!$H$7,(Monitors!$I$7*S10)+Monitors!$J$7,IF(S10&lt;Monitors!$H$8,(S10*Monitors!$I$8)+Monitors!$J$8,IF(S10&lt;Monitors!$H$9,(S10*Monitors!$I$9)+Monitors!$J$9,IF(S10&lt;Monitors!$H$10,(S10*Monitors!$I$10)+Monitors!$J$10,IF(S10&lt;Monitors!$H$11,(S10*Monitors!$I$11)+Monitors!$J$11,Monitors!$J$12))))))))</f>
        <v>45.067999999999998</v>
      </c>
      <c r="DH10" s="10">
        <f>$DF10-(Monitors!$B$4*'All Data'!$W10)</f>
        <v>32.847599999999993</v>
      </c>
      <c r="DI10" s="10">
        <f>IF($CX10="Yes",DH10-(Monitors!$E$4*(DG10+(Monitors!$B$4*'All Data'!$W10))),'All Data'!DH10)</f>
        <v>32.847599999999993</v>
      </c>
      <c r="DJ10" s="10">
        <f>IF(DD10="Yes",'All Data'!DI10-(DG10*Monitors!$C$4),'All Data'!DI10)</f>
        <v>32.847599999999993</v>
      </c>
      <c r="DK10" s="10">
        <f>IF($DE10="Yes",DJ10-(DG10*Monitors!$D$4),'All Data'!DJ10)</f>
        <v>32.847599999999993</v>
      </c>
      <c r="DL10" s="10">
        <f>IF($CZ10="Yes",DK10-Monitors!$C$7,'All Data'!DK10)</f>
        <v>32.847599999999993</v>
      </c>
      <c r="DM10" s="10">
        <f>IF($DA10="Yes",DL10-Monitors!$D$7,'All Data'!DL10)</f>
        <v>32.847599999999993</v>
      </c>
      <c r="DN10" s="10">
        <f>IF(DB10="Yes",DM10-((DG10+(W10*Monitors!$B$4))*Monitors!$F$4),'All Data'!DM10)</f>
        <v>32.847599999999993</v>
      </c>
      <c r="DO10" s="8" t="str">
        <f t="shared" si="11"/>
        <v>Yes</v>
      </c>
      <c r="DP10" s="10">
        <v>3.4895973599999999</v>
      </c>
      <c r="DQ10" s="10">
        <v>11.05040264</v>
      </c>
      <c r="DR10" s="10">
        <v>11.05040264</v>
      </c>
      <c r="DS10" s="9">
        <v>24.678660865276271</v>
      </c>
      <c r="DT10" s="9" t="s">
        <v>23</v>
      </c>
      <c r="DU10" s="14">
        <v>0</v>
      </c>
    </row>
    <row r="11" spans="1:125" ht="18" customHeight="1">
      <c r="A11" s="29">
        <v>10</v>
      </c>
      <c r="B11" s="29">
        <v>13</v>
      </c>
      <c r="C11" s="29">
        <v>838</v>
      </c>
      <c r="D11" s="21">
        <v>41243</v>
      </c>
      <c r="E11" s="21">
        <v>41303</v>
      </c>
      <c r="F11" s="21">
        <v>41306</v>
      </c>
      <c r="G11" s="20" t="s">
        <v>4</v>
      </c>
      <c r="H11" s="20" t="s">
        <v>26</v>
      </c>
      <c r="I11" s="22">
        <v>6</v>
      </c>
      <c r="J11" s="20" t="s">
        <v>5</v>
      </c>
      <c r="K11" s="20" t="s">
        <v>26</v>
      </c>
      <c r="L11" s="20" t="s">
        <v>27</v>
      </c>
      <c r="M11" s="23" t="s">
        <v>27</v>
      </c>
      <c r="N11" s="23" t="s">
        <v>7</v>
      </c>
      <c r="O11" s="23" t="s">
        <v>26</v>
      </c>
      <c r="P11" s="24">
        <v>6.2</v>
      </c>
      <c r="Q11" s="24">
        <v>8.3000000000000007</v>
      </c>
      <c r="R11" s="24">
        <v>10.4</v>
      </c>
      <c r="S11" s="24">
        <v>51.46</v>
      </c>
      <c r="T11" s="24">
        <v>1.33</v>
      </c>
      <c r="U11" s="24">
        <v>768</v>
      </c>
      <c r="V11" s="24">
        <v>1024</v>
      </c>
      <c r="W11" s="24">
        <v>0.78600000000000003</v>
      </c>
      <c r="X11" s="23" t="s">
        <v>311</v>
      </c>
      <c r="Y11" s="23" t="s">
        <v>311</v>
      </c>
      <c r="Z11" s="24">
        <v>15274</v>
      </c>
      <c r="AA11" s="24">
        <v>60</v>
      </c>
      <c r="AB11" s="24">
        <v>170</v>
      </c>
      <c r="AC11" s="24">
        <v>160</v>
      </c>
      <c r="AD11" s="23" t="s">
        <v>400</v>
      </c>
      <c r="AE11" s="23" t="s">
        <v>23</v>
      </c>
      <c r="AF11" s="23" t="s">
        <v>11</v>
      </c>
      <c r="AG11" s="23" t="s">
        <v>26</v>
      </c>
      <c r="AH11" s="23" t="s">
        <v>26</v>
      </c>
      <c r="AI11" s="23" t="s">
        <v>12</v>
      </c>
      <c r="AJ11" s="23" t="s">
        <v>23</v>
      </c>
      <c r="AK11" s="23" t="s">
        <v>23</v>
      </c>
      <c r="AL11" s="23" t="s">
        <v>78</v>
      </c>
      <c r="AM11" s="23" t="s">
        <v>26</v>
      </c>
      <c r="AN11" s="23" t="s">
        <v>72</v>
      </c>
      <c r="AO11" s="23" t="s">
        <v>14</v>
      </c>
      <c r="AP11" s="23" t="s">
        <v>36</v>
      </c>
      <c r="AQ11" s="23" t="s">
        <v>14</v>
      </c>
      <c r="AR11" s="23"/>
      <c r="AS11" s="23" t="s">
        <v>78</v>
      </c>
      <c r="AT11" s="23" t="s">
        <v>26</v>
      </c>
      <c r="AU11" s="23" t="s">
        <v>83</v>
      </c>
      <c r="AV11" s="25" t="s">
        <v>14</v>
      </c>
      <c r="AW11" s="25" t="s">
        <v>14</v>
      </c>
      <c r="AX11" s="26">
        <v>10.4</v>
      </c>
      <c r="AY11" s="26">
        <v>51.46</v>
      </c>
      <c r="AZ11" s="25" t="s">
        <v>72</v>
      </c>
      <c r="BA11" s="25" t="s">
        <v>83</v>
      </c>
      <c r="BB11" s="23" t="s">
        <v>14</v>
      </c>
      <c r="BC11" s="23" t="s">
        <v>15</v>
      </c>
      <c r="BD11" s="23" t="s">
        <v>26</v>
      </c>
      <c r="BE11" s="23" t="s">
        <v>11</v>
      </c>
      <c r="BF11" s="23" t="s">
        <v>648</v>
      </c>
      <c r="BG11" s="23" t="s">
        <v>11</v>
      </c>
      <c r="BH11" s="23" t="s">
        <v>17</v>
      </c>
      <c r="BI11" s="23" t="s">
        <v>14</v>
      </c>
      <c r="BJ11" s="23"/>
      <c r="BK11" s="23" t="s">
        <v>11</v>
      </c>
      <c r="BL11" s="23" t="s">
        <v>11</v>
      </c>
      <c r="BM11" s="23" t="s">
        <v>11</v>
      </c>
      <c r="BN11" s="23"/>
      <c r="BO11" s="24">
        <v>4.8</v>
      </c>
      <c r="BP11" s="24">
        <v>415</v>
      </c>
      <c r="BQ11" s="24">
        <v>400</v>
      </c>
      <c r="BR11" s="24">
        <v>380</v>
      </c>
      <c r="BS11" s="24">
        <v>200</v>
      </c>
      <c r="BT11" s="23"/>
      <c r="BU11" s="23"/>
      <c r="BV11" s="24">
        <v>7.19</v>
      </c>
      <c r="BW11" s="24">
        <v>0.49</v>
      </c>
      <c r="BX11" s="23"/>
      <c r="BY11" s="24">
        <v>0.34</v>
      </c>
      <c r="BZ11" s="27">
        <v>0.49</v>
      </c>
      <c r="CA11" s="27">
        <v>0.34</v>
      </c>
      <c r="CB11" s="25"/>
      <c r="CC11" s="25"/>
      <c r="CD11" s="28">
        <v>7.19</v>
      </c>
      <c r="CE11" s="28">
        <v>0.5</v>
      </c>
      <c r="CF11" s="25"/>
      <c r="CG11" s="28">
        <v>0.34</v>
      </c>
      <c r="CH11" s="28">
        <v>10.29</v>
      </c>
      <c r="CI11" s="28">
        <v>1</v>
      </c>
      <c r="CJ11" s="28">
        <v>0.5</v>
      </c>
      <c r="CK11" s="28">
        <v>0</v>
      </c>
      <c r="CL11" s="28">
        <v>0</v>
      </c>
      <c r="CM11" s="28">
        <v>0.5</v>
      </c>
      <c r="CN11" s="25"/>
      <c r="CO11" s="28">
        <v>1</v>
      </c>
      <c r="CP11" s="30" t="s">
        <v>5</v>
      </c>
      <c r="CQ11" s="8">
        <f t="shared" si="0"/>
        <v>15273.999222697241</v>
      </c>
      <c r="CR11" s="8">
        <f t="shared" si="1"/>
        <v>14</v>
      </c>
      <c r="CS11" s="8">
        <f t="shared" si="2"/>
        <v>1.05</v>
      </c>
      <c r="CT11" s="8">
        <f t="shared" si="3"/>
        <v>30</v>
      </c>
      <c r="CU11" s="8">
        <f t="shared" si="4"/>
        <v>400</v>
      </c>
      <c r="CV11" s="10">
        <f t="shared" si="5"/>
        <v>21355.9</v>
      </c>
      <c r="CW11" s="10">
        <f t="shared" si="9"/>
        <v>21.355900000000002</v>
      </c>
      <c r="CX11" s="8" t="str">
        <f t="shared" si="6"/>
        <v>No</v>
      </c>
      <c r="CY11" s="30" t="s">
        <v>11</v>
      </c>
      <c r="CZ11" s="30" t="s">
        <v>11</v>
      </c>
      <c r="DA11" s="31" t="s">
        <v>11</v>
      </c>
      <c r="DB11" s="31" t="s">
        <v>11</v>
      </c>
      <c r="DC11" s="8" t="str">
        <f t="shared" si="7"/>
        <v>No</v>
      </c>
      <c r="DD11" s="8" t="s">
        <v>11</v>
      </c>
      <c r="DE11" s="30" t="s">
        <v>11</v>
      </c>
      <c r="DF11" s="10">
        <f t="shared" si="10"/>
        <v>24.834599999999998</v>
      </c>
      <c r="DG11" s="9">
        <f>IF(S11&lt;Monitors!$H$4,(S11*Monitors!$I$4)+Monitors!$J$4,IF(S11&lt;Monitors!$H$5,(S11*Monitors!$I$5)+Monitors!$J$5,IF(S11&lt;Monitors!$H$6,(S11*Monitors!$I$6)+Monitors!$J$6,IF(S11&lt;Monitors!$H$7,(Monitors!$I$7*S11)+Monitors!$J$7,IF(S11&lt;Monitors!$H$8,(S11*Monitors!$I$8)+Monitors!$J$8,IF(S11&lt;Monitors!$H$9,(S11*Monitors!$I$9)+Monitors!$J$9,IF(S11&lt;Monitors!$H$10,(S11*Monitors!$I$10)+Monitors!$J$10,IF(S11&lt;Monitors!$H$11,(S11*Monitors!$I$11)+Monitors!$J$11,Monitors!$J$12))))))))</f>
        <v>12.166769230769232</v>
      </c>
      <c r="DH11" s="10">
        <f>$DF11-(Monitors!$B$4*'All Data'!$W11)</f>
        <v>20.016419999999997</v>
      </c>
      <c r="DI11" s="10">
        <f>IF($CX11="Yes",DH11-(Monitors!$E$4*(DG11+(Monitors!$B$4*'All Data'!$W11))),'All Data'!DH11)</f>
        <v>20.016419999999997</v>
      </c>
      <c r="DJ11" s="10">
        <f>IF(DD11="Yes",'All Data'!DI11-(DG11*Monitors!$C$4),'All Data'!DI11)</f>
        <v>20.016419999999997</v>
      </c>
      <c r="DK11" s="10">
        <f>IF($DE11="Yes",DJ11-(DG11*Monitors!$D$4),'All Data'!DJ11)</f>
        <v>20.016419999999997</v>
      </c>
      <c r="DL11" s="10">
        <f>IF($CZ11="Yes",DK11-Monitors!$C$7,'All Data'!DK11)</f>
        <v>20.016419999999997</v>
      </c>
      <c r="DM11" s="10">
        <f>IF($DA11="Yes",DL11-Monitors!$D$7,'All Data'!DL11)</f>
        <v>20.016419999999997</v>
      </c>
      <c r="DN11" s="10">
        <f>IF(DB11="Yes",DM11-((DG11+(W11*Monitors!$B$4))*Monitors!$F$4),'All Data'!DM11)</f>
        <v>20.016419999999997</v>
      </c>
      <c r="DO11" s="8" t="str">
        <f t="shared" si="11"/>
        <v>No</v>
      </c>
      <c r="DP11" s="10">
        <v>0.85423600000000011</v>
      </c>
      <c r="DQ11" s="10">
        <v>6.3357640000000002</v>
      </c>
      <c r="DR11" s="10">
        <v>6.3357640000000002</v>
      </c>
      <c r="DS11" s="9">
        <v>4.9490193268351774</v>
      </c>
      <c r="DT11" s="9" t="s">
        <v>11</v>
      </c>
      <c r="DU11" s="14">
        <v>0</v>
      </c>
    </row>
    <row r="12" spans="1:125" ht="18" customHeight="1">
      <c r="A12" s="29">
        <v>11</v>
      </c>
      <c r="B12" s="29">
        <v>49</v>
      </c>
      <c r="C12" s="29">
        <v>382</v>
      </c>
      <c r="D12" s="21">
        <v>41730</v>
      </c>
      <c r="E12" s="21">
        <v>41856</v>
      </c>
      <c r="F12" s="21">
        <v>41873</v>
      </c>
      <c r="G12" s="20" t="s">
        <v>233</v>
      </c>
      <c r="H12" s="20"/>
      <c r="I12" s="22">
        <v>6</v>
      </c>
      <c r="J12" s="20" t="s">
        <v>5</v>
      </c>
      <c r="K12" s="20"/>
      <c r="L12" s="20" t="s">
        <v>6</v>
      </c>
      <c r="M12" s="23"/>
      <c r="N12" s="23" t="s">
        <v>7</v>
      </c>
      <c r="O12" s="23"/>
      <c r="P12" s="24">
        <v>9.6999999999999993</v>
      </c>
      <c r="Q12" s="24">
        <v>36.9</v>
      </c>
      <c r="R12" s="24">
        <v>38</v>
      </c>
      <c r="S12" s="24">
        <v>358.89</v>
      </c>
      <c r="T12" s="24">
        <v>3.79</v>
      </c>
      <c r="U12" s="24">
        <v>1080</v>
      </c>
      <c r="V12" s="24">
        <v>1920</v>
      </c>
      <c r="W12" s="24">
        <v>0.96399999999999997</v>
      </c>
      <c r="X12" s="23" t="s">
        <v>749</v>
      </c>
      <c r="Y12" s="23" t="s">
        <v>47</v>
      </c>
      <c r="Z12" s="24">
        <v>2686</v>
      </c>
      <c r="AA12" s="24">
        <v>60</v>
      </c>
      <c r="AB12" s="24">
        <v>178</v>
      </c>
      <c r="AC12" s="24">
        <v>178</v>
      </c>
      <c r="AD12" s="23" t="s">
        <v>914</v>
      </c>
      <c r="AE12" s="23" t="s">
        <v>23</v>
      </c>
      <c r="AF12" s="23" t="s">
        <v>11</v>
      </c>
      <c r="AG12" s="23"/>
      <c r="AH12" s="23"/>
      <c r="AI12" s="23" t="s">
        <v>12</v>
      </c>
      <c r="AJ12" s="23" t="s">
        <v>11</v>
      </c>
      <c r="AK12" s="23" t="s">
        <v>23</v>
      </c>
      <c r="AL12" s="23" t="s">
        <v>90</v>
      </c>
      <c r="AM12" s="23"/>
      <c r="AN12" s="23" t="s">
        <v>302</v>
      </c>
      <c r="AO12" s="23"/>
      <c r="AP12" s="23" t="s">
        <v>14</v>
      </c>
      <c r="AQ12" s="23"/>
      <c r="AR12" s="23"/>
      <c r="AS12" s="23" t="s">
        <v>90</v>
      </c>
      <c r="AT12" s="23"/>
      <c r="AU12" s="23" t="s">
        <v>261</v>
      </c>
      <c r="AV12" s="25"/>
      <c r="AW12" s="25"/>
      <c r="AX12" s="26">
        <v>38</v>
      </c>
      <c r="AY12" s="26">
        <v>358.89</v>
      </c>
      <c r="AZ12" s="25" t="s">
        <v>302</v>
      </c>
      <c r="BA12" s="25" t="s">
        <v>261</v>
      </c>
      <c r="BB12" s="23"/>
      <c r="BC12" s="23" t="s">
        <v>15</v>
      </c>
      <c r="BD12" s="23"/>
      <c r="BE12" s="23" t="s">
        <v>23</v>
      </c>
      <c r="BF12" s="23" t="s">
        <v>996</v>
      </c>
      <c r="BG12" s="23" t="s">
        <v>11</v>
      </c>
      <c r="BH12" s="23" t="s">
        <v>368</v>
      </c>
      <c r="BI12" s="23"/>
      <c r="BJ12" s="23"/>
      <c r="BK12" s="23" t="s">
        <v>23</v>
      </c>
      <c r="BL12" s="23" t="s">
        <v>11</v>
      </c>
      <c r="BM12" s="23"/>
      <c r="BN12" s="23"/>
      <c r="BO12" s="24">
        <v>1</v>
      </c>
      <c r="BP12" s="24">
        <v>559.9</v>
      </c>
      <c r="BQ12" s="24">
        <v>500</v>
      </c>
      <c r="BR12" s="24">
        <v>373.5</v>
      </c>
      <c r="BS12" s="24">
        <v>200</v>
      </c>
      <c r="BT12" s="23"/>
      <c r="BU12" s="23"/>
      <c r="BV12" s="24">
        <v>60.49</v>
      </c>
      <c r="BW12" s="24">
        <v>0.32</v>
      </c>
      <c r="BX12" s="23"/>
      <c r="BY12" s="24">
        <v>0.17</v>
      </c>
      <c r="BZ12" s="27">
        <v>0.32</v>
      </c>
      <c r="CA12" s="27">
        <v>0.17</v>
      </c>
      <c r="CB12" s="25"/>
      <c r="CC12" s="25"/>
      <c r="CD12" s="25"/>
      <c r="CE12" s="25"/>
      <c r="CF12" s="25"/>
      <c r="CG12" s="25"/>
      <c r="CH12" s="28">
        <v>104.9</v>
      </c>
      <c r="CI12" s="28">
        <v>0.7</v>
      </c>
      <c r="CJ12" s="28">
        <v>0.5</v>
      </c>
      <c r="CK12" s="25"/>
      <c r="CL12" s="25"/>
      <c r="CM12" s="28">
        <v>0.98</v>
      </c>
      <c r="CN12" s="25"/>
      <c r="CO12" s="28">
        <v>0</v>
      </c>
      <c r="CP12" s="30" t="s">
        <v>5</v>
      </c>
      <c r="CQ12" s="8">
        <f t="shared" si="0"/>
        <v>2686.0597954805094</v>
      </c>
      <c r="CR12" s="8">
        <f t="shared" si="1"/>
        <v>28</v>
      </c>
      <c r="CS12" s="8">
        <f t="shared" si="2"/>
        <v>1.05</v>
      </c>
      <c r="CT12" s="8">
        <f t="shared" si="3"/>
        <v>40</v>
      </c>
      <c r="CU12" s="8">
        <f t="shared" si="4"/>
        <v>500</v>
      </c>
      <c r="CV12" s="10">
        <f t="shared" si="5"/>
        <v>200942.511</v>
      </c>
      <c r="CW12" s="10">
        <f t="shared" si="9"/>
        <v>200.942511</v>
      </c>
      <c r="CX12" s="8" t="str">
        <f t="shared" si="6"/>
        <v>No</v>
      </c>
      <c r="CY12" s="30" t="s">
        <v>23</v>
      </c>
      <c r="CZ12" s="30" t="s">
        <v>11</v>
      </c>
      <c r="DA12" s="31" t="s">
        <v>11</v>
      </c>
      <c r="DB12" s="31" t="s">
        <v>11</v>
      </c>
      <c r="DC12" s="8" t="str">
        <f t="shared" si="7"/>
        <v>No</v>
      </c>
      <c r="DD12" s="8" t="s">
        <v>11</v>
      </c>
      <c r="DE12" s="30" t="s">
        <v>11</v>
      </c>
      <c r="DF12" s="10">
        <f t="shared" si="10"/>
        <v>187.28441999999998</v>
      </c>
      <c r="DG12" s="9">
        <f>IF(S12&lt;Monitors!$H$4,(S12*Monitors!$I$4)+Monitors!$J$4,IF(S12&lt;Monitors!$H$5,(S12*Monitors!$I$5)+Monitors!$J$5,IF(S12&lt;Monitors!$H$6,(S12*Monitors!$I$6)+Monitors!$J$6,IF(S12&lt;Monitors!$H$7,(Monitors!$I$7*S12)+Monitors!$J$7,IF(S12&lt;Monitors!$H$8,(S12*Monitors!$I$8)+Monitors!$J$8,IF(S12&lt;Monitors!$H$9,(S12*Monitors!$I$9)+Monitors!$J$9,IF(S12&lt;Monitors!$H$10,(S12*Monitors!$I$10)+Monitors!$J$10,IF(S12&lt;Monitors!$H$11,(S12*Monitors!$I$11)+Monitors!$J$11,Monitors!$J$12))))))))</f>
        <v>60.778000000000006</v>
      </c>
      <c r="DH12" s="10">
        <f>$DF12-(Monitors!$B$4*'All Data'!$W12)</f>
        <v>181.37509999999997</v>
      </c>
      <c r="DI12" s="10">
        <f>IF($CX12="Yes",DH12-(Monitors!$E$4*(DG12+(Monitors!$B$4*'All Data'!$W12))),'All Data'!DH12)</f>
        <v>181.37509999999997</v>
      </c>
      <c r="DJ12" s="10">
        <f>IF(DD12="Yes",'All Data'!DI12-(DG12*Monitors!$C$4),'All Data'!DI12)</f>
        <v>181.37509999999997</v>
      </c>
      <c r="DK12" s="10">
        <f>IF($DE12="Yes",DJ12-(DG12*Monitors!$D$4),'All Data'!DJ12)</f>
        <v>181.37509999999997</v>
      </c>
      <c r="DL12" s="10">
        <f>IF($CZ12="Yes",DK12-Monitors!$C$7,'All Data'!DK12)</f>
        <v>181.37509999999997</v>
      </c>
      <c r="DM12" s="10">
        <f>IF($DA12="Yes",DL12-Monitors!$D$7,'All Data'!DL12)</f>
        <v>181.37509999999997</v>
      </c>
      <c r="DN12" s="10">
        <f>IF(DB12="Yes",DM12-((DG12+(W12*Monitors!$B$4))*Monitors!$F$4),'All Data'!DM12)</f>
        <v>181.37509999999997</v>
      </c>
      <c r="DO12" s="8" t="str">
        <f t="shared" si="11"/>
        <v>No</v>
      </c>
      <c r="DP12" s="10">
        <v>8.0377004400000001</v>
      </c>
      <c r="DQ12" s="10">
        <v>52.45229956</v>
      </c>
      <c r="DR12" s="10">
        <v>52.45229956</v>
      </c>
      <c r="DS12" s="9">
        <v>33.699161622757302</v>
      </c>
      <c r="DT12" s="9" t="s">
        <v>11</v>
      </c>
      <c r="DU12" s="14">
        <v>0</v>
      </c>
    </row>
    <row r="13" spans="1:125" ht="18" customHeight="1">
      <c r="A13" s="29">
        <v>12</v>
      </c>
      <c r="B13" s="29">
        <v>54</v>
      </c>
      <c r="C13" s="29">
        <v>493</v>
      </c>
      <c r="D13" s="21">
        <v>41913</v>
      </c>
      <c r="E13" s="21">
        <v>41908</v>
      </c>
      <c r="F13" s="21">
        <v>41926</v>
      </c>
      <c r="G13" s="20" t="s">
        <v>4</v>
      </c>
      <c r="H13" s="20"/>
      <c r="I13" s="22">
        <v>6</v>
      </c>
      <c r="J13" s="20" t="s">
        <v>5</v>
      </c>
      <c r="K13" s="20"/>
      <c r="L13" s="20" t="s">
        <v>49</v>
      </c>
      <c r="M13" s="23"/>
      <c r="N13" s="23" t="s">
        <v>7</v>
      </c>
      <c r="O13" s="23"/>
      <c r="P13" s="24">
        <v>8.5</v>
      </c>
      <c r="Q13" s="24">
        <v>5.3</v>
      </c>
      <c r="R13" s="24">
        <v>10.1</v>
      </c>
      <c r="S13" s="24">
        <v>45.52</v>
      </c>
      <c r="T13" s="24">
        <v>1.6</v>
      </c>
      <c r="U13" s="24">
        <v>800</v>
      </c>
      <c r="V13" s="24">
        <v>1280</v>
      </c>
      <c r="W13" s="24">
        <v>1.02</v>
      </c>
      <c r="X13" s="23" t="s">
        <v>1030</v>
      </c>
      <c r="Y13" s="23" t="s">
        <v>1030</v>
      </c>
      <c r="Z13" s="24">
        <v>22408</v>
      </c>
      <c r="AA13" s="24">
        <v>60</v>
      </c>
      <c r="AB13" s="24">
        <v>70</v>
      </c>
      <c r="AC13" s="24">
        <v>70</v>
      </c>
      <c r="AD13" s="23" t="s">
        <v>50</v>
      </c>
      <c r="AE13" s="23" t="s">
        <v>11</v>
      </c>
      <c r="AF13" s="23" t="s">
        <v>11</v>
      </c>
      <c r="AG13" s="23"/>
      <c r="AH13" s="23"/>
      <c r="AI13" s="23" t="s">
        <v>57</v>
      </c>
      <c r="AJ13" s="23" t="s">
        <v>23</v>
      </c>
      <c r="AK13" s="23" t="s">
        <v>11</v>
      </c>
      <c r="AL13" s="23" t="s">
        <v>35</v>
      </c>
      <c r="AM13" s="23"/>
      <c r="AN13" s="23" t="s">
        <v>14</v>
      </c>
      <c r="AO13" s="23"/>
      <c r="AP13" s="23" t="s">
        <v>14</v>
      </c>
      <c r="AQ13" s="23"/>
      <c r="AR13" s="23"/>
      <c r="AS13" s="23" t="s">
        <v>35</v>
      </c>
      <c r="AT13" s="23"/>
      <c r="AU13" s="23" t="s">
        <v>24</v>
      </c>
      <c r="AV13" s="25"/>
      <c r="AW13" s="25" t="s">
        <v>1047</v>
      </c>
      <c r="AX13" s="26">
        <v>10.1</v>
      </c>
      <c r="AY13" s="26">
        <v>45.52</v>
      </c>
      <c r="AZ13" s="25" t="s">
        <v>14</v>
      </c>
      <c r="BA13" s="25" t="s">
        <v>24</v>
      </c>
      <c r="BB13" s="23" t="s">
        <v>1047</v>
      </c>
      <c r="BC13" s="23" t="s">
        <v>15</v>
      </c>
      <c r="BD13" s="23"/>
      <c r="BE13" s="23" t="s">
        <v>11</v>
      </c>
      <c r="BF13" s="23" t="s">
        <v>30</v>
      </c>
      <c r="BG13" s="23" t="s">
        <v>11</v>
      </c>
      <c r="BH13" s="23" t="s">
        <v>17</v>
      </c>
      <c r="BI13" s="23"/>
      <c r="BJ13" s="23" t="s">
        <v>18</v>
      </c>
      <c r="BK13" s="23" t="s">
        <v>11</v>
      </c>
      <c r="BL13" s="23" t="s">
        <v>11</v>
      </c>
      <c r="BM13" s="23" t="s">
        <v>11</v>
      </c>
      <c r="BN13" s="23"/>
      <c r="BO13" s="24">
        <v>110</v>
      </c>
      <c r="BP13" s="24">
        <v>250</v>
      </c>
      <c r="BQ13" s="24">
        <v>241</v>
      </c>
      <c r="BR13" s="23"/>
      <c r="BS13" s="24">
        <v>198</v>
      </c>
      <c r="BT13" s="23"/>
      <c r="BU13" s="23"/>
      <c r="BV13" s="24">
        <v>6.03</v>
      </c>
      <c r="BW13" s="24">
        <v>0.47</v>
      </c>
      <c r="BX13" s="23"/>
      <c r="BY13" s="24">
        <v>0.44</v>
      </c>
      <c r="BZ13" s="27">
        <v>0.47</v>
      </c>
      <c r="CA13" s="27">
        <v>0.44</v>
      </c>
      <c r="CB13" s="25"/>
      <c r="CC13" s="25"/>
      <c r="CD13" s="28">
        <v>6.19</v>
      </c>
      <c r="CE13" s="28">
        <v>0.49</v>
      </c>
      <c r="CF13" s="25"/>
      <c r="CG13" s="28">
        <v>0.47</v>
      </c>
      <c r="CH13" s="28">
        <v>11.08</v>
      </c>
      <c r="CI13" s="28">
        <v>0.5</v>
      </c>
      <c r="CJ13" s="28">
        <v>0.5</v>
      </c>
      <c r="CK13" s="25"/>
      <c r="CL13" s="25"/>
      <c r="CM13" s="28">
        <v>0.96</v>
      </c>
      <c r="CN13" s="25"/>
      <c r="CO13" s="28">
        <v>0</v>
      </c>
      <c r="CP13" s="30" t="s">
        <v>5</v>
      </c>
      <c r="CQ13" s="8">
        <f t="shared" si="0"/>
        <v>22407.732864674868</v>
      </c>
      <c r="CR13" s="8">
        <f t="shared" si="1"/>
        <v>14</v>
      </c>
      <c r="CS13" s="8">
        <f t="shared" si="2"/>
        <v>1.05</v>
      </c>
      <c r="CT13" s="8">
        <f t="shared" si="3"/>
        <v>30</v>
      </c>
      <c r="CU13" s="8">
        <f t="shared" si="4"/>
        <v>200</v>
      </c>
      <c r="CV13" s="10">
        <f t="shared" si="5"/>
        <v>11380</v>
      </c>
      <c r="CW13" s="10">
        <f t="shared" si="9"/>
        <v>11.38</v>
      </c>
      <c r="CX13" s="8" t="str">
        <f t="shared" si="6"/>
        <v>No</v>
      </c>
      <c r="CY13" s="30" t="s">
        <v>11</v>
      </c>
      <c r="CZ13" s="30" t="s">
        <v>11</v>
      </c>
      <c r="DA13" s="31" t="s">
        <v>11</v>
      </c>
      <c r="DB13" s="31" t="s">
        <v>11</v>
      </c>
      <c r="DC13" s="8" t="str">
        <f t="shared" si="7"/>
        <v>No</v>
      </c>
      <c r="DD13" s="8" t="s">
        <v>11</v>
      </c>
      <c r="DE13" s="30" t="s">
        <v>11</v>
      </c>
      <c r="DF13" s="10">
        <f t="shared" si="10"/>
        <v>21.164159999999999</v>
      </c>
      <c r="DG13" s="9">
        <f>IF(S13&lt;Monitors!$H$4,(S13*Monitors!$I$4)+Monitors!$J$4,IF(S13&lt;Monitors!$H$5,(S13*Monitors!$I$5)+Monitors!$J$5,IF(S13&lt;Monitors!$H$6,(S13*Monitors!$I$6)+Monitors!$J$6,IF(S13&lt;Monitors!$H$7,(Monitors!$I$7*S13)+Monitors!$J$7,IF(S13&lt;Monitors!$H$8,(S13*Monitors!$I$8)+Monitors!$J$8,IF(S13&lt;Monitors!$H$9,(S13*Monitors!$I$9)+Monitors!$J$9,IF(S13&lt;Monitors!$H$10,(S13*Monitors!$I$10)+Monitors!$J$10,IF(S13&lt;Monitors!$H$11,(S13*Monitors!$I$11)+Monitors!$J$11,Monitors!$J$12))))))))</f>
        <v>11.80123076923077</v>
      </c>
      <c r="DH13" s="10">
        <f>$DF13-(Monitors!$B$4*'All Data'!$W13)</f>
        <v>14.911559999999998</v>
      </c>
      <c r="DI13" s="10">
        <f>IF($CX13="Yes",DH13-(Monitors!$E$4*(DG13+(Monitors!$B$4*'All Data'!$W13))),'All Data'!DH13)</f>
        <v>14.911559999999998</v>
      </c>
      <c r="DJ13" s="10">
        <f>IF(DD13="Yes",'All Data'!DI13-(DG13*Monitors!$C$4),'All Data'!DI13)</f>
        <v>14.911559999999998</v>
      </c>
      <c r="DK13" s="10">
        <f>IF($DE13="Yes",DJ13-(DG13*Monitors!$D$4),'All Data'!DJ13)</f>
        <v>14.911559999999998</v>
      </c>
      <c r="DL13" s="10">
        <f>IF($CZ13="Yes",DK13-Monitors!$C$7,'All Data'!DK13)</f>
        <v>14.911559999999998</v>
      </c>
      <c r="DM13" s="10">
        <f>IF($DA13="Yes",DL13-Monitors!$D$7,'All Data'!DL13)</f>
        <v>14.911559999999998</v>
      </c>
      <c r="DN13" s="10">
        <f>IF(DB13="Yes",DM13-((DG13+(W13*Monitors!$B$4))*Monitors!$F$4),'All Data'!DM13)</f>
        <v>14.911559999999998</v>
      </c>
      <c r="DO13" s="8" t="str">
        <f t="shared" si="11"/>
        <v>No</v>
      </c>
      <c r="DP13" s="10">
        <v>0.45520000000000005</v>
      </c>
      <c r="DQ13" s="10">
        <v>5.5747999999999998</v>
      </c>
      <c r="DR13" s="10">
        <v>5.5747999999999998</v>
      </c>
      <c r="DS13" s="9">
        <v>4.3836034206667396</v>
      </c>
      <c r="DT13" s="9" t="s">
        <v>11</v>
      </c>
      <c r="DU13" s="14">
        <v>0</v>
      </c>
    </row>
    <row r="14" spans="1:125" ht="18" customHeight="1">
      <c r="A14" s="29">
        <v>13</v>
      </c>
      <c r="B14" s="29">
        <v>11</v>
      </c>
      <c r="C14" s="29">
        <v>579</v>
      </c>
      <c r="D14" s="21">
        <v>41376</v>
      </c>
      <c r="E14" s="21">
        <v>41371</v>
      </c>
      <c r="F14" s="21">
        <v>41388</v>
      </c>
      <c r="G14" s="20" t="s">
        <v>140</v>
      </c>
      <c r="H14" s="20"/>
      <c r="I14" s="22">
        <v>6</v>
      </c>
      <c r="J14" s="20" t="s">
        <v>5</v>
      </c>
      <c r="K14" s="20"/>
      <c r="L14" s="20" t="s">
        <v>6</v>
      </c>
      <c r="M14" s="23"/>
      <c r="N14" s="23" t="s">
        <v>7</v>
      </c>
      <c r="O14" s="23"/>
      <c r="P14" s="24">
        <v>9.1</v>
      </c>
      <c r="Q14" s="24">
        <v>16.100000000000001</v>
      </c>
      <c r="R14" s="24">
        <v>18.5</v>
      </c>
      <c r="S14" s="24">
        <v>146.5</v>
      </c>
      <c r="T14" s="24">
        <v>1.77</v>
      </c>
      <c r="U14" s="24">
        <v>768</v>
      </c>
      <c r="V14" s="24">
        <v>1360</v>
      </c>
      <c r="W14" s="24">
        <v>1.044</v>
      </c>
      <c r="X14" s="23" t="s">
        <v>594</v>
      </c>
      <c r="Y14" s="23" t="s">
        <v>594</v>
      </c>
      <c r="Z14" s="24">
        <v>7130</v>
      </c>
      <c r="AA14" s="24">
        <v>60</v>
      </c>
      <c r="AB14" s="24">
        <v>170</v>
      </c>
      <c r="AC14" s="24">
        <v>160</v>
      </c>
      <c r="AD14" s="23" t="s">
        <v>125</v>
      </c>
      <c r="AE14" s="23" t="s">
        <v>23</v>
      </c>
      <c r="AF14" s="23" t="s">
        <v>11</v>
      </c>
      <c r="AG14" s="23"/>
      <c r="AH14" s="23"/>
      <c r="AI14" s="23" t="s">
        <v>57</v>
      </c>
      <c r="AJ14" s="23" t="s">
        <v>11</v>
      </c>
      <c r="AK14" s="23" t="s">
        <v>23</v>
      </c>
      <c r="AL14" s="23" t="s">
        <v>111</v>
      </c>
      <c r="AM14" s="23"/>
      <c r="AN14" s="23" t="s">
        <v>14</v>
      </c>
      <c r="AO14" s="23"/>
      <c r="AP14" s="23" t="s">
        <v>14</v>
      </c>
      <c r="AQ14" s="23"/>
      <c r="AR14" s="23"/>
      <c r="AS14" s="23" t="s">
        <v>111</v>
      </c>
      <c r="AT14" s="23"/>
      <c r="AU14" s="23" t="s">
        <v>14</v>
      </c>
      <c r="AV14" s="25"/>
      <c r="AW14" s="25"/>
      <c r="AX14" s="26">
        <v>18.5</v>
      </c>
      <c r="AY14" s="26">
        <v>146.5</v>
      </c>
      <c r="AZ14" s="25" t="s">
        <v>14</v>
      </c>
      <c r="BA14" s="25" t="s">
        <v>14</v>
      </c>
      <c r="BB14" s="23"/>
      <c r="BC14" s="23" t="s">
        <v>15</v>
      </c>
      <c r="BD14" s="23"/>
      <c r="BE14" s="23" t="s">
        <v>23</v>
      </c>
      <c r="BF14" s="23" t="s">
        <v>595</v>
      </c>
      <c r="BG14" s="23" t="s">
        <v>11</v>
      </c>
      <c r="BH14" s="23" t="s">
        <v>24</v>
      </c>
      <c r="BI14" s="23"/>
      <c r="BJ14" s="23"/>
      <c r="BK14" s="23" t="s">
        <v>11</v>
      </c>
      <c r="BL14" s="23" t="s">
        <v>11</v>
      </c>
      <c r="BM14" s="23"/>
      <c r="BN14" s="23"/>
      <c r="BO14" s="24">
        <v>54.5</v>
      </c>
      <c r="BP14" s="24">
        <v>292.5</v>
      </c>
      <c r="BQ14" s="24">
        <v>260</v>
      </c>
      <c r="BR14" s="24">
        <v>203</v>
      </c>
      <c r="BS14" s="24">
        <v>200</v>
      </c>
      <c r="BT14" s="23"/>
      <c r="BU14" s="23"/>
      <c r="BV14" s="24">
        <v>11.55</v>
      </c>
      <c r="BW14" s="24">
        <v>0.27</v>
      </c>
      <c r="BX14" s="23"/>
      <c r="BY14" s="24">
        <v>0.17</v>
      </c>
      <c r="BZ14" s="27">
        <v>0.27</v>
      </c>
      <c r="CA14" s="27">
        <v>0.17</v>
      </c>
      <c r="CB14" s="25"/>
      <c r="CC14" s="25"/>
      <c r="CD14" s="28">
        <v>11.8</v>
      </c>
      <c r="CE14" s="28">
        <v>0.34</v>
      </c>
      <c r="CF14" s="25"/>
      <c r="CG14" s="28">
        <v>0.22</v>
      </c>
      <c r="CH14" s="28">
        <v>13.63</v>
      </c>
      <c r="CI14" s="28">
        <v>0.5</v>
      </c>
      <c r="CJ14" s="28">
        <v>0.5</v>
      </c>
      <c r="CK14" s="25"/>
      <c r="CL14" s="25"/>
      <c r="CM14" s="28">
        <v>0.55000000000000004</v>
      </c>
      <c r="CN14" s="25"/>
      <c r="CO14" s="28">
        <v>0</v>
      </c>
      <c r="CP14" s="30" t="s">
        <v>5</v>
      </c>
      <c r="CQ14" s="8">
        <f t="shared" si="0"/>
        <v>7126.2798634812289</v>
      </c>
      <c r="CR14" s="8">
        <f t="shared" si="1"/>
        <v>19</v>
      </c>
      <c r="CS14" s="8">
        <f t="shared" si="2"/>
        <v>1.05</v>
      </c>
      <c r="CT14" s="8">
        <f t="shared" si="3"/>
        <v>30</v>
      </c>
      <c r="CU14" s="8">
        <f t="shared" si="4"/>
        <v>200</v>
      </c>
      <c r="CV14" s="10">
        <f t="shared" si="5"/>
        <v>42851.25</v>
      </c>
      <c r="CW14" s="10">
        <f t="shared" si="9"/>
        <v>42.85125</v>
      </c>
      <c r="CX14" s="8" t="str">
        <f t="shared" si="6"/>
        <v>No</v>
      </c>
      <c r="CY14" s="30" t="s">
        <v>11</v>
      </c>
      <c r="CZ14" s="30" t="s">
        <v>11</v>
      </c>
      <c r="DA14" s="31" t="s">
        <v>11</v>
      </c>
      <c r="DB14" s="31" t="s">
        <v>11</v>
      </c>
      <c r="DC14" s="8" t="str">
        <f t="shared" si="7"/>
        <v>No</v>
      </c>
      <c r="DD14" s="8" t="s">
        <v>11</v>
      </c>
      <c r="DE14" s="30" t="s">
        <v>11</v>
      </c>
      <c r="DF14" s="10">
        <f t="shared" si="10"/>
        <v>36.949680000000008</v>
      </c>
      <c r="DG14" s="9">
        <f>IF(S14&lt;Monitors!$H$4,(S14*Monitors!$I$4)+Monitors!$J$4,IF(S14&lt;Monitors!$H$5,(S14*Monitors!$I$5)+Monitors!$J$5,IF(S14&lt;Monitors!$H$6,(S14*Monitors!$I$6)+Monitors!$J$6,IF(S14&lt;Monitors!$H$7,(Monitors!$I$7*S14)+Monitors!$J$7,IF(S14&lt;Monitors!$H$8,(S14*Monitors!$I$8)+Monitors!$J$8,IF(S14&lt;Monitors!$H$9,(S14*Monitors!$I$9)+Monitors!$J$9,IF(S14&lt;Monitors!$H$10,(S14*Monitors!$I$10)+Monitors!$J$10,IF(S14&lt;Monitors!$H$11,(S14*Monitors!$I$11)+Monitors!$J$11,Monitors!$J$12))))))))</f>
        <v>28.34375</v>
      </c>
      <c r="DH14" s="10">
        <f>$DF14-(Monitors!$B$4*'All Data'!$W14)</f>
        <v>30.549960000000006</v>
      </c>
      <c r="DI14" s="10">
        <f>IF($CX14="Yes",DH14-(Monitors!$E$4*(DG14+(Monitors!$B$4*'All Data'!$W14))),'All Data'!DH14)</f>
        <v>30.549960000000006</v>
      </c>
      <c r="DJ14" s="10">
        <f>IF(DD14="Yes",'All Data'!DI14-(DG14*Monitors!$C$4),'All Data'!DI14)</f>
        <v>30.549960000000006</v>
      </c>
      <c r="DK14" s="10">
        <f>IF($DE14="Yes",DJ14-(DG14*Monitors!$D$4),'All Data'!DJ14)</f>
        <v>30.549960000000006</v>
      </c>
      <c r="DL14" s="10">
        <f>IF($CZ14="Yes",DK14-Monitors!$C$7,'All Data'!DK14)</f>
        <v>30.549960000000006</v>
      </c>
      <c r="DM14" s="10">
        <f>IF($DA14="Yes",DL14-Monitors!$D$7,'All Data'!DL14)</f>
        <v>30.549960000000006</v>
      </c>
      <c r="DN14" s="10">
        <f>IF(DB14="Yes",DM14-((DG14+(W14*Monitors!$B$4))*Monitors!$F$4),'All Data'!DM14)</f>
        <v>30.549960000000006</v>
      </c>
      <c r="DO14" s="8" t="str">
        <f t="shared" si="11"/>
        <v>No</v>
      </c>
      <c r="DP14" s="10">
        <v>1.7140500000000001</v>
      </c>
      <c r="DQ14" s="10">
        <v>9.8359500000000004</v>
      </c>
      <c r="DR14" s="10">
        <v>9.8359500000000004</v>
      </c>
      <c r="DS14" s="9">
        <v>13.984784280855418</v>
      </c>
      <c r="DT14" s="9" t="s">
        <v>23</v>
      </c>
      <c r="DU14" s="14">
        <v>0</v>
      </c>
    </row>
    <row r="15" spans="1:125" ht="18" customHeight="1">
      <c r="A15" s="29">
        <v>14</v>
      </c>
      <c r="B15" s="29">
        <v>28</v>
      </c>
      <c r="C15" s="29">
        <v>1245</v>
      </c>
      <c r="D15" s="21">
        <v>41852</v>
      </c>
      <c r="E15" s="21">
        <v>41884</v>
      </c>
      <c r="F15" s="21">
        <v>41913</v>
      </c>
      <c r="G15" s="20" t="s">
        <v>337</v>
      </c>
      <c r="H15" s="20"/>
      <c r="I15" s="22">
        <v>6</v>
      </c>
      <c r="J15" s="20" t="s">
        <v>5</v>
      </c>
      <c r="K15" s="20"/>
      <c r="L15" s="20"/>
      <c r="M15" s="23"/>
      <c r="N15" s="23" t="s">
        <v>7</v>
      </c>
      <c r="O15" s="23"/>
      <c r="P15" s="24">
        <v>9.1</v>
      </c>
      <c r="Q15" s="24">
        <v>16.100000000000001</v>
      </c>
      <c r="R15" s="24">
        <v>18.5</v>
      </c>
      <c r="S15" s="24">
        <v>146.80000000000001</v>
      </c>
      <c r="T15" s="24">
        <v>1.77</v>
      </c>
      <c r="U15" s="24">
        <v>1080</v>
      </c>
      <c r="V15" s="24">
        <v>1920</v>
      </c>
      <c r="W15" s="24">
        <v>1.044</v>
      </c>
      <c r="X15" s="23" t="s">
        <v>594</v>
      </c>
      <c r="Y15" s="23" t="s">
        <v>47</v>
      </c>
      <c r="Z15" s="24">
        <v>7115</v>
      </c>
      <c r="AA15" s="24">
        <v>60</v>
      </c>
      <c r="AB15" s="24">
        <v>170</v>
      </c>
      <c r="AC15" s="24">
        <v>160</v>
      </c>
      <c r="AD15" s="23" t="s">
        <v>914</v>
      </c>
      <c r="AE15" s="23" t="s">
        <v>23</v>
      </c>
      <c r="AF15" s="23"/>
      <c r="AG15" s="23"/>
      <c r="AH15" s="23"/>
      <c r="AI15" s="23" t="s">
        <v>57</v>
      </c>
      <c r="AJ15" s="23" t="s">
        <v>23</v>
      </c>
      <c r="AK15" s="23" t="s">
        <v>23</v>
      </c>
      <c r="AL15" s="23" t="s">
        <v>51</v>
      </c>
      <c r="AM15" s="23"/>
      <c r="AN15" s="23" t="s">
        <v>14</v>
      </c>
      <c r="AO15" s="23"/>
      <c r="AP15" s="23" t="s">
        <v>36</v>
      </c>
      <c r="AQ15" s="23"/>
      <c r="AR15" s="23"/>
      <c r="AS15" s="23" t="s">
        <v>51</v>
      </c>
      <c r="AT15" s="23"/>
      <c r="AU15" s="23" t="s">
        <v>14</v>
      </c>
      <c r="AV15" s="25"/>
      <c r="AW15" s="25"/>
      <c r="AX15" s="26">
        <v>18.5</v>
      </c>
      <c r="AY15" s="26">
        <v>146.80000000000001</v>
      </c>
      <c r="AZ15" s="25" t="s">
        <v>14</v>
      </c>
      <c r="BA15" s="25" t="s">
        <v>14</v>
      </c>
      <c r="BB15" s="23"/>
      <c r="BC15" s="23" t="s">
        <v>24</v>
      </c>
      <c r="BD15" s="23"/>
      <c r="BE15" s="23" t="s">
        <v>23</v>
      </c>
      <c r="BF15" s="23" t="s">
        <v>349</v>
      </c>
      <c r="BG15" s="23" t="s">
        <v>11</v>
      </c>
      <c r="BH15" s="23" t="s">
        <v>17</v>
      </c>
      <c r="BI15" s="23"/>
      <c r="BJ15" s="23"/>
      <c r="BK15" s="23" t="s">
        <v>23</v>
      </c>
      <c r="BL15" s="23" t="s">
        <v>11</v>
      </c>
      <c r="BM15" s="23"/>
      <c r="BN15" s="23"/>
      <c r="BO15" s="24">
        <v>1</v>
      </c>
      <c r="BP15" s="24">
        <v>240.1</v>
      </c>
      <c r="BQ15" s="24">
        <v>250</v>
      </c>
      <c r="BR15" s="24">
        <v>168.7</v>
      </c>
      <c r="BS15" s="24">
        <v>200</v>
      </c>
      <c r="BT15" s="23"/>
      <c r="BU15" s="23"/>
      <c r="BV15" s="24">
        <v>13.08</v>
      </c>
      <c r="BW15" s="24">
        <v>0.41</v>
      </c>
      <c r="BX15" s="23"/>
      <c r="BY15" s="24">
        <v>0.38</v>
      </c>
      <c r="BZ15" s="27">
        <v>0.41</v>
      </c>
      <c r="CA15" s="27">
        <v>0.38</v>
      </c>
      <c r="CB15" s="25"/>
      <c r="CC15" s="25"/>
      <c r="CD15" s="25"/>
      <c r="CE15" s="25"/>
      <c r="CF15" s="25"/>
      <c r="CG15" s="25"/>
      <c r="CH15" s="28">
        <v>13.64</v>
      </c>
      <c r="CI15" s="28">
        <v>0.5</v>
      </c>
      <c r="CJ15" s="28">
        <v>0.5</v>
      </c>
      <c r="CK15" s="25"/>
      <c r="CL15" s="25"/>
      <c r="CM15" s="28">
        <v>0.48</v>
      </c>
      <c r="CN15" s="25"/>
      <c r="CO15" s="28">
        <v>1</v>
      </c>
      <c r="CP15" s="30" t="s">
        <v>5</v>
      </c>
      <c r="CQ15" s="8">
        <f t="shared" si="0"/>
        <v>7111.7166212534057</v>
      </c>
      <c r="CR15" s="8">
        <f t="shared" si="1"/>
        <v>19</v>
      </c>
      <c r="CS15" s="8">
        <f t="shared" si="2"/>
        <v>1.05</v>
      </c>
      <c r="CT15" s="8">
        <f t="shared" si="3"/>
        <v>30</v>
      </c>
      <c r="CU15" s="8">
        <f t="shared" si="4"/>
        <v>200</v>
      </c>
      <c r="CV15" s="10">
        <f t="shared" si="5"/>
        <v>35246.68</v>
      </c>
      <c r="CW15" s="10">
        <f t="shared" si="9"/>
        <v>35.246679999999998</v>
      </c>
      <c r="CX15" s="8" t="str">
        <f t="shared" si="6"/>
        <v>No</v>
      </c>
      <c r="CY15" s="30" t="s">
        <v>11</v>
      </c>
      <c r="CZ15" s="30" t="s">
        <v>11</v>
      </c>
      <c r="DA15" s="31" t="s">
        <v>11</v>
      </c>
      <c r="DB15" s="31" t="s">
        <v>11</v>
      </c>
      <c r="DC15" s="8" t="str">
        <f t="shared" si="7"/>
        <v>No</v>
      </c>
      <c r="DD15" s="8" t="s">
        <v>11</v>
      </c>
      <c r="DE15" s="30" t="s">
        <v>11</v>
      </c>
      <c r="DF15" s="10">
        <f t="shared" si="10"/>
        <v>42.437819999999995</v>
      </c>
      <c r="DG15" s="9">
        <f>IF(S15&lt;Monitors!$H$4,(S15*Monitors!$I$4)+Monitors!$J$4,IF(S15&lt;Monitors!$H$5,(S15*Monitors!$I$5)+Monitors!$J$5,IF(S15&lt;Monitors!$H$6,(S15*Monitors!$I$6)+Monitors!$J$6,IF(S15&lt;Monitors!$H$7,(Monitors!$I$7*S15)+Monitors!$J$7,IF(S15&lt;Monitors!$H$8,(S15*Monitors!$I$8)+Monitors!$J$8,IF(S15&lt;Monitors!$H$9,(S15*Monitors!$I$9)+Monitors!$J$9,IF(S15&lt;Monitors!$H$10,(S15*Monitors!$I$10)+Monitors!$J$10,IF(S15&lt;Monitors!$H$11,(S15*Monitors!$I$11)+Monitors!$J$11,Monitors!$J$12))))))))</f>
        <v>28.549999999999997</v>
      </c>
      <c r="DH15" s="10">
        <f>$DF15-(Monitors!$B$4*'All Data'!$W15)</f>
        <v>36.038099999999993</v>
      </c>
      <c r="DI15" s="10">
        <f>IF($CX15="Yes",DH15-(Monitors!$E$4*(DG15+(Monitors!$B$4*'All Data'!$W15))),'All Data'!DH15)</f>
        <v>36.038099999999993</v>
      </c>
      <c r="DJ15" s="10">
        <f>IF(DD15="Yes",'All Data'!DI15-(DG15*Monitors!$C$4),'All Data'!DI15)</f>
        <v>36.038099999999993</v>
      </c>
      <c r="DK15" s="10">
        <f>IF($DE15="Yes",DJ15-(DG15*Monitors!$D$4),'All Data'!DJ15)</f>
        <v>36.038099999999993</v>
      </c>
      <c r="DL15" s="10">
        <f>IF($CZ15="Yes",DK15-Monitors!$C$7,'All Data'!DK15)</f>
        <v>36.038099999999993</v>
      </c>
      <c r="DM15" s="10">
        <f>IF($DA15="Yes",DL15-Monitors!$D$7,'All Data'!DL15)</f>
        <v>36.038099999999993</v>
      </c>
      <c r="DN15" s="10">
        <f>IF(DB15="Yes",DM15-((DG15+(W15*Monitors!$B$4))*Monitors!$F$4),'All Data'!DM15)</f>
        <v>36.038099999999993</v>
      </c>
      <c r="DO15" s="8" t="str">
        <f t="shared" si="11"/>
        <v>No</v>
      </c>
      <c r="DP15" s="10">
        <v>1.4098672000000001</v>
      </c>
      <c r="DQ15" s="10">
        <v>11.670132799999999</v>
      </c>
      <c r="DR15" s="10">
        <v>11.670132799999999</v>
      </c>
      <c r="DS15" s="9">
        <v>14.013215237361512</v>
      </c>
      <c r="DT15" s="9" t="s">
        <v>23</v>
      </c>
      <c r="DU15" s="14">
        <v>0</v>
      </c>
    </row>
    <row r="16" spans="1:125" ht="18" customHeight="1">
      <c r="A16" s="29">
        <v>15</v>
      </c>
      <c r="B16" s="29">
        <v>5</v>
      </c>
      <c r="C16" s="29">
        <v>945</v>
      </c>
      <c r="D16" s="21">
        <v>41343</v>
      </c>
      <c r="E16" s="21">
        <v>41367</v>
      </c>
      <c r="F16" s="21">
        <v>41369</v>
      </c>
      <c r="G16" s="20" t="s">
        <v>4</v>
      </c>
      <c r="H16" s="20" t="s">
        <v>26</v>
      </c>
      <c r="I16" s="22">
        <v>6</v>
      </c>
      <c r="J16" s="20" t="s">
        <v>5</v>
      </c>
      <c r="K16" s="20" t="s">
        <v>26</v>
      </c>
      <c r="L16" s="20" t="s">
        <v>27</v>
      </c>
      <c r="M16" s="23" t="s">
        <v>27</v>
      </c>
      <c r="N16" s="23" t="s">
        <v>7</v>
      </c>
      <c r="O16" s="23" t="s">
        <v>26</v>
      </c>
      <c r="P16" s="24">
        <v>7.6</v>
      </c>
      <c r="Q16" s="24">
        <v>13.6</v>
      </c>
      <c r="R16" s="24">
        <v>15.6</v>
      </c>
      <c r="S16" s="24">
        <v>103.4</v>
      </c>
      <c r="T16" s="24">
        <v>1.78</v>
      </c>
      <c r="U16" s="24">
        <v>768</v>
      </c>
      <c r="V16" s="24">
        <v>1366</v>
      </c>
      <c r="W16" s="24">
        <v>1.0489999999999999</v>
      </c>
      <c r="X16" s="23" t="s">
        <v>8</v>
      </c>
      <c r="Y16" s="23" t="s">
        <v>8</v>
      </c>
      <c r="Z16" s="24">
        <v>10145</v>
      </c>
      <c r="AA16" s="24">
        <v>60</v>
      </c>
      <c r="AB16" s="24">
        <v>170</v>
      </c>
      <c r="AC16" s="24">
        <v>160</v>
      </c>
      <c r="AD16" s="23" t="s">
        <v>28</v>
      </c>
      <c r="AE16" s="23" t="s">
        <v>23</v>
      </c>
      <c r="AF16" s="23" t="s">
        <v>11</v>
      </c>
      <c r="AG16" s="23" t="s">
        <v>26</v>
      </c>
      <c r="AH16" s="23" t="s">
        <v>26</v>
      </c>
      <c r="AI16" s="23" t="s">
        <v>34</v>
      </c>
      <c r="AJ16" s="23" t="s">
        <v>11</v>
      </c>
      <c r="AK16" s="23" t="s">
        <v>23</v>
      </c>
      <c r="AL16" s="23" t="s">
        <v>111</v>
      </c>
      <c r="AM16" s="23" t="s">
        <v>14</v>
      </c>
      <c r="AN16" s="23" t="s">
        <v>14</v>
      </c>
      <c r="AO16" s="23" t="s">
        <v>14</v>
      </c>
      <c r="AP16" s="23" t="s">
        <v>14</v>
      </c>
      <c r="AQ16" s="23" t="s">
        <v>14</v>
      </c>
      <c r="AR16" s="23"/>
      <c r="AS16" s="23" t="s">
        <v>111</v>
      </c>
      <c r="AT16" s="23" t="s">
        <v>14</v>
      </c>
      <c r="AU16" s="23" t="s">
        <v>14</v>
      </c>
      <c r="AV16" s="25" t="s">
        <v>14</v>
      </c>
      <c r="AW16" s="25" t="s">
        <v>26</v>
      </c>
      <c r="AX16" s="26">
        <v>15.6</v>
      </c>
      <c r="AY16" s="26">
        <v>103.4</v>
      </c>
      <c r="AZ16" s="25" t="s">
        <v>14</v>
      </c>
      <c r="BA16" s="25" t="s">
        <v>14</v>
      </c>
      <c r="BB16" s="23" t="s">
        <v>26</v>
      </c>
      <c r="BC16" s="23" t="s">
        <v>15</v>
      </c>
      <c r="BD16" s="23" t="s">
        <v>26</v>
      </c>
      <c r="BE16" s="23" t="s">
        <v>11</v>
      </c>
      <c r="BF16" s="23" t="s">
        <v>149</v>
      </c>
      <c r="BG16" s="23" t="s">
        <v>11</v>
      </c>
      <c r="BH16" s="23" t="s">
        <v>17</v>
      </c>
      <c r="BI16" s="23" t="s">
        <v>14</v>
      </c>
      <c r="BJ16" s="23"/>
      <c r="BK16" s="23" t="s">
        <v>11</v>
      </c>
      <c r="BL16" s="23" t="s">
        <v>11</v>
      </c>
      <c r="BM16" s="23" t="s">
        <v>11</v>
      </c>
      <c r="BN16" s="23"/>
      <c r="BO16" s="24">
        <v>39</v>
      </c>
      <c r="BP16" s="24">
        <v>240</v>
      </c>
      <c r="BQ16" s="24">
        <v>250</v>
      </c>
      <c r="BR16" s="24">
        <v>191</v>
      </c>
      <c r="BS16" s="24">
        <v>200</v>
      </c>
      <c r="BT16" s="23"/>
      <c r="BU16" s="23"/>
      <c r="BV16" s="24">
        <v>6.8</v>
      </c>
      <c r="BW16" s="24">
        <v>0.37</v>
      </c>
      <c r="BX16" s="23"/>
      <c r="BY16" s="24">
        <v>0.32</v>
      </c>
      <c r="BZ16" s="27">
        <v>0.37</v>
      </c>
      <c r="CA16" s="27">
        <v>0.32</v>
      </c>
      <c r="CB16" s="25"/>
      <c r="CC16" s="25"/>
      <c r="CD16" s="28">
        <v>6.9</v>
      </c>
      <c r="CE16" s="28">
        <v>0.42</v>
      </c>
      <c r="CF16" s="25"/>
      <c r="CG16" s="28">
        <v>0.38</v>
      </c>
      <c r="CH16" s="28">
        <v>12.83</v>
      </c>
      <c r="CI16" s="28">
        <v>0.5</v>
      </c>
      <c r="CJ16" s="28">
        <v>0.5</v>
      </c>
      <c r="CK16" s="28">
        <v>0</v>
      </c>
      <c r="CL16" s="28">
        <v>0</v>
      </c>
      <c r="CM16" s="28">
        <v>0.5</v>
      </c>
      <c r="CN16" s="25"/>
      <c r="CO16" s="28">
        <v>0</v>
      </c>
      <c r="CP16" s="30" t="s">
        <v>5</v>
      </c>
      <c r="CQ16" s="8">
        <f t="shared" si="0"/>
        <v>10145.067698259187</v>
      </c>
      <c r="CR16" s="8">
        <f t="shared" si="1"/>
        <v>16</v>
      </c>
      <c r="CS16" s="8">
        <f t="shared" si="2"/>
        <v>1.05</v>
      </c>
      <c r="CT16" s="8">
        <f t="shared" si="3"/>
        <v>30</v>
      </c>
      <c r="CU16" s="8">
        <f t="shared" si="4"/>
        <v>200</v>
      </c>
      <c r="CV16" s="10">
        <f t="shared" si="5"/>
        <v>24816</v>
      </c>
      <c r="CW16" s="10">
        <f t="shared" si="9"/>
        <v>24.815999999999999</v>
      </c>
      <c r="CX16" s="8" t="str">
        <f t="shared" si="6"/>
        <v>No</v>
      </c>
      <c r="CY16" s="30" t="s">
        <v>11</v>
      </c>
      <c r="CZ16" s="30" t="s">
        <v>11</v>
      </c>
      <c r="DA16" s="31" t="s">
        <v>11</v>
      </c>
      <c r="DB16" s="31" t="s">
        <v>11</v>
      </c>
      <c r="DC16" s="8" t="str">
        <f t="shared" si="7"/>
        <v>No</v>
      </c>
      <c r="DD16" s="8" t="s">
        <v>11</v>
      </c>
      <c r="DE16" s="30" t="s">
        <v>11</v>
      </c>
      <c r="DF16" s="10">
        <f t="shared" si="10"/>
        <v>22.955579999999998</v>
      </c>
      <c r="DG16" s="9">
        <f>IF(S16&lt;Monitors!$H$4,(S16*Monitors!$I$4)+Monitors!$J$4,IF(S16&lt;Monitors!$H$5,(S16*Monitors!$I$5)+Monitors!$J$5,IF(S16&lt;Monitors!$H$6,(S16*Monitors!$I$6)+Monitors!$J$6,IF(S16&lt;Monitors!$H$7,(Monitors!$I$7*S16)+Monitors!$J$7,IF(S16&lt;Monitors!$H$8,(S16*Monitors!$I$8)+Monitors!$J$8,IF(S16&lt;Monitors!$H$9,(S16*Monitors!$I$9)+Monitors!$J$9,IF(S16&lt;Monitors!$H$10,(S16*Monitors!$I$10)+Monitors!$J$10,IF(S16&lt;Monitors!$H$11,(S16*Monitors!$I$11)+Monitors!$J$11,Monitors!$J$12))))))))</f>
        <v>15.363076923076925</v>
      </c>
      <c r="DH16" s="10">
        <f>$DF16-(Monitors!$B$4*'All Data'!$W16)</f>
        <v>16.525209999999998</v>
      </c>
      <c r="DI16" s="10">
        <f>IF($CX16="Yes",DH16-(Monitors!$E$4*(DG16+(Monitors!$B$4*'All Data'!$W16))),'All Data'!DH16)</f>
        <v>16.525209999999998</v>
      </c>
      <c r="DJ16" s="10">
        <f>IF(DD16="Yes",'All Data'!DI16-(DG16*Monitors!$C$4),'All Data'!DI16)</f>
        <v>16.525209999999998</v>
      </c>
      <c r="DK16" s="10">
        <f>IF($DE16="Yes",DJ16-(DG16*Monitors!$D$4),'All Data'!DJ16)</f>
        <v>16.525209999999998</v>
      </c>
      <c r="DL16" s="10">
        <f>IF($CZ16="Yes",DK16-Monitors!$C$7,'All Data'!DK16)</f>
        <v>16.525209999999998</v>
      </c>
      <c r="DM16" s="10">
        <f>IF($DA16="Yes",DL16-Monitors!$D$7,'All Data'!DL16)</f>
        <v>16.525209999999998</v>
      </c>
      <c r="DN16" s="10">
        <f>IF(DB16="Yes",DM16-((DG16+(W16*Monitors!$B$4))*Monitors!$F$4),'All Data'!DM16)</f>
        <v>16.525209999999998</v>
      </c>
      <c r="DO16" s="8" t="str">
        <f t="shared" si="11"/>
        <v>No</v>
      </c>
      <c r="DP16" s="10">
        <v>0.99264000000000008</v>
      </c>
      <c r="DQ16" s="10">
        <v>5.8073600000000001</v>
      </c>
      <c r="DR16" s="10">
        <v>5.8073600000000001</v>
      </c>
      <c r="DS16" s="9">
        <v>9.8922910722644559</v>
      </c>
      <c r="DT16" s="9" t="s">
        <v>23</v>
      </c>
      <c r="DU16" s="14">
        <v>0</v>
      </c>
    </row>
    <row r="17" spans="1:125" ht="18" customHeight="1">
      <c r="A17" s="29">
        <v>16</v>
      </c>
      <c r="B17" s="29">
        <v>47</v>
      </c>
      <c r="C17" s="29">
        <v>6</v>
      </c>
      <c r="D17" s="21">
        <v>40967</v>
      </c>
      <c r="E17" s="21">
        <v>41627</v>
      </c>
      <c r="F17" s="21">
        <v>41627</v>
      </c>
      <c r="G17" s="20" t="s">
        <v>4</v>
      </c>
      <c r="H17" s="20" t="s">
        <v>26</v>
      </c>
      <c r="I17" s="22">
        <v>6</v>
      </c>
      <c r="J17" s="20" t="s">
        <v>5</v>
      </c>
      <c r="K17" s="20" t="s">
        <v>26</v>
      </c>
      <c r="L17" s="20" t="s">
        <v>6</v>
      </c>
      <c r="M17" s="23" t="s">
        <v>26</v>
      </c>
      <c r="N17" s="23" t="s">
        <v>7</v>
      </c>
      <c r="O17" s="23" t="s">
        <v>26</v>
      </c>
      <c r="P17" s="24">
        <v>7.6</v>
      </c>
      <c r="Q17" s="24">
        <v>13.6</v>
      </c>
      <c r="R17" s="24">
        <v>15.6</v>
      </c>
      <c r="S17" s="24">
        <v>103.36</v>
      </c>
      <c r="T17" s="24">
        <v>1.78</v>
      </c>
      <c r="U17" s="24">
        <v>768</v>
      </c>
      <c r="V17" s="24">
        <v>1366</v>
      </c>
      <c r="W17" s="24">
        <v>1.0489999999999999</v>
      </c>
      <c r="X17" s="23" t="s">
        <v>8</v>
      </c>
      <c r="Y17" s="23" t="s">
        <v>8</v>
      </c>
      <c r="Z17" s="24">
        <v>10150</v>
      </c>
      <c r="AA17" s="24">
        <v>60</v>
      </c>
      <c r="AB17" s="24">
        <v>170</v>
      </c>
      <c r="AC17" s="24">
        <v>160</v>
      </c>
      <c r="AD17" s="23" t="s">
        <v>300</v>
      </c>
      <c r="AE17" s="23" t="s">
        <v>11</v>
      </c>
      <c r="AF17" s="23" t="s">
        <v>11</v>
      </c>
      <c r="AG17" s="23" t="s">
        <v>26</v>
      </c>
      <c r="AH17" s="23" t="s">
        <v>26</v>
      </c>
      <c r="AI17" s="23" t="s">
        <v>34</v>
      </c>
      <c r="AJ17" s="23" t="s">
        <v>11</v>
      </c>
      <c r="AK17" s="23" t="s">
        <v>23</v>
      </c>
      <c r="AL17" s="23" t="s">
        <v>111</v>
      </c>
      <c r="AM17" s="23" t="s">
        <v>14</v>
      </c>
      <c r="AN17" s="23" t="s">
        <v>14</v>
      </c>
      <c r="AO17" s="23" t="s">
        <v>14</v>
      </c>
      <c r="AP17" s="23" t="s">
        <v>14</v>
      </c>
      <c r="AQ17" s="23" t="s">
        <v>14</v>
      </c>
      <c r="AR17" s="23"/>
      <c r="AS17" s="23" t="s">
        <v>111</v>
      </c>
      <c r="AT17" s="23" t="s">
        <v>14</v>
      </c>
      <c r="AU17" s="23" t="s">
        <v>14</v>
      </c>
      <c r="AV17" s="25" t="s">
        <v>14</v>
      </c>
      <c r="AW17" s="25" t="s">
        <v>14</v>
      </c>
      <c r="AX17" s="26">
        <v>15.6</v>
      </c>
      <c r="AY17" s="26">
        <v>103.36</v>
      </c>
      <c r="AZ17" s="25" t="s">
        <v>14</v>
      </c>
      <c r="BA17" s="25" t="s">
        <v>14</v>
      </c>
      <c r="BB17" s="23" t="s">
        <v>14</v>
      </c>
      <c r="BC17" s="23" t="s">
        <v>15</v>
      </c>
      <c r="BD17" s="23" t="s">
        <v>14</v>
      </c>
      <c r="BE17" s="23" t="s">
        <v>11</v>
      </c>
      <c r="BF17" s="23" t="s">
        <v>723</v>
      </c>
      <c r="BG17" s="23" t="s">
        <v>11</v>
      </c>
      <c r="BH17" s="23" t="s">
        <v>17</v>
      </c>
      <c r="BI17" s="23" t="s">
        <v>14</v>
      </c>
      <c r="BJ17" s="23"/>
      <c r="BK17" s="23" t="s">
        <v>11</v>
      </c>
      <c r="BL17" s="23" t="s">
        <v>11</v>
      </c>
      <c r="BM17" s="23" t="s">
        <v>11</v>
      </c>
      <c r="BN17" s="23"/>
      <c r="BO17" s="24">
        <v>9.6</v>
      </c>
      <c r="BP17" s="24">
        <v>258</v>
      </c>
      <c r="BQ17" s="24">
        <v>250</v>
      </c>
      <c r="BR17" s="24">
        <v>198.3</v>
      </c>
      <c r="BS17" s="24">
        <v>200</v>
      </c>
      <c r="BT17" s="23"/>
      <c r="BU17" s="23"/>
      <c r="BV17" s="24">
        <v>6.82</v>
      </c>
      <c r="BW17" s="24">
        <v>0.31</v>
      </c>
      <c r="BX17" s="23"/>
      <c r="BY17" s="24">
        <v>0.18</v>
      </c>
      <c r="BZ17" s="27">
        <v>0.31</v>
      </c>
      <c r="CA17" s="27">
        <v>0.18</v>
      </c>
      <c r="CB17" s="25"/>
      <c r="CC17" s="25"/>
      <c r="CD17" s="28">
        <v>6.83</v>
      </c>
      <c r="CE17" s="28">
        <v>0.31</v>
      </c>
      <c r="CF17" s="25"/>
      <c r="CG17" s="28">
        <v>0.2</v>
      </c>
      <c r="CH17" s="28">
        <v>12.83</v>
      </c>
      <c r="CI17" s="28">
        <v>0.5</v>
      </c>
      <c r="CJ17" s="28">
        <v>0.5</v>
      </c>
      <c r="CK17" s="28">
        <v>0</v>
      </c>
      <c r="CL17" s="28">
        <v>0</v>
      </c>
      <c r="CM17" s="28">
        <v>0.5</v>
      </c>
      <c r="CN17" s="25"/>
      <c r="CO17" s="28">
        <v>0</v>
      </c>
      <c r="CP17" s="30" t="s">
        <v>5</v>
      </c>
      <c r="CQ17" s="8">
        <f t="shared" si="0"/>
        <v>10148.993808049536</v>
      </c>
      <c r="CR17" s="8">
        <f t="shared" si="1"/>
        <v>16</v>
      </c>
      <c r="CS17" s="8">
        <f t="shared" si="2"/>
        <v>1.05</v>
      </c>
      <c r="CT17" s="8">
        <f t="shared" si="3"/>
        <v>30</v>
      </c>
      <c r="CU17" s="8">
        <f t="shared" si="4"/>
        <v>200</v>
      </c>
      <c r="CV17" s="10">
        <f t="shared" si="5"/>
        <v>26666.880000000001</v>
      </c>
      <c r="CW17" s="10">
        <f t="shared" si="9"/>
        <v>26.666880000000003</v>
      </c>
      <c r="CX17" s="8" t="str">
        <f t="shared" si="6"/>
        <v>No</v>
      </c>
      <c r="CY17" s="30" t="s">
        <v>11</v>
      </c>
      <c r="CZ17" s="30" t="s">
        <v>11</v>
      </c>
      <c r="DA17" s="31" t="s">
        <v>11</v>
      </c>
      <c r="DB17" s="31" t="s">
        <v>11</v>
      </c>
      <c r="DC17" s="8" t="str">
        <f t="shared" si="7"/>
        <v>No</v>
      </c>
      <c r="DD17" s="8" t="s">
        <v>11</v>
      </c>
      <c r="DE17" s="30" t="s">
        <v>11</v>
      </c>
      <c r="DF17" s="10">
        <f t="shared" si="10"/>
        <v>22.675259999999998</v>
      </c>
      <c r="DG17" s="9">
        <f>IF(S17&lt;Monitors!$H$4,(S17*Monitors!$I$4)+Monitors!$J$4,IF(S17&lt;Monitors!$H$5,(S17*Monitors!$I$5)+Monitors!$J$5,IF(S17&lt;Monitors!$H$6,(S17*Monitors!$I$6)+Monitors!$J$6,IF(S17&lt;Monitors!$H$7,(Monitors!$I$7*S17)+Monitors!$J$7,IF(S17&lt;Monitors!$H$8,(S17*Monitors!$I$8)+Monitors!$J$8,IF(S17&lt;Monitors!$H$9,(S17*Monitors!$I$9)+Monitors!$J$9,IF(S17&lt;Monitors!$H$10,(S17*Monitors!$I$10)+Monitors!$J$10,IF(S17&lt;Monitors!$H$11,(S17*Monitors!$I$11)+Monitors!$J$11,Monitors!$J$12))))))))</f>
        <v>15.360615384615386</v>
      </c>
      <c r="DH17" s="10">
        <f>$DF17-(Monitors!$B$4*'All Data'!$W17)</f>
        <v>16.244889999999998</v>
      </c>
      <c r="DI17" s="10">
        <f>IF($CX17="Yes",DH17-(Monitors!$E$4*(DG17+(Monitors!$B$4*'All Data'!$W17))),'All Data'!DH17)</f>
        <v>16.244889999999998</v>
      </c>
      <c r="DJ17" s="10">
        <f>IF(DD17="Yes",'All Data'!DI17-(DG17*Monitors!$C$4),'All Data'!DI17)</f>
        <v>16.244889999999998</v>
      </c>
      <c r="DK17" s="10">
        <f>IF($DE17="Yes",DJ17-(DG17*Monitors!$D$4),'All Data'!DJ17)</f>
        <v>16.244889999999998</v>
      </c>
      <c r="DL17" s="10">
        <f>IF($CZ17="Yes",DK17-Monitors!$C$7,'All Data'!DK17)</f>
        <v>16.244889999999998</v>
      </c>
      <c r="DM17" s="10">
        <f>IF($DA17="Yes",DL17-Monitors!$D$7,'All Data'!DL17)</f>
        <v>16.244889999999998</v>
      </c>
      <c r="DN17" s="10">
        <f>IF(DB17="Yes",DM17-((DG17+(W17*Monitors!$B$4))*Monitors!$F$4),'All Data'!DM17)</f>
        <v>16.244889999999998</v>
      </c>
      <c r="DO17" s="8" t="str">
        <f t="shared" si="11"/>
        <v>No</v>
      </c>
      <c r="DP17" s="10">
        <v>1.0666752000000002</v>
      </c>
      <c r="DQ17" s="10">
        <v>5.7533247999999997</v>
      </c>
      <c r="DR17" s="10">
        <v>5.7533247999999997</v>
      </c>
      <c r="DS17" s="9">
        <v>9.8884871422150056</v>
      </c>
      <c r="DT17" s="9" t="s">
        <v>23</v>
      </c>
      <c r="DU17" s="14">
        <v>0</v>
      </c>
    </row>
    <row r="18" spans="1:125" ht="18" customHeight="1">
      <c r="A18" s="29">
        <v>17</v>
      </c>
      <c r="B18" s="29">
        <v>47</v>
      </c>
      <c r="C18" s="29">
        <v>31</v>
      </c>
      <c r="D18" s="21">
        <v>41635</v>
      </c>
      <c r="E18" s="21">
        <v>41626</v>
      </c>
      <c r="F18" s="21">
        <v>41628</v>
      </c>
      <c r="G18" s="20" t="s">
        <v>4</v>
      </c>
      <c r="H18" s="20" t="s">
        <v>26</v>
      </c>
      <c r="I18" s="22">
        <v>6</v>
      </c>
      <c r="J18" s="20" t="s">
        <v>5</v>
      </c>
      <c r="K18" s="20" t="s">
        <v>26</v>
      </c>
      <c r="L18" s="20" t="s">
        <v>27</v>
      </c>
      <c r="M18" s="23" t="s">
        <v>27</v>
      </c>
      <c r="N18" s="23" t="s">
        <v>7</v>
      </c>
      <c r="O18" s="23" t="s">
        <v>26</v>
      </c>
      <c r="P18" s="24">
        <v>9.3000000000000007</v>
      </c>
      <c r="Q18" s="24">
        <v>17.100000000000001</v>
      </c>
      <c r="R18" s="24">
        <v>19.5</v>
      </c>
      <c r="S18" s="24">
        <v>158.96</v>
      </c>
      <c r="T18" s="24">
        <v>1.78</v>
      </c>
      <c r="U18" s="24">
        <v>900</v>
      </c>
      <c r="V18" s="24">
        <v>1600</v>
      </c>
      <c r="W18" s="24">
        <v>1.44</v>
      </c>
      <c r="X18" s="23" t="s">
        <v>40</v>
      </c>
      <c r="Y18" s="23" t="s">
        <v>40</v>
      </c>
      <c r="Z18" s="24">
        <v>9059</v>
      </c>
      <c r="AA18" s="24">
        <v>60</v>
      </c>
      <c r="AB18" s="24">
        <v>178</v>
      </c>
      <c r="AC18" s="24">
        <v>178</v>
      </c>
      <c r="AD18" s="23" t="s">
        <v>73</v>
      </c>
      <c r="AE18" s="23" t="s">
        <v>23</v>
      </c>
      <c r="AF18" s="23" t="s">
        <v>11</v>
      </c>
      <c r="AG18" s="23"/>
      <c r="AH18" s="23"/>
      <c r="AI18" s="23" t="s">
        <v>12</v>
      </c>
      <c r="AJ18" s="23" t="s">
        <v>11</v>
      </c>
      <c r="AK18" s="23" t="s">
        <v>23</v>
      </c>
      <c r="AL18" s="23" t="s">
        <v>13</v>
      </c>
      <c r="AM18" s="23"/>
      <c r="AN18" s="23" t="s">
        <v>14</v>
      </c>
      <c r="AO18" s="23" t="s">
        <v>14</v>
      </c>
      <c r="AP18" s="23" t="s">
        <v>14</v>
      </c>
      <c r="AQ18" s="23" t="s">
        <v>14</v>
      </c>
      <c r="AR18" s="23"/>
      <c r="AS18" s="23" t="s">
        <v>13</v>
      </c>
      <c r="AT18" s="23"/>
      <c r="AU18" s="23" t="s">
        <v>14</v>
      </c>
      <c r="AV18" s="25" t="s">
        <v>14</v>
      </c>
      <c r="AW18" s="25" t="s">
        <v>14</v>
      </c>
      <c r="AX18" s="26">
        <v>19.5</v>
      </c>
      <c r="AY18" s="26">
        <v>158.96</v>
      </c>
      <c r="AZ18" s="25" t="s">
        <v>14</v>
      </c>
      <c r="BA18" s="25" t="s">
        <v>14</v>
      </c>
      <c r="BB18" s="23" t="s">
        <v>14</v>
      </c>
      <c r="BC18" s="23" t="s">
        <v>15</v>
      </c>
      <c r="BD18" s="23" t="s">
        <v>14</v>
      </c>
      <c r="BE18" s="23" t="s">
        <v>11</v>
      </c>
      <c r="BF18" s="23" t="s">
        <v>414</v>
      </c>
      <c r="BG18" s="23" t="s">
        <v>11</v>
      </c>
      <c r="BH18" s="23" t="s">
        <v>17</v>
      </c>
      <c r="BI18" s="23" t="s">
        <v>14</v>
      </c>
      <c r="BJ18" s="23"/>
      <c r="BK18" s="23" t="s">
        <v>11</v>
      </c>
      <c r="BL18" s="23" t="s">
        <v>11</v>
      </c>
      <c r="BM18" s="23" t="s">
        <v>11</v>
      </c>
      <c r="BN18" s="23"/>
      <c r="BO18" s="24">
        <v>6.7</v>
      </c>
      <c r="BP18" s="24">
        <v>330.2</v>
      </c>
      <c r="BQ18" s="24">
        <v>330.2</v>
      </c>
      <c r="BR18" s="24">
        <v>291.3</v>
      </c>
      <c r="BS18" s="24">
        <v>200</v>
      </c>
      <c r="BT18" s="23"/>
      <c r="BU18" s="23"/>
      <c r="BV18" s="24">
        <v>10.3</v>
      </c>
      <c r="BW18" s="24">
        <v>0.18</v>
      </c>
      <c r="BX18" s="23"/>
      <c r="BY18" s="24">
        <v>0.11</v>
      </c>
      <c r="BZ18" s="27">
        <v>0.18</v>
      </c>
      <c r="CA18" s="27">
        <v>0.11</v>
      </c>
      <c r="CB18" s="25"/>
      <c r="CC18" s="25"/>
      <c r="CD18" s="28">
        <v>10.47</v>
      </c>
      <c r="CE18" s="28">
        <v>0.21</v>
      </c>
      <c r="CF18" s="25"/>
      <c r="CG18" s="28">
        <v>0.11</v>
      </c>
      <c r="CH18" s="28">
        <v>16.309999999999999</v>
      </c>
      <c r="CI18" s="28">
        <v>0.5</v>
      </c>
      <c r="CJ18" s="28">
        <v>0.5</v>
      </c>
      <c r="CK18" s="25"/>
      <c r="CL18" s="25"/>
      <c r="CM18" s="28">
        <v>0.5</v>
      </c>
      <c r="CN18" s="25"/>
      <c r="CO18" s="28">
        <v>0</v>
      </c>
      <c r="CP18" s="30" t="s">
        <v>5</v>
      </c>
      <c r="CQ18" s="8">
        <f t="shared" si="0"/>
        <v>9058.8827377956713</v>
      </c>
      <c r="CR18" s="8">
        <f t="shared" si="1"/>
        <v>20</v>
      </c>
      <c r="CS18" s="8">
        <f t="shared" si="2"/>
        <v>1.5</v>
      </c>
      <c r="CT18" s="8">
        <f t="shared" si="3"/>
        <v>30</v>
      </c>
      <c r="CU18" s="8">
        <f t="shared" si="4"/>
        <v>300</v>
      </c>
      <c r="CV18" s="10">
        <f t="shared" si="5"/>
        <v>52488.592000000004</v>
      </c>
      <c r="CW18" s="10">
        <f t="shared" si="9"/>
        <v>52.488592000000004</v>
      </c>
      <c r="CX18" s="8" t="str">
        <f t="shared" si="6"/>
        <v>No</v>
      </c>
      <c r="CY18" s="30" t="s">
        <v>11</v>
      </c>
      <c r="CZ18" s="30" t="s">
        <v>11</v>
      </c>
      <c r="DA18" s="31" t="s">
        <v>11</v>
      </c>
      <c r="DB18" s="31" t="s">
        <v>11</v>
      </c>
      <c r="DC18" s="8" t="str">
        <f t="shared" si="7"/>
        <v>No</v>
      </c>
      <c r="DD18" s="8" t="s">
        <v>11</v>
      </c>
      <c r="DE18" s="30" t="s">
        <v>11</v>
      </c>
      <c r="DF18" s="10">
        <f t="shared" si="10"/>
        <v>32.60472</v>
      </c>
      <c r="DG18" s="9">
        <f>IF(S18&lt;Monitors!$H$4,(S18*Monitors!$I$4)+Monitors!$J$4,IF(S18&lt;Monitors!$H$5,(S18*Monitors!$I$5)+Monitors!$J$5,IF(S18&lt;Monitors!$H$6,(S18*Monitors!$I$6)+Monitors!$J$6,IF(S18&lt;Monitors!$H$7,(Monitors!$I$7*S18)+Monitors!$J$7,IF(S18&lt;Monitors!$H$8,(S18*Monitors!$I$8)+Monitors!$J$8,IF(S18&lt;Monitors!$H$9,(S18*Monitors!$I$9)+Monitors!$J$9,IF(S18&lt;Monitors!$H$10,(S18*Monitors!$I$10)+Monitors!$J$10,IF(S18&lt;Monitors!$H$11,(S18*Monitors!$I$11)+Monitors!$J$11,Monitors!$J$12))))))))</f>
        <v>32.616666666666667</v>
      </c>
      <c r="DH18" s="10">
        <f>$DF18-(Monitors!$B$4*'All Data'!$W18)</f>
        <v>23.777520000000003</v>
      </c>
      <c r="DI18" s="10">
        <f>IF($CX18="Yes",DH18-(Monitors!$E$4*(DG18+(Monitors!$B$4*'All Data'!$W18))),'All Data'!DH18)</f>
        <v>23.777520000000003</v>
      </c>
      <c r="DJ18" s="10">
        <f>IF(DD18="Yes",'All Data'!DI18-(DG18*Monitors!$C$4),'All Data'!DI18)</f>
        <v>23.777520000000003</v>
      </c>
      <c r="DK18" s="10">
        <f>IF($DE18="Yes",DJ18-(DG18*Monitors!$D$4),'All Data'!DJ18)</f>
        <v>23.777520000000003</v>
      </c>
      <c r="DL18" s="10">
        <f>IF($CZ18="Yes",DK18-Monitors!$C$7,'All Data'!DK18)</f>
        <v>23.777520000000003</v>
      </c>
      <c r="DM18" s="10">
        <f>IF($DA18="Yes",DL18-Monitors!$D$7,'All Data'!DL18)</f>
        <v>23.777520000000003</v>
      </c>
      <c r="DN18" s="10">
        <f>IF(DB18="Yes",DM18-((DG18+(W18*Monitors!$B$4))*Monitors!$F$4),'All Data'!DM18)</f>
        <v>23.777520000000003</v>
      </c>
      <c r="DO18" s="8" t="str">
        <f t="shared" si="11"/>
        <v>Yes</v>
      </c>
      <c r="DP18" s="10">
        <v>2.0995436800000005</v>
      </c>
      <c r="DQ18" s="10">
        <v>8.2004563200000007</v>
      </c>
      <c r="DR18" s="10">
        <v>8.2004563200000007</v>
      </c>
      <c r="DS18" s="9">
        <v>15.164807380104961</v>
      </c>
      <c r="DT18" s="9" t="s">
        <v>23</v>
      </c>
      <c r="DU18" s="14">
        <v>0</v>
      </c>
    </row>
    <row r="19" spans="1:125" ht="18" customHeight="1">
      <c r="A19" s="29">
        <v>18</v>
      </c>
      <c r="B19" s="29">
        <v>47</v>
      </c>
      <c r="C19" s="29">
        <v>788</v>
      </c>
      <c r="D19" s="21">
        <v>41718</v>
      </c>
      <c r="E19" s="21">
        <v>41789</v>
      </c>
      <c r="F19" s="21">
        <v>41967</v>
      </c>
      <c r="G19" s="20" t="s">
        <v>4</v>
      </c>
      <c r="H19" s="20"/>
      <c r="I19" s="22">
        <v>6</v>
      </c>
      <c r="J19" s="20" t="s">
        <v>5</v>
      </c>
      <c r="K19" s="20"/>
      <c r="L19" s="20" t="s">
        <v>6</v>
      </c>
      <c r="M19" s="23"/>
      <c r="N19" s="23" t="s">
        <v>7</v>
      </c>
      <c r="O19" s="23"/>
      <c r="P19" s="24">
        <v>115</v>
      </c>
      <c r="Q19" s="24">
        <v>205</v>
      </c>
      <c r="R19" s="24">
        <v>23.6</v>
      </c>
      <c r="S19" s="24">
        <v>237</v>
      </c>
      <c r="T19" s="24">
        <v>1.78</v>
      </c>
      <c r="U19" s="24">
        <v>1080</v>
      </c>
      <c r="V19" s="24">
        <v>1920</v>
      </c>
      <c r="W19" s="24">
        <v>2.0739999999999998</v>
      </c>
      <c r="X19" s="23" t="s">
        <v>47</v>
      </c>
      <c r="Y19" s="23" t="s">
        <v>47</v>
      </c>
      <c r="Z19" s="24">
        <v>8749</v>
      </c>
      <c r="AA19" s="24">
        <v>60</v>
      </c>
      <c r="AB19" s="24">
        <v>170</v>
      </c>
      <c r="AC19" s="24">
        <v>160</v>
      </c>
      <c r="AD19" s="23" t="s">
        <v>10</v>
      </c>
      <c r="AE19" s="23" t="s">
        <v>11</v>
      </c>
      <c r="AF19" s="23" t="s">
        <v>11</v>
      </c>
      <c r="AG19" s="23"/>
      <c r="AH19" s="23"/>
      <c r="AI19" s="23" t="s">
        <v>12</v>
      </c>
      <c r="AJ19" s="23" t="s">
        <v>11</v>
      </c>
      <c r="AK19" s="23" t="s">
        <v>11</v>
      </c>
      <c r="AL19" s="23" t="s">
        <v>51</v>
      </c>
      <c r="AM19" s="23"/>
      <c r="AN19" s="23" t="s">
        <v>14</v>
      </c>
      <c r="AO19" s="23"/>
      <c r="AP19" s="23" t="s">
        <v>14</v>
      </c>
      <c r="AQ19" s="23"/>
      <c r="AR19" s="23"/>
      <c r="AS19" s="23" t="s">
        <v>51</v>
      </c>
      <c r="AT19" s="23"/>
      <c r="AU19" s="23" t="s">
        <v>14</v>
      </c>
      <c r="AV19" s="25"/>
      <c r="AW19" s="25"/>
      <c r="AX19" s="26">
        <v>23.6</v>
      </c>
      <c r="AY19" s="26">
        <v>237</v>
      </c>
      <c r="AZ19" s="25" t="s">
        <v>14</v>
      </c>
      <c r="BA19" s="25" t="s">
        <v>14</v>
      </c>
      <c r="BB19" s="23"/>
      <c r="BC19" s="23" t="s">
        <v>15</v>
      </c>
      <c r="BD19" s="23"/>
      <c r="BE19" s="23" t="s">
        <v>11</v>
      </c>
      <c r="BF19" s="23" t="s">
        <v>80</v>
      </c>
      <c r="BG19" s="23" t="s">
        <v>11</v>
      </c>
      <c r="BH19" s="23" t="s">
        <v>17</v>
      </c>
      <c r="BI19" s="23"/>
      <c r="BJ19" s="23" t="s">
        <v>18</v>
      </c>
      <c r="BK19" s="23" t="s">
        <v>11</v>
      </c>
      <c r="BL19" s="23" t="s">
        <v>11</v>
      </c>
      <c r="BM19" s="23"/>
      <c r="BN19" s="23"/>
      <c r="BO19" s="24">
        <v>32.9</v>
      </c>
      <c r="BP19" s="24">
        <v>276.8</v>
      </c>
      <c r="BQ19" s="24">
        <v>250</v>
      </c>
      <c r="BR19" s="24">
        <v>259.60000000000002</v>
      </c>
      <c r="BS19" s="24">
        <v>200</v>
      </c>
      <c r="BT19" s="23"/>
      <c r="BU19" s="23"/>
      <c r="BV19" s="24">
        <v>13.17</v>
      </c>
      <c r="BW19" s="24">
        <v>0.23</v>
      </c>
      <c r="BX19" s="24">
        <v>0.23</v>
      </c>
      <c r="BY19" s="24">
        <v>0.11</v>
      </c>
      <c r="BZ19" s="27">
        <v>0.23</v>
      </c>
      <c r="CA19" s="27">
        <v>0.11</v>
      </c>
      <c r="CB19" s="25"/>
      <c r="CC19" s="25"/>
      <c r="CD19" s="28">
        <v>13.2</v>
      </c>
      <c r="CE19" s="28">
        <v>0.23</v>
      </c>
      <c r="CF19" s="28">
        <v>0.23</v>
      </c>
      <c r="CG19" s="28">
        <v>0.11</v>
      </c>
      <c r="CH19" s="28">
        <v>22.7</v>
      </c>
      <c r="CI19" s="28">
        <v>0.5</v>
      </c>
      <c r="CJ19" s="28">
        <v>0.5</v>
      </c>
      <c r="CK19" s="25"/>
      <c r="CL19" s="25"/>
      <c r="CM19" s="28">
        <v>0.54</v>
      </c>
      <c r="CN19" s="25"/>
      <c r="CO19" s="28">
        <v>0</v>
      </c>
      <c r="CP19" s="30" t="s">
        <v>5</v>
      </c>
      <c r="CQ19" s="8">
        <f t="shared" si="0"/>
        <v>8751.0548523206744</v>
      </c>
      <c r="CR19" s="8">
        <f t="shared" si="1"/>
        <v>24</v>
      </c>
      <c r="CS19" s="8">
        <f t="shared" si="2"/>
        <v>2.5</v>
      </c>
      <c r="CT19" s="8">
        <f t="shared" si="3"/>
        <v>30</v>
      </c>
      <c r="CU19" s="8">
        <f t="shared" si="4"/>
        <v>200</v>
      </c>
      <c r="CV19" s="10">
        <f t="shared" si="5"/>
        <v>65601.600000000006</v>
      </c>
      <c r="CW19" s="10">
        <f t="shared" si="9"/>
        <v>65.601600000000005</v>
      </c>
      <c r="CX19" s="8" t="str">
        <f t="shared" si="6"/>
        <v>No</v>
      </c>
      <c r="CY19" s="30" t="s">
        <v>11</v>
      </c>
      <c r="CZ19" s="30" t="s">
        <v>11</v>
      </c>
      <c r="DA19" s="31" t="s">
        <v>11</v>
      </c>
      <c r="DB19" s="31" t="s">
        <v>11</v>
      </c>
      <c r="DC19" s="8" t="str">
        <f t="shared" si="7"/>
        <v>No</v>
      </c>
      <c r="DD19" s="8" t="s">
        <v>11</v>
      </c>
      <c r="DE19" s="30" t="s">
        <v>11</v>
      </c>
      <c r="DF19" s="10">
        <f t="shared" si="10"/>
        <v>41.688839999999999</v>
      </c>
      <c r="DG19" s="9">
        <f>IF(S19&lt;Monitors!$H$4,(S19*Monitors!$I$4)+Monitors!$J$4,IF(S19&lt;Monitors!$H$5,(S19*Monitors!$I$5)+Monitors!$J$5,IF(S19&lt;Monitors!$H$6,(S19*Monitors!$I$6)+Monitors!$J$6,IF(S19&lt;Monitors!$H$7,(Monitors!$I$7*S19)+Monitors!$J$7,IF(S19&lt;Monitors!$H$8,(S19*Monitors!$I$8)+Monitors!$J$8,IF(S19&lt;Monitors!$H$9,(S19*Monitors!$I$9)+Monitors!$J$9,IF(S19&lt;Monitors!$H$10,(S19*Monitors!$I$10)+Monitors!$J$10,IF(S19&lt;Monitors!$H$11,(S19*Monitors!$I$11)+Monitors!$J$11,Monitors!$J$12))))))))</f>
        <v>40.400000000000006</v>
      </c>
      <c r="DH19" s="10">
        <f>$DF19-(Monitors!$B$4*'All Data'!$W19)</f>
        <v>28.97522</v>
      </c>
      <c r="DI19" s="10">
        <f>IF($CX19="Yes",DH19-(Monitors!$E$4*(DG19+(Monitors!$B$4*'All Data'!$W19))),'All Data'!DH19)</f>
        <v>28.97522</v>
      </c>
      <c r="DJ19" s="10">
        <f>IF(DD19="Yes",'All Data'!DI19-(DG19*Monitors!$C$4),'All Data'!DI19)</f>
        <v>28.97522</v>
      </c>
      <c r="DK19" s="10">
        <f>IF($DE19="Yes",DJ19-(DG19*Monitors!$D$4),'All Data'!DJ19)</f>
        <v>28.97522</v>
      </c>
      <c r="DL19" s="10">
        <f>IF($CZ19="Yes",DK19-Monitors!$C$7,'All Data'!DK19)</f>
        <v>28.97522</v>
      </c>
      <c r="DM19" s="10">
        <f>IF($DA19="Yes",DL19-Monitors!$D$7,'All Data'!DL19)</f>
        <v>28.97522</v>
      </c>
      <c r="DN19" s="10">
        <f>IF(DB19="Yes",DM19-((DG19+(W19*Monitors!$B$4))*Monitors!$F$4),'All Data'!DM19)</f>
        <v>28.97522</v>
      </c>
      <c r="DO19" s="8" t="str">
        <f t="shared" si="11"/>
        <v>Yes</v>
      </c>
      <c r="DP19" s="10">
        <v>2.6240640000000006</v>
      </c>
      <c r="DQ19" s="10">
        <v>10.545935999999999</v>
      </c>
      <c r="DR19" s="10">
        <v>10.545935999999999</v>
      </c>
      <c r="DS19" s="9">
        <v>22.505319606149008</v>
      </c>
      <c r="DT19" s="9" t="s">
        <v>23</v>
      </c>
      <c r="DU19" s="14">
        <v>0</v>
      </c>
    </row>
    <row r="20" spans="1:125" ht="18" customHeight="1">
      <c r="A20" s="29">
        <v>19</v>
      </c>
      <c r="B20" s="29">
        <v>47</v>
      </c>
      <c r="C20" s="29">
        <v>85</v>
      </c>
      <c r="D20" s="21">
        <v>41575</v>
      </c>
      <c r="E20" s="21">
        <v>41578</v>
      </c>
      <c r="F20" s="21">
        <v>41582</v>
      </c>
      <c r="G20" s="20" t="s">
        <v>4</v>
      </c>
      <c r="H20" s="20" t="s">
        <v>26</v>
      </c>
      <c r="I20" s="22">
        <v>6</v>
      </c>
      <c r="J20" s="20" t="s">
        <v>5</v>
      </c>
      <c r="K20" s="20" t="s">
        <v>26</v>
      </c>
      <c r="L20" s="20" t="s">
        <v>27</v>
      </c>
      <c r="M20" s="23" t="s">
        <v>27</v>
      </c>
      <c r="N20" s="23" t="s">
        <v>7</v>
      </c>
      <c r="O20" s="23" t="s">
        <v>26</v>
      </c>
      <c r="P20" s="24">
        <v>10.6</v>
      </c>
      <c r="Q20" s="24">
        <v>18.8</v>
      </c>
      <c r="R20" s="24">
        <v>21.5</v>
      </c>
      <c r="S20" s="24">
        <v>198.08</v>
      </c>
      <c r="T20" s="24">
        <v>1.78</v>
      </c>
      <c r="U20" s="24">
        <v>1080</v>
      </c>
      <c r="V20" s="24">
        <v>1920</v>
      </c>
      <c r="W20" s="24">
        <v>2.0739999999999998</v>
      </c>
      <c r="X20" s="23" t="s">
        <v>47</v>
      </c>
      <c r="Y20" s="23" t="s">
        <v>47</v>
      </c>
      <c r="Z20" s="24">
        <v>10469</v>
      </c>
      <c r="AA20" s="24">
        <v>60</v>
      </c>
      <c r="AB20" s="24">
        <v>170</v>
      </c>
      <c r="AC20" s="24">
        <v>160</v>
      </c>
      <c r="AD20" s="23" t="s">
        <v>73</v>
      </c>
      <c r="AE20" s="23" t="s">
        <v>23</v>
      </c>
      <c r="AF20" s="23" t="s">
        <v>11</v>
      </c>
      <c r="AG20" s="23"/>
      <c r="AH20" s="23"/>
      <c r="AI20" s="23" t="s">
        <v>12</v>
      </c>
      <c r="AJ20" s="23" t="s">
        <v>23</v>
      </c>
      <c r="AK20" s="23" t="s">
        <v>23</v>
      </c>
      <c r="AL20" s="23" t="s">
        <v>13</v>
      </c>
      <c r="AM20" s="23"/>
      <c r="AN20" s="23" t="s">
        <v>14</v>
      </c>
      <c r="AO20" s="23" t="s">
        <v>14</v>
      </c>
      <c r="AP20" s="23" t="s">
        <v>14</v>
      </c>
      <c r="AQ20" s="23" t="s">
        <v>14</v>
      </c>
      <c r="AR20" s="23"/>
      <c r="AS20" s="23" t="s">
        <v>13</v>
      </c>
      <c r="AT20" s="23"/>
      <c r="AU20" s="23" t="s">
        <v>14</v>
      </c>
      <c r="AV20" s="25" t="s">
        <v>14</v>
      </c>
      <c r="AW20" s="25" t="s">
        <v>14</v>
      </c>
      <c r="AX20" s="26">
        <v>21.5</v>
      </c>
      <c r="AY20" s="26">
        <v>198.08</v>
      </c>
      <c r="AZ20" s="25" t="s">
        <v>14</v>
      </c>
      <c r="BA20" s="25" t="s">
        <v>14</v>
      </c>
      <c r="BB20" s="23" t="s">
        <v>14</v>
      </c>
      <c r="BC20" s="23" t="s">
        <v>15</v>
      </c>
      <c r="BD20" s="23" t="s">
        <v>14</v>
      </c>
      <c r="BE20" s="23" t="s">
        <v>11</v>
      </c>
      <c r="BF20" s="23" t="s">
        <v>193</v>
      </c>
      <c r="BG20" s="23" t="s">
        <v>11</v>
      </c>
      <c r="BH20" s="23" t="s">
        <v>17</v>
      </c>
      <c r="BI20" s="23" t="s">
        <v>14</v>
      </c>
      <c r="BJ20" s="23"/>
      <c r="BK20" s="23" t="s">
        <v>11</v>
      </c>
      <c r="BL20" s="23" t="s">
        <v>11</v>
      </c>
      <c r="BM20" s="23" t="s">
        <v>11</v>
      </c>
      <c r="BN20" s="23"/>
      <c r="BO20" s="24">
        <v>28.9</v>
      </c>
      <c r="BP20" s="24">
        <v>330.5</v>
      </c>
      <c r="BQ20" s="24">
        <v>330.5</v>
      </c>
      <c r="BR20" s="24">
        <v>267</v>
      </c>
      <c r="BS20" s="24">
        <v>200</v>
      </c>
      <c r="BT20" s="23"/>
      <c r="BU20" s="23"/>
      <c r="BV20" s="24">
        <v>13.4</v>
      </c>
      <c r="BW20" s="24">
        <v>0.39</v>
      </c>
      <c r="BX20" s="23"/>
      <c r="BY20" s="24">
        <v>0.22</v>
      </c>
      <c r="BZ20" s="27">
        <v>0.39</v>
      </c>
      <c r="CA20" s="27">
        <v>0.22</v>
      </c>
      <c r="CB20" s="25"/>
      <c r="CC20" s="25"/>
      <c r="CD20" s="28">
        <v>15.25</v>
      </c>
      <c r="CE20" s="28">
        <v>0.43</v>
      </c>
      <c r="CF20" s="25"/>
      <c r="CG20" s="28">
        <v>0.26</v>
      </c>
      <c r="CH20" s="28">
        <v>21.09</v>
      </c>
      <c r="CI20" s="28">
        <v>0.5</v>
      </c>
      <c r="CJ20" s="28">
        <v>0.5</v>
      </c>
      <c r="CK20" s="25"/>
      <c r="CL20" s="25"/>
      <c r="CM20" s="28">
        <v>0.5</v>
      </c>
      <c r="CN20" s="25"/>
      <c r="CO20" s="28">
        <v>0</v>
      </c>
      <c r="CP20" s="30" t="s">
        <v>5</v>
      </c>
      <c r="CQ20" s="8">
        <f t="shared" si="0"/>
        <v>10470.516962843294</v>
      </c>
      <c r="CR20" s="8">
        <f t="shared" si="1"/>
        <v>22</v>
      </c>
      <c r="CS20" s="8">
        <f t="shared" si="2"/>
        <v>2.5</v>
      </c>
      <c r="CT20" s="8">
        <f t="shared" si="3"/>
        <v>30</v>
      </c>
      <c r="CU20" s="8">
        <f t="shared" si="4"/>
        <v>300</v>
      </c>
      <c r="CV20" s="10">
        <f t="shared" si="5"/>
        <v>65465.440000000002</v>
      </c>
      <c r="CW20" s="10">
        <f t="shared" si="9"/>
        <v>65.465440000000001</v>
      </c>
      <c r="CX20" s="8" t="str">
        <f t="shared" si="6"/>
        <v>No</v>
      </c>
      <c r="CY20" s="30" t="s">
        <v>11</v>
      </c>
      <c r="CZ20" s="30" t="s">
        <v>11</v>
      </c>
      <c r="DA20" s="31" t="s">
        <v>11</v>
      </c>
      <c r="DB20" s="31" t="s">
        <v>11</v>
      </c>
      <c r="DC20" s="8" t="str">
        <f t="shared" si="7"/>
        <v>No</v>
      </c>
      <c r="DD20" s="8" t="s">
        <v>11</v>
      </c>
      <c r="DE20" s="30" t="s">
        <v>11</v>
      </c>
      <c r="DF20" s="10">
        <f t="shared" si="10"/>
        <v>43.305059999999997</v>
      </c>
      <c r="DG20" s="9">
        <f>IF(S20&lt;Monitors!$H$4,(S20*Monitors!$I$4)+Monitors!$J$4,IF(S20&lt;Monitors!$H$5,(S20*Monitors!$I$5)+Monitors!$J$5,IF(S20&lt;Monitors!$H$6,(S20*Monitors!$I$6)+Monitors!$J$6,IF(S20&lt;Monitors!$H$7,(Monitors!$I$7*S20)+Monitors!$J$7,IF(S20&lt;Monitors!$H$8,(S20*Monitors!$I$8)+Monitors!$J$8,IF(S20&lt;Monitors!$H$9,(S20*Monitors!$I$9)+Monitors!$J$9,IF(S20&lt;Monitors!$H$10,(S20*Monitors!$I$10)+Monitors!$J$10,IF(S20&lt;Monitors!$H$11,(S20*Monitors!$I$11)+Monitors!$J$11,Monitors!$J$12))))))))</f>
        <v>37.903999999999996</v>
      </c>
      <c r="DH20" s="10">
        <f>$DF20-(Monitors!$B$4*'All Data'!$W20)</f>
        <v>30.591439999999999</v>
      </c>
      <c r="DI20" s="10">
        <f>IF($CX20="Yes",DH20-(Monitors!$E$4*(DG20+(Monitors!$B$4*'All Data'!$W20))),'All Data'!DH20)</f>
        <v>30.591439999999999</v>
      </c>
      <c r="DJ20" s="10">
        <f>IF(DD20="Yes",'All Data'!DI20-(DG20*Monitors!$C$4),'All Data'!DI20)</f>
        <v>30.591439999999999</v>
      </c>
      <c r="DK20" s="10">
        <f>IF($DE20="Yes",DJ20-(DG20*Monitors!$D$4),'All Data'!DJ20)</f>
        <v>30.591439999999999</v>
      </c>
      <c r="DL20" s="10">
        <f>IF($CZ20="Yes",DK20-Monitors!$C$7,'All Data'!DK20)</f>
        <v>30.591439999999999</v>
      </c>
      <c r="DM20" s="10">
        <f>IF($DA20="Yes",DL20-Monitors!$D$7,'All Data'!DL20)</f>
        <v>30.591439999999999</v>
      </c>
      <c r="DN20" s="10">
        <f>IF(DB20="Yes",DM20-((DG20+(W20*Monitors!$B$4))*Monitors!$F$4),'All Data'!DM20)</f>
        <v>30.591439999999999</v>
      </c>
      <c r="DO20" s="8" t="str">
        <f t="shared" si="11"/>
        <v>Yes</v>
      </c>
      <c r="DP20" s="10">
        <v>2.6186176000000003</v>
      </c>
      <c r="DQ20" s="10">
        <v>10.7813824</v>
      </c>
      <c r="DR20" s="10">
        <v>10.7813824</v>
      </c>
      <c r="DS20" s="9">
        <v>18.856837669479766</v>
      </c>
      <c r="DT20" s="9" t="s">
        <v>23</v>
      </c>
      <c r="DU20" s="14">
        <v>0</v>
      </c>
    </row>
    <row r="21" spans="1:125" ht="18" customHeight="1">
      <c r="A21" s="29">
        <v>20</v>
      </c>
      <c r="B21" s="29">
        <v>24</v>
      </c>
      <c r="C21" s="29">
        <v>9</v>
      </c>
      <c r="D21" s="21">
        <v>41419</v>
      </c>
      <c r="E21" s="21">
        <v>41403</v>
      </c>
      <c r="F21" s="21">
        <v>41439</v>
      </c>
      <c r="G21" s="20"/>
      <c r="H21" s="20" t="s">
        <v>26</v>
      </c>
      <c r="I21" s="22">
        <v>6</v>
      </c>
      <c r="J21" s="20" t="s">
        <v>5</v>
      </c>
      <c r="K21" s="20" t="s">
        <v>26</v>
      </c>
      <c r="L21" s="20" t="s">
        <v>6</v>
      </c>
      <c r="M21" s="23" t="s">
        <v>26</v>
      </c>
      <c r="N21" s="23" t="s">
        <v>7</v>
      </c>
      <c r="O21" s="23" t="s">
        <v>26</v>
      </c>
      <c r="P21" s="24">
        <v>7.6</v>
      </c>
      <c r="Q21" s="24">
        <v>13.6</v>
      </c>
      <c r="R21" s="24">
        <v>15.6</v>
      </c>
      <c r="S21" s="24">
        <v>103.25</v>
      </c>
      <c r="T21" s="24">
        <v>1.78</v>
      </c>
      <c r="U21" s="24">
        <v>768</v>
      </c>
      <c r="V21" s="24">
        <v>1366</v>
      </c>
      <c r="W21" s="24">
        <v>1.0489999999999999</v>
      </c>
      <c r="X21" s="23" t="s">
        <v>8</v>
      </c>
      <c r="Y21" s="23" t="s">
        <v>8</v>
      </c>
      <c r="Z21" s="24">
        <v>10161</v>
      </c>
      <c r="AA21" s="24">
        <v>60</v>
      </c>
      <c r="AB21" s="24">
        <v>90</v>
      </c>
      <c r="AC21" s="24">
        <v>50</v>
      </c>
      <c r="AD21" s="23" t="s">
        <v>28</v>
      </c>
      <c r="AE21" s="23" t="s">
        <v>23</v>
      </c>
      <c r="AF21" s="23" t="s">
        <v>11</v>
      </c>
      <c r="AG21" s="23" t="s">
        <v>26</v>
      </c>
      <c r="AH21" s="23" t="s">
        <v>26</v>
      </c>
      <c r="AI21" s="23" t="s">
        <v>12</v>
      </c>
      <c r="AJ21" s="23" t="s">
        <v>11</v>
      </c>
      <c r="AK21" s="23" t="s">
        <v>23</v>
      </c>
      <c r="AL21" s="23" t="s">
        <v>25</v>
      </c>
      <c r="AM21" s="23" t="s">
        <v>26</v>
      </c>
      <c r="AN21" s="23" t="s">
        <v>14</v>
      </c>
      <c r="AO21" s="23" t="s">
        <v>26</v>
      </c>
      <c r="AP21" s="23" t="s">
        <v>36</v>
      </c>
      <c r="AQ21" s="23" t="s">
        <v>26</v>
      </c>
      <c r="AR21" s="23"/>
      <c r="AS21" s="23" t="s">
        <v>25</v>
      </c>
      <c r="AT21" s="23" t="s">
        <v>26</v>
      </c>
      <c r="AU21" s="23" t="s">
        <v>14</v>
      </c>
      <c r="AV21" s="25" t="s">
        <v>26</v>
      </c>
      <c r="AW21" s="25" t="s">
        <v>26</v>
      </c>
      <c r="AX21" s="26">
        <v>15.6</v>
      </c>
      <c r="AY21" s="26">
        <v>103.25</v>
      </c>
      <c r="AZ21" s="25" t="s">
        <v>14</v>
      </c>
      <c r="BA21" s="25" t="s">
        <v>14</v>
      </c>
      <c r="BB21" s="23" t="s">
        <v>26</v>
      </c>
      <c r="BC21" s="23" t="s">
        <v>15</v>
      </c>
      <c r="BD21" s="23" t="s">
        <v>26</v>
      </c>
      <c r="BE21" s="23" t="s">
        <v>11</v>
      </c>
      <c r="BF21" s="23" t="s">
        <v>767</v>
      </c>
      <c r="BG21" s="23" t="s">
        <v>11</v>
      </c>
      <c r="BH21" s="23" t="s">
        <v>17</v>
      </c>
      <c r="BI21" s="23" t="s">
        <v>26</v>
      </c>
      <c r="BJ21" s="23"/>
      <c r="BK21" s="23" t="s">
        <v>11</v>
      </c>
      <c r="BL21" s="23" t="s">
        <v>11</v>
      </c>
      <c r="BM21" s="23" t="s">
        <v>11</v>
      </c>
      <c r="BN21" s="23"/>
      <c r="BO21" s="24">
        <v>40.6</v>
      </c>
      <c r="BP21" s="24">
        <v>208</v>
      </c>
      <c r="BQ21" s="24">
        <v>200</v>
      </c>
      <c r="BR21" s="24">
        <v>204</v>
      </c>
      <c r="BS21" s="24">
        <v>200</v>
      </c>
      <c r="BT21" s="23"/>
      <c r="BU21" s="23"/>
      <c r="BV21" s="24">
        <v>7.71</v>
      </c>
      <c r="BW21" s="24">
        <v>0.12</v>
      </c>
      <c r="BX21" s="23"/>
      <c r="BY21" s="24">
        <v>0.1</v>
      </c>
      <c r="BZ21" s="27">
        <v>0.12</v>
      </c>
      <c r="CA21" s="27">
        <v>0.1</v>
      </c>
      <c r="CB21" s="25"/>
      <c r="CC21" s="25"/>
      <c r="CD21" s="28">
        <v>7.78</v>
      </c>
      <c r="CE21" s="28">
        <v>0.13</v>
      </c>
      <c r="CF21" s="25"/>
      <c r="CG21" s="28">
        <v>0.11</v>
      </c>
      <c r="CH21" s="28">
        <v>12.83</v>
      </c>
      <c r="CI21" s="28">
        <v>0.5</v>
      </c>
      <c r="CJ21" s="28">
        <v>0.5</v>
      </c>
      <c r="CK21" s="28">
        <v>0</v>
      </c>
      <c r="CL21" s="28">
        <v>0</v>
      </c>
      <c r="CM21" s="28">
        <v>0.59</v>
      </c>
      <c r="CN21" s="25"/>
      <c r="CO21" s="28">
        <v>0</v>
      </c>
      <c r="CP21" s="30" t="s">
        <v>5</v>
      </c>
      <c r="CQ21" s="8">
        <f t="shared" si="0"/>
        <v>10159.806295399516</v>
      </c>
      <c r="CR21" s="8">
        <f t="shared" si="1"/>
        <v>16</v>
      </c>
      <c r="CS21" s="8">
        <f t="shared" si="2"/>
        <v>1.05</v>
      </c>
      <c r="CT21" s="8">
        <f t="shared" si="3"/>
        <v>30</v>
      </c>
      <c r="CU21" s="8">
        <f t="shared" si="4"/>
        <v>200</v>
      </c>
      <c r="CV21" s="10">
        <f t="shared" si="5"/>
        <v>21476</v>
      </c>
      <c r="CW21" s="10">
        <f t="shared" si="9"/>
        <v>21.475999999999999</v>
      </c>
      <c r="CX21" s="8" t="str">
        <f t="shared" si="6"/>
        <v>No</v>
      </c>
      <c r="CY21" s="30" t="s">
        <v>11</v>
      </c>
      <c r="CZ21" s="30" t="s">
        <v>11</v>
      </c>
      <c r="DA21" s="31" t="s">
        <v>11</v>
      </c>
      <c r="DB21" s="31" t="s">
        <v>11</v>
      </c>
      <c r="DC21" s="8" t="str">
        <f t="shared" si="7"/>
        <v>No</v>
      </c>
      <c r="DD21" s="8" t="s">
        <v>11</v>
      </c>
      <c r="DE21" s="30" t="s">
        <v>11</v>
      </c>
      <c r="DF21" s="10">
        <f t="shared" si="10"/>
        <v>24.322139999999997</v>
      </c>
      <c r="DG21" s="9">
        <f>IF(S21&lt;Monitors!$H$4,(S21*Monitors!$I$4)+Monitors!$J$4,IF(S21&lt;Monitors!$H$5,(S21*Monitors!$I$5)+Monitors!$J$5,IF(S21&lt;Monitors!$H$6,(S21*Monitors!$I$6)+Monitors!$J$6,IF(S21&lt;Monitors!$H$7,(Monitors!$I$7*S21)+Monitors!$J$7,IF(S21&lt;Monitors!$H$8,(S21*Monitors!$I$8)+Monitors!$J$8,IF(S21&lt;Monitors!$H$9,(S21*Monitors!$I$9)+Monitors!$J$9,IF(S21&lt;Monitors!$H$10,(S21*Monitors!$I$10)+Monitors!$J$10,IF(S21&lt;Monitors!$H$11,(S21*Monitors!$I$11)+Monitors!$J$11,Monitors!$J$12))))))))</f>
        <v>15.353846153846156</v>
      </c>
      <c r="DH21" s="10">
        <f>$DF21-(Monitors!$B$4*'All Data'!$W21)</f>
        <v>17.891769999999998</v>
      </c>
      <c r="DI21" s="10">
        <f>IF($CX21="Yes",DH21-(Monitors!$E$4*(DG21+(Monitors!$B$4*'All Data'!$W21))),'All Data'!DH21)</f>
        <v>17.891769999999998</v>
      </c>
      <c r="DJ21" s="10">
        <f>IF(DD21="Yes",'All Data'!DI21-(DG21*Monitors!$C$4),'All Data'!DI21)</f>
        <v>17.891769999999998</v>
      </c>
      <c r="DK21" s="10">
        <f>IF($DE21="Yes",DJ21-(DG21*Monitors!$D$4),'All Data'!DJ21)</f>
        <v>17.891769999999998</v>
      </c>
      <c r="DL21" s="10">
        <f>IF($CZ21="Yes",DK21-Monitors!$C$7,'All Data'!DK21)</f>
        <v>17.891769999999998</v>
      </c>
      <c r="DM21" s="10">
        <f>IF($DA21="Yes",DL21-Monitors!$D$7,'All Data'!DL21)</f>
        <v>17.891769999999998</v>
      </c>
      <c r="DN21" s="10">
        <f>IF(DB21="Yes",DM21-((DG21+(W21*Monitors!$B$4))*Monitors!$F$4),'All Data'!DM21)</f>
        <v>17.891769999999998</v>
      </c>
      <c r="DO21" s="8" t="str">
        <f t="shared" si="11"/>
        <v>No</v>
      </c>
      <c r="DP21" s="10">
        <v>0.85904000000000003</v>
      </c>
      <c r="DQ21" s="10">
        <v>6.8509599999999997</v>
      </c>
      <c r="DR21" s="10">
        <v>6.8509599999999997</v>
      </c>
      <c r="DS21" s="9">
        <v>9.878026293583801</v>
      </c>
      <c r="DT21" s="9" t="s">
        <v>23</v>
      </c>
      <c r="DU21" s="14">
        <v>0</v>
      </c>
    </row>
    <row r="22" spans="1:125" ht="18" customHeight="1">
      <c r="A22" s="29">
        <v>21</v>
      </c>
      <c r="B22" s="29">
        <v>47</v>
      </c>
      <c r="C22" s="29">
        <v>166</v>
      </c>
      <c r="D22" s="21">
        <v>41359</v>
      </c>
      <c r="E22" s="21">
        <v>41361</v>
      </c>
      <c r="F22" s="21">
        <v>41375</v>
      </c>
      <c r="G22" s="20" t="s">
        <v>4</v>
      </c>
      <c r="H22" s="20"/>
      <c r="I22" s="22">
        <v>6</v>
      </c>
      <c r="J22" s="20" t="s">
        <v>5</v>
      </c>
      <c r="K22" s="20"/>
      <c r="L22" s="20" t="s">
        <v>6</v>
      </c>
      <c r="M22" s="23"/>
      <c r="N22" s="23" t="s">
        <v>7</v>
      </c>
      <c r="O22" s="23"/>
      <c r="P22" s="24">
        <v>11.6</v>
      </c>
      <c r="Q22" s="24">
        <v>20.6</v>
      </c>
      <c r="R22" s="24">
        <v>23.6</v>
      </c>
      <c r="S22" s="24">
        <v>237.79</v>
      </c>
      <c r="T22" s="24">
        <v>1.78</v>
      </c>
      <c r="U22" s="24">
        <v>1920</v>
      </c>
      <c r="V22" s="24">
        <v>1080</v>
      </c>
      <c r="W22" s="24">
        <v>2.0739999999999998</v>
      </c>
      <c r="X22" s="23" t="s">
        <v>67</v>
      </c>
      <c r="Y22" s="23" t="s">
        <v>67</v>
      </c>
      <c r="Z22" s="24">
        <v>8720</v>
      </c>
      <c r="AA22" s="24">
        <v>60</v>
      </c>
      <c r="AB22" s="24">
        <v>170</v>
      </c>
      <c r="AC22" s="24">
        <v>160</v>
      </c>
      <c r="AD22" s="23" t="s">
        <v>10</v>
      </c>
      <c r="AE22" s="23" t="s">
        <v>11</v>
      </c>
      <c r="AF22" s="23" t="s">
        <v>11</v>
      </c>
      <c r="AG22" s="23"/>
      <c r="AH22" s="23"/>
      <c r="AI22" s="23" t="s">
        <v>12</v>
      </c>
      <c r="AJ22" s="23" t="s">
        <v>11</v>
      </c>
      <c r="AK22" s="23" t="s">
        <v>23</v>
      </c>
      <c r="AL22" s="23" t="s">
        <v>25</v>
      </c>
      <c r="AM22" s="23"/>
      <c r="AN22" s="23" t="s">
        <v>14</v>
      </c>
      <c r="AO22" s="23"/>
      <c r="AP22" s="23" t="s">
        <v>14</v>
      </c>
      <c r="AQ22" s="23"/>
      <c r="AR22" s="23"/>
      <c r="AS22" s="23" t="s">
        <v>25</v>
      </c>
      <c r="AT22" s="23"/>
      <c r="AU22" s="23" t="s">
        <v>14</v>
      </c>
      <c r="AV22" s="25"/>
      <c r="AW22" s="25"/>
      <c r="AX22" s="26">
        <v>23.6</v>
      </c>
      <c r="AY22" s="26">
        <v>237.79</v>
      </c>
      <c r="AZ22" s="25" t="s">
        <v>14</v>
      </c>
      <c r="BA22" s="25" t="s">
        <v>14</v>
      </c>
      <c r="BB22" s="23"/>
      <c r="BC22" s="23" t="s">
        <v>15</v>
      </c>
      <c r="BD22" s="23"/>
      <c r="BE22" s="23" t="s">
        <v>23</v>
      </c>
      <c r="BF22" s="23" t="s">
        <v>951</v>
      </c>
      <c r="BG22" s="23" t="s">
        <v>11</v>
      </c>
      <c r="BH22" s="23" t="s">
        <v>17</v>
      </c>
      <c r="BI22" s="23"/>
      <c r="BJ22" s="23"/>
      <c r="BK22" s="23" t="s">
        <v>11</v>
      </c>
      <c r="BL22" s="23" t="s">
        <v>11</v>
      </c>
      <c r="BM22" s="23"/>
      <c r="BN22" s="23"/>
      <c r="BO22" s="24">
        <v>14.5</v>
      </c>
      <c r="BP22" s="24">
        <v>284.10000000000002</v>
      </c>
      <c r="BQ22" s="24">
        <v>250</v>
      </c>
      <c r="BR22" s="24">
        <v>273.39999999999998</v>
      </c>
      <c r="BS22" s="24">
        <v>200.1</v>
      </c>
      <c r="BT22" s="23"/>
      <c r="BU22" s="23"/>
      <c r="BV22" s="24">
        <v>15.14</v>
      </c>
      <c r="BW22" s="24">
        <v>0.28000000000000003</v>
      </c>
      <c r="BX22" s="23"/>
      <c r="BY22" s="24">
        <v>0.13</v>
      </c>
      <c r="BZ22" s="27">
        <v>0.28000000000000003</v>
      </c>
      <c r="CA22" s="27">
        <v>0.13</v>
      </c>
      <c r="CB22" s="25"/>
      <c r="CC22" s="25"/>
      <c r="CD22" s="28">
        <v>14.99</v>
      </c>
      <c r="CE22" s="28">
        <v>0.32</v>
      </c>
      <c r="CF22" s="25"/>
      <c r="CG22" s="28">
        <v>0.16</v>
      </c>
      <c r="CH22" s="28">
        <v>22.7</v>
      </c>
      <c r="CI22" s="28">
        <v>0.5</v>
      </c>
      <c r="CJ22" s="28">
        <v>0.5</v>
      </c>
      <c r="CK22" s="25"/>
      <c r="CL22" s="25"/>
      <c r="CM22" s="28">
        <v>0.41</v>
      </c>
      <c r="CN22" s="25"/>
      <c r="CO22" s="28">
        <v>0</v>
      </c>
      <c r="CP22" s="30" t="s">
        <v>5</v>
      </c>
      <c r="CQ22" s="8">
        <f t="shared" si="0"/>
        <v>8721.9815803860547</v>
      </c>
      <c r="CR22" s="8">
        <f t="shared" si="1"/>
        <v>24</v>
      </c>
      <c r="CS22" s="8">
        <f t="shared" si="2"/>
        <v>2.5</v>
      </c>
      <c r="CT22" s="8">
        <f t="shared" si="3"/>
        <v>30</v>
      </c>
      <c r="CU22" s="8">
        <f t="shared" si="4"/>
        <v>200</v>
      </c>
      <c r="CV22" s="10">
        <f t="shared" si="5"/>
        <v>67556.13900000001</v>
      </c>
      <c r="CW22" s="10">
        <f t="shared" si="9"/>
        <v>67.556139000000016</v>
      </c>
      <c r="CX22" s="8" t="str">
        <f t="shared" si="6"/>
        <v>No</v>
      </c>
      <c r="CY22" s="30" t="s">
        <v>11</v>
      </c>
      <c r="CZ22" s="30" t="s">
        <v>11</v>
      </c>
      <c r="DA22" s="31" t="s">
        <v>11</v>
      </c>
      <c r="DB22" s="31" t="s">
        <v>11</v>
      </c>
      <c r="DC22" s="8" t="str">
        <f t="shared" si="7"/>
        <v>No</v>
      </c>
      <c r="DD22" s="8" t="s">
        <v>11</v>
      </c>
      <c r="DE22" s="30" t="s">
        <v>11</v>
      </c>
      <c r="DF22" s="10">
        <f t="shared" si="10"/>
        <v>48.013559999999998</v>
      </c>
      <c r="DG22" s="9">
        <f>IF(S22&lt;Monitors!$H$4,(S22*Monitors!$I$4)+Monitors!$J$4,IF(S22&lt;Monitors!$H$5,(S22*Monitors!$I$5)+Monitors!$J$5,IF(S22&lt;Monitors!$H$6,(S22*Monitors!$I$6)+Monitors!$J$6,IF(S22&lt;Monitors!$H$7,(Monitors!$I$7*S22)+Monitors!$J$7,IF(S22&lt;Monitors!$H$8,(S22*Monitors!$I$8)+Monitors!$J$8,IF(S22&lt;Monitors!$H$9,(S22*Monitors!$I$9)+Monitors!$J$9,IF(S22&lt;Monitors!$H$10,(S22*Monitors!$I$10)+Monitors!$J$10,IF(S22&lt;Monitors!$H$11,(S22*Monitors!$I$11)+Monitors!$J$11,Monitors!$J$12))))))))</f>
        <v>40.558</v>
      </c>
      <c r="DH22" s="10">
        <f>$DF22-(Monitors!$B$4*'All Data'!$W22)</f>
        <v>35.299939999999999</v>
      </c>
      <c r="DI22" s="10">
        <f>IF($CX22="Yes",DH22-(Monitors!$E$4*(DG22+(Monitors!$B$4*'All Data'!$W22))),'All Data'!DH22)</f>
        <v>35.299939999999999</v>
      </c>
      <c r="DJ22" s="10">
        <f>IF(DD22="Yes",'All Data'!DI22-(DG22*Monitors!$C$4),'All Data'!DI22)</f>
        <v>35.299939999999999</v>
      </c>
      <c r="DK22" s="10">
        <f>IF($DE22="Yes",DJ22-(DG22*Monitors!$D$4),'All Data'!DJ22)</f>
        <v>35.299939999999999</v>
      </c>
      <c r="DL22" s="10">
        <f>IF($CZ22="Yes",DK22-Monitors!$C$7,'All Data'!DK22)</f>
        <v>35.299939999999999</v>
      </c>
      <c r="DM22" s="10">
        <f>IF($DA22="Yes",DL22-Monitors!$D$7,'All Data'!DL22)</f>
        <v>35.299939999999999</v>
      </c>
      <c r="DN22" s="10">
        <f>IF(DB22="Yes",DM22-((DG22+(W22*Monitors!$B$4))*Monitors!$F$4),'All Data'!DM22)</f>
        <v>35.299939999999999</v>
      </c>
      <c r="DO22" s="8" t="str">
        <f t="shared" si="11"/>
        <v>Yes</v>
      </c>
      <c r="DP22" s="10">
        <v>2.7022455600000006</v>
      </c>
      <c r="DQ22" s="10">
        <v>12.437754439999999</v>
      </c>
      <c r="DR22" s="10">
        <v>12.437754439999999</v>
      </c>
      <c r="DS22" s="9">
        <v>22.579074299476311</v>
      </c>
      <c r="DT22" s="9" t="s">
        <v>23</v>
      </c>
      <c r="DU22" s="14">
        <v>0</v>
      </c>
    </row>
    <row r="23" spans="1:125" ht="18" customHeight="1">
      <c r="A23" s="29">
        <v>22</v>
      </c>
      <c r="B23" s="29">
        <v>47</v>
      </c>
      <c r="C23" s="29">
        <v>5</v>
      </c>
      <c r="D23" s="21">
        <v>40693</v>
      </c>
      <c r="E23" s="21">
        <v>41453</v>
      </c>
      <c r="F23" s="21">
        <v>41458</v>
      </c>
      <c r="G23" s="20" t="s">
        <v>4</v>
      </c>
      <c r="H23" s="20" t="s">
        <v>26</v>
      </c>
      <c r="I23" s="22">
        <v>6</v>
      </c>
      <c r="J23" s="20" t="s">
        <v>5</v>
      </c>
      <c r="K23" s="20" t="s">
        <v>26</v>
      </c>
      <c r="L23" s="20" t="s">
        <v>27</v>
      </c>
      <c r="M23" s="23" t="s">
        <v>27</v>
      </c>
      <c r="N23" s="23" t="s">
        <v>7</v>
      </c>
      <c r="O23" s="23" t="s">
        <v>26</v>
      </c>
      <c r="P23" s="24">
        <v>7.6</v>
      </c>
      <c r="Q23" s="24">
        <v>13.6</v>
      </c>
      <c r="R23" s="24">
        <v>15.6</v>
      </c>
      <c r="S23" s="24">
        <v>103.26</v>
      </c>
      <c r="T23" s="24">
        <v>1.78</v>
      </c>
      <c r="U23" s="24">
        <v>768</v>
      </c>
      <c r="V23" s="24">
        <v>1366</v>
      </c>
      <c r="W23" s="24">
        <v>1.0489999999999999</v>
      </c>
      <c r="X23" s="23" t="s">
        <v>8</v>
      </c>
      <c r="Y23" s="23" t="s">
        <v>8</v>
      </c>
      <c r="Z23" s="24">
        <v>10159</v>
      </c>
      <c r="AA23" s="24">
        <v>60</v>
      </c>
      <c r="AB23" s="24">
        <v>170</v>
      </c>
      <c r="AC23" s="24">
        <v>160</v>
      </c>
      <c r="AD23" s="23" t="s">
        <v>860</v>
      </c>
      <c r="AE23" s="23" t="s">
        <v>23</v>
      </c>
      <c r="AF23" s="23" t="s">
        <v>11</v>
      </c>
      <c r="AG23" s="23" t="s">
        <v>26</v>
      </c>
      <c r="AH23" s="23" t="s">
        <v>26</v>
      </c>
      <c r="AI23" s="23" t="s">
        <v>34</v>
      </c>
      <c r="AJ23" s="23" t="s">
        <v>11</v>
      </c>
      <c r="AK23" s="23" t="s">
        <v>23</v>
      </c>
      <c r="AL23" s="23" t="s">
        <v>111</v>
      </c>
      <c r="AM23" s="23" t="s">
        <v>14</v>
      </c>
      <c r="AN23" s="23" t="s">
        <v>14</v>
      </c>
      <c r="AO23" s="23" t="s">
        <v>26</v>
      </c>
      <c r="AP23" s="23" t="s">
        <v>14</v>
      </c>
      <c r="AQ23" s="23" t="s">
        <v>26</v>
      </c>
      <c r="AR23" s="23"/>
      <c r="AS23" s="23" t="s">
        <v>111</v>
      </c>
      <c r="AT23" s="23" t="s">
        <v>14</v>
      </c>
      <c r="AU23" s="23" t="s">
        <v>14</v>
      </c>
      <c r="AV23" s="25" t="s">
        <v>26</v>
      </c>
      <c r="AW23" s="25" t="s">
        <v>26</v>
      </c>
      <c r="AX23" s="26">
        <v>15.6</v>
      </c>
      <c r="AY23" s="26">
        <v>103.26</v>
      </c>
      <c r="AZ23" s="25" t="s">
        <v>14</v>
      </c>
      <c r="BA23" s="25" t="s">
        <v>14</v>
      </c>
      <c r="BB23" s="23" t="s">
        <v>26</v>
      </c>
      <c r="BC23" s="23" t="s">
        <v>15</v>
      </c>
      <c r="BD23" s="23" t="s">
        <v>26</v>
      </c>
      <c r="BE23" s="23" t="s">
        <v>11</v>
      </c>
      <c r="BF23" s="23" t="s">
        <v>971</v>
      </c>
      <c r="BG23" s="23" t="s">
        <v>11</v>
      </c>
      <c r="BH23" s="23" t="s">
        <v>17</v>
      </c>
      <c r="BI23" s="23" t="s">
        <v>26</v>
      </c>
      <c r="BJ23" s="23"/>
      <c r="BK23" s="23" t="s">
        <v>11</v>
      </c>
      <c r="BL23" s="23" t="s">
        <v>11</v>
      </c>
      <c r="BM23" s="23" t="s">
        <v>11</v>
      </c>
      <c r="BN23" s="23"/>
      <c r="BO23" s="24">
        <v>7.8</v>
      </c>
      <c r="BP23" s="24">
        <v>364</v>
      </c>
      <c r="BQ23" s="24">
        <v>264</v>
      </c>
      <c r="BR23" s="24">
        <v>205</v>
      </c>
      <c r="BS23" s="24">
        <v>200</v>
      </c>
      <c r="BT23" s="23"/>
      <c r="BU23" s="23"/>
      <c r="BV23" s="24">
        <v>8.6999999999999993</v>
      </c>
      <c r="BW23" s="24">
        <v>0.37</v>
      </c>
      <c r="BX23" s="23"/>
      <c r="BY23" s="24">
        <v>0.28999999999999998</v>
      </c>
      <c r="BZ23" s="27">
        <v>0.37</v>
      </c>
      <c r="CA23" s="27">
        <v>0.28999999999999998</v>
      </c>
      <c r="CB23" s="25"/>
      <c r="CC23" s="25"/>
      <c r="CD23" s="28">
        <v>8.6999999999999993</v>
      </c>
      <c r="CE23" s="28">
        <v>0.4</v>
      </c>
      <c r="CF23" s="25"/>
      <c r="CG23" s="28">
        <v>0.33</v>
      </c>
      <c r="CH23" s="28">
        <v>12.83</v>
      </c>
      <c r="CI23" s="28">
        <v>0.5</v>
      </c>
      <c r="CJ23" s="28">
        <v>0.5</v>
      </c>
      <c r="CK23" s="28">
        <v>0</v>
      </c>
      <c r="CL23" s="28">
        <v>0</v>
      </c>
      <c r="CM23" s="28">
        <v>0.4</v>
      </c>
      <c r="CN23" s="25"/>
      <c r="CO23" s="28">
        <v>0</v>
      </c>
      <c r="CP23" s="30" t="s">
        <v>5</v>
      </c>
      <c r="CQ23" s="8">
        <f t="shared" si="0"/>
        <v>10158.822390083284</v>
      </c>
      <c r="CR23" s="8">
        <f t="shared" si="1"/>
        <v>16</v>
      </c>
      <c r="CS23" s="8">
        <f t="shared" si="2"/>
        <v>1.05</v>
      </c>
      <c r="CT23" s="8">
        <f t="shared" si="3"/>
        <v>30</v>
      </c>
      <c r="CU23" s="8">
        <f t="shared" si="4"/>
        <v>300</v>
      </c>
      <c r="CV23" s="10">
        <f t="shared" si="5"/>
        <v>37586.639999999999</v>
      </c>
      <c r="CW23" s="10">
        <f t="shared" si="9"/>
        <v>37.586640000000003</v>
      </c>
      <c r="CX23" s="8" t="str">
        <f t="shared" si="6"/>
        <v>No</v>
      </c>
      <c r="CY23" s="30" t="s">
        <v>11</v>
      </c>
      <c r="CZ23" s="30" t="s">
        <v>11</v>
      </c>
      <c r="DA23" s="31" t="s">
        <v>11</v>
      </c>
      <c r="DB23" s="31" t="s">
        <v>11</v>
      </c>
      <c r="DC23" s="8" t="str">
        <f t="shared" si="7"/>
        <v>No</v>
      </c>
      <c r="DD23" s="8" t="s">
        <v>11</v>
      </c>
      <c r="DE23" s="30" t="s">
        <v>11</v>
      </c>
      <c r="DF23" s="10">
        <f t="shared" si="10"/>
        <v>28.780979999999996</v>
      </c>
      <c r="DG23" s="9">
        <f>IF(S23&lt;Monitors!$H$4,(S23*Monitors!$I$4)+Monitors!$J$4,IF(S23&lt;Monitors!$H$5,(S23*Monitors!$I$5)+Monitors!$J$5,IF(S23&lt;Monitors!$H$6,(S23*Monitors!$I$6)+Monitors!$J$6,IF(S23&lt;Monitors!$H$7,(Monitors!$I$7*S23)+Monitors!$J$7,IF(S23&lt;Monitors!$H$8,(S23*Monitors!$I$8)+Monitors!$J$8,IF(S23&lt;Monitors!$H$9,(S23*Monitors!$I$9)+Monitors!$J$9,IF(S23&lt;Monitors!$H$10,(S23*Monitors!$I$10)+Monitors!$J$10,IF(S23&lt;Monitors!$H$11,(S23*Monitors!$I$11)+Monitors!$J$11,Monitors!$J$12))))))))</f>
        <v>15.354461538461539</v>
      </c>
      <c r="DH23" s="10">
        <f>$DF23-(Monitors!$B$4*'All Data'!$W23)</f>
        <v>22.350609999999996</v>
      </c>
      <c r="DI23" s="10">
        <f>IF($CX23="Yes",DH23-(Monitors!$E$4*(DG23+(Monitors!$B$4*'All Data'!$W23))),'All Data'!DH23)</f>
        <v>22.350609999999996</v>
      </c>
      <c r="DJ23" s="10">
        <f>IF(DD23="Yes",'All Data'!DI23-(DG23*Monitors!$C$4),'All Data'!DI23)</f>
        <v>22.350609999999996</v>
      </c>
      <c r="DK23" s="10">
        <f>IF($DE23="Yes",DJ23-(DG23*Monitors!$D$4),'All Data'!DJ23)</f>
        <v>22.350609999999996</v>
      </c>
      <c r="DL23" s="10">
        <f>IF($CZ23="Yes",DK23-Monitors!$C$7,'All Data'!DK23)</f>
        <v>22.350609999999996</v>
      </c>
      <c r="DM23" s="10">
        <f>IF($DA23="Yes",DL23-Monitors!$D$7,'All Data'!DL23)</f>
        <v>22.350609999999996</v>
      </c>
      <c r="DN23" s="10">
        <f>IF(DB23="Yes",DM23-((DG23+(W23*Monitors!$B$4))*Monitors!$F$4),'All Data'!DM23)</f>
        <v>22.350609999999996</v>
      </c>
      <c r="DO23" s="8" t="str">
        <f t="shared" si="11"/>
        <v>No</v>
      </c>
      <c r="DP23" s="10">
        <v>1.5034656000000002</v>
      </c>
      <c r="DQ23" s="10">
        <v>7.1965343999999991</v>
      </c>
      <c r="DR23" s="10">
        <v>7.1965343999999991</v>
      </c>
      <c r="DS23" s="9">
        <v>9.8789772823047315</v>
      </c>
      <c r="DT23" s="9" t="s">
        <v>23</v>
      </c>
      <c r="DU23" s="14">
        <v>0</v>
      </c>
    </row>
    <row r="24" spans="1:125" ht="18" customHeight="1">
      <c r="A24" s="29">
        <v>23</v>
      </c>
      <c r="B24" s="29">
        <v>25</v>
      </c>
      <c r="C24" s="29">
        <v>1291</v>
      </c>
      <c r="D24" s="21">
        <v>41052</v>
      </c>
      <c r="E24" s="21">
        <v>41421</v>
      </c>
      <c r="F24" s="21">
        <v>41429</v>
      </c>
      <c r="G24" s="20" t="s">
        <v>4</v>
      </c>
      <c r="H24" s="20" t="s">
        <v>26</v>
      </c>
      <c r="I24" s="22">
        <v>6</v>
      </c>
      <c r="J24" s="20" t="s">
        <v>5</v>
      </c>
      <c r="K24" s="20" t="s">
        <v>26</v>
      </c>
      <c r="L24" s="20" t="s">
        <v>27</v>
      </c>
      <c r="M24" s="23" t="s">
        <v>27</v>
      </c>
      <c r="N24" s="23" t="s">
        <v>7</v>
      </c>
      <c r="O24" s="23" t="s">
        <v>26</v>
      </c>
      <c r="P24" s="24">
        <v>13.2</v>
      </c>
      <c r="Q24" s="24">
        <v>23.5</v>
      </c>
      <c r="R24" s="24">
        <v>27</v>
      </c>
      <c r="S24" s="24">
        <v>311.67</v>
      </c>
      <c r="T24" s="24">
        <v>1.78</v>
      </c>
      <c r="U24" s="24">
        <v>1080</v>
      </c>
      <c r="V24" s="24">
        <v>1920</v>
      </c>
      <c r="W24" s="24">
        <v>2.0739999999999998</v>
      </c>
      <c r="X24" s="23" t="s">
        <v>47</v>
      </c>
      <c r="Y24" s="23" t="s">
        <v>47</v>
      </c>
      <c r="Z24" s="24">
        <v>6653</v>
      </c>
      <c r="AA24" s="24">
        <v>60</v>
      </c>
      <c r="AB24" s="24">
        <v>170</v>
      </c>
      <c r="AC24" s="24">
        <v>160</v>
      </c>
      <c r="AD24" s="23" t="s">
        <v>28</v>
      </c>
      <c r="AE24" s="23" t="s">
        <v>23</v>
      </c>
      <c r="AF24" s="23" t="s">
        <v>11</v>
      </c>
      <c r="AG24" s="23" t="s">
        <v>26</v>
      </c>
      <c r="AH24" s="23" t="s">
        <v>26</v>
      </c>
      <c r="AI24" s="23" t="s">
        <v>12</v>
      </c>
      <c r="AJ24" s="23" t="s">
        <v>23</v>
      </c>
      <c r="AK24" s="23" t="s">
        <v>23</v>
      </c>
      <c r="AL24" s="23" t="s">
        <v>51</v>
      </c>
      <c r="AM24" s="23" t="s">
        <v>54</v>
      </c>
      <c r="AN24" s="23" t="s">
        <v>14</v>
      </c>
      <c r="AO24" s="23" t="s">
        <v>14</v>
      </c>
      <c r="AP24" s="23" t="s">
        <v>36</v>
      </c>
      <c r="AQ24" s="23" t="s">
        <v>14</v>
      </c>
      <c r="AR24" s="23"/>
      <c r="AS24" s="23" t="s">
        <v>51</v>
      </c>
      <c r="AT24" s="23" t="s">
        <v>54</v>
      </c>
      <c r="AU24" s="23" t="s">
        <v>14</v>
      </c>
      <c r="AV24" s="25" t="s">
        <v>14</v>
      </c>
      <c r="AW24" s="25" t="s">
        <v>26</v>
      </c>
      <c r="AX24" s="26">
        <v>27</v>
      </c>
      <c r="AY24" s="26">
        <v>311.67</v>
      </c>
      <c r="AZ24" s="25" t="s">
        <v>14</v>
      </c>
      <c r="BA24" s="25" t="s">
        <v>14</v>
      </c>
      <c r="BB24" s="23" t="s">
        <v>26</v>
      </c>
      <c r="BC24" s="23" t="s">
        <v>15</v>
      </c>
      <c r="BD24" s="23" t="s">
        <v>26</v>
      </c>
      <c r="BE24" s="23" t="s">
        <v>11</v>
      </c>
      <c r="BF24" s="23" t="s">
        <v>248</v>
      </c>
      <c r="BG24" s="23" t="s">
        <v>11</v>
      </c>
      <c r="BH24" s="23" t="s">
        <v>17</v>
      </c>
      <c r="BI24" s="23" t="s">
        <v>14</v>
      </c>
      <c r="BJ24" s="23"/>
      <c r="BK24" s="23" t="s">
        <v>11</v>
      </c>
      <c r="BL24" s="23" t="s">
        <v>11</v>
      </c>
      <c r="BM24" s="23" t="s">
        <v>11</v>
      </c>
      <c r="BN24" s="23"/>
      <c r="BO24" s="24">
        <v>10</v>
      </c>
      <c r="BP24" s="24">
        <v>380</v>
      </c>
      <c r="BQ24" s="24">
        <v>300</v>
      </c>
      <c r="BR24" s="24">
        <v>340</v>
      </c>
      <c r="BS24" s="24">
        <v>200</v>
      </c>
      <c r="BT24" s="23"/>
      <c r="BU24" s="23"/>
      <c r="BV24" s="24">
        <v>12.5</v>
      </c>
      <c r="BW24" s="24">
        <v>0.12</v>
      </c>
      <c r="BX24" s="23"/>
      <c r="BY24" s="24">
        <v>0.11</v>
      </c>
      <c r="BZ24" s="27">
        <v>0.12</v>
      </c>
      <c r="CA24" s="27">
        <v>0.11</v>
      </c>
      <c r="CB24" s="25"/>
      <c r="CC24" s="25"/>
      <c r="CD24" s="28">
        <v>12.6</v>
      </c>
      <c r="CE24" s="28">
        <v>0.14000000000000001</v>
      </c>
      <c r="CF24" s="25"/>
      <c r="CG24" s="28">
        <v>0.12</v>
      </c>
      <c r="CH24" s="28">
        <v>29.11</v>
      </c>
      <c r="CI24" s="28">
        <v>0.5</v>
      </c>
      <c r="CJ24" s="28">
        <v>0.5</v>
      </c>
      <c r="CK24" s="28">
        <v>0</v>
      </c>
      <c r="CL24" s="28">
        <v>0</v>
      </c>
      <c r="CM24" s="28">
        <v>0.5</v>
      </c>
      <c r="CN24" s="25"/>
      <c r="CO24" s="28">
        <v>0</v>
      </c>
      <c r="CP24" s="30" t="s">
        <v>5</v>
      </c>
      <c r="CQ24" s="8">
        <f t="shared" si="0"/>
        <v>6654.4742836974992</v>
      </c>
      <c r="CR24" s="8">
        <f t="shared" si="1"/>
        <v>28</v>
      </c>
      <c r="CS24" s="8">
        <f t="shared" si="2"/>
        <v>2.5</v>
      </c>
      <c r="CT24" s="8">
        <f t="shared" si="3"/>
        <v>30</v>
      </c>
      <c r="CU24" s="8">
        <f t="shared" si="4"/>
        <v>300</v>
      </c>
      <c r="CV24" s="10">
        <f t="shared" si="5"/>
        <v>118434.6</v>
      </c>
      <c r="CW24" s="10">
        <f t="shared" si="9"/>
        <v>118.4346</v>
      </c>
      <c r="CX24" s="8" t="str">
        <f t="shared" si="6"/>
        <v>No</v>
      </c>
      <c r="CY24" s="30" t="s">
        <v>11</v>
      </c>
      <c r="CZ24" s="30" t="s">
        <v>11</v>
      </c>
      <c r="DA24" s="31" t="s">
        <v>11</v>
      </c>
      <c r="DB24" s="31" t="s">
        <v>11</v>
      </c>
      <c r="DC24" s="8" t="str">
        <f t="shared" si="7"/>
        <v>No</v>
      </c>
      <c r="DD24" s="8" t="s">
        <v>11</v>
      </c>
      <c r="DE24" s="30" t="s">
        <v>11</v>
      </c>
      <c r="DF24" s="10">
        <f t="shared" si="10"/>
        <v>39.008280000000006</v>
      </c>
      <c r="DG24" s="9">
        <f>IF(S24&lt;Monitors!$H$4,(S24*Monitors!$I$4)+Monitors!$J$4,IF(S24&lt;Monitors!$H$5,(S24*Monitors!$I$5)+Monitors!$J$5,IF(S24&lt;Monitors!$H$6,(S24*Monitors!$I$6)+Monitors!$J$6,IF(S24&lt;Monitors!$H$7,(Monitors!$I$7*S24)+Monitors!$J$7,IF(S24&lt;Monitors!$H$8,(S24*Monitors!$I$8)+Monitors!$J$8,IF(S24&lt;Monitors!$H$9,(S24*Monitors!$I$9)+Monitors!$J$9,IF(S24&lt;Monitors!$H$10,(S24*Monitors!$I$10)+Monitors!$J$10,IF(S24&lt;Monitors!$H$11,(S24*Monitors!$I$11)+Monitors!$J$11,Monitors!$J$12))))))))</f>
        <v>51.334000000000003</v>
      </c>
      <c r="DH24" s="10">
        <f>$DF24-(Monitors!$B$4*'All Data'!$W24)</f>
        <v>26.294660000000007</v>
      </c>
      <c r="DI24" s="10">
        <f>IF($CX24="Yes",DH24-(Monitors!$E$4*(DG24+(Monitors!$B$4*'All Data'!$W24))),'All Data'!DH24)</f>
        <v>26.294660000000007</v>
      </c>
      <c r="DJ24" s="10">
        <f>IF(DD24="Yes",'All Data'!DI24-(DG24*Monitors!$C$4),'All Data'!DI24)</f>
        <v>26.294660000000007</v>
      </c>
      <c r="DK24" s="10">
        <f>IF($DE24="Yes",DJ24-(DG24*Monitors!$D$4),'All Data'!DJ24)</f>
        <v>26.294660000000007</v>
      </c>
      <c r="DL24" s="10">
        <f>IF($CZ24="Yes",DK24-Monitors!$C$7,'All Data'!DK24)</f>
        <v>26.294660000000007</v>
      </c>
      <c r="DM24" s="10">
        <f>IF($DA24="Yes",DL24-Monitors!$D$7,'All Data'!DL24)</f>
        <v>26.294660000000007</v>
      </c>
      <c r="DN24" s="10">
        <f>IF(DB24="Yes",DM24-((DG24+(W24*Monitors!$B$4))*Monitors!$F$4),'All Data'!DM24)</f>
        <v>26.294660000000007</v>
      </c>
      <c r="DO24" s="8" t="str">
        <f t="shared" si="11"/>
        <v>Yes</v>
      </c>
      <c r="DP24" s="10">
        <v>4.7373840000000005</v>
      </c>
      <c r="DQ24" s="10">
        <v>7.7626159999999995</v>
      </c>
      <c r="DR24" s="10">
        <v>7.7626159999999995</v>
      </c>
      <c r="DS24" s="9">
        <v>29.411715392087416</v>
      </c>
      <c r="DT24" s="9" t="s">
        <v>23</v>
      </c>
      <c r="DU24" s="14">
        <v>0</v>
      </c>
    </row>
    <row r="25" spans="1:125" ht="18" customHeight="1">
      <c r="A25" s="29">
        <v>24</v>
      </c>
      <c r="B25" s="29">
        <v>12</v>
      </c>
      <c r="C25" s="29">
        <v>762</v>
      </c>
      <c r="D25" s="21">
        <v>41618</v>
      </c>
      <c r="E25" s="21">
        <v>41599</v>
      </c>
      <c r="F25" s="21">
        <v>41600</v>
      </c>
      <c r="G25" s="20" t="s">
        <v>4</v>
      </c>
      <c r="H25" s="20"/>
      <c r="I25" s="22">
        <v>6</v>
      </c>
      <c r="J25" s="20" t="s">
        <v>5</v>
      </c>
      <c r="K25" s="20"/>
      <c r="L25" s="20" t="s">
        <v>6</v>
      </c>
      <c r="M25" s="23"/>
      <c r="N25" s="23" t="s">
        <v>7</v>
      </c>
      <c r="O25" s="23"/>
      <c r="P25" s="24">
        <v>9.1</v>
      </c>
      <c r="Q25" s="24">
        <v>16.100000000000001</v>
      </c>
      <c r="R25" s="24">
        <v>18.5</v>
      </c>
      <c r="S25" s="24">
        <v>146.30000000000001</v>
      </c>
      <c r="T25" s="24">
        <v>1.78</v>
      </c>
      <c r="U25" s="24">
        <v>768</v>
      </c>
      <c r="V25" s="24">
        <v>1366</v>
      </c>
      <c r="W25" s="24">
        <v>1.0489999999999999</v>
      </c>
      <c r="X25" s="23" t="s">
        <v>8</v>
      </c>
      <c r="Y25" s="23" t="s">
        <v>8</v>
      </c>
      <c r="Z25" s="24">
        <v>7168</v>
      </c>
      <c r="AA25" s="24">
        <v>60</v>
      </c>
      <c r="AB25" s="24">
        <v>90</v>
      </c>
      <c r="AC25" s="24">
        <v>65</v>
      </c>
      <c r="AD25" s="23" t="s">
        <v>10</v>
      </c>
      <c r="AE25" s="23" t="s">
        <v>11</v>
      </c>
      <c r="AF25" s="23" t="s">
        <v>11</v>
      </c>
      <c r="AG25" s="23"/>
      <c r="AH25" s="23"/>
      <c r="AI25" s="23" t="s">
        <v>34</v>
      </c>
      <c r="AJ25" s="23" t="s">
        <v>11</v>
      </c>
      <c r="AK25" s="23" t="s">
        <v>23</v>
      </c>
      <c r="AL25" s="23" t="s">
        <v>111</v>
      </c>
      <c r="AM25" s="23"/>
      <c r="AN25" s="23" t="s">
        <v>14</v>
      </c>
      <c r="AO25" s="23"/>
      <c r="AP25" s="23" t="s">
        <v>14</v>
      </c>
      <c r="AQ25" s="23"/>
      <c r="AR25" s="23"/>
      <c r="AS25" s="23" t="s">
        <v>111</v>
      </c>
      <c r="AT25" s="23"/>
      <c r="AU25" s="23" t="s">
        <v>14</v>
      </c>
      <c r="AV25" s="25"/>
      <c r="AW25" s="25"/>
      <c r="AX25" s="26">
        <v>18.5</v>
      </c>
      <c r="AY25" s="26">
        <v>146.30000000000001</v>
      </c>
      <c r="AZ25" s="25" t="s">
        <v>14</v>
      </c>
      <c r="BA25" s="25" t="s">
        <v>14</v>
      </c>
      <c r="BB25" s="23"/>
      <c r="BC25" s="23" t="s">
        <v>15</v>
      </c>
      <c r="BD25" s="23"/>
      <c r="BE25" s="23" t="s">
        <v>11</v>
      </c>
      <c r="BF25" s="23" t="s">
        <v>156</v>
      </c>
      <c r="BG25" s="23" t="s">
        <v>11</v>
      </c>
      <c r="BH25" s="23" t="s">
        <v>17</v>
      </c>
      <c r="BI25" s="23"/>
      <c r="BJ25" s="23" t="s">
        <v>18</v>
      </c>
      <c r="BK25" s="23" t="s">
        <v>11</v>
      </c>
      <c r="BL25" s="23" t="s">
        <v>11</v>
      </c>
      <c r="BM25" s="23"/>
      <c r="BN25" s="23"/>
      <c r="BO25" s="24">
        <v>17.7</v>
      </c>
      <c r="BP25" s="24">
        <v>255.8</v>
      </c>
      <c r="BQ25" s="24">
        <v>200</v>
      </c>
      <c r="BR25" s="24">
        <v>255.4</v>
      </c>
      <c r="BS25" s="24">
        <v>200</v>
      </c>
      <c r="BT25" s="23"/>
      <c r="BU25" s="23"/>
      <c r="BV25" s="24">
        <v>9.52</v>
      </c>
      <c r="BW25" s="24">
        <v>0.24</v>
      </c>
      <c r="BX25" s="23"/>
      <c r="BY25" s="24">
        <v>0.17</v>
      </c>
      <c r="BZ25" s="27">
        <v>0.24</v>
      </c>
      <c r="CA25" s="27">
        <v>0.17</v>
      </c>
      <c r="CB25" s="25"/>
      <c r="CC25" s="25"/>
      <c r="CD25" s="28">
        <v>9.77</v>
      </c>
      <c r="CE25" s="28">
        <v>0.32</v>
      </c>
      <c r="CF25" s="25"/>
      <c r="CG25" s="28">
        <v>0.25</v>
      </c>
      <c r="CH25" s="28">
        <v>13.7</v>
      </c>
      <c r="CI25" s="28">
        <v>0.5</v>
      </c>
      <c r="CJ25" s="28">
        <v>0.5</v>
      </c>
      <c r="CK25" s="25"/>
      <c r="CL25" s="25"/>
      <c r="CM25" s="28">
        <v>0.56999999999999995</v>
      </c>
      <c r="CN25" s="25"/>
      <c r="CO25" s="28">
        <v>0</v>
      </c>
      <c r="CP25" s="30" t="s">
        <v>5</v>
      </c>
      <c r="CQ25" s="8">
        <f t="shared" si="0"/>
        <v>7170.1982228298011</v>
      </c>
      <c r="CR25" s="8">
        <f t="shared" si="1"/>
        <v>19</v>
      </c>
      <c r="CS25" s="8">
        <f t="shared" si="2"/>
        <v>1.05</v>
      </c>
      <c r="CT25" s="8">
        <f t="shared" si="3"/>
        <v>30</v>
      </c>
      <c r="CU25" s="8">
        <f t="shared" si="4"/>
        <v>200</v>
      </c>
      <c r="CV25" s="10">
        <f t="shared" si="5"/>
        <v>37423.540000000008</v>
      </c>
      <c r="CW25" s="10">
        <f t="shared" si="9"/>
        <v>37.42354000000001</v>
      </c>
      <c r="CX25" s="8" t="str">
        <f t="shared" si="6"/>
        <v>No</v>
      </c>
      <c r="CY25" s="30" t="s">
        <v>11</v>
      </c>
      <c r="CZ25" s="30" t="s">
        <v>11</v>
      </c>
      <c r="DA25" s="31" t="s">
        <v>11</v>
      </c>
      <c r="DB25" s="31" t="s">
        <v>11</v>
      </c>
      <c r="DC25" s="8" t="str">
        <f t="shared" si="7"/>
        <v>No</v>
      </c>
      <c r="DD25" s="8" t="s">
        <v>11</v>
      </c>
      <c r="DE25" s="30" t="s">
        <v>11</v>
      </c>
      <c r="DF25" s="10">
        <f t="shared" si="10"/>
        <v>30.554880000000001</v>
      </c>
      <c r="DG25" s="9">
        <f>IF(S25&lt;Monitors!$H$4,(S25*Monitors!$I$4)+Monitors!$J$4,IF(S25&lt;Monitors!$H$5,(S25*Monitors!$I$5)+Monitors!$J$5,IF(S25&lt;Monitors!$H$6,(S25*Monitors!$I$6)+Monitors!$J$6,IF(S25&lt;Monitors!$H$7,(Monitors!$I$7*S25)+Monitors!$J$7,IF(S25&lt;Monitors!$H$8,(S25*Monitors!$I$8)+Monitors!$J$8,IF(S25&lt;Monitors!$H$9,(S25*Monitors!$I$9)+Monitors!$J$9,IF(S25&lt;Monitors!$H$10,(S25*Monitors!$I$10)+Monitors!$J$10,IF(S25&lt;Monitors!$H$11,(S25*Monitors!$I$11)+Monitors!$J$11,Monitors!$J$12))))))))</f>
        <v>28.206249999999997</v>
      </c>
      <c r="DH25" s="10">
        <f>$DF25-(Monitors!$B$4*'All Data'!$W25)</f>
        <v>24.124510000000001</v>
      </c>
      <c r="DI25" s="10">
        <f>IF($CX25="Yes",DH25-(Monitors!$E$4*(DG25+(Monitors!$B$4*'All Data'!$W25))),'All Data'!DH25)</f>
        <v>24.124510000000001</v>
      </c>
      <c r="DJ25" s="10">
        <f>IF(DD25="Yes",'All Data'!DI25-(DG25*Monitors!$C$4),'All Data'!DI25)</f>
        <v>24.124510000000001</v>
      </c>
      <c r="DK25" s="10">
        <f>IF($DE25="Yes",DJ25-(DG25*Monitors!$D$4),'All Data'!DJ25)</f>
        <v>24.124510000000001</v>
      </c>
      <c r="DL25" s="10">
        <f>IF($CZ25="Yes",DK25-Monitors!$C$7,'All Data'!DK25)</f>
        <v>24.124510000000001</v>
      </c>
      <c r="DM25" s="10">
        <f>IF($DA25="Yes",DL25-Monitors!$D$7,'All Data'!DL25)</f>
        <v>24.124510000000001</v>
      </c>
      <c r="DN25" s="10">
        <f>IF(DB25="Yes",DM25-((DG25+(W25*Monitors!$B$4))*Monitors!$F$4),'All Data'!DM25)</f>
        <v>24.124510000000001</v>
      </c>
      <c r="DO25" s="8" t="str">
        <f t="shared" si="11"/>
        <v>Yes</v>
      </c>
      <c r="DP25" s="10">
        <v>1.4969416000000004</v>
      </c>
      <c r="DQ25" s="10">
        <v>8.0230584</v>
      </c>
      <c r="DR25" s="10">
        <v>8.0230584</v>
      </c>
      <c r="DS25" s="9">
        <v>13.965829800926514</v>
      </c>
      <c r="DT25" s="9" t="s">
        <v>23</v>
      </c>
      <c r="DU25" s="14">
        <v>0</v>
      </c>
    </row>
    <row r="26" spans="1:125" ht="18" customHeight="1">
      <c r="A26" s="29">
        <v>25</v>
      </c>
      <c r="B26" s="29">
        <v>52</v>
      </c>
      <c r="C26" s="29">
        <v>1322</v>
      </c>
      <c r="D26" s="21">
        <v>41059</v>
      </c>
      <c r="E26" s="21">
        <v>41250</v>
      </c>
      <c r="F26" s="21">
        <v>41253</v>
      </c>
      <c r="G26" s="20" t="s">
        <v>4</v>
      </c>
      <c r="H26" s="20"/>
      <c r="I26" s="22">
        <v>6</v>
      </c>
      <c r="J26" s="20" t="s">
        <v>5</v>
      </c>
      <c r="K26" s="20"/>
      <c r="L26" s="20" t="s">
        <v>27</v>
      </c>
      <c r="M26" s="23" t="s">
        <v>27</v>
      </c>
      <c r="N26" s="23" t="s">
        <v>7</v>
      </c>
      <c r="O26" s="23"/>
      <c r="P26" s="24">
        <v>91</v>
      </c>
      <c r="Q26" s="24">
        <v>161</v>
      </c>
      <c r="R26" s="24">
        <v>19</v>
      </c>
      <c r="S26" s="24">
        <v>146</v>
      </c>
      <c r="T26" s="24">
        <v>1.78</v>
      </c>
      <c r="U26" s="24">
        <v>768</v>
      </c>
      <c r="V26" s="24">
        <v>1366</v>
      </c>
      <c r="W26" s="24">
        <v>1.0489999999999999</v>
      </c>
      <c r="X26" s="23" t="s">
        <v>8</v>
      </c>
      <c r="Y26" s="23" t="s">
        <v>8</v>
      </c>
      <c r="Z26" s="24">
        <v>7168</v>
      </c>
      <c r="AA26" s="24">
        <v>60</v>
      </c>
      <c r="AB26" s="24">
        <v>170</v>
      </c>
      <c r="AC26" s="24">
        <v>160</v>
      </c>
      <c r="AD26" s="23" t="s">
        <v>10</v>
      </c>
      <c r="AE26" s="23" t="s">
        <v>11</v>
      </c>
      <c r="AF26" s="23"/>
      <c r="AG26" s="23"/>
      <c r="AH26" s="23"/>
      <c r="AI26" s="23" t="s">
        <v>12</v>
      </c>
      <c r="AJ26" s="23" t="s">
        <v>11</v>
      </c>
      <c r="AK26" s="23" t="s">
        <v>11</v>
      </c>
      <c r="AL26" s="23" t="s">
        <v>25</v>
      </c>
      <c r="AM26" s="23"/>
      <c r="AN26" s="23" t="s">
        <v>14</v>
      </c>
      <c r="AO26" s="23"/>
      <c r="AP26" s="23" t="s">
        <v>14</v>
      </c>
      <c r="AQ26" s="23"/>
      <c r="AR26" s="23"/>
      <c r="AS26" s="23" t="s">
        <v>25</v>
      </c>
      <c r="AT26" s="23"/>
      <c r="AU26" s="23" t="s">
        <v>14</v>
      </c>
      <c r="AV26" s="25"/>
      <c r="AW26" s="25"/>
      <c r="AX26" s="26">
        <v>19</v>
      </c>
      <c r="AY26" s="26">
        <v>146</v>
      </c>
      <c r="AZ26" s="25" t="s">
        <v>14</v>
      </c>
      <c r="BA26" s="25" t="s">
        <v>14</v>
      </c>
      <c r="BB26" s="23"/>
      <c r="BC26" s="23" t="s">
        <v>15</v>
      </c>
      <c r="BD26" s="23"/>
      <c r="BE26" s="23" t="s">
        <v>11</v>
      </c>
      <c r="BF26" s="23" t="s">
        <v>156</v>
      </c>
      <c r="BG26" s="23" t="s">
        <v>11</v>
      </c>
      <c r="BH26" s="23" t="s">
        <v>17</v>
      </c>
      <c r="BI26" s="23"/>
      <c r="BJ26" s="23" t="s">
        <v>18</v>
      </c>
      <c r="BK26" s="23" t="s">
        <v>23</v>
      </c>
      <c r="BL26" s="23" t="s">
        <v>11</v>
      </c>
      <c r="BM26" s="23" t="s">
        <v>11</v>
      </c>
      <c r="BN26" s="23"/>
      <c r="BO26" s="24">
        <v>26.9</v>
      </c>
      <c r="BP26" s="24">
        <v>256.5</v>
      </c>
      <c r="BQ26" s="24">
        <v>300</v>
      </c>
      <c r="BR26" s="24">
        <v>234.9</v>
      </c>
      <c r="BS26" s="24">
        <v>200.5</v>
      </c>
      <c r="BT26" s="23"/>
      <c r="BU26" s="23"/>
      <c r="BV26" s="24">
        <v>9.6300000000000008</v>
      </c>
      <c r="BW26" s="24">
        <v>0.27</v>
      </c>
      <c r="BX26" s="23"/>
      <c r="BY26" s="24">
        <v>0.14000000000000001</v>
      </c>
      <c r="BZ26" s="27">
        <v>0.27</v>
      </c>
      <c r="CA26" s="27">
        <v>0.14000000000000001</v>
      </c>
      <c r="CB26" s="25"/>
      <c r="CC26" s="25"/>
      <c r="CD26" s="28">
        <v>9.58</v>
      </c>
      <c r="CE26" s="28">
        <v>0.3</v>
      </c>
      <c r="CF26" s="25"/>
      <c r="CG26" s="28">
        <v>0.17</v>
      </c>
      <c r="CH26" s="28">
        <v>13.7</v>
      </c>
      <c r="CI26" s="28">
        <v>0.5</v>
      </c>
      <c r="CJ26" s="28">
        <v>0.5</v>
      </c>
      <c r="CK26" s="25"/>
      <c r="CL26" s="25"/>
      <c r="CM26" s="28">
        <v>0.46</v>
      </c>
      <c r="CN26" s="25"/>
      <c r="CO26" s="28">
        <v>0</v>
      </c>
      <c r="CP26" s="30" t="s">
        <v>5</v>
      </c>
      <c r="CQ26" s="8">
        <f t="shared" si="0"/>
        <v>7184.9315068493152</v>
      </c>
      <c r="CR26" s="8">
        <f t="shared" si="1"/>
        <v>20</v>
      </c>
      <c r="CS26" s="8">
        <f t="shared" si="2"/>
        <v>1.05</v>
      </c>
      <c r="CT26" s="8">
        <f t="shared" si="3"/>
        <v>30</v>
      </c>
      <c r="CU26" s="8">
        <f t="shared" si="4"/>
        <v>200</v>
      </c>
      <c r="CV26" s="10">
        <f t="shared" si="5"/>
        <v>37449</v>
      </c>
      <c r="CW26" s="10">
        <f t="shared" si="9"/>
        <v>37.448999999999998</v>
      </c>
      <c r="CX26" s="8" t="str">
        <f t="shared" si="6"/>
        <v>No</v>
      </c>
      <c r="CY26" s="30" t="s">
        <v>11</v>
      </c>
      <c r="CZ26" s="30" t="s">
        <v>11</v>
      </c>
      <c r="DA26" s="31" t="s">
        <v>11</v>
      </c>
      <c r="DB26" s="31" t="s">
        <v>11</v>
      </c>
      <c r="DC26" s="8" t="str">
        <f t="shared" si="7"/>
        <v>No</v>
      </c>
      <c r="DD26" s="8" t="s">
        <v>11</v>
      </c>
      <c r="DE26" s="30" t="s">
        <v>11</v>
      </c>
      <c r="DF26" s="10">
        <f t="shared" si="10"/>
        <v>31.062960000000004</v>
      </c>
      <c r="DG26" s="9">
        <f>IF(S26&lt;Monitors!$H$4,(S26*Monitors!$I$4)+Monitors!$J$4,IF(S26&lt;Monitors!$H$5,(S26*Monitors!$I$5)+Monitors!$J$5,IF(S26&lt;Monitors!$H$6,(S26*Monitors!$I$6)+Monitors!$J$6,IF(S26&lt;Monitors!$H$7,(Monitors!$I$7*S26)+Monitors!$J$7,IF(S26&lt;Monitors!$H$8,(S26*Monitors!$I$8)+Monitors!$J$8,IF(S26&lt;Monitors!$H$9,(S26*Monitors!$I$9)+Monitors!$J$9,IF(S26&lt;Monitors!$H$10,(S26*Monitors!$I$10)+Monitors!$J$10,IF(S26&lt;Monitors!$H$11,(S26*Monitors!$I$11)+Monitors!$J$11,Monitors!$J$12))))))))</f>
        <v>28</v>
      </c>
      <c r="DH26" s="10">
        <f>$DF26-(Monitors!$B$4*'All Data'!$W26)</f>
        <v>24.632590000000004</v>
      </c>
      <c r="DI26" s="10">
        <f>IF($CX26="Yes",DH26-(Monitors!$E$4*(DG26+(Monitors!$B$4*'All Data'!$W26))),'All Data'!DH26)</f>
        <v>24.632590000000004</v>
      </c>
      <c r="DJ26" s="10">
        <f>IF(DD26="Yes",'All Data'!DI26-(DG26*Monitors!$C$4),'All Data'!DI26)</f>
        <v>24.632590000000004</v>
      </c>
      <c r="DK26" s="10">
        <f>IF($DE26="Yes",DJ26-(DG26*Monitors!$D$4),'All Data'!DJ26)</f>
        <v>24.632590000000004</v>
      </c>
      <c r="DL26" s="10">
        <f>IF($CZ26="Yes",DK26-Monitors!$C$7,'All Data'!DK26)</f>
        <v>24.632590000000004</v>
      </c>
      <c r="DM26" s="10">
        <f>IF($DA26="Yes",DL26-Monitors!$D$7,'All Data'!DL26)</f>
        <v>24.632590000000004</v>
      </c>
      <c r="DN26" s="10">
        <f>IF(DB26="Yes",DM26-((DG26+(W26*Monitors!$B$4))*Monitors!$F$4),'All Data'!DM26)</f>
        <v>24.632590000000004</v>
      </c>
      <c r="DO26" s="8" t="str">
        <f t="shared" si="11"/>
        <v>Yes</v>
      </c>
      <c r="DP26" s="10">
        <v>1.4979600000000002</v>
      </c>
      <c r="DQ26" s="10">
        <v>8.1320399999999999</v>
      </c>
      <c r="DR26" s="10">
        <v>8.1320399999999999</v>
      </c>
      <c r="DS26" s="9">
        <v>13.937397320039368</v>
      </c>
      <c r="DT26" s="9" t="s">
        <v>23</v>
      </c>
      <c r="DU26" s="14">
        <v>0</v>
      </c>
    </row>
    <row r="27" spans="1:125" ht="18" customHeight="1">
      <c r="A27" s="29">
        <v>26</v>
      </c>
      <c r="B27" s="29">
        <v>47</v>
      </c>
      <c r="C27" s="29">
        <v>16</v>
      </c>
      <c r="D27" s="21">
        <v>41409</v>
      </c>
      <c r="E27" s="21">
        <v>41418</v>
      </c>
      <c r="F27" s="21">
        <v>41473</v>
      </c>
      <c r="G27" s="20" t="s">
        <v>4</v>
      </c>
      <c r="H27" s="20" t="s">
        <v>26</v>
      </c>
      <c r="I27" s="22">
        <v>6</v>
      </c>
      <c r="J27" s="20" t="s">
        <v>5</v>
      </c>
      <c r="K27" s="20" t="s">
        <v>26</v>
      </c>
      <c r="L27" s="20" t="s">
        <v>27</v>
      </c>
      <c r="M27" s="23" t="s">
        <v>27</v>
      </c>
      <c r="N27" s="23" t="s">
        <v>7</v>
      </c>
      <c r="O27" s="23" t="s">
        <v>26</v>
      </c>
      <c r="P27" s="24">
        <v>9.1</v>
      </c>
      <c r="Q27" s="24">
        <v>16.100000000000001</v>
      </c>
      <c r="R27" s="24">
        <v>18.5</v>
      </c>
      <c r="S27" s="24">
        <v>146.51</v>
      </c>
      <c r="T27" s="24">
        <v>1.78</v>
      </c>
      <c r="U27" s="24">
        <v>768</v>
      </c>
      <c r="V27" s="24">
        <v>1366</v>
      </c>
      <c r="W27" s="24">
        <v>1.0489999999999999</v>
      </c>
      <c r="X27" s="23" t="s">
        <v>8</v>
      </c>
      <c r="Y27" s="23" t="s">
        <v>8</v>
      </c>
      <c r="Z27" s="24">
        <v>7161</v>
      </c>
      <c r="AA27" s="24">
        <v>60</v>
      </c>
      <c r="AB27" s="24">
        <v>150</v>
      </c>
      <c r="AC27" s="24">
        <v>140</v>
      </c>
      <c r="AD27" s="23" t="s">
        <v>28</v>
      </c>
      <c r="AE27" s="23" t="s">
        <v>23</v>
      </c>
      <c r="AF27" s="23" t="s">
        <v>11</v>
      </c>
      <c r="AG27" s="23" t="s">
        <v>26</v>
      </c>
      <c r="AH27" s="23" t="s">
        <v>26</v>
      </c>
      <c r="AI27" s="23" t="s">
        <v>12</v>
      </c>
      <c r="AJ27" s="23" t="s">
        <v>11</v>
      </c>
      <c r="AK27" s="23" t="s">
        <v>23</v>
      </c>
      <c r="AL27" s="23" t="s">
        <v>25</v>
      </c>
      <c r="AM27" s="23" t="s">
        <v>82</v>
      </c>
      <c r="AN27" s="23" t="s">
        <v>14</v>
      </c>
      <c r="AO27" s="23" t="s">
        <v>26</v>
      </c>
      <c r="AP27" s="23" t="s">
        <v>36</v>
      </c>
      <c r="AQ27" s="23" t="s">
        <v>26</v>
      </c>
      <c r="AR27" s="23"/>
      <c r="AS27" s="23" t="s">
        <v>25</v>
      </c>
      <c r="AT27" s="23" t="s">
        <v>82</v>
      </c>
      <c r="AU27" s="23" t="s">
        <v>14</v>
      </c>
      <c r="AV27" s="25" t="s">
        <v>26</v>
      </c>
      <c r="AW27" s="25" t="s">
        <v>26</v>
      </c>
      <c r="AX27" s="26">
        <v>18.5</v>
      </c>
      <c r="AY27" s="26">
        <v>146.51</v>
      </c>
      <c r="AZ27" s="25" t="s">
        <v>14</v>
      </c>
      <c r="BA27" s="25" t="s">
        <v>14</v>
      </c>
      <c r="BB27" s="23" t="s">
        <v>26</v>
      </c>
      <c r="BC27" s="23" t="s">
        <v>15</v>
      </c>
      <c r="BD27" s="23" t="s">
        <v>26</v>
      </c>
      <c r="BE27" s="23" t="s">
        <v>11</v>
      </c>
      <c r="BF27" s="23" t="s">
        <v>170</v>
      </c>
      <c r="BG27" s="23" t="s">
        <v>11</v>
      </c>
      <c r="BH27" s="23" t="s">
        <v>17</v>
      </c>
      <c r="BI27" s="23" t="s">
        <v>26</v>
      </c>
      <c r="BJ27" s="23"/>
      <c r="BK27" s="23" t="s">
        <v>11</v>
      </c>
      <c r="BL27" s="23" t="s">
        <v>11</v>
      </c>
      <c r="BM27" s="23" t="s">
        <v>11</v>
      </c>
      <c r="BN27" s="23"/>
      <c r="BO27" s="24">
        <v>4.5999999999999996</v>
      </c>
      <c r="BP27" s="24">
        <v>373</v>
      </c>
      <c r="BQ27" s="24">
        <v>250</v>
      </c>
      <c r="BR27" s="24">
        <v>350</v>
      </c>
      <c r="BS27" s="24">
        <v>200</v>
      </c>
      <c r="BT27" s="23"/>
      <c r="BU27" s="23"/>
      <c r="BV27" s="24">
        <v>9.65</v>
      </c>
      <c r="BW27" s="24">
        <v>0.23</v>
      </c>
      <c r="BX27" s="23"/>
      <c r="BY27" s="24">
        <v>0.15</v>
      </c>
      <c r="BZ27" s="27">
        <v>0.23</v>
      </c>
      <c r="CA27" s="27">
        <v>0.15</v>
      </c>
      <c r="CB27" s="25"/>
      <c r="CC27" s="25"/>
      <c r="CD27" s="28">
        <v>9.73</v>
      </c>
      <c r="CE27" s="28">
        <v>0.26</v>
      </c>
      <c r="CF27" s="25"/>
      <c r="CG27" s="28">
        <v>0.18</v>
      </c>
      <c r="CH27" s="28">
        <v>13.66</v>
      </c>
      <c r="CI27" s="28">
        <v>0.5</v>
      </c>
      <c r="CJ27" s="28">
        <v>0.5</v>
      </c>
      <c r="CK27" s="28">
        <v>0</v>
      </c>
      <c r="CL27" s="28">
        <v>0</v>
      </c>
      <c r="CM27" s="28">
        <v>0.4</v>
      </c>
      <c r="CN27" s="25"/>
      <c r="CO27" s="28">
        <v>0</v>
      </c>
      <c r="CP27" s="30" t="s">
        <v>5</v>
      </c>
      <c r="CQ27" s="8">
        <f t="shared" si="0"/>
        <v>7159.9208245170985</v>
      </c>
      <c r="CR27" s="8">
        <f t="shared" si="1"/>
        <v>19</v>
      </c>
      <c r="CS27" s="8">
        <f t="shared" si="2"/>
        <v>1.05</v>
      </c>
      <c r="CT27" s="8">
        <f t="shared" si="3"/>
        <v>30</v>
      </c>
      <c r="CU27" s="8">
        <f t="shared" si="4"/>
        <v>300</v>
      </c>
      <c r="CV27" s="10">
        <f t="shared" si="5"/>
        <v>54648.229999999996</v>
      </c>
      <c r="CW27" s="10">
        <f t="shared" si="9"/>
        <v>54.648229999999998</v>
      </c>
      <c r="CX27" s="8" t="str">
        <f t="shared" si="6"/>
        <v>No</v>
      </c>
      <c r="CY27" s="30" t="s">
        <v>11</v>
      </c>
      <c r="CZ27" s="30" t="s">
        <v>11</v>
      </c>
      <c r="DA27" s="31" t="s">
        <v>11</v>
      </c>
      <c r="DB27" s="31" t="s">
        <v>11</v>
      </c>
      <c r="DC27" s="8" t="str">
        <f t="shared" si="7"/>
        <v>No</v>
      </c>
      <c r="DD27" s="8" t="s">
        <v>11</v>
      </c>
      <c r="DE27" s="30" t="s">
        <v>11</v>
      </c>
      <c r="DF27" s="10">
        <f t="shared" si="10"/>
        <v>30.896519999999999</v>
      </c>
      <c r="DG27" s="9">
        <f>IF(S27&lt;Monitors!$H$4,(S27*Monitors!$I$4)+Monitors!$J$4,IF(S27&lt;Monitors!$H$5,(S27*Monitors!$I$5)+Monitors!$J$5,IF(S27&lt;Monitors!$H$6,(S27*Monitors!$I$6)+Monitors!$J$6,IF(S27&lt;Monitors!$H$7,(Monitors!$I$7*S27)+Monitors!$J$7,IF(S27&lt;Monitors!$H$8,(S27*Monitors!$I$8)+Monitors!$J$8,IF(S27&lt;Monitors!$H$9,(S27*Monitors!$I$9)+Monitors!$J$9,IF(S27&lt;Monitors!$H$10,(S27*Monitors!$I$10)+Monitors!$J$10,IF(S27&lt;Monitors!$H$11,(S27*Monitors!$I$11)+Monitors!$J$11,Monitors!$J$12))))))))</f>
        <v>28.350624999999994</v>
      </c>
      <c r="DH27" s="10">
        <f>$DF27-(Monitors!$B$4*'All Data'!$W27)</f>
        <v>24.466149999999999</v>
      </c>
      <c r="DI27" s="10">
        <f>IF($CX27="Yes",DH27-(Monitors!$E$4*(DG27+(Monitors!$B$4*'All Data'!$W27))),'All Data'!DH27)</f>
        <v>24.466149999999999</v>
      </c>
      <c r="DJ27" s="10">
        <f>IF(DD27="Yes",'All Data'!DI27-(DG27*Monitors!$C$4),'All Data'!DI27)</f>
        <v>24.466149999999999</v>
      </c>
      <c r="DK27" s="10">
        <f>IF($DE27="Yes",DJ27-(DG27*Monitors!$D$4),'All Data'!DJ27)</f>
        <v>24.466149999999999</v>
      </c>
      <c r="DL27" s="10">
        <f>IF($CZ27="Yes",DK27-Monitors!$C$7,'All Data'!DK27)</f>
        <v>24.466149999999999</v>
      </c>
      <c r="DM27" s="10">
        <f>IF($DA27="Yes",DL27-Monitors!$D$7,'All Data'!DL27)</f>
        <v>24.466149999999999</v>
      </c>
      <c r="DN27" s="10">
        <f>IF(DB27="Yes",DM27-((DG27+(W27*Monitors!$B$4))*Monitors!$F$4),'All Data'!DM27)</f>
        <v>24.466149999999999</v>
      </c>
      <c r="DO27" s="8" t="str">
        <f t="shared" si="11"/>
        <v>Yes</v>
      </c>
      <c r="DP27" s="10">
        <v>2.1859291999999999</v>
      </c>
      <c r="DQ27" s="10">
        <v>7.4640708</v>
      </c>
      <c r="DR27" s="10">
        <v>7.4640708</v>
      </c>
      <c r="DS27" s="9">
        <v>13.985731994176586</v>
      </c>
      <c r="DT27" s="9" t="s">
        <v>23</v>
      </c>
      <c r="DU27" s="14">
        <v>0</v>
      </c>
    </row>
    <row r="28" spans="1:125" ht="18" customHeight="1">
      <c r="A28" s="29">
        <v>27</v>
      </c>
      <c r="B28" s="29">
        <v>24</v>
      </c>
      <c r="C28" s="29">
        <v>34</v>
      </c>
      <c r="D28" s="21">
        <v>41365</v>
      </c>
      <c r="E28" s="21">
        <v>41401</v>
      </c>
      <c r="F28" s="21">
        <v>41453</v>
      </c>
      <c r="G28" s="20" t="s">
        <v>4</v>
      </c>
      <c r="H28" s="20" t="s">
        <v>26</v>
      </c>
      <c r="I28" s="22">
        <v>6</v>
      </c>
      <c r="J28" s="20" t="s">
        <v>5</v>
      </c>
      <c r="K28" s="20" t="s">
        <v>26</v>
      </c>
      <c r="L28" s="20" t="s">
        <v>27</v>
      </c>
      <c r="M28" s="23" t="s">
        <v>27</v>
      </c>
      <c r="N28" s="23" t="s">
        <v>7</v>
      </c>
      <c r="O28" s="23" t="s">
        <v>26</v>
      </c>
      <c r="P28" s="24">
        <v>9.1</v>
      </c>
      <c r="Q28" s="24">
        <v>16.100000000000001</v>
      </c>
      <c r="R28" s="24">
        <v>18.5</v>
      </c>
      <c r="S28" s="24">
        <v>146.51</v>
      </c>
      <c r="T28" s="24">
        <v>1.78</v>
      </c>
      <c r="U28" s="24">
        <v>768</v>
      </c>
      <c r="V28" s="24">
        <v>1366</v>
      </c>
      <c r="W28" s="24">
        <v>1.0489999999999999</v>
      </c>
      <c r="X28" s="23" t="s">
        <v>8</v>
      </c>
      <c r="Y28" s="23" t="s">
        <v>8</v>
      </c>
      <c r="Z28" s="24">
        <v>7167</v>
      </c>
      <c r="AA28" s="24">
        <v>60</v>
      </c>
      <c r="AB28" s="24">
        <v>90</v>
      </c>
      <c r="AC28" s="24">
        <v>65</v>
      </c>
      <c r="AD28" s="23" t="s">
        <v>28</v>
      </c>
      <c r="AE28" s="23" t="s">
        <v>23</v>
      </c>
      <c r="AF28" s="23" t="s">
        <v>11</v>
      </c>
      <c r="AG28" s="23" t="s">
        <v>26</v>
      </c>
      <c r="AH28" s="23" t="s">
        <v>26</v>
      </c>
      <c r="AI28" s="23" t="s">
        <v>12</v>
      </c>
      <c r="AJ28" s="23" t="s">
        <v>11</v>
      </c>
      <c r="AK28" s="23" t="s">
        <v>23</v>
      </c>
      <c r="AL28" s="23" t="s">
        <v>25</v>
      </c>
      <c r="AM28" s="23" t="s">
        <v>82</v>
      </c>
      <c r="AN28" s="23" t="s">
        <v>14</v>
      </c>
      <c r="AO28" s="23" t="s">
        <v>26</v>
      </c>
      <c r="AP28" s="23" t="s">
        <v>36</v>
      </c>
      <c r="AQ28" s="23" t="s">
        <v>26</v>
      </c>
      <c r="AR28" s="23"/>
      <c r="AS28" s="23" t="s">
        <v>25</v>
      </c>
      <c r="AT28" s="23" t="s">
        <v>82</v>
      </c>
      <c r="AU28" s="23" t="s">
        <v>14</v>
      </c>
      <c r="AV28" s="25" t="s">
        <v>26</v>
      </c>
      <c r="AW28" s="25" t="s">
        <v>26</v>
      </c>
      <c r="AX28" s="26">
        <v>18.5</v>
      </c>
      <c r="AY28" s="26">
        <v>146.51</v>
      </c>
      <c r="AZ28" s="25" t="s">
        <v>14</v>
      </c>
      <c r="BA28" s="25" t="s">
        <v>14</v>
      </c>
      <c r="BB28" s="23" t="s">
        <v>26</v>
      </c>
      <c r="BC28" s="23" t="s">
        <v>15</v>
      </c>
      <c r="BD28" s="23" t="s">
        <v>26</v>
      </c>
      <c r="BE28" s="23" t="s">
        <v>11</v>
      </c>
      <c r="BF28" s="23" t="s">
        <v>120</v>
      </c>
      <c r="BG28" s="23" t="s">
        <v>11</v>
      </c>
      <c r="BH28" s="23" t="s">
        <v>17</v>
      </c>
      <c r="BI28" s="23" t="s">
        <v>26</v>
      </c>
      <c r="BJ28" s="23"/>
      <c r="BK28" s="23" t="s">
        <v>11</v>
      </c>
      <c r="BL28" s="23" t="s">
        <v>11</v>
      </c>
      <c r="BM28" s="23" t="s">
        <v>11</v>
      </c>
      <c r="BN28" s="23"/>
      <c r="BO28" s="24">
        <v>61</v>
      </c>
      <c r="BP28" s="24">
        <v>311</v>
      </c>
      <c r="BQ28" s="24">
        <v>250</v>
      </c>
      <c r="BR28" s="24">
        <v>284</v>
      </c>
      <c r="BS28" s="24">
        <v>200</v>
      </c>
      <c r="BT28" s="23"/>
      <c r="BU28" s="23"/>
      <c r="BV28" s="24">
        <v>10.039999999999999</v>
      </c>
      <c r="BW28" s="24">
        <v>0.18</v>
      </c>
      <c r="BX28" s="23"/>
      <c r="BY28" s="24">
        <v>0.14000000000000001</v>
      </c>
      <c r="BZ28" s="27">
        <v>0.18</v>
      </c>
      <c r="CA28" s="27">
        <v>0.14000000000000001</v>
      </c>
      <c r="CB28" s="25"/>
      <c r="CC28" s="25"/>
      <c r="CD28" s="28">
        <v>10.15</v>
      </c>
      <c r="CE28" s="28">
        <v>0.2</v>
      </c>
      <c r="CF28" s="25"/>
      <c r="CG28" s="28">
        <v>0.16</v>
      </c>
      <c r="CH28" s="28">
        <v>13.65</v>
      </c>
      <c r="CI28" s="28">
        <v>0.5</v>
      </c>
      <c r="CJ28" s="28">
        <v>0.5</v>
      </c>
      <c r="CK28" s="28">
        <v>0</v>
      </c>
      <c r="CL28" s="28">
        <v>0</v>
      </c>
      <c r="CM28" s="28">
        <v>0.5</v>
      </c>
      <c r="CN28" s="25"/>
      <c r="CO28" s="28">
        <v>0</v>
      </c>
      <c r="CP28" s="30" t="s">
        <v>5</v>
      </c>
      <c r="CQ28" s="8">
        <f t="shared" si="0"/>
        <v>7159.9208245170985</v>
      </c>
      <c r="CR28" s="8">
        <f t="shared" si="1"/>
        <v>19</v>
      </c>
      <c r="CS28" s="8">
        <f t="shared" si="2"/>
        <v>1.05</v>
      </c>
      <c r="CT28" s="8">
        <f t="shared" si="3"/>
        <v>30</v>
      </c>
      <c r="CU28" s="8">
        <f t="shared" si="4"/>
        <v>300</v>
      </c>
      <c r="CV28" s="10">
        <f t="shared" si="5"/>
        <v>45564.61</v>
      </c>
      <c r="CW28" s="10">
        <f t="shared" si="9"/>
        <v>45.564610000000002</v>
      </c>
      <c r="CX28" s="8" t="str">
        <f t="shared" si="6"/>
        <v>No</v>
      </c>
      <c r="CY28" s="30" t="s">
        <v>11</v>
      </c>
      <c r="CZ28" s="30" t="s">
        <v>11</v>
      </c>
      <c r="DA28" s="31" t="s">
        <v>11</v>
      </c>
      <c r="DB28" s="31" t="s">
        <v>11</v>
      </c>
      <c r="DC28" s="8" t="str">
        <f t="shared" si="7"/>
        <v>No</v>
      </c>
      <c r="DD28" s="8" t="s">
        <v>11</v>
      </c>
      <c r="DE28" s="30" t="s">
        <v>11</v>
      </c>
      <c r="DF28" s="10">
        <f t="shared" si="10"/>
        <v>31.807559999999995</v>
      </c>
      <c r="DG28" s="9">
        <f>IF(S28&lt;Monitors!$H$4,(S28*Monitors!$I$4)+Monitors!$J$4,IF(S28&lt;Monitors!$H$5,(S28*Monitors!$I$5)+Monitors!$J$5,IF(S28&lt;Monitors!$H$6,(S28*Monitors!$I$6)+Monitors!$J$6,IF(S28&lt;Monitors!$H$7,(Monitors!$I$7*S28)+Monitors!$J$7,IF(S28&lt;Monitors!$H$8,(S28*Monitors!$I$8)+Monitors!$J$8,IF(S28&lt;Monitors!$H$9,(S28*Monitors!$I$9)+Monitors!$J$9,IF(S28&lt;Monitors!$H$10,(S28*Monitors!$I$10)+Monitors!$J$10,IF(S28&lt;Monitors!$H$11,(S28*Monitors!$I$11)+Monitors!$J$11,Monitors!$J$12))))))))</f>
        <v>28.350624999999994</v>
      </c>
      <c r="DH28" s="10">
        <f>$DF28-(Monitors!$B$4*'All Data'!$W28)</f>
        <v>25.377189999999995</v>
      </c>
      <c r="DI28" s="10">
        <f>IF($CX28="Yes",DH28-(Monitors!$E$4*(DG28+(Monitors!$B$4*'All Data'!$W28))),'All Data'!DH28)</f>
        <v>25.377189999999995</v>
      </c>
      <c r="DJ28" s="10">
        <f>IF(DD28="Yes",'All Data'!DI28-(DG28*Monitors!$C$4),'All Data'!DI28)</f>
        <v>25.377189999999995</v>
      </c>
      <c r="DK28" s="10">
        <f>IF($DE28="Yes",DJ28-(DG28*Monitors!$D$4),'All Data'!DJ28)</f>
        <v>25.377189999999995</v>
      </c>
      <c r="DL28" s="10">
        <f>IF($CZ28="Yes",DK28-Monitors!$C$7,'All Data'!DK28)</f>
        <v>25.377189999999995</v>
      </c>
      <c r="DM28" s="10">
        <f>IF($DA28="Yes",DL28-Monitors!$D$7,'All Data'!DL28)</f>
        <v>25.377189999999995</v>
      </c>
      <c r="DN28" s="10">
        <f>IF(DB28="Yes",DM28-((DG28+(W28*Monitors!$B$4))*Monitors!$F$4),'All Data'!DM28)</f>
        <v>25.377189999999995</v>
      </c>
      <c r="DO28" s="8" t="str">
        <f t="shared" si="11"/>
        <v>Yes</v>
      </c>
      <c r="DP28" s="10">
        <v>1.8225844000000002</v>
      </c>
      <c r="DQ28" s="10">
        <v>8.2174155999999989</v>
      </c>
      <c r="DR28" s="10">
        <v>8.2174155999999989</v>
      </c>
      <c r="DS28" s="9">
        <v>13.985731994176586</v>
      </c>
      <c r="DT28" s="9" t="s">
        <v>23</v>
      </c>
      <c r="DU28" s="14">
        <v>0</v>
      </c>
    </row>
    <row r="29" spans="1:125" ht="18" customHeight="1">
      <c r="A29" s="29">
        <v>28</v>
      </c>
      <c r="B29" s="29">
        <v>47</v>
      </c>
      <c r="C29" s="29">
        <v>17</v>
      </c>
      <c r="D29" s="21">
        <v>41414</v>
      </c>
      <c r="E29" s="21">
        <v>41409</v>
      </c>
      <c r="F29" s="21">
        <v>41416</v>
      </c>
      <c r="G29" s="20" t="s">
        <v>4</v>
      </c>
      <c r="H29" s="20"/>
      <c r="I29" s="22">
        <v>6</v>
      </c>
      <c r="J29" s="20" t="s">
        <v>5</v>
      </c>
      <c r="K29" s="20"/>
      <c r="L29" s="20" t="s">
        <v>6</v>
      </c>
      <c r="M29" s="23"/>
      <c r="N29" s="23" t="s">
        <v>7</v>
      </c>
      <c r="O29" s="23"/>
      <c r="P29" s="24">
        <v>9.1</v>
      </c>
      <c r="Q29" s="24">
        <v>16.100000000000001</v>
      </c>
      <c r="R29" s="24">
        <v>18.5</v>
      </c>
      <c r="S29" s="24">
        <v>146.35</v>
      </c>
      <c r="T29" s="24">
        <v>1.78</v>
      </c>
      <c r="U29" s="24">
        <v>768</v>
      </c>
      <c r="V29" s="24">
        <v>1366</v>
      </c>
      <c r="W29" s="24">
        <v>1.0489999999999999</v>
      </c>
      <c r="X29" s="23" t="s">
        <v>8</v>
      </c>
      <c r="Y29" s="23" t="s">
        <v>8</v>
      </c>
      <c r="Z29" s="24">
        <v>7168</v>
      </c>
      <c r="AA29" s="24">
        <v>60</v>
      </c>
      <c r="AB29" s="24">
        <v>91</v>
      </c>
      <c r="AC29" s="24">
        <v>91</v>
      </c>
      <c r="AD29" s="23" t="s">
        <v>10</v>
      </c>
      <c r="AE29" s="23" t="s">
        <v>11</v>
      </c>
      <c r="AF29" s="23" t="s">
        <v>11</v>
      </c>
      <c r="AG29" s="23"/>
      <c r="AH29" s="23"/>
      <c r="AI29" s="23" t="s">
        <v>34</v>
      </c>
      <c r="AJ29" s="23" t="s">
        <v>11</v>
      </c>
      <c r="AK29" s="23" t="s">
        <v>11</v>
      </c>
      <c r="AL29" s="23" t="s">
        <v>111</v>
      </c>
      <c r="AM29" s="23"/>
      <c r="AN29" s="23" t="s">
        <v>14</v>
      </c>
      <c r="AO29" s="23"/>
      <c r="AP29" s="23" t="s">
        <v>14</v>
      </c>
      <c r="AQ29" s="23"/>
      <c r="AR29" s="23"/>
      <c r="AS29" s="23" t="s">
        <v>111</v>
      </c>
      <c r="AT29" s="23"/>
      <c r="AU29" s="23" t="s">
        <v>14</v>
      </c>
      <c r="AV29" s="25"/>
      <c r="AW29" s="25"/>
      <c r="AX29" s="26">
        <v>18.5</v>
      </c>
      <c r="AY29" s="26">
        <v>146.35</v>
      </c>
      <c r="AZ29" s="25" t="s">
        <v>14</v>
      </c>
      <c r="BA29" s="25" t="s">
        <v>14</v>
      </c>
      <c r="BB29" s="23"/>
      <c r="BC29" s="23" t="s">
        <v>15</v>
      </c>
      <c r="BD29" s="23"/>
      <c r="BE29" s="23" t="s">
        <v>11</v>
      </c>
      <c r="BF29" s="23" t="s">
        <v>698</v>
      </c>
      <c r="BG29" s="23" t="s">
        <v>11</v>
      </c>
      <c r="BH29" s="23" t="s">
        <v>17</v>
      </c>
      <c r="BI29" s="23"/>
      <c r="BJ29" s="23" t="s">
        <v>18</v>
      </c>
      <c r="BK29" s="23" t="s">
        <v>11</v>
      </c>
      <c r="BL29" s="23" t="s">
        <v>11</v>
      </c>
      <c r="BM29" s="23"/>
      <c r="BN29" s="23"/>
      <c r="BO29" s="24">
        <v>11.5</v>
      </c>
      <c r="BP29" s="24">
        <v>226.1</v>
      </c>
      <c r="BQ29" s="24">
        <v>200</v>
      </c>
      <c r="BR29" s="24">
        <v>206.8</v>
      </c>
      <c r="BS29" s="24">
        <v>201.2</v>
      </c>
      <c r="BT29" s="23"/>
      <c r="BU29" s="23"/>
      <c r="BV29" s="24">
        <v>10.06</v>
      </c>
      <c r="BW29" s="24">
        <v>0.19</v>
      </c>
      <c r="BX29" s="23"/>
      <c r="BY29" s="23"/>
      <c r="BZ29" s="27">
        <v>0.19</v>
      </c>
      <c r="CA29" s="27"/>
      <c r="CB29" s="25"/>
      <c r="CC29" s="25"/>
      <c r="CD29" s="28">
        <v>10.1</v>
      </c>
      <c r="CE29" s="28">
        <v>0.22</v>
      </c>
      <c r="CF29" s="25"/>
      <c r="CG29" s="25"/>
      <c r="CH29" s="28">
        <v>13.7</v>
      </c>
      <c r="CI29" s="28">
        <v>0.5</v>
      </c>
      <c r="CJ29" s="28">
        <v>0.5</v>
      </c>
      <c r="CK29" s="25"/>
      <c r="CL29" s="25"/>
      <c r="CM29" s="28">
        <v>0.51</v>
      </c>
      <c r="CN29" s="25"/>
      <c r="CO29" s="28">
        <v>0</v>
      </c>
      <c r="CP29" s="30" t="s">
        <v>5</v>
      </c>
      <c r="CQ29" s="8">
        <f t="shared" si="0"/>
        <v>7167.7485480013665</v>
      </c>
      <c r="CR29" s="8">
        <f t="shared" si="1"/>
        <v>19</v>
      </c>
      <c r="CS29" s="8">
        <f t="shared" si="2"/>
        <v>1.05</v>
      </c>
      <c r="CT29" s="8">
        <f t="shared" si="3"/>
        <v>30</v>
      </c>
      <c r="CU29" s="8">
        <f t="shared" si="4"/>
        <v>200</v>
      </c>
      <c r="CV29" s="10">
        <f t="shared" si="5"/>
        <v>33089.735000000001</v>
      </c>
      <c r="CW29" s="10">
        <f t="shared" si="9"/>
        <v>33.089734999999997</v>
      </c>
      <c r="CX29" s="8" t="str">
        <f t="shared" si="6"/>
        <v>No</v>
      </c>
      <c r="CY29" s="30" t="s">
        <v>11</v>
      </c>
      <c r="CZ29" s="30" t="s">
        <v>11</v>
      </c>
      <c r="DA29" s="31" t="s">
        <v>11</v>
      </c>
      <c r="DB29" s="31" t="s">
        <v>11</v>
      </c>
      <c r="DC29" s="8" t="str">
        <f t="shared" si="7"/>
        <v>No</v>
      </c>
      <c r="DD29" s="8" t="s">
        <v>11</v>
      </c>
      <c r="DE29" s="30" t="s">
        <v>11</v>
      </c>
      <c r="DF29" s="10">
        <f t="shared" si="10"/>
        <v>31.925819999999998</v>
      </c>
      <c r="DG29" s="9">
        <f>IF(S29&lt;Monitors!$H$4,(S29*Monitors!$I$4)+Monitors!$J$4,IF(S29&lt;Monitors!$H$5,(S29*Monitors!$I$5)+Monitors!$J$5,IF(S29&lt;Monitors!$H$6,(S29*Monitors!$I$6)+Monitors!$J$6,IF(S29&lt;Monitors!$H$7,(Monitors!$I$7*S29)+Monitors!$J$7,IF(S29&lt;Monitors!$H$8,(S29*Monitors!$I$8)+Monitors!$J$8,IF(S29&lt;Monitors!$H$9,(S29*Monitors!$I$9)+Monitors!$J$9,IF(S29&lt;Monitors!$H$10,(S29*Monitors!$I$10)+Monitors!$J$10,IF(S29&lt;Monitors!$H$11,(S29*Monitors!$I$11)+Monitors!$J$11,Monitors!$J$12))))))))</f>
        <v>28.240624999999994</v>
      </c>
      <c r="DH29" s="10">
        <f>$DF29-(Monitors!$B$4*'All Data'!$W29)</f>
        <v>25.495449999999998</v>
      </c>
      <c r="DI29" s="10">
        <f>IF($CX29="Yes",DH29-(Monitors!$E$4*(DG29+(Monitors!$B$4*'All Data'!$W29))),'All Data'!DH29)</f>
        <v>25.495449999999998</v>
      </c>
      <c r="DJ29" s="10">
        <f>IF(DD29="Yes",'All Data'!DI29-(DG29*Monitors!$C$4),'All Data'!DI29)</f>
        <v>25.495449999999998</v>
      </c>
      <c r="DK29" s="10">
        <f>IF($DE29="Yes",DJ29-(DG29*Monitors!$D$4),'All Data'!DJ29)</f>
        <v>25.495449999999998</v>
      </c>
      <c r="DL29" s="10">
        <f>IF($CZ29="Yes",DK29-Monitors!$C$7,'All Data'!DK29)</f>
        <v>25.495449999999998</v>
      </c>
      <c r="DM29" s="10">
        <f>IF($DA29="Yes",DL29-Monitors!$D$7,'All Data'!DL29)</f>
        <v>25.495449999999998</v>
      </c>
      <c r="DN29" s="10">
        <f>IF(DB29="Yes",DM29-((DG29+(W29*Monitors!$B$4))*Monitors!$F$4),'All Data'!DM29)</f>
        <v>25.495449999999998</v>
      </c>
      <c r="DO29" s="8" t="str">
        <f t="shared" si="11"/>
        <v>Yes</v>
      </c>
      <c r="DP29" s="10">
        <v>1.3235894000000001</v>
      </c>
      <c r="DQ29" s="10">
        <v>8.736410600000001</v>
      </c>
      <c r="DR29" s="10">
        <v>8.736410600000001</v>
      </c>
      <c r="DS29" s="9">
        <v>13.970568459010789</v>
      </c>
      <c r="DT29" s="9" t="s">
        <v>23</v>
      </c>
      <c r="DU29" s="14">
        <v>0</v>
      </c>
    </row>
    <row r="30" spans="1:125" ht="18" customHeight="1">
      <c r="A30" s="29">
        <v>29</v>
      </c>
      <c r="B30" s="29">
        <v>24</v>
      </c>
      <c r="C30" s="29">
        <v>34</v>
      </c>
      <c r="D30" s="21">
        <v>41365</v>
      </c>
      <c r="E30" s="21">
        <v>41358</v>
      </c>
      <c r="F30" s="21">
        <v>41373</v>
      </c>
      <c r="G30" s="20" t="s">
        <v>4</v>
      </c>
      <c r="H30" s="20" t="s">
        <v>26</v>
      </c>
      <c r="I30" s="22">
        <v>6</v>
      </c>
      <c r="J30" s="20" t="s">
        <v>5</v>
      </c>
      <c r="K30" s="20" t="s">
        <v>26</v>
      </c>
      <c r="L30" s="20" t="s">
        <v>27</v>
      </c>
      <c r="M30" s="23" t="s">
        <v>27</v>
      </c>
      <c r="N30" s="23" t="s">
        <v>7</v>
      </c>
      <c r="O30" s="23" t="s">
        <v>26</v>
      </c>
      <c r="P30" s="24">
        <v>9.1</v>
      </c>
      <c r="Q30" s="24">
        <v>16.100000000000001</v>
      </c>
      <c r="R30" s="24">
        <v>18.5</v>
      </c>
      <c r="S30" s="24">
        <v>146.51</v>
      </c>
      <c r="T30" s="24">
        <v>1.78</v>
      </c>
      <c r="U30" s="24">
        <v>768</v>
      </c>
      <c r="V30" s="24">
        <v>1366</v>
      </c>
      <c r="W30" s="24">
        <v>1.0489999999999999</v>
      </c>
      <c r="X30" s="23" t="s">
        <v>8</v>
      </c>
      <c r="Y30" s="23" t="s">
        <v>8</v>
      </c>
      <c r="Z30" s="24">
        <v>7167</v>
      </c>
      <c r="AA30" s="24">
        <v>60</v>
      </c>
      <c r="AB30" s="24">
        <v>170</v>
      </c>
      <c r="AC30" s="24">
        <v>160</v>
      </c>
      <c r="AD30" s="23" t="s">
        <v>28</v>
      </c>
      <c r="AE30" s="23" t="s">
        <v>23</v>
      </c>
      <c r="AF30" s="23" t="s">
        <v>11</v>
      </c>
      <c r="AG30" s="23" t="s">
        <v>26</v>
      </c>
      <c r="AH30" s="23" t="s">
        <v>26</v>
      </c>
      <c r="AI30" s="23" t="s">
        <v>12</v>
      </c>
      <c r="AJ30" s="23" t="s">
        <v>11</v>
      </c>
      <c r="AK30" s="23" t="s">
        <v>23</v>
      </c>
      <c r="AL30" s="23" t="s">
        <v>25</v>
      </c>
      <c r="AM30" s="23" t="s">
        <v>82</v>
      </c>
      <c r="AN30" s="23" t="s">
        <v>14</v>
      </c>
      <c r="AO30" s="23" t="s">
        <v>26</v>
      </c>
      <c r="AP30" s="23" t="s">
        <v>36</v>
      </c>
      <c r="AQ30" s="23" t="s">
        <v>26</v>
      </c>
      <c r="AR30" s="23"/>
      <c r="AS30" s="23" t="s">
        <v>25</v>
      </c>
      <c r="AT30" s="23" t="s">
        <v>82</v>
      </c>
      <c r="AU30" s="23" t="s">
        <v>14</v>
      </c>
      <c r="AV30" s="25" t="s">
        <v>26</v>
      </c>
      <c r="AW30" s="25" t="s">
        <v>26</v>
      </c>
      <c r="AX30" s="26">
        <v>18.5</v>
      </c>
      <c r="AY30" s="26">
        <v>146.51</v>
      </c>
      <c r="AZ30" s="25" t="s">
        <v>14</v>
      </c>
      <c r="BA30" s="25" t="s">
        <v>14</v>
      </c>
      <c r="BB30" s="23" t="s">
        <v>26</v>
      </c>
      <c r="BC30" s="23" t="s">
        <v>15</v>
      </c>
      <c r="BD30" s="23" t="s">
        <v>26</v>
      </c>
      <c r="BE30" s="23" t="s">
        <v>11</v>
      </c>
      <c r="BF30" s="23" t="s">
        <v>120</v>
      </c>
      <c r="BG30" s="23" t="s">
        <v>11</v>
      </c>
      <c r="BH30" s="23" t="s">
        <v>17</v>
      </c>
      <c r="BI30" s="23" t="s">
        <v>26</v>
      </c>
      <c r="BJ30" s="23"/>
      <c r="BK30" s="23" t="s">
        <v>11</v>
      </c>
      <c r="BL30" s="23" t="s">
        <v>11</v>
      </c>
      <c r="BM30" s="23" t="s">
        <v>11</v>
      </c>
      <c r="BN30" s="23"/>
      <c r="BO30" s="24">
        <v>24</v>
      </c>
      <c r="BP30" s="24">
        <v>357</v>
      </c>
      <c r="BQ30" s="24">
        <v>250</v>
      </c>
      <c r="BR30" s="24">
        <v>250</v>
      </c>
      <c r="BS30" s="24">
        <v>200</v>
      </c>
      <c r="BT30" s="23"/>
      <c r="BU30" s="23"/>
      <c r="BV30" s="24">
        <v>10.23</v>
      </c>
      <c r="BW30" s="24">
        <v>0.22</v>
      </c>
      <c r="BX30" s="23"/>
      <c r="BY30" s="24">
        <v>0.16</v>
      </c>
      <c r="BZ30" s="27">
        <v>0.22</v>
      </c>
      <c r="CA30" s="27">
        <v>0.16</v>
      </c>
      <c r="CB30" s="25"/>
      <c r="CC30" s="25"/>
      <c r="CD30" s="28">
        <v>10.18</v>
      </c>
      <c r="CE30" s="28">
        <v>0.24</v>
      </c>
      <c r="CF30" s="25"/>
      <c r="CG30" s="28">
        <v>0.18</v>
      </c>
      <c r="CH30" s="28">
        <v>13.65</v>
      </c>
      <c r="CI30" s="28">
        <v>0.5</v>
      </c>
      <c r="CJ30" s="28">
        <v>0.5</v>
      </c>
      <c r="CK30" s="28">
        <v>0</v>
      </c>
      <c r="CL30" s="28">
        <v>0</v>
      </c>
      <c r="CM30" s="28">
        <v>0.5</v>
      </c>
      <c r="CN30" s="25"/>
      <c r="CO30" s="28">
        <v>0</v>
      </c>
      <c r="CP30" s="30" t="s">
        <v>5</v>
      </c>
      <c r="CQ30" s="8">
        <f t="shared" si="0"/>
        <v>7159.9208245170985</v>
      </c>
      <c r="CR30" s="8">
        <f t="shared" si="1"/>
        <v>19</v>
      </c>
      <c r="CS30" s="8">
        <f t="shared" si="2"/>
        <v>1.05</v>
      </c>
      <c r="CT30" s="8">
        <f t="shared" si="3"/>
        <v>30</v>
      </c>
      <c r="CU30" s="8">
        <f t="shared" si="4"/>
        <v>300</v>
      </c>
      <c r="CV30" s="10">
        <f t="shared" si="5"/>
        <v>52304.07</v>
      </c>
      <c r="CW30" s="10">
        <f t="shared" si="9"/>
        <v>52.304070000000003</v>
      </c>
      <c r="CX30" s="8" t="str">
        <f t="shared" si="6"/>
        <v>No</v>
      </c>
      <c r="CY30" s="30" t="s">
        <v>11</v>
      </c>
      <c r="CZ30" s="30" t="s">
        <v>11</v>
      </c>
      <c r="DA30" s="31" t="s">
        <v>11</v>
      </c>
      <c r="DB30" s="31" t="s">
        <v>11</v>
      </c>
      <c r="DC30" s="8" t="str">
        <f t="shared" si="7"/>
        <v>No</v>
      </c>
      <c r="DD30" s="8" t="s">
        <v>11</v>
      </c>
      <c r="DE30" s="30" t="s">
        <v>11</v>
      </c>
      <c r="DF30" s="10">
        <f t="shared" si="10"/>
        <v>32.61786</v>
      </c>
      <c r="DG30" s="9">
        <f>IF(S30&lt;Monitors!$H$4,(S30*Monitors!$I$4)+Monitors!$J$4,IF(S30&lt;Monitors!$H$5,(S30*Monitors!$I$5)+Monitors!$J$5,IF(S30&lt;Monitors!$H$6,(S30*Monitors!$I$6)+Monitors!$J$6,IF(S30&lt;Monitors!$H$7,(Monitors!$I$7*S30)+Monitors!$J$7,IF(S30&lt;Monitors!$H$8,(S30*Monitors!$I$8)+Monitors!$J$8,IF(S30&lt;Monitors!$H$9,(S30*Monitors!$I$9)+Monitors!$J$9,IF(S30&lt;Monitors!$H$10,(S30*Monitors!$I$10)+Monitors!$J$10,IF(S30&lt;Monitors!$H$11,(S30*Monitors!$I$11)+Monitors!$J$11,Monitors!$J$12))))))))</f>
        <v>28.350624999999994</v>
      </c>
      <c r="DH30" s="10">
        <f>$DF30-(Monitors!$B$4*'All Data'!$W30)</f>
        <v>26.18749</v>
      </c>
      <c r="DI30" s="10">
        <f>IF($CX30="Yes",DH30-(Monitors!$E$4*(DG30+(Monitors!$B$4*'All Data'!$W30))),'All Data'!DH30)</f>
        <v>26.18749</v>
      </c>
      <c r="DJ30" s="10">
        <f>IF(DD30="Yes",'All Data'!DI30-(DG30*Monitors!$C$4),'All Data'!DI30)</f>
        <v>26.18749</v>
      </c>
      <c r="DK30" s="10">
        <f>IF($DE30="Yes",DJ30-(DG30*Monitors!$D$4),'All Data'!DJ30)</f>
        <v>26.18749</v>
      </c>
      <c r="DL30" s="10">
        <f>IF($CZ30="Yes",DK30-Monitors!$C$7,'All Data'!DK30)</f>
        <v>26.18749</v>
      </c>
      <c r="DM30" s="10">
        <f>IF($DA30="Yes",DL30-Monitors!$D$7,'All Data'!DL30)</f>
        <v>26.18749</v>
      </c>
      <c r="DN30" s="10">
        <f>IF(DB30="Yes",DM30-((DG30+(W30*Monitors!$B$4))*Monitors!$F$4),'All Data'!DM30)</f>
        <v>26.18749</v>
      </c>
      <c r="DO30" s="8" t="str">
        <f t="shared" si="11"/>
        <v>Yes</v>
      </c>
      <c r="DP30" s="10">
        <v>2.0921628000000001</v>
      </c>
      <c r="DQ30" s="10">
        <v>8.1378371999999999</v>
      </c>
      <c r="DR30" s="10">
        <v>8.1378371999999999</v>
      </c>
      <c r="DS30" s="9">
        <v>13.985731994176586</v>
      </c>
      <c r="DT30" s="9" t="s">
        <v>23</v>
      </c>
      <c r="DU30" s="14">
        <v>0</v>
      </c>
    </row>
    <row r="31" spans="1:125" ht="18" customHeight="1">
      <c r="A31" s="29">
        <v>30</v>
      </c>
      <c r="B31" s="29">
        <v>21</v>
      </c>
      <c r="C31" s="29">
        <v>591</v>
      </c>
      <c r="D31" s="21">
        <v>41408</v>
      </c>
      <c r="E31" s="21">
        <v>41403</v>
      </c>
      <c r="F31" s="21">
        <v>41414</v>
      </c>
      <c r="G31" s="20" t="s">
        <v>4</v>
      </c>
      <c r="H31" s="20" t="s">
        <v>26</v>
      </c>
      <c r="I31" s="22">
        <v>6</v>
      </c>
      <c r="J31" s="20" t="s">
        <v>5</v>
      </c>
      <c r="K31" s="20" t="s">
        <v>26</v>
      </c>
      <c r="L31" s="20" t="s">
        <v>6</v>
      </c>
      <c r="M31" s="23" t="s">
        <v>26</v>
      </c>
      <c r="N31" s="23" t="s">
        <v>7</v>
      </c>
      <c r="O31" s="23" t="s">
        <v>26</v>
      </c>
      <c r="P31" s="24">
        <v>9.1</v>
      </c>
      <c r="Q31" s="24">
        <v>16.100000000000001</v>
      </c>
      <c r="R31" s="24">
        <v>18.5</v>
      </c>
      <c r="S31" s="24">
        <v>146.51</v>
      </c>
      <c r="T31" s="24">
        <v>1.78</v>
      </c>
      <c r="U31" s="24">
        <v>768</v>
      </c>
      <c r="V31" s="24">
        <v>1366</v>
      </c>
      <c r="W31" s="24">
        <v>1.0489999999999999</v>
      </c>
      <c r="X31" s="23" t="s">
        <v>8</v>
      </c>
      <c r="Y31" s="23" t="s">
        <v>8</v>
      </c>
      <c r="Z31" s="24">
        <v>7160</v>
      </c>
      <c r="AA31" s="24">
        <v>60</v>
      </c>
      <c r="AB31" s="24">
        <v>160</v>
      </c>
      <c r="AC31" s="24">
        <v>160</v>
      </c>
      <c r="AD31" s="23" t="s">
        <v>300</v>
      </c>
      <c r="AE31" s="23" t="s">
        <v>23</v>
      </c>
      <c r="AF31" s="23" t="s">
        <v>11</v>
      </c>
      <c r="AG31" s="23"/>
      <c r="AH31" s="23"/>
      <c r="AI31" s="23" t="s">
        <v>12</v>
      </c>
      <c r="AJ31" s="23" t="s">
        <v>23</v>
      </c>
      <c r="AK31" s="23" t="s">
        <v>23</v>
      </c>
      <c r="AL31" s="23" t="s">
        <v>129</v>
      </c>
      <c r="AM31" s="23" t="s">
        <v>26</v>
      </c>
      <c r="AN31" s="23" t="s">
        <v>14</v>
      </c>
      <c r="AO31" s="23" t="s">
        <v>26</v>
      </c>
      <c r="AP31" s="23" t="s">
        <v>14</v>
      </c>
      <c r="AQ31" s="23" t="s">
        <v>26</v>
      </c>
      <c r="AR31" s="23"/>
      <c r="AS31" s="23" t="s">
        <v>129</v>
      </c>
      <c r="AT31" s="23" t="s">
        <v>26</v>
      </c>
      <c r="AU31" s="23" t="s">
        <v>14</v>
      </c>
      <c r="AV31" s="25" t="s">
        <v>26</v>
      </c>
      <c r="AW31" s="25" t="s">
        <v>26</v>
      </c>
      <c r="AX31" s="26">
        <v>18.5</v>
      </c>
      <c r="AY31" s="26">
        <v>146.51</v>
      </c>
      <c r="AZ31" s="25" t="s">
        <v>14</v>
      </c>
      <c r="BA31" s="25" t="s">
        <v>14</v>
      </c>
      <c r="BB31" s="23" t="s">
        <v>26</v>
      </c>
      <c r="BC31" s="23" t="s">
        <v>15</v>
      </c>
      <c r="BD31" s="23" t="s">
        <v>26</v>
      </c>
      <c r="BE31" s="23" t="s">
        <v>11</v>
      </c>
      <c r="BF31" s="23" t="s">
        <v>382</v>
      </c>
      <c r="BG31" s="23" t="s">
        <v>11</v>
      </c>
      <c r="BH31" s="23" t="s">
        <v>17</v>
      </c>
      <c r="BI31" s="23" t="s">
        <v>26</v>
      </c>
      <c r="BJ31" s="23"/>
      <c r="BK31" s="23" t="s">
        <v>11</v>
      </c>
      <c r="BL31" s="23" t="s">
        <v>11</v>
      </c>
      <c r="BM31" s="23" t="s">
        <v>11</v>
      </c>
      <c r="BN31" s="23"/>
      <c r="BO31" s="24">
        <v>0</v>
      </c>
      <c r="BP31" s="24">
        <v>275</v>
      </c>
      <c r="BQ31" s="24">
        <v>236</v>
      </c>
      <c r="BR31" s="24">
        <v>275</v>
      </c>
      <c r="BS31" s="24">
        <v>200</v>
      </c>
      <c r="BT31" s="23"/>
      <c r="BU31" s="23"/>
      <c r="BV31" s="24">
        <v>10.23</v>
      </c>
      <c r="BW31" s="24">
        <v>0.23</v>
      </c>
      <c r="BX31" s="23"/>
      <c r="BY31" s="24">
        <v>0.14000000000000001</v>
      </c>
      <c r="BZ31" s="27">
        <v>0.23</v>
      </c>
      <c r="CA31" s="27">
        <v>0.14000000000000001</v>
      </c>
      <c r="CB31" s="25"/>
      <c r="CC31" s="25"/>
      <c r="CD31" s="28">
        <v>9.4</v>
      </c>
      <c r="CE31" s="28">
        <v>0.23</v>
      </c>
      <c r="CF31" s="25"/>
      <c r="CG31" s="28">
        <v>0.15</v>
      </c>
      <c r="CH31" s="28">
        <v>13.65</v>
      </c>
      <c r="CI31" s="28">
        <v>0.5</v>
      </c>
      <c r="CJ31" s="28">
        <v>0.5</v>
      </c>
      <c r="CK31" s="28">
        <v>0</v>
      </c>
      <c r="CL31" s="28">
        <v>0</v>
      </c>
      <c r="CM31" s="28">
        <v>0.4</v>
      </c>
      <c r="CN31" s="25"/>
      <c r="CO31" s="28">
        <v>0</v>
      </c>
      <c r="CP31" s="30" t="s">
        <v>5</v>
      </c>
      <c r="CQ31" s="8">
        <f t="shared" si="0"/>
        <v>7159.9208245170985</v>
      </c>
      <c r="CR31" s="8">
        <f t="shared" si="1"/>
        <v>19</v>
      </c>
      <c r="CS31" s="8">
        <f t="shared" si="2"/>
        <v>1.05</v>
      </c>
      <c r="CT31" s="8">
        <f t="shared" si="3"/>
        <v>30</v>
      </c>
      <c r="CU31" s="8">
        <f t="shared" si="4"/>
        <v>200</v>
      </c>
      <c r="CV31" s="10">
        <f t="shared" si="5"/>
        <v>40290.25</v>
      </c>
      <c r="CW31" s="10">
        <f t="shared" si="9"/>
        <v>40.29025</v>
      </c>
      <c r="CX31" s="8" t="str">
        <f t="shared" si="6"/>
        <v>No</v>
      </c>
      <c r="CY31" s="30" t="s">
        <v>11</v>
      </c>
      <c r="CZ31" s="30" t="s">
        <v>11</v>
      </c>
      <c r="DA31" s="31" t="s">
        <v>11</v>
      </c>
      <c r="DB31" s="31" t="s">
        <v>11</v>
      </c>
      <c r="DC31" s="8" t="str">
        <f t="shared" si="7"/>
        <v>No</v>
      </c>
      <c r="DD31" s="8" t="s">
        <v>11</v>
      </c>
      <c r="DE31" s="30" t="s">
        <v>11</v>
      </c>
      <c r="DF31" s="10">
        <f t="shared" si="10"/>
        <v>32.674799999999998</v>
      </c>
      <c r="DG31" s="9">
        <f>IF(S31&lt;Monitors!$H$4,(S31*Monitors!$I$4)+Monitors!$J$4,IF(S31&lt;Monitors!$H$5,(S31*Monitors!$I$5)+Monitors!$J$5,IF(S31&lt;Monitors!$H$6,(S31*Monitors!$I$6)+Monitors!$J$6,IF(S31&lt;Monitors!$H$7,(Monitors!$I$7*S31)+Monitors!$J$7,IF(S31&lt;Monitors!$H$8,(S31*Monitors!$I$8)+Monitors!$J$8,IF(S31&lt;Monitors!$H$9,(S31*Monitors!$I$9)+Monitors!$J$9,IF(S31&lt;Monitors!$H$10,(S31*Monitors!$I$10)+Monitors!$J$10,IF(S31&lt;Monitors!$H$11,(S31*Monitors!$I$11)+Monitors!$J$11,Monitors!$J$12))))))))</f>
        <v>28.350624999999994</v>
      </c>
      <c r="DH31" s="10">
        <f>$DF31-(Monitors!$B$4*'All Data'!$W31)</f>
        <v>26.244429999999998</v>
      </c>
      <c r="DI31" s="10">
        <f>IF($CX31="Yes",DH31-(Monitors!$E$4*(DG31+(Monitors!$B$4*'All Data'!$W31))),'All Data'!DH31)</f>
        <v>26.244429999999998</v>
      </c>
      <c r="DJ31" s="10">
        <f>IF(DD31="Yes",'All Data'!DI31-(DG31*Monitors!$C$4),'All Data'!DI31)</f>
        <v>26.244429999999998</v>
      </c>
      <c r="DK31" s="10">
        <f>IF($DE31="Yes",DJ31-(DG31*Monitors!$D$4),'All Data'!DJ31)</f>
        <v>26.244429999999998</v>
      </c>
      <c r="DL31" s="10">
        <f>IF($CZ31="Yes",DK31-Monitors!$C$7,'All Data'!DK31)</f>
        <v>26.244429999999998</v>
      </c>
      <c r="DM31" s="10">
        <f>IF($DA31="Yes",DL31-Monitors!$D$7,'All Data'!DL31)</f>
        <v>26.244429999999998</v>
      </c>
      <c r="DN31" s="10">
        <f>IF(DB31="Yes",DM31-((DG31+(W31*Monitors!$B$4))*Monitors!$F$4),'All Data'!DM31)</f>
        <v>26.244429999999998</v>
      </c>
      <c r="DO31" s="8" t="str">
        <f t="shared" si="11"/>
        <v>Yes</v>
      </c>
      <c r="DP31" s="10">
        <v>1.6116100000000002</v>
      </c>
      <c r="DQ31" s="10">
        <v>8.6183899999999998</v>
      </c>
      <c r="DR31" s="10">
        <v>8.6183899999999998</v>
      </c>
      <c r="DS31" s="9">
        <v>13.985731994176586</v>
      </c>
      <c r="DT31" s="9" t="s">
        <v>23</v>
      </c>
      <c r="DU31" s="14">
        <v>0</v>
      </c>
    </row>
    <row r="32" spans="1:125" ht="18" customHeight="1">
      <c r="A32" s="29">
        <v>31</v>
      </c>
      <c r="B32" s="29">
        <v>5</v>
      </c>
      <c r="C32" s="29">
        <v>1264</v>
      </c>
      <c r="D32" s="21">
        <v>41294</v>
      </c>
      <c r="E32" s="21">
        <v>41271</v>
      </c>
      <c r="F32" s="21">
        <v>41284</v>
      </c>
      <c r="G32" s="20" t="s">
        <v>4</v>
      </c>
      <c r="H32" s="20" t="s">
        <v>174</v>
      </c>
      <c r="I32" s="22">
        <v>6</v>
      </c>
      <c r="J32" s="20" t="s">
        <v>5</v>
      </c>
      <c r="K32" s="20" t="s">
        <v>26</v>
      </c>
      <c r="L32" s="20" t="s">
        <v>27</v>
      </c>
      <c r="M32" s="23" t="s">
        <v>27</v>
      </c>
      <c r="N32" s="23" t="s">
        <v>7</v>
      </c>
      <c r="O32" s="23" t="s">
        <v>26</v>
      </c>
      <c r="P32" s="24">
        <v>9.1</v>
      </c>
      <c r="Q32" s="24">
        <v>16.100000000000001</v>
      </c>
      <c r="R32" s="24">
        <v>18.5</v>
      </c>
      <c r="S32" s="24">
        <v>146.04</v>
      </c>
      <c r="T32" s="24">
        <v>1.78</v>
      </c>
      <c r="U32" s="24">
        <v>768</v>
      </c>
      <c r="V32" s="24">
        <v>1366</v>
      </c>
      <c r="W32" s="24">
        <v>1.0489999999999999</v>
      </c>
      <c r="X32" s="23" t="s">
        <v>8</v>
      </c>
      <c r="Y32" s="23" t="s">
        <v>8</v>
      </c>
      <c r="Z32" s="24">
        <v>7161</v>
      </c>
      <c r="AA32" s="24">
        <v>60</v>
      </c>
      <c r="AB32" s="24">
        <v>170</v>
      </c>
      <c r="AC32" s="24">
        <v>160</v>
      </c>
      <c r="AD32" s="23" t="s">
        <v>28</v>
      </c>
      <c r="AE32" s="23" t="s">
        <v>23</v>
      </c>
      <c r="AF32" s="23" t="s">
        <v>11</v>
      </c>
      <c r="AG32" s="23" t="s">
        <v>26</v>
      </c>
      <c r="AH32" s="23" t="s">
        <v>26</v>
      </c>
      <c r="AI32" s="23" t="s">
        <v>34</v>
      </c>
      <c r="AJ32" s="23" t="s">
        <v>11</v>
      </c>
      <c r="AK32" s="23" t="s">
        <v>23</v>
      </c>
      <c r="AL32" s="23" t="s">
        <v>111</v>
      </c>
      <c r="AM32" s="23" t="s">
        <v>14</v>
      </c>
      <c r="AN32" s="23" t="s">
        <v>14</v>
      </c>
      <c r="AO32" s="23" t="s">
        <v>14</v>
      </c>
      <c r="AP32" s="23" t="s">
        <v>36</v>
      </c>
      <c r="AQ32" s="23" t="s">
        <v>14</v>
      </c>
      <c r="AR32" s="23"/>
      <c r="AS32" s="23" t="s">
        <v>111</v>
      </c>
      <c r="AT32" s="23" t="s">
        <v>14</v>
      </c>
      <c r="AU32" s="23" t="s">
        <v>14</v>
      </c>
      <c r="AV32" s="25" t="s">
        <v>14</v>
      </c>
      <c r="AW32" s="25" t="s">
        <v>26</v>
      </c>
      <c r="AX32" s="26">
        <v>18.5</v>
      </c>
      <c r="AY32" s="26">
        <v>146.04</v>
      </c>
      <c r="AZ32" s="25" t="s">
        <v>14</v>
      </c>
      <c r="BA32" s="25" t="s">
        <v>14</v>
      </c>
      <c r="BB32" s="23" t="s">
        <v>26</v>
      </c>
      <c r="BC32" s="23" t="s">
        <v>15</v>
      </c>
      <c r="BD32" s="23" t="s">
        <v>26</v>
      </c>
      <c r="BE32" s="23" t="s">
        <v>11</v>
      </c>
      <c r="BF32" s="23" t="s">
        <v>170</v>
      </c>
      <c r="BG32" s="23" t="s">
        <v>11</v>
      </c>
      <c r="BH32" s="23" t="s">
        <v>17</v>
      </c>
      <c r="BI32" s="23" t="s">
        <v>14</v>
      </c>
      <c r="BJ32" s="23"/>
      <c r="BK32" s="23" t="s">
        <v>11</v>
      </c>
      <c r="BL32" s="23" t="s">
        <v>11</v>
      </c>
      <c r="BM32" s="23" t="s">
        <v>11</v>
      </c>
      <c r="BN32" s="23"/>
      <c r="BO32" s="24">
        <v>14</v>
      </c>
      <c r="BP32" s="24">
        <v>270</v>
      </c>
      <c r="BQ32" s="24">
        <v>250</v>
      </c>
      <c r="BR32" s="24">
        <v>221</v>
      </c>
      <c r="BS32" s="24">
        <v>200</v>
      </c>
      <c r="BT32" s="23"/>
      <c r="BU32" s="23"/>
      <c r="BV32" s="24">
        <v>10.26</v>
      </c>
      <c r="BW32" s="24">
        <v>0.25</v>
      </c>
      <c r="BX32" s="23"/>
      <c r="BY32" s="24">
        <v>0.16</v>
      </c>
      <c r="BZ32" s="27">
        <v>0.25</v>
      </c>
      <c r="CA32" s="27">
        <v>0.16</v>
      </c>
      <c r="CB32" s="25"/>
      <c r="CC32" s="25"/>
      <c r="CD32" s="28">
        <v>10.38</v>
      </c>
      <c r="CE32" s="28">
        <v>0.34</v>
      </c>
      <c r="CF32" s="25"/>
      <c r="CG32" s="28">
        <v>0.23</v>
      </c>
      <c r="CH32" s="28">
        <v>13.66</v>
      </c>
      <c r="CI32" s="28">
        <v>0.5</v>
      </c>
      <c r="CJ32" s="28">
        <v>0.5</v>
      </c>
      <c r="CK32" s="28">
        <v>0</v>
      </c>
      <c r="CL32" s="28">
        <v>0</v>
      </c>
      <c r="CM32" s="28">
        <v>0.5</v>
      </c>
      <c r="CN32" s="25"/>
      <c r="CO32" s="28">
        <v>0</v>
      </c>
      <c r="CP32" s="30" t="s">
        <v>5</v>
      </c>
      <c r="CQ32" s="8">
        <f t="shared" si="0"/>
        <v>7182.9635716242128</v>
      </c>
      <c r="CR32" s="8">
        <f t="shared" si="1"/>
        <v>19</v>
      </c>
      <c r="CS32" s="8">
        <f t="shared" si="2"/>
        <v>1.05</v>
      </c>
      <c r="CT32" s="8">
        <f t="shared" si="3"/>
        <v>30</v>
      </c>
      <c r="CU32" s="8">
        <f t="shared" si="4"/>
        <v>200</v>
      </c>
      <c r="CV32" s="10">
        <f t="shared" si="5"/>
        <v>39430.799999999996</v>
      </c>
      <c r="CW32" s="10">
        <f t="shared" si="9"/>
        <v>39.430799999999998</v>
      </c>
      <c r="CX32" s="8" t="str">
        <f t="shared" si="6"/>
        <v>No</v>
      </c>
      <c r="CY32" s="30" t="s">
        <v>11</v>
      </c>
      <c r="CZ32" s="30" t="s">
        <v>11</v>
      </c>
      <c r="DA32" s="31" t="s">
        <v>11</v>
      </c>
      <c r="DB32" s="31" t="s">
        <v>11</v>
      </c>
      <c r="DC32" s="8" t="str">
        <f t="shared" si="7"/>
        <v>No</v>
      </c>
      <c r="DD32" s="8" t="s">
        <v>11</v>
      </c>
      <c r="DE32" s="30" t="s">
        <v>11</v>
      </c>
      <c r="DF32" s="10">
        <f t="shared" si="10"/>
        <v>32.880659999999999</v>
      </c>
      <c r="DG32" s="9">
        <f>IF(S32&lt;Monitors!$H$4,(S32*Monitors!$I$4)+Monitors!$J$4,IF(S32&lt;Monitors!$H$5,(S32*Monitors!$I$5)+Monitors!$J$5,IF(S32&lt;Monitors!$H$6,(S32*Monitors!$I$6)+Monitors!$J$6,IF(S32&lt;Monitors!$H$7,(Monitors!$I$7*S32)+Monitors!$J$7,IF(S32&lt;Monitors!$H$8,(S32*Monitors!$I$8)+Monitors!$J$8,IF(S32&lt;Monitors!$H$9,(S32*Monitors!$I$9)+Monitors!$J$9,IF(S32&lt;Monitors!$H$10,(S32*Monitors!$I$10)+Monitors!$J$10,IF(S32&lt;Monitors!$H$11,(S32*Monitors!$I$11)+Monitors!$J$11,Monitors!$J$12))))))))</f>
        <v>28.027499999999989</v>
      </c>
      <c r="DH32" s="10">
        <f>$DF32-(Monitors!$B$4*'All Data'!$W32)</f>
        <v>26.450289999999999</v>
      </c>
      <c r="DI32" s="10">
        <f>IF($CX32="Yes",DH32-(Monitors!$E$4*(DG32+(Monitors!$B$4*'All Data'!$W32))),'All Data'!DH32)</f>
        <v>26.450289999999999</v>
      </c>
      <c r="DJ32" s="10">
        <f>IF(DD32="Yes",'All Data'!DI32-(DG32*Monitors!$C$4),'All Data'!DI32)</f>
        <v>26.450289999999999</v>
      </c>
      <c r="DK32" s="10">
        <f>IF($DE32="Yes",DJ32-(DG32*Monitors!$D$4),'All Data'!DJ32)</f>
        <v>26.450289999999999</v>
      </c>
      <c r="DL32" s="10">
        <f>IF($CZ32="Yes",DK32-Monitors!$C$7,'All Data'!DK32)</f>
        <v>26.450289999999999</v>
      </c>
      <c r="DM32" s="10">
        <f>IF($DA32="Yes",DL32-Monitors!$D$7,'All Data'!DL32)</f>
        <v>26.450289999999999</v>
      </c>
      <c r="DN32" s="10">
        <f>IF(DB32="Yes",DM32-((DG32+(W32*Monitors!$B$4))*Monitors!$F$4),'All Data'!DM32)</f>
        <v>26.450289999999999</v>
      </c>
      <c r="DO32" s="8" t="str">
        <f t="shared" si="11"/>
        <v>Yes</v>
      </c>
      <c r="DP32" s="10">
        <v>1.577232</v>
      </c>
      <c r="DQ32" s="10">
        <v>8.6827679999999994</v>
      </c>
      <c r="DR32" s="10">
        <v>8.6827679999999994</v>
      </c>
      <c r="DS32" s="9">
        <v>13.941188370157796</v>
      </c>
      <c r="DT32" s="9" t="s">
        <v>23</v>
      </c>
      <c r="DU32" s="14">
        <v>0</v>
      </c>
    </row>
    <row r="33" spans="1:125" ht="18" customHeight="1">
      <c r="A33" s="29">
        <v>32</v>
      </c>
      <c r="B33" s="29">
        <v>52</v>
      </c>
      <c r="C33" s="29">
        <v>1308</v>
      </c>
      <c r="D33" s="21">
        <v>40676</v>
      </c>
      <c r="E33" s="21">
        <v>41423</v>
      </c>
      <c r="F33" s="21">
        <v>41425</v>
      </c>
      <c r="G33" s="20" t="s">
        <v>4</v>
      </c>
      <c r="H33" s="20" t="s">
        <v>26</v>
      </c>
      <c r="I33" s="22">
        <v>6</v>
      </c>
      <c r="J33" s="20" t="s">
        <v>5</v>
      </c>
      <c r="K33" s="20" t="s">
        <v>26</v>
      </c>
      <c r="L33" s="20" t="s">
        <v>27</v>
      </c>
      <c r="M33" s="23" t="s">
        <v>27</v>
      </c>
      <c r="N33" s="23" t="s">
        <v>7</v>
      </c>
      <c r="O33" s="23" t="s">
        <v>26</v>
      </c>
      <c r="P33" s="24">
        <v>9.1</v>
      </c>
      <c r="Q33" s="24">
        <v>16.100000000000001</v>
      </c>
      <c r="R33" s="24">
        <v>18.5</v>
      </c>
      <c r="S33" s="24">
        <v>146.22999999999999</v>
      </c>
      <c r="T33" s="24">
        <v>1.78</v>
      </c>
      <c r="U33" s="24">
        <v>768</v>
      </c>
      <c r="V33" s="24">
        <v>1366</v>
      </c>
      <c r="W33" s="24">
        <v>1.0489999999999999</v>
      </c>
      <c r="X33" s="23" t="s">
        <v>8</v>
      </c>
      <c r="Y33" s="23" t="s">
        <v>8</v>
      </c>
      <c r="Z33" s="24">
        <v>7171</v>
      </c>
      <c r="AA33" s="24">
        <v>60</v>
      </c>
      <c r="AB33" s="24">
        <v>170</v>
      </c>
      <c r="AC33" s="24">
        <v>160</v>
      </c>
      <c r="AD33" s="23" t="s">
        <v>28</v>
      </c>
      <c r="AE33" s="23" t="s">
        <v>23</v>
      </c>
      <c r="AF33" s="23" t="s">
        <v>11</v>
      </c>
      <c r="AG33" s="23" t="s">
        <v>26</v>
      </c>
      <c r="AH33" s="23" t="s">
        <v>26</v>
      </c>
      <c r="AI33" s="23" t="s">
        <v>12</v>
      </c>
      <c r="AJ33" s="23" t="s">
        <v>11</v>
      </c>
      <c r="AK33" s="23" t="s">
        <v>23</v>
      </c>
      <c r="AL33" s="23" t="s">
        <v>25</v>
      </c>
      <c r="AM33" s="23" t="s">
        <v>26</v>
      </c>
      <c r="AN33" s="23" t="s">
        <v>14</v>
      </c>
      <c r="AO33" s="23" t="s">
        <v>26</v>
      </c>
      <c r="AP33" s="23" t="s">
        <v>14</v>
      </c>
      <c r="AQ33" s="23" t="s">
        <v>26</v>
      </c>
      <c r="AR33" s="23"/>
      <c r="AS33" s="23" t="s">
        <v>25</v>
      </c>
      <c r="AT33" s="23" t="s">
        <v>26</v>
      </c>
      <c r="AU33" s="23" t="s">
        <v>14</v>
      </c>
      <c r="AV33" s="25" t="s">
        <v>26</v>
      </c>
      <c r="AW33" s="25" t="s">
        <v>26</v>
      </c>
      <c r="AX33" s="26">
        <v>18.5</v>
      </c>
      <c r="AY33" s="26">
        <v>146.22999999999999</v>
      </c>
      <c r="AZ33" s="25" t="s">
        <v>14</v>
      </c>
      <c r="BA33" s="25" t="s">
        <v>14</v>
      </c>
      <c r="BB33" s="23" t="s">
        <v>26</v>
      </c>
      <c r="BC33" s="23" t="s">
        <v>15</v>
      </c>
      <c r="BD33" s="23" t="s">
        <v>26</v>
      </c>
      <c r="BE33" s="23" t="s">
        <v>11</v>
      </c>
      <c r="BF33" s="23" t="s">
        <v>282</v>
      </c>
      <c r="BG33" s="23" t="s">
        <v>11</v>
      </c>
      <c r="BH33" s="23" t="s">
        <v>17</v>
      </c>
      <c r="BI33" s="23" t="s">
        <v>26</v>
      </c>
      <c r="BJ33" s="23"/>
      <c r="BK33" s="23" t="s">
        <v>11</v>
      </c>
      <c r="BL33" s="23" t="s">
        <v>11</v>
      </c>
      <c r="BM33" s="23" t="s">
        <v>11</v>
      </c>
      <c r="BN33" s="23"/>
      <c r="BO33" s="24">
        <v>12.5</v>
      </c>
      <c r="BP33" s="24">
        <v>242</v>
      </c>
      <c r="BQ33" s="24">
        <v>242</v>
      </c>
      <c r="BR33" s="24">
        <v>215</v>
      </c>
      <c r="BS33" s="24">
        <v>200</v>
      </c>
      <c r="BT33" s="23"/>
      <c r="BU33" s="23"/>
      <c r="BV33" s="24">
        <v>10.3</v>
      </c>
      <c r="BW33" s="24">
        <v>0.2</v>
      </c>
      <c r="BX33" s="23"/>
      <c r="BY33" s="24">
        <v>0.15</v>
      </c>
      <c r="BZ33" s="27">
        <v>0.2</v>
      </c>
      <c r="CA33" s="27">
        <v>0.15</v>
      </c>
      <c r="CB33" s="25"/>
      <c r="CC33" s="25"/>
      <c r="CD33" s="28">
        <v>10.32</v>
      </c>
      <c r="CE33" s="28">
        <v>0.19</v>
      </c>
      <c r="CF33" s="25"/>
      <c r="CG33" s="28">
        <v>0.14000000000000001</v>
      </c>
      <c r="CH33" s="28">
        <v>13.65</v>
      </c>
      <c r="CI33" s="28">
        <v>0.5</v>
      </c>
      <c r="CJ33" s="28">
        <v>0.5</v>
      </c>
      <c r="CK33" s="28">
        <v>0</v>
      </c>
      <c r="CL33" s="28">
        <v>0</v>
      </c>
      <c r="CM33" s="28">
        <v>0.5</v>
      </c>
      <c r="CN33" s="25"/>
      <c r="CO33" s="28">
        <v>0</v>
      </c>
      <c r="CP33" s="30" t="s">
        <v>5</v>
      </c>
      <c r="CQ33" s="8">
        <f t="shared" si="0"/>
        <v>7173.6305819599265</v>
      </c>
      <c r="CR33" s="8">
        <f t="shared" si="1"/>
        <v>19</v>
      </c>
      <c r="CS33" s="8">
        <f t="shared" si="2"/>
        <v>1.05</v>
      </c>
      <c r="CT33" s="8">
        <f t="shared" si="3"/>
        <v>30</v>
      </c>
      <c r="CU33" s="8">
        <f t="shared" si="4"/>
        <v>200</v>
      </c>
      <c r="CV33" s="10">
        <f t="shared" si="5"/>
        <v>35387.659999999996</v>
      </c>
      <c r="CW33" s="10">
        <f t="shared" si="9"/>
        <v>35.387659999999997</v>
      </c>
      <c r="CX33" s="8" t="str">
        <f t="shared" si="6"/>
        <v>No</v>
      </c>
      <c r="CY33" s="30" t="s">
        <v>11</v>
      </c>
      <c r="CZ33" s="30" t="s">
        <v>11</v>
      </c>
      <c r="DA33" s="31" t="s">
        <v>11</v>
      </c>
      <c r="DB33" s="31" t="s">
        <v>11</v>
      </c>
      <c r="DC33" s="8" t="str">
        <f t="shared" si="7"/>
        <v>No</v>
      </c>
      <c r="DD33" s="8" t="s">
        <v>11</v>
      </c>
      <c r="DE33" s="30" t="s">
        <v>11</v>
      </c>
      <c r="DF33" s="10">
        <f t="shared" si="10"/>
        <v>32.718599999999995</v>
      </c>
      <c r="DG33" s="9">
        <f>IF(S33&lt;Monitors!$H$4,(S33*Monitors!$I$4)+Monitors!$J$4,IF(S33&lt;Monitors!$H$5,(S33*Monitors!$I$5)+Monitors!$J$5,IF(S33&lt;Monitors!$H$6,(S33*Monitors!$I$6)+Monitors!$J$6,IF(S33&lt;Monitors!$H$7,(Monitors!$I$7*S33)+Monitors!$J$7,IF(S33&lt;Monitors!$H$8,(S33*Monitors!$I$8)+Monitors!$J$8,IF(S33&lt;Monitors!$H$9,(S33*Monitors!$I$9)+Monitors!$J$9,IF(S33&lt;Monitors!$H$10,(S33*Monitors!$I$10)+Monitors!$J$10,IF(S33&lt;Monitors!$H$11,(S33*Monitors!$I$11)+Monitors!$J$11,Monitors!$J$12))))))))</f>
        <v>28.158124999999984</v>
      </c>
      <c r="DH33" s="10">
        <f>$DF33-(Monitors!$B$4*'All Data'!$W33)</f>
        <v>26.288229999999995</v>
      </c>
      <c r="DI33" s="10">
        <f>IF($CX33="Yes",DH33-(Monitors!$E$4*(DG33+(Monitors!$B$4*'All Data'!$W33))),'All Data'!DH33)</f>
        <v>26.288229999999995</v>
      </c>
      <c r="DJ33" s="10">
        <f>IF(DD33="Yes",'All Data'!DI33-(DG33*Monitors!$C$4),'All Data'!DI33)</f>
        <v>26.288229999999995</v>
      </c>
      <c r="DK33" s="10">
        <f>IF($DE33="Yes",DJ33-(DG33*Monitors!$D$4),'All Data'!DJ33)</f>
        <v>26.288229999999995</v>
      </c>
      <c r="DL33" s="10">
        <f>IF($CZ33="Yes",DK33-Monitors!$C$7,'All Data'!DK33)</f>
        <v>26.288229999999995</v>
      </c>
      <c r="DM33" s="10">
        <f>IF($DA33="Yes",DL33-Monitors!$D$7,'All Data'!DL33)</f>
        <v>26.288229999999995</v>
      </c>
      <c r="DN33" s="10">
        <f>IF(DB33="Yes",DM33-((DG33+(W33*Monitors!$B$4))*Monitors!$F$4),'All Data'!DM33)</f>
        <v>26.288229999999995</v>
      </c>
      <c r="DO33" s="8" t="str">
        <f t="shared" si="11"/>
        <v>Yes</v>
      </c>
      <c r="DP33" s="10">
        <v>1.4155063999999999</v>
      </c>
      <c r="DQ33" s="10">
        <v>8.8844936000000008</v>
      </c>
      <c r="DR33" s="10">
        <v>8.8844936000000008</v>
      </c>
      <c r="DS33" s="9">
        <v>13.959195636979469</v>
      </c>
      <c r="DT33" s="9" t="s">
        <v>23</v>
      </c>
      <c r="DU33" s="14">
        <v>0</v>
      </c>
    </row>
    <row r="34" spans="1:125" ht="18" customHeight="1">
      <c r="A34" s="29">
        <v>33</v>
      </c>
      <c r="B34" s="29">
        <v>21</v>
      </c>
      <c r="C34" s="29">
        <v>41</v>
      </c>
      <c r="D34" s="21">
        <v>41580</v>
      </c>
      <c r="E34" s="21">
        <v>42050</v>
      </c>
      <c r="F34" s="21">
        <v>42065</v>
      </c>
      <c r="G34" s="20" t="s">
        <v>233</v>
      </c>
      <c r="H34" s="20" t="s">
        <v>26</v>
      </c>
      <c r="I34" s="22">
        <v>6</v>
      </c>
      <c r="J34" s="20" t="s">
        <v>5</v>
      </c>
      <c r="K34" s="20" t="s">
        <v>26</v>
      </c>
      <c r="L34" s="20" t="s">
        <v>6</v>
      </c>
      <c r="M34" s="23" t="s">
        <v>26</v>
      </c>
      <c r="N34" s="23" t="s">
        <v>7</v>
      </c>
      <c r="O34" s="23" t="s">
        <v>26</v>
      </c>
      <c r="P34" s="24">
        <v>9.1</v>
      </c>
      <c r="Q34" s="24">
        <v>16.100000000000001</v>
      </c>
      <c r="R34" s="24">
        <v>18.5</v>
      </c>
      <c r="S34" s="24">
        <v>146.51</v>
      </c>
      <c r="T34" s="24">
        <v>1.78</v>
      </c>
      <c r="U34" s="24">
        <v>768</v>
      </c>
      <c r="V34" s="24">
        <v>1366</v>
      </c>
      <c r="W34" s="24">
        <v>1.0489999999999999</v>
      </c>
      <c r="X34" s="23" t="s">
        <v>8</v>
      </c>
      <c r="Y34" s="23" t="s">
        <v>8</v>
      </c>
      <c r="Z34" s="24">
        <v>7160</v>
      </c>
      <c r="AA34" s="24">
        <v>60</v>
      </c>
      <c r="AB34" s="24">
        <v>160</v>
      </c>
      <c r="AC34" s="24">
        <v>160</v>
      </c>
      <c r="AD34" s="23" t="s">
        <v>300</v>
      </c>
      <c r="AE34" s="23" t="s">
        <v>23</v>
      </c>
      <c r="AF34" s="23" t="s">
        <v>11</v>
      </c>
      <c r="AG34" s="23"/>
      <c r="AH34" s="23"/>
      <c r="AI34" s="23" t="s">
        <v>12</v>
      </c>
      <c r="AJ34" s="23" t="s">
        <v>23</v>
      </c>
      <c r="AK34" s="23" t="s">
        <v>23</v>
      </c>
      <c r="AL34" s="23" t="s">
        <v>13</v>
      </c>
      <c r="AM34" s="23" t="s">
        <v>26</v>
      </c>
      <c r="AN34" s="23" t="s">
        <v>14</v>
      </c>
      <c r="AO34" s="23" t="s">
        <v>26</v>
      </c>
      <c r="AP34" s="23" t="s">
        <v>14</v>
      </c>
      <c r="AQ34" s="23" t="s">
        <v>26</v>
      </c>
      <c r="AR34" s="23"/>
      <c r="AS34" s="23" t="s">
        <v>13</v>
      </c>
      <c r="AT34" s="23" t="s">
        <v>26</v>
      </c>
      <c r="AU34" s="23" t="s">
        <v>14</v>
      </c>
      <c r="AV34" s="25" t="s">
        <v>26</v>
      </c>
      <c r="AW34" s="25" t="s">
        <v>26</v>
      </c>
      <c r="AX34" s="26">
        <v>18.5</v>
      </c>
      <c r="AY34" s="26">
        <v>146.51</v>
      </c>
      <c r="AZ34" s="25" t="s">
        <v>14</v>
      </c>
      <c r="BA34" s="25" t="s">
        <v>14</v>
      </c>
      <c r="BB34" s="23" t="s">
        <v>26</v>
      </c>
      <c r="BC34" s="23" t="s">
        <v>15</v>
      </c>
      <c r="BD34" s="23" t="s">
        <v>26</v>
      </c>
      <c r="BE34" s="23" t="s">
        <v>11</v>
      </c>
      <c r="BF34" s="23" t="s">
        <v>382</v>
      </c>
      <c r="BG34" s="23" t="s">
        <v>11</v>
      </c>
      <c r="BH34" s="23" t="s">
        <v>17</v>
      </c>
      <c r="BI34" s="23" t="s">
        <v>26</v>
      </c>
      <c r="BJ34" s="23"/>
      <c r="BK34" s="23" t="s">
        <v>11</v>
      </c>
      <c r="BL34" s="23" t="s">
        <v>11</v>
      </c>
      <c r="BM34" s="23" t="s">
        <v>11</v>
      </c>
      <c r="BN34" s="23"/>
      <c r="BO34" s="24">
        <v>0</v>
      </c>
      <c r="BP34" s="24">
        <v>275</v>
      </c>
      <c r="BQ34" s="24">
        <v>250.4</v>
      </c>
      <c r="BR34" s="24">
        <v>275</v>
      </c>
      <c r="BS34" s="24">
        <v>200</v>
      </c>
      <c r="BT34" s="23"/>
      <c r="BU34" s="23"/>
      <c r="BV34" s="24">
        <v>10.37</v>
      </c>
      <c r="BW34" s="24">
        <v>0.19</v>
      </c>
      <c r="BX34" s="23"/>
      <c r="BY34" s="24">
        <v>0.14000000000000001</v>
      </c>
      <c r="BZ34" s="27">
        <v>0.19</v>
      </c>
      <c r="CA34" s="27">
        <v>0.14000000000000001</v>
      </c>
      <c r="CB34" s="25"/>
      <c r="CC34" s="25"/>
      <c r="CD34" s="28">
        <v>10.38</v>
      </c>
      <c r="CE34" s="28">
        <v>0.2</v>
      </c>
      <c r="CF34" s="25"/>
      <c r="CG34" s="28">
        <v>0.15</v>
      </c>
      <c r="CH34" s="28">
        <v>13.65</v>
      </c>
      <c r="CI34" s="28">
        <v>0.5</v>
      </c>
      <c r="CJ34" s="28">
        <v>0.5</v>
      </c>
      <c r="CK34" s="28">
        <v>0</v>
      </c>
      <c r="CL34" s="28">
        <v>0</v>
      </c>
      <c r="CM34" s="28">
        <v>0.4</v>
      </c>
      <c r="CN34" s="25"/>
      <c r="CO34" s="28">
        <v>0</v>
      </c>
      <c r="CP34" s="30" t="s">
        <v>5</v>
      </c>
      <c r="CQ34" s="8">
        <f t="shared" si="0"/>
        <v>7159.9208245170985</v>
      </c>
      <c r="CR34" s="8">
        <f t="shared" si="1"/>
        <v>19</v>
      </c>
      <c r="CS34" s="8">
        <f t="shared" si="2"/>
        <v>1.05</v>
      </c>
      <c r="CT34" s="8">
        <f t="shared" si="3"/>
        <v>30</v>
      </c>
      <c r="CU34" s="8">
        <f t="shared" si="4"/>
        <v>200</v>
      </c>
      <c r="CV34" s="10">
        <f t="shared" si="5"/>
        <v>40290.25</v>
      </c>
      <c r="CW34" s="10">
        <f t="shared" si="9"/>
        <v>40.29025</v>
      </c>
      <c r="CX34" s="8" t="str">
        <f t="shared" si="6"/>
        <v>No</v>
      </c>
      <c r="CY34" s="30" t="s">
        <v>11</v>
      </c>
      <c r="CZ34" s="30" t="s">
        <v>11</v>
      </c>
      <c r="DA34" s="31" t="s">
        <v>11</v>
      </c>
      <c r="DB34" s="31" t="s">
        <v>11</v>
      </c>
      <c r="DC34" s="8" t="str">
        <f t="shared" si="7"/>
        <v>No</v>
      </c>
      <c r="DD34" s="8" t="s">
        <v>11</v>
      </c>
      <c r="DE34" s="30" t="s">
        <v>11</v>
      </c>
      <c r="DF34" s="10">
        <f t="shared" si="10"/>
        <v>32.876279999999994</v>
      </c>
      <c r="DG34" s="9">
        <f>IF(S34&lt;Monitors!$H$4,(S34*Monitors!$I$4)+Monitors!$J$4,IF(S34&lt;Monitors!$H$5,(S34*Monitors!$I$5)+Monitors!$J$5,IF(S34&lt;Monitors!$H$6,(S34*Monitors!$I$6)+Monitors!$J$6,IF(S34&lt;Monitors!$H$7,(Monitors!$I$7*S34)+Monitors!$J$7,IF(S34&lt;Monitors!$H$8,(S34*Monitors!$I$8)+Monitors!$J$8,IF(S34&lt;Monitors!$H$9,(S34*Monitors!$I$9)+Monitors!$J$9,IF(S34&lt;Monitors!$H$10,(S34*Monitors!$I$10)+Monitors!$J$10,IF(S34&lt;Monitors!$H$11,(S34*Monitors!$I$11)+Monitors!$J$11,Monitors!$J$12))))))))</f>
        <v>28.350624999999994</v>
      </c>
      <c r="DH34" s="10">
        <f>$DF34-(Monitors!$B$4*'All Data'!$W34)</f>
        <v>26.445909999999994</v>
      </c>
      <c r="DI34" s="10">
        <f>IF($CX34="Yes",DH34-(Monitors!$E$4*(DG34+(Monitors!$B$4*'All Data'!$W34))),'All Data'!DH34)</f>
        <v>26.445909999999994</v>
      </c>
      <c r="DJ34" s="10">
        <f>IF(DD34="Yes",'All Data'!DI34-(DG34*Monitors!$C$4),'All Data'!DI34)</f>
        <v>26.445909999999994</v>
      </c>
      <c r="DK34" s="10">
        <f>IF($DE34="Yes",DJ34-(DG34*Monitors!$D$4),'All Data'!DJ34)</f>
        <v>26.445909999999994</v>
      </c>
      <c r="DL34" s="10">
        <f>IF($CZ34="Yes",DK34-Monitors!$C$7,'All Data'!DK34)</f>
        <v>26.445909999999994</v>
      </c>
      <c r="DM34" s="10">
        <f>IF($DA34="Yes",DL34-Monitors!$D$7,'All Data'!DL34)</f>
        <v>26.445909999999994</v>
      </c>
      <c r="DN34" s="10">
        <f>IF(DB34="Yes",DM34-((DG34+(W34*Monitors!$B$4))*Monitors!$F$4),'All Data'!DM34)</f>
        <v>26.445909999999994</v>
      </c>
      <c r="DO34" s="8" t="str">
        <f t="shared" si="11"/>
        <v>Yes</v>
      </c>
      <c r="DP34" s="10">
        <v>1.6116100000000002</v>
      </c>
      <c r="DQ34" s="10">
        <v>8.7583899999999986</v>
      </c>
      <c r="DR34" s="10">
        <v>8.7583899999999986</v>
      </c>
      <c r="DS34" s="9">
        <v>13.985731994176586</v>
      </c>
      <c r="DT34" s="9" t="s">
        <v>23</v>
      </c>
      <c r="DU34" s="14">
        <v>0</v>
      </c>
    </row>
    <row r="35" spans="1:125" ht="18" customHeight="1">
      <c r="A35" s="29">
        <v>34</v>
      </c>
      <c r="B35" s="29">
        <v>21</v>
      </c>
      <c r="C35" s="29">
        <v>40</v>
      </c>
      <c r="D35" s="21">
        <v>41580</v>
      </c>
      <c r="E35" s="21">
        <v>41578</v>
      </c>
      <c r="F35" s="21">
        <v>41593</v>
      </c>
      <c r="G35" s="20" t="s">
        <v>182</v>
      </c>
      <c r="H35" s="20" t="s">
        <v>1173</v>
      </c>
      <c r="I35" s="22">
        <v>6</v>
      </c>
      <c r="J35" s="20" t="s">
        <v>5</v>
      </c>
      <c r="K35" s="20" t="s">
        <v>26</v>
      </c>
      <c r="L35" s="20" t="s">
        <v>6</v>
      </c>
      <c r="M35" s="23" t="s">
        <v>26</v>
      </c>
      <c r="N35" s="23" t="s">
        <v>7</v>
      </c>
      <c r="O35" s="23" t="s">
        <v>26</v>
      </c>
      <c r="P35" s="24">
        <v>9.1</v>
      </c>
      <c r="Q35" s="24">
        <v>16.100000000000001</v>
      </c>
      <c r="R35" s="24">
        <v>18.5</v>
      </c>
      <c r="S35" s="24">
        <v>146.51</v>
      </c>
      <c r="T35" s="24">
        <v>1.78</v>
      </c>
      <c r="U35" s="24">
        <v>768</v>
      </c>
      <c r="V35" s="24">
        <v>1366</v>
      </c>
      <c r="W35" s="24">
        <v>1.0489999999999999</v>
      </c>
      <c r="X35" s="23" t="s">
        <v>8</v>
      </c>
      <c r="Y35" s="23" t="s">
        <v>8</v>
      </c>
      <c r="Z35" s="24">
        <v>7160</v>
      </c>
      <c r="AA35" s="24">
        <v>60</v>
      </c>
      <c r="AB35" s="24">
        <v>160</v>
      </c>
      <c r="AC35" s="24">
        <v>160</v>
      </c>
      <c r="AD35" s="23" t="s">
        <v>300</v>
      </c>
      <c r="AE35" s="23" t="s">
        <v>23</v>
      </c>
      <c r="AF35" s="23" t="s">
        <v>11</v>
      </c>
      <c r="AG35" s="23"/>
      <c r="AH35" s="23"/>
      <c r="AI35" s="23" t="s">
        <v>12</v>
      </c>
      <c r="AJ35" s="23" t="s">
        <v>23</v>
      </c>
      <c r="AK35" s="23" t="s">
        <v>23</v>
      </c>
      <c r="AL35" s="23" t="s">
        <v>129</v>
      </c>
      <c r="AM35" s="23" t="s">
        <v>26</v>
      </c>
      <c r="AN35" s="23" t="s">
        <v>14</v>
      </c>
      <c r="AO35" s="23" t="s">
        <v>26</v>
      </c>
      <c r="AP35" s="23" t="s">
        <v>14</v>
      </c>
      <c r="AQ35" s="23" t="s">
        <v>26</v>
      </c>
      <c r="AR35" s="23"/>
      <c r="AS35" s="23" t="s">
        <v>129</v>
      </c>
      <c r="AT35" s="23" t="s">
        <v>26</v>
      </c>
      <c r="AU35" s="23" t="s">
        <v>14</v>
      </c>
      <c r="AV35" s="25" t="s">
        <v>26</v>
      </c>
      <c r="AW35" s="25" t="s">
        <v>26</v>
      </c>
      <c r="AX35" s="26">
        <v>18.5</v>
      </c>
      <c r="AY35" s="26">
        <v>146.51</v>
      </c>
      <c r="AZ35" s="25" t="s">
        <v>14</v>
      </c>
      <c r="BA35" s="25" t="s">
        <v>14</v>
      </c>
      <c r="BB35" s="23" t="s">
        <v>26</v>
      </c>
      <c r="BC35" s="23" t="s">
        <v>15</v>
      </c>
      <c r="BD35" s="23" t="s">
        <v>26</v>
      </c>
      <c r="BE35" s="23" t="s">
        <v>11</v>
      </c>
      <c r="BF35" s="23" t="s">
        <v>382</v>
      </c>
      <c r="BG35" s="23" t="s">
        <v>11</v>
      </c>
      <c r="BH35" s="23" t="s">
        <v>17</v>
      </c>
      <c r="BI35" s="23" t="s">
        <v>26</v>
      </c>
      <c r="BJ35" s="23"/>
      <c r="BK35" s="23" t="s">
        <v>11</v>
      </c>
      <c r="BL35" s="23" t="s">
        <v>11</v>
      </c>
      <c r="BM35" s="23" t="s">
        <v>11</v>
      </c>
      <c r="BN35" s="23"/>
      <c r="BO35" s="24">
        <v>0</v>
      </c>
      <c r="BP35" s="24">
        <v>275</v>
      </c>
      <c r="BQ35" s="24">
        <v>250.4</v>
      </c>
      <c r="BR35" s="24">
        <v>275</v>
      </c>
      <c r="BS35" s="24">
        <v>200</v>
      </c>
      <c r="BT35" s="23"/>
      <c r="BU35" s="23"/>
      <c r="BV35" s="24">
        <v>10.37</v>
      </c>
      <c r="BW35" s="24">
        <v>0.19</v>
      </c>
      <c r="BX35" s="23"/>
      <c r="BY35" s="24">
        <v>0.14000000000000001</v>
      </c>
      <c r="BZ35" s="27">
        <v>0.19</v>
      </c>
      <c r="CA35" s="27">
        <v>0.14000000000000001</v>
      </c>
      <c r="CB35" s="25"/>
      <c r="CC35" s="25"/>
      <c r="CD35" s="28">
        <v>10.38</v>
      </c>
      <c r="CE35" s="28">
        <v>0.2</v>
      </c>
      <c r="CF35" s="25"/>
      <c r="CG35" s="28">
        <v>0.15</v>
      </c>
      <c r="CH35" s="28">
        <v>13.65</v>
      </c>
      <c r="CI35" s="28">
        <v>0.5</v>
      </c>
      <c r="CJ35" s="28">
        <v>0.5</v>
      </c>
      <c r="CK35" s="28">
        <v>0</v>
      </c>
      <c r="CL35" s="28">
        <v>0</v>
      </c>
      <c r="CM35" s="28">
        <v>0.4</v>
      </c>
      <c r="CN35" s="25"/>
      <c r="CO35" s="28">
        <v>0</v>
      </c>
      <c r="CP35" s="30" t="s">
        <v>5</v>
      </c>
      <c r="CQ35" s="8">
        <f t="shared" si="0"/>
        <v>7159.9208245170985</v>
      </c>
      <c r="CR35" s="8">
        <f t="shared" si="1"/>
        <v>19</v>
      </c>
      <c r="CS35" s="8">
        <f t="shared" si="2"/>
        <v>1.05</v>
      </c>
      <c r="CT35" s="8">
        <f t="shared" si="3"/>
        <v>30</v>
      </c>
      <c r="CU35" s="8">
        <f t="shared" si="4"/>
        <v>200</v>
      </c>
      <c r="CV35" s="10">
        <f t="shared" si="5"/>
        <v>40290.25</v>
      </c>
      <c r="CW35" s="10">
        <f t="shared" si="9"/>
        <v>40.29025</v>
      </c>
      <c r="CX35" s="8" t="str">
        <f t="shared" si="6"/>
        <v>No</v>
      </c>
      <c r="CY35" s="30" t="s">
        <v>11</v>
      </c>
      <c r="CZ35" s="30" t="s">
        <v>11</v>
      </c>
      <c r="DA35" s="31" t="s">
        <v>11</v>
      </c>
      <c r="DB35" s="31" t="s">
        <v>11</v>
      </c>
      <c r="DC35" s="8" t="str">
        <f t="shared" si="7"/>
        <v>No</v>
      </c>
      <c r="DD35" s="8" t="s">
        <v>11</v>
      </c>
      <c r="DE35" s="30" t="s">
        <v>11</v>
      </c>
      <c r="DF35" s="10">
        <f t="shared" si="10"/>
        <v>32.876279999999994</v>
      </c>
      <c r="DG35" s="9">
        <f>IF(S35&lt;Monitors!$H$4,(S35*Monitors!$I$4)+Monitors!$J$4,IF(S35&lt;Monitors!$H$5,(S35*Monitors!$I$5)+Monitors!$J$5,IF(S35&lt;Monitors!$H$6,(S35*Monitors!$I$6)+Monitors!$J$6,IF(S35&lt;Monitors!$H$7,(Monitors!$I$7*S35)+Monitors!$J$7,IF(S35&lt;Monitors!$H$8,(S35*Monitors!$I$8)+Monitors!$J$8,IF(S35&lt;Monitors!$H$9,(S35*Monitors!$I$9)+Monitors!$J$9,IF(S35&lt;Monitors!$H$10,(S35*Monitors!$I$10)+Monitors!$J$10,IF(S35&lt;Monitors!$H$11,(S35*Monitors!$I$11)+Monitors!$J$11,Monitors!$J$12))))))))</f>
        <v>28.350624999999994</v>
      </c>
      <c r="DH35" s="10">
        <f>$DF35-(Monitors!$B$4*'All Data'!$W35)</f>
        <v>26.445909999999994</v>
      </c>
      <c r="DI35" s="10">
        <f>IF($CX35="Yes",DH35-(Monitors!$E$4*(DG35+(Monitors!$B$4*'All Data'!$W35))),'All Data'!DH35)</f>
        <v>26.445909999999994</v>
      </c>
      <c r="DJ35" s="10">
        <f>IF(DD35="Yes",'All Data'!DI35-(DG35*Monitors!$C$4),'All Data'!DI35)</f>
        <v>26.445909999999994</v>
      </c>
      <c r="DK35" s="10">
        <f>IF($DE35="Yes",DJ35-(DG35*Monitors!$D$4),'All Data'!DJ35)</f>
        <v>26.445909999999994</v>
      </c>
      <c r="DL35" s="10">
        <f>IF($CZ35="Yes",DK35-Monitors!$C$7,'All Data'!DK35)</f>
        <v>26.445909999999994</v>
      </c>
      <c r="DM35" s="10">
        <f>IF($DA35="Yes",DL35-Monitors!$D$7,'All Data'!DL35)</f>
        <v>26.445909999999994</v>
      </c>
      <c r="DN35" s="10">
        <f>IF(DB35="Yes",DM35-((DG35+(W35*Monitors!$B$4))*Monitors!$F$4),'All Data'!DM35)</f>
        <v>26.445909999999994</v>
      </c>
      <c r="DO35" s="8" t="str">
        <f t="shared" si="11"/>
        <v>Yes</v>
      </c>
      <c r="DP35" s="10">
        <v>1.6116100000000002</v>
      </c>
      <c r="DQ35" s="10">
        <v>8.7583899999999986</v>
      </c>
      <c r="DR35" s="10">
        <v>8.7583899999999986</v>
      </c>
      <c r="DS35" s="9">
        <v>13.985731994176586</v>
      </c>
      <c r="DT35" s="9" t="s">
        <v>23</v>
      </c>
      <c r="DU35" s="14">
        <v>0</v>
      </c>
    </row>
    <row r="36" spans="1:125" ht="18" customHeight="1">
      <c r="A36" s="29">
        <v>35</v>
      </c>
      <c r="B36" s="29">
        <v>47</v>
      </c>
      <c r="C36" s="29">
        <v>18</v>
      </c>
      <c r="D36" s="21">
        <v>41333</v>
      </c>
      <c r="E36" s="21">
        <v>41337</v>
      </c>
      <c r="F36" s="21">
        <v>41340</v>
      </c>
      <c r="G36" s="20" t="s">
        <v>4</v>
      </c>
      <c r="H36" s="20" t="s">
        <v>26</v>
      </c>
      <c r="I36" s="22">
        <v>6</v>
      </c>
      <c r="J36" s="20" t="s">
        <v>5</v>
      </c>
      <c r="K36" s="20" t="s">
        <v>26</v>
      </c>
      <c r="L36" s="20" t="s">
        <v>27</v>
      </c>
      <c r="M36" s="23" t="s">
        <v>27</v>
      </c>
      <c r="N36" s="23" t="s">
        <v>7</v>
      </c>
      <c r="O36" s="23" t="s">
        <v>26</v>
      </c>
      <c r="P36" s="24">
        <v>9.1</v>
      </c>
      <c r="Q36" s="24">
        <v>16.100000000000001</v>
      </c>
      <c r="R36" s="24">
        <v>18.5</v>
      </c>
      <c r="S36" s="24">
        <v>146.33000000000001</v>
      </c>
      <c r="T36" s="24">
        <v>1.78</v>
      </c>
      <c r="U36" s="24">
        <v>768</v>
      </c>
      <c r="V36" s="24">
        <v>1366</v>
      </c>
      <c r="W36" s="24">
        <v>1.0489999999999999</v>
      </c>
      <c r="X36" s="23" t="s">
        <v>8</v>
      </c>
      <c r="Y36" s="23" t="s">
        <v>8</v>
      </c>
      <c r="Z36" s="24">
        <v>7184</v>
      </c>
      <c r="AA36" s="24">
        <v>60</v>
      </c>
      <c r="AB36" s="24">
        <v>170</v>
      </c>
      <c r="AC36" s="24">
        <v>160</v>
      </c>
      <c r="AD36" s="23" t="s">
        <v>300</v>
      </c>
      <c r="AE36" s="23" t="s">
        <v>23</v>
      </c>
      <c r="AF36" s="23" t="s">
        <v>11</v>
      </c>
      <c r="AG36" s="23" t="s">
        <v>26</v>
      </c>
      <c r="AH36" s="23" t="s">
        <v>26</v>
      </c>
      <c r="AI36" s="23" t="s">
        <v>34</v>
      </c>
      <c r="AJ36" s="23" t="s">
        <v>11</v>
      </c>
      <c r="AK36" s="23" t="s">
        <v>23</v>
      </c>
      <c r="AL36" s="23" t="s">
        <v>111</v>
      </c>
      <c r="AM36" s="23" t="s">
        <v>14</v>
      </c>
      <c r="AN36" s="23" t="s">
        <v>14</v>
      </c>
      <c r="AO36" s="23" t="s">
        <v>14</v>
      </c>
      <c r="AP36" s="23" t="s">
        <v>14</v>
      </c>
      <c r="AQ36" s="23" t="s">
        <v>14</v>
      </c>
      <c r="AR36" s="23"/>
      <c r="AS36" s="23" t="s">
        <v>111</v>
      </c>
      <c r="AT36" s="23" t="s">
        <v>14</v>
      </c>
      <c r="AU36" s="23" t="s">
        <v>14</v>
      </c>
      <c r="AV36" s="25" t="s">
        <v>14</v>
      </c>
      <c r="AW36" s="25" t="s">
        <v>14</v>
      </c>
      <c r="AX36" s="26">
        <v>18.5</v>
      </c>
      <c r="AY36" s="26">
        <v>146.33000000000001</v>
      </c>
      <c r="AZ36" s="25" t="s">
        <v>14</v>
      </c>
      <c r="BA36" s="25" t="s">
        <v>14</v>
      </c>
      <c r="BB36" s="23" t="s">
        <v>14</v>
      </c>
      <c r="BC36" s="23" t="s">
        <v>15</v>
      </c>
      <c r="BD36" s="23" t="s">
        <v>14</v>
      </c>
      <c r="BE36" s="23" t="s">
        <v>11</v>
      </c>
      <c r="BF36" s="23" t="s">
        <v>170</v>
      </c>
      <c r="BG36" s="23" t="s">
        <v>11</v>
      </c>
      <c r="BH36" s="23" t="s">
        <v>17</v>
      </c>
      <c r="BI36" s="23" t="s">
        <v>14</v>
      </c>
      <c r="BJ36" s="23"/>
      <c r="BK36" s="23" t="s">
        <v>11</v>
      </c>
      <c r="BL36" s="23" t="s">
        <v>11</v>
      </c>
      <c r="BM36" s="23" t="s">
        <v>11</v>
      </c>
      <c r="BN36" s="23"/>
      <c r="BO36" s="24">
        <v>18.5</v>
      </c>
      <c r="BP36" s="24">
        <v>303</v>
      </c>
      <c r="BQ36" s="24">
        <v>250</v>
      </c>
      <c r="BR36" s="23"/>
      <c r="BS36" s="24">
        <v>200</v>
      </c>
      <c r="BT36" s="23"/>
      <c r="BU36" s="23"/>
      <c r="BV36" s="24">
        <v>10.52</v>
      </c>
      <c r="BW36" s="24">
        <v>0.14000000000000001</v>
      </c>
      <c r="BX36" s="23"/>
      <c r="BY36" s="24">
        <v>0.08</v>
      </c>
      <c r="BZ36" s="27">
        <v>0.14000000000000001</v>
      </c>
      <c r="CA36" s="27">
        <v>0.08</v>
      </c>
      <c r="CB36" s="25"/>
      <c r="CC36" s="25"/>
      <c r="CD36" s="28">
        <v>10.5</v>
      </c>
      <c r="CE36" s="28">
        <v>0.15</v>
      </c>
      <c r="CF36" s="25"/>
      <c r="CG36" s="28">
        <v>0.09</v>
      </c>
      <c r="CH36" s="28">
        <v>13.65</v>
      </c>
      <c r="CI36" s="28">
        <v>0.5</v>
      </c>
      <c r="CJ36" s="28">
        <v>0.5</v>
      </c>
      <c r="CK36" s="28">
        <v>0</v>
      </c>
      <c r="CL36" s="28">
        <v>0</v>
      </c>
      <c r="CM36" s="28">
        <v>0.5</v>
      </c>
      <c r="CN36" s="25"/>
      <c r="CO36" s="28">
        <v>0</v>
      </c>
      <c r="CP36" s="30" t="s">
        <v>5</v>
      </c>
      <c r="CQ36" s="8">
        <f t="shared" si="0"/>
        <v>7168.7282170436674</v>
      </c>
      <c r="CR36" s="8">
        <f t="shared" si="1"/>
        <v>19</v>
      </c>
      <c r="CS36" s="8">
        <f t="shared" si="2"/>
        <v>1.05</v>
      </c>
      <c r="CT36" s="8">
        <f t="shared" si="3"/>
        <v>30</v>
      </c>
      <c r="CU36" s="8">
        <f t="shared" si="4"/>
        <v>300</v>
      </c>
      <c r="CV36" s="10">
        <f t="shared" si="5"/>
        <v>44337.990000000005</v>
      </c>
      <c r="CW36" s="10">
        <f t="shared" si="9"/>
        <v>44.337990000000005</v>
      </c>
      <c r="CX36" s="8" t="str">
        <f t="shared" si="6"/>
        <v>No</v>
      </c>
      <c r="CY36" s="30" t="s">
        <v>11</v>
      </c>
      <c r="CZ36" s="30" t="s">
        <v>11</v>
      </c>
      <c r="DA36" s="31" t="s">
        <v>11</v>
      </c>
      <c r="DB36" s="31" t="s">
        <v>11</v>
      </c>
      <c r="DC36" s="8" t="str">
        <f t="shared" si="7"/>
        <v>No</v>
      </c>
      <c r="DD36" s="8" t="s">
        <v>11</v>
      </c>
      <c r="DE36" s="30" t="s">
        <v>11</v>
      </c>
      <c r="DF36" s="10">
        <f t="shared" si="10"/>
        <v>33.051479999999998</v>
      </c>
      <c r="DG36" s="9">
        <f>IF(S36&lt;Monitors!$H$4,(S36*Monitors!$I$4)+Monitors!$J$4,IF(S36&lt;Monitors!$H$5,(S36*Monitors!$I$5)+Monitors!$J$5,IF(S36&lt;Monitors!$H$6,(S36*Monitors!$I$6)+Monitors!$J$6,IF(S36&lt;Monitors!$H$7,(Monitors!$I$7*S36)+Monitors!$J$7,IF(S36&lt;Monitors!$H$8,(S36*Monitors!$I$8)+Monitors!$J$8,IF(S36&lt;Monitors!$H$9,(S36*Monitors!$I$9)+Monitors!$J$9,IF(S36&lt;Monitors!$H$10,(S36*Monitors!$I$10)+Monitors!$J$10,IF(S36&lt;Monitors!$H$11,(S36*Monitors!$I$11)+Monitors!$J$11,Monitors!$J$12))))))))</f>
        <v>28.226875000000007</v>
      </c>
      <c r="DH36" s="10">
        <f>$DF36-(Monitors!$B$4*'All Data'!$W36)</f>
        <v>26.621109999999998</v>
      </c>
      <c r="DI36" s="10">
        <f>IF($CX36="Yes",DH36-(Monitors!$E$4*(DG36+(Monitors!$B$4*'All Data'!$W36))),'All Data'!DH36)</f>
        <v>26.621109999999998</v>
      </c>
      <c r="DJ36" s="10">
        <f>IF(DD36="Yes",'All Data'!DI36-(DG36*Monitors!$C$4),'All Data'!DI36)</f>
        <v>26.621109999999998</v>
      </c>
      <c r="DK36" s="10">
        <f>IF($DE36="Yes",DJ36-(DG36*Monitors!$D$4),'All Data'!DJ36)</f>
        <v>26.621109999999998</v>
      </c>
      <c r="DL36" s="10">
        <f>IF($CZ36="Yes",DK36-Monitors!$C$7,'All Data'!DK36)</f>
        <v>26.621109999999998</v>
      </c>
      <c r="DM36" s="10">
        <f>IF($DA36="Yes",DL36-Monitors!$D$7,'All Data'!DL36)</f>
        <v>26.621109999999998</v>
      </c>
      <c r="DN36" s="10">
        <f>IF(DB36="Yes",DM36-((DG36+(W36*Monitors!$B$4))*Monitors!$F$4),'All Data'!DM36)</f>
        <v>26.621109999999998</v>
      </c>
      <c r="DO36" s="8" t="str">
        <f t="shared" si="11"/>
        <v>Yes</v>
      </c>
      <c r="DP36" s="10">
        <v>1.7735196000000004</v>
      </c>
      <c r="DQ36" s="10">
        <v>8.7464803999999994</v>
      </c>
      <c r="DR36" s="10">
        <v>8.7464803999999994</v>
      </c>
      <c r="DS36" s="9">
        <v>13.968672998823209</v>
      </c>
      <c r="DT36" s="9" t="s">
        <v>23</v>
      </c>
      <c r="DU36" s="14">
        <v>0</v>
      </c>
    </row>
    <row r="37" spans="1:125" ht="18" customHeight="1">
      <c r="A37" s="29">
        <v>36</v>
      </c>
      <c r="B37" s="29">
        <v>21</v>
      </c>
      <c r="C37" s="29">
        <v>43</v>
      </c>
      <c r="D37" s="21">
        <v>41810</v>
      </c>
      <c r="E37" s="21">
        <v>42037</v>
      </c>
      <c r="F37" s="21">
        <v>42044</v>
      </c>
      <c r="G37" s="20" t="s">
        <v>233</v>
      </c>
      <c r="H37" s="20" t="s">
        <v>26</v>
      </c>
      <c r="I37" s="22">
        <v>6</v>
      </c>
      <c r="J37" s="20" t="s">
        <v>5</v>
      </c>
      <c r="K37" s="20" t="s">
        <v>26</v>
      </c>
      <c r="L37" s="20" t="s">
        <v>6</v>
      </c>
      <c r="M37" s="23" t="s">
        <v>26</v>
      </c>
      <c r="N37" s="23" t="s">
        <v>7</v>
      </c>
      <c r="O37" s="23" t="s">
        <v>26</v>
      </c>
      <c r="P37" s="24">
        <v>9.1</v>
      </c>
      <c r="Q37" s="24">
        <v>16.100000000000001</v>
      </c>
      <c r="R37" s="24">
        <v>18.5</v>
      </c>
      <c r="S37" s="24">
        <v>146.51</v>
      </c>
      <c r="T37" s="24">
        <v>1.78</v>
      </c>
      <c r="U37" s="24">
        <v>768</v>
      </c>
      <c r="V37" s="24">
        <v>1366</v>
      </c>
      <c r="W37" s="24">
        <v>1.0489999999999999</v>
      </c>
      <c r="X37" s="23" t="s">
        <v>8</v>
      </c>
      <c r="Y37" s="23" t="s">
        <v>8</v>
      </c>
      <c r="Z37" s="24">
        <v>7160</v>
      </c>
      <c r="AA37" s="24">
        <v>60</v>
      </c>
      <c r="AB37" s="24">
        <v>160</v>
      </c>
      <c r="AC37" s="24">
        <v>160</v>
      </c>
      <c r="AD37" s="23" t="s">
        <v>300</v>
      </c>
      <c r="AE37" s="23" t="s">
        <v>23</v>
      </c>
      <c r="AF37" s="23" t="s">
        <v>11</v>
      </c>
      <c r="AG37" s="23" t="s">
        <v>26</v>
      </c>
      <c r="AH37" s="23" t="s">
        <v>26</v>
      </c>
      <c r="AI37" s="23" t="s">
        <v>12</v>
      </c>
      <c r="AJ37" s="23" t="s">
        <v>23</v>
      </c>
      <c r="AK37" s="23" t="s">
        <v>23</v>
      </c>
      <c r="AL37" s="23" t="s">
        <v>25</v>
      </c>
      <c r="AM37" s="23" t="s">
        <v>26</v>
      </c>
      <c r="AN37" s="23" t="s">
        <v>14</v>
      </c>
      <c r="AO37" s="23" t="s">
        <v>26</v>
      </c>
      <c r="AP37" s="23" t="s">
        <v>14</v>
      </c>
      <c r="AQ37" s="23" t="s">
        <v>26</v>
      </c>
      <c r="AR37" s="23"/>
      <c r="AS37" s="23" t="s">
        <v>25</v>
      </c>
      <c r="AT37" s="23" t="s">
        <v>26</v>
      </c>
      <c r="AU37" s="23" t="s">
        <v>14</v>
      </c>
      <c r="AV37" s="25" t="s">
        <v>26</v>
      </c>
      <c r="AW37" s="25" t="s">
        <v>26</v>
      </c>
      <c r="AX37" s="26">
        <v>18.5</v>
      </c>
      <c r="AY37" s="26">
        <v>146.51</v>
      </c>
      <c r="AZ37" s="25" t="s">
        <v>14</v>
      </c>
      <c r="BA37" s="25" t="s">
        <v>14</v>
      </c>
      <c r="BB37" s="23" t="s">
        <v>26</v>
      </c>
      <c r="BC37" s="23" t="s">
        <v>15</v>
      </c>
      <c r="BD37" s="23" t="s">
        <v>26</v>
      </c>
      <c r="BE37" s="23" t="s">
        <v>11</v>
      </c>
      <c r="BF37" s="23" t="s">
        <v>382</v>
      </c>
      <c r="BG37" s="23" t="s">
        <v>11</v>
      </c>
      <c r="BH37" s="23" t="s">
        <v>17</v>
      </c>
      <c r="BI37" s="23" t="s">
        <v>26</v>
      </c>
      <c r="BJ37" s="23"/>
      <c r="BK37" s="23" t="s">
        <v>11</v>
      </c>
      <c r="BL37" s="23" t="s">
        <v>11</v>
      </c>
      <c r="BM37" s="23" t="s">
        <v>11</v>
      </c>
      <c r="BN37" s="23"/>
      <c r="BO37" s="24">
        <v>0</v>
      </c>
      <c r="BP37" s="24">
        <v>275</v>
      </c>
      <c r="BQ37" s="24">
        <v>268.39999999999998</v>
      </c>
      <c r="BR37" s="24">
        <v>275</v>
      </c>
      <c r="BS37" s="24">
        <v>200</v>
      </c>
      <c r="BT37" s="23"/>
      <c r="BU37" s="23"/>
      <c r="BV37" s="24">
        <v>10.52</v>
      </c>
      <c r="BW37" s="24">
        <v>0.23</v>
      </c>
      <c r="BX37" s="23"/>
      <c r="BY37" s="24">
        <v>0.22</v>
      </c>
      <c r="BZ37" s="27">
        <v>0.23</v>
      </c>
      <c r="CA37" s="27">
        <v>0.22</v>
      </c>
      <c r="CB37" s="25"/>
      <c r="CC37" s="25"/>
      <c r="CD37" s="28">
        <v>10.53</v>
      </c>
      <c r="CE37" s="28">
        <v>0.22</v>
      </c>
      <c r="CF37" s="25"/>
      <c r="CG37" s="28">
        <v>0.21</v>
      </c>
      <c r="CH37" s="28">
        <v>13.65</v>
      </c>
      <c r="CI37" s="28">
        <v>0.5</v>
      </c>
      <c r="CJ37" s="28">
        <v>0.5</v>
      </c>
      <c r="CK37" s="28">
        <v>0</v>
      </c>
      <c r="CL37" s="28">
        <v>0</v>
      </c>
      <c r="CM37" s="28">
        <v>0.5</v>
      </c>
      <c r="CN37" s="25"/>
      <c r="CO37" s="28">
        <v>0</v>
      </c>
      <c r="CP37" s="30" t="s">
        <v>5</v>
      </c>
      <c r="CQ37" s="8">
        <f t="shared" si="0"/>
        <v>7159.9208245170985</v>
      </c>
      <c r="CR37" s="8">
        <f t="shared" si="1"/>
        <v>19</v>
      </c>
      <c r="CS37" s="8">
        <f t="shared" si="2"/>
        <v>1.05</v>
      </c>
      <c r="CT37" s="8">
        <f t="shared" si="3"/>
        <v>30</v>
      </c>
      <c r="CU37" s="8">
        <f t="shared" si="4"/>
        <v>200</v>
      </c>
      <c r="CV37" s="10">
        <f t="shared" si="5"/>
        <v>40290.25</v>
      </c>
      <c r="CW37" s="10">
        <f t="shared" si="9"/>
        <v>40.29025</v>
      </c>
      <c r="CX37" s="8" t="str">
        <f t="shared" si="6"/>
        <v>No</v>
      </c>
      <c r="CY37" s="30" t="s">
        <v>11</v>
      </c>
      <c r="CZ37" s="30" t="s">
        <v>11</v>
      </c>
      <c r="DA37" s="31" t="s">
        <v>11</v>
      </c>
      <c r="DB37" s="31" t="s">
        <v>11</v>
      </c>
      <c r="DC37" s="8" t="str">
        <f t="shared" si="7"/>
        <v>No</v>
      </c>
      <c r="DD37" s="8" t="s">
        <v>11</v>
      </c>
      <c r="DE37" s="30" t="s">
        <v>11</v>
      </c>
      <c r="DF37" s="10">
        <f t="shared" si="10"/>
        <v>33.563939999999995</v>
      </c>
      <c r="DG37" s="9">
        <f>IF(S37&lt;Monitors!$H$4,(S37*Monitors!$I$4)+Monitors!$J$4,IF(S37&lt;Monitors!$H$5,(S37*Monitors!$I$5)+Monitors!$J$5,IF(S37&lt;Monitors!$H$6,(S37*Monitors!$I$6)+Monitors!$J$6,IF(S37&lt;Monitors!$H$7,(Monitors!$I$7*S37)+Monitors!$J$7,IF(S37&lt;Monitors!$H$8,(S37*Monitors!$I$8)+Monitors!$J$8,IF(S37&lt;Monitors!$H$9,(S37*Monitors!$I$9)+Monitors!$J$9,IF(S37&lt;Monitors!$H$10,(S37*Monitors!$I$10)+Monitors!$J$10,IF(S37&lt;Monitors!$H$11,(S37*Monitors!$I$11)+Monitors!$J$11,Monitors!$J$12))))))))</f>
        <v>28.350624999999994</v>
      </c>
      <c r="DH37" s="10">
        <f>$DF37-(Monitors!$B$4*'All Data'!$W37)</f>
        <v>27.133569999999995</v>
      </c>
      <c r="DI37" s="10">
        <f>IF($CX37="Yes",DH37-(Monitors!$E$4*(DG37+(Monitors!$B$4*'All Data'!$W37))),'All Data'!DH37)</f>
        <v>27.133569999999995</v>
      </c>
      <c r="DJ37" s="10">
        <f>IF(DD37="Yes",'All Data'!DI37-(DG37*Monitors!$C$4),'All Data'!DI37)</f>
        <v>27.133569999999995</v>
      </c>
      <c r="DK37" s="10">
        <f>IF($DE37="Yes",DJ37-(DG37*Monitors!$D$4),'All Data'!DJ37)</f>
        <v>27.133569999999995</v>
      </c>
      <c r="DL37" s="10">
        <f>IF($CZ37="Yes",DK37-Monitors!$C$7,'All Data'!DK37)</f>
        <v>27.133569999999995</v>
      </c>
      <c r="DM37" s="10">
        <f>IF($DA37="Yes",DL37-Monitors!$D$7,'All Data'!DL37)</f>
        <v>27.133569999999995</v>
      </c>
      <c r="DN37" s="10">
        <f>IF(DB37="Yes",DM37-((DG37+(W37*Monitors!$B$4))*Monitors!$F$4),'All Data'!DM37)</f>
        <v>27.133569999999995</v>
      </c>
      <c r="DO37" s="8" t="str">
        <f t="shared" si="11"/>
        <v>Yes</v>
      </c>
      <c r="DP37" s="10">
        <v>1.6116100000000002</v>
      </c>
      <c r="DQ37" s="10">
        <v>8.9083899999999989</v>
      </c>
      <c r="DR37" s="10">
        <v>8.9083899999999989</v>
      </c>
      <c r="DS37" s="9">
        <v>13.985731994176586</v>
      </c>
      <c r="DT37" s="9" t="s">
        <v>23</v>
      </c>
      <c r="DU37" s="14">
        <v>0</v>
      </c>
    </row>
    <row r="38" spans="1:125" ht="18" customHeight="1">
      <c r="A38" s="29">
        <v>37</v>
      </c>
      <c r="B38" s="29">
        <v>21</v>
      </c>
      <c r="C38" s="29">
        <v>42</v>
      </c>
      <c r="D38" s="21">
        <v>41810</v>
      </c>
      <c r="E38" s="21">
        <v>41815</v>
      </c>
      <c r="F38" s="21">
        <v>41823</v>
      </c>
      <c r="G38" s="20" t="s">
        <v>182</v>
      </c>
      <c r="H38" s="20" t="s">
        <v>26</v>
      </c>
      <c r="I38" s="22">
        <v>6</v>
      </c>
      <c r="J38" s="20" t="s">
        <v>5</v>
      </c>
      <c r="K38" s="20" t="s">
        <v>26</v>
      </c>
      <c r="L38" s="20" t="s">
        <v>6</v>
      </c>
      <c r="M38" s="23" t="s">
        <v>26</v>
      </c>
      <c r="N38" s="23" t="s">
        <v>7</v>
      </c>
      <c r="O38" s="23" t="s">
        <v>26</v>
      </c>
      <c r="P38" s="24">
        <v>9.1</v>
      </c>
      <c r="Q38" s="24">
        <v>16.100000000000001</v>
      </c>
      <c r="R38" s="24">
        <v>18.5</v>
      </c>
      <c r="S38" s="24">
        <v>146.51</v>
      </c>
      <c r="T38" s="24">
        <v>1.78</v>
      </c>
      <c r="U38" s="24">
        <v>768</v>
      </c>
      <c r="V38" s="24">
        <v>1366</v>
      </c>
      <c r="W38" s="24">
        <v>1.0489999999999999</v>
      </c>
      <c r="X38" s="23" t="s">
        <v>8</v>
      </c>
      <c r="Y38" s="23" t="s">
        <v>8</v>
      </c>
      <c r="Z38" s="24">
        <v>7160</v>
      </c>
      <c r="AA38" s="24">
        <v>60</v>
      </c>
      <c r="AB38" s="24">
        <v>160</v>
      </c>
      <c r="AC38" s="24">
        <v>160</v>
      </c>
      <c r="AD38" s="23" t="s">
        <v>300</v>
      </c>
      <c r="AE38" s="23" t="s">
        <v>23</v>
      </c>
      <c r="AF38" s="23" t="s">
        <v>11</v>
      </c>
      <c r="AG38" s="23" t="s">
        <v>26</v>
      </c>
      <c r="AH38" s="23" t="s">
        <v>26</v>
      </c>
      <c r="AI38" s="23" t="s">
        <v>12</v>
      </c>
      <c r="AJ38" s="23" t="s">
        <v>23</v>
      </c>
      <c r="AK38" s="23" t="s">
        <v>23</v>
      </c>
      <c r="AL38" s="23" t="s">
        <v>129</v>
      </c>
      <c r="AM38" s="23" t="s">
        <v>26</v>
      </c>
      <c r="AN38" s="23" t="s">
        <v>14</v>
      </c>
      <c r="AO38" s="23" t="s">
        <v>26</v>
      </c>
      <c r="AP38" s="23" t="s">
        <v>14</v>
      </c>
      <c r="AQ38" s="23" t="s">
        <v>26</v>
      </c>
      <c r="AR38" s="23"/>
      <c r="AS38" s="23" t="s">
        <v>129</v>
      </c>
      <c r="AT38" s="23" t="s">
        <v>26</v>
      </c>
      <c r="AU38" s="23" t="s">
        <v>14</v>
      </c>
      <c r="AV38" s="25" t="s">
        <v>26</v>
      </c>
      <c r="AW38" s="25" t="s">
        <v>26</v>
      </c>
      <c r="AX38" s="26">
        <v>18.5</v>
      </c>
      <c r="AY38" s="26">
        <v>146.51</v>
      </c>
      <c r="AZ38" s="25" t="s">
        <v>14</v>
      </c>
      <c r="BA38" s="25" t="s">
        <v>14</v>
      </c>
      <c r="BB38" s="23" t="s">
        <v>26</v>
      </c>
      <c r="BC38" s="23" t="s">
        <v>15</v>
      </c>
      <c r="BD38" s="23" t="s">
        <v>26</v>
      </c>
      <c r="BE38" s="23" t="s">
        <v>11</v>
      </c>
      <c r="BF38" s="23" t="s">
        <v>382</v>
      </c>
      <c r="BG38" s="23" t="s">
        <v>11</v>
      </c>
      <c r="BH38" s="23" t="s">
        <v>17</v>
      </c>
      <c r="BI38" s="23" t="s">
        <v>26</v>
      </c>
      <c r="BJ38" s="23"/>
      <c r="BK38" s="23" t="s">
        <v>11</v>
      </c>
      <c r="BL38" s="23" t="s">
        <v>11</v>
      </c>
      <c r="BM38" s="23" t="s">
        <v>11</v>
      </c>
      <c r="BN38" s="23"/>
      <c r="BO38" s="24">
        <v>0</v>
      </c>
      <c r="BP38" s="24">
        <v>275</v>
      </c>
      <c r="BQ38" s="24">
        <v>268.39999999999998</v>
      </c>
      <c r="BR38" s="24">
        <v>275</v>
      </c>
      <c r="BS38" s="24">
        <v>200</v>
      </c>
      <c r="BT38" s="23"/>
      <c r="BU38" s="23"/>
      <c r="BV38" s="24">
        <v>10.52</v>
      </c>
      <c r="BW38" s="24">
        <v>0.23</v>
      </c>
      <c r="BX38" s="23"/>
      <c r="BY38" s="24">
        <v>0.22</v>
      </c>
      <c r="BZ38" s="27">
        <v>0.23</v>
      </c>
      <c r="CA38" s="27">
        <v>0.22</v>
      </c>
      <c r="CB38" s="25"/>
      <c r="CC38" s="25"/>
      <c r="CD38" s="28">
        <v>10.53</v>
      </c>
      <c r="CE38" s="28">
        <v>0.22</v>
      </c>
      <c r="CF38" s="25"/>
      <c r="CG38" s="28">
        <v>0.21</v>
      </c>
      <c r="CH38" s="28">
        <v>13.65</v>
      </c>
      <c r="CI38" s="28">
        <v>0.5</v>
      </c>
      <c r="CJ38" s="28">
        <v>0.5</v>
      </c>
      <c r="CK38" s="28">
        <v>0</v>
      </c>
      <c r="CL38" s="28">
        <v>0</v>
      </c>
      <c r="CM38" s="28">
        <v>0.5</v>
      </c>
      <c r="CN38" s="25"/>
      <c r="CO38" s="28">
        <v>0</v>
      </c>
      <c r="CP38" s="30" t="s">
        <v>5</v>
      </c>
      <c r="CQ38" s="8">
        <f t="shared" si="0"/>
        <v>7159.9208245170985</v>
      </c>
      <c r="CR38" s="8">
        <f t="shared" si="1"/>
        <v>19</v>
      </c>
      <c r="CS38" s="8">
        <f t="shared" si="2"/>
        <v>1.05</v>
      </c>
      <c r="CT38" s="8">
        <f t="shared" si="3"/>
        <v>30</v>
      </c>
      <c r="CU38" s="8">
        <f t="shared" si="4"/>
        <v>200</v>
      </c>
      <c r="CV38" s="10">
        <f t="shared" si="5"/>
        <v>40290.25</v>
      </c>
      <c r="CW38" s="10">
        <f t="shared" si="9"/>
        <v>40.29025</v>
      </c>
      <c r="CX38" s="8" t="str">
        <f t="shared" si="6"/>
        <v>No</v>
      </c>
      <c r="CY38" s="30" t="s">
        <v>11</v>
      </c>
      <c r="CZ38" s="30" t="s">
        <v>11</v>
      </c>
      <c r="DA38" s="31" t="s">
        <v>11</v>
      </c>
      <c r="DB38" s="31" t="s">
        <v>11</v>
      </c>
      <c r="DC38" s="8" t="str">
        <f t="shared" si="7"/>
        <v>No</v>
      </c>
      <c r="DD38" s="8" t="s">
        <v>11</v>
      </c>
      <c r="DE38" s="30" t="s">
        <v>11</v>
      </c>
      <c r="DF38" s="10">
        <f t="shared" si="10"/>
        <v>33.563939999999995</v>
      </c>
      <c r="DG38" s="9">
        <f>IF(S38&lt;Monitors!$H$4,(S38*Monitors!$I$4)+Monitors!$J$4,IF(S38&lt;Monitors!$H$5,(S38*Monitors!$I$5)+Monitors!$J$5,IF(S38&lt;Monitors!$H$6,(S38*Monitors!$I$6)+Monitors!$J$6,IF(S38&lt;Monitors!$H$7,(Monitors!$I$7*S38)+Monitors!$J$7,IF(S38&lt;Monitors!$H$8,(S38*Monitors!$I$8)+Monitors!$J$8,IF(S38&lt;Monitors!$H$9,(S38*Monitors!$I$9)+Monitors!$J$9,IF(S38&lt;Monitors!$H$10,(S38*Monitors!$I$10)+Monitors!$J$10,IF(S38&lt;Monitors!$H$11,(S38*Monitors!$I$11)+Monitors!$J$11,Monitors!$J$12))))))))</f>
        <v>28.350624999999994</v>
      </c>
      <c r="DH38" s="10">
        <f>$DF38-(Monitors!$B$4*'All Data'!$W38)</f>
        <v>27.133569999999995</v>
      </c>
      <c r="DI38" s="10">
        <f>IF($CX38="Yes",DH38-(Monitors!$E$4*(DG38+(Monitors!$B$4*'All Data'!$W38))),'All Data'!DH38)</f>
        <v>27.133569999999995</v>
      </c>
      <c r="DJ38" s="10">
        <f>IF(DD38="Yes",'All Data'!DI38-(DG38*Monitors!$C$4),'All Data'!DI38)</f>
        <v>27.133569999999995</v>
      </c>
      <c r="DK38" s="10">
        <f>IF($DE38="Yes",DJ38-(DG38*Monitors!$D$4),'All Data'!DJ38)</f>
        <v>27.133569999999995</v>
      </c>
      <c r="DL38" s="10">
        <f>IF($CZ38="Yes",DK38-Monitors!$C$7,'All Data'!DK38)</f>
        <v>27.133569999999995</v>
      </c>
      <c r="DM38" s="10">
        <f>IF($DA38="Yes",DL38-Monitors!$D$7,'All Data'!DL38)</f>
        <v>27.133569999999995</v>
      </c>
      <c r="DN38" s="10">
        <f>IF(DB38="Yes",DM38-((DG38+(W38*Monitors!$B$4))*Monitors!$F$4),'All Data'!DM38)</f>
        <v>27.133569999999995</v>
      </c>
      <c r="DO38" s="8" t="str">
        <f t="shared" si="11"/>
        <v>Yes</v>
      </c>
      <c r="DP38" s="10">
        <v>1.6116100000000002</v>
      </c>
      <c r="DQ38" s="10">
        <v>8.9083899999999989</v>
      </c>
      <c r="DR38" s="10">
        <v>8.9083899999999989</v>
      </c>
      <c r="DS38" s="9">
        <v>13.985731994176586</v>
      </c>
      <c r="DT38" s="9" t="s">
        <v>23</v>
      </c>
      <c r="DU38" s="14">
        <v>0</v>
      </c>
    </row>
    <row r="39" spans="1:125" ht="18" customHeight="1">
      <c r="A39" s="29">
        <v>38</v>
      </c>
      <c r="B39" s="29">
        <v>5</v>
      </c>
      <c r="C39" s="29">
        <v>3</v>
      </c>
      <c r="D39" s="21">
        <v>41920</v>
      </c>
      <c r="E39" s="21">
        <v>41860</v>
      </c>
      <c r="F39" s="21">
        <v>41934</v>
      </c>
      <c r="G39" s="20" t="s">
        <v>4</v>
      </c>
      <c r="H39" s="20"/>
      <c r="I39" s="22">
        <v>6</v>
      </c>
      <c r="J39" s="20" t="s">
        <v>5</v>
      </c>
      <c r="K39" s="20"/>
      <c r="L39" s="20" t="s">
        <v>6</v>
      </c>
      <c r="M39" s="23"/>
      <c r="N39" s="23" t="s">
        <v>7</v>
      </c>
      <c r="O39" s="23"/>
      <c r="P39" s="24">
        <v>9.3000000000000007</v>
      </c>
      <c r="Q39" s="24">
        <v>17.100000000000001</v>
      </c>
      <c r="R39" s="24">
        <v>19.5</v>
      </c>
      <c r="S39" s="24">
        <v>158.80000000000001</v>
      </c>
      <c r="T39" s="24">
        <v>1.78</v>
      </c>
      <c r="U39" s="24">
        <v>768</v>
      </c>
      <c r="V39" s="24">
        <v>1366</v>
      </c>
      <c r="W39" s="24">
        <v>1.0489999999999999</v>
      </c>
      <c r="X39" s="23" t="s">
        <v>8</v>
      </c>
      <c r="Y39" s="23" t="s">
        <v>8</v>
      </c>
      <c r="Z39" s="24">
        <v>6606</v>
      </c>
      <c r="AA39" s="24">
        <v>60</v>
      </c>
      <c r="AB39" s="24">
        <v>90</v>
      </c>
      <c r="AC39" s="24">
        <v>65</v>
      </c>
      <c r="AD39" s="23" t="s">
        <v>10</v>
      </c>
      <c r="AE39" s="23" t="s">
        <v>11</v>
      </c>
      <c r="AF39" s="23" t="s">
        <v>11</v>
      </c>
      <c r="AG39" s="23"/>
      <c r="AH39" s="23"/>
      <c r="AI39" s="23" t="s">
        <v>12</v>
      </c>
      <c r="AJ39" s="23" t="s">
        <v>11</v>
      </c>
      <c r="AK39" s="23" t="s">
        <v>11</v>
      </c>
      <c r="AL39" s="23" t="s">
        <v>13</v>
      </c>
      <c r="AM39" s="23"/>
      <c r="AN39" s="23" t="s">
        <v>14</v>
      </c>
      <c r="AO39" s="23"/>
      <c r="AP39" s="23" t="s">
        <v>14</v>
      </c>
      <c r="AQ39" s="23"/>
      <c r="AR39" s="23"/>
      <c r="AS39" s="23" t="s">
        <v>13</v>
      </c>
      <c r="AT39" s="23"/>
      <c r="AU39" s="23" t="s">
        <v>14</v>
      </c>
      <c r="AV39" s="25"/>
      <c r="AW39" s="25"/>
      <c r="AX39" s="26">
        <v>19.5</v>
      </c>
      <c r="AY39" s="26">
        <v>158.80000000000001</v>
      </c>
      <c r="AZ39" s="25" t="s">
        <v>14</v>
      </c>
      <c r="BA39" s="25" t="s">
        <v>14</v>
      </c>
      <c r="BB39" s="23"/>
      <c r="BC39" s="23" t="s">
        <v>15</v>
      </c>
      <c r="BD39" s="23"/>
      <c r="BE39" s="23" t="s">
        <v>11</v>
      </c>
      <c r="BF39" s="23" t="s">
        <v>16</v>
      </c>
      <c r="BG39" s="23" t="s">
        <v>11</v>
      </c>
      <c r="BH39" s="23" t="s">
        <v>17</v>
      </c>
      <c r="BI39" s="23"/>
      <c r="BJ39" s="23" t="s">
        <v>18</v>
      </c>
      <c r="BK39" s="23" t="s">
        <v>11</v>
      </c>
      <c r="BL39" s="23" t="s">
        <v>11</v>
      </c>
      <c r="BM39" s="23"/>
      <c r="BN39" s="23"/>
      <c r="BO39" s="24">
        <v>9.6999999999999993</v>
      </c>
      <c r="BP39" s="24">
        <v>226.1</v>
      </c>
      <c r="BQ39" s="24">
        <v>226.1</v>
      </c>
      <c r="BR39" s="24">
        <v>184.9</v>
      </c>
      <c r="BS39" s="24">
        <v>200</v>
      </c>
      <c r="BT39" s="23"/>
      <c r="BU39" s="23"/>
      <c r="BV39" s="24">
        <v>10.62</v>
      </c>
      <c r="BW39" s="24">
        <v>0.25</v>
      </c>
      <c r="BX39" s="23"/>
      <c r="BY39" s="24">
        <v>0.15</v>
      </c>
      <c r="BZ39" s="27">
        <v>0.25</v>
      </c>
      <c r="CA39" s="27">
        <v>0.15</v>
      </c>
      <c r="CB39" s="25"/>
      <c r="CC39" s="25"/>
      <c r="CD39" s="28">
        <v>10.71</v>
      </c>
      <c r="CE39" s="28">
        <v>0.26</v>
      </c>
      <c r="CF39" s="25"/>
      <c r="CG39" s="28">
        <v>0.16</v>
      </c>
      <c r="CH39" s="28">
        <v>14</v>
      </c>
      <c r="CI39" s="28">
        <v>0.5</v>
      </c>
      <c r="CJ39" s="28">
        <v>0.5</v>
      </c>
      <c r="CK39" s="25"/>
      <c r="CL39" s="25"/>
      <c r="CM39" s="28">
        <v>0.42</v>
      </c>
      <c r="CN39" s="25"/>
      <c r="CO39" s="28">
        <v>0</v>
      </c>
      <c r="CP39" s="30" t="s">
        <v>5</v>
      </c>
      <c r="CQ39" s="8">
        <f t="shared" si="0"/>
        <v>6605.7934508816115</v>
      </c>
      <c r="CR39" s="8">
        <f t="shared" si="1"/>
        <v>20</v>
      </c>
      <c r="CS39" s="8">
        <f t="shared" si="2"/>
        <v>1.05</v>
      </c>
      <c r="CT39" s="8">
        <f t="shared" si="3"/>
        <v>30</v>
      </c>
      <c r="CU39" s="8">
        <f t="shared" si="4"/>
        <v>200</v>
      </c>
      <c r="CV39" s="10">
        <f t="shared" si="5"/>
        <v>35904.68</v>
      </c>
      <c r="CW39" s="10">
        <f t="shared" si="9"/>
        <v>35.904679999999999</v>
      </c>
      <c r="CX39" s="8" t="str">
        <f t="shared" si="6"/>
        <v>No</v>
      </c>
      <c r="CY39" s="30" t="s">
        <v>11</v>
      </c>
      <c r="CZ39" s="30" t="s">
        <v>11</v>
      </c>
      <c r="DA39" s="31" t="s">
        <v>11</v>
      </c>
      <c r="DB39" s="31" t="s">
        <v>11</v>
      </c>
      <c r="DC39" s="8" t="str">
        <f t="shared" si="7"/>
        <v>No</v>
      </c>
      <c r="DD39" s="8" t="s">
        <v>11</v>
      </c>
      <c r="DE39" s="30" t="s">
        <v>11</v>
      </c>
      <c r="DF39" s="10">
        <f t="shared" si="10"/>
        <v>33.98442</v>
      </c>
      <c r="DG39" s="9">
        <f>IF(S39&lt;Monitors!$H$4,(S39*Monitors!$I$4)+Monitors!$J$4,IF(S39&lt;Monitors!$H$5,(S39*Monitors!$I$5)+Monitors!$J$5,IF(S39&lt;Monitors!$H$6,(S39*Monitors!$I$6)+Monitors!$J$6,IF(S39&lt;Monitors!$H$7,(Monitors!$I$7*S39)+Monitors!$J$7,IF(S39&lt;Monitors!$H$8,(S39*Monitors!$I$8)+Monitors!$J$8,IF(S39&lt;Monitors!$H$9,(S39*Monitors!$I$9)+Monitors!$J$9,IF(S39&lt;Monitors!$H$10,(S39*Monitors!$I$10)+Monitors!$J$10,IF(S39&lt;Monitors!$H$11,(S39*Monitors!$I$11)+Monitors!$J$11,Monitors!$J$12))))))))</f>
        <v>32.583333333333336</v>
      </c>
      <c r="DH39" s="10">
        <f>$DF39-(Monitors!$B$4*'All Data'!$W39)</f>
        <v>27.55405</v>
      </c>
      <c r="DI39" s="10">
        <f>IF($CX39="Yes",DH39-(Monitors!$E$4*(DG39+(Monitors!$B$4*'All Data'!$W39))),'All Data'!DH39)</f>
        <v>27.55405</v>
      </c>
      <c r="DJ39" s="10">
        <f>IF(DD39="Yes",'All Data'!DI39-(DG39*Monitors!$C$4),'All Data'!DI39)</f>
        <v>27.55405</v>
      </c>
      <c r="DK39" s="10">
        <f>IF($DE39="Yes",DJ39-(DG39*Monitors!$D$4),'All Data'!DJ39)</f>
        <v>27.55405</v>
      </c>
      <c r="DL39" s="10">
        <f>IF($CZ39="Yes",DK39-Monitors!$C$7,'All Data'!DK39)</f>
        <v>27.55405</v>
      </c>
      <c r="DM39" s="10">
        <f>IF($DA39="Yes",DL39-Monitors!$D$7,'All Data'!DL39)</f>
        <v>27.55405</v>
      </c>
      <c r="DN39" s="10">
        <f>IF(DB39="Yes",DM39-((DG39+(W39*Monitors!$B$4))*Monitors!$F$4),'All Data'!DM39)</f>
        <v>27.55405</v>
      </c>
      <c r="DO39" s="8" t="str">
        <f t="shared" si="11"/>
        <v>Yes</v>
      </c>
      <c r="DP39" s="10">
        <v>1.4361872000000002</v>
      </c>
      <c r="DQ39" s="10">
        <v>9.1838127999999983</v>
      </c>
      <c r="DR39" s="10">
        <v>9.1838127999999983</v>
      </c>
      <c r="DS39" s="9">
        <v>15.149665577079199</v>
      </c>
      <c r="DT39" s="9" t="s">
        <v>23</v>
      </c>
      <c r="DU39" s="14">
        <v>0</v>
      </c>
    </row>
    <row r="40" spans="1:125" ht="18" customHeight="1">
      <c r="A40" s="29">
        <v>39</v>
      </c>
      <c r="B40" s="29">
        <v>47</v>
      </c>
      <c r="C40" s="29">
        <v>27</v>
      </c>
      <c r="D40" s="21">
        <v>41760</v>
      </c>
      <c r="E40" s="21">
        <v>41764</v>
      </c>
      <c r="F40" s="21">
        <v>41774</v>
      </c>
      <c r="G40" s="20" t="s">
        <v>4</v>
      </c>
      <c r="H40" s="20" t="s">
        <v>26</v>
      </c>
      <c r="I40" s="22">
        <v>6</v>
      </c>
      <c r="J40" s="20" t="s">
        <v>5</v>
      </c>
      <c r="K40" s="20" t="s">
        <v>26</v>
      </c>
      <c r="L40" s="20" t="s">
        <v>6</v>
      </c>
      <c r="M40" s="23" t="s">
        <v>26</v>
      </c>
      <c r="N40" s="23" t="s">
        <v>7</v>
      </c>
      <c r="O40" s="23" t="s">
        <v>26</v>
      </c>
      <c r="P40" s="24">
        <v>9.3000000000000007</v>
      </c>
      <c r="Q40" s="24">
        <v>17.100000000000001</v>
      </c>
      <c r="R40" s="24">
        <v>19.5</v>
      </c>
      <c r="S40" s="24">
        <v>158.62</v>
      </c>
      <c r="T40" s="24">
        <v>1.78</v>
      </c>
      <c r="U40" s="24">
        <v>768</v>
      </c>
      <c r="V40" s="24">
        <v>1366</v>
      </c>
      <c r="W40" s="24">
        <v>1.0489999999999999</v>
      </c>
      <c r="X40" s="23" t="s">
        <v>8</v>
      </c>
      <c r="Y40" s="23" t="s">
        <v>8</v>
      </c>
      <c r="Z40" s="24">
        <v>6615</v>
      </c>
      <c r="AA40" s="24">
        <v>60</v>
      </c>
      <c r="AB40" s="24">
        <v>90</v>
      </c>
      <c r="AC40" s="24">
        <v>65</v>
      </c>
      <c r="AD40" s="23" t="s">
        <v>400</v>
      </c>
      <c r="AE40" s="23" t="s">
        <v>23</v>
      </c>
      <c r="AF40" s="23" t="s">
        <v>11</v>
      </c>
      <c r="AG40" s="23" t="s">
        <v>26</v>
      </c>
      <c r="AH40" s="23" t="s">
        <v>26</v>
      </c>
      <c r="AI40" s="23" t="s">
        <v>34</v>
      </c>
      <c r="AJ40" s="23" t="s">
        <v>11</v>
      </c>
      <c r="AK40" s="23" t="s">
        <v>23</v>
      </c>
      <c r="AL40" s="23" t="s">
        <v>111</v>
      </c>
      <c r="AM40" s="23" t="s">
        <v>14</v>
      </c>
      <c r="AN40" s="23" t="s">
        <v>14</v>
      </c>
      <c r="AO40" s="23" t="s">
        <v>14</v>
      </c>
      <c r="AP40" s="23" t="s">
        <v>14</v>
      </c>
      <c r="AQ40" s="23" t="s">
        <v>14</v>
      </c>
      <c r="AR40" s="23"/>
      <c r="AS40" s="23" t="s">
        <v>111</v>
      </c>
      <c r="AT40" s="23" t="s">
        <v>14</v>
      </c>
      <c r="AU40" s="23" t="s">
        <v>14</v>
      </c>
      <c r="AV40" s="25" t="s">
        <v>14</v>
      </c>
      <c r="AW40" s="25" t="s">
        <v>14</v>
      </c>
      <c r="AX40" s="26">
        <v>19.5</v>
      </c>
      <c r="AY40" s="26">
        <v>158.62</v>
      </c>
      <c r="AZ40" s="25" t="s">
        <v>14</v>
      </c>
      <c r="BA40" s="25" t="s">
        <v>14</v>
      </c>
      <c r="BB40" s="23" t="s">
        <v>14</v>
      </c>
      <c r="BC40" s="23" t="s">
        <v>15</v>
      </c>
      <c r="BD40" s="23" t="s">
        <v>26</v>
      </c>
      <c r="BE40" s="23" t="s">
        <v>11</v>
      </c>
      <c r="BF40" s="23" t="s">
        <v>974</v>
      </c>
      <c r="BG40" s="23" t="s">
        <v>11</v>
      </c>
      <c r="BH40" s="23" t="s">
        <v>17</v>
      </c>
      <c r="BI40" s="23" t="s">
        <v>14</v>
      </c>
      <c r="BJ40" s="23"/>
      <c r="BK40" s="23" t="s">
        <v>11</v>
      </c>
      <c r="BL40" s="23" t="s">
        <v>11</v>
      </c>
      <c r="BM40" s="23" t="s">
        <v>11</v>
      </c>
      <c r="BN40" s="23"/>
      <c r="BO40" s="24">
        <v>2.2999999999999998</v>
      </c>
      <c r="BP40" s="24">
        <v>211</v>
      </c>
      <c r="BQ40" s="24">
        <v>200</v>
      </c>
      <c r="BR40" s="24">
        <v>195</v>
      </c>
      <c r="BS40" s="24">
        <v>200</v>
      </c>
      <c r="BT40" s="23"/>
      <c r="BU40" s="23"/>
      <c r="BV40" s="24">
        <v>10.65</v>
      </c>
      <c r="BW40" s="24">
        <v>0.24</v>
      </c>
      <c r="BX40" s="23"/>
      <c r="BY40" s="24">
        <v>0.16</v>
      </c>
      <c r="BZ40" s="27">
        <v>0.24</v>
      </c>
      <c r="CA40" s="27">
        <v>0.16</v>
      </c>
      <c r="CB40" s="25"/>
      <c r="CC40" s="25"/>
      <c r="CD40" s="28">
        <v>10.83</v>
      </c>
      <c r="CE40" s="28">
        <v>0.24</v>
      </c>
      <c r="CF40" s="25"/>
      <c r="CG40" s="28">
        <v>0.17</v>
      </c>
      <c r="CH40" s="28">
        <v>13.96</v>
      </c>
      <c r="CI40" s="28">
        <v>0.5</v>
      </c>
      <c r="CJ40" s="28">
        <v>0.5</v>
      </c>
      <c r="CK40" s="28">
        <v>0</v>
      </c>
      <c r="CL40" s="28">
        <v>0</v>
      </c>
      <c r="CM40" s="28">
        <v>0.5</v>
      </c>
      <c r="CN40" s="25"/>
      <c r="CO40" s="28">
        <v>0</v>
      </c>
      <c r="CP40" s="30" t="s">
        <v>5</v>
      </c>
      <c r="CQ40" s="8">
        <f t="shared" si="0"/>
        <v>6613.2896229983608</v>
      </c>
      <c r="CR40" s="8">
        <f t="shared" si="1"/>
        <v>20</v>
      </c>
      <c r="CS40" s="8">
        <f t="shared" si="2"/>
        <v>1.05</v>
      </c>
      <c r="CT40" s="8">
        <f t="shared" si="3"/>
        <v>30</v>
      </c>
      <c r="CU40" s="8">
        <f t="shared" si="4"/>
        <v>200</v>
      </c>
      <c r="CV40" s="10">
        <f t="shared" si="5"/>
        <v>33468.82</v>
      </c>
      <c r="CW40" s="10">
        <f t="shared" si="9"/>
        <v>33.468820000000001</v>
      </c>
      <c r="CX40" s="8" t="str">
        <f t="shared" si="6"/>
        <v>No</v>
      </c>
      <c r="CY40" s="30" t="s">
        <v>11</v>
      </c>
      <c r="CZ40" s="30" t="s">
        <v>11</v>
      </c>
      <c r="DA40" s="31" t="s">
        <v>11</v>
      </c>
      <c r="DB40" s="31" t="s">
        <v>11</v>
      </c>
      <c r="DC40" s="8" t="str">
        <f t="shared" si="7"/>
        <v>No</v>
      </c>
      <c r="DD40" s="8" t="s">
        <v>11</v>
      </c>
      <c r="DE40" s="30" t="s">
        <v>11</v>
      </c>
      <c r="DF40" s="10">
        <f t="shared" si="10"/>
        <v>34.019460000000002</v>
      </c>
      <c r="DG40" s="9">
        <f>IF(S40&lt;Monitors!$H$4,(S40*Monitors!$I$4)+Monitors!$J$4,IF(S40&lt;Monitors!$H$5,(S40*Monitors!$I$5)+Monitors!$J$5,IF(S40&lt;Monitors!$H$6,(S40*Monitors!$I$6)+Monitors!$J$6,IF(S40&lt;Monitors!$H$7,(Monitors!$I$7*S40)+Monitors!$J$7,IF(S40&lt;Monitors!$H$8,(S40*Monitors!$I$8)+Monitors!$J$8,IF(S40&lt;Monitors!$H$9,(S40*Monitors!$I$9)+Monitors!$J$9,IF(S40&lt;Monitors!$H$10,(S40*Monitors!$I$10)+Monitors!$J$10,IF(S40&lt;Monitors!$H$11,(S40*Monitors!$I$11)+Monitors!$J$11,Monitors!$J$12))))))))</f>
        <v>32.545833333333334</v>
      </c>
      <c r="DH40" s="10">
        <f>$DF40-(Monitors!$B$4*'All Data'!$W40)</f>
        <v>27.589090000000002</v>
      </c>
      <c r="DI40" s="10">
        <f>IF($CX40="Yes",DH40-(Monitors!$E$4*(DG40+(Monitors!$B$4*'All Data'!$W40))),'All Data'!DH40)</f>
        <v>27.589090000000002</v>
      </c>
      <c r="DJ40" s="10">
        <f>IF(DD40="Yes",'All Data'!DI40-(DG40*Monitors!$C$4),'All Data'!DI40)</f>
        <v>27.589090000000002</v>
      </c>
      <c r="DK40" s="10">
        <f>IF($DE40="Yes",DJ40-(DG40*Monitors!$D$4),'All Data'!DJ40)</f>
        <v>27.589090000000002</v>
      </c>
      <c r="DL40" s="10">
        <f>IF($CZ40="Yes",DK40-Monitors!$C$7,'All Data'!DK40)</f>
        <v>27.589090000000002</v>
      </c>
      <c r="DM40" s="10">
        <f>IF($DA40="Yes",DL40-Monitors!$D$7,'All Data'!DL40)</f>
        <v>27.589090000000002</v>
      </c>
      <c r="DN40" s="10">
        <f>IF(DB40="Yes",DM40-((DG40+(W40*Monitors!$B$4))*Monitors!$F$4),'All Data'!DM40)</f>
        <v>27.589090000000002</v>
      </c>
      <c r="DO40" s="8" t="str">
        <f t="shared" si="11"/>
        <v>Yes</v>
      </c>
      <c r="DP40" s="10">
        <v>1.3387528000000002</v>
      </c>
      <c r="DQ40" s="10">
        <v>9.3112472000000004</v>
      </c>
      <c r="DR40" s="10">
        <v>9.3112472000000004</v>
      </c>
      <c r="DS40" s="9">
        <v>15.13263069244401</v>
      </c>
      <c r="DT40" s="9" t="s">
        <v>23</v>
      </c>
      <c r="DU40" s="14">
        <v>0</v>
      </c>
    </row>
    <row r="41" spans="1:125" ht="18" customHeight="1">
      <c r="A41" s="29">
        <v>40</v>
      </c>
      <c r="B41" s="29">
        <v>19</v>
      </c>
      <c r="C41" s="29">
        <v>867</v>
      </c>
      <c r="D41" s="21">
        <v>40969</v>
      </c>
      <c r="E41" s="21">
        <v>41257</v>
      </c>
      <c r="F41" s="21">
        <v>41277</v>
      </c>
      <c r="G41" s="20" t="s">
        <v>4</v>
      </c>
      <c r="H41" s="20"/>
      <c r="I41" s="22">
        <v>6</v>
      </c>
      <c r="J41" s="20" t="s">
        <v>5</v>
      </c>
      <c r="K41" s="20"/>
      <c r="L41" s="20" t="s">
        <v>27</v>
      </c>
      <c r="M41" s="23" t="s">
        <v>27</v>
      </c>
      <c r="N41" s="23" t="s">
        <v>7</v>
      </c>
      <c r="O41" s="23"/>
      <c r="P41" s="24">
        <v>9.1</v>
      </c>
      <c r="Q41" s="24">
        <v>16.100000000000001</v>
      </c>
      <c r="R41" s="24">
        <v>18.5</v>
      </c>
      <c r="S41" s="24">
        <v>146.4</v>
      </c>
      <c r="T41" s="24">
        <v>1.78</v>
      </c>
      <c r="U41" s="24">
        <v>768</v>
      </c>
      <c r="V41" s="24">
        <v>1366</v>
      </c>
      <c r="W41" s="24">
        <v>1.0489999999999999</v>
      </c>
      <c r="X41" s="23" t="s">
        <v>8</v>
      </c>
      <c r="Y41" s="23" t="s">
        <v>8</v>
      </c>
      <c r="Z41" s="24">
        <v>7168</v>
      </c>
      <c r="AA41" s="24">
        <v>60</v>
      </c>
      <c r="AB41" s="24">
        <v>178</v>
      </c>
      <c r="AC41" s="24">
        <v>170</v>
      </c>
      <c r="AD41" s="23" t="s">
        <v>10</v>
      </c>
      <c r="AE41" s="23" t="s">
        <v>11</v>
      </c>
      <c r="AF41" s="23" t="s">
        <v>11</v>
      </c>
      <c r="AG41" s="23"/>
      <c r="AH41" s="23"/>
      <c r="AI41" s="23" t="s">
        <v>12</v>
      </c>
      <c r="AJ41" s="23" t="s">
        <v>11</v>
      </c>
      <c r="AK41" s="23" t="s">
        <v>23</v>
      </c>
      <c r="AL41" s="23" t="s">
        <v>25</v>
      </c>
      <c r="AM41" s="23"/>
      <c r="AN41" s="23" t="s">
        <v>14</v>
      </c>
      <c r="AO41" s="23"/>
      <c r="AP41" s="23" t="s">
        <v>14</v>
      </c>
      <c r="AQ41" s="23"/>
      <c r="AR41" s="23"/>
      <c r="AS41" s="23" t="s">
        <v>25</v>
      </c>
      <c r="AT41" s="23"/>
      <c r="AU41" s="23" t="s">
        <v>14</v>
      </c>
      <c r="AV41" s="25"/>
      <c r="AW41" s="25"/>
      <c r="AX41" s="26">
        <v>18.5</v>
      </c>
      <c r="AY41" s="26">
        <v>146.4</v>
      </c>
      <c r="AZ41" s="25" t="s">
        <v>14</v>
      </c>
      <c r="BA41" s="25" t="s">
        <v>14</v>
      </c>
      <c r="BB41" s="23"/>
      <c r="BC41" s="23" t="s">
        <v>15</v>
      </c>
      <c r="BD41" s="23"/>
      <c r="BE41" s="23" t="s">
        <v>11</v>
      </c>
      <c r="BF41" s="23" t="s">
        <v>698</v>
      </c>
      <c r="BG41" s="23" t="s">
        <v>11</v>
      </c>
      <c r="BH41" s="23" t="s">
        <v>17</v>
      </c>
      <c r="BI41" s="23"/>
      <c r="BJ41" s="23" t="s">
        <v>18</v>
      </c>
      <c r="BK41" s="23" t="s">
        <v>11</v>
      </c>
      <c r="BL41" s="23" t="s">
        <v>11</v>
      </c>
      <c r="BM41" s="23"/>
      <c r="BN41" s="23"/>
      <c r="BO41" s="24">
        <v>12.5</v>
      </c>
      <c r="BP41" s="24">
        <v>245</v>
      </c>
      <c r="BQ41" s="24">
        <v>250</v>
      </c>
      <c r="BR41" s="24">
        <v>195.5</v>
      </c>
      <c r="BS41" s="24">
        <v>200.2</v>
      </c>
      <c r="BT41" s="23"/>
      <c r="BU41" s="23"/>
      <c r="BV41" s="24">
        <v>10.66</v>
      </c>
      <c r="BW41" s="24">
        <v>0.41</v>
      </c>
      <c r="BX41" s="23"/>
      <c r="BY41" s="24">
        <v>0.35</v>
      </c>
      <c r="BZ41" s="27">
        <v>0.41</v>
      </c>
      <c r="CA41" s="27">
        <v>0.35</v>
      </c>
      <c r="CB41" s="25"/>
      <c r="CC41" s="25"/>
      <c r="CD41" s="28">
        <v>10.72</v>
      </c>
      <c r="CE41" s="28">
        <v>0.4</v>
      </c>
      <c r="CF41" s="25"/>
      <c r="CG41" s="28">
        <v>0.35</v>
      </c>
      <c r="CH41" s="28">
        <v>13.7</v>
      </c>
      <c r="CI41" s="28">
        <v>0.5</v>
      </c>
      <c r="CJ41" s="28">
        <v>0.5</v>
      </c>
      <c r="CK41" s="25"/>
      <c r="CL41" s="25"/>
      <c r="CM41" s="28">
        <v>0.5</v>
      </c>
      <c r="CN41" s="25"/>
      <c r="CO41" s="28">
        <v>0</v>
      </c>
      <c r="CP41" s="30" t="s">
        <v>5</v>
      </c>
      <c r="CQ41" s="8">
        <f t="shared" si="0"/>
        <v>7165.3005464480875</v>
      </c>
      <c r="CR41" s="8">
        <f t="shared" si="1"/>
        <v>19</v>
      </c>
      <c r="CS41" s="8">
        <f t="shared" si="2"/>
        <v>1.05</v>
      </c>
      <c r="CT41" s="8">
        <f t="shared" si="3"/>
        <v>30</v>
      </c>
      <c r="CU41" s="8">
        <f t="shared" si="4"/>
        <v>200</v>
      </c>
      <c r="CV41" s="10">
        <f t="shared" si="5"/>
        <v>35868</v>
      </c>
      <c r="CW41" s="10">
        <f t="shared" si="9"/>
        <v>35.868000000000002</v>
      </c>
      <c r="CX41" s="8" t="str">
        <f t="shared" si="6"/>
        <v>No</v>
      </c>
      <c r="CY41" s="30" t="s">
        <v>11</v>
      </c>
      <c r="CZ41" s="30" t="s">
        <v>11</v>
      </c>
      <c r="DA41" s="31" t="s">
        <v>11</v>
      </c>
      <c r="DB41" s="31" t="s">
        <v>11</v>
      </c>
      <c r="DC41" s="8" t="str">
        <f t="shared" si="7"/>
        <v>No</v>
      </c>
      <c r="DD41" s="8" t="s">
        <v>11</v>
      </c>
      <c r="DE41" s="30" t="s">
        <v>11</v>
      </c>
      <c r="DF41" s="10">
        <f t="shared" si="10"/>
        <v>35.018099999999997</v>
      </c>
      <c r="DG41" s="9">
        <f>IF(S41&lt;Monitors!$H$4,(S41*Monitors!$I$4)+Monitors!$J$4,IF(S41&lt;Monitors!$H$5,(S41*Monitors!$I$5)+Monitors!$J$5,IF(S41&lt;Monitors!$H$6,(S41*Monitors!$I$6)+Monitors!$J$6,IF(S41&lt;Monitors!$H$7,(Monitors!$I$7*S41)+Monitors!$J$7,IF(S41&lt;Monitors!$H$8,(S41*Monitors!$I$8)+Monitors!$J$8,IF(S41&lt;Monitors!$H$9,(S41*Monitors!$I$9)+Monitors!$J$9,IF(S41&lt;Monitors!$H$10,(S41*Monitors!$I$10)+Monitors!$J$10,IF(S41&lt;Monitors!$H$11,(S41*Monitors!$I$11)+Monitors!$J$11,Monitors!$J$12))))))))</f>
        <v>28.275000000000006</v>
      </c>
      <c r="DH41" s="10">
        <f>$DF41-(Monitors!$B$4*'All Data'!$W41)</f>
        <v>28.587729999999997</v>
      </c>
      <c r="DI41" s="10">
        <f>IF($CX41="Yes",DH41-(Monitors!$E$4*(DG41+(Monitors!$B$4*'All Data'!$W41))),'All Data'!DH41)</f>
        <v>28.587729999999997</v>
      </c>
      <c r="DJ41" s="10">
        <f>IF(DD41="Yes",'All Data'!DI41-(DG41*Monitors!$C$4),'All Data'!DI41)</f>
        <v>28.587729999999997</v>
      </c>
      <c r="DK41" s="10">
        <f>IF($DE41="Yes",DJ41-(DG41*Monitors!$D$4),'All Data'!DJ41)</f>
        <v>28.587729999999997</v>
      </c>
      <c r="DL41" s="10">
        <f>IF($CZ41="Yes",DK41-Monitors!$C$7,'All Data'!DK41)</f>
        <v>28.587729999999997</v>
      </c>
      <c r="DM41" s="10">
        <f>IF($DA41="Yes",DL41-Monitors!$D$7,'All Data'!DL41)</f>
        <v>28.587729999999997</v>
      </c>
      <c r="DN41" s="10">
        <f>IF(DB41="Yes",DM41-((DG41+(W41*Monitors!$B$4))*Monitors!$F$4),'All Data'!DM41)</f>
        <v>28.587729999999997</v>
      </c>
      <c r="DO41" s="8" t="str">
        <f t="shared" si="11"/>
        <v>No</v>
      </c>
      <c r="DP41" s="10">
        <v>1.4347200000000002</v>
      </c>
      <c r="DQ41" s="10">
        <v>9.2252799999999997</v>
      </c>
      <c r="DR41" s="10">
        <v>9.2252799999999997</v>
      </c>
      <c r="DS41" s="9">
        <v>13.975307091703673</v>
      </c>
      <c r="DT41" s="9" t="s">
        <v>23</v>
      </c>
      <c r="DU41" s="14">
        <v>0</v>
      </c>
    </row>
    <row r="42" spans="1:125" ht="18" customHeight="1">
      <c r="A42" s="29">
        <v>41</v>
      </c>
      <c r="B42" s="29">
        <v>52</v>
      </c>
      <c r="C42" s="29">
        <v>1378</v>
      </c>
      <c r="D42" s="21">
        <v>41944</v>
      </c>
      <c r="E42" s="21">
        <v>41926</v>
      </c>
      <c r="F42" s="21">
        <v>41928</v>
      </c>
      <c r="G42" s="20" t="s">
        <v>391</v>
      </c>
      <c r="H42" s="20"/>
      <c r="I42" s="22">
        <v>6</v>
      </c>
      <c r="J42" s="20" t="s">
        <v>5</v>
      </c>
      <c r="K42" s="20"/>
      <c r="L42" s="20" t="s">
        <v>6</v>
      </c>
      <c r="M42" s="23"/>
      <c r="N42" s="23" t="s">
        <v>7</v>
      </c>
      <c r="O42" s="23"/>
      <c r="P42" s="24">
        <v>16.100000000000001</v>
      </c>
      <c r="Q42" s="24">
        <v>9.1</v>
      </c>
      <c r="R42" s="24">
        <v>18.5</v>
      </c>
      <c r="S42" s="24">
        <v>146.03</v>
      </c>
      <c r="T42" s="24">
        <v>1.78</v>
      </c>
      <c r="U42" s="24">
        <v>768</v>
      </c>
      <c r="V42" s="24">
        <v>1366</v>
      </c>
      <c r="W42" s="24">
        <v>1.0489999999999999</v>
      </c>
      <c r="X42" s="23" t="s">
        <v>8</v>
      </c>
      <c r="Y42" s="23" t="s">
        <v>8</v>
      </c>
      <c r="Z42" s="24">
        <v>7184</v>
      </c>
      <c r="AA42" s="24">
        <v>60</v>
      </c>
      <c r="AB42" s="24">
        <v>80</v>
      </c>
      <c r="AC42" s="24">
        <v>75</v>
      </c>
      <c r="AD42" s="23" t="s">
        <v>223</v>
      </c>
      <c r="AE42" s="23" t="s">
        <v>11</v>
      </c>
      <c r="AF42" s="23" t="s">
        <v>11</v>
      </c>
      <c r="AG42" s="23"/>
      <c r="AH42" s="23"/>
      <c r="AI42" s="23" t="s">
        <v>57</v>
      </c>
      <c r="AJ42" s="23" t="s">
        <v>11</v>
      </c>
      <c r="AK42" s="23" t="s">
        <v>11</v>
      </c>
      <c r="AL42" s="23" t="s">
        <v>111</v>
      </c>
      <c r="AM42" s="23"/>
      <c r="AN42" s="23" t="s">
        <v>14</v>
      </c>
      <c r="AO42" s="23"/>
      <c r="AP42" s="23" t="s">
        <v>14</v>
      </c>
      <c r="AQ42" s="23"/>
      <c r="AR42" s="23"/>
      <c r="AS42" s="23" t="s">
        <v>111</v>
      </c>
      <c r="AT42" s="23"/>
      <c r="AU42" s="23" t="s">
        <v>14</v>
      </c>
      <c r="AV42" s="25"/>
      <c r="AW42" s="25"/>
      <c r="AX42" s="26">
        <v>18.5</v>
      </c>
      <c r="AY42" s="26">
        <v>146.03</v>
      </c>
      <c r="AZ42" s="25" t="s">
        <v>14</v>
      </c>
      <c r="BA42" s="25" t="s">
        <v>14</v>
      </c>
      <c r="BB42" s="23"/>
      <c r="BC42" s="23" t="s">
        <v>15</v>
      </c>
      <c r="BD42" s="23"/>
      <c r="BE42" s="23" t="s">
        <v>11</v>
      </c>
      <c r="BF42" s="23" t="s">
        <v>1027</v>
      </c>
      <c r="BG42" s="23" t="s">
        <v>11</v>
      </c>
      <c r="BH42" s="23" t="s">
        <v>17</v>
      </c>
      <c r="BI42" s="23"/>
      <c r="BJ42" s="23"/>
      <c r="BK42" s="23" t="s">
        <v>11</v>
      </c>
      <c r="BL42" s="23" t="s">
        <v>11</v>
      </c>
      <c r="BM42" s="23"/>
      <c r="BN42" s="23"/>
      <c r="BO42" s="24">
        <v>92.2</v>
      </c>
      <c r="BP42" s="24">
        <v>225.1</v>
      </c>
      <c r="BQ42" s="24">
        <v>225.1</v>
      </c>
      <c r="BR42" s="23"/>
      <c r="BS42" s="24">
        <v>193.9</v>
      </c>
      <c r="BT42" s="23"/>
      <c r="BU42" s="23"/>
      <c r="BV42" s="24">
        <v>10.78</v>
      </c>
      <c r="BW42" s="24">
        <v>0.2</v>
      </c>
      <c r="BX42" s="23"/>
      <c r="BY42" s="24">
        <v>0.18</v>
      </c>
      <c r="BZ42" s="27">
        <v>0.2</v>
      </c>
      <c r="CA42" s="27">
        <v>0.18</v>
      </c>
      <c r="CB42" s="25"/>
      <c r="CC42" s="25"/>
      <c r="CD42" s="28">
        <v>10.8</v>
      </c>
      <c r="CE42" s="28">
        <v>0.26</v>
      </c>
      <c r="CF42" s="25"/>
      <c r="CG42" s="28">
        <v>0.23</v>
      </c>
      <c r="CH42" s="28">
        <v>13.64</v>
      </c>
      <c r="CI42" s="28">
        <v>0.5</v>
      </c>
      <c r="CJ42" s="28">
        <v>0.5</v>
      </c>
      <c r="CK42" s="25"/>
      <c r="CL42" s="25"/>
      <c r="CM42" s="28">
        <v>0.55000000000000004</v>
      </c>
      <c r="CN42" s="25"/>
      <c r="CO42" s="28">
        <v>0</v>
      </c>
      <c r="CP42" s="30" t="s">
        <v>5</v>
      </c>
      <c r="CQ42" s="8">
        <f t="shared" si="0"/>
        <v>7183.4554543586937</v>
      </c>
      <c r="CR42" s="8">
        <f t="shared" si="1"/>
        <v>19</v>
      </c>
      <c r="CS42" s="8">
        <f t="shared" si="2"/>
        <v>1.05</v>
      </c>
      <c r="CT42" s="8">
        <f t="shared" si="3"/>
        <v>30</v>
      </c>
      <c r="CU42" s="8">
        <f t="shared" si="4"/>
        <v>200</v>
      </c>
      <c r="CV42" s="10">
        <f t="shared" si="5"/>
        <v>32871.353000000003</v>
      </c>
      <c r="CW42" s="10">
        <f t="shared" si="9"/>
        <v>32.871353000000006</v>
      </c>
      <c r="CX42" s="8" t="str">
        <f t="shared" si="6"/>
        <v>No</v>
      </c>
      <c r="CY42" s="30" t="s">
        <v>11</v>
      </c>
      <c r="CZ42" s="30" t="s">
        <v>11</v>
      </c>
      <c r="DA42" s="31" t="s">
        <v>11</v>
      </c>
      <c r="DB42" s="31" t="s">
        <v>11</v>
      </c>
      <c r="DC42" s="8" t="str">
        <f t="shared" si="7"/>
        <v>No</v>
      </c>
      <c r="DD42" s="8" t="s">
        <v>11</v>
      </c>
      <c r="DE42" s="30" t="s">
        <v>11</v>
      </c>
      <c r="DF42" s="10">
        <f t="shared" si="10"/>
        <v>34.190280000000001</v>
      </c>
      <c r="DG42" s="9">
        <f>IF(S42&lt;Monitors!$H$4,(S42*Monitors!$I$4)+Monitors!$J$4,IF(S42&lt;Monitors!$H$5,(S42*Monitors!$I$5)+Monitors!$J$5,IF(S42&lt;Monitors!$H$6,(S42*Monitors!$I$6)+Monitors!$J$6,IF(S42&lt;Monitors!$H$7,(Monitors!$I$7*S42)+Monitors!$J$7,IF(S42&lt;Monitors!$H$8,(S42*Monitors!$I$8)+Monitors!$J$8,IF(S42&lt;Monitors!$H$9,(S42*Monitors!$I$9)+Monitors!$J$9,IF(S42&lt;Monitors!$H$10,(S42*Monitors!$I$10)+Monitors!$J$10,IF(S42&lt;Monitors!$H$11,(S42*Monitors!$I$11)+Monitors!$J$11,Monitors!$J$12))))))))</f>
        <v>28.020624999999995</v>
      </c>
      <c r="DH42" s="10">
        <f>$DF42-(Monitors!$B$4*'All Data'!$W42)</f>
        <v>27.759910000000001</v>
      </c>
      <c r="DI42" s="10">
        <f>IF($CX42="Yes",DH42-(Monitors!$E$4*(DG42+(Monitors!$B$4*'All Data'!$W42))),'All Data'!DH42)</f>
        <v>27.759910000000001</v>
      </c>
      <c r="DJ42" s="10">
        <f>IF(DD42="Yes",'All Data'!DI42-(DG42*Monitors!$C$4),'All Data'!DI42)</f>
        <v>27.759910000000001</v>
      </c>
      <c r="DK42" s="10">
        <f>IF($DE42="Yes",DJ42-(DG42*Monitors!$D$4),'All Data'!DJ42)</f>
        <v>27.759910000000001</v>
      </c>
      <c r="DL42" s="10">
        <f>IF($CZ42="Yes",DK42-Monitors!$C$7,'All Data'!DK42)</f>
        <v>27.759910000000001</v>
      </c>
      <c r="DM42" s="10">
        <f>IF($DA42="Yes",DL42-Monitors!$D$7,'All Data'!DL42)</f>
        <v>27.759910000000001</v>
      </c>
      <c r="DN42" s="10">
        <f>IF(DB42="Yes",DM42-((DG42+(W42*Monitors!$B$4))*Monitors!$F$4),'All Data'!DM42)</f>
        <v>27.759910000000001</v>
      </c>
      <c r="DO42" s="8" t="str">
        <f t="shared" si="11"/>
        <v>Yes</v>
      </c>
      <c r="DP42" s="10">
        <v>1.3148541200000001</v>
      </c>
      <c r="DQ42" s="10">
        <v>9.4651458799999997</v>
      </c>
      <c r="DR42" s="10">
        <v>9.4651458799999997</v>
      </c>
      <c r="DS42" s="9">
        <v>13.940240609145807</v>
      </c>
      <c r="DT42" s="9" t="s">
        <v>23</v>
      </c>
      <c r="DU42" s="14">
        <v>0</v>
      </c>
    </row>
    <row r="43" spans="1:125" ht="18" customHeight="1">
      <c r="A43" s="29">
        <v>42</v>
      </c>
      <c r="B43" s="29">
        <v>5</v>
      </c>
      <c r="C43" s="29">
        <v>699</v>
      </c>
      <c r="D43" s="21">
        <v>41455</v>
      </c>
      <c r="E43" s="21">
        <v>41391</v>
      </c>
      <c r="F43" s="21">
        <v>41435</v>
      </c>
      <c r="G43" s="20" t="s">
        <v>4</v>
      </c>
      <c r="H43" s="20"/>
      <c r="I43" s="22">
        <v>6</v>
      </c>
      <c r="J43" s="20" t="s">
        <v>5</v>
      </c>
      <c r="K43" s="20"/>
      <c r="L43" s="20" t="s">
        <v>6</v>
      </c>
      <c r="M43" s="23"/>
      <c r="N43" s="23" t="s">
        <v>7</v>
      </c>
      <c r="O43" s="23"/>
      <c r="P43" s="24">
        <v>9.1</v>
      </c>
      <c r="Q43" s="24">
        <v>16.100000000000001</v>
      </c>
      <c r="R43" s="24">
        <v>18.5</v>
      </c>
      <c r="S43" s="24">
        <v>146.34</v>
      </c>
      <c r="T43" s="24">
        <v>1.78</v>
      </c>
      <c r="U43" s="24">
        <v>768</v>
      </c>
      <c r="V43" s="24">
        <v>1366</v>
      </c>
      <c r="W43" s="24">
        <v>1.0489999999999999</v>
      </c>
      <c r="X43" s="23" t="s">
        <v>8</v>
      </c>
      <c r="Y43" s="23" t="s">
        <v>8</v>
      </c>
      <c r="Z43" s="24">
        <v>7168</v>
      </c>
      <c r="AA43" s="24">
        <v>60</v>
      </c>
      <c r="AB43" s="24">
        <v>180</v>
      </c>
      <c r="AC43" s="24">
        <v>130</v>
      </c>
      <c r="AD43" s="23" t="s">
        <v>85</v>
      </c>
      <c r="AE43" s="23" t="s">
        <v>11</v>
      </c>
      <c r="AF43" s="23" t="s">
        <v>11</v>
      </c>
      <c r="AG43" s="23"/>
      <c r="AH43" s="23"/>
      <c r="AI43" s="23" t="s">
        <v>34</v>
      </c>
      <c r="AJ43" s="23" t="s">
        <v>23</v>
      </c>
      <c r="AK43" s="23" t="s">
        <v>11</v>
      </c>
      <c r="AL43" s="23" t="s">
        <v>111</v>
      </c>
      <c r="AM43" s="23"/>
      <c r="AN43" s="23" t="s">
        <v>14</v>
      </c>
      <c r="AO43" s="23"/>
      <c r="AP43" s="23" t="s">
        <v>14</v>
      </c>
      <c r="AQ43" s="23"/>
      <c r="AR43" s="23"/>
      <c r="AS43" s="23" t="s">
        <v>111</v>
      </c>
      <c r="AT43" s="23"/>
      <c r="AU43" s="23" t="s">
        <v>14</v>
      </c>
      <c r="AV43" s="25"/>
      <c r="AW43" s="25"/>
      <c r="AX43" s="26">
        <v>18.5</v>
      </c>
      <c r="AY43" s="26">
        <v>146.34</v>
      </c>
      <c r="AZ43" s="25" t="s">
        <v>14</v>
      </c>
      <c r="BA43" s="25" t="s">
        <v>14</v>
      </c>
      <c r="BB43" s="23"/>
      <c r="BC43" s="23" t="s">
        <v>15</v>
      </c>
      <c r="BD43" s="23"/>
      <c r="BE43" s="23" t="s">
        <v>11</v>
      </c>
      <c r="BF43" s="23" t="s">
        <v>122</v>
      </c>
      <c r="BG43" s="23" t="s">
        <v>11</v>
      </c>
      <c r="BH43" s="23" t="s">
        <v>17</v>
      </c>
      <c r="BI43" s="23"/>
      <c r="BJ43" s="23" t="s">
        <v>18</v>
      </c>
      <c r="BK43" s="23" t="s">
        <v>11</v>
      </c>
      <c r="BL43" s="23" t="s">
        <v>11</v>
      </c>
      <c r="BM43" s="23"/>
      <c r="BN43" s="23"/>
      <c r="BO43" s="24">
        <v>27.7</v>
      </c>
      <c r="BP43" s="24">
        <v>245.5</v>
      </c>
      <c r="BQ43" s="24">
        <v>200</v>
      </c>
      <c r="BR43" s="24">
        <v>245.5</v>
      </c>
      <c r="BS43" s="24">
        <v>200.1</v>
      </c>
      <c r="BT43" s="23"/>
      <c r="BU43" s="23"/>
      <c r="BV43" s="24">
        <v>10.86</v>
      </c>
      <c r="BW43" s="24">
        <v>0.2</v>
      </c>
      <c r="BX43" s="23"/>
      <c r="BY43" s="24">
        <v>0.18</v>
      </c>
      <c r="BZ43" s="27">
        <v>0.2</v>
      </c>
      <c r="CA43" s="27">
        <v>0.18</v>
      </c>
      <c r="CB43" s="25"/>
      <c r="CC43" s="25"/>
      <c r="CD43" s="28">
        <v>10.93</v>
      </c>
      <c r="CE43" s="28">
        <v>0.22</v>
      </c>
      <c r="CF43" s="25"/>
      <c r="CG43" s="28">
        <v>0.2</v>
      </c>
      <c r="CH43" s="28">
        <v>13.65</v>
      </c>
      <c r="CI43" s="28">
        <v>0.5</v>
      </c>
      <c r="CJ43" s="28">
        <v>0.5</v>
      </c>
      <c r="CK43" s="25"/>
      <c r="CL43" s="25"/>
      <c r="CM43" s="28">
        <v>0.47</v>
      </c>
      <c r="CN43" s="25"/>
      <c r="CO43" s="28">
        <v>0</v>
      </c>
      <c r="CP43" s="30" t="s">
        <v>5</v>
      </c>
      <c r="CQ43" s="8">
        <f t="shared" si="0"/>
        <v>7168.238349050157</v>
      </c>
      <c r="CR43" s="8">
        <f t="shared" si="1"/>
        <v>19</v>
      </c>
      <c r="CS43" s="8">
        <f t="shared" si="2"/>
        <v>1.05</v>
      </c>
      <c r="CT43" s="8">
        <f t="shared" si="3"/>
        <v>30</v>
      </c>
      <c r="CU43" s="8">
        <f t="shared" si="4"/>
        <v>200</v>
      </c>
      <c r="CV43" s="10">
        <f t="shared" si="5"/>
        <v>35926.47</v>
      </c>
      <c r="CW43" s="10">
        <f t="shared" si="9"/>
        <v>35.926470000000002</v>
      </c>
      <c r="CX43" s="8" t="str">
        <f t="shared" si="6"/>
        <v>No</v>
      </c>
      <c r="CY43" s="30" t="s">
        <v>11</v>
      </c>
      <c r="CZ43" s="30" t="s">
        <v>11</v>
      </c>
      <c r="DA43" s="31" t="s">
        <v>11</v>
      </c>
      <c r="DB43" s="31" t="s">
        <v>11</v>
      </c>
      <c r="DC43" s="8" t="str">
        <f t="shared" si="7"/>
        <v>No</v>
      </c>
      <c r="DD43" s="8" t="s">
        <v>11</v>
      </c>
      <c r="DE43" s="30" t="s">
        <v>11</v>
      </c>
      <c r="DF43" s="10">
        <f t="shared" si="10"/>
        <v>34.435559999999995</v>
      </c>
      <c r="DG43" s="9">
        <f>IF(S43&lt;Monitors!$H$4,(S43*Monitors!$I$4)+Monitors!$J$4,IF(S43&lt;Monitors!$H$5,(S43*Monitors!$I$5)+Monitors!$J$5,IF(S43&lt;Monitors!$H$6,(S43*Monitors!$I$6)+Monitors!$J$6,IF(S43&lt;Monitors!$H$7,(Monitors!$I$7*S43)+Monitors!$J$7,IF(S43&lt;Monitors!$H$8,(S43*Monitors!$I$8)+Monitors!$J$8,IF(S43&lt;Monitors!$H$9,(S43*Monitors!$I$9)+Monitors!$J$9,IF(S43&lt;Monitors!$H$10,(S43*Monitors!$I$10)+Monitors!$J$10,IF(S43&lt;Monitors!$H$11,(S43*Monitors!$I$11)+Monitors!$J$11,Monitors!$J$12))))))))</f>
        <v>28.233750000000001</v>
      </c>
      <c r="DH43" s="10">
        <f>$DF43-(Monitors!$B$4*'All Data'!$W43)</f>
        <v>28.005189999999995</v>
      </c>
      <c r="DI43" s="10">
        <f>IF($CX43="Yes",DH43-(Monitors!$E$4*(DG43+(Monitors!$B$4*'All Data'!$W43))),'All Data'!DH43)</f>
        <v>28.005189999999995</v>
      </c>
      <c r="DJ43" s="10">
        <f>IF(DD43="Yes",'All Data'!DI43-(DG43*Monitors!$C$4),'All Data'!DI43)</f>
        <v>28.005189999999995</v>
      </c>
      <c r="DK43" s="10">
        <f>IF($DE43="Yes",DJ43-(DG43*Monitors!$D$4),'All Data'!DJ43)</f>
        <v>28.005189999999995</v>
      </c>
      <c r="DL43" s="10">
        <f>IF($CZ43="Yes",DK43-Monitors!$C$7,'All Data'!DK43)</f>
        <v>28.005189999999995</v>
      </c>
      <c r="DM43" s="10">
        <f>IF($DA43="Yes",DL43-Monitors!$D$7,'All Data'!DL43)</f>
        <v>28.005189999999995</v>
      </c>
      <c r="DN43" s="10">
        <f>IF(DB43="Yes",DM43-((DG43+(W43*Monitors!$B$4))*Monitors!$F$4),'All Data'!DM43)</f>
        <v>28.005189999999995</v>
      </c>
      <c r="DO43" s="8" t="str">
        <f t="shared" si="11"/>
        <v>Yes</v>
      </c>
      <c r="DP43" s="10">
        <v>1.4370588000000002</v>
      </c>
      <c r="DQ43" s="10">
        <v>9.4229411999999986</v>
      </c>
      <c r="DR43" s="10">
        <v>9.4229411999999986</v>
      </c>
      <c r="DS43" s="9">
        <v>13.969620729424765</v>
      </c>
      <c r="DT43" s="9" t="s">
        <v>23</v>
      </c>
      <c r="DU43" s="14">
        <v>0</v>
      </c>
    </row>
    <row r="44" spans="1:125" ht="18" customHeight="1">
      <c r="A44" s="29">
        <v>43</v>
      </c>
      <c r="B44" s="29">
        <v>5</v>
      </c>
      <c r="C44" s="29">
        <v>1037</v>
      </c>
      <c r="D44" s="21">
        <v>41455</v>
      </c>
      <c r="E44" s="21">
        <v>41391</v>
      </c>
      <c r="F44" s="21">
        <v>41435</v>
      </c>
      <c r="G44" s="20" t="s">
        <v>4</v>
      </c>
      <c r="H44" s="20"/>
      <c r="I44" s="22">
        <v>6</v>
      </c>
      <c r="J44" s="20" t="s">
        <v>5</v>
      </c>
      <c r="K44" s="20"/>
      <c r="L44" s="20" t="s">
        <v>6</v>
      </c>
      <c r="M44" s="23"/>
      <c r="N44" s="23" t="s">
        <v>7</v>
      </c>
      <c r="O44" s="23"/>
      <c r="P44" s="24">
        <v>9.1</v>
      </c>
      <c r="Q44" s="24">
        <v>16.100000000000001</v>
      </c>
      <c r="R44" s="24">
        <v>18.5</v>
      </c>
      <c r="S44" s="24">
        <v>146.34</v>
      </c>
      <c r="T44" s="24">
        <v>1.78</v>
      </c>
      <c r="U44" s="24">
        <v>768</v>
      </c>
      <c r="V44" s="24">
        <v>1366</v>
      </c>
      <c r="W44" s="24">
        <v>1.0489999999999999</v>
      </c>
      <c r="X44" s="23" t="s">
        <v>8</v>
      </c>
      <c r="Y44" s="23" t="s">
        <v>8</v>
      </c>
      <c r="Z44" s="24">
        <v>7168</v>
      </c>
      <c r="AA44" s="24">
        <v>60</v>
      </c>
      <c r="AB44" s="24">
        <v>180</v>
      </c>
      <c r="AC44" s="24">
        <v>130</v>
      </c>
      <c r="AD44" s="23" t="s">
        <v>85</v>
      </c>
      <c r="AE44" s="23" t="s">
        <v>11</v>
      </c>
      <c r="AF44" s="23" t="s">
        <v>11</v>
      </c>
      <c r="AG44" s="23"/>
      <c r="AH44" s="23"/>
      <c r="AI44" s="23" t="s">
        <v>34</v>
      </c>
      <c r="AJ44" s="23" t="s">
        <v>23</v>
      </c>
      <c r="AK44" s="23" t="s">
        <v>11</v>
      </c>
      <c r="AL44" s="23" t="s">
        <v>111</v>
      </c>
      <c r="AM44" s="23"/>
      <c r="AN44" s="23" t="s">
        <v>14</v>
      </c>
      <c r="AO44" s="23"/>
      <c r="AP44" s="23" t="s">
        <v>14</v>
      </c>
      <c r="AQ44" s="23"/>
      <c r="AR44" s="23"/>
      <c r="AS44" s="23" t="s">
        <v>111</v>
      </c>
      <c r="AT44" s="23"/>
      <c r="AU44" s="23" t="s">
        <v>14</v>
      </c>
      <c r="AV44" s="25"/>
      <c r="AW44" s="25"/>
      <c r="AX44" s="26">
        <v>18.5</v>
      </c>
      <c r="AY44" s="26">
        <v>146.34</v>
      </c>
      <c r="AZ44" s="25" t="s">
        <v>14</v>
      </c>
      <c r="BA44" s="25" t="s">
        <v>14</v>
      </c>
      <c r="BB44" s="23"/>
      <c r="BC44" s="23" t="s">
        <v>15</v>
      </c>
      <c r="BD44" s="23"/>
      <c r="BE44" s="23" t="s">
        <v>11</v>
      </c>
      <c r="BF44" s="23" t="s">
        <v>122</v>
      </c>
      <c r="BG44" s="23" t="s">
        <v>11</v>
      </c>
      <c r="BH44" s="23" t="s">
        <v>17</v>
      </c>
      <c r="BI44" s="23"/>
      <c r="BJ44" s="23" t="s">
        <v>18</v>
      </c>
      <c r="BK44" s="23" t="s">
        <v>11</v>
      </c>
      <c r="BL44" s="23" t="s">
        <v>11</v>
      </c>
      <c r="BM44" s="23"/>
      <c r="BN44" s="23"/>
      <c r="BO44" s="24">
        <v>27.7</v>
      </c>
      <c r="BP44" s="24">
        <v>245.5</v>
      </c>
      <c r="BQ44" s="24">
        <v>200</v>
      </c>
      <c r="BR44" s="24">
        <v>245.5</v>
      </c>
      <c r="BS44" s="24">
        <v>200.1</v>
      </c>
      <c r="BT44" s="23"/>
      <c r="BU44" s="23"/>
      <c r="BV44" s="24">
        <v>10.86</v>
      </c>
      <c r="BW44" s="24">
        <v>0.2</v>
      </c>
      <c r="BX44" s="23"/>
      <c r="BY44" s="24">
        <v>0.18</v>
      </c>
      <c r="BZ44" s="27">
        <v>0.2</v>
      </c>
      <c r="CA44" s="27">
        <v>0.18</v>
      </c>
      <c r="CB44" s="25"/>
      <c r="CC44" s="25"/>
      <c r="CD44" s="28">
        <v>10.93</v>
      </c>
      <c r="CE44" s="28">
        <v>0.22</v>
      </c>
      <c r="CF44" s="25"/>
      <c r="CG44" s="28">
        <v>0.2</v>
      </c>
      <c r="CH44" s="28">
        <v>13.65</v>
      </c>
      <c r="CI44" s="28">
        <v>0.5</v>
      </c>
      <c r="CJ44" s="28">
        <v>0.5</v>
      </c>
      <c r="CK44" s="25"/>
      <c r="CL44" s="25"/>
      <c r="CM44" s="28">
        <v>0.47</v>
      </c>
      <c r="CN44" s="25"/>
      <c r="CO44" s="28">
        <v>0</v>
      </c>
      <c r="CP44" s="30" t="s">
        <v>5</v>
      </c>
      <c r="CQ44" s="8">
        <f t="shared" si="0"/>
        <v>7168.238349050157</v>
      </c>
      <c r="CR44" s="8">
        <f t="shared" si="1"/>
        <v>19</v>
      </c>
      <c r="CS44" s="8">
        <f t="shared" si="2"/>
        <v>1.05</v>
      </c>
      <c r="CT44" s="8">
        <f t="shared" si="3"/>
        <v>30</v>
      </c>
      <c r="CU44" s="8">
        <f t="shared" si="4"/>
        <v>200</v>
      </c>
      <c r="CV44" s="10">
        <f t="shared" si="5"/>
        <v>35926.47</v>
      </c>
      <c r="CW44" s="10">
        <f t="shared" si="9"/>
        <v>35.926470000000002</v>
      </c>
      <c r="CX44" s="8" t="str">
        <f t="shared" si="6"/>
        <v>No</v>
      </c>
      <c r="CY44" s="30" t="s">
        <v>11</v>
      </c>
      <c r="CZ44" s="30" t="s">
        <v>11</v>
      </c>
      <c r="DA44" s="31" t="s">
        <v>11</v>
      </c>
      <c r="DB44" s="31" t="s">
        <v>11</v>
      </c>
      <c r="DC44" s="8" t="str">
        <f t="shared" si="7"/>
        <v>No</v>
      </c>
      <c r="DD44" s="8" t="s">
        <v>11</v>
      </c>
      <c r="DE44" s="30" t="s">
        <v>11</v>
      </c>
      <c r="DF44" s="10">
        <f t="shared" si="10"/>
        <v>34.435559999999995</v>
      </c>
      <c r="DG44" s="9">
        <f>IF(S44&lt;Monitors!$H$4,(S44*Monitors!$I$4)+Monitors!$J$4,IF(S44&lt;Monitors!$H$5,(S44*Monitors!$I$5)+Monitors!$J$5,IF(S44&lt;Monitors!$H$6,(S44*Monitors!$I$6)+Monitors!$J$6,IF(S44&lt;Monitors!$H$7,(Monitors!$I$7*S44)+Monitors!$J$7,IF(S44&lt;Monitors!$H$8,(S44*Monitors!$I$8)+Monitors!$J$8,IF(S44&lt;Monitors!$H$9,(S44*Monitors!$I$9)+Monitors!$J$9,IF(S44&lt;Monitors!$H$10,(S44*Monitors!$I$10)+Monitors!$J$10,IF(S44&lt;Monitors!$H$11,(S44*Monitors!$I$11)+Monitors!$J$11,Monitors!$J$12))))))))</f>
        <v>28.233750000000001</v>
      </c>
      <c r="DH44" s="10">
        <f>$DF44-(Monitors!$B$4*'All Data'!$W44)</f>
        <v>28.005189999999995</v>
      </c>
      <c r="DI44" s="10">
        <f>IF($CX44="Yes",DH44-(Monitors!$E$4*(DG44+(Monitors!$B$4*'All Data'!$W44))),'All Data'!DH44)</f>
        <v>28.005189999999995</v>
      </c>
      <c r="DJ44" s="10">
        <f>IF(DD44="Yes",'All Data'!DI44-(DG44*Monitors!$C$4),'All Data'!DI44)</f>
        <v>28.005189999999995</v>
      </c>
      <c r="DK44" s="10">
        <f>IF($DE44="Yes",DJ44-(DG44*Monitors!$D$4),'All Data'!DJ44)</f>
        <v>28.005189999999995</v>
      </c>
      <c r="DL44" s="10">
        <f>IF($CZ44="Yes",DK44-Monitors!$C$7,'All Data'!DK44)</f>
        <v>28.005189999999995</v>
      </c>
      <c r="DM44" s="10">
        <f>IF($DA44="Yes",DL44-Monitors!$D$7,'All Data'!DL44)</f>
        <v>28.005189999999995</v>
      </c>
      <c r="DN44" s="10">
        <f>IF(DB44="Yes",DM44-((DG44+(W44*Monitors!$B$4))*Monitors!$F$4),'All Data'!DM44)</f>
        <v>28.005189999999995</v>
      </c>
      <c r="DO44" s="8" t="str">
        <f t="shared" si="11"/>
        <v>Yes</v>
      </c>
      <c r="DP44" s="10">
        <v>1.4370588000000002</v>
      </c>
      <c r="DQ44" s="10">
        <v>9.4229411999999986</v>
      </c>
      <c r="DR44" s="10">
        <v>9.4229411999999986</v>
      </c>
      <c r="DS44" s="9">
        <v>13.969620729424765</v>
      </c>
      <c r="DT44" s="9" t="s">
        <v>23</v>
      </c>
      <c r="DU44" s="14">
        <v>0</v>
      </c>
    </row>
    <row r="45" spans="1:125" ht="18" customHeight="1">
      <c r="A45" s="29">
        <v>44</v>
      </c>
      <c r="B45" s="29">
        <v>5</v>
      </c>
      <c r="C45" s="29">
        <v>784</v>
      </c>
      <c r="D45" s="21">
        <v>41455</v>
      </c>
      <c r="E45" s="21">
        <v>41391</v>
      </c>
      <c r="F45" s="21">
        <v>41435</v>
      </c>
      <c r="G45" s="20" t="s">
        <v>4</v>
      </c>
      <c r="H45" s="20"/>
      <c r="I45" s="22">
        <v>6</v>
      </c>
      <c r="J45" s="20" t="s">
        <v>5</v>
      </c>
      <c r="K45" s="20"/>
      <c r="L45" s="20" t="s">
        <v>6</v>
      </c>
      <c r="M45" s="23"/>
      <c r="N45" s="23" t="s">
        <v>7</v>
      </c>
      <c r="O45" s="23"/>
      <c r="P45" s="24">
        <v>9.1</v>
      </c>
      <c r="Q45" s="24">
        <v>16.100000000000001</v>
      </c>
      <c r="R45" s="24">
        <v>18.5</v>
      </c>
      <c r="S45" s="24">
        <v>146.34</v>
      </c>
      <c r="T45" s="24">
        <v>1.78</v>
      </c>
      <c r="U45" s="24">
        <v>768</v>
      </c>
      <c r="V45" s="24">
        <v>1366</v>
      </c>
      <c r="W45" s="24">
        <v>1.0489999999999999</v>
      </c>
      <c r="X45" s="23" t="s">
        <v>8</v>
      </c>
      <c r="Y45" s="23" t="s">
        <v>8</v>
      </c>
      <c r="Z45" s="24">
        <v>7168</v>
      </c>
      <c r="AA45" s="24">
        <v>60</v>
      </c>
      <c r="AB45" s="24">
        <v>180</v>
      </c>
      <c r="AC45" s="24">
        <v>130</v>
      </c>
      <c r="AD45" s="23" t="s">
        <v>85</v>
      </c>
      <c r="AE45" s="23" t="s">
        <v>11</v>
      </c>
      <c r="AF45" s="23" t="s">
        <v>11</v>
      </c>
      <c r="AG45" s="23"/>
      <c r="AH45" s="23"/>
      <c r="AI45" s="23" t="s">
        <v>34</v>
      </c>
      <c r="AJ45" s="23" t="s">
        <v>23</v>
      </c>
      <c r="AK45" s="23" t="s">
        <v>11</v>
      </c>
      <c r="AL45" s="23" t="s">
        <v>111</v>
      </c>
      <c r="AM45" s="23"/>
      <c r="AN45" s="23" t="s">
        <v>14</v>
      </c>
      <c r="AO45" s="23"/>
      <c r="AP45" s="23" t="s">
        <v>14</v>
      </c>
      <c r="AQ45" s="23"/>
      <c r="AR45" s="23"/>
      <c r="AS45" s="23" t="s">
        <v>111</v>
      </c>
      <c r="AT45" s="23"/>
      <c r="AU45" s="23" t="s">
        <v>14</v>
      </c>
      <c r="AV45" s="25"/>
      <c r="AW45" s="25"/>
      <c r="AX45" s="26">
        <v>18.5</v>
      </c>
      <c r="AY45" s="26">
        <v>146.34</v>
      </c>
      <c r="AZ45" s="25" t="s">
        <v>14</v>
      </c>
      <c r="BA45" s="25" t="s">
        <v>14</v>
      </c>
      <c r="BB45" s="23"/>
      <c r="BC45" s="23" t="s">
        <v>15</v>
      </c>
      <c r="BD45" s="23"/>
      <c r="BE45" s="23" t="s">
        <v>11</v>
      </c>
      <c r="BF45" s="23" t="s">
        <v>122</v>
      </c>
      <c r="BG45" s="23" t="s">
        <v>11</v>
      </c>
      <c r="BH45" s="23" t="s">
        <v>17</v>
      </c>
      <c r="BI45" s="23"/>
      <c r="BJ45" s="23" t="s">
        <v>18</v>
      </c>
      <c r="BK45" s="23" t="s">
        <v>11</v>
      </c>
      <c r="BL45" s="23" t="s">
        <v>11</v>
      </c>
      <c r="BM45" s="23"/>
      <c r="BN45" s="23"/>
      <c r="BO45" s="24">
        <v>27.7</v>
      </c>
      <c r="BP45" s="24">
        <v>245.5</v>
      </c>
      <c r="BQ45" s="24">
        <v>200</v>
      </c>
      <c r="BR45" s="24">
        <v>245.5</v>
      </c>
      <c r="BS45" s="24">
        <v>200.1</v>
      </c>
      <c r="BT45" s="23"/>
      <c r="BU45" s="23"/>
      <c r="BV45" s="24">
        <v>10.86</v>
      </c>
      <c r="BW45" s="24">
        <v>0.2</v>
      </c>
      <c r="BX45" s="23"/>
      <c r="BY45" s="24">
        <v>0.18</v>
      </c>
      <c r="BZ45" s="27">
        <v>0.2</v>
      </c>
      <c r="CA45" s="27">
        <v>0.18</v>
      </c>
      <c r="CB45" s="25"/>
      <c r="CC45" s="25"/>
      <c r="CD45" s="28">
        <v>10.93</v>
      </c>
      <c r="CE45" s="28">
        <v>0.22</v>
      </c>
      <c r="CF45" s="25"/>
      <c r="CG45" s="28">
        <v>0.2</v>
      </c>
      <c r="CH45" s="28">
        <v>13.65</v>
      </c>
      <c r="CI45" s="28">
        <v>0.5</v>
      </c>
      <c r="CJ45" s="28">
        <v>0.5</v>
      </c>
      <c r="CK45" s="25"/>
      <c r="CL45" s="25"/>
      <c r="CM45" s="28">
        <v>0.47</v>
      </c>
      <c r="CN45" s="25"/>
      <c r="CO45" s="28">
        <v>0</v>
      </c>
      <c r="CP45" s="30" t="s">
        <v>5</v>
      </c>
      <c r="CQ45" s="8">
        <f t="shared" si="0"/>
        <v>7168.238349050157</v>
      </c>
      <c r="CR45" s="8">
        <f t="shared" si="1"/>
        <v>19</v>
      </c>
      <c r="CS45" s="8">
        <f t="shared" si="2"/>
        <v>1.05</v>
      </c>
      <c r="CT45" s="8">
        <f t="shared" si="3"/>
        <v>30</v>
      </c>
      <c r="CU45" s="8">
        <f t="shared" si="4"/>
        <v>200</v>
      </c>
      <c r="CV45" s="10">
        <f t="shared" si="5"/>
        <v>35926.47</v>
      </c>
      <c r="CW45" s="10">
        <f t="shared" si="9"/>
        <v>35.926470000000002</v>
      </c>
      <c r="CX45" s="8" t="str">
        <f t="shared" si="6"/>
        <v>No</v>
      </c>
      <c r="CY45" s="30" t="s">
        <v>11</v>
      </c>
      <c r="CZ45" s="30" t="s">
        <v>11</v>
      </c>
      <c r="DA45" s="31" t="s">
        <v>11</v>
      </c>
      <c r="DB45" s="31" t="s">
        <v>11</v>
      </c>
      <c r="DC45" s="8" t="str">
        <f t="shared" si="7"/>
        <v>No</v>
      </c>
      <c r="DD45" s="8" t="s">
        <v>11</v>
      </c>
      <c r="DE45" s="30" t="s">
        <v>11</v>
      </c>
      <c r="DF45" s="10">
        <f t="shared" si="10"/>
        <v>34.435559999999995</v>
      </c>
      <c r="DG45" s="9">
        <f>IF(S45&lt;Monitors!$H$4,(S45*Monitors!$I$4)+Monitors!$J$4,IF(S45&lt;Monitors!$H$5,(S45*Monitors!$I$5)+Monitors!$J$5,IF(S45&lt;Monitors!$H$6,(S45*Monitors!$I$6)+Monitors!$J$6,IF(S45&lt;Monitors!$H$7,(Monitors!$I$7*S45)+Monitors!$J$7,IF(S45&lt;Monitors!$H$8,(S45*Monitors!$I$8)+Monitors!$J$8,IF(S45&lt;Monitors!$H$9,(S45*Monitors!$I$9)+Monitors!$J$9,IF(S45&lt;Monitors!$H$10,(S45*Monitors!$I$10)+Monitors!$J$10,IF(S45&lt;Monitors!$H$11,(S45*Monitors!$I$11)+Monitors!$J$11,Monitors!$J$12))))))))</f>
        <v>28.233750000000001</v>
      </c>
      <c r="DH45" s="10">
        <f>$DF45-(Monitors!$B$4*'All Data'!$W45)</f>
        <v>28.005189999999995</v>
      </c>
      <c r="DI45" s="10">
        <f>IF($CX45="Yes",DH45-(Monitors!$E$4*(DG45+(Monitors!$B$4*'All Data'!$W45))),'All Data'!DH45)</f>
        <v>28.005189999999995</v>
      </c>
      <c r="DJ45" s="10">
        <f>IF(DD45="Yes",'All Data'!DI45-(DG45*Monitors!$C$4),'All Data'!DI45)</f>
        <v>28.005189999999995</v>
      </c>
      <c r="DK45" s="10">
        <f>IF($DE45="Yes",DJ45-(DG45*Monitors!$D$4),'All Data'!DJ45)</f>
        <v>28.005189999999995</v>
      </c>
      <c r="DL45" s="10">
        <f>IF($CZ45="Yes",DK45-Monitors!$C$7,'All Data'!DK45)</f>
        <v>28.005189999999995</v>
      </c>
      <c r="DM45" s="10">
        <f>IF($DA45="Yes",DL45-Monitors!$D$7,'All Data'!DL45)</f>
        <v>28.005189999999995</v>
      </c>
      <c r="DN45" s="10">
        <f>IF(DB45="Yes",DM45-((DG45+(W45*Monitors!$B$4))*Monitors!$F$4),'All Data'!DM45)</f>
        <v>28.005189999999995</v>
      </c>
      <c r="DO45" s="8" t="str">
        <f t="shared" si="11"/>
        <v>Yes</v>
      </c>
      <c r="DP45" s="10">
        <v>1.4370588000000002</v>
      </c>
      <c r="DQ45" s="10">
        <v>9.4229411999999986</v>
      </c>
      <c r="DR45" s="10">
        <v>9.4229411999999986</v>
      </c>
      <c r="DS45" s="9">
        <v>13.969620729424765</v>
      </c>
      <c r="DT45" s="9" t="s">
        <v>23</v>
      </c>
      <c r="DU45" s="14">
        <v>0</v>
      </c>
    </row>
    <row r="46" spans="1:125" ht="18" customHeight="1">
      <c r="A46" s="29">
        <v>45</v>
      </c>
      <c r="B46" s="29">
        <v>5</v>
      </c>
      <c r="C46" s="29">
        <v>925</v>
      </c>
      <c r="D46" s="21">
        <v>41485</v>
      </c>
      <c r="E46" s="21">
        <v>41391</v>
      </c>
      <c r="F46" s="21">
        <v>41499</v>
      </c>
      <c r="G46" s="20" t="s">
        <v>4</v>
      </c>
      <c r="H46" s="20"/>
      <c r="I46" s="22">
        <v>6</v>
      </c>
      <c r="J46" s="20" t="s">
        <v>5</v>
      </c>
      <c r="K46" s="20"/>
      <c r="L46" s="20" t="s">
        <v>6</v>
      </c>
      <c r="M46" s="23"/>
      <c r="N46" s="23" t="s">
        <v>7</v>
      </c>
      <c r="O46" s="23"/>
      <c r="P46" s="24">
        <v>9.1</v>
      </c>
      <c r="Q46" s="24">
        <v>16.100000000000001</v>
      </c>
      <c r="R46" s="24">
        <v>18.5</v>
      </c>
      <c r="S46" s="24">
        <v>146.34</v>
      </c>
      <c r="T46" s="24">
        <v>1.78</v>
      </c>
      <c r="U46" s="24">
        <v>768</v>
      </c>
      <c r="V46" s="24">
        <v>1366</v>
      </c>
      <c r="W46" s="24">
        <v>1.0489999999999999</v>
      </c>
      <c r="X46" s="23" t="s">
        <v>8</v>
      </c>
      <c r="Y46" s="23" t="s">
        <v>8</v>
      </c>
      <c r="Z46" s="24">
        <v>7168</v>
      </c>
      <c r="AA46" s="24">
        <v>60</v>
      </c>
      <c r="AB46" s="24">
        <v>180</v>
      </c>
      <c r="AC46" s="24">
        <v>130</v>
      </c>
      <c r="AD46" s="23" t="s">
        <v>125</v>
      </c>
      <c r="AE46" s="23" t="s">
        <v>11</v>
      </c>
      <c r="AF46" s="23" t="s">
        <v>11</v>
      </c>
      <c r="AG46" s="23"/>
      <c r="AH46" s="23"/>
      <c r="AI46" s="23" t="s">
        <v>34</v>
      </c>
      <c r="AJ46" s="23" t="s">
        <v>23</v>
      </c>
      <c r="AK46" s="23" t="s">
        <v>11</v>
      </c>
      <c r="AL46" s="23" t="s">
        <v>111</v>
      </c>
      <c r="AM46" s="23"/>
      <c r="AN46" s="23" t="s">
        <v>14</v>
      </c>
      <c r="AO46" s="23"/>
      <c r="AP46" s="23" t="s">
        <v>14</v>
      </c>
      <c r="AQ46" s="23"/>
      <c r="AR46" s="23"/>
      <c r="AS46" s="23" t="s">
        <v>111</v>
      </c>
      <c r="AT46" s="23"/>
      <c r="AU46" s="23" t="s">
        <v>14</v>
      </c>
      <c r="AV46" s="25"/>
      <c r="AW46" s="25"/>
      <c r="AX46" s="26">
        <v>18.5</v>
      </c>
      <c r="AY46" s="26">
        <v>146.34</v>
      </c>
      <c r="AZ46" s="25" t="s">
        <v>14</v>
      </c>
      <c r="BA46" s="25" t="s">
        <v>14</v>
      </c>
      <c r="BB46" s="23"/>
      <c r="BC46" s="23" t="s">
        <v>15</v>
      </c>
      <c r="BD46" s="23"/>
      <c r="BE46" s="23" t="s">
        <v>11</v>
      </c>
      <c r="BF46" s="23" t="s">
        <v>122</v>
      </c>
      <c r="BG46" s="23" t="s">
        <v>11</v>
      </c>
      <c r="BH46" s="23" t="s">
        <v>17</v>
      </c>
      <c r="BI46" s="23"/>
      <c r="BJ46" s="23" t="s">
        <v>18</v>
      </c>
      <c r="BK46" s="23" t="s">
        <v>11</v>
      </c>
      <c r="BL46" s="23" t="s">
        <v>11</v>
      </c>
      <c r="BM46" s="23"/>
      <c r="BN46" s="23"/>
      <c r="BO46" s="24">
        <v>27.7</v>
      </c>
      <c r="BP46" s="24">
        <v>245.5</v>
      </c>
      <c r="BQ46" s="24">
        <v>200</v>
      </c>
      <c r="BR46" s="24">
        <v>245.5</v>
      </c>
      <c r="BS46" s="24">
        <v>200.1</v>
      </c>
      <c r="BT46" s="23"/>
      <c r="BU46" s="23"/>
      <c r="BV46" s="24">
        <v>10.86</v>
      </c>
      <c r="BW46" s="24">
        <v>0.2</v>
      </c>
      <c r="BX46" s="23"/>
      <c r="BY46" s="24">
        <v>0.18</v>
      </c>
      <c r="BZ46" s="27">
        <v>0.2</v>
      </c>
      <c r="CA46" s="27">
        <v>0.18</v>
      </c>
      <c r="CB46" s="25"/>
      <c r="CC46" s="25"/>
      <c r="CD46" s="28">
        <v>10.93</v>
      </c>
      <c r="CE46" s="28">
        <v>0.22</v>
      </c>
      <c r="CF46" s="25"/>
      <c r="CG46" s="28">
        <v>0.2</v>
      </c>
      <c r="CH46" s="28">
        <v>13.65</v>
      </c>
      <c r="CI46" s="28">
        <v>0.5</v>
      </c>
      <c r="CJ46" s="28">
        <v>0.5</v>
      </c>
      <c r="CK46" s="25"/>
      <c r="CL46" s="25"/>
      <c r="CM46" s="28">
        <v>0.47</v>
      </c>
      <c r="CN46" s="25"/>
      <c r="CO46" s="28">
        <v>0</v>
      </c>
      <c r="CP46" s="30" t="s">
        <v>5</v>
      </c>
      <c r="CQ46" s="8">
        <f t="shared" si="0"/>
        <v>7168.238349050157</v>
      </c>
      <c r="CR46" s="8">
        <f t="shared" si="1"/>
        <v>19</v>
      </c>
      <c r="CS46" s="8">
        <f t="shared" si="2"/>
        <v>1.05</v>
      </c>
      <c r="CT46" s="8">
        <f t="shared" si="3"/>
        <v>30</v>
      </c>
      <c r="CU46" s="8">
        <f t="shared" si="4"/>
        <v>200</v>
      </c>
      <c r="CV46" s="10">
        <f t="shared" si="5"/>
        <v>35926.47</v>
      </c>
      <c r="CW46" s="10">
        <f t="shared" si="9"/>
        <v>35.926470000000002</v>
      </c>
      <c r="CX46" s="8" t="str">
        <f t="shared" si="6"/>
        <v>No</v>
      </c>
      <c r="CY46" s="30" t="s">
        <v>11</v>
      </c>
      <c r="CZ46" s="30" t="s">
        <v>11</v>
      </c>
      <c r="DA46" s="31" t="s">
        <v>11</v>
      </c>
      <c r="DB46" s="31" t="s">
        <v>11</v>
      </c>
      <c r="DC46" s="8" t="str">
        <f t="shared" si="7"/>
        <v>No</v>
      </c>
      <c r="DD46" s="8" t="s">
        <v>11</v>
      </c>
      <c r="DE46" s="30" t="s">
        <v>11</v>
      </c>
      <c r="DF46" s="10">
        <f t="shared" si="10"/>
        <v>34.435559999999995</v>
      </c>
      <c r="DG46" s="9">
        <f>IF(S46&lt;Monitors!$H$4,(S46*Monitors!$I$4)+Monitors!$J$4,IF(S46&lt;Monitors!$H$5,(S46*Monitors!$I$5)+Monitors!$J$5,IF(S46&lt;Monitors!$H$6,(S46*Monitors!$I$6)+Monitors!$J$6,IF(S46&lt;Monitors!$H$7,(Monitors!$I$7*S46)+Monitors!$J$7,IF(S46&lt;Monitors!$H$8,(S46*Monitors!$I$8)+Monitors!$J$8,IF(S46&lt;Monitors!$H$9,(S46*Monitors!$I$9)+Monitors!$J$9,IF(S46&lt;Monitors!$H$10,(S46*Monitors!$I$10)+Monitors!$J$10,IF(S46&lt;Monitors!$H$11,(S46*Monitors!$I$11)+Monitors!$J$11,Monitors!$J$12))))))))</f>
        <v>28.233750000000001</v>
      </c>
      <c r="DH46" s="10">
        <f>$DF46-(Monitors!$B$4*'All Data'!$W46)</f>
        <v>28.005189999999995</v>
      </c>
      <c r="DI46" s="10">
        <f>IF($CX46="Yes",DH46-(Monitors!$E$4*(DG46+(Monitors!$B$4*'All Data'!$W46))),'All Data'!DH46)</f>
        <v>28.005189999999995</v>
      </c>
      <c r="DJ46" s="10">
        <f>IF(DD46="Yes",'All Data'!DI46-(DG46*Monitors!$C$4),'All Data'!DI46)</f>
        <v>28.005189999999995</v>
      </c>
      <c r="DK46" s="10">
        <f>IF($DE46="Yes",DJ46-(DG46*Monitors!$D$4),'All Data'!DJ46)</f>
        <v>28.005189999999995</v>
      </c>
      <c r="DL46" s="10">
        <f>IF($CZ46="Yes",DK46-Monitors!$C$7,'All Data'!DK46)</f>
        <v>28.005189999999995</v>
      </c>
      <c r="DM46" s="10">
        <f>IF($DA46="Yes",DL46-Monitors!$D$7,'All Data'!DL46)</f>
        <v>28.005189999999995</v>
      </c>
      <c r="DN46" s="10">
        <f>IF(DB46="Yes",DM46-((DG46+(W46*Monitors!$B$4))*Monitors!$F$4),'All Data'!DM46)</f>
        <v>28.005189999999995</v>
      </c>
      <c r="DO46" s="8" t="str">
        <f t="shared" si="11"/>
        <v>Yes</v>
      </c>
      <c r="DP46" s="10">
        <v>1.4370588000000002</v>
      </c>
      <c r="DQ46" s="10">
        <v>9.4229411999999986</v>
      </c>
      <c r="DR46" s="10">
        <v>9.4229411999999986</v>
      </c>
      <c r="DS46" s="9">
        <v>13.969620729424765</v>
      </c>
      <c r="DT46" s="9" t="s">
        <v>23</v>
      </c>
      <c r="DU46" s="14">
        <v>0</v>
      </c>
    </row>
    <row r="47" spans="1:125" ht="18" customHeight="1">
      <c r="A47" s="29">
        <v>46</v>
      </c>
      <c r="B47" s="29">
        <v>35</v>
      </c>
      <c r="C47" s="29">
        <v>729</v>
      </c>
      <c r="D47" s="21">
        <v>41271</v>
      </c>
      <c r="E47" s="21">
        <v>41255</v>
      </c>
      <c r="F47" s="21">
        <v>41262</v>
      </c>
      <c r="G47" s="20" t="s">
        <v>4</v>
      </c>
      <c r="H47" s="20"/>
      <c r="I47" s="22">
        <v>6</v>
      </c>
      <c r="J47" s="20" t="s">
        <v>5</v>
      </c>
      <c r="K47" s="20"/>
      <c r="L47" s="20" t="s">
        <v>6</v>
      </c>
      <c r="M47" s="23"/>
      <c r="N47" s="23" t="s">
        <v>7</v>
      </c>
      <c r="O47" s="23"/>
      <c r="P47" s="24">
        <v>91</v>
      </c>
      <c r="Q47" s="24">
        <v>161</v>
      </c>
      <c r="R47" s="24">
        <v>19</v>
      </c>
      <c r="S47" s="24">
        <v>146</v>
      </c>
      <c r="T47" s="24">
        <v>1.78</v>
      </c>
      <c r="U47" s="24">
        <v>768</v>
      </c>
      <c r="V47" s="24">
        <v>1366</v>
      </c>
      <c r="W47" s="24">
        <v>1.0489999999999999</v>
      </c>
      <c r="X47" s="23" t="s">
        <v>8</v>
      </c>
      <c r="Y47" s="23" t="s">
        <v>8</v>
      </c>
      <c r="Z47" s="24">
        <v>7168</v>
      </c>
      <c r="AA47" s="24">
        <v>60</v>
      </c>
      <c r="AB47" s="24">
        <v>170</v>
      </c>
      <c r="AC47" s="24">
        <v>160</v>
      </c>
      <c r="AD47" s="23" t="s">
        <v>10</v>
      </c>
      <c r="AE47" s="23" t="s">
        <v>11</v>
      </c>
      <c r="AF47" s="23" t="s">
        <v>11</v>
      </c>
      <c r="AG47" s="23"/>
      <c r="AH47" s="23"/>
      <c r="AI47" s="23" t="s">
        <v>12</v>
      </c>
      <c r="AJ47" s="23" t="s">
        <v>11</v>
      </c>
      <c r="AK47" s="23" t="s">
        <v>11</v>
      </c>
      <c r="AL47" s="23" t="s">
        <v>13</v>
      </c>
      <c r="AM47" s="23"/>
      <c r="AN47" s="23" t="s">
        <v>14</v>
      </c>
      <c r="AO47" s="23"/>
      <c r="AP47" s="23" t="s">
        <v>14</v>
      </c>
      <c r="AQ47" s="23"/>
      <c r="AR47" s="23"/>
      <c r="AS47" s="23" t="s">
        <v>13</v>
      </c>
      <c r="AT47" s="23"/>
      <c r="AU47" s="23" t="s">
        <v>14</v>
      </c>
      <c r="AV47" s="25"/>
      <c r="AW47" s="25"/>
      <c r="AX47" s="26">
        <v>19</v>
      </c>
      <c r="AY47" s="26">
        <v>146</v>
      </c>
      <c r="AZ47" s="25" t="s">
        <v>14</v>
      </c>
      <c r="BA47" s="25" t="s">
        <v>14</v>
      </c>
      <c r="BB47" s="23"/>
      <c r="BC47" s="23" t="s">
        <v>15</v>
      </c>
      <c r="BD47" s="23"/>
      <c r="BE47" s="23" t="s">
        <v>11</v>
      </c>
      <c r="BF47" s="23" t="s">
        <v>156</v>
      </c>
      <c r="BG47" s="23" t="s">
        <v>11</v>
      </c>
      <c r="BH47" s="23" t="s">
        <v>17</v>
      </c>
      <c r="BI47" s="23"/>
      <c r="BJ47" s="23" t="s">
        <v>20</v>
      </c>
      <c r="BK47" s="23" t="s">
        <v>11</v>
      </c>
      <c r="BL47" s="23" t="s">
        <v>11</v>
      </c>
      <c r="BM47" s="23"/>
      <c r="BN47" s="23"/>
      <c r="BO47" s="24">
        <v>15.7</v>
      </c>
      <c r="BP47" s="24">
        <v>246.8</v>
      </c>
      <c r="BQ47" s="24">
        <v>250</v>
      </c>
      <c r="BR47" s="24">
        <v>246.7</v>
      </c>
      <c r="BS47" s="24">
        <v>201.7</v>
      </c>
      <c r="BT47" s="23"/>
      <c r="BU47" s="23"/>
      <c r="BV47" s="24">
        <v>10.89</v>
      </c>
      <c r="BW47" s="24">
        <v>0.21</v>
      </c>
      <c r="BX47" s="23"/>
      <c r="BY47" s="24">
        <v>0.11</v>
      </c>
      <c r="BZ47" s="27">
        <v>0.21</v>
      </c>
      <c r="CA47" s="27">
        <v>0.11</v>
      </c>
      <c r="CB47" s="25"/>
      <c r="CC47" s="25"/>
      <c r="CD47" s="28">
        <v>10.86</v>
      </c>
      <c r="CE47" s="28">
        <v>0.23</v>
      </c>
      <c r="CF47" s="25"/>
      <c r="CG47" s="28">
        <v>0.15</v>
      </c>
      <c r="CH47" s="28">
        <v>13.7</v>
      </c>
      <c r="CI47" s="28">
        <v>0.5</v>
      </c>
      <c r="CJ47" s="28">
        <v>0.5</v>
      </c>
      <c r="CK47" s="25"/>
      <c r="CL47" s="25"/>
      <c r="CM47" s="28">
        <v>0.53</v>
      </c>
      <c r="CN47" s="25"/>
      <c r="CO47" s="28">
        <v>0</v>
      </c>
      <c r="CP47" s="30" t="s">
        <v>5</v>
      </c>
      <c r="CQ47" s="8">
        <f t="shared" si="0"/>
        <v>7184.9315068493152</v>
      </c>
      <c r="CR47" s="8">
        <f t="shared" si="1"/>
        <v>20</v>
      </c>
      <c r="CS47" s="8">
        <f t="shared" si="2"/>
        <v>1.05</v>
      </c>
      <c r="CT47" s="8">
        <f t="shared" si="3"/>
        <v>30</v>
      </c>
      <c r="CU47" s="8">
        <f t="shared" si="4"/>
        <v>200</v>
      </c>
      <c r="CV47" s="10">
        <f t="shared" si="5"/>
        <v>36032.800000000003</v>
      </c>
      <c r="CW47" s="10">
        <f t="shared" si="9"/>
        <v>36.032800000000002</v>
      </c>
      <c r="CX47" s="8" t="str">
        <f t="shared" si="6"/>
        <v>No</v>
      </c>
      <c r="CY47" s="30" t="s">
        <v>11</v>
      </c>
      <c r="CZ47" s="30" t="s">
        <v>11</v>
      </c>
      <c r="DA47" s="31" t="s">
        <v>11</v>
      </c>
      <c r="DB47" s="31" t="s">
        <v>11</v>
      </c>
      <c r="DC47" s="8" t="str">
        <f t="shared" si="7"/>
        <v>No</v>
      </c>
      <c r="DD47" s="8" t="s">
        <v>11</v>
      </c>
      <c r="DE47" s="30" t="s">
        <v>11</v>
      </c>
      <c r="DF47" s="10">
        <f t="shared" si="10"/>
        <v>34.584480000000006</v>
      </c>
      <c r="DG47" s="9">
        <f>IF(S47&lt;Monitors!$H$4,(S47*Monitors!$I$4)+Monitors!$J$4,IF(S47&lt;Monitors!$H$5,(S47*Monitors!$I$5)+Monitors!$J$5,IF(S47&lt;Monitors!$H$6,(S47*Monitors!$I$6)+Monitors!$J$6,IF(S47&lt;Monitors!$H$7,(Monitors!$I$7*S47)+Monitors!$J$7,IF(S47&lt;Monitors!$H$8,(S47*Monitors!$I$8)+Monitors!$J$8,IF(S47&lt;Monitors!$H$9,(S47*Monitors!$I$9)+Monitors!$J$9,IF(S47&lt;Monitors!$H$10,(S47*Monitors!$I$10)+Monitors!$J$10,IF(S47&lt;Monitors!$H$11,(S47*Monitors!$I$11)+Monitors!$J$11,Monitors!$J$12))))))))</f>
        <v>28</v>
      </c>
      <c r="DH47" s="10">
        <f>$DF47-(Monitors!$B$4*'All Data'!$W47)</f>
        <v>28.154110000000006</v>
      </c>
      <c r="DI47" s="10">
        <f>IF($CX47="Yes",DH47-(Monitors!$E$4*(DG47+(Monitors!$B$4*'All Data'!$W47))),'All Data'!DH47)</f>
        <v>28.154110000000006</v>
      </c>
      <c r="DJ47" s="10">
        <f>IF(DD47="Yes",'All Data'!DI47-(DG47*Monitors!$C$4),'All Data'!DI47)</f>
        <v>28.154110000000006</v>
      </c>
      <c r="DK47" s="10">
        <f>IF($DE47="Yes",DJ47-(DG47*Monitors!$D$4),'All Data'!DJ47)</f>
        <v>28.154110000000006</v>
      </c>
      <c r="DL47" s="10">
        <f>IF($CZ47="Yes",DK47-Monitors!$C$7,'All Data'!DK47)</f>
        <v>28.154110000000006</v>
      </c>
      <c r="DM47" s="10">
        <f>IF($DA47="Yes",DL47-Monitors!$D$7,'All Data'!DL47)</f>
        <v>28.154110000000006</v>
      </c>
      <c r="DN47" s="10">
        <f>IF(DB47="Yes",DM47-((DG47+(W47*Monitors!$B$4))*Monitors!$F$4),'All Data'!DM47)</f>
        <v>28.154110000000006</v>
      </c>
      <c r="DO47" s="8" t="str">
        <f t="shared" si="11"/>
        <v>No</v>
      </c>
      <c r="DP47" s="10">
        <v>1.4413120000000001</v>
      </c>
      <c r="DQ47" s="10">
        <v>9.4486880000000006</v>
      </c>
      <c r="DR47" s="10">
        <v>9.4486880000000006</v>
      </c>
      <c r="DS47" s="9">
        <v>13.937397320039368</v>
      </c>
      <c r="DT47" s="9" t="s">
        <v>23</v>
      </c>
      <c r="DU47" s="14">
        <v>0</v>
      </c>
    </row>
    <row r="48" spans="1:125" ht="18" customHeight="1">
      <c r="A48" s="29">
        <v>47</v>
      </c>
      <c r="B48" s="29">
        <v>13</v>
      </c>
      <c r="C48" s="29">
        <v>668</v>
      </c>
      <c r="D48" s="21">
        <v>41810</v>
      </c>
      <c r="E48" s="21">
        <v>41758</v>
      </c>
      <c r="F48" s="21">
        <v>41767</v>
      </c>
      <c r="G48" s="20" t="s">
        <v>4</v>
      </c>
      <c r="H48" s="20" t="s">
        <v>26</v>
      </c>
      <c r="I48" s="22">
        <v>6</v>
      </c>
      <c r="J48" s="20" t="s">
        <v>5</v>
      </c>
      <c r="K48" s="20" t="s">
        <v>26</v>
      </c>
      <c r="L48" s="20" t="s">
        <v>6</v>
      </c>
      <c r="M48" s="23" t="s">
        <v>26</v>
      </c>
      <c r="N48" s="23" t="s">
        <v>7</v>
      </c>
      <c r="O48" s="23" t="s">
        <v>26</v>
      </c>
      <c r="P48" s="24">
        <v>16.100000000000001</v>
      </c>
      <c r="Q48" s="24">
        <v>9.1</v>
      </c>
      <c r="R48" s="24">
        <v>18.5</v>
      </c>
      <c r="S48" s="24">
        <v>146.30000000000001</v>
      </c>
      <c r="T48" s="24">
        <v>1.78</v>
      </c>
      <c r="U48" s="24">
        <v>768</v>
      </c>
      <c r="V48" s="24">
        <v>1366</v>
      </c>
      <c r="W48" s="24">
        <v>1.0489999999999999</v>
      </c>
      <c r="X48" s="23" t="s">
        <v>8</v>
      </c>
      <c r="Y48" s="23" t="s">
        <v>8</v>
      </c>
      <c r="Z48" s="24">
        <v>7171</v>
      </c>
      <c r="AA48" s="24">
        <v>60</v>
      </c>
      <c r="AB48" s="24">
        <v>90</v>
      </c>
      <c r="AC48" s="24">
        <v>65</v>
      </c>
      <c r="AD48" s="23" t="s">
        <v>400</v>
      </c>
      <c r="AE48" s="23" t="s">
        <v>23</v>
      </c>
      <c r="AF48" s="23" t="s">
        <v>11</v>
      </c>
      <c r="AG48" s="23" t="s">
        <v>26</v>
      </c>
      <c r="AH48" s="23" t="s">
        <v>26</v>
      </c>
      <c r="AI48" s="23" t="s">
        <v>34</v>
      </c>
      <c r="AJ48" s="23" t="s">
        <v>11</v>
      </c>
      <c r="AK48" s="23" t="s">
        <v>23</v>
      </c>
      <c r="AL48" s="23" t="s">
        <v>111</v>
      </c>
      <c r="AM48" s="23" t="s">
        <v>14</v>
      </c>
      <c r="AN48" s="23" t="s">
        <v>14</v>
      </c>
      <c r="AO48" s="23" t="s">
        <v>14</v>
      </c>
      <c r="AP48" s="23" t="s">
        <v>14</v>
      </c>
      <c r="AQ48" s="23" t="s">
        <v>14</v>
      </c>
      <c r="AR48" s="23"/>
      <c r="AS48" s="23" t="s">
        <v>111</v>
      </c>
      <c r="AT48" s="23" t="s">
        <v>14</v>
      </c>
      <c r="AU48" s="23" t="s">
        <v>14</v>
      </c>
      <c r="AV48" s="25" t="s">
        <v>14</v>
      </c>
      <c r="AW48" s="25" t="s">
        <v>14</v>
      </c>
      <c r="AX48" s="26">
        <v>18.5</v>
      </c>
      <c r="AY48" s="26">
        <v>146.30000000000001</v>
      </c>
      <c r="AZ48" s="25" t="s">
        <v>14</v>
      </c>
      <c r="BA48" s="25" t="s">
        <v>14</v>
      </c>
      <c r="BB48" s="23" t="s">
        <v>14</v>
      </c>
      <c r="BC48" s="23" t="s">
        <v>15</v>
      </c>
      <c r="BD48" s="23" t="s">
        <v>26</v>
      </c>
      <c r="BE48" s="23" t="s">
        <v>11</v>
      </c>
      <c r="BF48" s="23" t="s">
        <v>120</v>
      </c>
      <c r="BG48" s="23" t="s">
        <v>11</v>
      </c>
      <c r="BH48" s="23" t="s">
        <v>17</v>
      </c>
      <c r="BI48" s="23" t="s">
        <v>14</v>
      </c>
      <c r="BJ48" s="23"/>
      <c r="BK48" s="23" t="s">
        <v>11</v>
      </c>
      <c r="BL48" s="23" t="s">
        <v>11</v>
      </c>
      <c r="BM48" s="23" t="s">
        <v>11</v>
      </c>
      <c r="BN48" s="23"/>
      <c r="BO48" s="24">
        <v>3.3</v>
      </c>
      <c r="BP48" s="24">
        <v>227.3</v>
      </c>
      <c r="BQ48" s="24">
        <v>200</v>
      </c>
      <c r="BR48" s="24">
        <v>181.6</v>
      </c>
      <c r="BS48" s="24">
        <v>200</v>
      </c>
      <c r="BT48" s="23"/>
      <c r="BU48" s="23"/>
      <c r="BV48" s="24">
        <v>10.9</v>
      </c>
      <c r="BW48" s="24">
        <v>0.27</v>
      </c>
      <c r="BX48" s="23"/>
      <c r="BY48" s="24">
        <v>0.24</v>
      </c>
      <c r="BZ48" s="27">
        <v>0.27</v>
      </c>
      <c r="CA48" s="27">
        <v>0.24</v>
      </c>
      <c r="CB48" s="25"/>
      <c r="CC48" s="25"/>
      <c r="CD48" s="28">
        <v>11.6</v>
      </c>
      <c r="CE48" s="28">
        <v>0.35</v>
      </c>
      <c r="CF48" s="25"/>
      <c r="CG48" s="28">
        <v>0.25</v>
      </c>
      <c r="CH48" s="28">
        <v>13.65</v>
      </c>
      <c r="CI48" s="28">
        <v>0.5</v>
      </c>
      <c r="CJ48" s="28">
        <v>0.5</v>
      </c>
      <c r="CK48" s="28">
        <v>0</v>
      </c>
      <c r="CL48" s="28">
        <v>0</v>
      </c>
      <c r="CM48" s="28">
        <v>0.5</v>
      </c>
      <c r="CN48" s="25"/>
      <c r="CO48" s="28">
        <v>0</v>
      </c>
      <c r="CP48" s="30" t="s">
        <v>5</v>
      </c>
      <c r="CQ48" s="8">
        <f t="shared" si="0"/>
        <v>7170.1982228298011</v>
      </c>
      <c r="CR48" s="8">
        <f t="shared" si="1"/>
        <v>19</v>
      </c>
      <c r="CS48" s="8">
        <f t="shared" si="2"/>
        <v>1.05</v>
      </c>
      <c r="CT48" s="8">
        <f t="shared" si="3"/>
        <v>30</v>
      </c>
      <c r="CU48" s="8">
        <f t="shared" si="4"/>
        <v>200</v>
      </c>
      <c r="CV48" s="10">
        <f t="shared" si="5"/>
        <v>33253.990000000005</v>
      </c>
      <c r="CW48" s="10">
        <f t="shared" si="9"/>
        <v>33.253990000000002</v>
      </c>
      <c r="CX48" s="8" t="str">
        <f t="shared" si="6"/>
        <v>No</v>
      </c>
      <c r="CY48" s="30" t="s">
        <v>11</v>
      </c>
      <c r="CZ48" s="30" t="s">
        <v>11</v>
      </c>
      <c r="DA48" s="31" t="s">
        <v>11</v>
      </c>
      <c r="DB48" s="31" t="s">
        <v>11</v>
      </c>
      <c r="DC48" s="8" t="str">
        <f t="shared" si="7"/>
        <v>No</v>
      </c>
      <c r="DD48" s="8" t="s">
        <v>11</v>
      </c>
      <c r="DE48" s="30" t="s">
        <v>11</v>
      </c>
      <c r="DF48" s="10">
        <f t="shared" si="10"/>
        <v>34.956780000000002</v>
      </c>
      <c r="DG48" s="9">
        <f>IF(S48&lt;Monitors!$H$4,(S48*Monitors!$I$4)+Monitors!$J$4,IF(S48&lt;Monitors!$H$5,(S48*Monitors!$I$5)+Monitors!$J$5,IF(S48&lt;Monitors!$H$6,(S48*Monitors!$I$6)+Monitors!$J$6,IF(S48&lt;Monitors!$H$7,(Monitors!$I$7*S48)+Monitors!$J$7,IF(S48&lt;Monitors!$H$8,(S48*Monitors!$I$8)+Monitors!$J$8,IF(S48&lt;Monitors!$H$9,(S48*Monitors!$I$9)+Monitors!$J$9,IF(S48&lt;Monitors!$H$10,(S48*Monitors!$I$10)+Monitors!$J$10,IF(S48&lt;Monitors!$H$11,(S48*Monitors!$I$11)+Monitors!$J$11,Monitors!$J$12))))))))</f>
        <v>28.206249999999997</v>
      </c>
      <c r="DH48" s="10">
        <f>$DF48-(Monitors!$B$4*'All Data'!$W48)</f>
        <v>28.526410000000002</v>
      </c>
      <c r="DI48" s="10">
        <f>IF($CX48="Yes",DH48-(Monitors!$E$4*(DG48+(Monitors!$B$4*'All Data'!$W48))),'All Data'!DH48)</f>
        <v>28.526410000000002</v>
      </c>
      <c r="DJ48" s="10">
        <f>IF(DD48="Yes",'All Data'!DI48-(DG48*Monitors!$C$4),'All Data'!DI48)</f>
        <v>28.526410000000002</v>
      </c>
      <c r="DK48" s="10">
        <f>IF($DE48="Yes",DJ48-(DG48*Monitors!$D$4),'All Data'!DJ48)</f>
        <v>28.526410000000002</v>
      </c>
      <c r="DL48" s="10">
        <f>IF($CZ48="Yes",DK48-Monitors!$C$7,'All Data'!DK48)</f>
        <v>28.526410000000002</v>
      </c>
      <c r="DM48" s="10">
        <f>IF($DA48="Yes",DL48-Monitors!$D$7,'All Data'!DL48)</f>
        <v>28.526410000000002</v>
      </c>
      <c r="DN48" s="10">
        <f>IF(DB48="Yes",DM48-((DG48+(W48*Monitors!$B$4))*Monitors!$F$4),'All Data'!DM48)</f>
        <v>28.526410000000002</v>
      </c>
      <c r="DO48" s="8" t="str">
        <f t="shared" si="11"/>
        <v>No</v>
      </c>
      <c r="DP48" s="10">
        <v>1.3301596000000002</v>
      </c>
      <c r="DQ48" s="10">
        <v>9.5698404000000004</v>
      </c>
      <c r="DR48" s="10">
        <v>9.5698404000000004</v>
      </c>
      <c r="DS48" s="9">
        <v>13.965829800926514</v>
      </c>
      <c r="DT48" s="9" t="s">
        <v>23</v>
      </c>
      <c r="DU48" s="14">
        <v>0</v>
      </c>
    </row>
    <row r="49" spans="1:125" ht="18" customHeight="1">
      <c r="A49" s="29">
        <v>48</v>
      </c>
      <c r="B49" s="29">
        <v>13</v>
      </c>
      <c r="C49" s="29">
        <v>1261</v>
      </c>
      <c r="D49" s="21">
        <v>41810</v>
      </c>
      <c r="E49" s="21">
        <v>41758</v>
      </c>
      <c r="F49" s="21">
        <v>41767</v>
      </c>
      <c r="G49" s="20" t="s">
        <v>4</v>
      </c>
      <c r="H49" s="20"/>
      <c r="I49" s="22">
        <v>6</v>
      </c>
      <c r="J49" s="20" t="s">
        <v>5</v>
      </c>
      <c r="K49" s="20" t="s">
        <v>26</v>
      </c>
      <c r="L49" s="20" t="s">
        <v>6</v>
      </c>
      <c r="M49" s="23" t="s">
        <v>26</v>
      </c>
      <c r="N49" s="23" t="s">
        <v>7</v>
      </c>
      <c r="O49" s="23" t="s">
        <v>26</v>
      </c>
      <c r="P49" s="24">
        <v>16.100000000000001</v>
      </c>
      <c r="Q49" s="24">
        <v>9.1</v>
      </c>
      <c r="R49" s="24">
        <v>18.5</v>
      </c>
      <c r="S49" s="24">
        <v>146.30000000000001</v>
      </c>
      <c r="T49" s="24">
        <v>1.78</v>
      </c>
      <c r="U49" s="24">
        <v>768</v>
      </c>
      <c r="V49" s="24">
        <v>1366</v>
      </c>
      <c r="W49" s="24">
        <v>1.0489999999999999</v>
      </c>
      <c r="X49" s="23" t="s">
        <v>8</v>
      </c>
      <c r="Y49" s="23" t="s">
        <v>8</v>
      </c>
      <c r="Z49" s="24">
        <v>7171</v>
      </c>
      <c r="AA49" s="24">
        <v>60</v>
      </c>
      <c r="AB49" s="24">
        <v>90</v>
      </c>
      <c r="AC49" s="24">
        <v>65</v>
      </c>
      <c r="AD49" s="23" t="s">
        <v>400</v>
      </c>
      <c r="AE49" s="23" t="s">
        <v>23</v>
      </c>
      <c r="AF49" s="23" t="s">
        <v>11</v>
      </c>
      <c r="AG49" s="23" t="s">
        <v>26</v>
      </c>
      <c r="AH49" s="23" t="s">
        <v>26</v>
      </c>
      <c r="AI49" s="23" t="s">
        <v>34</v>
      </c>
      <c r="AJ49" s="23" t="s">
        <v>11</v>
      </c>
      <c r="AK49" s="23" t="s">
        <v>23</v>
      </c>
      <c r="AL49" s="23" t="s">
        <v>111</v>
      </c>
      <c r="AM49" s="23" t="s">
        <v>14</v>
      </c>
      <c r="AN49" s="23" t="s">
        <v>14</v>
      </c>
      <c r="AO49" s="23" t="s">
        <v>14</v>
      </c>
      <c r="AP49" s="23" t="s">
        <v>14</v>
      </c>
      <c r="AQ49" s="23" t="s">
        <v>14</v>
      </c>
      <c r="AR49" s="23"/>
      <c r="AS49" s="23" t="s">
        <v>111</v>
      </c>
      <c r="AT49" s="23" t="s">
        <v>14</v>
      </c>
      <c r="AU49" s="23" t="s">
        <v>14</v>
      </c>
      <c r="AV49" s="25" t="s">
        <v>14</v>
      </c>
      <c r="AW49" s="25" t="s">
        <v>14</v>
      </c>
      <c r="AX49" s="26">
        <v>18.5</v>
      </c>
      <c r="AY49" s="26">
        <v>146.30000000000001</v>
      </c>
      <c r="AZ49" s="25" t="s">
        <v>14</v>
      </c>
      <c r="BA49" s="25" t="s">
        <v>14</v>
      </c>
      <c r="BB49" s="23" t="s">
        <v>14</v>
      </c>
      <c r="BC49" s="23" t="s">
        <v>15</v>
      </c>
      <c r="BD49" s="23" t="s">
        <v>26</v>
      </c>
      <c r="BE49" s="23" t="s">
        <v>11</v>
      </c>
      <c r="BF49" s="23" t="s">
        <v>120</v>
      </c>
      <c r="BG49" s="23" t="s">
        <v>11</v>
      </c>
      <c r="BH49" s="23" t="s">
        <v>17</v>
      </c>
      <c r="BI49" s="23" t="s">
        <v>14</v>
      </c>
      <c r="BJ49" s="23"/>
      <c r="BK49" s="23" t="s">
        <v>11</v>
      </c>
      <c r="BL49" s="23" t="s">
        <v>11</v>
      </c>
      <c r="BM49" s="23" t="s">
        <v>11</v>
      </c>
      <c r="BN49" s="23"/>
      <c r="BO49" s="24">
        <v>3.3</v>
      </c>
      <c r="BP49" s="24">
        <v>227.3</v>
      </c>
      <c r="BQ49" s="24">
        <v>200</v>
      </c>
      <c r="BR49" s="24">
        <v>181.6</v>
      </c>
      <c r="BS49" s="24">
        <v>200</v>
      </c>
      <c r="BT49" s="23"/>
      <c r="BU49" s="23"/>
      <c r="BV49" s="24">
        <v>10.9</v>
      </c>
      <c r="BW49" s="24">
        <v>0.27</v>
      </c>
      <c r="BX49" s="23"/>
      <c r="BY49" s="24">
        <v>0.24</v>
      </c>
      <c r="BZ49" s="27">
        <v>0.27</v>
      </c>
      <c r="CA49" s="27">
        <v>0.24</v>
      </c>
      <c r="CB49" s="25"/>
      <c r="CC49" s="25"/>
      <c r="CD49" s="28">
        <v>11.6</v>
      </c>
      <c r="CE49" s="28">
        <v>0.35</v>
      </c>
      <c r="CF49" s="25"/>
      <c r="CG49" s="28">
        <v>0.25</v>
      </c>
      <c r="CH49" s="28">
        <v>13.65</v>
      </c>
      <c r="CI49" s="28">
        <v>0.5</v>
      </c>
      <c r="CJ49" s="28">
        <v>0.5</v>
      </c>
      <c r="CK49" s="28">
        <v>0</v>
      </c>
      <c r="CL49" s="28">
        <v>0</v>
      </c>
      <c r="CM49" s="28">
        <v>0.5</v>
      </c>
      <c r="CN49" s="25"/>
      <c r="CO49" s="28">
        <v>0</v>
      </c>
      <c r="CP49" s="30" t="s">
        <v>5</v>
      </c>
      <c r="CQ49" s="8">
        <f t="shared" si="0"/>
        <v>7170.1982228298011</v>
      </c>
      <c r="CR49" s="8">
        <f t="shared" si="1"/>
        <v>19</v>
      </c>
      <c r="CS49" s="8">
        <f t="shared" si="2"/>
        <v>1.05</v>
      </c>
      <c r="CT49" s="8">
        <f t="shared" si="3"/>
        <v>30</v>
      </c>
      <c r="CU49" s="8">
        <f t="shared" si="4"/>
        <v>200</v>
      </c>
      <c r="CV49" s="10">
        <f t="shared" si="5"/>
        <v>33253.990000000005</v>
      </c>
      <c r="CW49" s="10">
        <f t="shared" si="9"/>
        <v>33.253990000000002</v>
      </c>
      <c r="CX49" s="8" t="str">
        <f t="shared" si="6"/>
        <v>No</v>
      </c>
      <c r="CY49" s="30" t="s">
        <v>11</v>
      </c>
      <c r="CZ49" s="30" t="s">
        <v>11</v>
      </c>
      <c r="DA49" s="31" t="s">
        <v>11</v>
      </c>
      <c r="DB49" s="31" t="s">
        <v>11</v>
      </c>
      <c r="DC49" s="8" t="str">
        <f t="shared" si="7"/>
        <v>No</v>
      </c>
      <c r="DD49" s="8" t="s">
        <v>11</v>
      </c>
      <c r="DE49" s="30" t="s">
        <v>11</v>
      </c>
      <c r="DF49" s="10">
        <f t="shared" si="10"/>
        <v>34.956780000000002</v>
      </c>
      <c r="DG49" s="9">
        <f>IF(S49&lt;Monitors!$H$4,(S49*Monitors!$I$4)+Monitors!$J$4,IF(S49&lt;Monitors!$H$5,(S49*Monitors!$I$5)+Monitors!$J$5,IF(S49&lt;Monitors!$H$6,(S49*Monitors!$I$6)+Monitors!$J$6,IF(S49&lt;Monitors!$H$7,(Monitors!$I$7*S49)+Monitors!$J$7,IF(S49&lt;Monitors!$H$8,(S49*Monitors!$I$8)+Monitors!$J$8,IF(S49&lt;Monitors!$H$9,(S49*Monitors!$I$9)+Monitors!$J$9,IF(S49&lt;Monitors!$H$10,(S49*Monitors!$I$10)+Monitors!$J$10,IF(S49&lt;Monitors!$H$11,(S49*Monitors!$I$11)+Monitors!$J$11,Monitors!$J$12))))))))</f>
        <v>28.206249999999997</v>
      </c>
      <c r="DH49" s="10">
        <f>$DF49-(Monitors!$B$4*'All Data'!$W49)</f>
        <v>28.526410000000002</v>
      </c>
      <c r="DI49" s="10">
        <f>IF($CX49="Yes",DH49-(Monitors!$E$4*(DG49+(Monitors!$B$4*'All Data'!$W49))),'All Data'!DH49)</f>
        <v>28.526410000000002</v>
      </c>
      <c r="DJ49" s="10">
        <f>IF(DD49="Yes",'All Data'!DI49-(DG49*Monitors!$C$4),'All Data'!DI49)</f>
        <v>28.526410000000002</v>
      </c>
      <c r="DK49" s="10">
        <f>IF($DE49="Yes",DJ49-(DG49*Monitors!$D$4),'All Data'!DJ49)</f>
        <v>28.526410000000002</v>
      </c>
      <c r="DL49" s="10">
        <f>IF($CZ49="Yes",DK49-Monitors!$C$7,'All Data'!DK49)</f>
        <v>28.526410000000002</v>
      </c>
      <c r="DM49" s="10">
        <f>IF($DA49="Yes",DL49-Monitors!$D$7,'All Data'!DL49)</f>
        <v>28.526410000000002</v>
      </c>
      <c r="DN49" s="10">
        <f>IF(DB49="Yes",DM49-((DG49+(W49*Monitors!$B$4))*Monitors!$F$4),'All Data'!DM49)</f>
        <v>28.526410000000002</v>
      </c>
      <c r="DO49" s="8" t="str">
        <f t="shared" si="11"/>
        <v>No</v>
      </c>
      <c r="DP49" s="10">
        <v>1.3301596000000002</v>
      </c>
      <c r="DQ49" s="10">
        <v>9.5698404000000004</v>
      </c>
      <c r="DR49" s="10">
        <v>9.5698404000000004</v>
      </c>
      <c r="DS49" s="9">
        <v>13.965829800926514</v>
      </c>
      <c r="DT49" s="9" t="s">
        <v>23</v>
      </c>
      <c r="DU49" s="14">
        <v>0</v>
      </c>
    </row>
    <row r="50" spans="1:125" ht="18" customHeight="1">
      <c r="A50" s="29">
        <v>49</v>
      </c>
      <c r="B50" s="29">
        <v>21</v>
      </c>
      <c r="C50" s="29">
        <v>39</v>
      </c>
      <c r="D50" s="21">
        <v>41276</v>
      </c>
      <c r="E50" s="21">
        <v>41334</v>
      </c>
      <c r="F50" s="21">
        <v>41577</v>
      </c>
      <c r="G50" s="20" t="s">
        <v>182</v>
      </c>
      <c r="H50" s="20" t="s">
        <v>1173</v>
      </c>
      <c r="I50" s="22">
        <v>6</v>
      </c>
      <c r="J50" s="20" t="s">
        <v>5</v>
      </c>
      <c r="K50" s="20" t="s">
        <v>26</v>
      </c>
      <c r="L50" s="20" t="s">
        <v>27</v>
      </c>
      <c r="M50" s="23" t="s">
        <v>27</v>
      </c>
      <c r="N50" s="23" t="s">
        <v>7</v>
      </c>
      <c r="O50" s="23" t="s">
        <v>26</v>
      </c>
      <c r="P50" s="24">
        <v>9.1</v>
      </c>
      <c r="Q50" s="24">
        <v>16.100000000000001</v>
      </c>
      <c r="R50" s="24">
        <v>18.5</v>
      </c>
      <c r="S50" s="24">
        <v>146.51</v>
      </c>
      <c r="T50" s="24">
        <v>1.78</v>
      </c>
      <c r="U50" s="24">
        <v>768</v>
      </c>
      <c r="V50" s="24">
        <v>1366</v>
      </c>
      <c r="W50" s="24">
        <v>1.0489999999999999</v>
      </c>
      <c r="X50" s="23" t="s">
        <v>8</v>
      </c>
      <c r="Y50" s="23" t="s">
        <v>8</v>
      </c>
      <c r="Z50" s="24">
        <v>7160</v>
      </c>
      <c r="AA50" s="24">
        <v>60</v>
      </c>
      <c r="AB50" s="24">
        <v>160</v>
      </c>
      <c r="AC50" s="24">
        <v>160</v>
      </c>
      <c r="AD50" s="23" t="s">
        <v>300</v>
      </c>
      <c r="AE50" s="23" t="s">
        <v>23</v>
      </c>
      <c r="AF50" s="23" t="s">
        <v>11</v>
      </c>
      <c r="AG50" s="23"/>
      <c r="AH50" s="23"/>
      <c r="AI50" s="23" t="s">
        <v>12</v>
      </c>
      <c r="AJ50" s="23" t="s">
        <v>23</v>
      </c>
      <c r="AK50" s="23" t="s">
        <v>23</v>
      </c>
      <c r="AL50" s="23" t="s">
        <v>129</v>
      </c>
      <c r="AM50" s="23" t="s">
        <v>26</v>
      </c>
      <c r="AN50" s="23" t="s">
        <v>14</v>
      </c>
      <c r="AO50" s="23" t="s">
        <v>26</v>
      </c>
      <c r="AP50" s="23" t="s">
        <v>14</v>
      </c>
      <c r="AQ50" s="23" t="s">
        <v>26</v>
      </c>
      <c r="AR50" s="23"/>
      <c r="AS50" s="23" t="s">
        <v>129</v>
      </c>
      <c r="AT50" s="23" t="s">
        <v>26</v>
      </c>
      <c r="AU50" s="23" t="s">
        <v>14</v>
      </c>
      <c r="AV50" s="25" t="s">
        <v>26</v>
      </c>
      <c r="AW50" s="25" t="s">
        <v>26</v>
      </c>
      <c r="AX50" s="26">
        <v>18.5</v>
      </c>
      <c r="AY50" s="26">
        <v>146.51</v>
      </c>
      <c r="AZ50" s="25" t="s">
        <v>14</v>
      </c>
      <c r="BA50" s="25" t="s">
        <v>14</v>
      </c>
      <c r="BB50" s="23" t="s">
        <v>26</v>
      </c>
      <c r="BC50" s="23" t="s">
        <v>15</v>
      </c>
      <c r="BD50" s="23" t="s">
        <v>26</v>
      </c>
      <c r="BE50" s="23" t="s">
        <v>11</v>
      </c>
      <c r="BF50" s="23" t="s">
        <v>382</v>
      </c>
      <c r="BG50" s="23" t="s">
        <v>11</v>
      </c>
      <c r="BH50" s="23" t="s">
        <v>17</v>
      </c>
      <c r="BI50" s="23" t="s">
        <v>26</v>
      </c>
      <c r="BJ50" s="23"/>
      <c r="BK50" s="23" t="s">
        <v>11</v>
      </c>
      <c r="BL50" s="23" t="s">
        <v>11</v>
      </c>
      <c r="BM50" s="23" t="s">
        <v>11</v>
      </c>
      <c r="BN50" s="23"/>
      <c r="BO50" s="24">
        <v>0</v>
      </c>
      <c r="BP50" s="24">
        <v>275</v>
      </c>
      <c r="BQ50" s="24">
        <v>236</v>
      </c>
      <c r="BR50" s="24">
        <v>275</v>
      </c>
      <c r="BS50" s="24">
        <v>200</v>
      </c>
      <c r="BT50" s="23"/>
      <c r="BU50" s="23"/>
      <c r="BV50" s="24">
        <v>11.28</v>
      </c>
      <c r="BW50" s="24">
        <v>0.19</v>
      </c>
      <c r="BX50" s="23"/>
      <c r="BY50" s="24">
        <v>0.15</v>
      </c>
      <c r="BZ50" s="27">
        <v>0.19</v>
      </c>
      <c r="CA50" s="27">
        <v>0.15</v>
      </c>
      <c r="CB50" s="25"/>
      <c r="CC50" s="25"/>
      <c r="CD50" s="28">
        <v>11.29</v>
      </c>
      <c r="CE50" s="28">
        <v>0.2</v>
      </c>
      <c r="CF50" s="25"/>
      <c r="CG50" s="28">
        <v>0.16</v>
      </c>
      <c r="CH50" s="28">
        <v>13.65</v>
      </c>
      <c r="CI50" s="28">
        <v>0.5</v>
      </c>
      <c r="CJ50" s="28">
        <v>0.5</v>
      </c>
      <c r="CK50" s="28">
        <v>0</v>
      </c>
      <c r="CL50" s="28">
        <v>0</v>
      </c>
      <c r="CM50" s="28">
        <v>0.4</v>
      </c>
      <c r="CN50" s="25"/>
      <c r="CO50" s="28">
        <v>0</v>
      </c>
      <c r="CP50" s="30" t="s">
        <v>5</v>
      </c>
      <c r="CQ50" s="8">
        <f t="shared" si="0"/>
        <v>7159.9208245170985</v>
      </c>
      <c r="CR50" s="8">
        <f t="shared" si="1"/>
        <v>19</v>
      </c>
      <c r="CS50" s="8">
        <f t="shared" si="2"/>
        <v>1.05</v>
      </c>
      <c r="CT50" s="8">
        <f t="shared" si="3"/>
        <v>30</v>
      </c>
      <c r="CU50" s="8">
        <f t="shared" si="4"/>
        <v>200</v>
      </c>
      <c r="CV50" s="10">
        <f t="shared" si="5"/>
        <v>40290.25</v>
      </c>
      <c r="CW50" s="10">
        <f t="shared" si="9"/>
        <v>40.29025</v>
      </c>
      <c r="CX50" s="8" t="str">
        <f t="shared" si="6"/>
        <v>No</v>
      </c>
      <c r="CY50" s="30" t="s">
        <v>11</v>
      </c>
      <c r="CZ50" s="30" t="s">
        <v>11</v>
      </c>
      <c r="DA50" s="31" t="s">
        <v>11</v>
      </c>
      <c r="DB50" s="31" t="s">
        <v>11</v>
      </c>
      <c r="DC50" s="8" t="str">
        <f t="shared" si="7"/>
        <v>No</v>
      </c>
      <c r="DD50" s="8" t="s">
        <v>11</v>
      </c>
      <c r="DE50" s="30" t="s">
        <v>11</v>
      </c>
      <c r="DF50" s="10">
        <f t="shared" si="10"/>
        <v>35.666339999999998</v>
      </c>
      <c r="DG50" s="9">
        <f>IF(S50&lt;Monitors!$H$4,(S50*Monitors!$I$4)+Monitors!$J$4,IF(S50&lt;Monitors!$H$5,(S50*Monitors!$I$5)+Monitors!$J$5,IF(S50&lt;Monitors!$H$6,(S50*Monitors!$I$6)+Monitors!$J$6,IF(S50&lt;Monitors!$H$7,(Monitors!$I$7*S50)+Monitors!$J$7,IF(S50&lt;Monitors!$H$8,(S50*Monitors!$I$8)+Monitors!$J$8,IF(S50&lt;Monitors!$H$9,(S50*Monitors!$I$9)+Monitors!$J$9,IF(S50&lt;Monitors!$H$10,(S50*Monitors!$I$10)+Monitors!$J$10,IF(S50&lt;Monitors!$H$11,(S50*Monitors!$I$11)+Monitors!$J$11,Monitors!$J$12))))))))</f>
        <v>28.350624999999994</v>
      </c>
      <c r="DH50" s="10">
        <f>$DF50-(Monitors!$B$4*'All Data'!$W50)</f>
        <v>29.235969999999998</v>
      </c>
      <c r="DI50" s="10">
        <f>IF($CX50="Yes",DH50-(Monitors!$E$4*(DG50+(Monitors!$B$4*'All Data'!$W50))),'All Data'!DH50)</f>
        <v>29.235969999999998</v>
      </c>
      <c r="DJ50" s="10">
        <f>IF(DD50="Yes",'All Data'!DI50-(DG50*Monitors!$C$4),'All Data'!DI50)</f>
        <v>29.235969999999998</v>
      </c>
      <c r="DK50" s="10">
        <f>IF($DE50="Yes",DJ50-(DG50*Monitors!$D$4),'All Data'!DJ50)</f>
        <v>29.235969999999998</v>
      </c>
      <c r="DL50" s="10">
        <f>IF($CZ50="Yes",DK50-Monitors!$C$7,'All Data'!DK50)</f>
        <v>29.235969999999998</v>
      </c>
      <c r="DM50" s="10">
        <f>IF($DA50="Yes",DL50-Monitors!$D$7,'All Data'!DL50)</f>
        <v>29.235969999999998</v>
      </c>
      <c r="DN50" s="10">
        <f>IF(DB50="Yes",DM50-((DG50+(W50*Monitors!$B$4))*Monitors!$F$4),'All Data'!DM50)</f>
        <v>29.235969999999998</v>
      </c>
      <c r="DO50" s="8" t="str">
        <f t="shared" si="11"/>
        <v>No</v>
      </c>
      <c r="DP50" s="10">
        <v>1.6116100000000002</v>
      </c>
      <c r="DQ50" s="10">
        <v>9.6683899999999987</v>
      </c>
      <c r="DR50" s="10">
        <v>9.6683899999999987</v>
      </c>
      <c r="DS50" s="9">
        <v>13.985731994176586</v>
      </c>
      <c r="DT50" s="9" t="s">
        <v>23</v>
      </c>
      <c r="DU50" s="14">
        <v>0</v>
      </c>
    </row>
    <row r="51" spans="1:125" ht="18" customHeight="1">
      <c r="A51" s="29">
        <v>50</v>
      </c>
      <c r="B51" s="29">
        <v>52</v>
      </c>
      <c r="C51" s="29">
        <v>1321</v>
      </c>
      <c r="D51" s="21">
        <v>41059</v>
      </c>
      <c r="E51" s="21">
        <v>41249</v>
      </c>
      <c r="F51" s="21">
        <v>41253</v>
      </c>
      <c r="G51" s="20" t="s">
        <v>4</v>
      </c>
      <c r="H51" s="20"/>
      <c r="I51" s="22">
        <v>6</v>
      </c>
      <c r="J51" s="20" t="s">
        <v>5</v>
      </c>
      <c r="K51" s="20"/>
      <c r="L51" s="20" t="s">
        <v>27</v>
      </c>
      <c r="M51" s="23" t="s">
        <v>27</v>
      </c>
      <c r="N51" s="23" t="s">
        <v>7</v>
      </c>
      <c r="O51" s="23"/>
      <c r="P51" s="24">
        <v>91</v>
      </c>
      <c r="Q51" s="24">
        <v>161</v>
      </c>
      <c r="R51" s="24">
        <v>19</v>
      </c>
      <c r="S51" s="24">
        <v>146</v>
      </c>
      <c r="T51" s="24">
        <v>1.78</v>
      </c>
      <c r="U51" s="24">
        <v>768</v>
      </c>
      <c r="V51" s="24">
        <v>1366</v>
      </c>
      <c r="W51" s="24">
        <v>1.0489999999999999</v>
      </c>
      <c r="X51" s="23" t="s">
        <v>8</v>
      </c>
      <c r="Y51" s="23" t="s">
        <v>8</v>
      </c>
      <c r="Z51" s="24">
        <v>7168</v>
      </c>
      <c r="AA51" s="24">
        <v>60</v>
      </c>
      <c r="AB51" s="24">
        <v>170</v>
      </c>
      <c r="AC51" s="24">
        <v>160</v>
      </c>
      <c r="AD51" s="23" t="s">
        <v>10</v>
      </c>
      <c r="AE51" s="23" t="s">
        <v>11</v>
      </c>
      <c r="AF51" s="23"/>
      <c r="AG51" s="23"/>
      <c r="AH51" s="23"/>
      <c r="AI51" s="23" t="s">
        <v>12</v>
      </c>
      <c r="AJ51" s="23" t="s">
        <v>11</v>
      </c>
      <c r="AK51" s="23" t="s">
        <v>11</v>
      </c>
      <c r="AL51" s="23" t="s">
        <v>25</v>
      </c>
      <c r="AM51" s="23"/>
      <c r="AN51" s="23" t="s">
        <v>14</v>
      </c>
      <c r="AO51" s="23"/>
      <c r="AP51" s="23" t="s">
        <v>14</v>
      </c>
      <c r="AQ51" s="23"/>
      <c r="AR51" s="23"/>
      <c r="AS51" s="23" t="s">
        <v>25</v>
      </c>
      <c r="AT51" s="23"/>
      <c r="AU51" s="23" t="s">
        <v>14</v>
      </c>
      <c r="AV51" s="25"/>
      <c r="AW51" s="25"/>
      <c r="AX51" s="26">
        <v>19</v>
      </c>
      <c r="AY51" s="26">
        <v>146</v>
      </c>
      <c r="AZ51" s="25" t="s">
        <v>14</v>
      </c>
      <c r="BA51" s="25" t="s">
        <v>14</v>
      </c>
      <c r="BB51" s="23"/>
      <c r="BC51" s="23" t="s">
        <v>15</v>
      </c>
      <c r="BD51" s="23"/>
      <c r="BE51" s="23" t="s">
        <v>11</v>
      </c>
      <c r="BF51" s="23" t="s">
        <v>156</v>
      </c>
      <c r="BG51" s="23" t="s">
        <v>11</v>
      </c>
      <c r="BH51" s="23" t="s">
        <v>17</v>
      </c>
      <c r="BI51" s="23"/>
      <c r="BJ51" s="23" t="s">
        <v>18</v>
      </c>
      <c r="BK51" s="23" t="s">
        <v>23</v>
      </c>
      <c r="BL51" s="23" t="s">
        <v>11</v>
      </c>
      <c r="BM51" s="23" t="s">
        <v>11</v>
      </c>
      <c r="BN51" s="23"/>
      <c r="BO51" s="24">
        <v>8.1</v>
      </c>
      <c r="BP51" s="24">
        <v>200</v>
      </c>
      <c r="BQ51" s="24">
        <v>250</v>
      </c>
      <c r="BR51" s="24">
        <v>186.9</v>
      </c>
      <c r="BS51" s="24">
        <v>200</v>
      </c>
      <c r="BT51" s="23"/>
      <c r="BU51" s="23"/>
      <c r="BV51" s="24">
        <v>11.51</v>
      </c>
      <c r="BW51" s="24">
        <v>0.38</v>
      </c>
      <c r="BX51" s="23"/>
      <c r="BY51" s="24">
        <v>0.32</v>
      </c>
      <c r="BZ51" s="27">
        <v>0.38</v>
      </c>
      <c r="CA51" s="27">
        <v>0.32</v>
      </c>
      <c r="CB51" s="25"/>
      <c r="CC51" s="25"/>
      <c r="CD51" s="28">
        <v>11.51</v>
      </c>
      <c r="CE51" s="28">
        <v>0.39</v>
      </c>
      <c r="CF51" s="25"/>
      <c r="CG51" s="28">
        <v>0.33</v>
      </c>
      <c r="CH51" s="28">
        <v>13.7</v>
      </c>
      <c r="CI51" s="28">
        <v>0.5</v>
      </c>
      <c r="CJ51" s="28">
        <v>0.5</v>
      </c>
      <c r="CK51" s="25"/>
      <c r="CL51" s="25"/>
      <c r="CM51" s="28">
        <v>0.46</v>
      </c>
      <c r="CN51" s="25"/>
      <c r="CO51" s="28">
        <v>0</v>
      </c>
      <c r="CP51" s="30" t="s">
        <v>5</v>
      </c>
      <c r="CQ51" s="8">
        <f t="shared" si="0"/>
        <v>7184.9315068493152</v>
      </c>
      <c r="CR51" s="8">
        <f t="shared" si="1"/>
        <v>20</v>
      </c>
      <c r="CS51" s="8">
        <f t="shared" si="2"/>
        <v>1.05</v>
      </c>
      <c r="CT51" s="8">
        <f t="shared" si="3"/>
        <v>30</v>
      </c>
      <c r="CU51" s="8">
        <f t="shared" si="4"/>
        <v>200</v>
      </c>
      <c r="CV51" s="10">
        <f t="shared" si="5"/>
        <v>29200</v>
      </c>
      <c r="CW51" s="10">
        <f t="shared" si="9"/>
        <v>29.2</v>
      </c>
      <c r="CX51" s="8" t="str">
        <f t="shared" si="6"/>
        <v>No</v>
      </c>
      <c r="CY51" s="30" t="s">
        <v>11</v>
      </c>
      <c r="CZ51" s="30" t="s">
        <v>11</v>
      </c>
      <c r="DA51" s="31" t="s">
        <v>11</v>
      </c>
      <c r="DB51" s="31" t="s">
        <v>11</v>
      </c>
      <c r="DC51" s="8" t="str">
        <f t="shared" si="7"/>
        <v>No</v>
      </c>
      <c r="DD51" s="8" t="s">
        <v>11</v>
      </c>
      <c r="DE51" s="30" t="s">
        <v>11</v>
      </c>
      <c r="DF51" s="10">
        <f t="shared" si="10"/>
        <v>37.453379999999989</v>
      </c>
      <c r="DG51" s="9">
        <f>IF(S51&lt;Monitors!$H$4,(S51*Monitors!$I$4)+Monitors!$J$4,IF(S51&lt;Monitors!$H$5,(S51*Monitors!$I$5)+Monitors!$J$5,IF(S51&lt;Monitors!$H$6,(S51*Monitors!$I$6)+Monitors!$J$6,IF(S51&lt;Monitors!$H$7,(Monitors!$I$7*S51)+Monitors!$J$7,IF(S51&lt;Monitors!$H$8,(S51*Monitors!$I$8)+Monitors!$J$8,IF(S51&lt;Monitors!$H$9,(S51*Monitors!$I$9)+Monitors!$J$9,IF(S51&lt;Monitors!$H$10,(S51*Monitors!$I$10)+Monitors!$J$10,IF(S51&lt;Monitors!$H$11,(S51*Monitors!$I$11)+Monitors!$J$11,Monitors!$J$12))))))))</f>
        <v>28</v>
      </c>
      <c r="DH51" s="10">
        <f>$DF51-(Monitors!$B$4*'All Data'!$W51)</f>
        <v>31.023009999999989</v>
      </c>
      <c r="DI51" s="10">
        <f>IF($CX51="Yes",DH51-(Monitors!$E$4*(DG51+(Monitors!$B$4*'All Data'!$W51))),'All Data'!DH51)</f>
        <v>31.023009999999989</v>
      </c>
      <c r="DJ51" s="10">
        <f>IF(DD51="Yes",'All Data'!DI51-(DG51*Monitors!$C$4),'All Data'!DI51)</f>
        <v>31.023009999999989</v>
      </c>
      <c r="DK51" s="10">
        <f>IF($DE51="Yes",DJ51-(DG51*Monitors!$D$4),'All Data'!DJ51)</f>
        <v>31.023009999999989</v>
      </c>
      <c r="DL51" s="10">
        <f>IF($CZ51="Yes",DK51-Monitors!$C$7,'All Data'!DK51)</f>
        <v>31.023009999999989</v>
      </c>
      <c r="DM51" s="10">
        <f>IF($DA51="Yes",DL51-Monitors!$D$7,'All Data'!DL51)</f>
        <v>31.023009999999989</v>
      </c>
      <c r="DN51" s="10">
        <f>IF(DB51="Yes",DM51-((DG51+(W51*Monitors!$B$4))*Monitors!$F$4),'All Data'!DM51)</f>
        <v>31.023009999999989</v>
      </c>
      <c r="DO51" s="8" t="str">
        <f t="shared" si="11"/>
        <v>No</v>
      </c>
      <c r="DP51" s="10">
        <v>1.1680000000000001</v>
      </c>
      <c r="DQ51" s="10">
        <v>10.341999999999999</v>
      </c>
      <c r="DR51" s="10">
        <v>10.341999999999999</v>
      </c>
      <c r="DS51" s="9">
        <v>13.937397320039368</v>
      </c>
      <c r="DT51" s="9" t="s">
        <v>23</v>
      </c>
      <c r="DU51" s="14">
        <v>0</v>
      </c>
    </row>
    <row r="52" spans="1:125" ht="18" customHeight="1">
      <c r="A52" s="29">
        <v>51</v>
      </c>
      <c r="B52" s="29">
        <v>5</v>
      </c>
      <c r="C52" s="29">
        <v>1037</v>
      </c>
      <c r="D52" s="21">
        <v>41273</v>
      </c>
      <c r="E52" s="21">
        <v>41254</v>
      </c>
      <c r="F52" s="21">
        <v>41345</v>
      </c>
      <c r="G52" s="20"/>
      <c r="H52" s="20" t="s">
        <v>26</v>
      </c>
      <c r="I52" s="22">
        <v>6</v>
      </c>
      <c r="J52" s="20" t="s">
        <v>5</v>
      </c>
      <c r="K52" s="20" t="s">
        <v>26</v>
      </c>
      <c r="L52" s="20" t="s">
        <v>27</v>
      </c>
      <c r="M52" s="23" t="s">
        <v>27</v>
      </c>
      <c r="N52" s="23" t="s">
        <v>7</v>
      </c>
      <c r="O52" s="23" t="s">
        <v>26</v>
      </c>
      <c r="P52" s="24">
        <v>9.1</v>
      </c>
      <c r="Q52" s="24">
        <v>16.100000000000001</v>
      </c>
      <c r="R52" s="24">
        <v>18.5</v>
      </c>
      <c r="S52" s="24">
        <v>146.51</v>
      </c>
      <c r="T52" s="24">
        <v>1.78</v>
      </c>
      <c r="U52" s="24">
        <v>768</v>
      </c>
      <c r="V52" s="24">
        <v>1366</v>
      </c>
      <c r="W52" s="24">
        <v>1.0489999999999999</v>
      </c>
      <c r="X52" s="23" t="s">
        <v>8</v>
      </c>
      <c r="Y52" s="23" t="s">
        <v>8</v>
      </c>
      <c r="Z52" s="24">
        <v>7161</v>
      </c>
      <c r="AA52" s="24">
        <v>60</v>
      </c>
      <c r="AB52" s="24">
        <v>170</v>
      </c>
      <c r="AC52" s="24">
        <v>160</v>
      </c>
      <c r="AD52" s="23" t="s">
        <v>28</v>
      </c>
      <c r="AE52" s="23" t="s">
        <v>23</v>
      </c>
      <c r="AF52" s="23" t="s">
        <v>11</v>
      </c>
      <c r="AG52" s="23" t="s">
        <v>26</v>
      </c>
      <c r="AH52" s="23" t="s">
        <v>26</v>
      </c>
      <c r="AI52" s="23" t="s">
        <v>12</v>
      </c>
      <c r="AJ52" s="23" t="s">
        <v>23</v>
      </c>
      <c r="AK52" s="23" t="s">
        <v>23</v>
      </c>
      <c r="AL52" s="23" t="s">
        <v>25</v>
      </c>
      <c r="AM52" s="23" t="s">
        <v>54</v>
      </c>
      <c r="AN52" s="23" t="s">
        <v>14</v>
      </c>
      <c r="AO52" s="23" t="s">
        <v>14</v>
      </c>
      <c r="AP52" s="23" t="s">
        <v>14</v>
      </c>
      <c r="AQ52" s="23" t="s">
        <v>14</v>
      </c>
      <c r="AR52" s="23"/>
      <c r="AS52" s="23" t="s">
        <v>25</v>
      </c>
      <c r="AT52" s="23" t="s">
        <v>54</v>
      </c>
      <c r="AU52" s="23" t="s">
        <v>14</v>
      </c>
      <c r="AV52" s="25" t="s">
        <v>14</v>
      </c>
      <c r="AW52" s="25" t="s">
        <v>26</v>
      </c>
      <c r="AX52" s="26">
        <v>18.5</v>
      </c>
      <c r="AY52" s="26">
        <v>146.51</v>
      </c>
      <c r="AZ52" s="25" t="s">
        <v>14</v>
      </c>
      <c r="BA52" s="25" t="s">
        <v>14</v>
      </c>
      <c r="BB52" s="23" t="s">
        <v>26</v>
      </c>
      <c r="BC52" s="23" t="s">
        <v>15</v>
      </c>
      <c r="BD52" s="23" t="s">
        <v>26</v>
      </c>
      <c r="BE52" s="23" t="s">
        <v>11</v>
      </c>
      <c r="BF52" s="23" t="s">
        <v>170</v>
      </c>
      <c r="BG52" s="23" t="s">
        <v>11</v>
      </c>
      <c r="BH52" s="23" t="s">
        <v>17</v>
      </c>
      <c r="BI52" s="23" t="s">
        <v>14</v>
      </c>
      <c r="BJ52" s="23"/>
      <c r="BK52" s="23" t="s">
        <v>11</v>
      </c>
      <c r="BL52" s="23" t="s">
        <v>11</v>
      </c>
      <c r="BM52" s="23" t="s">
        <v>11</v>
      </c>
      <c r="BN52" s="23"/>
      <c r="BO52" s="24">
        <v>24.8</v>
      </c>
      <c r="BP52" s="24">
        <v>259.89999999999998</v>
      </c>
      <c r="BQ52" s="24">
        <v>250</v>
      </c>
      <c r="BR52" s="23"/>
      <c r="BS52" s="24">
        <v>200</v>
      </c>
      <c r="BT52" s="23"/>
      <c r="BU52" s="23"/>
      <c r="BV52" s="24">
        <v>11.58</v>
      </c>
      <c r="BW52" s="24">
        <v>0.31</v>
      </c>
      <c r="BX52" s="23"/>
      <c r="BY52" s="24">
        <v>0.21</v>
      </c>
      <c r="BZ52" s="27">
        <v>0.31</v>
      </c>
      <c r="CA52" s="27">
        <v>0.21</v>
      </c>
      <c r="CB52" s="25"/>
      <c r="CC52" s="25"/>
      <c r="CD52" s="28">
        <v>11.58</v>
      </c>
      <c r="CE52" s="28">
        <v>0.31</v>
      </c>
      <c r="CF52" s="25"/>
      <c r="CG52" s="28">
        <v>0.22</v>
      </c>
      <c r="CH52" s="28">
        <v>13.66</v>
      </c>
      <c r="CI52" s="28">
        <v>0.5</v>
      </c>
      <c r="CJ52" s="28">
        <v>0.5</v>
      </c>
      <c r="CK52" s="28">
        <v>0</v>
      </c>
      <c r="CL52" s="28">
        <v>0</v>
      </c>
      <c r="CM52" s="28">
        <v>0.4</v>
      </c>
      <c r="CN52" s="25"/>
      <c r="CO52" s="28">
        <v>0</v>
      </c>
      <c r="CP52" s="30" t="s">
        <v>5</v>
      </c>
      <c r="CQ52" s="8">
        <f t="shared" si="0"/>
        <v>7159.9208245170985</v>
      </c>
      <c r="CR52" s="8">
        <f t="shared" si="1"/>
        <v>19</v>
      </c>
      <c r="CS52" s="8">
        <f t="shared" si="2"/>
        <v>1.05</v>
      </c>
      <c r="CT52" s="8">
        <f t="shared" si="3"/>
        <v>30</v>
      </c>
      <c r="CU52" s="8">
        <f t="shared" si="4"/>
        <v>200</v>
      </c>
      <c r="CV52" s="10">
        <f t="shared" si="5"/>
        <v>38077.948999999993</v>
      </c>
      <c r="CW52" s="10">
        <f t="shared" si="9"/>
        <v>38.077948999999997</v>
      </c>
      <c r="CX52" s="8" t="str">
        <f t="shared" si="6"/>
        <v>No</v>
      </c>
      <c r="CY52" s="30" t="s">
        <v>11</v>
      </c>
      <c r="CZ52" s="30" t="s">
        <v>11</v>
      </c>
      <c r="DA52" s="31" t="s">
        <v>11</v>
      </c>
      <c r="DB52" s="31" t="s">
        <v>11</v>
      </c>
      <c r="DC52" s="8" t="str">
        <f t="shared" si="7"/>
        <v>No</v>
      </c>
      <c r="DD52" s="8" t="s">
        <v>11</v>
      </c>
      <c r="DE52" s="30" t="s">
        <v>11</v>
      </c>
      <c r="DF52" s="10">
        <f t="shared" si="10"/>
        <v>37.269419999999997</v>
      </c>
      <c r="DG52" s="9">
        <f>IF(S52&lt;Monitors!$H$4,(S52*Monitors!$I$4)+Monitors!$J$4,IF(S52&lt;Monitors!$H$5,(S52*Monitors!$I$5)+Monitors!$J$5,IF(S52&lt;Monitors!$H$6,(S52*Monitors!$I$6)+Monitors!$J$6,IF(S52&lt;Monitors!$H$7,(Monitors!$I$7*S52)+Monitors!$J$7,IF(S52&lt;Monitors!$H$8,(S52*Monitors!$I$8)+Monitors!$J$8,IF(S52&lt;Monitors!$H$9,(S52*Monitors!$I$9)+Monitors!$J$9,IF(S52&lt;Monitors!$H$10,(S52*Monitors!$I$10)+Monitors!$J$10,IF(S52&lt;Monitors!$H$11,(S52*Monitors!$I$11)+Monitors!$J$11,Monitors!$J$12))))))))</f>
        <v>28.350624999999994</v>
      </c>
      <c r="DH52" s="10">
        <f>$DF52-(Monitors!$B$4*'All Data'!$W52)</f>
        <v>30.839049999999997</v>
      </c>
      <c r="DI52" s="10">
        <f>IF($CX52="Yes",DH52-(Monitors!$E$4*(DG52+(Monitors!$B$4*'All Data'!$W52))),'All Data'!DH52)</f>
        <v>30.839049999999997</v>
      </c>
      <c r="DJ52" s="10">
        <f>IF(DD52="Yes",'All Data'!DI52-(DG52*Monitors!$C$4),'All Data'!DI52)</f>
        <v>30.839049999999997</v>
      </c>
      <c r="DK52" s="10">
        <f>IF($DE52="Yes",DJ52-(DG52*Monitors!$D$4),'All Data'!DJ52)</f>
        <v>30.839049999999997</v>
      </c>
      <c r="DL52" s="10">
        <f>IF($CZ52="Yes",DK52-Monitors!$C$7,'All Data'!DK52)</f>
        <v>30.839049999999997</v>
      </c>
      <c r="DM52" s="10">
        <f>IF($DA52="Yes",DL52-Monitors!$D$7,'All Data'!DL52)</f>
        <v>30.839049999999997</v>
      </c>
      <c r="DN52" s="10">
        <f>IF(DB52="Yes",DM52-((DG52+(W52*Monitors!$B$4))*Monitors!$F$4),'All Data'!DM52)</f>
        <v>30.839049999999997</v>
      </c>
      <c r="DO52" s="8" t="str">
        <f t="shared" si="11"/>
        <v>No</v>
      </c>
      <c r="DP52" s="10">
        <v>1.5231179599999998</v>
      </c>
      <c r="DQ52" s="10">
        <v>10.05688204</v>
      </c>
      <c r="DR52" s="10">
        <v>10.05688204</v>
      </c>
      <c r="DS52" s="9">
        <v>13.985731994176586</v>
      </c>
      <c r="DT52" s="9" t="s">
        <v>23</v>
      </c>
      <c r="DU52" s="14">
        <v>0</v>
      </c>
    </row>
    <row r="53" spans="1:125" ht="18" customHeight="1">
      <c r="A53" s="29">
        <v>52</v>
      </c>
      <c r="B53" s="29">
        <v>38</v>
      </c>
      <c r="C53" s="29">
        <v>1053</v>
      </c>
      <c r="D53" s="21">
        <v>42125</v>
      </c>
      <c r="E53" s="21">
        <v>42082</v>
      </c>
      <c r="F53" s="21">
        <v>42086</v>
      </c>
      <c r="G53" s="20" t="s">
        <v>4</v>
      </c>
      <c r="H53" s="20"/>
      <c r="I53" s="22">
        <v>6</v>
      </c>
      <c r="J53" s="20" t="s">
        <v>5</v>
      </c>
      <c r="K53" s="20"/>
      <c r="L53" s="20" t="s">
        <v>6</v>
      </c>
      <c r="M53" s="23"/>
      <c r="N53" s="23" t="s">
        <v>7</v>
      </c>
      <c r="O53" s="23"/>
      <c r="P53" s="24">
        <v>9.1</v>
      </c>
      <c r="Q53" s="24">
        <v>16.100000000000001</v>
      </c>
      <c r="R53" s="24">
        <v>18.5</v>
      </c>
      <c r="S53" s="24">
        <v>146.30000000000001</v>
      </c>
      <c r="T53" s="24">
        <v>1.78</v>
      </c>
      <c r="U53" s="24">
        <v>768</v>
      </c>
      <c r="V53" s="24">
        <v>1366</v>
      </c>
      <c r="W53" s="24">
        <v>1.0489999999999999</v>
      </c>
      <c r="X53" s="23" t="s">
        <v>8</v>
      </c>
      <c r="Y53" s="23" t="s">
        <v>8</v>
      </c>
      <c r="Z53" s="24">
        <v>7168</v>
      </c>
      <c r="AA53" s="24">
        <v>60</v>
      </c>
      <c r="AB53" s="24">
        <v>178</v>
      </c>
      <c r="AC53" s="24">
        <v>178</v>
      </c>
      <c r="AD53" s="23" t="s">
        <v>10</v>
      </c>
      <c r="AE53" s="23" t="s">
        <v>11</v>
      </c>
      <c r="AF53" s="23" t="s">
        <v>11</v>
      </c>
      <c r="AG53" s="23"/>
      <c r="AH53" s="23"/>
      <c r="AI53" s="23" t="s">
        <v>12</v>
      </c>
      <c r="AJ53" s="23" t="s">
        <v>11</v>
      </c>
      <c r="AK53" s="23" t="s">
        <v>11</v>
      </c>
      <c r="AL53" s="23" t="s">
        <v>25</v>
      </c>
      <c r="AM53" s="23"/>
      <c r="AN53" s="23" t="s">
        <v>14</v>
      </c>
      <c r="AO53" s="23"/>
      <c r="AP53" s="23" t="s">
        <v>14</v>
      </c>
      <c r="AQ53" s="23"/>
      <c r="AR53" s="23"/>
      <c r="AS53" s="23" t="s">
        <v>25</v>
      </c>
      <c r="AT53" s="23"/>
      <c r="AU53" s="23" t="s">
        <v>14</v>
      </c>
      <c r="AV53" s="25"/>
      <c r="AW53" s="25"/>
      <c r="AX53" s="26">
        <v>18.5</v>
      </c>
      <c r="AY53" s="26">
        <v>146.30000000000001</v>
      </c>
      <c r="AZ53" s="25" t="s">
        <v>14</v>
      </c>
      <c r="BA53" s="25" t="s">
        <v>14</v>
      </c>
      <c r="BB53" s="23"/>
      <c r="BC53" s="23" t="s">
        <v>15</v>
      </c>
      <c r="BD53" s="23"/>
      <c r="BE53" s="23" t="s">
        <v>11</v>
      </c>
      <c r="BF53" s="23" t="s">
        <v>682</v>
      </c>
      <c r="BG53" s="23" t="s">
        <v>11</v>
      </c>
      <c r="BH53" s="23" t="s">
        <v>17</v>
      </c>
      <c r="BI53" s="23"/>
      <c r="BJ53" s="23" t="s">
        <v>18</v>
      </c>
      <c r="BK53" s="23" t="s">
        <v>11</v>
      </c>
      <c r="BL53" s="23" t="s">
        <v>11</v>
      </c>
      <c r="BM53" s="23"/>
      <c r="BN53" s="23"/>
      <c r="BO53" s="24">
        <v>22.8</v>
      </c>
      <c r="BP53" s="24">
        <v>242</v>
      </c>
      <c r="BQ53" s="24">
        <v>200</v>
      </c>
      <c r="BR53" s="24">
        <v>242</v>
      </c>
      <c r="BS53" s="24">
        <v>200</v>
      </c>
      <c r="BT53" s="23"/>
      <c r="BU53" s="23"/>
      <c r="BV53" s="24">
        <v>11.59</v>
      </c>
      <c r="BW53" s="24">
        <v>0.08</v>
      </c>
      <c r="BX53" s="23"/>
      <c r="BY53" s="24">
        <v>0.05</v>
      </c>
      <c r="BZ53" s="27">
        <v>0.08</v>
      </c>
      <c r="CA53" s="27">
        <v>0.05</v>
      </c>
      <c r="CB53" s="25"/>
      <c r="CC53" s="25"/>
      <c r="CD53" s="28">
        <v>11.95</v>
      </c>
      <c r="CE53" s="28">
        <v>0.1</v>
      </c>
      <c r="CF53" s="25"/>
      <c r="CG53" s="28">
        <v>0.05</v>
      </c>
      <c r="CH53" s="28">
        <v>13.7</v>
      </c>
      <c r="CI53" s="28">
        <v>0.5</v>
      </c>
      <c r="CJ53" s="28">
        <v>0.5</v>
      </c>
      <c r="CK53" s="25"/>
      <c r="CL53" s="25"/>
      <c r="CM53" s="28">
        <v>0.51</v>
      </c>
      <c r="CN53" s="25"/>
      <c r="CO53" s="28">
        <v>0</v>
      </c>
      <c r="CP53" s="30" t="s">
        <v>5</v>
      </c>
      <c r="CQ53" s="8">
        <f t="shared" si="0"/>
        <v>7170.1982228298011</v>
      </c>
      <c r="CR53" s="8">
        <f t="shared" si="1"/>
        <v>19</v>
      </c>
      <c r="CS53" s="8">
        <f t="shared" si="2"/>
        <v>1.05</v>
      </c>
      <c r="CT53" s="8">
        <f t="shared" si="3"/>
        <v>30</v>
      </c>
      <c r="CU53" s="8">
        <f t="shared" si="4"/>
        <v>200</v>
      </c>
      <c r="CV53" s="10">
        <f t="shared" si="5"/>
        <v>35404.600000000006</v>
      </c>
      <c r="CW53" s="10">
        <f t="shared" si="9"/>
        <v>35.404600000000009</v>
      </c>
      <c r="CX53" s="8" t="str">
        <f t="shared" si="6"/>
        <v>No</v>
      </c>
      <c r="CY53" s="30" t="s">
        <v>11</v>
      </c>
      <c r="CZ53" s="30" t="s">
        <v>11</v>
      </c>
      <c r="DA53" s="31" t="s">
        <v>11</v>
      </c>
      <c r="DB53" s="31" t="s">
        <v>11</v>
      </c>
      <c r="DC53" s="8" t="str">
        <f t="shared" si="7"/>
        <v>No</v>
      </c>
      <c r="DD53" s="8" t="s">
        <v>11</v>
      </c>
      <c r="DE53" s="30" t="s">
        <v>11</v>
      </c>
      <c r="DF53" s="10">
        <f t="shared" si="10"/>
        <v>35.990459999999992</v>
      </c>
      <c r="DG53" s="9">
        <f>IF(S53&lt;Monitors!$H$4,(S53*Monitors!$I$4)+Monitors!$J$4,IF(S53&lt;Monitors!$H$5,(S53*Monitors!$I$5)+Monitors!$J$5,IF(S53&lt;Monitors!$H$6,(S53*Monitors!$I$6)+Monitors!$J$6,IF(S53&lt;Monitors!$H$7,(Monitors!$I$7*S53)+Monitors!$J$7,IF(S53&lt;Monitors!$H$8,(S53*Monitors!$I$8)+Monitors!$J$8,IF(S53&lt;Monitors!$H$9,(S53*Monitors!$I$9)+Monitors!$J$9,IF(S53&lt;Monitors!$H$10,(S53*Monitors!$I$10)+Monitors!$J$10,IF(S53&lt;Monitors!$H$11,(S53*Monitors!$I$11)+Monitors!$J$11,Monitors!$J$12))))))))</f>
        <v>28.206249999999997</v>
      </c>
      <c r="DH53" s="10">
        <f>$DF53-(Monitors!$B$4*'All Data'!$W53)</f>
        <v>29.560089999999992</v>
      </c>
      <c r="DI53" s="10">
        <f>IF($CX53="Yes",DH53-(Monitors!$E$4*(DG53+(Monitors!$B$4*'All Data'!$W53))),'All Data'!DH53)</f>
        <v>29.560089999999992</v>
      </c>
      <c r="DJ53" s="10">
        <f>IF(DD53="Yes",'All Data'!DI53-(DG53*Monitors!$C$4),'All Data'!DI53)</f>
        <v>29.560089999999992</v>
      </c>
      <c r="DK53" s="10">
        <f>IF($DE53="Yes",DJ53-(DG53*Monitors!$D$4),'All Data'!DJ53)</f>
        <v>29.560089999999992</v>
      </c>
      <c r="DL53" s="10">
        <f>IF($CZ53="Yes",DK53-Monitors!$C$7,'All Data'!DK53)</f>
        <v>29.560089999999992</v>
      </c>
      <c r="DM53" s="10">
        <f>IF($DA53="Yes",DL53-Monitors!$D$7,'All Data'!DL53)</f>
        <v>29.560089999999992</v>
      </c>
      <c r="DN53" s="10">
        <f>IF(DB53="Yes",DM53-((DG53+(W53*Monitors!$B$4))*Monitors!$F$4),'All Data'!DM53)</f>
        <v>29.560089999999992</v>
      </c>
      <c r="DO53" s="8" t="str">
        <f t="shared" si="11"/>
        <v>No</v>
      </c>
      <c r="DP53" s="10">
        <v>1.4161840000000003</v>
      </c>
      <c r="DQ53" s="10">
        <v>10.173815999999999</v>
      </c>
      <c r="DR53" s="10">
        <v>10.173815999999999</v>
      </c>
      <c r="DS53" s="9">
        <v>13.965829800926514</v>
      </c>
      <c r="DT53" s="9" t="s">
        <v>23</v>
      </c>
      <c r="DU53" s="14">
        <v>0</v>
      </c>
    </row>
    <row r="54" spans="1:125" ht="18" customHeight="1">
      <c r="A54" s="29">
        <v>53</v>
      </c>
      <c r="B54" s="29">
        <v>5</v>
      </c>
      <c r="C54" s="29">
        <v>1264</v>
      </c>
      <c r="D54" s="21">
        <v>41348</v>
      </c>
      <c r="E54" s="21">
        <v>41330</v>
      </c>
      <c r="F54" s="21">
        <v>41332</v>
      </c>
      <c r="G54" s="20" t="s">
        <v>4</v>
      </c>
      <c r="H54" s="20"/>
      <c r="I54" s="22">
        <v>6</v>
      </c>
      <c r="J54" s="20" t="s">
        <v>5</v>
      </c>
      <c r="K54" s="20"/>
      <c r="L54" s="20" t="s">
        <v>6</v>
      </c>
      <c r="M54" s="23"/>
      <c r="N54" s="23" t="s">
        <v>7</v>
      </c>
      <c r="O54" s="23"/>
      <c r="P54" s="24">
        <v>91</v>
      </c>
      <c r="Q54" s="24">
        <v>161</v>
      </c>
      <c r="R54" s="24">
        <v>18.5</v>
      </c>
      <c r="S54" s="24">
        <v>146</v>
      </c>
      <c r="T54" s="24">
        <v>1.78</v>
      </c>
      <c r="U54" s="24">
        <v>768</v>
      </c>
      <c r="V54" s="24">
        <v>1366</v>
      </c>
      <c r="W54" s="24">
        <v>1.0489999999999999</v>
      </c>
      <c r="X54" s="23" t="s">
        <v>8</v>
      </c>
      <c r="Y54" s="23" t="s">
        <v>8</v>
      </c>
      <c r="Z54" s="24">
        <v>7168</v>
      </c>
      <c r="AA54" s="24">
        <v>60</v>
      </c>
      <c r="AB54" s="24">
        <v>170</v>
      </c>
      <c r="AC54" s="24">
        <v>160</v>
      </c>
      <c r="AD54" s="23" t="s">
        <v>10</v>
      </c>
      <c r="AE54" s="23" t="s">
        <v>11</v>
      </c>
      <c r="AF54" s="23" t="s">
        <v>11</v>
      </c>
      <c r="AG54" s="23"/>
      <c r="AH54" s="23"/>
      <c r="AI54" s="23" t="s">
        <v>34</v>
      </c>
      <c r="AJ54" s="23" t="s">
        <v>11</v>
      </c>
      <c r="AK54" s="23" t="s">
        <v>11</v>
      </c>
      <c r="AL54" s="23" t="s">
        <v>111</v>
      </c>
      <c r="AM54" s="23"/>
      <c r="AN54" s="23" t="s">
        <v>14</v>
      </c>
      <c r="AO54" s="23"/>
      <c r="AP54" s="23" t="s">
        <v>14</v>
      </c>
      <c r="AQ54" s="23"/>
      <c r="AR54" s="23"/>
      <c r="AS54" s="23" t="s">
        <v>111</v>
      </c>
      <c r="AT54" s="23"/>
      <c r="AU54" s="23" t="s">
        <v>14</v>
      </c>
      <c r="AV54" s="25"/>
      <c r="AW54" s="25"/>
      <c r="AX54" s="26">
        <v>18.5</v>
      </c>
      <c r="AY54" s="26">
        <v>146</v>
      </c>
      <c r="AZ54" s="25" t="s">
        <v>14</v>
      </c>
      <c r="BA54" s="25" t="s">
        <v>14</v>
      </c>
      <c r="BB54" s="23"/>
      <c r="BC54" s="23" t="s">
        <v>15</v>
      </c>
      <c r="BD54" s="23"/>
      <c r="BE54" s="23" t="s">
        <v>11</v>
      </c>
      <c r="BF54" s="23" t="s">
        <v>156</v>
      </c>
      <c r="BG54" s="23" t="s">
        <v>11</v>
      </c>
      <c r="BH54" s="23" t="s">
        <v>17</v>
      </c>
      <c r="BI54" s="23"/>
      <c r="BJ54" s="23" t="s">
        <v>18</v>
      </c>
      <c r="BK54" s="23" t="s">
        <v>11</v>
      </c>
      <c r="BL54" s="23" t="s">
        <v>11</v>
      </c>
      <c r="BM54" s="23"/>
      <c r="BN54" s="23"/>
      <c r="BO54" s="24">
        <v>24.8</v>
      </c>
      <c r="BP54" s="24">
        <v>238.1</v>
      </c>
      <c r="BQ54" s="24">
        <v>300</v>
      </c>
      <c r="BR54" s="24">
        <v>200.4</v>
      </c>
      <c r="BS54" s="24">
        <v>200.4</v>
      </c>
      <c r="BT54" s="23"/>
      <c r="BU54" s="23"/>
      <c r="BV54" s="24">
        <v>11.61</v>
      </c>
      <c r="BW54" s="24">
        <v>0.24</v>
      </c>
      <c r="BX54" s="23"/>
      <c r="BY54" s="24">
        <v>0.09</v>
      </c>
      <c r="BZ54" s="27">
        <v>0.24</v>
      </c>
      <c r="CA54" s="27">
        <v>0.09</v>
      </c>
      <c r="CB54" s="25"/>
      <c r="CC54" s="25"/>
      <c r="CD54" s="28">
        <v>11.52</v>
      </c>
      <c r="CE54" s="28">
        <v>0.28999999999999998</v>
      </c>
      <c r="CF54" s="25"/>
      <c r="CG54" s="28">
        <v>0.13</v>
      </c>
      <c r="CH54" s="28">
        <v>13.7</v>
      </c>
      <c r="CI54" s="28">
        <v>0.5</v>
      </c>
      <c r="CJ54" s="28">
        <v>0.5</v>
      </c>
      <c r="CK54" s="25"/>
      <c r="CL54" s="25"/>
      <c r="CM54" s="28">
        <v>0.52</v>
      </c>
      <c r="CN54" s="25"/>
      <c r="CO54" s="28">
        <v>0</v>
      </c>
      <c r="CP54" s="30" t="s">
        <v>5</v>
      </c>
      <c r="CQ54" s="8">
        <f t="shared" si="0"/>
        <v>7184.9315068493152</v>
      </c>
      <c r="CR54" s="8">
        <f t="shared" si="1"/>
        <v>19</v>
      </c>
      <c r="CS54" s="8">
        <f t="shared" si="2"/>
        <v>1.05</v>
      </c>
      <c r="CT54" s="8">
        <f t="shared" si="3"/>
        <v>30</v>
      </c>
      <c r="CU54" s="8">
        <f t="shared" si="4"/>
        <v>200</v>
      </c>
      <c r="CV54" s="10">
        <f t="shared" si="5"/>
        <v>34762.6</v>
      </c>
      <c r="CW54" s="10">
        <f t="shared" si="9"/>
        <v>34.762599999999999</v>
      </c>
      <c r="CX54" s="8" t="str">
        <f t="shared" si="6"/>
        <v>No</v>
      </c>
      <c r="CY54" s="30" t="s">
        <v>11</v>
      </c>
      <c r="CZ54" s="30" t="s">
        <v>11</v>
      </c>
      <c r="DA54" s="31" t="s">
        <v>11</v>
      </c>
      <c r="DB54" s="31" t="s">
        <v>11</v>
      </c>
      <c r="DC54" s="8" t="str">
        <f t="shared" si="7"/>
        <v>No</v>
      </c>
      <c r="DD54" s="8" t="s">
        <v>11</v>
      </c>
      <c r="DE54" s="30" t="s">
        <v>11</v>
      </c>
      <c r="DF54" s="10">
        <f t="shared" si="10"/>
        <v>36.962819999999994</v>
      </c>
      <c r="DG54" s="9">
        <f>IF(S54&lt;Monitors!$H$4,(S54*Monitors!$I$4)+Monitors!$J$4,IF(S54&lt;Monitors!$H$5,(S54*Monitors!$I$5)+Monitors!$J$5,IF(S54&lt;Monitors!$H$6,(S54*Monitors!$I$6)+Monitors!$J$6,IF(S54&lt;Monitors!$H$7,(Monitors!$I$7*S54)+Monitors!$J$7,IF(S54&lt;Monitors!$H$8,(S54*Monitors!$I$8)+Monitors!$J$8,IF(S54&lt;Monitors!$H$9,(S54*Monitors!$I$9)+Monitors!$J$9,IF(S54&lt;Monitors!$H$10,(S54*Monitors!$I$10)+Monitors!$J$10,IF(S54&lt;Monitors!$H$11,(S54*Monitors!$I$11)+Monitors!$J$11,Monitors!$J$12))))))))</f>
        <v>28</v>
      </c>
      <c r="DH54" s="10">
        <f>$DF54-(Monitors!$B$4*'All Data'!$W54)</f>
        <v>30.532449999999994</v>
      </c>
      <c r="DI54" s="10">
        <f>IF($CX54="Yes",DH54-(Monitors!$E$4*(DG54+(Monitors!$B$4*'All Data'!$W54))),'All Data'!DH54)</f>
        <v>30.532449999999994</v>
      </c>
      <c r="DJ54" s="10">
        <f>IF(DD54="Yes",'All Data'!DI54-(DG54*Monitors!$C$4),'All Data'!DI54)</f>
        <v>30.532449999999994</v>
      </c>
      <c r="DK54" s="10">
        <f>IF($DE54="Yes",DJ54-(DG54*Monitors!$D$4),'All Data'!DJ54)</f>
        <v>30.532449999999994</v>
      </c>
      <c r="DL54" s="10">
        <f>IF($CZ54="Yes",DK54-Monitors!$C$7,'All Data'!DK54)</f>
        <v>30.532449999999994</v>
      </c>
      <c r="DM54" s="10">
        <f>IF($DA54="Yes",DL54-Monitors!$D$7,'All Data'!DL54)</f>
        <v>30.532449999999994</v>
      </c>
      <c r="DN54" s="10">
        <f>IF(DB54="Yes",DM54-((DG54+(W54*Monitors!$B$4))*Monitors!$F$4),'All Data'!DM54)</f>
        <v>30.532449999999994</v>
      </c>
      <c r="DO54" s="8" t="str">
        <f t="shared" si="11"/>
        <v>No</v>
      </c>
      <c r="DP54" s="10">
        <v>1.390504</v>
      </c>
      <c r="DQ54" s="10">
        <v>10.219495999999999</v>
      </c>
      <c r="DR54" s="10">
        <v>10.219495999999999</v>
      </c>
      <c r="DS54" s="9">
        <v>13.937397320039368</v>
      </c>
      <c r="DT54" s="9" t="s">
        <v>23</v>
      </c>
      <c r="DU54" s="14">
        <v>0</v>
      </c>
    </row>
    <row r="55" spans="1:125" ht="18" customHeight="1">
      <c r="A55" s="29">
        <v>54</v>
      </c>
      <c r="B55" s="29">
        <v>9</v>
      </c>
      <c r="C55" s="29">
        <v>854</v>
      </c>
      <c r="D55" s="21">
        <v>41640</v>
      </c>
      <c r="E55" s="21">
        <v>41555</v>
      </c>
      <c r="F55" s="21">
        <v>41579</v>
      </c>
      <c r="G55" s="20" t="s">
        <v>4</v>
      </c>
      <c r="H55" s="20"/>
      <c r="I55" s="22">
        <v>6</v>
      </c>
      <c r="J55" s="20" t="s">
        <v>5</v>
      </c>
      <c r="K55" s="20"/>
      <c r="L55" s="20" t="s">
        <v>6</v>
      </c>
      <c r="M55" s="23"/>
      <c r="N55" s="23" t="s">
        <v>7</v>
      </c>
      <c r="O55" s="23"/>
      <c r="P55" s="24">
        <v>9.1</v>
      </c>
      <c r="Q55" s="24">
        <v>16.100000000000001</v>
      </c>
      <c r="R55" s="24">
        <v>18.5</v>
      </c>
      <c r="S55" s="24">
        <v>146.35</v>
      </c>
      <c r="T55" s="24">
        <v>1.78</v>
      </c>
      <c r="U55" s="24">
        <v>768</v>
      </c>
      <c r="V55" s="24">
        <v>1366</v>
      </c>
      <c r="W55" s="24">
        <v>1.0489999999999999</v>
      </c>
      <c r="X55" s="23" t="s">
        <v>8</v>
      </c>
      <c r="Y55" s="23" t="s">
        <v>8</v>
      </c>
      <c r="Z55" s="24">
        <v>7168</v>
      </c>
      <c r="AA55" s="24">
        <v>60</v>
      </c>
      <c r="AB55" s="24">
        <v>90</v>
      </c>
      <c r="AC55" s="24">
        <v>65</v>
      </c>
      <c r="AD55" s="23" t="s">
        <v>389</v>
      </c>
      <c r="AE55" s="23" t="s">
        <v>11</v>
      </c>
      <c r="AF55" s="23" t="s">
        <v>11</v>
      </c>
      <c r="AG55" s="23"/>
      <c r="AH55" s="23"/>
      <c r="AI55" s="23" t="s">
        <v>34</v>
      </c>
      <c r="AJ55" s="23" t="s">
        <v>11</v>
      </c>
      <c r="AK55" s="23" t="s">
        <v>11</v>
      </c>
      <c r="AL55" s="23" t="s">
        <v>111</v>
      </c>
      <c r="AM55" s="23"/>
      <c r="AN55" s="23" t="s">
        <v>14</v>
      </c>
      <c r="AO55" s="23"/>
      <c r="AP55" s="23" t="s">
        <v>14</v>
      </c>
      <c r="AQ55" s="23"/>
      <c r="AR55" s="23"/>
      <c r="AS55" s="23" t="s">
        <v>111</v>
      </c>
      <c r="AT55" s="23"/>
      <c r="AU55" s="23" t="s">
        <v>14</v>
      </c>
      <c r="AV55" s="25"/>
      <c r="AW55" s="25"/>
      <c r="AX55" s="26">
        <v>18.5</v>
      </c>
      <c r="AY55" s="26">
        <v>146.35</v>
      </c>
      <c r="AZ55" s="25" t="s">
        <v>14</v>
      </c>
      <c r="BA55" s="25" t="s">
        <v>14</v>
      </c>
      <c r="BB55" s="23"/>
      <c r="BC55" s="23" t="s">
        <v>15</v>
      </c>
      <c r="BD55" s="23"/>
      <c r="BE55" s="23" t="s">
        <v>11</v>
      </c>
      <c r="BF55" s="23" t="s">
        <v>581</v>
      </c>
      <c r="BG55" s="23" t="s">
        <v>11</v>
      </c>
      <c r="BH55" s="23" t="s">
        <v>17</v>
      </c>
      <c r="BI55" s="23"/>
      <c r="BJ55" s="23"/>
      <c r="BK55" s="23" t="s">
        <v>11</v>
      </c>
      <c r="BL55" s="23" t="s">
        <v>11</v>
      </c>
      <c r="BM55" s="23"/>
      <c r="BN55" s="23"/>
      <c r="BO55" s="24">
        <v>0.3</v>
      </c>
      <c r="BP55" s="24">
        <v>237.6</v>
      </c>
      <c r="BQ55" s="24">
        <v>200</v>
      </c>
      <c r="BR55" s="24">
        <v>186.9</v>
      </c>
      <c r="BS55" s="24">
        <v>202.5</v>
      </c>
      <c r="BT55" s="23"/>
      <c r="BU55" s="23"/>
      <c r="BV55" s="24">
        <v>11.63</v>
      </c>
      <c r="BW55" s="24">
        <v>0.21</v>
      </c>
      <c r="BX55" s="23"/>
      <c r="BY55" s="24">
        <v>0.19</v>
      </c>
      <c r="BZ55" s="27">
        <v>0.21</v>
      </c>
      <c r="CA55" s="27">
        <v>0.19</v>
      </c>
      <c r="CB55" s="25"/>
      <c r="CC55" s="25"/>
      <c r="CD55" s="28">
        <v>11.82</v>
      </c>
      <c r="CE55" s="28">
        <v>11.82</v>
      </c>
      <c r="CF55" s="25"/>
      <c r="CG55" s="28">
        <v>0.23</v>
      </c>
      <c r="CH55" s="28">
        <v>13.65</v>
      </c>
      <c r="CI55" s="28">
        <v>0.5</v>
      </c>
      <c r="CJ55" s="28">
        <v>0.5</v>
      </c>
      <c r="CK55" s="25"/>
      <c r="CL55" s="25"/>
      <c r="CM55" s="28">
        <v>0.55000000000000004</v>
      </c>
      <c r="CN55" s="25"/>
      <c r="CO55" s="28">
        <v>0</v>
      </c>
      <c r="CP55" s="30" t="s">
        <v>5</v>
      </c>
      <c r="CQ55" s="8">
        <f t="shared" si="0"/>
        <v>7167.7485480013665</v>
      </c>
      <c r="CR55" s="8">
        <f t="shared" si="1"/>
        <v>19</v>
      </c>
      <c r="CS55" s="8">
        <f t="shared" si="2"/>
        <v>1.05</v>
      </c>
      <c r="CT55" s="8">
        <f t="shared" si="3"/>
        <v>30</v>
      </c>
      <c r="CU55" s="8">
        <f t="shared" si="4"/>
        <v>200</v>
      </c>
      <c r="CV55" s="10">
        <f t="shared" si="5"/>
        <v>34772.759999999995</v>
      </c>
      <c r="CW55" s="10">
        <f t="shared" si="9"/>
        <v>34.772759999999998</v>
      </c>
      <c r="CX55" s="8" t="str">
        <f t="shared" si="6"/>
        <v>No</v>
      </c>
      <c r="CY55" s="30" t="s">
        <v>11</v>
      </c>
      <c r="CZ55" s="30" t="s">
        <v>11</v>
      </c>
      <c r="DA55" s="31" t="s">
        <v>11</v>
      </c>
      <c r="DB55" s="31" t="s">
        <v>11</v>
      </c>
      <c r="DC55" s="8" t="str">
        <f t="shared" si="7"/>
        <v>No</v>
      </c>
      <c r="DD55" s="8" t="s">
        <v>11</v>
      </c>
      <c r="DE55" s="30" t="s">
        <v>11</v>
      </c>
      <c r="DF55" s="10">
        <f t="shared" si="10"/>
        <v>36.853319999999997</v>
      </c>
      <c r="DG55" s="9">
        <f>IF(S55&lt;Monitors!$H$4,(S55*Monitors!$I$4)+Monitors!$J$4,IF(S55&lt;Monitors!$H$5,(S55*Monitors!$I$5)+Monitors!$J$5,IF(S55&lt;Monitors!$H$6,(S55*Monitors!$I$6)+Monitors!$J$6,IF(S55&lt;Monitors!$H$7,(Monitors!$I$7*S55)+Monitors!$J$7,IF(S55&lt;Monitors!$H$8,(S55*Monitors!$I$8)+Monitors!$J$8,IF(S55&lt;Monitors!$H$9,(S55*Monitors!$I$9)+Monitors!$J$9,IF(S55&lt;Monitors!$H$10,(S55*Monitors!$I$10)+Monitors!$J$10,IF(S55&lt;Monitors!$H$11,(S55*Monitors!$I$11)+Monitors!$J$11,Monitors!$J$12))))))))</f>
        <v>28.240624999999994</v>
      </c>
      <c r="DH55" s="10">
        <f>$DF55-(Monitors!$B$4*'All Data'!$W55)</f>
        <v>30.422949999999997</v>
      </c>
      <c r="DI55" s="10">
        <f>IF($CX55="Yes",DH55-(Monitors!$E$4*(DG55+(Monitors!$B$4*'All Data'!$W55))),'All Data'!DH55)</f>
        <v>30.422949999999997</v>
      </c>
      <c r="DJ55" s="10">
        <f>IF(DD55="Yes",'All Data'!DI55-(DG55*Monitors!$C$4),'All Data'!DI55)</f>
        <v>30.422949999999997</v>
      </c>
      <c r="DK55" s="10">
        <f>IF($DE55="Yes",DJ55-(DG55*Monitors!$D$4),'All Data'!DJ55)</f>
        <v>30.422949999999997</v>
      </c>
      <c r="DL55" s="10">
        <f>IF($CZ55="Yes",DK55-Monitors!$C$7,'All Data'!DK55)</f>
        <v>30.422949999999997</v>
      </c>
      <c r="DM55" s="10">
        <f>IF($DA55="Yes",DL55-Monitors!$D$7,'All Data'!DL55)</f>
        <v>30.422949999999997</v>
      </c>
      <c r="DN55" s="10">
        <f>IF(DB55="Yes",DM55-((DG55+(W55*Monitors!$B$4))*Monitors!$F$4),'All Data'!DM55)</f>
        <v>30.422949999999997</v>
      </c>
      <c r="DO55" s="8" t="str">
        <f t="shared" si="11"/>
        <v>No</v>
      </c>
      <c r="DP55" s="10">
        <v>1.3909103999999999</v>
      </c>
      <c r="DQ55" s="10">
        <v>10.239089600000002</v>
      </c>
      <c r="DR55" s="10">
        <v>10.239089600000002</v>
      </c>
      <c r="DS55" s="9">
        <v>13.970568459010789</v>
      </c>
      <c r="DT55" s="9" t="s">
        <v>23</v>
      </c>
      <c r="DU55" s="14">
        <v>0</v>
      </c>
    </row>
    <row r="56" spans="1:125" ht="18" customHeight="1">
      <c r="A56" s="29">
        <v>55</v>
      </c>
      <c r="B56" s="29">
        <v>21</v>
      </c>
      <c r="C56" s="29">
        <v>38</v>
      </c>
      <c r="D56" s="21">
        <v>41372</v>
      </c>
      <c r="E56" s="21">
        <v>41372</v>
      </c>
      <c r="F56" s="21">
        <v>41379</v>
      </c>
      <c r="G56" s="20" t="s">
        <v>182</v>
      </c>
      <c r="H56" s="20" t="s">
        <v>1173</v>
      </c>
      <c r="I56" s="22">
        <v>6</v>
      </c>
      <c r="J56" s="20" t="s">
        <v>5</v>
      </c>
      <c r="K56" s="20" t="s">
        <v>26</v>
      </c>
      <c r="L56" s="20" t="s">
        <v>6</v>
      </c>
      <c r="M56" s="23" t="s">
        <v>26</v>
      </c>
      <c r="N56" s="23" t="s">
        <v>7</v>
      </c>
      <c r="O56" s="23" t="s">
        <v>26</v>
      </c>
      <c r="P56" s="24">
        <v>9.1</v>
      </c>
      <c r="Q56" s="24">
        <v>16.100000000000001</v>
      </c>
      <c r="R56" s="24">
        <v>18.5</v>
      </c>
      <c r="S56" s="24">
        <v>146.51</v>
      </c>
      <c r="T56" s="24">
        <v>1.78</v>
      </c>
      <c r="U56" s="24">
        <v>768</v>
      </c>
      <c r="V56" s="24">
        <v>1366</v>
      </c>
      <c r="W56" s="24">
        <v>1.0489999999999999</v>
      </c>
      <c r="X56" s="23" t="s">
        <v>8</v>
      </c>
      <c r="Y56" s="23" t="s">
        <v>8</v>
      </c>
      <c r="Z56" s="24">
        <v>7160</v>
      </c>
      <c r="AA56" s="24">
        <v>60</v>
      </c>
      <c r="AB56" s="24">
        <v>160</v>
      </c>
      <c r="AC56" s="24">
        <v>160</v>
      </c>
      <c r="AD56" s="23" t="s">
        <v>300</v>
      </c>
      <c r="AE56" s="23" t="s">
        <v>23</v>
      </c>
      <c r="AF56" s="23" t="s">
        <v>11</v>
      </c>
      <c r="AG56" s="23"/>
      <c r="AH56" s="23"/>
      <c r="AI56" s="23" t="s">
        <v>12</v>
      </c>
      <c r="AJ56" s="23" t="s">
        <v>11</v>
      </c>
      <c r="AK56" s="23" t="s">
        <v>23</v>
      </c>
      <c r="AL56" s="23" t="s">
        <v>129</v>
      </c>
      <c r="AM56" s="23" t="s">
        <v>26</v>
      </c>
      <c r="AN56" s="23" t="s">
        <v>14</v>
      </c>
      <c r="AO56" s="23" t="s">
        <v>26</v>
      </c>
      <c r="AP56" s="23" t="s">
        <v>14</v>
      </c>
      <c r="AQ56" s="23" t="s">
        <v>26</v>
      </c>
      <c r="AR56" s="23"/>
      <c r="AS56" s="23" t="s">
        <v>129</v>
      </c>
      <c r="AT56" s="23" t="s">
        <v>26</v>
      </c>
      <c r="AU56" s="23" t="s">
        <v>14</v>
      </c>
      <c r="AV56" s="25" t="s">
        <v>26</v>
      </c>
      <c r="AW56" s="25" t="s">
        <v>26</v>
      </c>
      <c r="AX56" s="26">
        <v>18.5</v>
      </c>
      <c r="AY56" s="26">
        <v>146.51</v>
      </c>
      <c r="AZ56" s="25" t="s">
        <v>14</v>
      </c>
      <c r="BA56" s="25" t="s">
        <v>14</v>
      </c>
      <c r="BB56" s="23" t="s">
        <v>26</v>
      </c>
      <c r="BC56" s="23" t="s">
        <v>15</v>
      </c>
      <c r="BD56" s="23" t="s">
        <v>26</v>
      </c>
      <c r="BE56" s="23" t="s">
        <v>11</v>
      </c>
      <c r="BF56" s="23" t="s">
        <v>382</v>
      </c>
      <c r="BG56" s="23" t="s">
        <v>11</v>
      </c>
      <c r="BH56" s="23" t="s">
        <v>17</v>
      </c>
      <c r="BI56" s="23" t="s">
        <v>26</v>
      </c>
      <c r="BJ56" s="23"/>
      <c r="BK56" s="23" t="s">
        <v>11</v>
      </c>
      <c r="BL56" s="23" t="s">
        <v>11</v>
      </c>
      <c r="BM56" s="23" t="s">
        <v>11</v>
      </c>
      <c r="BN56" s="23"/>
      <c r="BO56" s="24">
        <v>0</v>
      </c>
      <c r="BP56" s="24">
        <v>275</v>
      </c>
      <c r="BQ56" s="24">
        <v>236</v>
      </c>
      <c r="BR56" s="24">
        <v>275</v>
      </c>
      <c r="BS56" s="24">
        <v>200</v>
      </c>
      <c r="BT56" s="23"/>
      <c r="BU56" s="23"/>
      <c r="BV56" s="24">
        <v>11.65</v>
      </c>
      <c r="BW56" s="24">
        <v>0.16</v>
      </c>
      <c r="BX56" s="23"/>
      <c r="BY56" s="24">
        <v>0.14000000000000001</v>
      </c>
      <c r="BZ56" s="27">
        <v>0.16</v>
      </c>
      <c r="CA56" s="27">
        <v>0.14000000000000001</v>
      </c>
      <c r="CB56" s="25"/>
      <c r="CC56" s="25"/>
      <c r="CD56" s="28">
        <v>11.7</v>
      </c>
      <c r="CE56" s="28">
        <v>0.18</v>
      </c>
      <c r="CF56" s="25"/>
      <c r="CG56" s="28">
        <v>0.16</v>
      </c>
      <c r="CH56" s="28">
        <v>13.65</v>
      </c>
      <c r="CI56" s="28">
        <v>0.5</v>
      </c>
      <c r="CJ56" s="28">
        <v>0.5</v>
      </c>
      <c r="CK56" s="28">
        <v>0</v>
      </c>
      <c r="CL56" s="28">
        <v>0</v>
      </c>
      <c r="CM56" s="28">
        <v>0.4</v>
      </c>
      <c r="CN56" s="25"/>
      <c r="CO56" s="28">
        <v>0</v>
      </c>
      <c r="CP56" s="30" t="s">
        <v>5</v>
      </c>
      <c r="CQ56" s="8">
        <f t="shared" si="0"/>
        <v>7159.9208245170985</v>
      </c>
      <c r="CR56" s="8">
        <f t="shared" si="1"/>
        <v>19</v>
      </c>
      <c r="CS56" s="8">
        <f t="shared" si="2"/>
        <v>1.05</v>
      </c>
      <c r="CT56" s="8">
        <f t="shared" si="3"/>
        <v>30</v>
      </c>
      <c r="CU56" s="8">
        <f t="shared" si="4"/>
        <v>200</v>
      </c>
      <c r="CV56" s="10">
        <f t="shared" si="5"/>
        <v>40290.25</v>
      </c>
      <c r="CW56" s="10">
        <f t="shared" si="9"/>
        <v>40.29025</v>
      </c>
      <c r="CX56" s="8" t="str">
        <f t="shared" si="6"/>
        <v>No</v>
      </c>
      <c r="CY56" s="30" t="s">
        <v>11</v>
      </c>
      <c r="CZ56" s="30" t="s">
        <v>11</v>
      </c>
      <c r="DA56" s="31" t="s">
        <v>11</v>
      </c>
      <c r="DB56" s="31" t="s">
        <v>11</v>
      </c>
      <c r="DC56" s="8" t="str">
        <f t="shared" si="7"/>
        <v>No</v>
      </c>
      <c r="DD56" s="8" t="s">
        <v>11</v>
      </c>
      <c r="DE56" s="30" t="s">
        <v>11</v>
      </c>
      <c r="DF56" s="10">
        <f t="shared" si="10"/>
        <v>36.629939999999998</v>
      </c>
      <c r="DG56" s="9">
        <f>IF(S56&lt;Monitors!$H$4,(S56*Monitors!$I$4)+Monitors!$J$4,IF(S56&lt;Monitors!$H$5,(S56*Monitors!$I$5)+Monitors!$J$5,IF(S56&lt;Monitors!$H$6,(S56*Monitors!$I$6)+Monitors!$J$6,IF(S56&lt;Monitors!$H$7,(Monitors!$I$7*S56)+Monitors!$J$7,IF(S56&lt;Monitors!$H$8,(S56*Monitors!$I$8)+Monitors!$J$8,IF(S56&lt;Monitors!$H$9,(S56*Monitors!$I$9)+Monitors!$J$9,IF(S56&lt;Monitors!$H$10,(S56*Monitors!$I$10)+Monitors!$J$10,IF(S56&lt;Monitors!$H$11,(S56*Monitors!$I$11)+Monitors!$J$11,Monitors!$J$12))))))))</f>
        <v>28.350624999999994</v>
      </c>
      <c r="DH56" s="10">
        <f>$DF56-(Monitors!$B$4*'All Data'!$W56)</f>
        <v>30.199569999999998</v>
      </c>
      <c r="DI56" s="10">
        <f>IF($CX56="Yes",DH56-(Monitors!$E$4*(DG56+(Monitors!$B$4*'All Data'!$W56))),'All Data'!DH56)</f>
        <v>30.199569999999998</v>
      </c>
      <c r="DJ56" s="10">
        <f>IF(DD56="Yes",'All Data'!DI56-(DG56*Monitors!$C$4),'All Data'!DI56)</f>
        <v>30.199569999999998</v>
      </c>
      <c r="DK56" s="10">
        <f>IF($DE56="Yes",DJ56-(DG56*Monitors!$D$4),'All Data'!DJ56)</f>
        <v>30.199569999999998</v>
      </c>
      <c r="DL56" s="10">
        <f>IF($CZ56="Yes",DK56-Monitors!$C$7,'All Data'!DK56)</f>
        <v>30.199569999999998</v>
      </c>
      <c r="DM56" s="10">
        <f>IF($DA56="Yes",DL56-Monitors!$D$7,'All Data'!DL56)</f>
        <v>30.199569999999998</v>
      </c>
      <c r="DN56" s="10">
        <f>IF(DB56="Yes",DM56-((DG56+(W56*Monitors!$B$4))*Monitors!$F$4),'All Data'!DM56)</f>
        <v>30.199569999999998</v>
      </c>
      <c r="DO56" s="8" t="str">
        <f t="shared" si="11"/>
        <v>No</v>
      </c>
      <c r="DP56" s="10">
        <v>1.6116100000000002</v>
      </c>
      <c r="DQ56" s="10">
        <v>10.03839</v>
      </c>
      <c r="DR56" s="10">
        <v>10.03839</v>
      </c>
      <c r="DS56" s="9">
        <v>13.985731994176586</v>
      </c>
      <c r="DT56" s="9" t="s">
        <v>23</v>
      </c>
      <c r="DU56" s="14">
        <v>0</v>
      </c>
    </row>
    <row r="57" spans="1:125" ht="18" customHeight="1">
      <c r="A57" s="29">
        <v>56</v>
      </c>
      <c r="B57" s="29">
        <v>16</v>
      </c>
      <c r="C57" s="29">
        <v>807</v>
      </c>
      <c r="D57" s="21">
        <v>41327</v>
      </c>
      <c r="E57" s="21">
        <v>41317</v>
      </c>
      <c r="F57" s="21">
        <v>41331</v>
      </c>
      <c r="G57" s="20" t="s">
        <v>4</v>
      </c>
      <c r="H57" s="20"/>
      <c r="I57" s="22">
        <v>6</v>
      </c>
      <c r="J57" s="20" t="s">
        <v>5</v>
      </c>
      <c r="K57" s="20"/>
      <c r="L57" s="20" t="s">
        <v>6</v>
      </c>
      <c r="M57" s="23"/>
      <c r="N57" s="23" t="s">
        <v>7</v>
      </c>
      <c r="O57" s="23"/>
      <c r="P57" s="24">
        <v>9.1</v>
      </c>
      <c r="Q57" s="24">
        <v>16.100000000000001</v>
      </c>
      <c r="R57" s="24">
        <v>18.5</v>
      </c>
      <c r="S57" s="24">
        <v>146.30000000000001</v>
      </c>
      <c r="T57" s="24">
        <v>1.78</v>
      </c>
      <c r="U57" s="24">
        <v>768</v>
      </c>
      <c r="V57" s="24">
        <v>1366</v>
      </c>
      <c r="W57" s="24">
        <v>1.0489999999999999</v>
      </c>
      <c r="X57" s="23" t="s">
        <v>8</v>
      </c>
      <c r="Y57" s="23" t="s">
        <v>8</v>
      </c>
      <c r="Z57" s="24">
        <v>7168</v>
      </c>
      <c r="AA57" s="24">
        <v>60</v>
      </c>
      <c r="AB57" s="24">
        <v>170</v>
      </c>
      <c r="AC57" s="24">
        <v>160</v>
      </c>
      <c r="AD57" s="23" t="s">
        <v>237</v>
      </c>
      <c r="AE57" s="23" t="s">
        <v>23</v>
      </c>
      <c r="AF57" s="23" t="s">
        <v>11</v>
      </c>
      <c r="AG57" s="23"/>
      <c r="AH57" s="23"/>
      <c r="AI57" s="23" t="s">
        <v>12</v>
      </c>
      <c r="AJ57" s="23" t="s">
        <v>11</v>
      </c>
      <c r="AK57" s="23" t="s">
        <v>11</v>
      </c>
      <c r="AL57" s="23" t="s">
        <v>145</v>
      </c>
      <c r="AM57" s="23"/>
      <c r="AN57" s="23" t="s">
        <v>72</v>
      </c>
      <c r="AO57" s="23"/>
      <c r="AP57" s="23" t="s">
        <v>36</v>
      </c>
      <c r="AQ57" s="23"/>
      <c r="AR57" s="23"/>
      <c r="AS57" s="23" t="s">
        <v>145</v>
      </c>
      <c r="AT57" s="23"/>
      <c r="AU57" s="23" t="s">
        <v>83</v>
      </c>
      <c r="AV57" s="25"/>
      <c r="AW57" s="25"/>
      <c r="AX57" s="26">
        <v>18.5</v>
      </c>
      <c r="AY57" s="26">
        <v>146.30000000000001</v>
      </c>
      <c r="AZ57" s="25" t="s">
        <v>72</v>
      </c>
      <c r="BA57" s="25" t="s">
        <v>83</v>
      </c>
      <c r="BB57" s="23"/>
      <c r="BC57" s="23" t="s">
        <v>15</v>
      </c>
      <c r="BD57" s="23"/>
      <c r="BE57" s="23" t="s">
        <v>11</v>
      </c>
      <c r="BF57" s="23" t="s">
        <v>684</v>
      </c>
      <c r="BG57" s="23" t="s">
        <v>11</v>
      </c>
      <c r="BH57" s="23" t="s">
        <v>17</v>
      </c>
      <c r="BI57" s="23"/>
      <c r="BJ57" s="23" t="s">
        <v>20</v>
      </c>
      <c r="BK57" s="23" t="s">
        <v>23</v>
      </c>
      <c r="BL57" s="23" t="s">
        <v>11</v>
      </c>
      <c r="BM57" s="23"/>
      <c r="BN57" s="23"/>
      <c r="BO57" s="24">
        <v>152</v>
      </c>
      <c r="BP57" s="24">
        <v>232</v>
      </c>
      <c r="BQ57" s="24">
        <v>250</v>
      </c>
      <c r="BR57" s="24">
        <v>170</v>
      </c>
      <c r="BS57" s="24">
        <v>200</v>
      </c>
      <c r="BT57" s="23"/>
      <c r="BU57" s="23"/>
      <c r="BV57" s="24">
        <v>11.68</v>
      </c>
      <c r="BW57" s="24">
        <v>0.26</v>
      </c>
      <c r="BX57" s="23"/>
      <c r="BY57" s="24">
        <v>0.14000000000000001</v>
      </c>
      <c r="BZ57" s="27">
        <v>0.26</v>
      </c>
      <c r="CA57" s="27">
        <v>0.14000000000000001</v>
      </c>
      <c r="CB57" s="25"/>
      <c r="CC57" s="25"/>
      <c r="CD57" s="28">
        <v>11.7</v>
      </c>
      <c r="CE57" s="28">
        <v>0.34</v>
      </c>
      <c r="CF57" s="25"/>
      <c r="CG57" s="28">
        <v>0.23</v>
      </c>
      <c r="CH57" s="28">
        <v>13.7</v>
      </c>
      <c r="CI57" s="28">
        <v>0.5</v>
      </c>
      <c r="CJ57" s="28">
        <v>0.5</v>
      </c>
      <c r="CK57" s="25"/>
      <c r="CL57" s="25"/>
      <c r="CM57" s="28">
        <v>0.48</v>
      </c>
      <c r="CN57" s="25"/>
      <c r="CO57" s="28">
        <v>0</v>
      </c>
      <c r="CP57" s="30" t="s">
        <v>5</v>
      </c>
      <c r="CQ57" s="8">
        <f t="shared" si="0"/>
        <v>7170.1982228298011</v>
      </c>
      <c r="CR57" s="8">
        <f t="shared" si="1"/>
        <v>19</v>
      </c>
      <c r="CS57" s="8">
        <f t="shared" si="2"/>
        <v>1.05</v>
      </c>
      <c r="CT57" s="8">
        <f t="shared" si="3"/>
        <v>30</v>
      </c>
      <c r="CU57" s="8">
        <f t="shared" si="4"/>
        <v>200</v>
      </c>
      <c r="CV57" s="10">
        <f t="shared" si="5"/>
        <v>33941.600000000006</v>
      </c>
      <c r="CW57" s="10">
        <f t="shared" si="9"/>
        <v>33.941600000000008</v>
      </c>
      <c r="CX57" s="8" t="str">
        <f t="shared" si="6"/>
        <v>No</v>
      </c>
      <c r="CY57" s="30" t="s">
        <v>11</v>
      </c>
      <c r="CZ57" s="30" t="s">
        <v>11</v>
      </c>
      <c r="DA57" s="31" t="s">
        <v>11</v>
      </c>
      <c r="DB57" s="31" t="s">
        <v>11</v>
      </c>
      <c r="DC57" s="8" t="str">
        <f t="shared" si="7"/>
        <v>No</v>
      </c>
      <c r="DD57" s="8" t="s">
        <v>11</v>
      </c>
      <c r="DE57" s="30" t="s">
        <v>11</v>
      </c>
      <c r="DF57" s="10">
        <f t="shared" si="10"/>
        <v>37.291319999999999</v>
      </c>
      <c r="DG57" s="9">
        <f>IF(S57&lt;Monitors!$H$4,(S57*Monitors!$I$4)+Monitors!$J$4,IF(S57&lt;Monitors!$H$5,(S57*Monitors!$I$5)+Monitors!$J$5,IF(S57&lt;Monitors!$H$6,(S57*Monitors!$I$6)+Monitors!$J$6,IF(S57&lt;Monitors!$H$7,(Monitors!$I$7*S57)+Monitors!$J$7,IF(S57&lt;Monitors!$H$8,(S57*Monitors!$I$8)+Monitors!$J$8,IF(S57&lt;Monitors!$H$9,(S57*Monitors!$I$9)+Monitors!$J$9,IF(S57&lt;Monitors!$H$10,(S57*Monitors!$I$10)+Monitors!$J$10,IF(S57&lt;Monitors!$H$11,(S57*Monitors!$I$11)+Monitors!$J$11,Monitors!$J$12))))))))</f>
        <v>28.206249999999997</v>
      </c>
      <c r="DH57" s="10">
        <f>$DF57-(Monitors!$B$4*'All Data'!$W57)</f>
        <v>30.860949999999999</v>
      </c>
      <c r="DI57" s="10">
        <f>IF($CX57="Yes",DH57-(Monitors!$E$4*(DG57+(Monitors!$B$4*'All Data'!$W57))),'All Data'!DH57)</f>
        <v>30.860949999999999</v>
      </c>
      <c r="DJ57" s="10">
        <f>IF(DD57="Yes",'All Data'!DI57-(DG57*Monitors!$C$4),'All Data'!DI57)</f>
        <v>30.860949999999999</v>
      </c>
      <c r="DK57" s="10">
        <f>IF($DE57="Yes",DJ57-(DG57*Monitors!$D$4),'All Data'!DJ57)</f>
        <v>30.860949999999999</v>
      </c>
      <c r="DL57" s="10">
        <f>IF($CZ57="Yes",DK57-Monitors!$C$7,'All Data'!DK57)</f>
        <v>30.860949999999999</v>
      </c>
      <c r="DM57" s="10">
        <f>IF($DA57="Yes",DL57-Monitors!$D$7,'All Data'!DL57)</f>
        <v>30.860949999999999</v>
      </c>
      <c r="DN57" s="10">
        <f>IF(DB57="Yes",DM57-((DG57+(W57*Monitors!$B$4))*Monitors!$F$4),'All Data'!DM57)</f>
        <v>30.860949999999999</v>
      </c>
      <c r="DO57" s="8" t="str">
        <f t="shared" si="11"/>
        <v>No</v>
      </c>
      <c r="DP57" s="10">
        <v>1.3576640000000004</v>
      </c>
      <c r="DQ57" s="10">
        <v>10.322336</v>
      </c>
      <c r="DR57" s="10">
        <v>10.322336</v>
      </c>
      <c r="DS57" s="9">
        <v>13.965829800926514</v>
      </c>
      <c r="DT57" s="9" t="s">
        <v>23</v>
      </c>
      <c r="DU57" s="14">
        <v>0</v>
      </c>
    </row>
    <row r="58" spans="1:125" ht="18" customHeight="1">
      <c r="A58" s="29">
        <v>57</v>
      </c>
      <c r="B58" s="29">
        <v>5</v>
      </c>
      <c r="C58" s="29">
        <v>1040</v>
      </c>
      <c r="D58" s="21">
        <v>41363</v>
      </c>
      <c r="E58" s="21">
        <v>41378</v>
      </c>
      <c r="F58" s="21">
        <v>41402</v>
      </c>
      <c r="G58" s="20" t="s">
        <v>4</v>
      </c>
      <c r="H58" s="20"/>
      <c r="I58" s="22">
        <v>6</v>
      </c>
      <c r="J58" s="20" t="s">
        <v>5</v>
      </c>
      <c r="K58" s="20"/>
      <c r="L58" s="20" t="s">
        <v>6</v>
      </c>
      <c r="M58" s="23"/>
      <c r="N58" s="23" t="s">
        <v>7</v>
      </c>
      <c r="O58" s="23"/>
      <c r="P58" s="24">
        <v>91</v>
      </c>
      <c r="Q58" s="24">
        <v>161</v>
      </c>
      <c r="R58" s="24">
        <v>18.5</v>
      </c>
      <c r="S58" s="24">
        <v>146</v>
      </c>
      <c r="T58" s="24">
        <v>1.78</v>
      </c>
      <c r="U58" s="24">
        <v>768</v>
      </c>
      <c r="V58" s="24">
        <v>1366</v>
      </c>
      <c r="W58" s="24">
        <v>1.0489999999999999</v>
      </c>
      <c r="X58" s="23" t="s">
        <v>8</v>
      </c>
      <c r="Y58" s="23" t="s">
        <v>8</v>
      </c>
      <c r="Z58" s="24">
        <v>7168</v>
      </c>
      <c r="AA58" s="24">
        <v>60</v>
      </c>
      <c r="AB58" s="24">
        <v>170</v>
      </c>
      <c r="AC58" s="24">
        <v>160</v>
      </c>
      <c r="AD58" s="23" t="s">
        <v>10</v>
      </c>
      <c r="AE58" s="23" t="s">
        <v>11</v>
      </c>
      <c r="AF58" s="23" t="s">
        <v>11</v>
      </c>
      <c r="AG58" s="23"/>
      <c r="AH58" s="23"/>
      <c r="AI58" s="23" t="s">
        <v>12</v>
      </c>
      <c r="AJ58" s="23" t="s">
        <v>23</v>
      </c>
      <c r="AK58" s="23" t="s">
        <v>11</v>
      </c>
      <c r="AL58" s="23" t="s">
        <v>25</v>
      </c>
      <c r="AM58" s="23"/>
      <c r="AN58" s="23" t="s">
        <v>14</v>
      </c>
      <c r="AO58" s="23"/>
      <c r="AP58" s="23" t="s">
        <v>14</v>
      </c>
      <c r="AQ58" s="23"/>
      <c r="AR58" s="23"/>
      <c r="AS58" s="23" t="s">
        <v>25</v>
      </c>
      <c r="AT58" s="23"/>
      <c r="AU58" s="23" t="s">
        <v>14</v>
      </c>
      <c r="AV58" s="25"/>
      <c r="AW58" s="25"/>
      <c r="AX58" s="26">
        <v>18.5</v>
      </c>
      <c r="AY58" s="26">
        <v>146</v>
      </c>
      <c r="AZ58" s="25" t="s">
        <v>14</v>
      </c>
      <c r="BA58" s="25" t="s">
        <v>14</v>
      </c>
      <c r="BB58" s="23"/>
      <c r="BC58" s="23" t="s">
        <v>15</v>
      </c>
      <c r="BD58" s="23"/>
      <c r="BE58" s="23" t="s">
        <v>11</v>
      </c>
      <c r="BF58" s="23" t="s">
        <v>156</v>
      </c>
      <c r="BG58" s="23" t="s">
        <v>11</v>
      </c>
      <c r="BH58" s="23" t="s">
        <v>17</v>
      </c>
      <c r="BI58" s="23"/>
      <c r="BJ58" s="23" t="s">
        <v>18</v>
      </c>
      <c r="BK58" s="23" t="s">
        <v>11</v>
      </c>
      <c r="BL58" s="23" t="s">
        <v>11</v>
      </c>
      <c r="BM58" s="23"/>
      <c r="BN58" s="23"/>
      <c r="BO58" s="24">
        <v>22</v>
      </c>
      <c r="BP58" s="24">
        <v>216.2</v>
      </c>
      <c r="BQ58" s="24">
        <v>200</v>
      </c>
      <c r="BR58" s="24">
        <v>214.7</v>
      </c>
      <c r="BS58" s="24">
        <v>201.7</v>
      </c>
      <c r="BT58" s="23"/>
      <c r="BU58" s="23"/>
      <c r="BV58" s="24">
        <v>11.71</v>
      </c>
      <c r="BW58" s="24">
        <v>0.41</v>
      </c>
      <c r="BX58" s="23"/>
      <c r="BY58" s="24">
        <v>0.34</v>
      </c>
      <c r="BZ58" s="27">
        <v>0.41</v>
      </c>
      <c r="CA58" s="27">
        <v>0.34</v>
      </c>
      <c r="CB58" s="25"/>
      <c r="CC58" s="25"/>
      <c r="CD58" s="28">
        <v>11.87</v>
      </c>
      <c r="CE58" s="28">
        <v>0.47</v>
      </c>
      <c r="CF58" s="25"/>
      <c r="CG58" s="28">
        <v>0.4</v>
      </c>
      <c r="CH58" s="28">
        <v>13.7</v>
      </c>
      <c r="CI58" s="28">
        <v>0.5</v>
      </c>
      <c r="CJ58" s="28">
        <v>0.5</v>
      </c>
      <c r="CK58" s="25"/>
      <c r="CL58" s="25"/>
      <c r="CM58" s="28">
        <v>0.52</v>
      </c>
      <c r="CN58" s="25"/>
      <c r="CO58" s="28">
        <v>0</v>
      </c>
      <c r="CP58" s="30" t="s">
        <v>5</v>
      </c>
      <c r="CQ58" s="8">
        <f t="shared" si="0"/>
        <v>7184.9315068493152</v>
      </c>
      <c r="CR58" s="8">
        <f t="shared" si="1"/>
        <v>19</v>
      </c>
      <c r="CS58" s="8">
        <f t="shared" si="2"/>
        <v>1.05</v>
      </c>
      <c r="CT58" s="8">
        <f t="shared" si="3"/>
        <v>30</v>
      </c>
      <c r="CU58" s="8">
        <f t="shared" si="4"/>
        <v>200</v>
      </c>
      <c r="CV58" s="10">
        <f t="shared" si="5"/>
        <v>31565.199999999997</v>
      </c>
      <c r="CW58" s="10">
        <f t="shared" si="9"/>
        <v>31.565199999999997</v>
      </c>
      <c r="CX58" s="8" t="str">
        <f t="shared" si="6"/>
        <v>No</v>
      </c>
      <c r="CY58" s="30" t="s">
        <v>11</v>
      </c>
      <c r="CZ58" s="30" t="s">
        <v>11</v>
      </c>
      <c r="DA58" s="31" t="s">
        <v>11</v>
      </c>
      <c r="DB58" s="31" t="s">
        <v>11</v>
      </c>
      <c r="DC58" s="8" t="str">
        <f t="shared" si="7"/>
        <v>No</v>
      </c>
      <c r="DD58" s="8" t="s">
        <v>11</v>
      </c>
      <c r="DE58" s="30" t="s">
        <v>11</v>
      </c>
      <c r="DF58" s="10">
        <f t="shared" si="10"/>
        <v>38.237400000000001</v>
      </c>
      <c r="DG58" s="9">
        <f>IF(S58&lt;Monitors!$H$4,(S58*Monitors!$I$4)+Monitors!$J$4,IF(S58&lt;Monitors!$H$5,(S58*Monitors!$I$5)+Monitors!$J$5,IF(S58&lt;Monitors!$H$6,(S58*Monitors!$I$6)+Monitors!$J$6,IF(S58&lt;Monitors!$H$7,(Monitors!$I$7*S58)+Monitors!$J$7,IF(S58&lt;Monitors!$H$8,(S58*Monitors!$I$8)+Monitors!$J$8,IF(S58&lt;Monitors!$H$9,(S58*Monitors!$I$9)+Monitors!$J$9,IF(S58&lt;Monitors!$H$10,(S58*Monitors!$I$10)+Monitors!$J$10,IF(S58&lt;Monitors!$H$11,(S58*Monitors!$I$11)+Monitors!$J$11,Monitors!$J$12))))))))</f>
        <v>28</v>
      </c>
      <c r="DH58" s="10">
        <f>$DF58-(Monitors!$B$4*'All Data'!$W58)</f>
        <v>31.807030000000001</v>
      </c>
      <c r="DI58" s="10">
        <f>IF($CX58="Yes",DH58-(Monitors!$E$4*(DG58+(Monitors!$B$4*'All Data'!$W58))),'All Data'!DH58)</f>
        <v>31.807030000000001</v>
      </c>
      <c r="DJ58" s="10">
        <f>IF(DD58="Yes",'All Data'!DI58-(DG58*Monitors!$C$4),'All Data'!DI58)</f>
        <v>31.807030000000001</v>
      </c>
      <c r="DK58" s="10">
        <f>IF($DE58="Yes",DJ58-(DG58*Monitors!$D$4),'All Data'!DJ58)</f>
        <v>31.807030000000001</v>
      </c>
      <c r="DL58" s="10">
        <f>IF($CZ58="Yes",DK58-Monitors!$C$7,'All Data'!DK58)</f>
        <v>31.807030000000001</v>
      </c>
      <c r="DM58" s="10">
        <f>IF($DA58="Yes",DL58-Monitors!$D$7,'All Data'!DL58)</f>
        <v>31.807030000000001</v>
      </c>
      <c r="DN58" s="10">
        <f>IF(DB58="Yes",DM58-((DG58+(W58*Monitors!$B$4))*Monitors!$F$4),'All Data'!DM58)</f>
        <v>31.807030000000001</v>
      </c>
      <c r="DO58" s="8" t="str">
        <f t="shared" si="11"/>
        <v>No</v>
      </c>
      <c r="DP58" s="10">
        <v>1.262608</v>
      </c>
      <c r="DQ58" s="10">
        <v>10.447392000000001</v>
      </c>
      <c r="DR58" s="10">
        <v>10.447392000000001</v>
      </c>
      <c r="DS58" s="9">
        <v>13.937397320039368</v>
      </c>
      <c r="DT58" s="9" t="s">
        <v>23</v>
      </c>
      <c r="DU58" s="14">
        <v>0</v>
      </c>
    </row>
    <row r="59" spans="1:125" ht="18" customHeight="1">
      <c r="A59" s="29">
        <v>58</v>
      </c>
      <c r="B59" s="29">
        <v>4</v>
      </c>
      <c r="C59" s="29">
        <v>587</v>
      </c>
      <c r="D59" s="21">
        <v>41345</v>
      </c>
      <c r="E59" s="21">
        <v>41341</v>
      </c>
      <c r="F59" s="21">
        <v>41470</v>
      </c>
      <c r="G59" s="20" t="s">
        <v>4</v>
      </c>
      <c r="H59" s="20" t="s">
        <v>410</v>
      </c>
      <c r="I59" s="22">
        <v>6</v>
      </c>
      <c r="J59" s="20" t="s">
        <v>5</v>
      </c>
      <c r="K59" s="20" t="s">
        <v>26</v>
      </c>
      <c r="L59" s="20" t="s">
        <v>27</v>
      </c>
      <c r="M59" s="23" t="s">
        <v>27</v>
      </c>
      <c r="N59" s="23" t="s">
        <v>7</v>
      </c>
      <c r="O59" s="23" t="s">
        <v>26</v>
      </c>
      <c r="P59" s="24">
        <v>9.1</v>
      </c>
      <c r="Q59" s="24">
        <v>16.100000000000001</v>
      </c>
      <c r="R59" s="24">
        <v>18.5</v>
      </c>
      <c r="S59" s="24">
        <v>146.51</v>
      </c>
      <c r="T59" s="24">
        <v>1.78</v>
      </c>
      <c r="U59" s="24">
        <v>768</v>
      </c>
      <c r="V59" s="24">
        <v>1366</v>
      </c>
      <c r="W59" s="24">
        <v>1.0489999999999999</v>
      </c>
      <c r="X59" s="23" t="s">
        <v>8</v>
      </c>
      <c r="Y59" s="23" t="s">
        <v>8</v>
      </c>
      <c r="Z59" s="24">
        <v>7167</v>
      </c>
      <c r="AA59" s="24">
        <v>60</v>
      </c>
      <c r="AB59" s="24">
        <v>170</v>
      </c>
      <c r="AC59" s="24">
        <v>160</v>
      </c>
      <c r="AD59" s="23" t="s">
        <v>28</v>
      </c>
      <c r="AE59" s="23" t="s">
        <v>23</v>
      </c>
      <c r="AF59" s="23" t="s">
        <v>11</v>
      </c>
      <c r="AG59" s="23"/>
      <c r="AH59" s="23"/>
      <c r="AI59" s="23" t="s">
        <v>34</v>
      </c>
      <c r="AJ59" s="23" t="s">
        <v>11</v>
      </c>
      <c r="AK59" s="23" t="s">
        <v>23</v>
      </c>
      <c r="AL59" s="23" t="s">
        <v>111</v>
      </c>
      <c r="AM59" s="23" t="s">
        <v>26</v>
      </c>
      <c r="AN59" s="23" t="s">
        <v>14</v>
      </c>
      <c r="AO59" s="23" t="s">
        <v>26</v>
      </c>
      <c r="AP59" s="23" t="s">
        <v>14</v>
      </c>
      <c r="AQ59" s="23" t="s">
        <v>26</v>
      </c>
      <c r="AR59" s="23"/>
      <c r="AS59" s="23" t="s">
        <v>111</v>
      </c>
      <c r="AT59" s="23" t="s">
        <v>26</v>
      </c>
      <c r="AU59" s="23" t="s">
        <v>14</v>
      </c>
      <c r="AV59" s="25" t="s">
        <v>26</v>
      </c>
      <c r="AW59" s="25" t="s">
        <v>26</v>
      </c>
      <c r="AX59" s="26">
        <v>18.5</v>
      </c>
      <c r="AY59" s="26">
        <v>146.51</v>
      </c>
      <c r="AZ59" s="25" t="s">
        <v>14</v>
      </c>
      <c r="BA59" s="25" t="s">
        <v>14</v>
      </c>
      <c r="BB59" s="23" t="s">
        <v>26</v>
      </c>
      <c r="BC59" s="23" t="s">
        <v>15</v>
      </c>
      <c r="BD59" s="23" t="s">
        <v>26</v>
      </c>
      <c r="BE59" s="23" t="s">
        <v>11</v>
      </c>
      <c r="BF59" s="23" t="s">
        <v>120</v>
      </c>
      <c r="BG59" s="23" t="s">
        <v>11</v>
      </c>
      <c r="BH59" s="23" t="s">
        <v>17</v>
      </c>
      <c r="BI59" s="23" t="s">
        <v>26</v>
      </c>
      <c r="BJ59" s="23"/>
      <c r="BK59" s="23" t="s">
        <v>11</v>
      </c>
      <c r="BL59" s="23" t="s">
        <v>11</v>
      </c>
      <c r="BM59" s="23" t="s">
        <v>11</v>
      </c>
      <c r="BN59" s="23"/>
      <c r="BO59" s="24">
        <v>0.3</v>
      </c>
      <c r="BP59" s="24">
        <v>241</v>
      </c>
      <c r="BQ59" s="24">
        <v>241</v>
      </c>
      <c r="BR59" s="24">
        <v>170</v>
      </c>
      <c r="BS59" s="24">
        <v>200</v>
      </c>
      <c r="BT59" s="23"/>
      <c r="BU59" s="23"/>
      <c r="BV59" s="24">
        <v>11.78</v>
      </c>
      <c r="BW59" s="24">
        <v>0.14000000000000001</v>
      </c>
      <c r="BX59" s="23"/>
      <c r="BY59" s="24">
        <v>0.11</v>
      </c>
      <c r="BZ59" s="27">
        <v>0.14000000000000001</v>
      </c>
      <c r="CA59" s="27">
        <v>0.11</v>
      </c>
      <c r="CB59" s="25"/>
      <c r="CC59" s="25"/>
      <c r="CD59" s="28">
        <v>12.23</v>
      </c>
      <c r="CE59" s="28">
        <v>0.18</v>
      </c>
      <c r="CF59" s="25"/>
      <c r="CG59" s="28">
        <v>0.16</v>
      </c>
      <c r="CH59" s="28">
        <v>13.66</v>
      </c>
      <c r="CI59" s="28">
        <v>0.5</v>
      </c>
      <c r="CJ59" s="28">
        <v>0.5</v>
      </c>
      <c r="CK59" s="28">
        <v>0</v>
      </c>
      <c r="CL59" s="28">
        <v>0</v>
      </c>
      <c r="CM59" s="28">
        <v>0.5</v>
      </c>
      <c r="CN59" s="25"/>
      <c r="CO59" s="28">
        <v>0</v>
      </c>
      <c r="CP59" s="30" t="s">
        <v>5</v>
      </c>
      <c r="CQ59" s="8">
        <f t="shared" si="0"/>
        <v>7159.9208245170985</v>
      </c>
      <c r="CR59" s="8">
        <f t="shared" si="1"/>
        <v>19</v>
      </c>
      <c r="CS59" s="8">
        <f t="shared" si="2"/>
        <v>1.05</v>
      </c>
      <c r="CT59" s="8">
        <f t="shared" si="3"/>
        <v>30</v>
      </c>
      <c r="CU59" s="8">
        <f t="shared" si="4"/>
        <v>200</v>
      </c>
      <c r="CV59" s="10">
        <f t="shared" si="5"/>
        <v>35308.909999999996</v>
      </c>
      <c r="CW59" s="10">
        <f t="shared" si="9"/>
        <v>35.308909999999997</v>
      </c>
      <c r="CX59" s="8" t="str">
        <f t="shared" si="6"/>
        <v>No</v>
      </c>
      <c r="CY59" s="30" t="s">
        <v>11</v>
      </c>
      <c r="CZ59" s="30" t="s">
        <v>11</v>
      </c>
      <c r="DA59" s="31" t="s">
        <v>11</v>
      </c>
      <c r="DB59" s="31" t="s">
        <v>11</v>
      </c>
      <c r="DC59" s="8" t="str">
        <f t="shared" si="7"/>
        <v>No</v>
      </c>
      <c r="DD59" s="8" t="s">
        <v>11</v>
      </c>
      <c r="DE59" s="30" t="s">
        <v>11</v>
      </c>
      <c r="DF59" s="10">
        <f t="shared" si="10"/>
        <v>36.914639999999999</v>
      </c>
      <c r="DG59" s="9">
        <f>IF(S59&lt;Monitors!$H$4,(S59*Monitors!$I$4)+Monitors!$J$4,IF(S59&lt;Monitors!$H$5,(S59*Monitors!$I$5)+Monitors!$J$5,IF(S59&lt;Monitors!$H$6,(S59*Monitors!$I$6)+Monitors!$J$6,IF(S59&lt;Monitors!$H$7,(Monitors!$I$7*S59)+Monitors!$J$7,IF(S59&lt;Monitors!$H$8,(S59*Monitors!$I$8)+Monitors!$J$8,IF(S59&lt;Monitors!$H$9,(S59*Monitors!$I$9)+Monitors!$J$9,IF(S59&lt;Monitors!$H$10,(S59*Monitors!$I$10)+Monitors!$J$10,IF(S59&lt;Monitors!$H$11,(S59*Monitors!$I$11)+Monitors!$J$11,Monitors!$J$12))))))))</f>
        <v>28.350624999999994</v>
      </c>
      <c r="DH59" s="10">
        <f>$DF59-(Monitors!$B$4*'All Data'!$W59)</f>
        <v>30.484269999999999</v>
      </c>
      <c r="DI59" s="10">
        <f>IF($CX59="Yes",DH59-(Monitors!$E$4*(DG59+(Monitors!$B$4*'All Data'!$W59))),'All Data'!DH59)</f>
        <v>30.484269999999999</v>
      </c>
      <c r="DJ59" s="10">
        <f>IF(DD59="Yes",'All Data'!DI59-(DG59*Monitors!$C$4),'All Data'!DI59)</f>
        <v>30.484269999999999</v>
      </c>
      <c r="DK59" s="10">
        <f>IF($DE59="Yes",DJ59-(DG59*Monitors!$D$4),'All Data'!DJ59)</f>
        <v>30.484269999999999</v>
      </c>
      <c r="DL59" s="10">
        <f>IF($CZ59="Yes",DK59-Monitors!$C$7,'All Data'!DK59)</f>
        <v>30.484269999999999</v>
      </c>
      <c r="DM59" s="10">
        <f>IF($DA59="Yes",DL59-Monitors!$D$7,'All Data'!DL59)</f>
        <v>30.484269999999999</v>
      </c>
      <c r="DN59" s="10">
        <f>IF(DB59="Yes",DM59-((DG59+(W59*Monitors!$B$4))*Monitors!$F$4),'All Data'!DM59)</f>
        <v>30.484269999999999</v>
      </c>
      <c r="DO59" s="8" t="str">
        <f t="shared" si="11"/>
        <v>No</v>
      </c>
      <c r="DP59" s="10">
        <v>1.4123564</v>
      </c>
      <c r="DQ59" s="10">
        <v>10.367643599999999</v>
      </c>
      <c r="DR59" s="10">
        <v>10.367643599999999</v>
      </c>
      <c r="DS59" s="9">
        <v>13.985731994176586</v>
      </c>
      <c r="DT59" s="9" t="s">
        <v>23</v>
      </c>
      <c r="DU59" s="14">
        <v>0</v>
      </c>
    </row>
    <row r="60" spans="1:125" ht="18" customHeight="1">
      <c r="A60" s="29">
        <v>59</v>
      </c>
      <c r="B60" s="29">
        <v>38</v>
      </c>
      <c r="C60" s="29">
        <v>1049</v>
      </c>
      <c r="D60" s="21">
        <v>41309</v>
      </c>
      <c r="E60" s="21">
        <v>41271</v>
      </c>
      <c r="F60" s="21">
        <v>41298</v>
      </c>
      <c r="G60" s="20" t="s">
        <v>4</v>
      </c>
      <c r="H60" s="20"/>
      <c r="I60" s="22">
        <v>6</v>
      </c>
      <c r="J60" s="20" t="s">
        <v>5</v>
      </c>
      <c r="K60" s="20"/>
      <c r="L60" s="20" t="s">
        <v>6</v>
      </c>
      <c r="M60" s="23"/>
      <c r="N60" s="23" t="s">
        <v>7</v>
      </c>
      <c r="O60" s="23"/>
      <c r="P60" s="24">
        <v>9.1</v>
      </c>
      <c r="Q60" s="24">
        <v>16.100000000000001</v>
      </c>
      <c r="R60" s="24">
        <v>18.5</v>
      </c>
      <c r="S60" s="24">
        <v>146.4</v>
      </c>
      <c r="T60" s="24">
        <v>1.78</v>
      </c>
      <c r="U60" s="24">
        <v>768</v>
      </c>
      <c r="V60" s="24">
        <v>1366</v>
      </c>
      <c r="W60" s="24">
        <v>1.0489999999999999</v>
      </c>
      <c r="X60" s="23" t="s">
        <v>8</v>
      </c>
      <c r="Y60" s="23" t="s">
        <v>8</v>
      </c>
      <c r="Z60" s="24">
        <v>7168</v>
      </c>
      <c r="AA60" s="24">
        <v>60</v>
      </c>
      <c r="AB60" s="24">
        <v>170</v>
      </c>
      <c r="AC60" s="24">
        <v>160</v>
      </c>
      <c r="AD60" s="23" t="s">
        <v>10</v>
      </c>
      <c r="AE60" s="23" t="s">
        <v>11</v>
      </c>
      <c r="AF60" s="23" t="s">
        <v>11</v>
      </c>
      <c r="AG60" s="23"/>
      <c r="AH60" s="23"/>
      <c r="AI60" s="23" t="s">
        <v>12</v>
      </c>
      <c r="AJ60" s="23" t="s">
        <v>23</v>
      </c>
      <c r="AK60" s="23" t="s">
        <v>23</v>
      </c>
      <c r="AL60" s="23" t="s">
        <v>13</v>
      </c>
      <c r="AM60" s="23"/>
      <c r="AN60" s="23" t="s">
        <v>14</v>
      </c>
      <c r="AO60" s="23"/>
      <c r="AP60" s="23" t="s">
        <v>14</v>
      </c>
      <c r="AQ60" s="23"/>
      <c r="AR60" s="23"/>
      <c r="AS60" s="23" t="s">
        <v>13</v>
      </c>
      <c r="AT60" s="23"/>
      <c r="AU60" s="23" t="s">
        <v>14</v>
      </c>
      <c r="AV60" s="25"/>
      <c r="AW60" s="25"/>
      <c r="AX60" s="26">
        <v>18.5</v>
      </c>
      <c r="AY60" s="26">
        <v>146.4</v>
      </c>
      <c r="AZ60" s="25" t="s">
        <v>14</v>
      </c>
      <c r="BA60" s="25" t="s">
        <v>14</v>
      </c>
      <c r="BB60" s="23"/>
      <c r="BC60" s="23" t="s">
        <v>15</v>
      </c>
      <c r="BD60" s="23"/>
      <c r="BE60" s="23" t="s">
        <v>11</v>
      </c>
      <c r="BF60" s="23" t="s">
        <v>698</v>
      </c>
      <c r="BG60" s="23" t="s">
        <v>11</v>
      </c>
      <c r="BH60" s="23" t="s">
        <v>17</v>
      </c>
      <c r="BI60" s="23"/>
      <c r="BJ60" s="23" t="s">
        <v>272</v>
      </c>
      <c r="BK60" s="23" t="s">
        <v>11</v>
      </c>
      <c r="BL60" s="23" t="s">
        <v>11</v>
      </c>
      <c r="BM60" s="23"/>
      <c r="BN60" s="23"/>
      <c r="BO60" s="24">
        <v>13.2</v>
      </c>
      <c r="BP60" s="24">
        <v>258.60000000000002</v>
      </c>
      <c r="BQ60" s="24">
        <v>250</v>
      </c>
      <c r="BR60" s="24">
        <v>258.39999999999998</v>
      </c>
      <c r="BS60" s="24">
        <v>200</v>
      </c>
      <c r="BT60" s="23"/>
      <c r="BU60" s="23"/>
      <c r="BV60" s="24">
        <v>11.87</v>
      </c>
      <c r="BW60" s="24">
        <v>0.2</v>
      </c>
      <c r="BX60" s="23"/>
      <c r="BY60" s="24">
        <v>0.18</v>
      </c>
      <c r="BZ60" s="27">
        <v>0.2</v>
      </c>
      <c r="CA60" s="27">
        <v>0.18</v>
      </c>
      <c r="CB60" s="25"/>
      <c r="CC60" s="25"/>
      <c r="CD60" s="28">
        <v>12.13</v>
      </c>
      <c r="CE60" s="28">
        <v>0.22</v>
      </c>
      <c r="CF60" s="25"/>
      <c r="CG60" s="28">
        <v>0.21</v>
      </c>
      <c r="CH60" s="28">
        <v>13.7</v>
      </c>
      <c r="CI60" s="28">
        <v>0.5</v>
      </c>
      <c r="CJ60" s="28">
        <v>0.5</v>
      </c>
      <c r="CK60" s="25"/>
      <c r="CL60" s="25"/>
      <c r="CM60" s="28">
        <v>0.43</v>
      </c>
      <c r="CN60" s="25"/>
      <c r="CO60" s="28">
        <v>0</v>
      </c>
      <c r="CP60" s="30" t="s">
        <v>5</v>
      </c>
      <c r="CQ60" s="8">
        <f t="shared" si="0"/>
        <v>7165.3005464480875</v>
      </c>
      <c r="CR60" s="8">
        <f t="shared" si="1"/>
        <v>19</v>
      </c>
      <c r="CS60" s="8">
        <f t="shared" si="2"/>
        <v>1.05</v>
      </c>
      <c r="CT60" s="8">
        <f t="shared" si="3"/>
        <v>30</v>
      </c>
      <c r="CU60" s="8">
        <f t="shared" si="4"/>
        <v>200</v>
      </c>
      <c r="CV60" s="10">
        <f t="shared" si="5"/>
        <v>37859.040000000008</v>
      </c>
      <c r="CW60" s="10">
        <f t="shared" si="9"/>
        <v>37.859040000000007</v>
      </c>
      <c r="CX60" s="8" t="str">
        <f t="shared" si="6"/>
        <v>No</v>
      </c>
      <c r="CY60" s="30" t="s">
        <v>11</v>
      </c>
      <c r="CZ60" s="30" t="s">
        <v>11</v>
      </c>
      <c r="DA60" s="31" t="s">
        <v>11</v>
      </c>
      <c r="DB60" s="31" t="s">
        <v>11</v>
      </c>
      <c r="DC60" s="8" t="str">
        <f t="shared" si="7"/>
        <v>No</v>
      </c>
      <c r="DD60" s="8" t="s">
        <v>11</v>
      </c>
      <c r="DE60" s="30" t="s">
        <v>11</v>
      </c>
      <c r="DF60" s="10">
        <f t="shared" si="10"/>
        <v>37.532219999999995</v>
      </c>
      <c r="DG60" s="9">
        <f>IF(S60&lt;Monitors!$H$4,(S60*Monitors!$I$4)+Monitors!$J$4,IF(S60&lt;Monitors!$H$5,(S60*Monitors!$I$5)+Monitors!$J$5,IF(S60&lt;Monitors!$H$6,(S60*Monitors!$I$6)+Monitors!$J$6,IF(S60&lt;Monitors!$H$7,(Monitors!$I$7*S60)+Monitors!$J$7,IF(S60&lt;Monitors!$H$8,(S60*Monitors!$I$8)+Monitors!$J$8,IF(S60&lt;Monitors!$H$9,(S60*Monitors!$I$9)+Monitors!$J$9,IF(S60&lt;Monitors!$H$10,(S60*Monitors!$I$10)+Monitors!$J$10,IF(S60&lt;Monitors!$H$11,(S60*Monitors!$I$11)+Monitors!$J$11,Monitors!$J$12))))))))</f>
        <v>28.275000000000006</v>
      </c>
      <c r="DH60" s="10">
        <f>$DF60-(Monitors!$B$4*'All Data'!$W60)</f>
        <v>31.101849999999995</v>
      </c>
      <c r="DI60" s="10">
        <f>IF($CX60="Yes",DH60-(Monitors!$E$4*(DG60+(Monitors!$B$4*'All Data'!$W60))),'All Data'!DH60)</f>
        <v>31.101849999999995</v>
      </c>
      <c r="DJ60" s="10">
        <f>IF(DD60="Yes",'All Data'!DI60-(DG60*Monitors!$C$4),'All Data'!DI60)</f>
        <v>31.101849999999995</v>
      </c>
      <c r="DK60" s="10">
        <f>IF($DE60="Yes",DJ60-(DG60*Monitors!$D$4),'All Data'!DJ60)</f>
        <v>31.101849999999995</v>
      </c>
      <c r="DL60" s="10">
        <f>IF($CZ60="Yes",DK60-Monitors!$C$7,'All Data'!DK60)</f>
        <v>31.101849999999995</v>
      </c>
      <c r="DM60" s="10">
        <f>IF($DA60="Yes",DL60-Monitors!$D$7,'All Data'!DL60)</f>
        <v>31.101849999999995</v>
      </c>
      <c r="DN60" s="10">
        <f>IF(DB60="Yes",DM60-((DG60+(W60*Monitors!$B$4))*Monitors!$F$4),'All Data'!DM60)</f>
        <v>31.101849999999995</v>
      </c>
      <c r="DO60" s="8" t="str">
        <f t="shared" si="11"/>
        <v>No</v>
      </c>
      <c r="DP60" s="10">
        <v>1.5143616000000004</v>
      </c>
      <c r="DQ60" s="10">
        <v>10.355638399999998</v>
      </c>
      <c r="DR60" s="10">
        <v>10.355638399999998</v>
      </c>
      <c r="DS60" s="9">
        <v>13.975307091703673</v>
      </c>
      <c r="DT60" s="9" t="s">
        <v>23</v>
      </c>
      <c r="DU60" s="14">
        <v>0</v>
      </c>
    </row>
    <row r="61" spans="1:125" ht="18" customHeight="1">
      <c r="A61" s="29">
        <v>60</v>
      </c>
      <c r="B61" s="29">
        <v>25</v>
      </c>
      <c r="C61" s="29">
        <v>1402</v>
      </c>
      <c r="D61" s="21">
        <v>41803</v>
      </c>
      <c r="E61" s="21">
        <v>41789</v>
      </c>
      <c r="F61" s="21">
        <v>41801</v>
      </c>
      <c r="G61" s="20" t="s">
        <v>4</v>
      </c>
      <c r="H61" s="20"/>
      <c r="I61" s="22">
        <v>6</v>
      </c>
      <c r="J61" s="20" t="s">
        <v>5</v>
      </c>
      <c r="K61" s="20"/>
      <c r="L61" s="20" t="s">
        <v>6</v>
      </c>
      <c r="M61" s="23"/>
      <c r="N61" s="23" t="s">
        <v>7</v>
      </c>
      <c r="O61" s="23"/>
      <c r="P61" s="24">
        <v>9.3000000000000007</v>
      </c>
      <c r="Q61" s="24">
        <v>17.100000000000001</v>
      </c>
      <c r="R61" s="24">
        <v>19.399999999999999</v>
      </c>
      <c r="S61" s="24">
        <v>158.62</v>
      </c>
      <c r="T61" s="24">
        <v>1.78</v>
      </c>
      <c r="U61" s="24">
        <v>768</v>
      </c>
      <c r="V61" s="24">
        <v>1366</v>
      </c>
      <c r="W61" s="24">
        <v>1.0489999999999999</v>
      </c>
      <c r="X61" s="23" t="s">
        <v>8</v>
      </c>
      <c r="Y61" s="23" t="s">
        <v>8</v>
      </c>
      <c r="Z61" s="24">
        <v>6614</v>
      </c>
      <c r="AA61" s="24">
        <v>60</v>
      </c>
      <c r="AB61" s="24">
        <v>90</v>
      </c>
      <c r="AC61" s="24">
        <v>65</v>
      </c>
      <c r="AD61" s="23" t="s">
        <v>293</v>
      </c>
      <c r="AE61" s="23" t="s">
        <v>23</v>
      </c>
      <c r="AF61" s="23" t="s">
        <v>11</v>
      </c>
      <c r="AG61" s="23"/>
      <c r="AH61" s="23"/>
      <c r="AI61" s="23" t="s">
        <v>12</v>
      </c>
      <c r="AJ61" s="23" t="s">
        <v>23</v>
      </c>
      <c r="AK61" s="23" t="s">
        <v>11</v>
      </c>
      <c r="AL61" s="23" t="s">
        <v>25</v>
      </c>
      <c r="AM61" s="23"/>
      <c r="AN61" s="23" t="s">
        <v>14</v>
      </c>
      <c r="AO61" s="23"/>
      <c r="AP61" s="23" t="s">
        <v>14</v>
      </c>
      <c r="AQ61" s="23"/>
      <c r="AR61" s="23"/>
      <c r="AS61" s="23" t="s">
        <v>25</v>
      </c>
      <c r="AT61" s="23"/>
      <c r="AU61" s="23" t="s">
        <v>14</v>
      </c>
      <c r="AV61" s="25"/>
      <c r="AW61" s="25"/>
      <c r="AX61" s="26">
        <v>19.399999999999999</v>
      </c>
      <c r="AY61" s="26">
        <v>158.62</v>
      </c>
      <c r="AZ61" s="25" t="s">
        <v>14</v>
      </c>
      <c r="BA61" s="25" t="s">
        <v>14</v>
      </c>
      <c r="BB61" s="23"/>
      <c r="BC61" s="23" t="s">
        <v>15</v>
      </c>
      <c r="BD61" s="23"/>
      <c r="BE61" s="23" t="s">
        <v>11</v>
      </c>
      <c r="BF61" s="23" t="s">
        <v>294</v>
      </c>
      <c r="BG61" s="23" t="s">
        <v>11</v>
      </c>
      <c r="BH61" s="23" t="s">
        <v>17</v>
      </c>
      <c r="BI61" s="23"/>
      <c r="BJ61" s="23"/>
      <c r="BK61" s="23" t="s">
        <v>11</v>
      </c>
      <c r="BL61" s="23" t="s">
        <v>11</v>
      </c>
      <c r="BM61" s="23"/>
      <c r="BN61" s="23"/>
      <c r="BO61" s="24">
        <v>13.2</v>
      </c>
      <c r="BP61" s="24">
        <v>204.3</v>
      </c>
      <c r="BQ61" s="24">
        <v>200</v>
      </c>
      <c r="BR61" s="24">
        <v>178.3</v>
      </c>
      <c r="BS61" s="24">
        <v>201.2</v>
      </c>
      <c r="BT61" s="23"/>
      <c r="BU61" s="23"/>
      <c r="BV61" s="24">
        <v>11.95</v>
      </c>
      <c r="BW61" s="24">
        <v>0.14000000000000001</v>
      </c>
      <c r="BX61" s="23"/>
      <c r="BY61" s="24">
        <v>0.11</v>
      </c>
      <c r="BZ61" s="27">
        <v>0.14000000000000001</v>
      </c>
      <c r="CA61" s="27">
        <v>0.11</v>
      </c>
      <c r="CB61" s="25"/>
      <c r="CC61" s="25"/>
      <c r="CD61" s="28">
        <v>12.25</v>
      </c>
      <c r="CE61" s="28">
        <v>0.18</v>
      </c>
      <c r="CF61" s="25"/>
      <c r="CG61" s="28">
        <v>0.14000000000000001</v>
      </c>
      <c r="CH61" s="28">
        <v>13.96</v>
      </c>
      <c r="CI61" s="28">
        <v>0.5</v>
      </c>
      <c r="CJ61" s="28">
        <v>0.5</v>
      </c>
      <c r="CK61" s="25"/>
      <c r="CL61" s="25"/>
      <c r="CM61" s="28">
        <v>0.42</v>
      </c>
      <c r="CN61" s="25"/>
      <c r="CO61" s="28">
        <v>0</v>
      </c>
      <c r="CP61" s="30" t="s">
        <v>5</v>
      </c>
      <c r="CQ61" s="8">
        <f t="shared" si="0"/>
        <v>6613.2896229983608</v>
      </c>
      <c r="CR61" s="8">
        <f t="shared" si="1"/>
        <v>20</v>
      </c>
      <c r="CS61" s="8">
        <f t="shared" si="2"/>
        <v>1.05</v>
      </c>
      <c r="CT61" s="8">
        <f t="shared" si="3"/>
        <v>30</v>
      </c>
      <c r="CU61" s="8">
        <f t="shared" si="4"/>
        <v>200</v>
      </c>
      <c r="CV61" s="10">
        <f t="shared" si="5"/>
        <v>32406.066000000003</v>
      </c>
      <c r="CW61" s="10">
        <f t="shared" si="9"/>
        <v>32.406066000000003</v>
      </c>
      <c r="CX61" s="8" t="str">
        <f t="shared" si="6"/>
        <v>No</v>
      </c>
      <c r="CY61" s="30" t="s">
        <v>11</v>
      </c>
      <c r="CZ61" s="30" t="s">
        <v>11</v>
      </c>
      <c r="DA61" s="31" t="s">
        <v>11</v>
      </c>
      <c r="DB61" s="31" t="s">
        <v>11</v>
      </c>
      <c r="DC61" s="8" t="str">
        <f t="shared" si="7"/>
        <v>No</v>
      </c>
      <c r="DD61" s="8" t="s">
        <v>11</v>
      </c>
      <c r="DE61" s="30" t="s">
        <v>11</v>
      </c>
      <c r="DF61" s="10">
        <f t="shared" si="10"/>
        <v>37.435859999999991</v>
      </c>
      <c r="DG61" s="9">
        <f>IF(S61&lt;Monitors!$H$4,(S61*Monitors!$I$4)+Monitors!$J$4,IF(S61&lt;Monitors!$H$5,(S61*Monitors!$I$5)+Monitors!$J$5,IF(S61&lt;Monitors!$H$6,(S61*Monitors!$I$6)+Monitors!$J$6,IF(S61&lt;Monitors!$H$7,(Monitors!$I$7*S61)+Monitors!$J$7,IF(S61&lt;Monitors!$H$8,(S61*Monitors!$I$8)+Monitors!$J$8,IF(S61&lt;Monitors!$H$9,(S61*Monitors!$I$9)+Monitors!$J$9,IF(S61&lt;Monitors!$H$10,(S61*Monitors!$I$10)+Monitors!$J$10,IF(S61&lt;Monitors!$H$11,(S61*Monitors!$I$11)+Monitors!$J$11,Monitors!$J$12))))))))</f>
        <v>32.545833333333334</v>
      </c>
      <c r="DH61" s="10">
        <f>$DF61-(Monitors!$B$4*'All Data'!$W61)</f>
        <v>31.005489999999991</v>
      </c>
      <c r="DI61" s="10">
        <f>IF($CX61="Yes",DH61-(Monitors!$E$4*(DG61+(Monitors!$B$4*'All Data'!$W61))),'All Data'!DH61)</f>
        <v>31.005489999999991</v>
      </c>
      <c r="DJ61" s="10">
        <f>IF(DD61="Yes",'All Data'!DI61-(DG61*Monitors!$C$4),'All Data'!DI61)</f>
        <v>31.005489999999991</v>
      </c>
      <c r="DK61" s="10">
        <f>IF($DE61="Yes",DJ61-(DG61*Monitors!$D$4),'All Data'!DJ61)</f>
        <v>31.005489999999991</v>
      </c>
      <c r="DL61" s="10">
        <f>IF($CZ61="Yes",DK61-Monitors!$C$7,'All Data'!DK61)</f>
        <v>31.005489999999991</v>
      </c>
      <c r="DM61" s="10">
        <f>IF($DA61="Yes",DL61-Monitors!$D$7,'All Data'!DL61)</f>
        <v>31.005489999999991</v>
      </c>
      <c r="DN61" s="10">
        <f>IF(DB61="Yes",DM61-((DG61+(W61*Monitors!$B$4))*Monitors!$F$4),'All Data'!DM61)</f>
        <v>31.005489999999991</v>
      </c>
      <c r="DO61" s="8" t="str">
        <f t="shared" si="11"/>
        <v>Yes</v>
      </c>
      <c r="DP61" s="10">
        <v>1.2962426400000002</v>
      </c>
      <c r="DQ61" s="10">
        <v>10.653757359999998</v>
      </c>
      <c r="DR61" s="10">
        <v>10.653757359999998</v>
      </c>
      <c r="DS61" s="9">
        <v>15.13263069244401</v>
      </c>
      <c r="DT61" s="9" t="s">
        <v>23</v>
      </c>
      <c r="DU61" s="14">
        <v>0</v>
      </c>
    </row>
    <row r="62" spans="1:125" ht="18" customHeight="1">
      <c r="A62" s="29">
        <v>61</v>
      </c>
      <c r="B62" s="29">
        <v>57</v>
      </c>
      <c r="C62" s="29">
        <v>1</v>
      </c>
      <c r="D62" s="21">
        <v>41726</v>
      </c>
      <c r="E62" s="21">
        <v>41717</v>
      </c>
      <c r="F62" s="21">
        <v>41723</v>
      </c>
      <c r="G62" s="20" t="s">
        <v>4</v>
      </c>
      <c r="H62" s="20"/>
      <c r="I62" s="22">
        <v>6</v>
      </c>
      <c r="J62" s="20" t="s">
        <v>5</v>
      </c>
      <c r="K62" s="20"/>
      <c r="L62" s="20" t="s">
        <v>6</v>
      </c>
      <c r="M62" s="23"/>
      <c r="N62" s="23" t="s">
        <v>7</v>
      </c>
      <c r="O62" s="23"/>
      <c r="P62" s="24">
        <v>9</v>
      </c>
      <c r="Q62" s="24">
        <v>16.100000000000001</v>
      </c>
      <c r="R62" s="24">
        <v>18.5</v>
      </c>
      <c r="S62" s="24">
        <v>146.34</v>
      </c>
      <c r="T62" s="24">
        <v>1.79</v>
      </c>
      <c r="U62" s="24">
        <v>768</v>
      </c>
      <c r="V62" s="24">
        <v>1366</v>
      </c>
      <c r="W62" s="24">
        <v>1.0489999999999999</v>
      </c>
      <c r="X62" s="23" t="s">
        <v>8</v>
      </c>
      <c r="Y62" s="23" t="s">
        <v>8</v>
      </c>
      <c r="Z62" s="24">
        <v>7168</v>
      </c>
      <c r="AA62" s="24">
        <v>60</v>
      </c>
      <c r="AB62" s="24">
        <v>170</v>
      </c>
      <c r="AC62" s="24">
        <v>170</v>
      </c>
      <c r="AD62" s="23" t="s">
        <v>223</v>
      </c>
      <c r="AE62" s="23" t="s">
        <v>11</v>
      </c>
      <c r="AF62" s="23" t="s">
        <v>11</v>
      </c>
      <c r="AG62" s="23"/>
      <c r="AH62" s="23"/>
      <c r="AI62" s="23" t="s">
        <v>57</v>
      </c>
      <c r="AJ62" s="23" t="s">
        <v>11</v>
      </c>
      <c r="AK62" s="23" t="s">
        <v>11</v>
      </c>
      <c r="AL62" s="23" t="s">
        <v>25</v>
      </c>
      <c r="AM62" s="23"/>
      <c r="AN62" s="23" t="s">
        <v>14</v>
      </c>
      <c r="AO62" s="23"/>
      <c r="AP62" s="23" t="s">
        <v>36</v>
      </c>
      <c r="AQ62" s="23"/>
      <c r="AR62" s="23"/>
      <c r="AS62" s="23" t="s">
        <v>25</v>
      </c>
      <c r="AT62" s="23"/>
      <c r="AU62" s="23" t="s">
        <v>14</v>
      </c>
      <c r="AV62" s="25"/>
      <c r="AW62" s="25"/>
      <c r="AX62" s="26">
        <v>18.5</v>
      </c>
      <c r="AY62" s="26">
        <v>146.34</v>
      </c>
      <c r="AZ62" s="25" t="s">
        <v>14</v>
      </c>
      <c r="BA62" s="25" t="s">
        <v>14</v>
      </c>
      <c r="BB62" s="23"/>
      <c r="BC62" s="23" t="s">
        <v>15</v>
      </c>
      <c r="BD62" s="23"/>
      <c r="BE62" s="23" t="s">
        <v>11</v>
      </c>
      <c r="BF62" s="23" t="s">
        <v>1060</v>
      </c>
      <c r="BG62" s="23" t="s">
        <v>11</v>
      </c>
      <c r="BH62" s="23" t="s">
        <v>17</v>
      </c>
      <c r="BI62" s="23"/>
      <c r="BJ62" s="23"/>
      <c r="BK62" s="23" t="s">
        <v>11</v>
      </c>
      <c r="BL62" s="23" t="s">
        <v>11</v>
      </c>
      <c r="BM62" s="23"/>
      <c r="BN62" s="23"/>
      <c r="BO62" s="24">
        <v>0.1</v>
      </c>
      <c r="BP62" s="24">
        <v>201</v>
      </c>
      <c r="BQ62" s="24">
        <v>201</v>
      </c>
      <c r="BR62" s="24">
        <v>129</v>
      </c>
      <c r="BS62" s="24">
        <v>201</v>
      </c>
      <c r="BT62" s="23"/>
      <c r="BU62" s="23"/>
      <c r="BV62" s="24">
        <v>12.02</v>
      </c>
      <c r="BW62" s="24">
        <v>0.22</v>
      </c>
      <c r="BX62" s="23"/>
      <c r="BY62" s="24">
        <v>0.13</v>
      </c>
      <c r="BZ62" s="27">
        <v>0.22</v>
      </c>
      <c r="CA62" s="27">
        <v>0.13</v>
      </c>
      <c r="CB62" s="25"/>
      <c r="CC62" s="25"/>
      <c r="CD62" s="28">
        <v>12.02</v>
      </c>
      <c r="CE62" s="28">
        <v>0.3</v>
      </c>
      <c r="CF62" s="25"/>
      <c r="CG62" s="28">
        <v>0.21</v>
      </c>
      <c r="CH62" s="28">
        <v>13.65</v>
      </c>
      <c r="CI62" s="28">
        <v>0.5</v>
      </c>
      <c r="CJ62" s="28">
        <v>0.5</v>
      </c>
      <c r="CK62" s="25"/>
      <c r="CL62" s="25"/>
      <c r="CM62" s="28">
        <v>0.51</v>
      </c>
      <c r="CN62" s="25"/>
      <c r="CO62" s="28">
        <v>0</v>
      </c>
      <c r="CP62" s="30" t="s">
        <v>5</v>
      </c>
      <c r="CQ62" s="8">
        <f t="shared" si="0"/>
        <v>7168.238349050157</v>
      </c>
      <c r="CR62" s="8">
        <f t="shared" si="1"/>
        <v>19</v>
      </c>
      <c r="CS62" s="8">
        <f t="shared" si="2"/>
        <v>1.05</v>
      </c>
      <c r="CT62" s="8">
        <f t="shared" si="3"/>
        <v>30</v>
      </c>
      <c r="CU62" s="8">
        <f t="shared" si="4"/>
        <v>200</v>
      </c>
      <c r="CV62" s="10">
        <f t="shared" si="5"/>
        <v>29414.34</v>
      </c>
      <c r="CW62" s="10">
        <f t="shared" si="9"/>
        <v>29.414339999999999</v>
      </c>
      <c r="CX62" s="8" t="str">
        <f t="shared" si="6"/>
        <v>No</v>
      </c>
      <c r="CY62" s="30" t="s">
        <v>11</v>
      </c>
      <c r="CZ62" s="30" t="s">
        <v>11</v>
      </c>
      <c r="DA62" s="31" t="s">
        <v>11</v>
      </c>
      <c r="DB62" s="31" t="s">
        <v>11</v>
      </c>
      <c r="DC62" s="8" t="str">
        <f t="shared" si="7"/>
        <v>No</v>
      </c>
      <c r="DD62" s="8" t="s">
        <v>11</v>
      </c>
      <c r="DE62" s="30" t="s">
        <v>11</v>
      </c>
      <c r="DF62" s="10">
        <f t="shared" si="10"/>
        <v>38.106000000000002</v>
      </c>
      <c r="DG62" s="9">
        <f>IF(S62&lt;Monitors!$H$4,(S62*Monitors!$I$4)+Monitors!$J$4,IF(S62&lt;Monitors!$H$5,(S62*Monitors!$I$5)+Monitors!$J$5,IF(S62&lt;Monitors!$H$6,(S62*Monitors!$I$6)+Monitors!$J$6,IF(S62&lt;Monitors!$H$7,(Monitors!$I$7*S62)+Monitors!$J$7,IF(S62&lt;Monitors!$H$8,(S62*Monitors!$I$8)+Monitors!$J$8,IF(S62&lt;Monitors!$H$9,(S62*Monitors!$I$9)+Monitors!$J$9,IF(S62&lt;Monitors!$H$10,(S62*Monitors!$I$10)+Monitors!$J$10,IF(S62&lt;Monitors!$H$11,(S62*Monitors!$I$11)+Monitors!$J$11,Monitors!$J$12))))))))</f>
        <v>28.233750000000001</v>
      </c>
      <c r="DH62" s="10">
        <f>$DF62-(Monitors!$B$4*'All Data'!$W62)</f>
        <v>31.675630000000002</v>
      </c>
      <c r="DI62" s="10">
        <f>IF($CX62="Yes",DH62-(Monitors!$E$4*(DG62+(Monitors!$B$4*'All Data'!$W62))),'All Data'!DH62)</f>
        <v>31.675630000000002</v>
      </c>
      <c r="DJ62" s="10">
        <f>IF(DD62="Yes",'All Data'!DI62-(DG62*Monitors!$C$4),'All Data'!DI62)</f>
        <v>31.675630000000002</v>
      </c>
      <c r="DK62" s="10">
        <f>IF($DE62="Yes",DJ62-(DG62*Monitors!$D$4),'All Data'!DJ62)</f>
        <v>31.675630000000002</v>
      </c>
      <c r="DL62" s="10">
        <f>IF($CZ62="Yes",DK62-Monitors!$C$7,'All Data'!DK62)</f>
        <v>31.675630000000002</v>
      </c>
      <c r="DM62" s="10">
        <f>IF($DA62="Yes",DL62-Monitors!$D$7,'All Data'!DL62)</f>
        <v>31.675630000000002</v>
      </c>
      <c r="DN62" s="10">
        <f>IF(DB62="Yes",DM62-((DG62+(W62*Monitors!$B$4))*Monitors!$F$4),'All Data'!DM62)</f>
        <v>31.675630000000002</v>
      </c>
      <c r="DO62" s="8" t="str">
        <f t="shared" si="11"/>
        <v>No</v>
      </c>
      <c r="DP62" s="10">
        <v>1.1765736</v>
      </c>
      <c r="DQ62" s="10">
        <v>10.8434264</v>
      </c>
      <c r="DR62" s="10">
        <v>10.8434264</v>
      </c>
      <c r="DS62" s="9">
        <v>13.969620729424765</v>
      </c>
      <c r="DT62" s="9" t="s">
        <v>23</v>
      </c>
      <c r="DU62" s="14">
        <v>0</v>
      </c>
    </row>
    <row r="63" spans="1:125" ht="18" customHeight="1">
      <c r="A63" s="29">
        <v>62</v>
      </c>
      <c r="B63" s="29">
        <v>4</v>
      </c>
      <c r="C63" s="29">
        <v>586</v>
      </c>
      <c r="D63" s="21">
        <v>41330</v>
      </c>
      <c r="E63" s="21">
        <v>41341</v>
      </c>
      <c r="F63" s="21">
        <v>41352</v>
      </c>
      <c r="G63" s="20" t="s">
        <v>4</v>
      </c>
      <c r="H63" s="20" t="s">
        <v>26</v>
      </c>
      <c r="I63" s="22">
        <v>6</v>
      </c>
      <c r="J63" s="20" t="s">
        <v>5</v>
      </c>
      <c r="K63" s="20" t="s">
        <v>26</v>
      </c>
      <c r="L63" s="20" t="s">
        <v>27</v>
      </c>
      <c r="M63" s="23" t="s">
        <v>27</v>
      </c>
      <c r="N63" s="23" t="s">
        <v>7</v>
      </c>
      <c r="O63" s="23" t="s">
        <v>26</v>
      </c>
      <c r="P63" s="24">
        <v>9.1</v>
      </c>
      <c r="Q63" s="24">
        <v>16.100000000000001</v>
      </c>
      <c r="R63" s="24">
        <v>18.5</v>
      </c>
      <c r="S63" s="24">
        <v>146.51</v>
      </c>
      <c r="T63" s="24">
        <v>1.78</v>
      </c>
      <c r="U63" s="24">
        <v>768</v>
      </c>
      <c r="V63" s="24">
        <v>1366</v>
      </c>
      <c r="W63" s="24">
        <v>1.0489999999999999</v>
      </c>
      <c r="X63" s="23" t="s">
        <v>8</v>
      </c>
      <c r="Y63" s="23" t="s">
        <v>8</v>
      </c>
      <c r="Z63" s="24">
        <v>7167</v>
      </c>
      <c r="AA63" s="24">
        <v>60</v>
      </c>
      <c r="AB63" s="24">
        <v>170</v>
      </c>
      <c r="AC63" s="24">
        <v>160</v>
      </c>
      <c r="AD63" s="23" t="s">
        <v>28</v>
      </c>
      <c r="AE63" s="23" t="s">
        <v>23</v>
      </c>
      <c r="AF63" s="23" t="s">
        <v>11</v>
      </c>
      <c r="AG63" s="23"/>
      <c r="AH63" s="23"/>
      <c r="AI63" s="23" t="s">
        <v>34</v>
      </c>
      <c r="AJ63" s="23" t="s">
        <v>11</v>
      </c>
      <c r="AK63" s="23" t="s">
        <v>23</v>
      </c>
      <c r="AL63" s="23" t="s">
        <v>111</v>
      </c>
      <c r="AM63" s="23" t="s">
        <v>26</v>
      </c>
      <c r="AN63" s="23" t="s">
        <v>14</v>
      </c>
      <c r="AO63" s="23" t="s">
        <v>26</v>
      </c>
      <c r="AP63" s="23" t="s">
        <v>14</v>
      </c>
      <c r="AQ63" s="23" t="s">
        <v>26</v>
      </c>
      <c r="AR63" s="23"/>
      <c r="AS63" s="23" t="s">
        <v>111</v>
      </c>
      <c r="AT63" s="23" t="s">
        <v>26</v>
      </c>
      <c r="AU63" s="23" t="s">
        <v>14</v>
      </c>
      <c r="AV63" s="25" t="s">
        <v>26</v>
      </c>
      <c r="AW63" s="25" t="s">
        <v>26</v>
      </c>
      <c r="AX63" s="26">
        <v>18.5</v>
      </c>
      <c r="AY63" s="26">
        <v>146.51</v>
      </c>
      <c r="AZ63" s="25" t="s">
        <v>14</v>
      </c>
      <c r="BA63" s="25" t="s">
        <v>14</v>
      </c>
      <c r="BB63" s="23" t="s">
        <v>26</v>
      </c>
      <c r="BC63" s="23" t="s">
        <v>15</v>
      </c>
      <c r="BD63" s="23" t="s">
        <v>26</v>
      </c>
      <c r="BE63" s="23" t="s">
        <v>11</v>
      </c>
      <c r="BF63" s="23" t="s">
        <v>120</v>
      </c>
      <c r="BG63" s="23" t="s">
        <v>11</v>
      </c>
      <c r="BH63" s="23" t="s">
        <v>17</v>
      </c>
      <c r="BI63" s="23" t="s">
        <v>26</v>
      </c>
      <c r="BJ63" s="23"/>
      <c r="BK63" s="23" t="s">
        <v>11</v>
      </c>
      <c r="BL63" s="23" t="s">
        <v>11</v>
      </c>
      <c r="BM63" s="23" t="s">
        <v>11</v>
      </c>
      <c r="BN63" s="23"/>
      <c r="BO63" s="24">
        <v>0.1</v>
      </c>
      <c r="BP63" s="24">
        <v>249</v>
      </c>
      <c r="BQ63" s="24">
        <v>200</v>
      </c>
      <c r="BR63" s="24">
        <v>163</v>
      </c>
      <c r="BS63" s="24">
        <v>200</v>
      </c>
      <c r="BT63" s="23"/>
      <c r="BU63" s="23"/>
      <c r="BV63" s="24">
        <v>12.1</v>
      </c>
      <c r="BW63" s="24">
        <v>0.31</v>
      </c>
      <c r="BX63" s="23"/>
      <c r="BY63" s="24">
        <v>0.12</v>
      </c>
      <c r="BZ63" s="27">
        <v>0.31</v>
      </c>
      <c r="CA63" s="27">
        <v>0.12</v>
      </c>
      <c r="CB63" s="25"/>
      <c r="CC63" s="25"/>
      <c r="CD63" s="28">
        <v>12</v>
      </c>
      <c r="CE63" s="28">
        <v>0.35</v>
      </c>
      <c r="CF63" s="25"/>
      <c r="CG63" s="28">
        <v>0.18</v>
      </c>
      <c r="CH63" s="28">
        <v>13.66</v>
      </c>
      <c r="CI63" s="28">
        <v>0.5</v>
      </c>
      <c r="CJ63" s="28">
        <v>0.5</v>
      </c>
      <c r="CK63" s="28">
        <v>0</v>
      </c>
      <c r="CL63" s="28">
        <v>0</v>
      </c>
      <c r="CM63" s="28">
        <v>0.5</v>
      </c>
      <c r="CN63" s="25"/>
      <c r="CO63" s="28">
        <v>0</v>
      </c>
      <c r="CP63" s="30" t="s">
        <v>5</v>
      </c>
      <c r="CQ63" s="8">
        <f t="shared" si="0"/>
        <v>7159.9208245170985</v>
      </c>
      <c r="CR63" s="8">
        <f t="shared" si="1"/>
        <v>19</v>
      </c>
      <c r="CS63" s="8">
        <f t="shared" si="2"/>
        <v>1.05</v>
      </c>
      <c r="CT63" s="8">
        <f t="shared" si="3"/>
        <v>30</v>
      </c>
      <c r="CU63" s="8">
        <f t="shared" si="4"/>
        <v>200</v>
      </c>
      <c r="CV63" s="10">
        <f t="shared" si="5"/>
        <v>36480.99</v>
      </c>
      <c r="CW63" s="10">
        <f t="shared" si="9"/>
        <v>36.480989999999998</v>
      </c>
      <c r="CX63" s="8" t="str">
        <f t="shared" si="6"/>
        <v>No</v>
      </c>
      <c r="CY63" s="30" t="s">
        <v>11</v>
      </c>
      <c r="CZ63" s="30" t="s">
        <v>11</v>
      </c>
      <c r="DA63" s="31" t="s">
        <v>11</v>
      </c>
      <c r="DB63" s="31" t="s">
        <v>11</v>
      </c>
      <c r="DC63" s="8" t="str">
        <f t="shared" si="7"/>
        <v>No</v>
      </c>
      <c r="DD63" s="8" t="s">
        <v>11</v>
      </c>
      <c r="DE63" s="30" t="s">
        <v>11</v>
      </c>
      <c r="DF63" s="10">
        <f t="shared" si="10"/>
        <v>38.86374</v>
      </c>
      <c r="DG63" s="9">
        <f>IF(S63&lt;Monitors!$H$4,(S63*Monitors!$I$4)+Monitors!$J$4,IF(S63&lt;Monitors!$H$5,(S63*Monitors!$I$5)+Monitors!$J$5,IF(S63&lt;Monitors!$H$6,(S63*Monitors!$I$6)+Monitors!$J$6,IF(S63&lt;Monitors!$H$7,(Monitors!$I$7*S63)+Monitors!$J$7,IF(S63&lt;Monitors!$H$8,(S63*Monitors!$I$8)+Monitors!$J$8,IF(S63&lt;Monitors!$H$9,(S63*Monitors!$I$9)+Monitors!$J$9,IF(S63&lt;Monitors!$H$10,(S63*Monitors!$I$10)+Monitors!$J$10,IF(S63&lt;Monitors!$H$11,(S63*Monitors!$I$11)+Monitors!$J$11,Monitors!$J$12))))))))</f>
        <v>28.350624999999994</v>
      </c>
      <c r="DH63" s="10">
        <f>$DF63-(Monitors!$B$4*'All Data'!$W63)</f>
        <v>32.433370000000004</v>
      </c>
      <c r="DI63" s="10">
        <f>IF($CX63="Yes",DH63-(Monitors!$E$4*(DG63+(Monitors!$B$4*'All Data'!$W63))),'All Data'!DH63)</f>
        <v>32.433370000000004</v>
      </c>
      <c r="DJ63" s="10">
        <f>IF(DD63="Yes",'All Data'!DI63-(DG63*Monitors!$C$4),'All Data'!DI63)</f>
        <v>32.433370000000004</v>
      </c>
      <c r="DK63" s="10">
        <f>IF($DE63="Yes",DJ63-(DG63*Monitors!$D$4),'All Data'!DJ63)</f>
        <v>32.433370000000004</v>
      </c>
      <c r="DL63" s="10">
        <f>IF($CZ63="Yes",DK63-Monitors!$C$7,'All Data'!DK63)</f>
        <v>32.433370000000004</v>
      </c>
      <c r="DM63" s="10">
        <f>IF($DA63="Yes",DL63-Monitors!$D$7,'All Data'!DL63)</f>
        <v>32.433370000000004</v>
      </c>
      <c r="DN63" s="10">
        <f>IF(DB63="Yes",DM63-((DG63+(W63*Monitors!$B$4))*Monitors!$F$4),'All Data'!DM63)</f>
        <v>32.433370000000004</v>
      </c>
      <c r="DO63" s="8" t="str">
        <f t="shared" si="11"/>
        <v>No</v>
      </c>
      <c r="DP63" s="10">
        <v>1.4592396000000001</v>
      </c>
      <c r="DQ63" s="10">
        <v>10.6407604</v>
      </c>
      <c r="DR63" s="10">
        <v>10.6407604</v>
      </c>
      <c r="DS63" s="9">
        <v>13.985731994176586</v>
      </c>
      <c r="DT63" s="9" t="s">
        <v>23</v>
      </c>
      <c r="DU63" s="14">
        <v>0</v>
      </c>
    </row>
    <row r="64" spans="1:125" ht="18" customHeight="1">
      <c r="A64" s="29">
        <v>63</v>
      </c>
      <c r="B64" s="29">
        <v>38</v>
      </c>
      <c r="C64" s="29">
        <v>1054</v>
      </c>
      <c r="D64" s="21">
        <v>42036</v>
      </c>
      <c r="E64" s="21">
        <v>42009</v>
      </c>
      <c r="F64" s="21">
        <v>42012</v>
      </c>
      <c r="G64" s="20" t="s">
        <v>4</v>
      </c>
      <c r="H64" s="20"/>
      <c r="I64" s="22">
        <v>6</v>
      </c>
      <c r="J64" s="20" t="s">
        <v>5</v>
      </c>
      <c r="K64" s="20"/>
      <c r="L64" s="20" t="s">
        <v>376</v>
      </c>
      <c r="M64" s="23" t="s">
        <v>376</v>
      </c>
      <c r="N64" s="23" t="s">
        <v>7</v>
      </c>
      <c r="O64" s="23"/>
      <c r="P64" s="24">
        <v>9.1</v>
      </c>
      <c r="Q64" s="24">
        <v>16.100000000000001</v>
      </c>
      <c r="R64" s="24">
        <v>18.5</v>
      </c>
      <c r="S64" s="24">
        <v>146.30000000000001</v>
      </c>
      <c r="T64" s="24">
        <v>1.78</v>
      </c>
      <c r="U64" s="24">
        <v>768</v>
      </c>
      <c r="V64" s="24">
        <v>1366</v>
      </c>
      <c r="W64" s="24">
        <v>1.0489999999999999</v>
      </c>
      <c r="X64" s="23" t="s">
        <v>8</v>
      </c>
      <c r="Y64" s="23" t="s">
        <v>8</v>
      </c>
      <c r="Z64" s="24">
        <v>7168</v>
      </c>
      <c r="AA64" s="24">
        <v>60</v>
      </c>
      <c r="AB64" s="24">
        <v>90</v>
      </c>
      <c r="AC64" s="24">
        <v>65</v>
      </c>
      <c r="AD64" s="23" t="s">
        <v>10</v>
      </c>
      <c r="AE64" s="23" t="s">
        <v>11</v>
      </c>
      <c r="AF64" s="23" t="s">
        <v>11</v>
      </c>
      <c r="AG64" s="23"/>
      <c r="AH64" s="23"/>
      <c r="AI64" s="23" t="s">
        <v>12</v>
      </c>
      <c r="AJ64" s="23" t="s">
        <v>23</v>
      </c>
      <c r="AK64" s="23" t="s">
        <v>11</v>
      </c>
      <c r="AL64" s="23" t="s">
        <v>114</v>
      </c>
      <c r="AM64" s="23"/>
      <c r="AN64" s="23" t="s">
        <v>14</v>
      </c>
      <c r="AO64" s="23"/>
      <c r="AP64" s="23" t="s">
        <v>14</v>
      </c>
      <c r="AQ64" s="23"/>
      <c r="AR64" s="23"/>
      <c r="AS64" s="23" t="s">
        <v>114</v>
      </c>
      <c r="AT64" s="23"/>
      <c r="AU64" s="23" t="s">
        <v>14</v>
      </c>
      <c r="AV64" s="25"/>
      <c r="AW64" s="25"/>
      <c r="AX64" s="26">
        <v>18.5</v>
      </c>
      <c r="AY64" s="26">
        <v>146.30000000000001</v>
      </c>
      <c r="AZ64" s="25" t="s">
        <v>14</v>
      </c>
      <c r="BA64" s="25" t="s">
        <v>14</v>
      </c>
      <c r="BB64" s="23"/>
      <c r="BC64" s="23" t="s">
        <v>24</v>
      </c>
      <c r="BD64" s="23" t="s">
        <v>1184</v>
      </c>
      <c r="BE64" s="23" t="s">
        <v>11</v>
      </c>
      <c r="BF64" s="23" t="s">
        <v>682</v>
      </c>
      <c r="BG64" s="23" t="s">
        <v>11</v>
      </c>
      <c r="BH64" s="23" t="s">
        <v>17</v>
      </c>
      <c r="BI64" s="23"/>
      <c r="BJ64" s="23" t="s">
        <v>272</v>
      </c>
      <c r="BK64" s="23" t="s">
        <v>11</v>
      </c>
      <c r="BL64" s="23" t="s">
        <v>11</v>
      </c>
      <c r="BM64" s="23"/>
      <c r="BN64" s="23"/>
      <c r="BO64" s="24">
        <v>25.5</v>
      </c>
      <c r="BP64" s="24">
        <v>217.5</v>
      </c>
      <c r="BQ64" s="24">
        <v>200</v>
      </c>
      <c r="BR64" s="24">
        <v>216.7</v>
      </c>
      <c r="BS64" s="24">
        <v>201.3</v>
      </c>
      <c r="BT64" s="23"/>
      <c r="BU64" s="23"/>
      <c r="BV64" s="24">
        <v>12.1</v>
      </c>
      <c r="BW64" s="24">
        <v>0.2</v>
      </c>
      <c r="BX64" s="23"/>
      <c r="BY64" s="24">
        <v>0.14000000000000001</v>
      </c>
      <c r="BZ64" s="27">
        <v>0.2</v>
      </c>
      <c r="CA64" s="27">
        <v>0.14000000000000001</v>
      </c>
      <c r="CB64" s="25"/>
      <c r="CC64" s="25"/>
      <c r="CD64" s="28">
        <v>12.19</v>
      </c>
      <c r="CE64" s="28">
        <v>0.21</v>
      </c>
      <c r="CF64" s="25"/>
      <c r="CG64" s="28">
        <v>0.16</v>
      </c>
      <c r="CH64" s="28">
        <v>13.7</v>
      </c>
      <c r="CI64" s="28">
        <v>0.5</v>
      </c>
      <c r="CJ64" s="28">
        <v>0.5</v>
      </c>
      <c r="CK64" s="25"/>
      <c r="CL64" s="25"/>
      <c r="CM64" s="28">
        <v>0.5</v>
      </c>
      <c r="CN64" s="25"/>
      <c r="CO64" s="28">
        <v>0</v>
      </c>
      <c r="CP64" s="30" t="s">
        <v>5</v>
      </c>
      <c r="CQ64" s="8">
        <f t="shared" si="0"/>
        <v>7170.1982228298011</v>
      </c>
      <c r="CR64" s="8">
        <f t="shared" si="1"/>
        <v>19</v>
      </c>
      <c r="CS64" s="8">
        <f t="shared" si="2"/>
        <v>1.05</v>
      </c>
      <c r="CT64" s="8">
        <f t="shared" si="3"/>
        <v>30</v>
      </c>
      <c r="CU64" s="8">
        <f t="shared" si="4"/>
        <v>200</v>
      </c>
      <c r="CV64" s="10">
        <f t="shared" si="5"/>
        <v>31820.250000000004</v>
      </c>
      <c r="CW64" s="10">
        <f t="shared" si="9"/>
        <v>31.820250000000005</v>
      </c>
      <c r="CX64" s="8" t="str">
        <f t="shared" si="6"/>
        <v>No</v>
      </c>
      <c r="CY64" s="30" t="s">
        <v>11</v>
      </c>
      <c r="CZ64" s="30" t="s">
        <v>11</v>
      </c>
      <c r="DA64" s="31" t="s">
        <v>11</v>
      </c>
      <c r="DB64" s="31" t="s">
        <v>11</v>
      </c>
      <c r="DC64" s="8" t="str">
        <f t="shared" si="7"/>
        <v>No</v>
      </c>
      <c r="DD64" s="8" t="s">
        <v>11</v>
      </c>
      <c r="DE64" s="30" t="s">
        <v>11</v>
      </c>
      <c r="DF64" s="10">
        <f t="shared" si="10"/>
        <v>38.237399999999994</v>
      </c>
      <c r="DG64" s="9">
        <f>IF(S64&lt;Monitors!$H$4,(S64*Monitors!$I$4)+Monitors!$J$4,IF(S64&lt;Monitors!$H$5,(S64*Monitors!$I$5)+Monitors!$J$5,IF(S64&lt;Monitors!$H$6,(S64*Monitors!$I$6)+Monitors!$J$6,IF(S64&lt;Monitors!$H$7,(Monitors!$I$7*S64)+Monitors!$J$7,IF(S64&lt;Monitors!$H$8,(S64*Monitors!$I$8)+Monitors!$J$8,IF(S64&lt;Monitors!$H$9,(S64*Monitors!$I$9)+Monitors!$J$9,IF(S64&lt;Monitors!$H$10,(S64*Monitors!$I$10)+Monitors!$J$10,IF(S64&lt;Monitors!$H$11,(S64*Monitors!$I$11)+Monitors!$J$11,Monitors!$J$12))))))))</f>
        <v>28.206249999999997</v>
      </c>
      <c r="DH64" s="10">
        <f>$DF64-(Monitors!$B$4*'All Data'!$W64)</f>
        <v>31.807029999999994</v>
      </c>
      <c r="DI64" s="10">
        <f>IF($CX64="Yes",DH64-(Monitors!$E$4*(DG64+(Monitors!$B$4*'All Data'!$W64))),'All Data'!DH64)</f>
        <v>31.807029999999994</v>
      </c>
      <c r="DJ64" s="10">
        <f>IF(DD64="Yes",'All Data'!DI64-(DG64*Monitors!$C$4),'All Data'!DI64)</f>
        <v>31.807029999999994</v>
      </c>
      <c r="DK64" s="10">
        <f>IF($DE64="Yes",DJ64-(DG64*Monitors!$D$4),'All Data'!DJ64)</f>
        <v>31.807029999999994</v>
      </c>
      <c r="DL64" s="10">
        <f>IF($CZ64="Yes",DK64-Monitors!$C$7,'All Data'!DK64)</f>
        <v>31.807029999999994</v>
      </c>
      <c r="DM64" s="10">
        <f>IF($DA64="Yes",DL64-Monitors!$D$7,'All Data'!DL64)</f>
        <v>31.807029999999994</v>
      </c>
      <c r="DN64" s="10">
        <f>IF(DB64="Yes",DM64-((DG64+(W64*Monitors!$B$4))*Monitors!$F$4),'All Data'!DM64)</f>
        <v>31.807029999999994</v>
      </c>
      <c r="DO64" s="8" t="str">
        <f t="shared" si="11"/>
        <v>No</v>
      </c>
      <c r="DP64" s="10">
        <v>1.2728100000000002</v>
      </c>
      <c r="DQ64" s="10">
        <v>10.82719</v>
      </c>
      <c r="DR64" s="10">
        <v>10.82719</v>
      </c>
      <c r="DS64" s="9">
        <v>13.965829800926514</v>
      </c>
      <c r="DT64" s="9" t="s">
        <v>23</v>
      </c>
      <c r="DU64" s="14">
        <v>0</v>
      </c>
    </row>
    <row r="65" spans="1:125" ht="18" customHeight="1">
      <c r="A65" s="29">
        <v>64</v>
      </c>
      <c r="B65" s="29">
        <v>19</v>
      </c>
      <c r="C65" s="29">
        <v>588</v>
      </c>
      <c r="D65" s="21">
        <v>41659</v>
      </c>
      <c r="E65" s="21">
        <v>41635</v>
      </c>
      <c r="F65" s="21">
        <v>41648</v>
      </c>
      <c r="G65" s="20" t="s">
        <v>4</v>
      </c>
      <c r="H65" s="20" t="s">
        <v>26</v>
      </c>
      <c r="I65" s="22">
        <v>6</v>
      </c>
      <c r="J65" s="20" t="s">
        <v>5</v>
      </c>
      <c r="K65" s="20" t="s">
        <v>26</v>
      </c>
      <c r="L65" s="20" t="s">
        <v>6</v>
      </c>
      <c r="M65" s="23" t="s">
        <v>26</v>
      </c>
      <c r="N65" s="23" t="s">
        <v>7</v>
      </c>
      <c r="O65" s="23" t="s">
        <v>26</v>
      </c>
      <c r="P65" s="24">
        <v>9.1</v>
      </c>
      <c r="Q65" s="24">
        <v>16.100000000000001</v>
      </c>
      <c r="R65" s="24">
        <v>18.5</v>
      </c>
      <c r="S65" s="24">
        <v>146.33000000000001</v>
      </c>
      <c r="T65" s="24">
        <v>1.78</v>
      </c>
      <c r="U65" s="24">
        <v>768</v>
      </c>
      <c r="V65" s="24">
        <v>1366</v>
      </c>
      <c r="W65" s="24">
        <v>1.0489999999999999</v>
      </c>
      <c r="X65" s="23" t="s">
        <v>171</v>
      </c>
      <c r="Y65" s="23" t="s">
        <v>8</v>
      </c>
      <c r="Z65" s="24">
        <v>7161</v>
      </c>
      <c r="AA65" s="24">
        <v>60</v>
      </c>
      <c r="AB65" s="24">
        <v>170</v>
      </c>
      <c r="AC65" s="24">
        <v>160</v>
      </c>
      <c r="AD65" s="23" t="s">
        <v>371</v>
      </c>
      <c r="AE65" s="23" t="s">
        <v>23</v>
      </c>
      <c r="AF65" s="23" t="s">
        <v>11</v>
      </c>
      <c r="AG65" s="23" t="s">
        <v>26</v>
      </c>
      <c r="AH65" s="23" t="s">
        <v>26</v>
      </c>
      <c r="AI65" s="23" t="s">
        <v>34</v>
      </c>
      <c r="AJ65" s="23" t="s">
        <v>11</v>
      </c>
      <c r="AK65" s="23" t="s">
        <v>23</v>
      </c>
      <c r="AL65" s="23" t="s">
        <v>111</v>
      </c>
      <c r="AM65" s="23" t="s">
        <v>26</v>
      </c>
      <c r="AN65" s="23" t="s">
        <v>14</v>
      </c>
      <c r="AO65" s="23" t="s">
        <v>26</v>
      </c>
      <c r="AP65" s="23" t="s">
        <v>14</v>
      </c>
      <c r="AQ65" s="23" t="s">
        <v>26</v>
      </c>
      <c r="AR65" s="23"/>
      <c r="AS65" s="23" t="s">
        <v>111</v>
      </c>
      <c r="AT65" s="23" t="s">
        <v>26</v>
      </c>
      <c r="AU65" s="23" t="s">
        <v>14</v>
      </c>
      <c r="AV65" s="25" t="s">
        <v>26</v>
      </c>
      <c r="AW65" s="25" t="s">
        <v>14</v>
      </c>
      <c r="AX65" s="26">
        <v>18.5</v>
      </c>
      <c r="AY65" s="26">
        <v>146.33000000000001</v>
      </c>
      <c r="AZ65" s="25" t="s">
        <v>14</v>
      </c>
      <c r="BA65" s="25" t="s">
        <v>14</v>
      </c>
      <c r="BB65" s="23" t="s">
        <v>14</v>
      </c>
      <c r="BC65" s="23" t="s">
        <v>15</v>
      </c>
      <c r="BD65" s="23" t="s">
        <v>26</v>
      </c>
      <c r="BE65" s="23" t="s">
        <v>11</v>
      </c>
      <c r="BF65" s="23" t="s">
        <v>170</v>
      </c>
      <c r="BG65" s="23" t="s">
        <v>11</v>
      </c>
      <c r="BH65" s="23" t="s">
        <v>17</v>
      </c>
      <c r="BI65" s="23" t="s">
        <v>14</v>
      </c>
      <c r="BJ65" s="23"/>
      <c r="BK65" s="23" t="s">
        <v>11</v>
      </c>
      <c r="BL65" s="23" t="s">
        <v>11</v>
      </c>
      <c r="BM65" s="23" t="s">
        <v>11</v>
      </c>
      <c r="BN65" s="23"/>
      <c r="BO65" s="24">
        <v>14.4</v>
      </c>
      <c r="BP65" s="24">
        <v>250</v>
      </c>
      <c r="BQ65" s="24">
        <v>250</v>
      </c>
      <c r="BR65" s="24">
        <v>180</v>
      </c>
      <c r="BS65" s="24">
        <v>200</v>
      </c>
      <c r="BT65" s="23"/>
      <c r="BU65" s="23"/>
      <c r="BV65" s="24">
        <v>12.2</v>
      </c>
      <c r="BW65" s="24">
        <v>0.19</v>
      </c>
      <c r="BX65" s="23"/>
      <c r="BY65" s="24">
        <v>0.11</v>
      </c>
      <c r="BZ65" s="27">
        <v>0.19</v>
      </c>
      <c r="CA65" s="27">
        <v>0.11</v>
      </c>
      <c r="CB65" s="25"/>
      <c r="CC65" s="25"/>
      <c r="CD65" s="28">
        <v>12.7</v>
      </c>
      <c r="CE65" s="28">
        <v>0.25</v>
      </c>
      <c r="CF65" s="25"/>
      <c r="CG65" s="28">
        <v>0.17</v>
      </c>
      <c r="CH65" s="28">
        <v>13.66</v>
      </c>
      <c r="CI65" s="28">
        <v>0.5</v>
      </c>
      <c r="CJ65" s="28">
        <v>0.5</v>
      </c>
      <c r="CK65" s="28">
        <v>0</v>
      </c>
      <c r="CL65" s="28">
        <v>0</v>
      </c>
      <c r="CM65" s="28">
        <v>0.5</v>
      </c>
      <c r="CN65" s="25"/>
      <c r="CO65" s="28">
        <v>0</v>
      </c>
      <c r="CP65" s="30" t="s">
        <v>5</v>
      </c>
      <c r="CQ65" s="8">
        <f t="shared" si="0"/>
        <v>7168.7282170436674</v>
      </c>
      <c r="CR65" s="8">
        <f t="shared" si="1"/>
        <v>19</v>
      </c>
      <c r="CS65" s="8">
        <f t="shared" si="2"/>
        <v>1.05</v>
      </c>
      <c r="CT65" s="8">
        <f t="shared" si="3"/>
        <v>30</v>
      </c>
      <c r="CU65" s="8">
        <f t="shared" si="4"/>
        <v>200</v>
      </c>
      <c r="CV65" s="10">
        <f t="shared" si="5"/>
        <v>36582.5</v>
      </c>
      <c r="CW65" s="10">
        <f t="shared" si="9"/>
        <v>36.582500000000003</v>
      </c>
      <c r="CX65" s="8" t="str">
        <f t="shared" si="6"/>
        <v>No</v>
      </c>
      <c r="CY65" s="30" t="s">
        <v>11</v>
      </c>
      <c r="CZ65" s="30" t="s">
        <v>11</v>
      </c>
      <c r="DA65" s="31" t="s">
        <v>11</v>
      </c>
      <c r="DB65" s="31" t="s">
        <v>11</v>
      </c>
      <c r="DC65" s="8" t="str">
        <f t="shared" si="7"/>
        <v>No</v>
      </c>
      <c r="DD65" s="8" t="s">
        <v>11</v>
      </c>
      <c r="DE65" s="30" t="s">
        <v>11</v>
      </c>
      <c r="DF65" s="10">
        <f t="shared" si="10"/>
        <v>38.48706</v>
      </c>
      <c r="DG65" s="9">
        <f>IF(S65&lt;Monitors!$H$4,(S65*Monitors!$I$4)+Monitors!$J$4,IF(S65&lt;Monitors!$H$5,(S65*Monitors!$I$5)+Monitors!$J$5,IF(S65&lt;Monitors!$H$6,(S65*Monitors!$I$6)+Monitors!$J$6,IF(S65&lt;Monitors!$H$7,(Monitors!$I$7*S65)+Monitors!$J$7,IF(S65&lt;Monitors!$H$8,(S65*Monitors!$I$8)+Monitors!$J$8,IF(S65&lt;Monitors!$H$9,(S65*Monitors!$I$9)+Monitors!$J$9,IF(S65&lt;Monitors!$H$10,(S65*Monitors!$I$10)+Monitors!$J$10,IF(S65&lt;Monitors!$H$11,(S65*Monitors!$I$11)+Monitors!$J$11,Monitors!$J$12))))))))</f>
        <v>28.226875000000007</v>
      </c>
      <c r="DH65" s="10">
        <f>$DF65-(Monitors!$B$4*'All Data'!$W65)</f>
        <v>32.056690000000003</v>
      </c>
      <c r="DI65" s="10">
        <f>IF($CX65="Yes",DH65-(Monitors!$E$4*(DG65+(Monitors!$B$4*'All Data'!$W65))),'All Data'!DH65)</f>
        <v>32.056690000000003</v>
      </c>
      <c r="DJ65" s="10">
        <f>IF(DD65="Yes",'All Data'!DI65-(DG65*Monitors!$C$4),'All Data'!DI65)</f>
        <v>32.056690000000003</v>
      </c>
      <c r="DK65" s="10">
        <f>IF($DE65="Yes",DJ65-(DG65*Monitors!$D$4),'All Data'!DJ65)</f>
        <v>32.056690000000003</v>
      </c>
      <c r="DL65" s="10">
        <f>IF($CZ65="Yes",DK65-Monitors!$C$7,'All Data'!DK65)</f>
        <v>32.056690000000003</v>
      </c>
      <c r="DM65" s="10">
        <f>IF($DA65="Yes",DL65-Monitors!$D$7,'All Data'!DL65)</f>
        <v>32.056690000000003</v>
      </c>
      <c r="DN65" s="10">
        <f>IF(DB65="Yes",DM65-((DG65+(W65*Monitors!$B$4))*Monitors!$F$4),'All Data'!DM65)</f>
        <v>32.056690000000003</v>
      </c>
      <c r="DO65" s="8" t="str">
        <f t="shared" si="11"/>
        <v>No</v>
      </c>
      <c r="DP65" s="10">
        <v>1.4633</v>
      </c>
      <c r="DQ65" s="10">
        <v>10.736699999999999</v>
      </c>
      <c r="DR65" s="10">
        <v>10.736699999999999</v>
      </c>
      <c r="DS65" s="9">
        <v>13.968672998823209</v>
      </c>
      <c r="DT65" s="9" t="s">
        <v>23</v>
      </c>
      <c r="DU65" s="14">
        <v>0</v>
      </c>
    </row>
    <row r="66" spans="1:125" ht="18" customHeight="1">
      <c r="A66" s="29">
        <v>65</v>
      </c>
      <c r="B66" s="29">
        <v>19</v>
      </c>
      <c r="C66" s="29">
        <v>855</v>
      </c>
      <c r="D66" s="21">
        <v>41532</v>
      </c>
      <c r="E66" s="21">
        <v>42076</v>
      </c>
      <c r="F66" s="21">
        <v>42083</v>
      </c>
      <c r="G66" s="20" t="s">
        <v>4</v>
      </c>
      <c r="H66" s="20"/>
      <c r="I66" s="22">
        <v>6</v>
      </c>
      <c r="J66" s="20" t="s">
        <v>5</v>
      </c>
      <c r="K66" s="20"/>
      <c r="L66" s="20" t="s">
        <v>6</v>
      </c>
      <c r="M66" s="23"/>
      <c r="N66" s="23" t="s">
        <v>7</v>
      </c>
      <c r="O66" s="23"/>
      <c r="P66" s="24">
        <v>9</v>
      </c>
      <c r="Q66" s="24">
        <v>16</v>
      </c>
      <c r="R66" s="24">
        <v>18.5</v>
      </c>
      <c r="S66" s="24">
        <v>169</v>
      </c>
      <c r="T66" s="24">
        <v>1.78</v>
      </c>
      <c r="U66" s="24">
        <v>768</v>
      </c>
      <c r="V66" s="24">
        <v>1366</v>
      </c>
      <c r="W66" s="24">
        <v>1.0489999999999999</v>
      </c>
      <c r="X66" s="23" t="s">
        <v>8</v>
      </c>
      <c r="Y66" s="23" t="s">
        <v>8</v>
      </c>
      <c r="Z66" s="24">
        <v>7168</v>
      </c>
      <c r="AA66" s="24">
        <v>60</v>
      </c>
      <c r="AB66" s="24">
        <v>90</v>
      </c>
      <c r="AC66" s="24">
        <v>80</v>
      </c>
      <c r="AD66" s="23" t="s">
        <v>10</v>
      </c>
      <c r="AE66" s="23" t="s">
        <v>11</v>
      </c>
      <c r="AF66" s="23" t="s">
        <v>11</v>
      </c>
      <c r="AG66" s="23"/>
      <c r="AH66" s="23"/>
      <c r="AI66" s="23" t="s">
        <v>34</v>
      </c>
      <c r="AJ66" s="23" t="s">
        <v>11</v>
      </c>
      <c r="AK66" s="23" t="s">
        <v>23</v>
      </c>
      <c r="AL66" s="23" t="s">
        <v>111</v>
      </c>
      <c r="AM66" s="23"/>
      <c r="AN66" s="23" t="s">
        <v>14</v>
      </c>
      <c r="AO66" s="23"/>
      <c r="AP66" s="23" t="s">
        <v>14</v>
      </c>
      <c r="AQ66" s="23"/>
      <c r="AR66" s="23"/>
      <c r="AS66" s="23" t="s">
        <v>111</v>
      </c>
      <c r="AT66" s="23"/>
      <c r="AU66" s="23" t="s">
        <v>14</v>
      </c>
      <c r="AV66" s="25"/>
      <c r="AW66" s="25"/>
      <c r="AX66" s="26">
        <v>18.5</v>
      </c>
      <c r="AY66" s="26">
        <v>169</v>
      </c>
      <c r="AZ66" s="25" t="s">
        <v>14</v>
      </c>
      <c r="BA66" s="25" t="s">
        <v>14</v>
      </c>
      <c r="BB66" s="23"/>
      <c r="BC66" s="23" t="s">
        <v>15</v>
      </c>
      <c r="BD66" s="23"/>
      <c r="BE66" s="23" t="s">
        <v>11</v>
      </c>
      <c r="BF66" s="23" t="s">
        <v>156</v>
      </c>
      <c r="BG66" s="23" t="s">
        <v>11</v>
      </c>
      <c r="BH66" s="23" t="s">
        <v>17</v>
      </c>
      <c r="BI66" s="23"/>
      <c r="BJ66" s="23" t="s">
        <v>18</v>
      </c>
      <c r="BK66" s="23" t="s">
        <v>11</v>
      </c>
      <c r="BL66" s="23" t="s">
        <v>11</v>
      </c>
      <c r="BM66" s="23"/>
      <c r="BN66" s="23"/>
      <c r="BO66" s="24">
        <v>1.2</v>
      </c>
      <c r="BP66" s="24">
        <v>188.9</v>
      </c>
      <c r="BQ66" s="24">
        <v>200</v>
      </c>
      <c r="BR66" s="24">
        <v>151</v>
      </c>
      <c r="BS66" s="24">
        <v>188.9</v>
      </c>
      <c r="BT66" s="23"/>
      <c r="BU66" s="23"/>
      <c r="BV66" s="24">
        <v>12.21</v>
      </c>
      <c r="BW66" s="24">
        <v>0.22</v>
      </c>
      <c r="BX66" s="24">
        <v>0.15</v>
      </c>
      <c r="BY66" s="24">
        <v>0.15</v>
      </c>
      <c r="BZ66" s="27">
        <v>0.22</v>
      </c>
      <c r="CA66" s="27">
        <v>0.15</v>
      </c>
      <c r="CB66" s="25"/>
      <c r="CC66" s="25"/>
      <c r="CD66" s="28">
        <v>12.1</v>
      </c>
      <c r="CE66" s="28">
        <v>0.24</v>
      </c>
      <c r="CF66" s="28">
        <v>0.16</v>
      </c>
      <c r="CG66" s="28">
        <v>0.16</v>
      </c>
      <c r="CH66" s="28">
        <v>13.65</v>
      </c>
      <c r="CI66" s="28">
        <v>0.5</v>
      </c>
      <c r="CJ66" s="28">
        <v>0.5</v>
      </c>
      <c r="CK66" s="25"/>
      <c r="CL66" s="25"/>
      <c r="CM66" s="28">
        <v>0.98</v>
      </c>
      <c r="CN66" s="25"/>
      <c r="CO66" s="28">
        <v>0</v>
      </c>
      <c r="CP66" s="30" t="s">
        <v>5</v>
      </c>
      <c r="CQ66" s="8">
        <f t="shared" ref="CQ66:CQ129" si="12">(W66*1000000)/S66</f>
        <v>6207.1005917159764</v>
      </c>
      <c r="CR66" s="8">
        <f t="shared" ref="CR66:CR129" si="13">IF($R66&lt;14,14,IF($R66&lt;16,16,IF($R66&lt;19,19,IF($R66&lt;20,20,IF($R66&lt;22,22,IF($R66&lt;24,24,IF($R66&lt;26,26,28)))))))</f>
        <v>19</v>
      </c>
      <c r="CS66" s="8">
        <f t="shared" ref="CS66:CS129" si="14">IF(W66&lt;=1.05,1.05,IF(W66&lt;=1.3,1.3,IF(W66&lt;=1.5,1.5,IF(W66&lt;=2,2,IF(W66&lt;=2.5,2.5,IF(W66&lt;=3.8,3.8,IF(W66&lt;=5,5,8)))))))</f>
        <v>1.05</v>
      </c>
      <c r="CT66" s="8">
        <f t="shared" ref="CT66:CT129" si="15">IF($R66&lt;30,30,IF($R66&lt;40,40,IF($R66&lt;50,50,IF($R66&lt;=60,60))))</f>
        <v>30</v>
      </c>
      <c r="CU66" s="8">
        <f t="shared" ref="CU66:CU129" si="16">IF(BP66&lt;200,100,IF(BP66&lt;300,200,IF(BP66&lt;400,300,IF(BP66&lt;500,400,IF(BP66&lt;600,500,IF(BP66&lt;700,600,IF(BP66&lt;800,700,IF(BP66&lt;900,800,900))))))))</f>
        <v>100</v>
      </c>
      <c r="CV66" s="10">
        <f t="shared" ref="CV66:CV129" si="17">($BP66*$S66)</f>
        <v>31924.100000000002</v>
      </c>
      <c r="CW66" s="10">
        <f t="shared" si="9"/>
        <v>31.924100000000003</v>
      </c>
      <c r="CX66" s="8" t="str">
        <f t="shared" ref="CX66:CX129" si="18">IF(AND(BL66="Yes",BM66="Yes"),"Yes","No")</f>
        <v>No</v>
      </c>
      <c r="CY66" s="30" t="s">
        <v>11</v>
      </c>
      <c r="CZ66" s="30" t="s">
        <v>11</v>
      </c>
      <c r="DA66" s="31" t="s">
        <v>11</v>
      </c>
      <c r="DB66" s="31" t="s">
        <v>11</v>
      </c>
      <c r="DC66" s="8" t="str">
        <f t="shared" ref="DC66:DC129" si="19">IF(AF66="Yes","Yes","No")</f>
        <v>No</v>
      </c>
      <c r="DD66" s="8" t="s">
        <v>11</v>
      </c>
      <c r="DE66" s="30" t="s">
        <v>11</v>
      </c>
      <c r="DF66" s="10">
        <f t="shared" si="10"/>
        <v>38.688540000000003</v>
      </c>
      <c r="DG66" s="9">
        <f>IF(S66&lt;Monitors!$H$4,(S66*Monitors!$I$4)+Monitors!$J$4,IF(S66&lt;Monitors!$H$5,(S66*Monitors!$I$5)+Monitors!$J$5,IF(S66&lt;Monitors!$H$6,(S66*Monitors!$I$6)+Monitors!$J$6,IF(S66&lt;Monitors!$H$7,(Monitors!$I$7*S66)+Monitors!$J$7,IF(S66&lt;Monitors!$H$8,(S66*Monitors!$I$8)+Monitors!$J$8,IF(S66&lt;Monitors!$H$9,(S66*Monitors!$I$9)+Monitors!$J$9,IF(S66&lt;Monitors!$H$10,(S66*Monitors!$I$10)+Monitors!$J$10,IF(S66&lt;Monitors!$H$11,(S66*Monitors!$I$11)+Monitors!$J$11,Monitors!$J$12))))))))</f>
        <v>34.708333333333336</v>
      </c>
      <c r="DH66" s="10">
        <f>$DF66-(Monitors!$B$4*'All Data'!$W66)</f>
        <v>32.258170000000007</v>
      </c>
      <c r="DI66" s="10">
        <f>IF($CX66="Yes",DH66-(Monitors!$E$4*(DG66+(Monitors!$B$4*'All Data'!$W66))),'All Data'!DH66)</f>
        <v>32.258170000000007</v>
      </c>
      <c r="DJ66" s="10">
        <f>IF(DD66="Yes",'All Data'!DI66-(DG66*Monitors!$C$4),'All Data'!DI66)</f>
        <v>32.258170000000007</v>
      </c>
      <c r="DK66" s="10">
        <f>IF($DE66="Yes",DJ66-(DG66*Monitors!$D$4),'All Data'!DJ66)</f>
        <v>32.258170000000007</v>
      </c>
      <c r="DL66" s="10">
        <f>IF($CZ66="Yes",DK66-Monitors!$C$7,'All Data'!DK66)</f>
        <v>32.258170000000007</v>
      </c>
      <c r="DM66" s="10">
        <f>IF($DA66="Yes",DL66-Monitors!$D$7,'All Data'!DL66)</f>
        <v>32.258170000000007</v>
      </c>
      <c r="DN66" s="10">
        <f>IF(DB66="Yes",DM66-((DG66+(W66*Monitors!$B$4))*Monitors!$F$4),'All Data'!DM66)</f>
        <v>32.258170000000007</v>
      </c>
      <c r="DO66" s="8" t="str">
        <f t="shared" si="11"/>
        <v>Yes</v>
      </c>
      <c r="DP66" s="10">
        <v>1.2769640000000002</v>
      </c>
      <c r="DQ66" s="10">
        <v>10.933036000000001</v>
      </c>
      <c r="DR66" s="10">
        <v>10.933036000000001</v>
      </c>
      <c r="DS66" s="9">
        <v>16.11433837313276</v>
      </c>
      <c r="DT66" s="9" t="s">
        <v>23</v>
      </c>
      <c r="DU66" s="14">
        <v>0</v>
      </c>
    </row>
    <row r="67" spans="1:125" ht="18" customHeight="1">
      <c r="A67" s="29">
        <v>66</v>
      </c>
      <c r="B67" s="29">
        <v>13</v>
      </c>
      <c r="C67" s="29">
        <v>1260</v>
      </c>
      <c r="D67" s="21">
        <v>41424</v>
      </c>
      <c r="E67" s="21">
        <v>41443</v>
      </c>
      <c r="F67" s="21">
        <v>41306</v>
      </c>
      <c r="G67" s="20" t="s">
        <v>4</v>
      </c>
      <c r="H67" s="20" t="s">
        <v>26</v>
      </c>
      <c r="I67" s="22">
        <v>6</v>
      </c>
      <c r="J67" s="20" t="s">
        <v>5</v>
      </c>
      <c r="K67" s="20" t="s">
        <v>26</v>
      </c>
      <c r="L67" s="20" t="s">
        <v>27</v>
      </c>
      <c r="M67" s="23" t="s">
        <v>27</v>
      </c>
      <c r="N67" s="23" t="s">
        <v>7</v>
      </c>
      <c r="O67" s="23" t="s">
        <v>26</v>
      </c>
      <c r="P67" s="24">
        <v>9.1</v>
      </c>
      <c r="Q67" s="24">
        <v>16.100000000000001</v>
      </c>
      <c r="R67" s="24">
        <v>18.5</v>
      </c>
      <c r="S67" s="24">
        <v>146.51</v>
      </c>
      <c r="T67" s="24">
        <v>1.78</v>
      </c>
      <c r="U67" s="24">
        <v>768</v>
      </c>
      <c r="V67" s="24">
        <v>1366</v>
      </c>
      <c r="W67" s="24">
        <v>1.0489999999999999</v>
      </c>
      <c r="X67" s="23" t="s">
        <v>8</v>
      </c>
      <c r="Y67" s="23" t="s">
        <v>8</v>
      </c>
      <c r="Z67" s="24">
        <v>7160</v>
      </c>
      <c r="AA67" s="24">
        <v>60</v>
      </c>
      <c r="AB67" s="24">
        <v>170</v>
      </c>
      <c r="AC67" s="24">
        <v>160</v>
      </c>
      <c r="AD67" s="23" t="s">
        <v>400</v>
      </c>
      <c r="AE67" s="23" t="s">
        <v>23</v>
      </c>
      <c r="AF67" s="23" t="s">
        <v>11</v>
      </c>
      <c r="AG67" s="23" t="s">
        <v>26</v>
      </c>
      <c r="AH67" s="23" t="s">
        <v>26</v>
      </c>
      <c r="AI67" s="23" t="s">
        <v>34</v>
      </c>
      <c r="AJ67" s="23" t="s">
        <v>11</v>
      </c>
      <c r="AK67" s="23" t="s">
        <v>23</v>
      </c>
      <c r="AL67" s="23" t="s">
        <v>111</v>
      </c>
      <c r="AM67" s="23" t="s">
        <v>14</v>
      </c>
      <c r="AN67" s="23" t="s">
        <v>14</v>
      </c>
      <c r="AO67" s="23" t="s">
        <v>14</v>
      </c>
      <c r="AP67" s="23" t="s">
        <v>14</v>
      </c>
      <c r="AQ67" s="23" t="s">
        <v>14</v>
      </c>
      <c r="AR67" s="23"/>
      <c r="AS67" s="23" t="s">
        <v>111</v>
      </c>
      <c r="AT67" s="23" t="s">
        <v>14</v>
      </c>
      <c r="AU67" s="23" t="s">
        <v>14</v>
      </c>
      <c r="AV67" s="25" t="s">
        <v>14</v>
      </c>
      <c r="AW67" s="25" t="s">
        <v>14</v>
      </c>
      <c r="AX67" s="26">
        <v>18.5</v>
      </c>
      <c r="AY67" s="26">
        <v>146.51</v>
      </c>
      <c r="AZ67" s="25" t="s">
        <v>14</v>
      </c>
      <c r="BA67" s="25" t="s">
        <v>14</v>
      </c>
      <c r="BB67" s="23" t="s">
        <v>14</v>
      </c>
      <c r="BC67" s="23" t="s">
        <v>15</v>
      </c>
      <c r="BD67" s="23" t="s">
        <v>26</v>
      </c>
      <c r="BE67" s="23" t="s">
        <v>11</v>
      </c>
      <c r="BF67" s="23" t="s">
        <v>382</v>
      </c>
      <c r="BG67" s="23" t="s">
        <v>11</v>
      </c>
      <c r="BH67" s="23" t="s">
        <v>17</v>
      </c>
      <c r="BI67" s="23" t="s">
        <v>14</v>
      </c>
      <c r="BJ67" s="23"/>
      <c r="BK67" s="23" t="s">
        <v>11</v>
      </c>
      <c r="BL67" s="23" t="s">
        <v>11</v>
      </c>
      <c r="BM67" s="23" t="s">
        <v>11</v>
      </c>
      <c r="BN67" s="23"/>
      <c r="BO67" s="24">
        <v>7.9</v>
      </c>
      <c r="BP67" s="24">
        <v>250</v>
      </c>
      <c r="BQ67" s="24">
        <v>250</v>
      </c>
      <c r="BR67" s="24">
        <v>210</v>
      </c>
      <c r="BS67" s="24">
        <v>200</v>
      </c>
      <c r="BT67" s="23"/>
      <c r="BU67" s="23"/>
      <c r="BV67" s="24">
        <v>12.22</v>
      </c>
      <c r="BW67" s="24">
        <v>0.27</v>
      </c>
      <c r="BX67" s="23"/>
      <c r="BY67" s="24">
        <v>0.19</v>
      </c>
      <c r="BZ67" s="27">
        <v>0.27</v>
      </c>
      <c r="CA67" s="27">
        <v>0.19</v>
      </c>
      <c r="CB67" s="25"/>
      <c r="CC67" s="25"/>
      <c r="CD67" s="28">
        <v>12.34</v>
      </c>
      <c r="CE67" s="28">
        <v>0.3</v>
      </c>
      <c r="CF67" s="25"/>
      <c r="CG67" s="28">
        <v>0.22</v>
      </c>
      <c r="CH67" s="28">
        <v>13.65</v>
      </c>
      <c r="CI67" s="28">
        <v>0.5</v>
      </c>
      <c r="CJ67" s="28">
        <v>0.5</v>
      </c>
      <c r="CK67" s="28">
        <v>0</v>
      </c>
      <c r="CL67" s="28">
        <v>0</v>
      </c>
      <c r="CM67" s="28">
        <v>0.5</v>
      </c>
      <c r="CN67" s="25"/>
      <c r="CO67" s="28">
        <v>1</v>
      </c>
      <c r="CP67" s="30" t="s">
        <v>5</v>
      </c>
      <c r="CQ67" s="8">
        <f t="shared" si="12"/>
        <v>7159.9208245170985</v>
      </c>
      <c r="CR67" s="8">
        <f t="shared" si="13"/>
        <v>19</v>
      </c>
      <c r="CS67" s="8">
        <f t="shared" si="14"/>
        <v>1.05</v>
      </c>
      <c r="CT67" s="8">
        <f t="shared" si="15"/>
        <v>30</v>
      </c>
      <c r="CU67" s="8">
        <f t="shared" si="16"/>
        <v>200</v>
      </c>
      <c r="CV67" s="10">
        <f t="shared" si="17"/>
        <v>36627.5</v>
      </c>
      <c r="CW67" s="10">
        <f t="shared" ref="CW67:CW130" si="20">CV67/1000</f>
        <v>36.627499999999998</v>
      </c>
      <c r="CX67" s="8" t="str">
        <f t="shared" si="18"/>
        <v>No</v>
      </c>
      <c r="CY67" s="30" t="s">
        <v>11</v>
      </c>
      <c r="CZ67" s="30" t="s">
        <v>11</v>
      </c>
      <c r="DA67" s="31" t="s">
        <v>11</v>
      </c>
      <c r="DB67" s="31" t="s">
        <v>11</v>
      </c>
      <c r="DC67" s="8" t="str">
        <f t="shared" si="19"/>
        <v>No</v>
      </c>
      <c r="DD67" s="8" t="s">
        <v>11</v>
      </c>
      <c r="DE67" s="30" t="s">
        <v>11</v>
      </c>
      <c r="DF67" s="10">
        <f t="shared" ref="DF67:DF130" si="21">((BV67*0.35)+(BW67*0.65))*(365*24)/1000</f>
        <v>39.003900000000002</v>
      </c>
      <c r="DG67" s="9">
        <f>IF(S67&lt;Monitors!$H$4,(S67*Monitors!$I$4)+Monitors!$J$4,IF(S67&lt;Monitors!$H$5,(S67*Monitors!$I$5)+Monitors!$J$5,IF(S67&lt;Monitors!$H$6,(S67*Monitors!$I$6)+Monitors!$J$6,IF(S67&lt;Monitors!$H$7,(Monitors!$I$7*S67)+Monitors!$J$7,IF(S67&lt;Monitors!$H$8,(S67*Monitors!$I$8)+Monitors!$J$8,IF(S67&lt;Monitors!$H$9,(S67*Monitors!$I$9)+Monitors!$J$9,IF(S67&lt;Monitors!$H$10,(S67*Monitors!$I$10)+Monitors!$J$10,IF(S67&lt;Monitors!$H$11,(S67*Monitors!$I$11)+Monitors!$J$11,Monitors!$J$12))))))))</f>
        <v>28.350624999999994</v>
      </c>
      <c r="DH67" s="10">
        <f>$DF67-(Monitors!$B$4*'All Data'!$W67)</f>
        <v>32.573530000000005</v>
      </c>
      <c r="DI67" s="10">
        <f>IF($CX67="Yes",DH67-(Monitors!$E$4*(DG67+(Monitors!$B$4*'All Data'!$W67))),'All Data'!DH67)</f>
        <v>32.573530000000005</v>
      </c>
      <c r="DJ67" s="10">
        <f>IF(DD67="Yes",'All Data'!DI67-(DG67*Monitors!$C$4),'All Data'!DI67)</f>
        <v>32.573530000000005</v>
      </c>
      <c r="DK67" s="10">
        <f>IF($DE67="Yes",DJ67-(DG67*Monitors!$D$4),'All Data'!DJ67)</f>
        <v>32.573530000000005</v>
      </c>
      <c r="DL67" s="10">
        <f>IF($CZ67="Yes",DK67-Monitors!$C$7,'All Data'!DK67)</f>
        <v>32.573530000000005</v>
      </c>
      <c r="DM67" s="10">
        <f>IF($DA67="Yes",DL67-Monitors!$D$7,'All Data'!DL67)</f>
        <v>32.573530000000005</v>
      </c>
      <c r="DN67" s="10">
        <f>IF(DB67="Yes",DM67-((DG67+(W67*Monitors!$B$4))*Monitors!$F$4),'All Data'!DM67)</f>
        <v>32.573530000000005</v>
      </c>
      <c r="DO67" s="8" t="str">
        <f t="shared" ref="DO67:DO130" si="22">IF(DN67&lt;=DG67,"Yes","No")</f>
        <v>No</v>
      </c>
      <c r="DP67" s="10">
        <v>1.4651000000000001</v>
      </c>
      <c r="DQ67" s="10">
        <v>10.754900000000001</v>
      </c>
      <c r="DR67" s="10">
        <v>10.754900000000001</v>
      </c>
      <c r="DS67" s="9">
        <v>13.985731994176586</v>
      </c>
      <c r="DT67" s="9" t="s">
        <v>23</v>
      </c>
      <c r="DU67" s="14">
        <v>0</v>
      </c>
    </row>
    <row r="68" spans="1:125" ht="18" customHeight="1">
      <c r="A68" s="29">
        <v>67</v>
      </c>
      <c r="B68" s="29">
        <v>19</v>
      </c>
      <c r="C68" s="29">
        <v>589</v>
      </c>
      <c r="D68" s="21">
        <v>41671</v>
      </c>
      <c r="E68" s="21">
        <v>41632</v>
      </c>
      <c r="F68" s="21">
        <v>41648</v>
      </c>
      <c r="G68" s="20" t="s">
        <v>4</v>
      </c>
      <c r="H68" s="20"/>
      <c r="I68" s="22">
        <v>6</v>
      </c>
      <c r="J68" s="20" t="s">
        <v>5</v>
      </c>
      <c r="K68" s="20"/>
      <c r="L68" s="20" t="s">
        <v>6</v>
      </c>
      <c r="M68" s="23"/>
      <c r="N68" s="23" t="s">
        <v>7</v>
      </c>
      <c r="O68" s="23"/>
      <c r="P68" s="24">
        <v>9.1</v>
      </c>
      <c r="Q68" s="24">
        <v>16.100000000000001</v>
      </c>
      <c r="R68" s="24">
        <v>18.5</v>
      </c>
      <c r="S68" s="24">
        <v>146.35</v>
      </c>
      <c r="T68" s="24">
        <v>1.78</v>
      </c>
      <c r="U68" s="24">
        <v>768</v>
      </c>
      <c r="V68" s="24">
        <v>1366</v>
      </c>
      <c r="W68" s="24">
        <v>1.0489999999999999</v>
      </c>
      <c r="X68" s="23" t="s">
        <v>171</v>
      </c>
      <c r="Y68" s="23" t="s">
        <v>8</v>
      </c>
      <c r="Z68" s="24">
        <v>7168</v>
      </c>
      <c r="AA68" s="24">
        <v>60</v>
      </c>
      <c r="AB68" s="24">
        <v>170</v>
      </c>
      <c r="AC68" s="24">
        <v>160</v>
      </c>
      <c r="AD68" s="23" t="s">
        <v>692</v>
      </c>
      <c r="AE68" s="23" t="s">
        <v>23</v>
      </c>
      <c r="AF68" s="23" t="s">
        <v>11</v>
      </c>
      <c r="AG68" s="23"/>
      <c r="AH68" s="23"/>
      <c r="AI68" s="23" t="s">
        <v>12</v>
      </c>
      <c r="AJ68" s="23" t="s">
        <v>11</v>
      </c>
      <c r="AK68" s="23" t="s">
        <v>11</v>
      </c>
      <c r="AL68" s="23" t="s">
        <v>111</v>
      </c>
      <c r="AM68" s="23"/>
      <c r="AN68" s="23" t="s">
        <v>14</v>
      </c>
      <c r="AO68" s="23"/>
      <c r="AP68" s="23" t="s">
        <v>14</v>
      </c>
      <c r="AQ68" s="23"/>
      <c r="AR68" s="23"/>
      <c r="AS68" s="23" t="s">
        <v>111</v>
      </c>
      <c r="AT68" s="23"/>
      <c r="AU68" s="23" t="s">
        <v>14</v>
      </c>
      <c r="AV68" s="25"/>
      <c r="AW68" s="25"/>
      <c r="AX68" s="26">
        <v>18.5</v>
      </c>
      <c r="AY68" s="26">
        <v>146.35</v>
      </c>
      <c r="AZ68" s="25" t="s">
        <v>14</v>
      </c>
      <c r="BA68" s="25" t="s">
        <v>14</v>
      </c>
      <c r="BB68" s="23"/>
      <c r="BC68" s="23" t="s">
        <v>15</v>
      </c>
      <c r="BD68" s="23"/>
      <c r="BE68" s="23" t="s">
        <v>11</v>
      </c>
      <c r="BF68" s="23" t="s">
        <v>581</v>
      </c>
      <c r="BG68" s="23" t="s">
        <v>11</v>
      </c>
      <c r="BH68" s="23" t="s">
        <v>17</v>
      </c>
      <c r="BI68" s="23"/>
      <c r="BJ68" s="23"/>
      <c r="BK68" s="23" t="s">
        <v>11</v>
      </c>
      <c r="BL68" s="23" t="s">
        <v>11</v>
      </c>
      <c r="BM68" s="23" t="s">
        <v>11</v>
      </c>
      <c r="BN68" s="23"/>
      <c r="BO68" s="24">
        <v>0.2</v>
      </c>
      <c r="BP68" s="24">
        <v>251.9</v>
      </c>
      <c r="BQ68" s="24">
        <v>200</v>
      </c>
      <c r="BR68" s="24">
        <v>216.2</v>
      </c>
      <c r="BS68" s="24">
        <v>200.5</v>
      </c>
      <c r="BT68" s="23"/>
      <c r="BU68" s="23"/>
      <c r="BV68" s="24">
        <v>12.27</v>
      </c>
      <c r="BW68" s="24">
        <v>0.17</v>
      </c>
      <c r="BX68" s="23"/>
      <c r="BY68" s="24">
        <v>0.14000000000000001</v>
      </c>
      <c r="BZ68" s="27">
        <v>0.17</v>
      </c>
      <c r="CA68" s="27">
        <v>0.14000000000000001</v>
      </c>
      <c r="CB68" s="25"/>
      <c r="CC68" s="25"/>
      <c r="CD68" s="28">
        <v>12.16</v>
      </c>
      <c r="CE68" s="28">
        <v>0.22</v>
      </c>
      <c r="CF68" s="25"/>
      <c r="CG68" s="28">
        <v>0.18</v>
      </c>
      <c r="CH68" s="28">
        <v>13.65</v>
      </c>
      <c r="CI68" s="28">
        <v>0.5</v>
      </c>
      <c r="CJ68" s="28">
        <v>0.5</v>
      </c>
      <c r="CK68" s="25"/>
      <c r="CL68" s="25"/>
      <c r="CM68" s="28">
        <v>0.56000000000000005</v>
      </c>
      <c r="CN68" s="25"/>
      <c r="CO68" s="28">
        <v>0</v>
      </c>
      <c r="CP68" s="30" t="s">
        <v>5</v>
      </c>
      <c r="CQ68" s="8">
        <f t="shared" si="12"/>
        <v>7167.7485480013665</v>
      </c>
      <c r="CR68" s="8">
        <f t="shared" si="13"/>
        <v>19</v>
      </c>
      <c r="CS68" s="8">
        <f t="shared" si="14"/>
        <v>1.05</v>
      </c>
      <c r="CT68" s="8">
        <f t="shared" si="15"/>
        <v>30</v>
      </c>
      <c r="CU68" s="8">
        <f t="shared" si="16"/>
        <v>200</v>
      </c>
      <c r="CV68" s="10">
        <f t="shared" si="17"/>
        <v>36865.565000000002</v>
      </c>
      <c r="CW68" s="10">
        <f t="shared" si="20"/>
        <v>36.865565000000004</v>
      </c>
      <c r="CX68" s="8" t="str">
        <f t="shared" si="18"/>
        <v>No</v>
      </c>
      <c r="CY68" s="30" t="s">
        <v>11</v>
      </c>
      <c r="CZ68" s="30" t="s">
        <v>11</v>
      </c>
      <c r="DA68" s="31" t="s">
        <v>11</v>
      </c>
      <c r="DB68" s="31" t="s">
        <v>11</v>
      </c>
      <c r="DC68" s="8" t="str">
        <f t="shared" si="19"/>
        <v>No</v>
      </c>
      <c r="DD68" s="8" t="s">
        <v>11</v>
      </c>
      <c r="DE68" s="30" t="s">
        <v>11</v>
      </c>
      <c r="DF68" s="10">
        <f t="shared" si="21"/>
        <v>38.587799999999994</v>
      </c>
      <c r="DG68" s="9">
        <f>IF(S68&lt;Monitors!$H$4,(S68*Monitors!$I$4)+Monitors!$J$4,IF(S68&lt;Monitors!$H$5,(S68*Monitors!$I$5)+Monitors!$J$5,IF(S68&lt;Monitors!$H$6,(S68*Monitors!$I$6)+Monitors!$J$6,IF(S68&lt;Monitors!$H$7,(Monitors!$I$7*S68)+Monitors!$J$7,IF(S68&lt;Monitors!$H$8,(S68*Monitors!$I$8)+Monitors!$J$8,IF(S68&lt;Monitors!$H$9,(S68*Monitors!$I$9)+Monitors!$J$9,IF(S68&lt;Monitors!$H$10,(S68*Monitors!$I$10)+Monitors!$J$10,IF(S68&lt;Monitors!$H$11,(S68*Monitors!$I$11)+Monitors!$J$11,Monitors!$J$12))))))))</f>
        <v>28.240624999999994</v>
      </c>
      <c r="DH68" s="10">
        <f>$DF68-(Monitors!$B$4*'All Data'!$W68)</f>
        <v>32.157429999999998</v>
      </c>
      <c r="DI68" s="10">
        <f>IF($CX68="Yes",DH68-(Monitors!$E$4*(DG68+(Monitors!$B$4*'All Data'!$W68))),'All Data'!DH68)</f>
        <v>32.157429999999998</v>
      </c>
      <c r="DJ68" s="10">
        <f>IF(DD68="Yes",'All Data'!DI68-(DG68*Monitors!$C$4),'All Data'!DI68)</f>
        <v>32.157429999999998</v>
      </c>
      <c r="DK68" s="10">
        <f>IF($DE68="Yes",DJ68-(DG68*Monitors!$D$4),'All Data'!DJ68)</f>
        <v>32.157429999999998</v>
      </c>
      <c r="DL68" s="10">
        <f>IF($CZ68="Yes",DK68-Monitors!$C$7,'All Data'!DK68)</f>
        <v>32.157429999999998</v>
      </c>
      <c r="DM68" s="10">
        <f>IF($DA68="Yes",DL68-Monitors!$D$7,'All Data'!DL68)</f>
        <v>32.157429999999998</v>
      </c>
      <c r="DN68" s="10">
        <f>IF(DB68="Yes",DM68-((DG68+(W68*Monitors!$B$4))*Monitors!$F$4),'All Data'!DM68)</f>
        <v>32.157429999999998</v>
      </c>
      <c r="DO68" s="8" t="str">
        <f t="shared" si="22"/>
        <v>No</v>
      </c>
      <c r="DP68" s="10">
        <v>1.4746226000000002</v>
      </c>
      <c r="DQ68" s="10">
        <v>10.7953774</v>
      </c>
      <c r="DR68" s="10">
        <v>10.7953774</v>
      </c>
      <c r="DS68" s="9">
        <v>13.970568459010789</v>
      </c>
      <c r="DT68" s="9" t="s">
        <v>23</v>
      </c>
      <c r="DU68" s="14">
        <v>0</v>
      </c>
    </row>
    <row r="69" spans="1:125" ht="18" customHeight="1">
      <c r="A69" s="29">
        <v>68</v>
      </c>
      <c r="B69" s="29">
        <v>12</v>
      </c>
      <c r="C69" s="29">
        <v>771</v>
      </c>
      <c r="D69" s="21">
        <v>41445</v>
      </c>
      <c r="E69" s="21">
        <v>41443</v>
      </c>
      <c r="F69" s="21">
        <v>41445</v>
      </c>
      <c r="G69" s="20" t="s">
        <v>337</v>
      </c>
      <c r="H69" s="20"/>
      <c r="I69" s="22">
        <v>6</v>
      </c>
      <c r="J69" s="20" t="s">
        <v>5</v>
      </c>
      <c r="K69" s="20"/>
      <c r="L69" s="20" t="s">
        <v>6</v>
      </c>
      <c r="M69" s="23"/>
      <c r="N69" s="23" t="s">
        <v>7</v>
      </c>
      <c r="O69" s="23"/>
      <c r="P69" s="24">
        <v>9.1</v>
      </c>
      <c r="Q69" s="24">
        <v>16.100000000000001</v>
      </c>
      <c r="R69" s="24">
        <v>18.5</v>
      </c>
      <c r="S69" s="24">
        <v>146.5</v>
      </c>
      <c r="T69" s="24">
        <v>1.77</v>
      </c>
      <c r="U69" s="24">
        <v>768</v>
      </c>
      <c r="V69" s="24">
        <v>1366</v>
      </c>
      <c r="W69" s="24">
        <v>1.0489999999999999</v>
      </c>
      <c r="X69" s="23" t="s">
        <v>8</v>
      </c>
      <c r="Y69" s="23" t="s">
        <v>8</v>
      </c>
      <c r="Z69" s="24">
        <v>7161</v>
      </c>
      <c r="AA69" s="24">
        <v>60</v>
      </c>
      <c r="AB69" s="24">
        <v>170</v>
      </c>
      <c r="AC69" s="24">
        <v>160</v>
      </c>
      <c r="AD69" s="23" t="s">
        <v>201</v>
      </c>
      <c r="AE69" s="23" t="s">
        <v>23</v>
      </c>
      <c r="AF69" s="23" t="s">
        <v>11</v>
      </c>
      <c r="AG69" s="23"/>
      <c r="AH69" s="23"/>
      <c r="AI69" s="23" t="s">
        <v>57</v>
      </c>
      <c r="AJ69" s="23" t="s">
        <v>11</v>
      </c>
      <c r="AK69" s="23" t="s">
        <v>11</v>
      </c>
      <c r="AL69" s="23" t="s">
        <v>25</v>
      </c>
      <c r="AM69" s="23"/>
      <c r="AN69" s="23" t="s">
        <v>14</v>
      </c>
      <c r="AO69" s="23"/>
      <c r="AP69" s="23" t="s">
        <v>36</v>
      </c>
      <c r="AQ69" s="23"/>
      <c r="AR69" s="23"/>
      <c r="AS69" s="23" t="s">
        <v>25</v>
      </c>
      <c r="AT69" s="23"/>
      <c r="AU69" s="23" t="s">
        <v>14</v>
      </c>
      <c r="AV69" s="25"/>
      <c r="AW69" s="25"/>
      <c r="AX69" s="26">
        <v>18.5</v>
      </c>
      <c r="AY69" s="26">
        <v>146.5</v>
      </c>
      <c r="AZ69" s="25" t="s">
        <v>14</v>
      </c>
      <c r="BA69" s="25" t="s">
        <v>14</v>
      </c>
      <c r="BB69" s="23"/>
      <c r="BC69" s="23" t="s">
        <v>15</v>
      </c>
      <c r="BD69" s="23"/>
      <c r="BE69" s="23" t="s">
        <v>11</v>
      </c>
      <c r="BF69" s="23" t="s">
        <v>601</v>
      </c>
      <c r="BG69" s="23" t="s">
        <v>11</v>
      </c>
      <c r="BH69" s="23" t="s">
        <v>17</v>
      </c>
      <c r="BI69" s="23"/>
      <c r="BJ69" s="23"/>
      <c r="BK69" s="23" t="s">
        <v>11</v>
      </c>
      <c r="BL69" s="23" t="s">
        <v>11</v>
      </c>
      <c r="BM69" s="23" t="s">
        <v>11</v>
      </c>
      <c r="BN69" s="23"/>
      <c r="BO69" s="24">
        <v>0.1</v>
      </c>
      <c r="BP69" s="24">
        <v>221</v>
      </c>
      <c r="BQ69" s="24">
        <v>221</v>
      </c>
      <c r="BR69" s="24">
        <v>182</v>
      </c>
      <c r="BS69" s="24">
        <v>199</v>
      </c>
      <c r="BT69" s="23"/>
      <c r="BU69" s="23"/>
      <c r="BV69" s="24">
        <v>12.28</v>
      </c>
      <c r="BW69" s="24">
        <v>0.22</v>
      </c>
      <c r="BX69" s="23"/>
      <c r="BY69" s="24">
        <v>0.14000000000000001</v>
      </c>
      <c r="BZ69" s="27">
        <v>0.22</v>
      </c>
      <c r="CA69" s="27">
        <v>0.14000000000000001</v>
      </c>
      <c r="CB69" s="25"/>
      <c r="CC69" s="25"/>
      <c r="CD69" s="28">
        <v>12.45</v>
      </c>
      <c r="CE69" s="28">
        <v>0.3</v>
      </c>
      <c r="CF69" s="25"/>
      <c r="CG69" s="28">
        <v>0.21</v>
      </c>
      <c r="CH69" s="28">
        <v>13.65</v>
      </c>
      <c r="CI69" s="28">
        <v>0.5</v>
      </c>
      <c r="CJ69" s="28">
        <v>0.5</v>
      </c>
      <c r="CK69" s="25"/>
      <c r="CL69" s="25"/>
      <c r="CM69" s="28">
        <v>0.41</v>
      </c>
      <c r="CN69" s="25"/>
      <c r="CO69" s="28">
        <v>0</v>
      </c>
      <c r="CP69" s="30" t="s">
        <v>5</v>
      </c>
      <c r="CQ69" s="8">
        <f t="shared" si="12"/>
        <v>7160.4095563139936</v>
      </c>
      <c r="CR69" s="8">
        <f t="shared" si="13"/>
        <v>19</v>
      </c>
      <c r="CS69" s="8">
        <f t="shared" si="14"/>
        <v>1.05</v>
      </c>
      <c r="CT69" s="8">
        <f t="shared" si="15"/>
        <v>30</v>
      </c>
      <c r="CU69" s="8">
        <f t="shared" si="16"/>
        <v>200</v>
      </c>
      <c r="CV69" s="10">
        <f t="shared" si="17"/>
        <v>32376.5</v>
      </c>
      <c r="CW69" s="10">
        <f t="shared" si="20"/>
        <v>32.3765</v>
      </c>
      <c r="CX69" s="8" t="str">
        <f t="shared" si="18"/>
        <v>No</v>
      </c>
      <c r="CY69" s="30" t="s">
        <v>11</v>
      </c>
      <c r="CZ69" s="30" t="s">
        <v>11</v>
      </c>
      <c r="DA69" s="31" t="s">
        <v>11</v>
      </c>
      <c r="DB69" s="31" t="s">
        <v>11</v>
      </c>
      <c r="DC69" s="8" t="str">
        <f t="shared" si="19"/>
        <v>No</v>
      </c>
      <c r="DD69" s="8" t="s">
        <v>11</v>
      </c>
      <c r="DE69" s="30" t="s">
        <v>11</v>
      </c>
      <c r="DF69" s="10">
        <f t="shared" si="21"/>
        <v>38.903159999999986</v>
      </c>
      <c r="DG69" s="9">
        <f>IF(S69&lt;Monitors!$H$4,(S69*Monitors!$I$4)+Monitors!$J$4,IF(S69&lt;Monitors!$H$5,(S69*Monitors!$I$5)+Monitors!$J$5,IF(S69&lt;Monitors!$H$6,(S69*Monitors!$I$6)+Monitors!$J$6,IF(S69&lt;Monitors!$H$7,(Monitors!$I$7*S69)+Monitors!$J$7,IF(S69&lt;Monitors!$H$8,(S69*Monitors!$I$8)+Monitors!$J$8,IF(S69&lt;Monitors!$H$9,(S69*Monitors!$I$9)+Monitors!$J$9,IF(S69&lt;Monitors!$H$10,(S69*Monitors!$I$10)+Monitors!$J$10,IF(S69&lt;Monitors!$H$11,(S69*Monitors!$I$11)+Monitors!$J$11,Monitors!$J$12))))))))</f>
        <v>28.34375</v>
      </c>
      <c r="DH69" s="10">
        <f>$DF69-(Monitors!$B$4*'All Data'!$W69)</f>
        <v>32.472789999999989</v>
      </c>
      <c r="DI69" s="10">
        <f>IF($CX69="Yes",DH69-(Monitors!$E$4*(DG69+(Monitors!$B$4*'All Data'!$W69))),'All Data'!DH69)</f>
        <v>32.472789999999989</v>
      </c>
      <c r="DJ69" s="10">
        <f>IF(DD69="Yes",'All Data'!DI69-(DG69*Monitors!$C$4),'All Data'!DI69)</f>
        <v>32.472789999999989</v>
      </c>
      <c r="DK69" s="10">
        <f>IF($DE69="Yes",DJ69-(DG69*Monitors!$D$4),'All Data'!DJ69)</f>
        <v>32.472789999999989</v>
      </c>
      <c r="DL69" s="10">
        <f>IF($CZ69="Yes",DK69-Monitors!$C$7,'All Data'!DK69)</f>
        <v>32.472789999999989</v>
      </c>
      <c r="DM69" s="10">
        <f>IF($DA69="Yes",DL69-Monitors!$D$7,'All Data'!DL69)</f>
        <v>32.472789999999989</v>
      </c>
      <c r="DN69" s="10">
        <f>IF(DB69="Yes",DM69-((DG69+(W69*Monitors!$B$4))*Monitors!$F$4),'All Data'!DM69)</f>
        <v>32.472789999999989</v>
      </c>
      <c r="DO69" s="8" t="str">
        <f t="shared" si="22"/>
        <v>No</v>
      </c>
      <c r="DP69" s="10">
        <v>1.2950600000000001</v>
      </c>
      <c r="DQ69" s="10">
        <v>10.98494</v>
      </c>
      <c r="DR69" s="10">
        <v>10.98494</v>
      </c>
      <c r="DS69" s="9">
        <v>13.984784280855418</v>
      </c>
      <c r="DT69" s="9" t="s">
        <v>23</v>
      </c>
      <c r="DU69" s="14">
        <v>0</v>
      </c>
    </row>
    <row r="70" spans="1:125" ht="18" customHeight="1">
      <c r="A70" s="29">
        <v>69</v>
      </c>
      <c r="B70" s="29">
        <v>24</v>
      </c>
      <c r="C70" s="29">
        <v>51</v>
      </c>
      <c r="D70" s="21">
        <v>41699</v>
      </c>
      <c r="E70" s="21">
        <v>41690</v>
      </c>
      <c r="F70" s="21">
        <v>41691</v>
      </c>
      <c r="G70" s="20"/>
      <c r="H70" s="20"/>
      <c r="I70" s="22">
        <v>6</v>
      </c>
      <c r="J70" s="20" t="s">
        <v>5</v>
      </c>
      <c r="K70" s="20"/>
      <c r="L70" s="20" t="s">
        <v>6</v>
      </c>
      <c r="M70" s="23"/>
      <c r="N70" s="23" t="s">
        <v>7</v>
      </c>
      <c r="O70" s="23"/>
      <c r="P70" s="24">
        <v>9.3000000000000007</v>
      </c>
      <c r="Q70" s="24">
        <v>17.100000000000001</v>
      </c>
      <c r="R70" s="24">
        <v>19.399999999999999</v>
      </c>
      <c r="S70" s="24">
        <v>158.6</v>
      </c>
      <c r="T70" s="24">
        <v>1.78</v>
      </c>
      <c r="U70" s="24">
        <v>768</v>
      </c>
      <c r="V70" s="24">
        <v>1366</v>
      </c>
      <c r="W70" s="24">
        <v>1.0489999999999999</v>
      </c>
      <c r="X70" s="23" t="s">
        <v>8</v>
      </c>
      <c r="Y70" s="23" t="s">
        <v>8</v>
      </c>
      <c r="Z70" s="24">
        <v>6615</v>
      </c>
      <c r="AA70" s="24">
        <v>60</v>
      </c>
      <c r="AB70" s="24">
        <v>90</v>
      </c>
      <c r="AC70" s="24">
        <v>65</v>
      </c>
      <c r="AD70" s="23" t="s">
        <v>10</v>
      </c>
      <c r="AE70" s="23" t="s">
        <v>11</v>
      </c>
      <c r="AF70" s="23" t="s">
        <v>11</v>
      </c>
      <c r="AG70" s="23"/>
      <c r="AH70" s="23"/>
      <c r="AI70" s="23" t="s">
        <v>12</v>
      </c>
      <c r="AJ70" s="23" t="s">
        <v>11</v>
      </c>
      <c r="AK70" s="23" t="s">
        <v>11</v>
      </c>
      <c r="AL70" s="23" t="s">
        <v>13</v>
      </c>
      <c r="AM70" s="23"/>
      <c r="AN70" s="23" t="s">
        <v>14</v>
      </c>
      <c r="AO70" s="23"/>
      <c r="AP70" s="23" t="s">
        <v>14</v>
      </c>
      <c r="AQ70" s="23"/>
      <c r="AR70" s="23"/>
      <c r="AS70" s="23" t="s">
        <v>13</v>
      </c>
      <c r="AT70" s="23"/>
      <c r="AU70" s="23" t="s">
        <v>14</v>
      </c>
      <c r="AV70" s="25"/>
      <c r="AW70" s="25"/>
      <c r="AX70" s="26">
        <v>19.399999999999999</v>
      </c>
      <c r="AY70" s="26">
        <v>158.6</v>
      </c>
      <c r="AZ70" s="25" t="s">
        <v>14</v>
      </c>
      <c r="BA70" s="25" t="s">
        <v>14</v>
      </c>
      <c r="BB70" s="23"/>
      <c r="BC70" s="23" t="s">
        <v>15</v>
      </c>
      <c r="BD70" s="23"/>
      <c r="BE70" s="23" t="s">
        <v>11</v>
      </c>
      <c r="BF70" s="23" t="s">
        <v>776</v>
      </c>
      <c r="BG70" s="23" t="s">
        <v>11</v>
      </c>
      <c r="BH70" s="23" t="s">
        <v>17</v>
      </c>
      <c r="BI70" s="23"/>
      <c r="BJ70" s="23" t="s">
        <v>32</v>
      </c>
      <c r="BK70" s="23" t="s">
        <v>11</v>
      </c>
      <c r="BL70" s="23" t="s">
        <v>11</v>
      </c>
      <c r="BM70" s="23"/>
      <c r="BN70" s="23"/>
      <c r="BO70" s="24">
        <v>10.9</v>
      </c>
      <c r="BP70" s="24">
        <v>207.6</v>
      </c>
      <c r="BQ70" s="24">
        <v>200</v>
      </c>
      <c r="BR70" s="24">
        <v>164.2</v>
      </c>
      <c r="BS70" s="24">
        <v>201.5</v>
      </c>
      <c r="BT70" s="23"/>
      <c r="BU70" s="23"/>
      <c r="BV70" s="24">
        <v>12.3</v>
      </c>
      <c r="BW70" s="24">
        <v>0.23</v>
      </c>
      <c r="BX70" s="23"/>
      <c r="BY70" s="24">
        <v>0.21</v>
      </c>
      <c r="BZ70" s="27">
        <v>0.23</v>
      </c>
      <c r="CA70" s="27">
        <v>0.21</v>
      </c>
      <c r="CB70" s="25"/>
      <c r="CC70" s="25"/>
      <c r="CD70" s="28">
        <v>12.39</v>
      </c>
      <c r="CE70" s="28">
        <v>0.25</v>
      </c>
      <c r="CF70" s="25"/>
      <c r="CG70" s="28">
        <v>0.21</v>
      </c>
      <c r="CH70" s="28">
        <v>14</v>
      </c>
      <c r="CI70" s="28">
        <v>0.5</v>
      </c>
      <c r="CJ70" s="28">
        <v>0.5</v>
      </c>
      <c r="CK70" s="25"/>
      <c r="CL70" s="25"/>
      <c r="CM70" s="28">
        <v>0.56999999999999995</v>
      </c>
      <c r="CN70" s="25"/>
      <c r="CO70" s="28">
        <v>0</v>
      </c>
      <c r="CP70" s="30" t="s">
        <v>5</v>
      </c>
      <c r="CQ70" s="8">
        <f t="shared" si="12"/>
        <v>6614.1235813366966</v>
      </c>
      <c r="CR70" s="8">
        <f t="shared" si="13"/>
        <v>20</v>
      </c>
      <c r="CS70" s="8">
        <f t="shared" si="14"/>
        <v>1.05</v>
      </c>
      <c r="CT70" s="8">
        <f t="shared" si="15"/>
        <v>30</v>
      </c>
      <c r="CU70" s="8">
        <f t="shared" si="16"/>
        <v>200</v>
      </c>
      <c r="CV70" s="10">
        <f t="shared" si="17"/>
        <v>32925.360000000001</v>
      </c>
      <c r="CW70" s="10">
        <f t="shared" si="20"/>
        <v>32.925359999999998</v>
      </c>
      <c r="CX70" s="8" t="str">
        <f t="shared" si="18"/>
        <v>No</v>
      </c>
      <c r="CY70" s="30" t="s">
        <v>11</v>
      </c>
      <c r="CZ70" s="30" t="s">
        <v>11</v>
      </c>
      <c r="DA70" s="31" t="s">
        <v>11</v>
      </c>
      <c r="DB70" s="31" t="s">
        <v>11</v>
      </c>
      <c r="DC70" s="8" t="str">
        <f t="shared" si="19"/>
        <v>No</v>
      </c>
      <c r="DD70" s="8" t="s">
        <v>11</v>
      </c>
      <c r="DE70" s="30" t="s">
        <v>11</v>
      </c>
      <c r="DF70" s="10">
        <f t="shared" si="21"/>
        <v>39.021419999999999</v>
      </c>
      <c r="DG70" s="9">
        <f>IF(S70&lt;Monitors!$H$4,(S70*Monitors!$I$4)+Monitors!$J$4,IF(S70&lt;Monitors!$H$5,(S70*Monitors!$I$5)+Monitors!$J$5,IF(S70&lt;Monitors!$H$6,(S70*Monitors!$I$6)+Monitors!$J$6,IF(S70&lt;Monitors!$H$7,(Monitors!$I$7*S70)+Monitors!$J$7,IF(S70&lt;Monitors!$H$8,(S70*Monitors!$I$8)+Monitors!$J$8,IF(S70&lt;Monitors!$H$9,(S70*Monitors!$I$9)+Monitors!$J$9,IF(S70&lt;Monitors!$H$10,(S70*Monitors!$I$10)+Monitors!$J$10,IF(S70&lt;Monitors!$H$11,(S70*Monitors!$I$11)+Monitors!$J$11,Monitors!$J$12))))))))</f>
        <v>32.541666666666664</v>
      </c>
      <c r="DH70" s="10">
        <f>$DF70-(Monitors!$B$4*'All Data'!$W70)</f>
        <v>32.591050000000003</v>
      </c>
      <c r="DI70" s="10">
        <f>IF($CX70="Yes",DH70-(Monitors!$E$4*(DG70+(Monitors!$B$4*'All Data'!$W70))),'All Data'!DH70)</f>
        <v>32.591050000000003</v>
      </c>
      <c r="DJ70" s="10">
        <f>IF(DD70="Yes",'All Data'!DI70-(DG70*Monitors!$C$4),'All Data'!DI70)</f>
        <v>32.591050000000003</v>
      </c>
      <c r="DK70" s="10">
        <f>IF($DE70="Yes",DJ70-(DG70*Monitors!$D$4),'All Data'!DJ70)</f>
        <v>32.591050000000003</v>
      </c>
      <c r="DL70" s="10">
        <f>IF($CZ70="Yes",DK70-Monitors!$C$7,'All Data'!DK70)</f>
        <v>32.591050000000003</v>
      </c>
      <c r="DM70" s="10">
        <f>IF($DA70="Yes",DL70-Monitors!$D$7,'All Data'!DL70)</f>
        <v>32.591050000000003</v>
      </c>
      <c r="DN70" s="10">
        <f>IF(DB70="Yes",DM70-((DG70+(W70*Monitors!$B$4))*Monitors!$F$4),'All Data'!DM70)</f>
        <v>32.591050000000003</v>
      </c>
      <c r="DO70" s="8" t="str">
        <f t="shared" si="22"/>
        <v>No</v>
      </c>
      <c r="DP70" s="10">
        <v>1.3170144000000001</v>
      </c>
      <c r="DQ70" s="10">
        <v>10.982985600000001</v>
      </c>
      <c r="DR70" s="10">
        <v>10.982985600000001</v>
      </c>
      <c r="DS70" s="9">
        <v>15.130737904230017</v>
      </c>
      <c r="DT70" s="9" t="s">
        <v>23</v>
      </c>
      <c r="DU70" s="14">
        <v>0</v>
      </c>
    </row>
    <row r="71" spans="1:125" ht="18" customHeight="1">
      <c r="A71" s="29">
        <v>70</v>
      </c>
      <c r="B71" s="29">
        <v>31</v>
      </c>
      <c r="C71" s="29">
        <v>912</v>
      </c>
      <c r="D71" s="21">
        <v>41988</v>
      </c>
      <c r="E71" s="21">
        <v>41947</v>
      </c>
      <c r="F71" s="21">
        <v>41949</v>
      </c>
      <c r="G71" s="20" t="s">
        <v>233</v>
      </c>
      <c r="H71" s="20" t="s">
        <v>922</v>
      </c>
      <c r="I71" s="22">
        <v>6</v>
      </c>
      <c r="J71" s="20" t="s">
        <v>5</v>
      </c>
      <c r="K71" s="20"/>
      <c r="L71" s="20" t="s">
        <v>6</v>
      </c>
      <c r="M71" s="23"/>
      <c r="N71" s="23" t="s">
        <v>7</v>
      </c>
      <c r="O71" s="23"/>
      <c r="P71" s="24">
        <v>9.1</v>
      </c>
      <c r="Q71" s="24">
        <v>16.100000000000001</v>
      </c>
      <c r="R71" s="24">
        <v>18.600000000000001</v>
      </c>
      <c r="S71" s="24">
        <v>147.13999999999999</v>
      </c>
      <c r="T71" s="24">
        <v>1.78</v>
      </c>
      <c r="U71" s="24">
        <v>768</v>
      </c>
      <c r="V71" s="24">
        <v>1366</v>
      </c>
      <c r="W71" s="24">
        <v>1.0489999999999999</v>
      </c>
      <c r="X71" s="23" t="s">
        <v>8</v>
      </c>
      <c r="Y71" s="23" t="s">
        <v>8</v>
      </c>
      <c r="Z71" s="24">
        <v>7130</v>
      </c>
      <c r="AA71" s="24">
        <v>60</v>
      </c>
      <c r="AB71" s="24">
        <v>90</v>
      </c>
      <c r="AC71" s="24">
        <v>50</v>
      </c>
      <c r="AD71" s="23" t="s">
        <v>307</v>
      </c>
      <c r="AE71" s="23" t="s">
        <v>23</v>
      </c>
      <c r="AF71" s="23" t="s">
        <v>11</v>
      </c>
      <c r="AG71" s="23"/>
      <c r="AH71" s="23"/>
      <c r="AI71" s="23" t="s">
        <v>34</v>
      </c>
      <c r="AJ71" s="23" t="s">
        <v>11</v>
      </c>
      <c r="AK71" s="23" t="s">
        <v>23</v>
      </c>
      <c r="AL71" s="23" t="s">
        <v>111</v>
      </c>
      <c r="AM71" s="23"/>
      <c r="AN71" s="23" t="s">
        <v>14</v>
      </c>
      <c r="AO71" s="23"/>
      <c r="AP71" s="23" t="s">
        <v>14</v>
      </c>
      <c r="AQ71" s="23"/>
      <c r="AR71" s="23"/>
      <c r="AS71" s="23" t="s">
        <v>111</v>
      </c>
      <c r="AT71" s="23"/>
      <c r="AU71" s="23" t="s">
        <v>14</v>
      </c>
      <c r="AV71" s="25"/>
      <c r="AW71" s="25"/>
      <c r="AX71" s="26">
        <v>18.600000000000001</v>
      </c>
      <c r="AY71" s="26">
        <v>147.13999999999999</v>
      </c>
      <c r="AZ71" s="25" t="s">
        <v>14</v>
      </c>
      <c r="BA71" s="25" t="s">
        <v>14</v>
      </c>
      <c r="BB71" s="23"/>
      <c r="BC71" s="23" t="s">
        <v>15</v>
      </c>
      <c r="BD71" s="23"/>
      <c r="BE71" s="23" t="s">
        <v>23</v>
      </c>
      <c r="BF71" s="23" t="s">
        <v>923</v>
      </c>
      <c r="BG71" s="23" t="s">
        <v>11</v>
      </c>
      <c r="BH71" s="23" t="s">
        <v>17</v>
      </c>
      <c r="BI71" s="23"/>
      <c r="BJ71" s="23" t="s">
        <v>443</v>
      </c>
      <c r="BK71" s="23" t="s">
        <v>11</v>
      </c>
      <c r="BL71" s="23" t="s">
        <v>11</v>
      </c>
      <c r="BM71" s="23"/>
      <c r="BN71" s="23"/>
      <c r="BO71" s="24">
        <v>200</v>
      </c>
      <c r="BP71" s="24">
        <v>168.4</v>
      </c>
      <c r="BQ71" s="24">
        <v>200</v>
      </c>
      <c r="BR71" s="24">
        <v>168.4</v>
      </c>
      <c r="BS71" s="24">
        <v>168.4</v>
      </c>
      <c r="BT71" s="23"/>
      <c r="BU71" s="23"/>
      <c r="BV71" s="24">
        <v>12.3</v>
      </c>
      <c r="BW71" s="24">
        <v>0.31</v>
      </c>
      <c r="BX71" s="24">
        <v>0.31</v>
      </c>
      <c r="BY71" s="24">
        <v>0.26</v>
      </c>
      <c r="BZ71" s="27">
        <v>0.31</v>
      </c>
      <c r="CA71" s="27">
        <v>0.26</v>
      </c>
      <c r="CB71" s="25"/>
      <c r="CC71" s="25"/>
      <c r="CD71" s="25"/>
      <c r="CE71" s="25"/>
      <c r="CF71" s="25"/>
      <c r="CG71" s="25"/>
      <c r="CH71" s="28">
        <v>13.7</v>
      </c>
      <c r="CI71" s="28">
        <v>0.5</v>
      </c>
      <c r="CJ71" s="28">
        <v>0.5</v>
      </c>
      <c r="CK71" s="25"/>
      <c r="CL71" s="25"/>
      <c r="CM71" s="28">
        <v>0.56999999999999995</v>
      </c>
      <c r="CN71" s="25"/>
      <c r="CO71" s="28">
        <v>0</v>
      </c>
      <c r="CP71" s="30" t="s">
        <v>5</v>
      </c>
      <c r="CQ71" s="8">
        <f t="shared" si="12"/>
        <v>7129.2646459154557</v>
      </c>
      <c r="CR71" s="8">
        <f t="shared" si="13"/>
        <v>19</v>
      </c>
      <c r="CS71" s="8">
        <f t="shared" si="14"/>
        <v>1.05</v>
      </c>
      <c r="CT71" s="8">
        <f t="shared" si="15"/>
        <v>30</v>
      </c>
      <c r="CU71" s="8">
        <f t="shared" si="16"/>
        <v>100</v>
      </c>
      <c r="CV71" s="10">
        <f t="shared" si="17"/>
        <v>24778.376</v>
      </c>
      <c r="CW71" s="10">
        <f t="shared" si="20"/>
        <v>24.778376000000002</v>
      </c>
      <c r="CX71" s="8" t="str">
        <f t="shared" si="18"/>
        <v>No</v>
      </c>
      <c r="CY71" s="30" t="s">
        <v>11</v>
      </c>
      <c r="CZ71" s="30" t="s">
        <v>11</v>
      </c>
      <c r="DA71" s="31" t="s">
        <v>11</v>
      </c>
      <c r="DB71" s="31" t="s">
        <v>11</v>
      </c>
      <c r="DC71" s="8" t="str">
        <f t="shared" si="19"/>
        <v>No</v>
      </c>
      <c r="DD71" s="8" t="s">
        <v>11</v>
      </c>
      <c r="DE71" s="30" t="s">
        <v>11</v>
      </c>
      <c r="DF71" s="10">
        <f t="shared" si="21"/>
        <v>39.476939999999999</v>
      </c>
      <c r="DG71" s="9">
        <f>IF(S71&lt;Monitors!$H$4,(S71*Monitors!$I$4)+Monitors!$J$4,IF(S71&lt;Monitors!$H$5,(S71*Monitors!$I$5)+Monitors!$J$5,IF(S71&lt;Monitors!$H$6,(S71*Monitors!$I$6)+Monitors!$J$6,IF(S71&lt;Monitors!$H$7,(Monitors!$I$7*S71)+Monitors!$J$7,IF(S71&lt;Monitors!$H$8,(S71*Monitors!$I$8)+Monitors!$J$8,IF(S71&lt;Monitors!$H$9,(S71*Monitors!$I$9)+Monitors!$J$9,IF(S71&lt;Monitors!$H$10,(S71*Monitors!$I$10)+Monitors!$J$10,IF(S71&lt;Monitors!$H$11,(S71*Monitors!$I$11)+Monitors!$J$11,Monitors!$J$12))))))))</f>
        <v>28.783749999999984</v>
      </c>
      <c r="DH71" s="10">
        <f>$DF71-(Monitors!$B$4*'All Data'!$W71)</f>
        <v>33.046570000000003</v>
      </c>
      <c r="DI71" s="10">
        <f>IF($CX71="Yes",DH71-(Monitors!$E$4*(DG71+(Monitors!$B$4*'All Data'!$W71))),'All Data'!DH71)</f>
        <v>33.046570000000003</v>
      </c>
      <c r="DJ71" s="10">
        <f>IF(DD71="Yes",'All Data'!DI71-(DG71*Monitors!$C$4),'All Data'!DI71)</f>
        <v>33.046570000000003</v>
      </c>
      <c r="DK71" s="10">
        <f>IF($DE71="Yes",DJ71-(DG71*Monitors!$D$4),'All Data'!DJ71)</f>
        <v>33.046570000000003</v>
      </c>
      <c r="DL71" s="10">
        <f>IF($CZ71="Yes",DK71-Monitors!$C$7,'All Data'!DK71)</f>
        <v>33.046570000000003</v>
      </c>
      <c r="DM71" s="10">
        <f>IF($DA71="Yes",DL71-Monitors!$D$7,'All Data'!DL71)</f>
        <v>33.046570000000003</v>
      </c>
      <c r="DN71" s="10">
        <f>IF(DB71="Yes",DM71-((DG71+(W71*Monitors!$B$4))*Monitors!$F$4),'All Data'!DM71)</f>
        <v>33.046570000000003</v>
      </c>
      <c r="DO71" s="8" t="str">
        <f t="shared" si="22"/>
        <v>No</v>
      </c>
      <c r="DP71" s="10">
        <v>0.99113504000000008</v>
      </c>
      <c r="DQ71" s="10">
        <v>11.308864960000001</v>
      </c>
      <c r="DR71" s="10">
        <v>11.308864960000001</v>
      </c>
      <c r="DS71" s="9">
        <v>14.045435877002653</v>
      </c>
      <c r="DT71" s="9" t="s">
        <v>23</v>
      </c>
      <c r="DU71" s="14">
        <v>0</v>
      </c>
    </row>
    <row r="72" spans="1:125" ht="18" customHeight="1">
      <c r="A72" s="29">
        <v>71</v>
      </c>
      <c r="B72" s="29">
        <v>24</v>
      </c>
      <c r="C72" s="29">
        <v>35</v>
      </c>
      <c r="D72" s="21">
        <v>41414</v>
      </c>
      <c r="E72" s="21">
        <v>41376</v>
      </c>
      <c r="F72" s="21">
        <v>41387</v>
      </c>
      <c r="G72" s="20" t="s">
        <v>4</v>
      </c>
      <c r="H72" s="20" t="s">
        <v>1185</v>
      </c>
      <c r="I72" s="22">
        <v>6</v>
      </c>
      <c r="J72" s="20" t="s">
        <v>5</v>
      </c>
      <c r="K72" s="20"/>
      <c r="L72" s="20" t="s">
        <v>6</v>
      </c>
      <c r="M72" s="23"/>
      <c r="N72" s="23" t="s">
        <v>7</v>
      </c>
      <c r="O72" s="23"/>
      <c r="P72" s="24">
        <v>9.1</v>
      </c>
      <c r="Q72" s="24">
        <v>16.100000000000001</v>
      </c>
      <c r="R72" s="24">
        <v>18.5</v>
      </c>
      <c r="S72" s="24">
        <v>146.35</v>
      </c>
      <c r="T72" s="24">
        <v>1.78</v>
      </c>
      <c r="U72" s="24">
        <v>768</v>
      </c>
      <c r="V72" s="24">
        <v>1366</v>
      </c>
      <c r="W72" s="24">
        <v>1.0489999999999999</v>
      </c>
      <c r="X72" s="23" t="s">
        <v>8</v>
      </c>
      <c r="Y72" s="23" t="s">
        <v>8</v>
      </c>
      <c r="Z72" s="24">
        <v>7168</v>
      </c>
      <c r="AA72" s="24">
        <v>60</v>
      </c>
      <c r="AB72" s="24">
        <v>90</v>
      </c>
      <c r="AC72" s="24">
        <v>65</v>
      </c>
      <c r="AD72" s="23" t="s">
        <v>10</v>
      </c>
      <c r="AE72" s="23" t="s">
        <v>11</v>
      </c>
      <c r="AF72" s="23" t="s">
        <v>11</v>
      </c>
      <c r="AG72" s="23"/>
      <c r="AH72" s="23"/>
      <c r="AI72" s="23" t="s">
        <v>12</v>
      </c>
      <c r="AJ72" s="23" t="s">
        <v>11</v>
      </c>
      <c r="AK72" s="23" t="s">
        <v>11</v>
      </c>
      <c r="AL72" s="23" t="s">
        <v>25</v>
      </c>
      <c r="AM72" s="23"/>
      <c r="AN72" s="23" t="s">
        <v>14</v>
      </c>
      <c r="AO72" s="23"/>
      <c r="AP72" s="23" t="s">
        <v>14</v>
      </c>
      <c r="AQ72" s="23"/>
      <c r="AR72" s="23"/>
      <c r="AS72" s="23" t="s">
        <v>25</v>
      </c>
      <c r="AT72" s="23"/>
      <c r="AU72" s="23" t="s">
        <v>14</v>
      </c>
      <c r="AV72" s="25"/>
      <c r="AW72" s="25"/>
      <c r="AX72" s="26">
        <v>18.5</v>
      </c>
      <c r="AY72" s="26">
        <v>146.35</v>
      </c>
      <c r="AZ72" s="25" t="s">
        <v>14</v>
      </c>
      <c r="BA72" s="25" t="s">
        <v>14</v>
      </c>
      <c r="BB72" s="23"/>
      <c r="BC72" s="23" t="s">
        <v>15</v>
      </c>
      <c r="BD72" s="23"/>
      <c r="BE72" s="23" t="s">
        <v>11</v>
      </c>
      <c r="BF72" s="23" t="s">
        <v>698</v>
      </c>
      <c r="BG72" s="23" t="s">
        <v>11</v>
      </c>
      <c r="BH72" s="23" t="s">
        <v>17</v>
      </c>
      <c r="BI72" s="23"/>
      <c r="BJ72" s="23" t="s">
        <v>32</v>
      </c>
      <c r="BK72" s="23" t="s">
        <v>11</v>
      </c>
      <c r="BL72" s="23" t="s">
        <v>11</v>
      </c>
      <c r="BM72" s="23"/>
      <c r="BN72" s="23"/>
      <c r="BO72" s="24">
        <v>18.899999999999999</v>
      </c>
      <c r="BP72" s="24">
        <v>284.39999999999998</v>
      </c>
      <c r="BQ72" s="24">
        <v>250</v>
      </c>
      <c r="BR72" s="24">
        <v>274.60000000000002</v>
      </c>
      <c r="BS72" s="24">
        <v>201.2</v>
      </c>
      <c r="BT72" s="23"/>
      <c r="BU72" s="23"/>
      <c r="BV72" s="24">
        <v>12.31</v>
      </c>
      <c r="BW72" s="24">
        <v>0.3</v>
      </c>
      <c r="BX72" s="23"/>
      <c r="BY72" s="24">
        <v>0.28000000000000003</v>
      </c>
      <c r="BZ72" s="27">
        <v>0.3</v>
      </c>
      <c r="CA72" s="27">
        <v>0.28000000000000003</v>
      </c>
      <c r="CB72" s="25"/>
      <c r="CC72" s="25"/>
      <c r="CD72" s="28">
        <v>12.58</v>
      </c>
      <c r="CE72" s="28">
        <v>0.39</v>
      </c>
      <c r="CF72" s="25"/>
      <c r="CG72" s="28">
        <v>0.34</v>
      </c>
      <c r="CH72" s="28">
        <v>13.7</v>
      </c>
      <c r="CI72" s="28">
        <v>0.5</v>
      </c>
      <c r="CJ72" s="28">
        <v>0.5</v>
      </c>
      <c r="CK72" s="25"/>
      <c r="CL72" s="25"/>
      <c r="CM72" s="28">
        <v>0.53</v>
      </c>
      <c r="CN72" s="25"/>
      <c r="CO72" s="28">
        <v>0</v>
      </c>
      <c r="CP72" s="30" t="s">
        <v>5</v>
      </c>
      <c r="CQ72" s="8">
        <f t="shared" si="12"/>
        <v>7167.7485480013665</v>
      </c>
      <c r="CR72" s="8">
        <f t="shared" si="13"/>
        <v>19</v>
      </c>
      <c r="CS72" s="8">
        <f t="shared" si="14"/>
        <v>1.05</v>
      </c>
      <c r="CT72" s="8">
        <f t="shared" si="15"/>
        <v>30</v>
      </c>
      <c r="CU72" s="8">
        <f t="shared" si="16"/>
        <v>200</v>
      </c>
      <c r="CV72" s="10">
        <f t="shared" si="17"/>
        <v>41621.939999999995</v>
      </c>
      <c r="CW72" s="10">
        <f t="shared" si="20"/>
        <v>41.621939999999995</v>
      </c>
      <c r="CX72" s="8" t="str">
        <f t="shared" si="18"/>
        <v>No</v>
      </c>
      <c r="CY72" s="30" t="s">
        <v>11</v>
      </c>
      <c r="CZ72" s="30" t="s">
        <v>11</v>
      </c>
      <c r="DA72" s="31" t="s">
        <v>11</v>
      </c>
      <c r="DB72" s="31" t="s">
        <v>11</v>
      </c>
      <c r="DC72" s="8" t="str">
        <f t="shared" si="19"/>
        <v>No</v>
      </c>
      <c r="DD72" s="8" t="s">
        <v>11</v>
      </c>
      <c r="DE72" s="30" t="s">
        <v>11</v>
      </c>
      <c r="DF72" s="10">
        <f t="shared" si="21"/>
        <v>39.450659999999999</v>
      </c>
      <c r="DG72" s="9">
        <f>IF(S72&lt;Monitors!$H$4,(S72*Monitors!$I$4)+Monitors!$J$4,IF(S72&lt;Monitors!$H$5,(S72*Monitors!$I$5)+Monitors!$J$5,IF(S72&lt;Monitors!$H$6,(S72*Monitors!$I$6)+Monitors!$J$6,IF(S72&lt;Monitors!$H$7,(Monitors!$I$7*S72)+Monitors!$J$7,IF(S72&lt;Monitors!$H$8,(S72*Monitors!$I$8)+Monitors!$J$8,IF(S72&lt;Monitors!$H$9,(S72*Monitors!$I$9)+Monitors!$J$9,IF(S72&lt;Monitors!$H$10,(S72*Monitors!$I$10)+Monitors!$J$10,IF(S72&lt;Monitors!$H$11,(S72*Monitors!$I$11)+Monitors!$J$11,Monitors!$J$12))))))))</f>
        <v>28.240624999999994</v>
      </c>
      <c r="DH72" s="10">
        <f>$DF72-(Monitors!$B$4*'All Data'!$W72)</f>
        <v>33.020290000000003</v>
      </c>
      <c r="DI72" s="10">
        <f>IF($CX72="Yes",DH72-(Monitors!$E$4*(DG72+(Monitors!$B$4*'All Data'!$W72))),'All Data'!DH72)</f>
        <v>33.020290000000003</v>
      </c>
      <c r="DJ72" s="10">
        <f>IF(DD72="Yes",'All Data'!DI72-(DG72*Monitors!$C$4),'All Data'!DI72)</f>
        <v>33.020290000000003</v>
      </c>
      <c r="DK72" s="10">
        <f>IF($DE72="Yes",DJ72-(DG72*Monitors!$D$4),'All Data'!DJ72)</f>
        <v>33.020290000000003</v>
      </c>
      <c r="DL72" s="10">
        <f>IF($CZ72="Yes",DK72-Monitors!$C$7,'All Data'!DK72)</f>
        <v>33.020290000000003</v>
      </c>
      <c r="DM72" s="10">
        <f>IF($DA72="Yes",DL72-Monitors!$D$7,'All Data'!DL72)</f>
        <v>33.020290000000003</v>
      </c>
      <c r="DN72" s="10">
        <f>IF(DB72="Yes",DM72-((DG72+(W72*Monitors!$B$4))*Monitors!$F$4),'All Data'!DM72)</f>
        <v>33.020290000000003</v>
      </c>
      <c r="DO72" s="8" t="str">
        <f t="shared" si="22"/>
        <v>No</v>
      </c>
      <c r="DP72" s="10">
        <v>1.6648775999999998</v>
      </c>
      <c r="DQ72" s="10">
        <v>10.6451224</v>
      </c>
      <c r="DR72" s="10">
        <v>10.6451224</v>
      </c>
      <c r="DS72" s="9">
        <v>13.970568459010789</v>
      </c>
      <c r="DT72" s="9" t="s">
        <v>23</v>
      </c>
      <c r="DU72" s="14">
        <v>0</v>
      </c>
    </row>
    <row r="73" spans="1:125" ht="18" customHeight="1">
      <c r="A73" s="29">
        <v>72</v>
      </c>
      <c r="B73" s="29">
        <v>12</v>
      </c>
      <c r="C73" s="29">
        <v>762</v>
      </c>
      <c r="D73" s="21">
        <v>41090</v>
      </c>
      <c r="E73" s="21">
        <v>41389</v>
      </c>
      <c r="F73" s="21">
        <v>41390</v>
      </c>
      <c r="G73" s="20" t="s">
        <v>337</v>
      </c>
      <c r="H73" s="20"/>
      <c r="I73" s="22">
        <v>6</v>
      </c>
      <c r="J73" s="20" t="s">
        <v>5</v>
      </c>
      <c r="K73" s="20"/>
      <c r="L73" s="20" t="s">
        <v>6</v>
      </c>
      <c r="M73" s="23"/>
      <c r="N73" s="23" t="s">
        <v>7</v>
      </c>
      <c r="O73" s="23"/>
      <c r="P73" s="24">
        <v>9.1</v>
      </c>
      <c r="Q73" s="24">
        <v>16.100000000000001</v>
      </c>
      <c r="R73" s="24">
        <v>18.5</v>
      </c>
      <c r="S73" s="24">
        <v>146.1</v>
      </c>
      <c r="T73" s="24">
        <v>1.77</v>
      </c>
      <c r="U73" s="24">
        <v>768</v>
      </c>
      <c r="V73" s="24">
        <v>1366</v>
      </c>
      <c r="W73" s="24">
        <v>1.0489999999999999</v>
      </c>
      <c r="X73" s="23" t="s">
        <v>8</v>
      </c>
      <c r="Y73" s="23" t="s">
        <v>8</v>
      </c>
      <c r="Z73" s="24">
        <v>7179</v>
      </c>
      <c r="AA73" s="24">
        <v>60</v>
      </c>
      <c r="AB73" s="24">
        <v>170</v>
      </c>
      <c r="AC73" s="24">
        <v>160</v>
      </c>
      <c r="AD73" s="23" t="s">
        <v>201</v>
      </c>
      <c r="AE73" s="23" t="s">
        <v>23</v>
      </c>
      <c r="AF73" s="23" t="s">
        <v>11</v>
      </c>
      <c r="AG73" s="23"/>
      <c r="AH73" s="23"/>
      <c r="AI73" s="23" t="s">
        <v>34</v>
      </c>
      <c r="AJ73" s="23" t="s">
        <v>11</v>
      </c>
      <c r="AK73" s="23" t="s">
        <v>11</v>
      </c>
      <c r="AL73" s="23" t="s">
        <v>111</v>
      </c>
      <c r="AM73" s="23"/>
      <c r="AN73" s="23" t="s">
        <v>14</v>
      </c>
      <c r="AO73" s="23"/>
      <c r="AP73" s="23" t="s">
        <v>36</v>
      </c>
      <c r="AQ73" s="23"/>
      <c r="AR73" s="23"/>
      <c r="AS73" s="23" t="s">
        <v>111</v>
      </c>
      <c r="AT73" s="23"/>
      <c r="AU73" s="23" t="s">
        <v>14</v>
      </c>
      <c r="AV73" s="25"/>
      <c r="AW73" s="25"/>
      <c r="AX73" s="26">
        <v>18.5</v>
      </c>
      <c r="AY73" s="26">
        <v>146.1</v>
      </c>
      <c r="AZ73" s="25" t="s">
        <v>14</v>
      </c>
      <c r="BA73" s="25" t="s">
        <v>14</v>
      </c>
      <c r="BB73" s="23"/>
      <c r="BC73" s="23" t="s">
        <v>15</v>
      </c>
      <c r="BD73" s="23"/>
      <c r="BE73" s="23" t="s">
        <v>11</v>
      </c>
      <c r="BF73" s="23" t="s">
        <v>596</v>
      </c>
      <c r="BG73" s="23" t="s">
        <v>11</v>
      </c>
      <c r="BH73" s="23" t="s">
        <v>17</v>
      </c>
      <c r="BI73" s="23"/>
      <c r="BJ73" s="23"/>
      <c r="BK73" s="23" t="s">
        <v>11</v>
      </c>
      <c r="BL73" s="23" t="s">
        <v>11</v>
      </c>
      <c r="BM73" s="23" t="s">
        <v>11</v>
      </c>
      <c r="BN73" s="23"/>
      <c r="BO73" s="24">
        <v>0</v>
      </c>
      <c r="BP73" s="24">
        <v>180</v>
      </c>
      <c r="BQ73" s="24">
        <v>180</v>
      </c>
      <c r="BR73" s="24">
        <v>167</v>
      </c>
      <c r="BS73" s="24">
        <v>180</v>
      </c>
      <c r="BT73" s="23"/>
      <c r="BU73" s="23"/>
      <c r="BV73" s="24">
        <v>12.36</v>
      </c>
      <c r="BW73" s="24">
        <v>0.26</v>
      </c>
      <c r="BX73" s="23"/>
      <c r="BY73" s="24">
        <v>0.19</v>
      </c>
      <c r="BZ73" s="27">
        <v>0.26</v>
      </c>
      <c r="CA73" s="27">
        <v>0.19</v>
      </c>
      <c r="CB73" s="25"/>
      <c r="CC73" s="25"/>
      <c r="CD73" s="28">
        <v>12.6</v>
      </c>
      <c r="CE73" s="28">
        <v>0.33</v>
      </c>
      <c r="CF73" s="25"/>
      <c r="CG73" s="28">
        <v>0.26</v>
      </c>
      <c r="CH73" s="28">
        <v>13.65</v>
      </c>
      <c r="CI73" s="28">
        <v>0.5</v>
      </c>
      <c r="CJ73" s="28">
        <v>0.5</v>
      </c>
      <c r="CK73" s="25"/>
      <c r="CL73" s="25"/>
      <c r="CM73" s="28">
        <v>0.39</v>
      </c>
      <c r="CN73" s="25"/>
      <c r="CO73" s="28">
        <v>0</v>
      </c>
      <c r="CP73" s="30" t="s">
        <v>5</v>
      </c>
      <c r="CQ73" s="8">
        <f t="shared" si="12"/>
        <v>7180.0136892539358</v>
      </c>
      <c r="CR73" s="8">
        <f t="shared" si="13"/>
        <v>19</v>
      </c>
      <c r="CS73" s="8">
        <f t="shared" si="14"/>
        <v>1.05</v>
      </c>
      <c r="CT73" s="8">
        <f t="shared" si="15"/>
        <v>30</v>
      </c>
      <c r="CU73" s="8">
        <f t="shared" si="16"/>
        <v>100</v>
      </c>
      <c r="CV73" s="10">
        <f t="shared" si="17"/>
        <v>26298</v>
      </c>
      <c r="CW73" s="10">
        <f t="shared" si="20"/>
        <v>26.297999999999998</v>
      </c>
      <c r="CX73" s="8" t="str">
        <f t="shared" si="18"/>
        <v>No</v>
      </c>
      <c r="CY73" s="30" t="s">
        <v>11</v>
      </c>
      <c r="CZ73" s="30" t="s">
        <v>11</v>
      </c>
      <c r="DA73" s="31" t="s">
        <v>11</v>
      </c>
      <c r="DB73" s="31" t="s">
        <v>11</v>
      </c>
      <c r="DC73" s="8" t="str">
        <f t="shared" si="19"/>
        <v>No</v>
      </c>
      <c r="DD73" s="8" t="s">
        <v>11</v>
      </c>
      <c r="DE73" s="30" t="s">
        <v>11</v>
      </c>
      <c r="DF73" s="10">
        <f t="shared" si="21"/>
        <v>39.37619999999999</v>
      </c>
      <c r="DG73" s="9">
        <f>IF(S73&lt;Monitors!$H$4,(S73*Monitors!$I$4)+Monitors!$J$4,IF(S73&lt;Monitors!$H$5,(S73*Monitors!$I$5)+Monitors!$J$5,IF(S73&lt;Monitors!$H$6,(S73*Monitors!$I$6)+Monitors!$J$6,IF(S73&lt;Monitors!$H$7,(Monitors!$I$7*S73)+Monitors!$J$7,IF(S73&lt;Monitors!$H$8,(S73*Monitors!$I$8)+Monitors!$J$8,IF(S73&lt;Monitors!$H$9,(S73*Monitors!$I$9)+Monitors!$J$9,IF(S73&lt;Monitors!$H$10,(S73*Monitors!$I$10)+Monitors!$J$10,IF(S73&lt;Monitors!$H$11,(S73*Monitors!$I$11)+Monitors!$J$11,Monitors!$J$12))))))))</f>
        <v>28.068749999999994</v>
      </c>
      <c r="DH73" s="10">
        <f>$DF73-(Monitors!$B$4*'All Data'!$W73)</f>
        <v>32.945829999999994</v>
      </c>
      <c r="DI73" s="10">
        <f>IF($CX73="Yes",DH73-(Monitors!$E$4*(DG73+(Monitors!$B$4*'All Data'!$W73))),'All Data'!DH73)</f>
        <v>32.945829999999994</v>
      </c>
      <c r="DJ73" s="10">
        <f>IF(DD73="Yes",'All Data'!DI73-(DG73*Monitors!$C$4),'All Data'!DI73)</f>
        <v>32.945829999999994</v>
      </c>
      <c r="DK73" s="10">
        <f>IF($DE73="Yes",DJ73-(DG73*Monitors!$D$4),'All Data'!DJ73)</f>
        <v>32.945829999999994</v>
      </c>
      <c r="DL73" s="10">
        <f>IF($CZ73="Yes",DK73-Monitors!$C$7,'All Data'!DK73)</f>
        <v>32.945829999999994</v>
      </c>
      <c r="DM73" s="10">
        <f>IF($DA73="Yes",DL73-Monitors!$D$7,'All Data'!DL73)</f>
        <v>32.945829999999994</v>
      </c>
      <c r="DN73" s="10">
        <f>IF(DB73="Yes",DM73-((DG73+(W73*Monitors!$B$4))*Monitors!$F$4),'All Data'!DM73)</f>
        <v>32.945829999999994</v>
      </c>
      <c r="DO73" s="8" t="str">
        <f t="shared" si="22"/>
        <v>No</v>
      </c>
      <c r="DP73" s="10">
        <v>1.0519200000000002</v>
      </c>
      <c r="DQ73" s="10">
        <v>11.308079999999999</v>
      </c>
      <c r="DR73" s="10">
        <v>11.308079999999999</v>
      </c>
      <c r="DS73" s="9">
        <v>13.946874914974677</v>
      </c>
      <c r="DT73" s="9" t="s">
        <v>23</v>
      </c>
      <c r="DU73" s="14">
        <v>0</v>
      </c>
    </row>
    <row r="74" spans="1:125" ht="18" customHeight="1">
      <c r="A74" s="29">
        <v>73</v>
      </c>
      <c r="B74" s="29">
        <v>38</v>
      </c>
      <c r="C74" s="29">
        <v>1044</v>
      </c>
      <c r="D74" s="21">
        <v>41426</v>
      </c>
      <c r="E74" s="21">
        <v>41417</v>
      </c>
      <c r="F74" s="21">
        <v>41423</v>
      </c>
      <c r="G74" s="20" t="s">
        <v>4</v>
      </c>
      <c r="H74" s="20"/>
      <c r="I74" s="22">
        <v>6</v>
      </c>
      <c r="J74" s="20" t="s">
        <v>5</v>
      </c>
      <c r="K74" s="20"/>
      <c r="L74" s="20" t="s">
        <v>6</v>
      </c>
      <c r="M74" s="23"/>
      <c r="N74" s="23" t="s">
        <v>7</v>
      </c>
      <c r="O74" s="23"/>
      <c r="P74" s="24">
        <v>9.1</v>
      </c>
      <c r="Q74" s="24">
        <v>16.100000000000001</v>
      </c>
      <c r="R74" s="24">
        <v>18.5</v>
      </c>
      <c r="S74" s="24">
        <v>146.30000000000001</v>
      </c>
      <c r="T74" s="24">
        <v>1.78</v>
      </c>
      <c r="U74" s="24">
        <v>768</v>
      </c>
      <c r="V74" s="24">
        <v>1366</v>
      </c>
      <c r="W74" s="24">
        <v>1.0489999999999999</v>
      </c>
      <c r="X74" s="23" t="s">
        <v>8</v>
      </c>
      <c r="Y74" s="23" t="s">
        <v>8</v>
      </c>
      <c r="Z74" s="24">
        <v>7168</v>
      </c>
      <c r="AA74" s="24">
        <v>60</v>
      </c>
      <c r="AB74" s="24">
        <v>170</v>
      </c>
      <c r="AC74" s="24">
        <v>160</v>
      </c>
      <c r="AD74" s="23" t="s">
        <v>10</v>
      </c>
      <c r="AE74" s="23" t="s">
        <v>11</v>
      </c>
      <c r="AF74" s="23" t="s">
        <v>11</v>
      </c>
      <c r="AG74" s="23"/>
      <c r="AH74" s="23"/>
      <c r="AI74" s="23" t="s">
        <v>12</v>
      </c>
      <c r="AJ74" s="23" t="s">
        <v>11</v>
      </c>
      <c r="AK74" s="23" t="s">
        <v>23</v>
      </c>
      <c r="AL74" s="23" t="s">
        <v>13</v>
      </c>
      <c r="AM74" s="23"/>
      <c r="AN74" s="23" t="s">
        <v>14</v>
      </c>
      <c r="AO74" s="23"/>
      <c r="AP74" s="23" t="s">
        <v>14</v>
      </c>
      <c r="AQ74" s="23"/>
      <c r="AR74" s="23"/>
      <c r="AS74" s="23" t="s">
        <v>13</v>
      </c>
      <c r="AT74" s="23"/>
      <c r="AU74" s="23" t="s">
        <v>14</v>
      </c>
      <c r="AV74" s="25"/>
      <c r="AW74" s="25"/>
      <c r="AX74" s="26">
        <v>18.5</v>
      </c>
      <c r="AY74" s="26">
        <v>146.30000000000001</v>
      </c>
      <c r="AZ74" s="25" t="s">
        <v>14</v>
      </c>
      <c r="BA74" s="25" t="s">
        <v>14</v>
      </c>
      <c r="BB74" s="23"/>
      <c r="BC74" s="23" t="s">
        <v>15</v>
      </c>
      <c r="BD74" s="23"/>
      <c r="BE74" s="23" t="s">
        <v>11</v>
      </c>
      <c r="BF74" s="23" t="s">
        <v>156</v>
      </c>
      <c r="BG74" s="23" t="s">
        <v>11</v>
      </c>
      <c r="BH74" s="23" t="s">
        <v>17</v>
      </c>
      <c r="BI74" s="23"/>
      <c r="BJ74" s="23" t="s">
        <v>272</v>
      </c>
      <c r="BK74" s="23" t="s">
        <v>11</v>
      </c>
      <c r="BL74" s="23" t="s">
        <v>11</v>
      </c>
      <c r="BM74" s="23"/>
      <c r="BN74" s="23"/>
      <c r="BO74" s="24">
        <v>23.1</v>
      </c>
      <c r="BP74" s="24">
        <v>220.3</v>
      </c>
      <c r="BQ74" s="24">
        <v>250</v>
      </c>
      <c r="BR74" s="24">
        <v>218.8</v>
      </c>
      <c r="BS74" s="24">
        <v>200.3</v>
      </c>
      <c r="BT74" s="23"/>
      <c r="BU74" s="23"/>
      <c r="BV74" s="24">
        <v>12.48</v>
      </c>
      <c r="BW74" s="24">
        <v>0.3</v>
      </c>
      <c r="BX74" s="23"/>
      <c r="BY74" s="24">
        <v>0.25</v>
      </c>
      <c r="BZ74" s="27">
        <v>0.3</v>
      </c>
      <c r="CA74" s="27">
        <v>0.25</v>
      </c>
      <c r="CB74" s="25"/>
      <c r="CC74" s="25"/>
      <c r="CD74" s="28">
        <v>12.69</v>
      </c>
      <c r="CE74" s="28">
        <v>0.3</v>
      </c>
      <c r="CF74" s="25"/>
      <c r="CG74" s="28">
        <v>0.26</v>
      </c>
      <c r="CH74" s="28">
        <v>13.7</v>
      </c>
      <c r="CI74" s="28">
        <v>0.5</v>
      </c>
      <c r="CJ74" s="28">
        <v>0.5</v>
      </c>
      <c r="CK74" s="25"/>
      <c r="CL74" s="25"/>
      <c r="CM74" s="28">
        <v>0.48</v>
      </c>
      <c r="CN74" s="25"/>
      <c r="CO74" s="28">
        <v>0</v>
      </c>
      <c r="CP74" s="30" t="s">
        <v>5</v>
      </c>
      <c r="CQ74" s="8">
        <f t="shared" si="12"/>
        <v>7170.1982228298011</v>
      </c>
      <c r="CR74" s="8">
        <f t="shared" si="13"/>
        <v>19</v>
      </c>
      <c r="CS74" s="8">
        <f t="shared" si="14"/>
        <v>1.05</v>
      </c>
      <c r="CT74" s="8">
        <f t="shared" si="15"/>
        <v>30</v>
      </c>
      <c r="CU74" s="8">
        <f t="shared" si="16"/>
        <v>200</v>
      </c>
      <c r="CV74" s="10">
        <f t="shared" si="17"/>
        <v>32229.890000000003</v>
      </c>
      <c r="CW74" s="10">
        <f t="shared" si="20"/>
        <v>32.229890000000005</v>
      </c>
      <c r="CX74" s="8" t="str">
        <f t="shared" si="18"/>
        <v>No</v>
      </c>
      <c r="CY74" s="30" t="s">
        <v>11</v>
      </c>
      <c r="CZ74" s="30" t="s">
        <v>11</v>
      </c>
      <c r="DA74" s="31" t="s">
        <v>11</v>
      </c>
      <c r="DB74" s="31" t="s">
        <v>11</v>
      </c>
      <c r="DC74" s="8" t="str">
        <f t="shared" si="19"/>
        <v>No</v>
      </c>
      <c r="DD74" s="8" t="s">
        <v>11</v>
      </c>
      <c r="DE74" s="30" t="s">
        <v>11</v>
      </c>
      <c r="DF74" s="10">
        <f t="shared" si="21"/>
        <v>39.971879999999999</v>
      </c>
      <c r="DG74" s="9">
        <f>IF(S74&lt;Monitors!$H$4,(S74*Monitors!$I$4)+Monitors!$J$4,IF(S74&lt;Monitors!$H$5,(S74*Monitors!$I$5)+Monitors!$J$5,IF(S74&lt;Monitors!$H$6,(S74*Monitors!$I$6)+Monitors!$J$6,IF(S74&lt;Monitors!$H$7,(Monitors!$I$7*S74)+Monitors!$J$7,IF(S74&lt;Monitors!$H$8,(S74*Monitors!$I$8)+Monitors!$J$8,IF(S74&lt;Monitors!$H$9,(S74*Monitors!$I$9)+Monitors!$J$9,IF(S74&lt;Monitors!$H$10,(S74*Monitors!$I$10)+Monitors!$J$10,IF(S74&lt;Monitors!$H$11,(S74*Monitors!$I$11)+Monitors!$J$11,Monitors!$J$12))))))))</f>
        <v>28.206249999999997</v>
      </c>
      <c r="DH74" s="10">
        <f>$DF74-(Monitors!$B$4*'All Data'!$W74)</f>
        <v>33.541510000000002</v>
      </c>
      <c r="DI74" s="10">
        <f>IF($CX74="Yes",DH74-(Monitors!$E$4*(DG74+(Monitors!$B$4*'All Data'!$W74))),'All Data'!DH74)</f>
        <v>33.541510000000002</v>
      </c>
      <c r="DJ74" s="10">
        <f>IF(DD74="Yes",'All Data'!DI74-(DG74*Monitors!$C$4),'All Data'!DI74)</f>
        <v>33.541510000000002</v>
      </c>
      <c r="DK74" s="10">
        <f>IF($DE74="Yes",DJ74-(DG74*Monitors!$D$4),'All Data'!DJ74)</f>
        <v>33.541510000000002</v>
      </c>
      <c r="DL74" s="10">
        <f>IF($CZ74="Yes",DK74-Monitors!$C$7,'All Data'!DK74)</f>
        <v>33.541510000000002</v>
      </c>
      <c r="DM74" s="10">
        <f>IF($DA74="Yes",DL74-Monitors!$D$7,'All Data'!DL74)</f>
        <v>33.541510000000002</v>
      </c>
      <c r="DN74" s="10">
        <f>IF(DB74="Yes",DM74-((DG74+(W74*Monitors!$B$4))*Monitors!$F$4),'All Data'!DM74)</f>
        <v>33.541510000000002</v>
      </c>
      <c r="DO74" s="8" t="str">
        <f t="shared" si="22"/>
        <v>No</v>
      </c>
      <c r="DP74" s="10">
        <v>1.2891956000000002</v>
      </c>
      <c r="DQ74" s="10">
        <v>11.190804400000001</v>
      </c>
      <c r="DR74" s="10">
        <v>11.190804400000001</v>
      </c>
      <c r="DS74" s="9">
        <v>13.965829800926514</v>
      </c>
      <c r="DT74" s="9" t="s">
        <v>23</v>
      </c>
      <c r="DU74" s="14">
        <v>0</v>
      </c>
    </row>
    <row r="75" spans="1:125" ht="18" customHeight="1">
      <c r="A75" s="29">
        <v>74</v>
      </c>
      <c r="B75" s="29">
        <v>38</v>
      </c>
      <c r="C75" s="29">
        <v>1048</v>
      </c>
      <c r="D75" s="21">
        <v>41426</v>
      </c>
      <c r="E75" s="21">
        <v>41390</v>
      </c>
      <c r="F75" s="21">
        <v>41409</v>
      </c>
      <c r="G75" s="20"/>
      <c r="H75" s="20"/>
      <c r="I75" s="22">
        <v>6</v>
      </c>
      <c r="J75" s="20" t="s">
        <v>5</v>
      </c>
      <c r="K75" s="20"/>
      <c r="L75" s="20" t="s">
        <v>6</v>
      </c>
      <c r="M75" s="23"/>
      <c r="N75" s="23" t="s">
        <v>7</v>
      </c>
      <c r="O75" s="23"/>
      <c r="P75" s="24">
        <v>9.1</v>
      </c>
      <c r="Q75" s="24">
        <v>16.100000000000001</v>
      </c>
      <c r="R75" s="24">
        <v>18.5</v>
      </c>
      <c r="S75" s="24">
        <v>146.4</v>
      </c>
      <c r="T75" s="24">
        <v>1.78</v>
      </c>
      <c r="U75" s="24">
        <v>768</v>
      </c>
      <c r="V75" s="24">
        <v>1366</v>
      </c>
      <c r="W75" s="24">
        <v>1.0489999999999999</v>
      </c>
      <c r="X75" s="23" t="s">
        <v>8</v>
      </c>
      <c r="Y75" s="23" t="s">
        <v>8</v>
      </c>
      <c r="Z75" s="24">
        <v>7168</v>
      </c>
      <c r="AA75" s="24">
        <v>60</v>
      </c>
      <c r="AB75" s="24">
        <v>90</v>
      </c>
      <c r="AC75" s="24">
        <v>65</v>
      </c>
      <c r="AD75" s="23" t="s">
        <v>10</v>
      </c>
      <c r="AE75" s="23" t="s">
        <v>11</v>
      </c>
      <c r="AF75" s="23" t="s">
        <v>11</v>
      </c>
      <c r="AG75" s="23"/>
      <c r="AH75" s="23"/>
      <c r="AI75" s="23" t="s">
        <v>34</v>
      </c>
      <c r="AJ75" s="23" t="s">
        <v>11</v>
      </c>
      <c r="AK75" s="23" t="s">
        <v>23</v>
      </c>
      <c r="AL75" s="23" t="s">
        <v>111</v>
      </c>
      <c r="AM75" s="23"/>
      <c r="AN75" s="23" t="s">
        <v>14</v>
      </c>
      <c r="AO75" s="23"/>
      <c r="AP75" s="23" t="s">
        <v>14</v>
      </c>
      <c r="AQ75" s="23"/>
      <c r="AR75" s="23"/>
      <c r="AS75" s="23" t="s">
        <v>111</v>
      </c>
      <c r="AT75" s="23"/>
      <c r="AU75" s="23" t="s">
        <v>14</v>
      </c>
      <c r="AV75" s="25"/>
      <c r="AW75" s="25"/>
      <c r="AX75" s="26">
        <v>18.5</v>
      </c>
      <c r="AY75" s="26">
        <v>146.4</v>
      </c>
      <c r="AZ75" s="25" t="s">
        <v>14</v>
      </c>
      <c r="BA75" s="25" t="s">
        <v>14</v>
      </c>
      <c r="BB75" s="23"/>
      <c r="BC75" s="23" t="s">
        <v>15</v>
      </c>
      <c r="BD75" s="23"/>
      <c r="BE75" s="23" t="s">
        <v>11</v>
      </c>
      <c r="BF75" s="23" t="s">
        <v>698</v>
      </c>
      <c r="BG75" s="23" t="s">
        <v>11</v>
      </c>
      <c r="BH75" s="23" t="s">
        <v>17</v>
      </c>
      <c r="BI75" s="23"/>
      <c r="BJ75" s="23" t="s">
        <v>272</v>
      </c>
      <c r="BK75" s="23" t="s">
        <v>11</v>
      </c>
      <c r="BL75" s="23" t="s">
        <v>11</v>
      </c>
      <c r="BM75" s="23"/>
      <c r="BN75" s="23"/>
      <c r="BO75" s="24">
        <v>7.6</v>
      </c>
      <c r="BP75" s="24">
        <v>272.3</v>
      </c>
      <c r="BQ75" s="24">
        <v>200</v>
      </c>
      <c r="BR75" s="24">
        <v>266.5</v>
      </c>
      <c r="BS75" s="24">
        <v>200</v>
      </c>
      <c r="BT75" s="23"/>
      <c r="BU75" s="23"/>
      <c r="BV75" s="24">
        <v>12.56</v>
      </c>
      <c r="BW75" s="24">
        <v>0.08</v>
      </c>
      <c r="BX75" s="23"/>
      <c r="BY75" s="24">
        <v>0.06</v>
      </c>
      <c r="BZ75" s="27">
        <v>0.08</v>
      </c>
      <c r="CA75" s="27">
        <v>0.06</v>
      </c>
      <c r="CB75" s="25"/>
      <c r="CC75" s="25"/>
      <c r="CD75" s="28">
        <v>12.77</v>
      </c>
      <c r="CE75" s="28">
        <v>0.11</v>
      </c>
      <c r="CF75" s="25"/>
      <c r="CG75" s="28">
        <v>0.08</v>
      </c>
      <c r="CH75" s="28">
        <v>13.7</v>
      </c>
      <c r="CI75" s="28">
        <v>0.5</v>
      </c>
      <c r="CJ75" s="28">
        <v>0.5</v>
      </c>
      <c r="CK75" s="25"/>
      <c r="CL75" s="25"/>
      <c r="CM75" s="28">
        <v>0.49</v>
      </c>
      <c r="CN75" s="25"/>
      <c r="CO75" s="28">
        <v>0</v>
      </c>
      <c r="CP75" s="30" t="s">
        <v>5</v>
      </c>
      <c r="CQ75" s="8">
        <f t="shared" si="12"/>
        <v>7165.3005464480875</v>
      </c>
      <c r="CR75" s="8">
        <f t="shared" si="13"/>
        <v>19</v>
      </c>
      <c r="CS75" s="8">
        <f t="shared" si="14"/>
        <v>1.05</v>
      </c>
      <c r="CT75" s="8">
        <f t="shared" si="15"/>
        <v>30</v>
      </c>
      <c r="CU75" s="8">
        <f t="shared" si="16"/>
        <v>200</v>
      </c>
      <c r="CV75" s="10">
        <f t="shared" si="17"/>
        <v>39864.720000000001</v>
      </c>
      <c r="CW75" s="10">
        <f t="shared" si="20"/>
        <v>39.864719999999998</v>
      </c>
      <c r="CX75" s="8" t="str">
        <f t="shared" si="18"/>
        <v>No</v>
      </c>
      <c r="CY75" s="30" t="s">
        <v>11</v>
      </c>
      <c r="CZ75" s="30" t="s">
        <v>11</v>
      </c>
      <c r="DA75" s="31" t="s">
        <v>11</v>
      </c>
      <c r="DB75" s="31" t="s">
        <v>11</v>
      </c>
      <c r="DC75" s="8" t="str">
        <f t="shared" si="19"/>
        <v>No</v>
      </c>
      <c r="DD75" s="8" t="s">
        <v>11</v>
      </c>
      <c r="DE75" s="30" t="s">
        <v>11</v>
      </c>
      <c r="DF75" s="10">
        <f t="shared" si="21"/>
        <v>38.964479999999995</v>
      </c>
      <c r="DG75" s="9">
        <f>IF(S75&lt;Monitors!$H$4,(S75*Monitors!$I$4)+Monitors!$J$4,IF(S75&lt;Monitors!$H$5,(S75*Monitors!$I$5)+Monitors!$J$5,IF(S75&lt;Monitors!$H$6,(S75*Monitors!$I$6)+Monitors!$J$6,IF(S75&lt;Monitors!$H$7,(Monitors!$I$7*S75)+Monitors!$J$7,IF(S75&lt;Monitors!$H$8,(S75*Monitors!$I$8)+Monitors!$J$8,IF(S75&lt;Monitors!$H$9,(S75*Monitors!$I$9)+Monitors!$J$9,IF(S75&lt;Monitors!$H$10,(S75*Monitors!$I$10)+Monitors!$J$10,IF(S75&lt;Monitors!$H$11,(S75*Monitors!$I$11)+Monitors!$J$11,Monitors!$J$12))))))))</f>
        <v>28.275000000000006</v>
      </c>
      <c r="DH75" s="10">
        <f>$DF75-(Monitors!$B$4*'All Data'!$W75)</f>
        <v>32.534109999999998</v>
      </c>
      <c r="DI75" s="10">
        <f>IF($CX75="Yes",DH75-(Monitors!$E$4*(DG75+(Monitors!$B$4*'All Data'!$W75))),'All Data'!DH75)</f>
        <v>32.534109999999998</v>
      </c>
      <c r="DJ75" s="10">
        <f>IF(DD75="Yes",'All Data'!DI75-(DG75*Monitors!$C$4),'All Data'!DI75)</f>
        <v>32.534109999999998</v>
      </c>
      <c r="DK75" s="10">
        <f>IF($DE75="Yes",DJ75-(DG75*Monitors!$D$4),'All Data'!DJ75)</f>
        <v>32.534109999999998</v>
      </c>
      <c r="DL75" s="10">
        <f>IF($CZ75="Yes",DK75-Monitors!$C$7,'All Data'!DK75)</f>
        <v>32.534109999999998</v>
      </c>
      <c r="DM75" s="10">
        <f>IF($DA75="Yes",DL75-Monitors!$D$7,'All Data'!DL75)</f>
        <v>32.534109999999998</v>
      </c>
      <c r="DN75" s="10">
        <f>IF(DB75="Yes",DM75-((DG75+(W75*Monitors!$B$4))*Monitors!$F$4),'All Data'!DM75)</f>
        <v>32.534109999999998</v>
      </c>
      <c r="DO75" s="8" t="str">
        <f t="shared" si="22"/>
        <v>No</v>
      </c>
      <c r="DP75" s="10">
        <v>1.5945888000000001</v>
      </c>
      <c r="DQ75" s="10">
        <v>10.9654112</v>
      </c>
      <c r="DR75" s="10">
        <v>10.9654112</v>
      </c>
      <c r="DS75" s="9">
        <v>13.975307091703673</v>
      </c>
      <c r="DT75" s="9" t="s">
        <v>23</v>
      </c>
      <c r="DU75" s="14">
        <v>0</v>
      </c>
    </row>
    <row r="76" spans="1:125" ht="18" customHeight="1">
      <c r="A76" s="29">
        <v>75</v>
      </c>
      <c r="B76" s="29">
        <v>25</v>
      </c>
      <c r="C76" s="29">
        <v>1383</v>
      </c>
      <c r="D76" s="21">
        <v>40758</v>
      </c>
      <c r="E76" s="21">
        <v>41424</v>
      </c>
      <c r="F76" s="21">
        <v>41429</v>
      </c>
      <c r="G76" s="20" t="s">
        <v>4</v>
      </c>
      <c r="H76" s="20" t="s">
        <v>26</v>
      </c>
      <c r="I76" s="22">
        <v>6</v>
      </c>
      <c r="J76" s="20" t="s">
        <v>5</v>
      </c>
      <c r="K76" s="20" t="s">
        <v>26</v>
      </c>
      <c r="L76" s="20" t="s">
        <v>27</v>
      </c>
      <c r="M76" s="23" t="s">
        <v>27</v>
      </c>
      <c r="N76" s="23" t="s">
        <v>7</v>
      </c>
      <c r="O76" s="23" t="s">
        <v>26</v>
      </c>
      <c r="P76" s="24">
        <v>9.1</v>
      </c>
      <c r="Q76" s="24">
        <v>16.100000000000001</v>
      </c>
      <c r="R76" s="24">
        <v>18.5</v>
      </c>
      <c r="S76" s="24">
        <v>146.30000000000001</v>
      </c>
      <c r="T76" s="24">
        <v>1.78</v>
      </c>
      <c r="U76" s="24">
        <v>768</v>
      </c>
      <c r="V76" s="24">
        <v>1366</v>
      </c>
      <c r="W76" s="24">
        <v>1.0489999999999999</v>
      </c>
      <c r="X76" s="23" t="s">
        <v>8</v>
      </c>
      <c r="Y76" s="23" t="s">
        <v>8</v>
      </c>
      <c r="Z76" s="24">
        <v>7171</v>
      </c>
      <c r="AA76" s="24">
        <v>60</v>
      </c>
      <c r="AB76" s="24">
        <v>170</v>
      </c>
      <c r="AC76" s="24">
        <v>160</v>
      </c>
      <c r="AD76" s="23" t="s">
        <v>28</v>
      </c>
      <c r="AE76" s="23" t="s">
        <v>23</v>
      </c>
      <c r="AF76" s="23" t="s">
        <v>11</v>
      </c>
      <c r="AG76" s="23" t="s">
        <v>26</v>
      </c>
      <c r="AH76" s="23" t="s">
        <v>26</v>
      </c>
      <c r="AI76" s="23" t="s">
        <v>12</v>
      </c>
      <c r="AJ76" s="23" t="s">
        <v>11</v>
      </c>
      <c r="AK76" s="23" t="s">
        <v>11</v>
      </c>
      <c r="AL76" s="23" t="s">
        <v>25</v>
      </c>
      <c r="AM76" s="23" t="s">
        <v>14</v>
      </c>
      <c r="AN76" s="23" t="s">
        <v>14</v>
      </c>
      <c r="AO76" s="23" t="s">
        <v>14</v>
      </c>
      <c r="AP76" s="23" t="s">
        <v>36</v>
      </c>
      <c r="AQ76" s="23" t="s">
        <v>14</v>
      </c>
      <c r="AR76" s="23"/>
      <c r="AS76" s="23" t="s">
        <v>25</v>
      </c>
      <c r="AT76" s="23" t="s">
        <v>14</v>
      </c>
      <c r="AU76" s="23" t="s">
        <v>14</v>
      </c>
      <c r="AV76" s="25" t="s">
        <v>14</v>
      </c>
      <c r="AW76" s="25" t="s">
        <v>26</v>
      </c>
      <c r="AX76" s="26">
        <v>18.5</v>
      </c>
      <c r="AY76" s="26">
        <v>146.30000000000001</v>
      </c>
      <c r="AZ76" s="25" t="s">
        <v>14</v>
      </c>
      <c r="BA76" s="25" t="s">
        <v>14</v>
      </c>
      <c r="BB76" s="23" t="s">
        <v>26</v>
      </c>
      <c r="BC76" s="23" t="s">
        <v>15</v>
      </c>
      <c r="BD76" s="23" t="s">
        <v>26</v>
      </c>
      <c r="BE76" s="23" t="s">
        <v>11</v>
      </c>
      <c r="BF76" s="23" t="s">
        <v>282</v>
      </c>
      <c r="BG76" s="23" t="s">
        <v>11</v>
      </c>
      <c r="BH76" s="23" t="s">
        <v>17</v>
      </c>
      <c r="BI76" s="23" t="s">
        <v>14</v>
      </c>
      <c r="BJ76" s="23"/>
      <c r="BK76" s="23" t="s">
        <v>11</v>
      </c>
      <c r="BL76" s="23" t="s">
        <v>11</v>
      </c>
      <c r="BM76" s="23" t="s">
        <v>11</v>
      </c>
      <c r="BN76" s="23"/>
      <c r="BO76" s="24">
        <v>5.2</v>
      </c>
      <c r="BP76" s="24">
        <v>248</v>
      </c>
      <c r="BQ76" s="24">
        <v>248</v>
      </c>
      <c r="BR76" s="24">
        <v>220</v>
      </c>
      <c r="BS76" s="24">
        <v>200</v>
      </c>
      <c r="BT76" s="23"/>
      <c r="BU76" s="23"/>
      <c r="BV76" s="24">
        <v>12.74</v>
      </c>
      <c r="BW76" s="24">
        <v>0.13</v>
      </c>
      <c r="BX76" s="23"/>
      <c r="BY76" s="24">
        <v>0.1</v>
      </c>
      <c r="BZ76" s="27">
        <v>0.13</v>
      </c>
      <c r="CA76" s="27">
        <v>0.1</v>
      </c>
      <c r="CB76" s="25"/>
      <c r="CC76" s="25"/>
      <c r="CD76" s="28">
        <v>12.78</v>
      </c>
      <c r="CE76" s="28">
        <v>0.2</v>
      </c>
      <c r="CF76" s="25"/>
      <c r="CG76" s="28">
        <v>0.14000000000000001</v>
      </c>
      <c r="CH76" s="28">
        <v>13.65</v>
      </c>
      <c r="CI76" s="28">
        <v>0.5</v>
      </c>
      <c r="CJ76" s="28">
        <v>0.5</v>
      </c>
      <c r="CK76" s="28">
        <v>0</v>
      </c>
      <c r="CL76" s="28">
        <v>0</v>
      </c>
      <c r="CM76" s="28">
        <v>0.5</v>
      </c>
      <c r="CN76" s="25"/>
      <c r="CO76" s="28">
        <v>0</v>
      </c>
      <c r="CP76" s="30" t="s">
        <v>5</v>
      </c>
      <c r="CQ76" s="8">
        <f t="shared" si="12"/>
        <v>7170.1982228298011</v>
      </c>
      <c r="CR76" s="8">
        <f t="shared" si="13"/>
        <v>19</v>
      </c>
      <c r="CS76" s="8">
        <f t="shared" si="14"/>
        <v>1.05</v>
      </c>
      <c r="CT76" s="8">
        <f t="shared" si="15"/>
        <v>30</v>
      </c>
      <c r="CU76" s="8">
        <f t="shared" si="16"/>
        <v>200</v>
      </c>
      <c r="CV76" s="10">
        <f t="shared" si="17"/>
        <v>36282.400000000001</v>
      </c>
      <c r="CW76" s="10">
        <f t="shared" si="20"/>
        <v>36.282400000000003</v>
      </c>
      <c r="CX76" s="8" t="str">
        <f t="shared" si="18"/>
        <v>No</v>
      </c>
      <c r="CY76" s="30" t="s">
        <v>11</v>
      </c>
      <c r="CZ76" s="30" t="s">
        <v>11</v>
      </c>
      <c r="DA76" s="31" t="s">
        <v>11</v>
      </c>
      <c r="DB76" s="31" t="s">
        <v>11</v>
      </c>
      <c r="DC76" s="8" t="str">
        <f t="shared" si="19"/>
        <v>No</v>
      </c>
      <c r="DD76" s="8" t="s">
        <v>11</v>
      </c>
      <c r="DE76" s="30" t="s">
        <v>11</v>
      </c>
      <c r="DF76" s="10">
        <f t="shared" si="21"/>
        <v>39.80106</v>
      </c>
      <c r="DG76" s="9">
        <f>IF(S76&lt;Monitors!$H$4,(S76*Monitors!$I$4)+Monitors!$J$4,IF(S76&lt;Monitors!$H$5,(S76*Monitors!$I$5)+Monitors!$J$5,IF(S76&lt;Monitors!$H$6,(S76*Monitors!$I$6)+Monitors!$J$6,IF(S76&lt;Monitors!$H$7,(Monitors!$I$7*S76)+Monitors!$J$7,IF(S76&lt;Monitors!$H$8,(S76*Monitors!$I$8)+Monitors!$J$8,IF(S76&lt;Monitors!$H$9,(S76*Monitors!$I$9)+Monitors!$J$9,IF(S76&lt;Monitors!$H$10,(S76*Monitors!$I$10)+Monitors!$J$10,IF(S76&lt;Monitors!$H$11,(S76*Monitors!$I$11)+Monitors!$J$11,Monitors!$J$12))))))))</f>
        <v>28.206249999999997</v>
      </c>
      <c r="DH76" s="10">
        <f>$DF76-(Monitors!$B$4*'All Data'!$W76)</f>
        <v>33.370690000000003</v>
      </c>
      <c r="DI76" s="10">
        <f>IF($CX76="Yes",DH76-(Monitors!$E$4*(DG76+(Monitors!$B$4*'All Data'!$W76))),'All Data'!DH76)</f>
        <v>33.370690000000003</v>
      </c>
      <c r="DJ76" s="10">
        <f>IF(DD76="Yes",'All Data'!DI76-(DG76*Monitors!$C$4),'All Data'!DI76)</f>
        <v>33.370690000000003</v>
      </c>
      <c r="DK76" s="10">
        <f>IF($DE76="Yes",DJ76-(DG76*Monitors!$D$4),'All Data'!DJ76)</f>
        <v>33.370690000000003</v>
      </c>
      <c r="DL76" s="10">
        <f>IF($CZ76="Yes",DK76-Monitors!$C$7,'All Data'!DK76)</f>
        <v>33.370690000000003</v>
      </c>
      <c r="DM76" s="10">
        <f>IF($DA76="Yes",DL76-Monitors!$D$7,'All Data'!DL76)</f>
        <v>33.370690000000003</v>
      </c>
      <c r="DN76" s="10">
        <f>IF(DB76="Yes",DM76-((DG76+(W76*Monitors!$B$4))*Monitors!$F$4),'All Data'!DM76)</f>
        <v>33.370690000000003</v>
      </c>
      <c r="DO76" s="8" t="str">
        <f t="shared" si="22"/>
        <v>No</v>
      </c>
      <c r="DP76" s="10">
        <v>1.4512960000000001</v>
      </c>
      <c r="DQ76" s="10">
        <v>11.288703999999999</v>
      </c>
      <c r="DR76" s="10">
        <v>11.288703999999999</v>
      </c>
      <c r="DS76" s="9">
        <v>13.965829800926514</v>
      </c>
      <c r="DT76" s="9" t="s">
        <v>23</v>
      </c>
      <c r="DU76" s="14">
        <v>0</v>
      </c>
    </row>
    <row r="77" spans="1:125" ht="18" customHeight="1">
      <c r="A77" s="29">
        <v>76</v>
      </c>
      <c r="B77" s="29">
        <v>14</v>
      </c>
      <c r="C77" s="29">
        <v>19</v>
      </c>
      <c r="D77" s="21">
        <v>41913</v>
      </c>
      <c r="E77" s="21">
        <v>41899</v>
      </c>
      <c r="F77" s="21">
        <v>41921</v>
      </c>
      <c r="G77" s="20" t="s">
        <v>4</v>
      </c>
      <c r="H77" s="20"/>
      <c r="I77" s="22">
        <v>6</v>
      </c>
      <c r="J77" s="20" t="s">
        <v>5</v>
      </c>
      <c r="K77" s="20"/>
      <c r="L77" s="20" t="s">
        <v>6</v>
      </c>
      <c r="M77" s="23"/>
      <c r="N77" s="23" t="s">
        <v>7</v>
      </c>
      <c r="O77" s="23"/>
      <c r="P77" s="24">
        <v>9.1</v>
      </c>
      <c r="Q77" s="24">
        <v>16.100000000000001</v>
      </c>
      <c r="R77" s="24">
        <v>18.5</v>
      </c>
      <c r="S77" s="24">
        <v>146.30000000000001</v>
      </c>
      <c r="T77" s="24">
        <v>1.78</v>
      </c>
      <c r="U77" s="24">
        <v>768</v>
      </c>
      <c r="V77" s="24">
        <v>1366</v>
      </c>
      <c r="W77" s="24">
        <v>1.0489999999999999</v>
      </c>
      <c r="X77" s="23" t="s">
        <v>8</v>
      </c>
      <c r="Y77" s="23" t="s">
        <v>8</v>
      </c>
      <c r="Z77" s="24">
        <v>7168</v>
      </c>
      <c r="AA77" s="24">
        <v>60</v>
      </c>
      <c r="AB77" s="24">
        <v>170</v>
      </c>
      <c r="AC77" s="24">
        <v>160</v>
      </c>
      <c r="AD77" s="23" t="s">
        <v>10</v>
      </c>
      <c r="AE77" s="23" t="s">
        <v>11</v>
      </c>
      <c r="AF77" s="23" t="s">
        <v>11</v>
      </c>
      <c r="AG77" s="23"/>
      <c r="AH77" s="23"/>
      <c r="AI77" s="23" t="s">
        <v>12</v>
      </c>
      <c r="AJ77" s="23" t="s">
        <v>11</v>
      </c>
      <c r="AK77" s="23" t="s">
        <v>11</v>
      </c>
      <c r="AL77" s="23" t="s">
        <v>25</v>
      </c>
      <c r="AM77" s="23"/>
      <c r="AN77" s="23" t="s">
        <v>14</v>
      </c>
      <c r="AO77" s="23"/>
      <c r="AP77" s="23" t="s">
        <v>14</v>
      </c>
      <c r="AQ77" s="23"/>
      <c r="AR77" s="23"/>
      <c r="AS77" s="23" t="s">
        <v>25</v>
      </c>
      <c r="AT77" s="23"/>
      <c r="AU77" s="23" t="s">
        <v>14</v>
      </c>
      <c r="AV77" s="25"/>
      <c r="AW77" s="25"/>
      <c r="AX77" s="26">
        <v>18.5</v>
      </c>
      <c r="AY77" s="26">
        <v>146.30000000000001</v>
      </c>
      <c r="AZ77" s="25" t="s">
        <v>14</v>
      </c>
      <c r="BA77" s="25" t="s">
        <v>14</v>
      </c>
      <c r="BB77" s="23"/>
      <c r="BC77" s="23" t="s">
        <v>15</v>
      </c>
      <c r="BD77" s="23"/>
      <c r="BE77" s="23" t="s">
        <v>11</v>
      </c>
      <c r="BF77" s="23" t="s">
        <v>682</v>
      </c>
      <c r="BG77" s="23" t="s">
        <v>11</v>
      </c>
      <c r="BH77" s="23" t="s">
        <v>17</v>
      </c>
      <c r="BI77" s="23"/>
      <c r="BJ77" s="23" t="s">
        <v>18</v>
      </c>
      <c r="BK77" s="23" t="s">
        <v>11</v>
      </c>
      <c r="BL77" s="23" t="s">
        <v>11</v>
      </c>
      <c r="BM77" s="23"/>
      <c r="BN77" s="23"/>
      <c r="BO77" s="24">
        <v>3.8</v>
      </c>
      <c r="BP77" s="24">
        <v>177.8</v>
      </c>
      <c r="BQ77" s="24">
        <v>250</v>
      </c>
      <c r="BR77" s="24">
        <v>131.9</v>
      </c>
      <c r="BS77" s="24">
        <v>177.8</v>
      </c>
      <c r="BT77" s="23"/>
      <c r="BU77" s="23"/>
      <c r="BV77" s="24">
        <v>12.86</v>
      </c>
      <c r="BW77" s="24">
        <v>0.23</v>
      </c>
      <c r="BX77" s="23"/>
      <c r="BY77" s="24">
        <v>0.15</v>
      </c>
      <c r="BZ77" s="27">
        <v>0.23</v>
      </c>
      <c r="CA77" s="27">
        <v>0.15</v>
      </c>
      <c r="CB77" s="25"/>
      <c r="CC77" s="25"/>
      <c r="CD77" s="28">
        <v>13.02</v>
      </c>
      <c r="CE77" s="28">
        <v>0.32</v>
      </c>
      <c r="CF77" s="25"/>
      <c r="CG77" s="28">
        <v>0.22</v>
      </c>
      <c r="CH77" s="28">
        <v>13.7</v>
      </c>
      <c r="CI77" s="28">
        <v>0.5</v>
      </c>
      <c r="CJ77" s="28">
        <v>0.5</v>
      </c>
      <c r="CK77" s="25"/>
      <c r="CL77" s="25"/>
      <c r="CM77" s="28">
        <v>0.55000000000000004</v>
      </c>
      <c r="CN77" s="25"/>
      <c r="CO77" s="28">
        <v>0</v>
      </c>
      <c r="CP77" s="30" t="s">
        <v>5</v>
      </c>
      <c r="CQ77" s="8">
        <f t="shared" si="12"/>
        <v>7170.1982228298011</v>
      </c>
      <c r="CR77" s="8">
        <f t="shared" si="13"/>
        <v>19</v>
      </c>
      <c r="CS77" s="8">
        <f t="shared" si="14"/>
        <v>1.05</v>
      </c>
      <c r="CT77" s="8">
        <f t="shared" si="15"/>
        <v>30</v>
      </c>
      <c r="CU77" s="8">
        <f t="shared" si="16"/>
        <v>100</v>
      </c>
      <c r="CV77" s="10">
        <f t="shared" si="17"/>
        <v>26012.140000000003</v>
      </c>
      <c r="CW77" s="10">
        <f t="shared" si="20"/>
        <v>26.012140000000002</v>
      </c>
      <c r="CX77" s="8" t="str">
        <f t="shared" si="18"/>
        <v>No</v>
      </c>
      <c r="CY77" s="30" t="s">
        <v>11</v>
      </c>
      <c r="CZ77" s="30" t="s">
        <v>11</v>
      </c>
      <c r="DA77" s="31" t="s">
        <v>11</v>
      </c>
      <c r="DB77" s="31" t="s">
        <v>11</v>
      </c>
      <c r="DC77" s="8" t="str">
        <f t="shared" si="19"/>
        <v>No</v>
      </c>
      <c r="DD77" s="8" t="s">
        <v>11</v>
      </c>
      <c r="DE77" s="30" t="s">
        <v>11</v>
      </c>
      <c r="DF77" s="10">
        <f t="shared" si="21"/>
        <v>40.738379999999992</v>
      </c>
      <c r="DG77" s="9">
        <f>IF(S77&lt;Monitors!$H$4,(S77*Monitors!$I$4)+Monitors!$J$4,IF(S77&lt;Monitors!$H$5,(S77*Monitors!$I$5)+Monitors!$J$5,IF(S77&lt;Monitors!$H$6,(S77*Monitors!$I$6)+Monitors!$J$6,IF(S77&lt;Monitors!$H$7,(Monitors!$I$7*S77)+Monitors!$J$7,IF(S77&lt;Monitors!$H$8,(S77*Monitors!$I$8)+Monitors!$J$8,IF(S77&lt;Monitors!$H$9,(S77*Monitors!$I$9)+Monitors!$J$9,IF(S77&lt;Monitors!$H$10,(S77*Monitors!$I$10)+Monitors!$J$10,IF(S77&lt;Monitors!$H$11,(S77*Monitors!$I$11)+Monitors!$J$11,Monitors!$J$12))))))))</f>
        <v>28.206249999999997</v>
      </c>
      <c r="DH77" s="10">
        <f>$DF77-(Monitors!$B$4*'All Data'!$W77)</f>
        <v>34.308009999999996</v>
      </c>
      <c r="DI77" s="10">
        <f>IF($CX77="Yes",DH77-(Monitors!$E$4*(DG77+(Monitors!$B$4*'All Data'!$W77))),'All Data'!DH77)</f>
        <v>34.308009999999996</v>
      </c>
      <c r="DJ77" s="10">
        <f>IF(DD77="Yes",'All Data'!DI77-(DG77*Monitors!$C$4),'All Data'!DI77)</f>
        <v>34.308009999999996</v>
      </c>
      <c r="DK77" s="10">
        <f>IF($DE77="Yes",DJ77-(DG77*Monitors!$D$4),'All Data'!DJ77)</f>
        <v>34.308009999999996</v>
      </c>
      <c r="DL77" s="10">
        <f>IF($CZ77="Yes",DK77-Monitors!$C$7,'All Data'!DK77)</f>
        <v>34.308009999999996</v>
      </c>
      <c r="DM77" s="10">
        <f>IF($DA77="Yes",DL77-Monitors!$D$7,'All Data'!DL77)</f>
        <v>34.308009999999996</v>
      </c>
      <c r="DN77" s="10">
        <f>IF(DB77="Yes",DM77-((DG77+(W77*Monitors!$B$4))*Monitors!$F$4),'All Data'!DM77)</f>
        <v>34.308009999999996</v>
      </c>
      <c r="DO77" s="8" t="str">
        <f t="shared" si="22"/>
        <v>No</v>
      </c>
      <c r="DP77" s="10">
        <v>1.0404856000000002</v>
      </c>
      <c r="DQ77" s="10">
        <v>11.819514399999999</v>
      </c>
      <c r="DR77" s="10">
        <v>11.819514399999999</v>
      </c>
      <c r="DS77" s="9">
        <v>13.965829800926514</v>
      </c>
      <c r="DT77" s="9" t="s">
        <v>23</v>
      </c>
      <c r="DU77" s="14">
        <v>0</v>
      </c>
    </row>
    <row r="78" spans="1:125" ht="18" customHeight="1">
      <c r="A78" s="29">
        <v>77</v>
      </c>
      <c r="B78" s="29">
        <v>27</v>
      </c>
      <c r="C78" s="29">
        <v>932</v>
      </c>
      <c r="D78" s="21">
        <v>41782</v>
      </c>
      <c r="E78" s="21">
        <v>41778</v>
      </c>
      <c r="F78" s="21">
        <v>41780</v>
      </c>
      <c r="G78" s="20" t="s">
        <v>4</v>
      </c>
      <c r="H78" s="20"/>
      <c r="I78" s="22">
        <v>6</v>
      </c>
      <c r="J78" s="20" t="s">
        <v>5</v>
      </c>
      <c r="K78" s="20"/>
      <c r="L78" s="20" t="s">
        <v>6</v>
      </c>
      <c r="M78" s="23"/>
      <c r="N78" s="23" t="s">
        <v>7</v>
      </c>
      <c r="O78" s="23"/>
      <c r="P78" s="24">
        <v>9.1</v>
      </c>
      <c r="Q78" s="24">
        <v>16.100000000000001</v>
      </c>
      <c r="R78" s="24">
        <v>18.5</v>
      </c>
      <c r="S78" s="24">
        <v>146.35</v>
      </c>
      <c r="T78" s="24">
        <v>1.78</v>
      </c>
      <c r="U78" s="24">
        <v>768</v>
      </c>
      <c r="V78" s="24">
        <v>1366</v>
      </c>
      <c r="W78" s="24">
        <v>1.0489999999999999</v>
      </c>
      <c r="X78" s="23" t="s">
        <v>8</v>
      </c>
      <c r="Y78" s="23" t="s">
        <v>8</v>
      </c>
      <c r="Z78" s="24">
        <v>7168</v>
      </c>
      <c r="AA78" s="24">
        <v>60</v>
      </c>
      <c r="AB78" s="24">
        <v>170</v>
      </c>
      <c r="AC78" s="24">
        <v>160</v>
      </c>
      <c r="AD78" s="23" t="s">
        <v>293</v>
      </c>
      <c r="AE78" s="23" t="s">
        <v>23</v>
      </c>
      <c r="AF78" s="23" t="s">
        <v>11</v>
      </c>
      <c r="AG78" s="23"/>
      <c r="AH78" s="23"/>
      <c r="AI78" s="23" t="s">
        <v>12</v>
      </c>
      <c r="AJ78" s="23" t="s">
        <v>11</v>
      </c>
      <c r="AK78" s="23" t="s">
        <v>11</v>
      </c>
      <c r="AL78" s="23" t="s">
        <v>25</v>
      </c>
      <c r="AM78" s="23"/>
      <c r="AN78" s="23" t="s">
        <v>14</v>
      </c>
      <c r="AO78" s="23"/>
      <c r="AP78" s="23" t="s">
        <v>14</v>
      </c>
      <c r="AQ78" s="23"/>
      <c r="AR78" s="23"/>
      <c r="AS78" s="23" t="s">
        <v>25</v>
      </c>
      <c r="AT78" s="23"/>
      <c r="AU78" s="23" t="s">
        <v>14</v>
      </c>
      <c r="AV78" s="25"/>
      <c r="AW78" s="25"/>
      <c r="AX78" s="26">
        <v>18.5</v>
      </c>
      <c r="AY78" s="26">
        <v>146.35</v>
      </c>
      <c r="AZ78" s="25" t="s">
        <v>14</v>
      </c>
      <c r="BA78" s="25" t="s">
        <v>14</v>
      </c>
      <c r="BB78" s="23"/>
      <c r="BC78" s="23" t="s">
        <v>15</v>
      </c>
      <c r="BD78" s="23"/>
      <c r="BE78" s="23" t="s">
        <v>23</v>
      </c>
      <c r="BF78" s="23" t="s">
        <v>912</v>
      </c>
      <c r="BG78" s="23" t="s">
        <v>11</v>
      </c>
      <c r="BH78" s="23" t="s">
        <v>17</v>
      </c>
      <c r="BI78" s="23"/>
      <c r="BJ78" s="23"/>
      <c r="BK78" s="23" t="s">
        <v>11</v>
      </c>
      <c r="BL78" s="23" t="s">
        <v>11</v>
      </c>
      <c r="BM78" s="23"/>
      <c r="BN78" s="23"/>
      <c r="BO78" s="24">
        <v>0.2</v>
      </c>
      <c r="BP78" s="24">
        <v>304.3</v>
      </c>
      <c r="BQ78" s="24">
        <v>250</v>
      </c>
      <c r="BR78" s="24">
        <v>202.9</v>
      </c>
      <c r="BS78" s="24">
        <v>201.1</v>
      </c>
      <c r="BT78" s="23"/>
      <c r="BU78" s="23"/>
      <c r="BV78" s="24">
        <v>12.95</v>
      </c>
      <c r="BW78" s="24">
        <v>0.4</v>
      </c>
      <c r="BX78" s="23"/>
      <c r="BY78" s="24">
        <v>0.31</v>
      </c>
      <c r="BZ78" s="27">
        <v>0.4</v>
      </c>
      <c r="CA78" s="27">
        <v>0.31</v>
      </c>
      <c r="CB78" s="25"/>
      <c r="CC78" s="25"/>
      <c r="CD78" s="28">
        <v>12.76</v>
      </c>
      <c r="CE78" s="28">
        <v>0.44</v>
      </c>
      <c r="CF78" s="25"/>
      <c r="CG78" s="28">
        <v>0.35</v>
      </c>
      <c r="CH78" s="28">
        <v>13.65</v>
      </c>
      <c r="CI78" s="28">
        <v>0.5</v>
      </c>
      <c r="CJ78" s="28">
        <v>0.5</v>
      </c>
      <c r="CK78" s="25"/>
      <c r="CL78" s="25"/>
      <c r="CM78" s="28">
        <v>0.56999999999999995</v>
      </c>
      <c r="CN78" s="25"/>
      <c r="CO78" s="28">
        <v>0</v>
      </c>
      <c r="CP78" s="30" t="s">
        <v>5</v>
      </c>
      <c r="CQ78" s="8">
        <f t="shared" si="12"/>
        <v>7167.7485480013665</v>
      </c>
      <c r="CR78" s="8">
        <f t="shared" si="13"/>
        <v>19</v>
      </c>
      <c r="CS78" s="8">
        <f t="shared" si="14"/>
        <v>1.05</v>
      </c>
      <c r="CT78" s="8">
        <f t="shared" si="15"/>
        <v>30</v>
      </c>
      <c r="CU78" s="8">
        <f t="shared" si="16"/>
        <v>300</v>
      </c>
      <c r="CV78" s="10">
        <f t="shared" si="17"/>
        <v>44534.305</v>
      </c>
      <c r="CW78" s="10">
        <f t="shared" si="20"/>
        <v>44.534305000000003</v>
      </c>
      <c r="CX78" s="8" t="str">
        <f t="shared" si="18"/>
        <v>No</v>
      </c>
      <c r="CY78" s="30" t="s">
        <v>11</v>
      </c>
      <c r="CZ78" s="30" t="s">
        <v>11</v>
      </c>
      <c r="DA78" s="31" t="s">
        <v>11</v>
      </c>
      <c r="DB78" s="31" t="s">
        <v>11</v>
      </c>
      <c r="DC78" s="8" t="str">
        <f t="shared" si="19"/>
        <v>No</v>
      </c>
      <c r="DD78" s="8" t="s">
        <v>11</v>
      </c>
      <c r="DE78" s="30" t="s">
        <v>11</v>
      </c>
      <c r="DF78" s="10">
        <f t="shared" si="21"/>
        <v>41.982299999999995</v>
      </c>
      <c r="DG78" s="9">
        <f>IF(S78&lt;Monitors!$H$4,(S78*Monitors!$I$4)+Monitors!$J$4,IF(S78&lt;Monitors!$H$5,(S78*Monitors!$I$5)+Monitors!$J$5,IF(S78&lt;Monitors!$H$6,(S78*Monitors!$I$6)+Monitors!$J$6,IF(S78&lt;Monitors!$H$7,(Monitors!$I$7*S78)+Monitors!$J$7,IF(S78&lt;Monitors!$H$8,(S78*Monitors!$I$8)+Monitors!$J$8,IF(S78&lt;Monitors!$H$9,(S78*Monitors!$I$9)+Monitors!$J$9,IF(S78&lt;Monitors!$H$10,(S78*Monitors!$I$10)+Monitors!$J$10,IF(S78&lt;Monitors!$H$11,(S78*Monitors!$I$11)+Monitors!$J$11,Monitors!$J$12))))))))</f>
        <v>28.240624999999994</v>
      </c>
      <c r="DH78" s="10">
        <f>$DF78-(Monitors!$B$4*'All Data'!$W78)</f>
        <v>35.551929999999999</v>
      </c>
      <c r="DI78" s="10">
        <f>IF($CX78="Yes",DH78-(Monitors!$E$4*(DG78+(Monitors!$B$4*'All Data'!$W78))),'All Data'!DH78)</f>
        <v>35.551929999999999</v>
      </c>
      <c r="DJ78" s="10">
        <f>IF(DD78="Yes",'All Data'!DI78-(DG78*Monitors!$C$4),'All Data'!DI78)</f>
        <v>35.551929999999999</v>
      </c>
      <c r="DK78" s="10">
        <f>IF($DE78="Yes",DJ78-(DG78*Monitors!$D$4),'All Data'!DJ78)</f>
        <v>35.551929999999999</v>
      </c>
      <c r="DL78" s="10">
        <f>IF($CZ78="Yes",DK78-Monitors!$C$7,'All Data'!DK78)</f>
        <v>35.551929999999999</v>
      </c>
      <c r="DM78" s="10">
        <f>IF($DA78="Yes",DL78-Monitors!$D$7,'All Data'!DL78)</f>
        <v>35.551929999999999</v>
      </c>
      <c r="DN78" s="10">
        <f>IF(DB78="Yes",DM78-((DG78+(W78*Monitors!$B$4))*Monitors!$F$4),'All Data'!DM78)</f>
        <v>35.551929999999999</v>
      </c>
      <c r="DO78" s="8" t="str">
        <f t="shared" si="22"/>
        <v>No</v>
      </c>
      <c r="DP78" s="10">
        <v>1.7813722000000001</v>
      </c>
      <c r="DQ78" s="10">
        <v>11.168627799999999</v>
      </c>
      <c r="DR78" s="10">
        <v>11.168627799999999</v>
      </c>
      <c r="DS78" s="9">
        <v>13.970568459010789</v>
      </c>
      <c r="DT78" s="9" t="s">
        <v>23</v>
      </c>
      <c r="DU78" s="14">
        <v>0</v>
      </c>
    </row>
    <row r="79" spans="1:125" ht="18" customHeight="1">
      <c r="A79" s="29">
        <v>78</v>
      </c>
      <c r="B79" s="29">
        <v>12</v>
      </c>
      <c r="C79" s="29">
        <v>755</v>
      </c>
      <c r="D79" s="21">
        <v>41289</v>
      </c>
      <c r="E79" s="21">
        <v>41463</v>
      </c>
      <c r="F79" s="21">
        <v>41465</v>
      </c>
      <c r="G79" s="20" t="s">
        <v>4</v>
      </c>
      <c r="H79" s="20" t="s">
        <v>605</v>
      </c>
      <c r="I79" s="22">
        <v>6</v>
      </c>
      <c r="J79" s="20" t="s">
        <v>5</v>
      </c>
      <c r="K79" s="20" t="s">
        <v>26</v>
      </c>
      <c r="L79" s="20" t="s">
        <v>27</v>
      </c>
      <c r="M79" s="23" t="s">
        <v>27</v>
      </c>
      <c r="N79" s="23" t="s">
        <v>7</v>
      </c>
      <c r="O79" s="23" t="s">
        <v>26</v>
      </c>
      <c r="P79" s="24">
        <v>9.1</v>
      </c>
      <c r="Q79" s="24">
        <v>16.100000000000001</v>
      </c>
      <c r="R79" s="24">
        <v>18.5</v>
      </c>
      <c r="S79" s="24">
        <v>146.51</v>
      </c>
      <c r="T79" s="24">
        <v>1.78</v>
      </c>
      <c r="U79" s="24">
        <v>768</v>
      </c>
      <c r="V79" s="24">
        <v>1366</v>
      </c>
      <c r="W79" s="24">
        <v>1.0489999999999999</v>
      </c>
      <c r="X79" s="23" t="s">
        <v>8</v>
      </c>
      <c r="Y79" s="23" t="s">
        <v>8</v>
      </c>
      <c r="Z79" s="24">
        <v>7160</v>
      </c>
      <c r="AA79" s="24">
        <v>60</v>
      </c>
      <c r="AB79" s="24">
        <v>160</v>
      </c>
      <c r="AC79" s="24">
        <v>160</v>
      </c>
      <c r="AD79" s="23" t="s">
        <v>28</v>
      </c>
      <c r="AE79" s="23" t="s">
        <v>23</v>
      </c>
      <c r="AF79" s="23" t="s">
        <v>11</v>
      </c>
      <c r="AG79" s="23"/>
      <c r="AH79" s="23"/>
      <c r="AI79" s="23" t="s">
        <v>34</v>
      </c>
      <c r="AJ79" s="23" t="s">
        <v>23</v>
      </c>
      <c r="AK79" s="23" t="s">
        <v>23</v>
      </c>
      <c r="AL79" s="23" t="s">
        <v>111</v>
      </c>
      <c r="AM79" s="23" t="s">
        <v>26</v>
      </c>
      <c r="AN79" s="23" t="s">
        <v>14</v>
      </c>
      <c r="AO79" s="23" t="s">
        <v>26</v>
      </c>
      <c r="AP79" s="23" t="s">
        <v>14</v>
      </c>
      <c r="AQ79" s="23" t="s">
        <v>26</v>
      </c>
      <c r="AR79" s="23"/>
      <c r="AS79" s="23" t="s">
        <v>111</v>
      </c>
      <c r="AT79" s="23" t="s">
        <v>26</v>
      </c>
      <c r="AU79" s="23" t="s">
        <v>14</v>
      </c>
      <c r="AV79" s="25" t="s">
        <v>26</v>
      </c>
      <c r="AW79" s="25" t="s">
        <v>26</v>
      </c>
      <c r="AX79" s="26">
        <v>18.5</v>
      </c>
      <c r="AY79" s="26">
        <v>146.51</v>
      </c>
      <c r="AZ79" s="25" t="s">
        <v>14</v>
      </c>
      <c r="BA79" s="25" t="s">
        <v>14</v>
      </c>
      <c r="BB79" s="23" t="s">
        <v>26</v>
      </c>
      <c r="BC79" s="23" t="s">
        <v>15</v>
      </c>
      <c r="BD79" s="23" t="s">
        <v>26</v>
      </c>
      <c r="BE79" s="23" t="s">
        <v>11</v>
      </c>
      <c r="BF79" s="23" t="s">
        <v>382</v>
      </c>
      <c r="BG79" s="23" t="s">
        <v>11</v>
      </c>
      <c r="BH79" s="23" t="s">
        <v>17</v>
      </c>
      <c r="BI79" s="23" t="s">
        <v>26</v>
      </c>
      <c r="BJ79" s="23"/>
      <c r="BK79" s="23" t="s">
        <v>11</v>
      </c>
      <c r="BL79" s="23" t="s">
        <v>11</v>
      </c>
      <c r="BM79" s="23" t="s">
        <v>11</v>
      </c>
      <c r="BN79" s="23"/>
      <c r="BO79" s="24">
        <v>17.600000000000001</v>
      </c>
      <c r="BP79" s="24">
        <v>255.6</v>
      </c>
      <c r="BQ79" s="24">
        <v>250</v>
      </c>
      <c r="BR79" s="24">
        <v>211.8</v>
      </c>
      <c r="BS79" s="24">
        <v>200.5</v>
      </c>
      <c r="BT79" s="23"/>
      <c r="BU79" s="23"/>
      <c r="BV79" s="24">
        <v>12.98</v>
      </c>
      <c r="BW79" s="24">
        <v>0.45</v>
      </c>
      <c r="BX79" s="23"/>
      <c r="BY79" s="24">
        <v>0.35</v>
      </c>
      <c r="BZ79" s="27">
        <v>0.45</v>
      </c>
      <c r="CA79" s="27">
        <v>0.35</v>
      </c>
      <c r="CB79" s="25"/>
      <c r="CC79" s="25"/>
      <c r="CD79" s="28">
        <v>13.04</v>
      </c>
      <c r="CE79" s="28">
        <v>0.48</v>
      </c>
      <c r="CF79" s="25"/>
      <c r="CG79" s="28">
        <v>0.4</v>
      </c>
      <c r="CH79" s="28">
        <v>13.66</v>
      </c>
      <c r="CI79" s="28">
        <v>0.5</v>
      </c>
      <c r="CJ79" s="28">
        <v>0.5</v>
      </c>
      <c r="CK79" s="28">
        <v>0</v>
      </c>
      <c r="CL79" s="28">
        <v>0</v>
      </c>
      <c r="CM79" s="28">
        <v>0.5</v>
      </c>
      <c r="CN79" s="25"/>
      <c r="CO79" s="28">
        <v>0</v>
      </c>
      <c r="CP79" s="30" t="s">
        <v>5</v>
      </c>
      <c r="CQ79" s="8">
        <f t="shared" si="12"/>
        <v>7159.9208245170985</v>
      </c>
      <c r="CR79" s="8">
        <f t="shared" si="13"/>
        <v>19</v>
      </c>
      <c r="CS79" s="8">
        <f t="shared" si="14"/>
        <v>1.05</v>
      </c>
      <c r="CT79" s="8">
        <f t="shared" si="15"/>
        <v>30</v>
      </c>
      <c r="CU79" s="8">
        <f t="shared" si="16"/>
        <v>200</v>
      </c>
      <c r="CV79" s="10">
        <f t="shared" si="17"/>
        <v>37447.955999999998</v>
      </c>
      <c r="CW79" s="10">
        <f t="shared" si="20"/>
        <v>37.447955999999998</v>
      </c>
      <c r="CX79" s="8" t="str">
        <f t="shared" si="18"/>
        <v>No</v>
      </c>
      <c r="CY79" s="30" t="s">
        <v>11</v>
      </c>
      <c r="CZ79" s="30" t="s">
        <v>11</v>
      </c>
      <c r="DA79" s="31" t="s">
        <v>11</v>
      </c>
      <c r="DB79" s="31" t="s">
        <v>11</v>
      </c>
      <c r="DC79" s="8" t="str">
        <f t="shared" si="19"/>
        <v>No</v>
      </c>
      <c r="DD79" s="8" t="s">
        <v>11</v>
      </c>
      <c r="DE79" s="30" t="s">
        <v>11</v>
      </c>
      <c r="DF79" s="10">
        <f t="shared" si="21"/>
        <v>42.358980000000003</v>
      </c>
      <c r="DG79" s="9">
        <f>IF(S79&lt;Monitors!$H$4,(S79*Monitors!$I$4)+Monitors!$J$4,IF(S79&lt;Monitors!$H$5,(S79*Monitors!$I$5)+Monitors!$J$5,IF(S79&lt;Monitors!$H$6,(S79*Monitors!$I$6)+Monitors!$J$6,IF(S79&lt;Monitors!$H$7,(Monitors!$I$7*S79)+Monitors!$J$7,IF(S79&lt;Monitors!$H$8,(S79*Monitors!$I$8)+Monitors!$J$8,IF(S79&lt;Monitors!$H$9,(S79*Monitors!$I$9)+Monitors!$J$9,IF(S79&lt;Monitors!$H$10,(S79*Monitors!$I$10)+Monitors!$J$10,IF(S79&lt;Monitors!$H$11,(S79*Monitors!$I$11)+Monitors!$J$11,Monitors!$J$12))))))))</f>
        <v>28.350624999999994</v>
      </c>
      <c r="DH79" s="10">
        <f>$DF79-(Monitors!$B$4*'All Data'!$W79)</f>
        <v>35.928610000000006</v>
      </c>
      <c r="DI79" s="10">
        <f>IF($CX79="Yes",DH79-(Monitors!$E$4*(DG79+(Monitors!$B$4*'All Data'!$W79))),'All Data'!DH79)</f>
        <v>35.928610000000006</v>
      </c>
      <c r="DJ79" s="10">
        <f>IF(DD79="Yes",'All Data'!DI79-(DG79*Monitors!$C$4),'All Data'!DI79)</f>
        <v>35.928610000000006</v>
      </c>
      <c r="DK79" s="10">
        <f>IF($DE79="Yes",DJ79-(DG79*Monitors!$D$4),'All Data'!DJ79)</f>
        <v>35.928610000000006</v>
      </c>
      <c r="DL79" s="10">
        <f>IF($CZ79="Yes",DK79-Monitors!$C$7,'All Data'!DK79)</f>
        <v>35.928610000000006</v>
      </c>
      <c r="DM79" s="10">
        <f>IF($DA79="Yes",DL79-Monitors!$D$7,'All Data'!DL79)</f>
        <v>35.928610000000006</v>
      </c>
      <c r="DN79" s="10">
        <f>IF(DB79="Yes",DM79-((DG79+(W79*Monitors!$B$4))*Monitors!$F$4),'All Data'!DM79)</f>
        <v>35.928610000000006</v>
      </c>
      <c r="DO79" s="8" t="str">
        <f t="shared" si="22"/>
        <v>No</v>
      </c>
      <c r="DP79" s="10">
        <v>1.49791824</v>
      </c>
      <c r="DQ79" s="10">
        <v>11.48208176</v>
      </c>
      <c r="DR79" s="10">
        <v>11.48208176</v>
      </c>
      <c r="DS79" s="9">
        <v>13.985731994176586</v>
      </c>
      <c r="DT79" s="9" t="s">
        <v>23</v>
      </c>
      <c r="DU79" s="14">
        <v>0</v>
      </c>
    </row>
    <row r="80" spans="1:125" ht="18" customHeight="1">
      <c r="A80" s="29">
        <v>79</v>
      </c>
      <c r="B80" s="29">
        <v>38</v>
      </c>
      <c r="C80" s="29">
        <v>1047</v>
      </c>
      <c r="D80" s="21">
        <v>41426</v>
      </c>
      <c r="E80" s="21">
        <v>41400</v>
      </c>
      <c r="F80" s="21">
        <v>41409</v>
      </c>
      <c r="G80" s="20" t="s">
        <v>4</v>
      </c>
      <c r="H80" s="20"/>
      <c r="I80" s="22">
        <v>6</v>
      </c>
      <c r="J80" s="20" t="s">
        <v>5</v>
      </c>
      <c r="K80" s="20"/>
      <c r="L80" s="20" t="s">
        <v>6</v>
      </c>
      <c r="M80" s="23"/>
      <c r="N80" s="23" t="s">
        <v>7</v>
      </c>
      <c r="O80" s="23"/>
      <c r="P80" s="24">
        <v>9.1</v>
      </c>
      <c r="Q80" s="24">
        <v>16.100000000000001</v>
      </c>
      <c r="R80" s="24">
        <v>18.5</v>
      </c>
      <c r="S80" s="24">
        <v>146.4</v>
      </c>
      <c r="T80" s="24">
        <v>1.78</v>
      </c>
      <c r="U80" s="24">
        <v>768</v>
      </c>
      <c r="V80" s="24">
        <v>1366</v>
      </c>
      <c r="W80" s="24">
        <v>1.0489999999999999</v>
      </c>
      <c r="X80" s="23" t="s">
        <v>8</v>
      </c>
      <c r="Y80" s="23" t="s">
        <v>8</v>
      </c>
      <c r="Z80" s="24">
        <v>7168</v>
      </c>
      <c r="AA80" s="24">
        <v>60</v>
      </c>
      <c r="AB80" s="24">
        <v>170</v>
      </c>
      <c r="AC80" s="24">
        <v>160</v>
      </c>
      <c r="AD80" s="23" t="s">
        <v>10</v>
      </c>
      <c r="AE80" s="23" t="s">
        <v>11</v>
      </c>
      <c r="AF80" s="23" t="s">
        <v>11</v>
      </c>
      <c r="AG80" s="23"/>
      <c r="AH80" s="23"/>
      <c r="AI80" s="23" t="s">
        <v>34</v>
      </c>
      <c r="AJ80" s="23" t="s">
        <v>11</v>
      </c>
      <c r="AK80" s="23" t="s">
        <v>23</v>
      </c>
      <c r="AL80" s="23" t="s">
        <v>111</v>
      </c>
      <c r="AM80" s="23"/>
      <c r="AN80" s="23" t="s">
        <v>14</v>
      </c>
      <c r="AO80" s="23"/>
      <c r="AP80" s="23" t="s">
        <v>14</v>
      </c>
      <c r="AQ80" s="23"/>
      <c r="AR80" s="23"/>
      <c r="AS80" s="23" t="s">
        <v>111</v>
      </c>
      <c r="AT80" s="23"/>
      <c r="AU80" s="23" t="s">
        <v>14</v>
      </c>
      <c r="AV80" s="25"/>
      <c r="AW80" s="25"/>
      <c r="AX80" s="26">
        <v>18.5</v>
      </c>
      <c r="AY80" s="26">
        <v>146.4</v>
      </c>
      <c r="AZ80" s="25" t="s">
        <v>14</v>
      </c>
      <c r="BA80" s="25" t="s">
        <v>14</v>
      </c>
      <c r="BB80" s="23"/>
      <c r="BC80" s="23" t="s">
        <v>15</v>
      </c>
      <c r="BD80" s="23"/>
      <c r="BE80" s="23" t="s">
        <v>11</v>
      </c>
      <c r="BF80" s="23" t="s">
        <v>698</v>
      </c>
      <c r="BG80" s="23" t="s">
        <v>11</v>
      </c>
      <c r="BH80" s="23" t="s">
        <v>17</v>
      </c>
      <c r="BI80" s="23"/>
      <c r="BJ80" s="23" t="s">
        <v>272</v>
      </c>
      <c r="BK80" s="23" t="s">
        <v>11</v>
      </c>
      <c r="BL80" s="23" t="s">
        <v>11</v>
      </c>
      <c r="BM80" s="23"/>
      <c r="BN80" s="23"/>
      <c r="BO80" s="24">
        <v>9.6999999999999993</v>
      </c>
      <c r="BP80" s="24">
        <v>334.1</v>
      </c>
      <c r="BQ80" s="24">
        <v>250</v>
      </c>
      <c r="BR80" s="24">
        <v>333.1</v>
      </c>
      <c r="BS80" s="24">
        <v>200</v>
      </c>
      <c r="BT80" s="23"/>
      <c r="BU80" s="23"/>
      <c r="BV80" s="24">
        <v>13.11</v>
      </c>
      <c r="BW80" s="24">
        <v>0.09</v>
      </c>
      <c r="BX80" s="23"/>
      <c r="BY80" s="24">
        <v>0.08</v>
      </c>
      <c r="BZ80" s="27">
        <v>0.09</v>
      </c>
      <c r="CA80" s="27">
        <v>0.08</v>
      </c>
      <c r="CB80" s="25"/>
      <c r="CC80" s="25"/>
      <c r="CD80" s="28">
        <v>13.37</v>
      </c>
      <c r="CE80" s="28">
        <v>0.12</v>
      </c>
      <c r="CF80" s="25"/>
      <c r="CG80" s="28">
        <v>0.11</v>
      </c>
      <c r="CH80" s="28">
        <v>13.7</v>
      </c>
      <c r="CI80" s="28">
        <v>0.5</v>
      </c>
      <c r="CJ80" s="28">
        <v>0.5</v>
      </c>
      <c r="CK80" s="25"/>
      <c r="CL80" s="25"/>
      <c r="CM80" s="28">
        <v>0.49</v>
      </c>
      <c r="CN80" s="25"/>
      <c r="CO80" s="28">
        <v>0</v>
      </c>
      <c r="CP80" s="30" t="s">
        <v>5</v>
      </c>
      <c r="CQ80" s="8">
        <f t="shared" si="12"/>
        <v>7165.3005464480875</v>
      </c>
      <c r="CR80" s="8">
        <f t="shared" si="13"/>
        <v>19</v>
      </c>
      <c r="CS80" s="8">
        <f t="shared" si="14"/>
        <v>1.05</v>
      </c>
      <c r="CT80" s="8">
        <f t="shared" si="15"/>
        <v>30</v>
      </c>
      <c r="CU80" s="8">
        <f t="shared" si="16"/>
        <v>300</v>
      </c>
      <c r="CV80" s="10">
        <f t="shared" si="17"/>
        <v>48912.240000000005</v>
      </c>
      <c r="CW80" s="10">
        <f t="shared" si="20"/>
        <v>48.912240000000004</v>
      </c>
      <c r="CX80" s="8" t="str">
        <f t="shared" si="18"/>
        <v>No</v>
      </c>
      <c r="CY80" s="30" t="s">
        <v>11</v>
      </c>
      <c r="CZ80" s="30" t="s">
        <v>11</v>
      </c>
      <c r="DA80" s="31" t="s">
        <v>11</v>
      </c>
      <c r="DB80" s="31" t="s">
        <v>11</v>
      </c>
      <c r="DC80" s="8" t="str">
        <f t="shared" si="19"/>
        <v>No</v>
      </c>
      <c r="DD80" s="8" t="s">
        <v>11</v>
      </c>
      <c r="DE80" s="30" t="s">
        <v>11</v>
      </c>
      <c r="DF80" s="10">
        <f t="shared" si="21"/>
        <v>40.707720000000002</v>
      </c>
      <c r="DG80" s="9">
        <f>IF(S80&lt;Monitors!$H$4,(S80*Monitors!$I$4)+Monitors!$J$4,IF(S80&lt;Monitors!$H$5,(S80*Monitors!$I$5)+Monitors!$J$5,IF(S80&lt;Monitors!$H$6,(S80*Monitors!$I$6)+Monitors!$J$6,IF(S80&lt;Monitors!$H$7,(Monitors!$I$7*S80)+Monitors!$J$7,IF(S80&lt;Monitors!$H$8,(S80*Monitors!$I$8)+Monitors!$J$8,IF(S80&lt;Monitors!$H$9,(S80*Monitors!$I$9)+Monitors!$J$9,IF(S80&lt;Monitors!$H$10,(S80*Monitors!$I$10)+Monitors!$J$10,IF(S80&lt;Monitors!$H$11,(S80*Monitors!$I$11)+Monitors!$J$11,Monitors!$J$12))))))))</f>
        <v>28.275000000000006</v>
      </c>
      <c r="DH80" s="10">
        <f>$DF80-(Monitors!$B$4*'All Data'!$W80)</f>
        <v>34.277350000000006</v>
      </c>
      <c r="DI80" s="10">
        <f>IF($CX80="Yes",DH80-(Monitors!$E$4*(DG80+(Monitors!$B$4*'All Data'!$W80))),'All Data'!DH80)</f>
        <v>34.277350000000006</v>
      </c>
      <c r="DJ80" s="10">
        <f>IF(DD80="Yes",'All Data'!DI80-(DG80*Monitors!$C$4),'All Data'!DI80)</f>
        <v>34.277350000000006</v>
      </c>
      <c r="DK80" s="10">
        <f>IF($DE80="Yes",DJ80-(DG80*Monitors!$D$4),'All Data'!DJ80)</f>
        <v>34.277350000000006</v>
      </c>
      <c r="DL80" s="10">
        <f>IF($CZ80="Yes",DK80-Monitors!$C$7,'All Data'!DK80)</f>
        <v>34.277350000000006</v>
      </c>
      <c r="DM80" s="10">
        <f>IF($DA80="Yes",DL80-Monitors!$D$7,'All Data'!DL80)</f>
        <v>34.277350000000006</v>
      </c>
      <c r="DN80" s="10">
        <f>IF(DB80="Yes",DM80-((DG80+(W80*Monitors!$B$4))*Monitors!$F$4),'All Data'!DM80)</f>
        <v>34.277350000000006</v>
      </c>
      <c r="DO80" s="8" t="str">
        <f t="shared" si="22"/>
        <v>No</v>
      </c>
      <c r="DP80" s="10">
        <v>1.9564896000000003</v>
      </c>
      <c r="DQ80" s="10">
        <v>11.153510399999998</v>
      </c>
      <c r="DR80" s="10">
        <v>11.153510399999998</v>
      </c>
      <c r="DS80" s="9">
        <v>13.975307091703673</v>
      </c>
      <c r="DT80" s="9" t="s">
        <v>23</v>
      </c>
      <c r="DU80" s="14">
        <v>0</v>
      </c>
    </row>
    <row r="81" spans="1:125" ht="18" customHeight="1">
      <c r="A81" s="29">
        <v>80</v>
      </c>
      <c r="B81" s="29">
        <v>12</v>
      </c>
      <c r="C81" s="29">
        <v>767</v>
      </c>
      <c r="D81" s="21">
        <v>41289</v>
      </c>
      <c r="E81" s="21">
        <v>41295</v>
      </c>
      <c r="F81" s="21">
        <v>41298</v>
      </c>
      <c r="G81" s="20" t="s">
        <v>182</v>
      </c>
      <c r="H81" s="20" t="s">
        <v>1176</v>
      </c>
      <c r="I81" s="22">
        <v>6</v>
      </c>
      <c r="J81" s="20" t="s">
        <v>5</v>
      </c>
      <c r="K81" s="20" t="s">
        <v>26</v>
      </c>
      <c r="L81" s="20" t="s">
        <v>27</v>
      </c>
      <c r="M81" s="23" t="s">
        <v>27</v>
      </c>
      <c r="N81" s="23" t="s">
        <v>7</v>
      </c>
      <c r="O81" s="23" t="s">
        <v>26</v>
      </c>
      <c r="P81" s="24">
        <v>9.1</v>
      </c>
      <c r="Q81" s="24">
        <v>16.100000000000001</v>
      </c>
      <c r="R81" s="24">
        <v>18.5</v>
      </c>
      <c r="S81" s="24">
        <v>146.51</v>
      </c>
      <c r="T81" s="24">
        <v>1.78</v>
      </c>
      <c r="U81" s="24">
        <v>768</v>
      </c>
      <c r="V81" s="24">
        <v>1366</v>
      </c>
      <c r="W81" s="24">
        <v>1.0489999999999999</v>
      </c>
      <c r="X81" s="23" t="s">
        <v>8</v>
      </c>
      <c r="Y81" s="23" t="s">
        <v>8</v>
      </c>
      <c r="Z81" s="24">
        <v>7167</v>
      </c>
      <c r="AA81" s="24">
        <v>60</v>
      </c>
      <c r="AB81" s="24">
        <v>170</v>
      </c>
      <c r="AC81" s="24">
        <v>170</v>
      </c>
      <c r="AD81" s="23" t="s">
        <v>28</v>
      </c>
      <c r="AE81" s="23" t="s">
        <v>23</v>
      </c>
      <c r="AF81" s="23" t="s">
        <v>11</v>
      </c>
      <c r="AG81" s="23"/>
      <c r="AH81" s="23"/>
      <c r="AI81" s="23" t="s">
        <v>34</v>
      </c>
      <c r="AJ81" s="23" t="s">
        <v>11</v>
      </c>
      <c r="AK81" s="23" t="s">
        <v>23</v>
      </c>
      <c r="AL81" s="23" t="s">
        <v>111</v>
      </c>
      <c r="AM81" s="23" t="s">
        <v>54</v>
      </c>
      <c r="AN81" s="23" t="s">
        <v>14</v>
      </c>
      <c r="AO81" s="23" t="s">
        <v>26</v>
      </c>
      <c r="AP81" s="23" t="s">
        <v>36</v>
      </c>
      <c r="AQ81" s="23" t="s">
        <v>26</v>
      </c>
      <c r="AR81" s="23"/>
      <c r="AS81" s="23" t="s">
        <v>111</v>
      </c>
      <c r="AT81" s="23" t="s">
        <v>54</v>
      </c>
      <c r="AU81" s="23" t="s">
        <v>14</v>
      </c>
      <c r="AV81" s="25" t="s">
        <v>26</v>
      </c>
      <c r="AW81" s="25" t="s">
        <v>26</v>
      </c>
      <c r="AX81" s="26">
        <v>18.5</v>
      </c>
      <c r="AY81" s="26">
        <v>146.51</v>
      </c>
      <c r="AZ81" s="25" t="s">
        <v>14</v>
      </c>
      <c r="BA81" s="25" t="s">
        <v>14</v>
      </c>
      <c r="BB81" s="23" t="s">
        <v>26</v>
      </c>
      <c r="BC81" s="23" t="s">
        <v>15</v>
      </c>
      <c r="BD81" s="23" t="s">
        <v>26</v>
      </c>
      <c r="BE81" s="23" t="s">
        <v>11</v>
      </c>
      <c r="BF81" s="23" t="s">
        <v>120</v>
      </c>
      <c r="BG81" s="23" t="s">
        <v>11</v>
      </c>
      <c r="BH81" s="23" t="s">
        <v>17</v>
      </c>
      <c r="BI81" s="23" t="s">
        <v>26</v>
      </c>
      <c r="BJ81" s="23"/>
      <c r="BK81" s="23" t="s">
        <v>11</v>
      </c>
      <c r="BL81" s="23" t="s">
        <v>11</v>
      </c>
      <c r="BM81" s="23" t="s">
        <v>11</v>
      </c>
      <c r="BN81" s="23"/>
      <c r="BO81" s="24">
        <v>13.2</v>
      </c>
      <c r="BP81" s="24">
        <v>252.4</v>
      </c>
      <c r="BQ81" s="24">
        <v>250</v>
      </c>
      <c r="BR81" s="24">
        <v>205.1</v>
      </c>
      <c r="BS81" s="24">
        <v>200</v>
      </c>
      <c r="BT81" s="23"/>
      <c r="BU81" s="23"/>
      <c r="BV81" s="24">
        <v>13.12</v>
      </c>
      <c r="BW81" s="24">
        <v>0.46</v>
      </c>
      <c r="BX81" s="23"/>
      <c r="BY81" s="24">
        <v>0.39</v>
      </c>
      <c r="BZ81" s="27">
        <v>0.46</v>
      </c>
      <c r="CA81" s="27">
        <v>0.39</v>
      </c>
      <c r="CB81" s="25"/>
      <c r="CC81" s="25"/>
      <c r="CD81" s="28">
        <v>13.13</v>
      </c>
      <c r="CE81" s="28">
        <v>0.49</v>
      </c>
      <c r="CF81" s="25"/>
      <c r="CG81" s="28">
        <v>0.43</v>
      </c>
      <c r="CH81" s="28">
        <v>13.66</v>
      </c>
      <c r="CI81" s="28">
        <v>0.5</v>
      </c>
      <c r="CJ81" s="28">
        <v>0.5</v>
      </c>
      <c r="CK81" s="28">
        <v>0</v>
      </c>
      <c r="CL81" s="28">
        <v>0</v>
      </c>
      <c r="CM81" s="28">
        <v>0.5</v>
      </c>
      <c r="CN81" s="25"/>
      <c r="CO81" s="28">
        <v>0</v>
      </c>
      <c r="CP81" s="30" t="s">
        <v>5</v>
      </c>
      <c r="CQ81" s="8">
        <f t="shared" si="12"/>
        <v>7159.9208245170985</v>
      </c>
      <c r="CR81" s="8">
        <f t="shared" si="13"/>
        <v>19</v>
      </c>
      <c r="CS81" s="8">
        <f t="shared" si="14"/>
        <v>1.05</v>
      </c>
      <c r="CT81" s="8">
        <f t="shared" si="15"/>
        <v>30</v>
      </c>
      <c r="CU81" s="8">
        <f t="shared" si="16"/>
        <v>200</v>
      </c>
      <c r="CV81" s="10">
        <f t="shared" si="17"/>
        <v>36979.123999999996</v>
      </c>
      <c r="CW81" s="10">
        <f t="shared" si="20"/>
        <v>36.979123999999999</v>
      </c>
      <c r="CX81" s="8" t="str">
        <f t="shared" si="18"/>
        <v>No</v>
      </c>
      <c r="CY81" s="30" t="s">
        <v>11</v>
      </c>
      <c r="CZ81" s="30" t="s">
        <v>11</v>
      </c>
      <c r="DA81" s="31" t="s">
        <v>11</v>
      </c>
      <c r="DB81" s="31" t="s">
        <v>11</v>
      </c>
      <c r="DC81" s="8" t="str">
        <f t="shared" si="19"/>
        <v>No</v>
      </c>
      <c r="DD81" s="8" t="s">
        <v>11</v>
      </c>
      <c r="DE81" s="30" t="s">
        <v>11</v>
      </c>
      <c r="DF81" s="10">
        <f t="shared" si="21"/>
        <v>42.845160000000007</v>
      </c>
      <c r="DG81" s="9">
        <f>IF(S81&lt;Monitors!$H$4,(S81*Monitors!$I$4)+Monitors!$J$4,IF(S81&lt;Monitors!$H$5,(S81*Monitors!$I$5)+Monitors!$J$5,IF(S81&lt;Monitors!$H$6,(S81*Monitors!$I$6)+Monitors!$J$6,IF(S81&lt;Monitors!$H$7,(Monitors!$I$7*S81)+Monitors!$J$7,IF(S81&lt;Monitors!$H$8,(S81*Monitors!$I$8)+Monitors!$J$8,IF(S81&lt;Monitors!$H$9,(S81*Monitors!$I$9)+Monitors!$J$9,IF(S81&lt;Monitors!$H$10,(S81*Monitors!$I$10)+Monitors!$J$10,IF(S81&lt;Monitors!$H$11,(S81*Monitors!$I$11)+Monitors!$J$11,Monitors!$J$12))))))))</f>
        <v>28.350624999999994</v>
      </c>
      <c r="DH81" s="10">
        <f>$DF81-(Monitors!$B$4*'All Data'!$W81)</f>
        <v>36.414790000000011</v>
      </c>
      <c r="DI81" s="10">
        <f>IF($CX81="Yes",DH81-(Monitors!$E$4*(DG81+(Monitors!$B$4*'All Data'!$W81))),'All Data'!DH81)</f>
        <v>36.414790000000011</v>
      </c>
      <c r="DJ81" s="10">
        <f>IF(DD81="Yes",'All Data'!DI81-(DG81*Monitors!$C$4),'All Data'!DI81)</f>
        <v>36.414790000000011</v>
      </c>
      <c r="DK81" s="10">
        <f>IF($DE81="Yes",DJ81-(DG81*Monitors!$D$4),'All Data'!DJ81)</f>
        <v>36.414790000000011</v>
      </c>
      <c r="DL81" s="10">
        <f>IF($CZ81="Yes",DK81-Monitors!$C$7,'All Data'!DK81)</f>
        <v>36.414790000000011</v>
      </c>
      <c r="DM81" s="10">
        <f>IF($DA81="Yes",DL81-Monitors!$D$7,'All Data'!DL81)</f>
        <v>36.414790000000011</v>
      </c>
      <c r="DN81" s="10">
        <f>IF(DB81="Yes",DM81-((DG81+(W81*Monitors!$B$4))*Monitors!$F$4),'All Data'!DM81)</f>
        <v>36.414790000000011</v>
      </c>
      <c r="DO81" s="8" t="str">
        <f t="shared" si="22"/>
        <v>No</v>
      </c>
      <c r="DP81" s="10">
        <v>1.4791649599999999</v>
      </c>
      <c r="DQ81" s="10">
        <v>11.640835039999999</v>
      </c>
      <c r="DR81" s="10">
        <v>11.640835039999999</v>
      </c>
      <c r="DS81" s="9">
        <v>13.985731994176586</v>
      </c>
      <c r="DT81" s="9" t="s">
        <v>23</v>
      </c>
      <c r="DU81" s="14">
        <v>0</v>
      </c>
    </row>
    <row r="82" spans="1:125" ht="18" customHeight="1">
      <c r="A82" s="29">
        <v>81</v>
      </c>
      <c r="B82" s="29">
        <v>5</v>
      </c>
      <c r="C82" s="29">
        <v>669</v>
      </c>
      <c r="D82" s="21">
        <v>41343</v>
      </c>
      <c r="E82" s="21">
        <v>41417</v>
      </c>
      <c r="F82" s="21">
        <v>41424</v>
      </c>
      <c r="G82" s="20" t="s">
        <v>4</v>
      </c>
      <c r="H82" s="20" t="s">
        <v>26</v>
      </c>
      <c r="I82" s="22">
        <v>6</v>
      </c>
      <c r="J82" s="20" t="s">
        <v>5</v>
      </c>
      <c r="K82" s="20" t="s">
        <v>26</v>
      </c>
      <c r="L82" s="20" t="s">
        <v>27</v>
      </c>
      <c r="M82" s="23" t="s">
        <v>27</v>
      </c>
      <c r="N82" s="23" t="s">
        <v>7</v>
      </c>
      <c r="O82" s="23" t="s">
        <v>26</v>
      </c>
      <c r="P82" s="24">
        <v>9.1</v>
      </c>
      <c r="Q82" s="24">
        <v>16.100000000000001</v>
      </c>
      <c r="R82" s="24">
        <v>18.5</v>
      </c>
      <c r="S82" s="24">
        <v>146.51</v>
      </c>
      <c r="T82" s="24">
        <v>1.78</v>
      </c>
      <c r="U82" s="24">
        <v>768</v>
      </c>
      <c r="V82" s="24">
        <v>1366</v>
      </c>
      <c r="W82" s="24">
        <v>1.0489999999999999</v>
      </c>
      <c r="X82" s="23" t="s">
        <v>8</v>
      </c>
      <c r="Y82" s="23" t="s">
        <v>8</v>
      </c>
      <c r="Z82" s="24">
        <v>7161</v>
      </c>
      <c r="AA82" s="24">
        <v>60</v>
      </c>
      <c r="AB82" s="24">
        <v>170</v>
      </c>
      <c r="AC82" s="24">
        <v>160</v>
      </c>
      <c r="AD82" s="23" t="s">
        <v>28</v>
      </c>
      <c r="AE82" s="23" t="s">
        <v>23</v>
      </c>
      <c r="AF82" s="23" t="s">
        <v>11</v>
      </c>
      <c r="AG82" s="23" t="s">
        <v>26</v>
      </c>
      <c r="AH82" s="23" t="s">
        <v>26</v>
      </c>
      <c r="AI82" s="23" t="s">
        <v>34</v>
      </c>
      <c r="AJ82" s="23" t="s">
        <v>11</v>
      </c>
      <c r="AK82" s="23" t="s">
        <v>23</v>
      </c>
      <c r="AL82" s="23" t="s">
        <v>111</v>
      </c>
      <c r="AM82" s="23" t="s">
        <v>14</v>
      </c>
      <c r="AN82" s="23" t="s">
        <v>14</v>
      </c>
      <c r="AO82" s="23" t="s">
        <v>14</v>
      </c>
      <c r="AP82" s="23" t="s">
        <v>14</v>
      </c>
      <c r="AQ82" s="23" t="s">
        <v>14</v>
      </c>
      <c r="AR82" s="23"/>
      <c r="AS82" s="23" t="s">
        <v>111</v>
      </c>
      <c r="AT82" s="23" t="s">
        <v>14</v>
      </c>
      <c r="AU82" s="23" t="s">
        <v>14</v>
      </c>
      <c r="AV82" s="25" t="s">
        <v>14</v>
      </c>
      <c r="AW82" s="25" t="s">
        <v>26</v>
      </c>
      <c r="AX82" s="26">
        <v>18.5</v>
      </c>
      <c r="AY82" s="26">
        <v>146.51</v>
      </c>
      <c r="AZ82" s="25" t="s">
        <v>14</v>
      </c>
      <c r="BA82" s="25" t="s">
        <v>14</v>
      </c>
      <c r="BB82" s="23" t="s">
        <v>26</v>
      </c>
      <c r="BC82" s="23" t="s">
        <v>15</v>
      </c>
      <c r="BD82" s="23" t="s">
        <v>26</v>
      </c>
      <c r="BE82" s="23" t="s">
        <v>11</v>
      </c>
      <c r="BF82" s="23" t="s">
        <v>170</v>
      </c>
      <c r="BG82" s="23" t="s">
        <v>11</v>
      </c>
      <c r="BH82" s="23" t="s">
        <v>17</v>
      </c>
      <c r="BI82" s="23" t="s">
        <v>14</v>
      </c>
      <c r="BJ82" s="23"/>
      <c r="BK82" s="23" t="s">
        <v>11</v>
      </c>
      <c r="BL82" s="23" t="s">
        <v>11</v>
      </c>
      <c r="BM82" s="23" t="s">
        <v>11</v>
      </c>
      <c r="BN82" s="23"/>
      <c r="BO82" s="24">
        <v>42</v>
      </c>
      <c r="BP82" s="24">
        <v>279</v>
      </c>
      <c r="BQ82" s="24">
        <v>280</v>
      </c>
      <c r="BR82" s="24">
        <v>232</v>
      </c>
      <c r="BS82" s="24">
        <v>200</v>
      </c>
      <c r="BT82" s="23"/>
      <c r="BU82" s="23"/>
      <c r="BV82" s="24">
        <v>13.22</v>
      </c>
      <c r="BW82" s="24">
        <v>0.3</v>
      </c>
      <c r="BX82" s="23"/>
      <c r="BY82" s="24">
        <v>0.2</v>
      </c>
      <c r="BZ82" s="27">
        <v>0.3</v>
      </c>
      <c r="CA82" s="27">
        <v>0.2</v>
      </c>
      <c r="CB82" s="25"/>
      <c r="CC82" s="25"/>
      <c r="CD82" s="28">
        <v>13.24</v>
      </c>
      <c r="CE82" s="28">
        <v>0.3</v>
      </c>
      <c r="CF82" s="25"/>
      <c r="CG82" s="28">
        <v>0.2</v>
      </c>
      <c r="CH82" s="28">
        <v>13.66</v>
      </c>
      <c r="CI82" s="28">
        <v>0.5</v>
      </c>
      <c r="CJ82" s="28">
        <v>0.5</v>
      </c>
      <c r="CK82" s="28">
        <v>0</v>
      </c>
      <c r="CL82" s="28">
        <v>0</v>
      </c>
      <c r="CM82" s="28">
        <v>0.5</v>
      </c>
      <c r="CN82" s="25"/>
      <c r="CO82" s="28">
        <v>0</v>
      </c>
      <c r="CP82" s="30" t="s">
        <v>5</v>
      </c>
      <c r="CQ82" s="8">
        <f t="shared" si="12"/>
        <v>7159.9208245170985</v>
      </c>
      <c r="CR82" s="8">
        <f t="shared" si="13"/>
        <v>19</v>
      </c>
      <c r="CS82" s="8">
        <f t="shared" si="14"/>
        <v>1.05</v>
      </c>
      <c r="CT82" s="8">
        <f t="shared" si="15"/>
        <v>30</v>
      </c>
      <c r="CU82" s="8">
        <f t="shared" si="16"/>
        <v>200</v>
      </c>
      <c r="CV82" s="10">
        <f t="shared" si="17"/>
        <v>40876.29</v>
      </c>
      <c r="CW82" s="10">
        <f t="shared" si="20"/>
        <v>40.876289999999997</v>
      </c>
      <c r="CX82" s="8" t="str">
        <f t="shared" si="18"/>
        <v>No</v>
      </c>
      <c r="CY82" s="30" t="s">
        <v>11</v>
      </c>
      <c r="CZ82" s="30" t="s">
        <v>11</v>
      </c>
      <c r="DA82" s="31" t="s">
        <v>11</v>
      </c>
      <c r="DB82" s="31" t="s">
        <v>11</v>
      </c>
      <c r="DC82" s="8" t="str">
        <f t="shared" si="19"/>
        <v>No</v>
      </c>
      <c r="DD82" s="8" t="s">
        <v>11</v>
      </c>
      <c r="DE82" s="30" t="s">
        <v>11</v>
      </c>
      <c r="DF82" s="10">
        <f t="shared" si="21"/>
        <v>42.240720000000003</v>
      </c>
      <c r="DG82" s="9">
        <f>IF(S82&lt;Monitors!$H$4,(S82*Monitors!$I$4)+Monitors!$J$4,IF(S82&lt;Monitors!$H$5,(S82*Monitors!$I$5)+Monitors!$J$5,IF(S82&lt;Monitors!$H$6,(S82*Monitors!$I$6)+Monitors!$J$6,IF(S82&lt;Monitors!$H$7,(Monitors!$I$7*S82)+Monitors!$J$7,IF(S82&lt;Monitors!$H$8,(S82*Monitors!$I$8)+Monitors!$J$8,IF(S82&lt;Monitors!$H$9,(S82*Monitors!$I$9)+Monitors!$J$9,IF(S82&lt;Monitors!$H$10,(S82*Monitors!$I$10)+Monitors!$J$10,IF(S82&lt;Monitors!$H$11,(S82*Monitors!$I$11)+Monitors!$J$11,Monitors!$J$12))))))))</f>
        <v>28.350624999999994</v>
      </c>
      <c r="DH82" s="10">
        <f>$DF82-(Monitors!$B$4*'All Data'!$W82)</f>
        <v>35.810350000000007</v>
      </c>
      <c r="DI82" s="10">
        <f>IF($CX82="Yes",DH82-(Monitors!$E$4*(DG82+(Monitors!$B$4*'All Data'!$W82))),'All Data'!DH82)</f>
        <v>35.810350000000007</v>
      </c>
      <c r="DJ82" s="10">
        <f>IF(DD82="Yes",'All Data'!DI82-(DG82*Monitors!$C$4),'All Data'!DI82)</f>
        <v>35.810350000000007</v>
      </c>
      <c r="DK82" s="10">
        <f>IF($DE82="Yes",DJ82-(DG82*Monitors!$D$4),'All Data'!DJ82)</f>
        <v>35.810350000000007</v>
      </c>
      <c r="DL82" s="10">
        <f>IF($CZ82="Yes",DK82-Monitors!$C$7,'All Data'!DK82)</f>
        <v>35.810350000000007</v>
      </c>
      <c r="DM82" s="10">
        <f>IF($DA82="Yes",DL82-Monitors!$D$7,'All Data'!DL82)</f>
        <v>35.810350000000007</v>
      </c>
      <c r="DN82" s="10">
        <f>IF(DB82="Yes",DM82-((DG82+(W82*Monitors!$B$4))*Monitors!$F$4),'All Data'!DM82)</f>
        <v>35.810350000000007</v>
      </c>
      <c r="DO82" s="8" t="str">
        <f t="shared" si="22"/>
        <v>No</v>
      </c>
      <c r="DP82" s="10">
        <v>1.6350516000000002</v>
      </c>
      <c r="DQ82" s="10">
        <v>11.5849484</v>
      </c>
      <c r="DR82" s="10">
        <v>11.5849484</v>
      </c>
      <c r="DS82" s="9">
        <v>13.985731994176586</v>
      </c>
      <c r="DT82" s="9" t="s">
        <v>23</v>
      </c>
      <c r="DU82" s="14">
        <v>0</v>
      </c>
    </row>
    <row r="83" spans="1:125" ht="18" customHeight="1">
      <c r="A83" s="29">
        <v>82</v>
      </c>
      <c r="B83" s="29">
        <v>5</v>
      </c>
      <c r="C83" s="29">
        <v>1259</v>
      </c>
      <c r="D83" s="21">
        <v>41343</v>
      </c>
      <c r="E83" s="21">
        <v>41417</v>
      </c>
      <c r="F83" s="21">
        <v>41424</v>
      </c>
      <c r="G83" s="20" t="s">
        <v>4</v>
      </c>
      <c r="H83" s="20" t="s">
        <v>65</v>
      </c>
      <c r="I83" s="22">
        <v>6</v>
      </c>
      <c r="J83" s="20" t="s">
        <v>5</v>
      </c>
      <c r="K83" s="20" t="s">
        <v>26</v>
      </c>
      <c r="L83" s="20" t="s">
        <v>27</v>
      </c>
      <c r="M83" s="23" t="s">
        <v>27</v>
      </c>
      <c r="N83" s="23" t="s">
        <v>7</v>
      </c>
      <c r="O83" s="23" t="s">
        <v>26</v>
      </c>
      <c r="P83" s="24">
        <v>9.1</v>
      </c>
      <c r="Q83" s="24">
        <v>16.100000000000001</v>
      </c>
      <c r="R83" s="24">
        <v>18.5</v>
      </c>
      <c r="S83" s="24">
        <v>146.51</v>
      </c>
      <c r="T83" s="24">
        <v>1.78</v>
      </c>
      <c r="U83" s="24">
        <v>768</v>
      </c>
      <c r="V83" s="24">
        <v>1366</v>
      </c>
      <c r="W83" s="24">
        <v>1.0489999999999999</v>
      </c>
      <c r="X83" s="23" t="s">
        <v>8</v>
      </c>
      <c r="Y83" s="23" t="s">
        <v>8</v>
      </c>
      <c r="Z83" s="24">
        <v>7161</v>
      </c>
      <c r="AA83" s="24">
        <v>60</v>
      </c>
      <c r="AB83" s="24">
        <v>170</v>
      </c>
      <c r="AC83" s="24">
        <v>160</v>
      </c>
      <c r="AD83" s="23" t="s">
        <v>28</v>
      </c>
      <c r="AE83" s="23" t="s">
        <v>23</v>
      </c>
      <c r="AF83" s="23" t="s">
        <v>11</v>
      </c>
      <c r="AG83" s="23" t="s">
        <v>26</v>
      </c>
      <c r="AH83" s="23" t="s">
        <v>26</v>
      </c>
      <c r="AI83" s="23" t="s">
        <v>34</v>
      </c>
      <c r="AJ83" s="23" t="s">
        <v>11</v>
      </c>
      <c r="AK83" s="23" t="s">
        <v>23</v>
      </c>
      <c r="AL83" s="23" t="s">
        <v>111</v>
      </c>
      <c r="AM83" s="23" t="s">
        <v>14</v>
      </c>
      <c r="AN83" s="23" t="s">
        <v>14</v>
      </c>
      <c r="AO83" s="23" t="s">
        <v>14</v>
      </c>
      <c r="AP83" s="23" t="s">
        <v>14</v>
      </c>
      <c r="AQ83" s="23" t="s">
        <v>14</v>
      </c>
      <c r="AR83" s="23"/>
      <c r="AS83" s="23" t="s">
        <v>111</v>
      </c>
      <c r="AT83" s="23" t="s">
        <v>14</v>
      </c>
      <c r="AU83" s="23" t="s">
        <v>14</v>
      </c>
      <c r="AV83" s="25" t="s">
        <v>14</v>
      </c>
      <c r="AW83" s="25" t="s">
        <v>26</v>
      </c>
      <c r="AX83" s="26">
        <v>18.5</v>
      </c>
      <c r="AY83" s="26">
        <v>146.51</v>
      </c>
      <c r="AZ83" s="25" t="s">
        <v>14</v>
      </c>
      <c r="BA83" s="25" t="s">
        <v>14</v>
      </c>
      <c r="BB83" s="23" t="s">
        <v>26</v>
      </c>
      <c r="BC83" s="23" t="s">
        <v>15</v>
      </c>
      <c r="BD83" s="23" t="s">
        <v>26</v>
      </c>
      <c r="BE83" s="23" t="s">
        <v>11</v>
      </c>
      <c r="BF83" s="23" t="s">
        <v>170</v>
      </c>
      <c r="BG83" s="23" t="s">
        <v>11</v>
      </c>
      <c r="BH83" s="23" t="s">
        <v>17</v>
      </c>
      <c r="BI83" s="23" t="s">
        <v>14</v>
      </c>
      <c r="BJ83" s="23"/>
      <c r="BK83" s="23" t="s">
        <v>11</v>
      </c>
      <c r="BL83" s="23" t="s">
        <v>11</v>
      </c>
      <c r="BM83" s="23" t="s">
        <v>11</v>
      </c>
      <c r="BN83" s="23"/>
      <c r="BO83" s="24">
        <v>42</v>
      </c>
      <c r="BP83" s="24">
        <v>279</v>
      </c>
      <c r="BQ83" s="24">
        <v>280</v>
      </c>
      <c r="BR83" s="24">
        <v>232</v>
      </c>
      <c r="BS83" s="24">
        <v>200</v>
      </c>
      <c r="BT83" s="23"/>
      <c r="BU83" s="23"/>
      <c r="BV83" s="24">
        <v>13.22</v>
      </c>
      <c r="BW83" s="24">
        <v>0.3</v>
      </c>
      <c r="BX83" s="23"/>
      <c r="BY83" s="24">
        <v>0.2</v>
      </c>
      <c r="BZ83" s="27">
        <v>0.3</v>
      </c>
      <c r="CA83" s="27">
        <v>0.2</v>
      </c>
      <c r="CB83" s="25"/>
      <c r="CC83" s="25"/>
      <c r="CD83" s="28">
        <v>13.24</v>
      </c>
      <c r="CE83" s="28">
        <v>0.3</v>
      </c>
      <c r="CF83" s="25"/>
      <c r="CG83" s="28">
        <v>0.2</v>
      </c>
      <c r="CH83" s="28">
        <v>13.66</v>
      </c>
      <c r="CI83" s="28">
        <v>0.5</v>
      </c>
      <c r="CJ83" s="28">
        <v>0.5</v>
      </c>
      <c r="CK83" s="28">
        <v>0</v>
      </c>
      <c r="CL83" s="28">
        <v>0</v>
      </c>
      <c r="CM83" s="28">
        <v>0.5</v>
      </c>
      <c r="CN83" s="25"/>
      <c r="CO83" s="28">
        <v>0</v>
      </c>
      <c r="CP83" s="30" t="s">
        <v>5</v>
      </c>
      <c r="CQ83" s="8">
        <f t="shared" si="12"/>
        <v>7159.9208245170985</v>
      </c>
      <c r="CR83" s="8">
        <f t="shared" si="13"/>
        <v>19</v>
      </c>
      <c r="CS83" s="8">
        <f t="shared" si="14"/>
        <v>1.05</v>
      </c>
      <c r="CT83" s="8">
        <f t="shared" si="15"/>
        <v>30</v>
      </c>
      <c r="CU83" s="8">
        <f t="shared" si="16"/>
        <v>200</v>
      </c>
      <c r="CV83" s="10">
        <f t="shared" si="17"/>
        <v>40876.29</v>
      </c>
      <c r="CW83" s="10">
        <f t="shared" si="20"/>
        <v>40.876289999999997</v>
      </c>
      <c r="CX83" s="8" t="str">
        <f t="shared" si="18"/>
        <v>No</v>
      </c>
      <c r="CY83" s="30" t="s">
        <v>11</v>
      </c>
      <c r="CZ83" s="30" t="s">
        <v>11</v>
      </c>
      <c r="DA83" s="31" t="s">
        <v>11</v>
      </c>
      <c r="DB83" s="31" t="s">
        <v>11</v>
      </c>
      <c r="DC83" s="8" t="str">
        <f t="shared" si="19"/>
        <v>No</v>
      </c>
      <c r="DD83" s="8" t="s">
        <v>11</v>
      </c>
      <c r="DE83" s="30" t="s">
        <v>11</v>
      </c>
      <c r="DF83" s="10">
        <f t="shared" si="21"/>
        <v>42.240720000000003</v>
      </c>
      <c r="DG83" s="9">
        <f>IF(S83&lt;Monitors!$H$4,(S83*Monitors!$I$4)+Monitors!$J$4,IF(S83&lt;Monitors!$H$5,(S83*Monitors!$I$5)+Monitors!$J$5,IF(S83&lt;Monitors!$H$6,(S83*Monitors!$I$6)+Monitors!$J$6,IF(S83&lt;Monitors!$H$7,(Monitors!$I$7*S83)+Monitors!$J$7,IF(S83&lt;Monitors!$H$8,(S83*Monitors!$I$8)+Monitors!$J$8,IF(S83&lt;Monitors!$H$9,(S83*Monitors!$I$9)+Monitors!$J$9,IF(S83&lt;Monitors!$H$10,(S83*Monitors!$I$10)+Monitors!$J$10,IF(S83&lt;Monitors!$H$11,(S83*Monitors!$I$11)+Monitors!$J$11,Monitors!$J$12))))))))</f>
        <v>28.350624999999994</v>
      </c>
      <c r="DH83" s="10">
        <f>$DF83-(Monitors!$B$4*'All Data'!$W83)</f>
        <v>35.810350000000007</v>
      </c>
      <c r="DI83" s="10">
        <f>IF($CX83="Yes",DH83-(Monitors!$E$4*(DG83+(Monitors!$B$4*'All Data'!$W83))),'All Data'!DH83)</f>
        <v>35.810350000000007</v>
      </c>
      <c r="DJ83" s="10">
        <f>IF(DD83="Yes",'All Data'!DI83-(DG83*Monitors!$C$4),'All Data'!DI83)</f>
        <v>35.810350000000007</v>
      </c>
      <c r="DK83" s="10">
        <f>IF($DE83="Yes",DJ83-(DG83*Monitors!$D$4),'All Data'!DJ83)</f>
        <v>35.810350000000007</v>
      </c>
      <c r="DL83" s="10">
        <f>IF($CZ83="Yes",DK83-Monitors!$C$7,'All Data'!DK83)</f>
        <v>35.810350000000007</v>
      </c>
      <c r="DM83" s="10">
        <f>IF($DA83="Yes",DL83-Monitors!$D$7,'All Data'!DL83)</f>
        <v>35.810350000000007</v>
      </c>
      <c r="DN83" s="10">
        <f>IF(DB83="Yes",DM83-((DG83+(W83*Monitors!$B$4))*Monitors!$F$4),'All Data'!DM83)</f>
        <v>35.810350000000007</v>
      </c>
      <c r="DO83" s="8" t="str">
        <f t="shared" si="22"/>
        <v>No</v>
      </c>
      <c r="DP83" s="10">
        <v>1.6350516000000002</v>
      </c>
      <c r="DQ83" s="10">
        <v>11.5849484</v>
      </c>
      <c r="DR83" s="10">
        <v>11.5849484</v>
      </c>
      <c r="DS83" s="9">
        <v>13.985731994176586</v>
      </c>
      <c r="DT83" s="9" t="s">
        <v>23</v>
      </c>
      <c r="DU83" s="14">
        <v>0</v>
      </c>
    </row>
    <row r="84" spans="1:125" ht="18" customHeight="1">
      <c r="A84" s="29">
        <v>83</v>
      </c>
      <c r="B84" s="29">
        <v>19</v>
      </c>
      <c r="C84" s="29">
        <v>590</v>
      </c>
      <c r="D84" s="21">
        <v>41659</v>
      </c>
      <c r="E84" s="21">
        <v>41635</v>
      </c>
      <c r="F84" s="21">
        <v>41648</v>
      </c>
      <c r="G84" s="20" t="s">
        <v>4</v>
      </c>
      <c r="H84" s="20" t="s">
        <v>26</v>
      </c>
      <c r="I84" s="22">
        <v>6</v>
      </c>
      <c r="J84" s="20" t="s">
        <v>5</v>
      </c>
      <c r="K84" s="20" t="s">
        <v>26</v>
      </c>
      <c r="L84" s="20" t="s">
        <v>6</v>
      </c>
      <c r="M84" s="23" t="s">
        <v>26</v>
      </c>
      <c r="N84" s="23" t="s">
        <v>7</v>
      </c>
      <c r="O84" s="23" t="s">
        <v>26</v>
      </c>
      <c r="P84" s="24">
        <v>9.1</v>
      </c>
      <c r="Q84" s="24">
        <v>16.100000000000001</v>
      </c>
      <c r="R84" s="24">
        <v>18.5</v>
      </c>
      <c r="S84" s="24">
        <v>146.33000000000001</v>
      </c>
      <c r="T84" s="24">
        <v>1.78</v>
      </c>
      <c r="U84" s="24">
        <v>768</v>
      </c>
      <c r="V84" s="24">
        <v>1366</v>
      </c>
      <c r="W84" s="24">
        <v>1.0489999999999999</v>
      </c>
      <c r="X84" s="23" t="s">
        <v>171</v>
      </c>
      <c r="Y84" s="23" t="s">
        <v>8</v>
      </c>
      <c r="Z84" s="24">
        <v>7161</v>
      </c>
      <c r="AA84" s="24">
        <v>60</v>
      </c>
      <c r="AB84" s="24">
        <v>170</v>
      </c>
      <c r="AC84" s="24">
        <v>160</v>
      </c>
      <c r="AD84" s="23" t="s">
        <v>371</v>
      </c>
      <c r="AE84" s="23" t="s">
        <v>23</v>
      </c>
      <c r="AF84" s="23" t="s">
        <v>11</v>
      </c>
      <c r="AG84" s="23" t="s">
        <v>26</v>
      </c>
      <c r="AH84" s="23" t="s">
        <v>26</v>
      </c>
      <c r="AI84" s="23" t="s">
        <v>34</v>
      </c>
      <c r="AJ84" s="23" t="s">
        <v>11</v>
      </c>
      <c r="AK84" s="23" t="s">
        <v>23</v>
      </c>
      <c r="AL84" s="23" t="s">
        <v>111</v>
      </c>
      <c r="AM84" s="23" t="s">
        <v>26</v>
      </c>
      <c r="AN84" s="23" t="s">
        <v>14</v>
      </c>
      <c r="AO84" s="23" t="s">
        <v>26</v>
      </c>
      <c r="AP84" s="23" t="s">
        <v>14</v>
      </c>
      <c r="AQ84" s="23" t="s">
        <v>26</v>
      </c>
      <c r="AR84" s="23"/>
      <c r="AS84" s="23" t="s">
        <v>111</v>
      </c>
      <c r="AT84" s="23" t="s">
        <v>26</v>
      </c>
      <c r="AU84" s="23" t="s">
        <v>14</v>
      </c>
      <c r="AV84" s="25" t="s">
        <v>26</v>
      </c>
      <c r="AW84" s="25" t="s">
        <v>14</v>
      </c>
      <c r="AX84" s="26">
        <v>18.5</v>
      </c>
      <c r="AY84" s="26">
        <v>146.33000000000001</v>
      </c>
      <c r="AZ84" s="25" t="s">
        <v>14</v>
      </c>
      <c r="BA84" s="25" t="s">
        <v>14</v>
      </c>
      <c r="BB84" s="23" t="s">
        <v>14</v>
      </c>
      <c r="BC84" s="23" t="s">
        <v>15</v>
      </c>
      <c r="BD84" s="23" t="s">
        <v>26</v>
      </c>
      <c r="BE84" s="23" t="s">
        <v>11</v>
      </c>
      <c r="BF84" s="23" t="s">
        <v>170</v>
      </c>
      <c r="BG84" s="23" t="s">
        <v>11</v>
      </c>
      <c r="BH84" s="23" t="s">
        <v>17</v>
      </c>
      <c r="BI84" s="23" t="s">
        <v>14</v>
      </c>
      <c r="BJ84" s="23"/>
      <c r="BK84" s="23" t="s">
        <v>11</v>
      </c>
      <c r="BL84" s="23" t="s">
        <v>11</v>
      </c>
      <c r="BM84" s="23" t="s">
        <v>11</v>
      </c>
      <c r="BN84" s="23"/>
      <c r="BO84" s="24">
        <v>12.1</v>
      </c>
      <c r="BP84" s="24">
        <v>200</v>
      </c>
      <c r="BQ84" s="24">
        <v>200</v>
      </c>
      <c r="BR84" s="24">
        <v>160</v>
      </c>
      <c r="BS84" s="24">
        <v>200</v>
      </c>
      <c r="BT84" s="23"/>
      <c r="BU84" s="23"/>
      <c r="BV84" s="24">
        <v>13.6</v>
      </c>
      <c r="BW84" s="24">
        <v>0.19</v>
      </c>
      <c r="BX84" s="23"/>
      <c r="BY84" s="24">
        <v>0.12</v>
      </c>
      <c r="BZ84" s="27">
        <v>0.19</v>
      </c>
      <c r="CA84" s="27">
        <v>0.12</v>
      </c>
      <c r="CB84" s="25"/>
      <c r="CC84" s="25"/>
      <c r="CD84" s="28">
        <v>13.6</v>
      </c>
      <c r="CE84" s="28">
        <v>0.26</v>
      </c>
      <c r="CF84" s="25"/>
      <c r="CG84" s="28">
        <v>0.17</v>
      </c>
      <c r="CH84" s="28">
        <v>13.66</v>
      </c>
      <c r="CI84" s="28">
        <v>0.5</v>
      </c>
      <c r="CJ84" s="28">
        <v>0.5</v>
      </c>
      <c r="CK84" s="28">
        <v>0</v>
      </c>
      <c r="CL84" s="28">
        <v>0</v>
      </c>
      <c r="CM84" s="28">
        <v>0.5</v>
      </c>
      <c r="CN84" s="25"/>
      <c r="CO84" s="28">
        <v>0</v>
      </c>
      <c r="CP84" s="30" t="s">
        <v>5</v>
      </c>
      <c r="CQ84" s="8">
        <f t="shared" si="12"/>
        <v>7168.7282170436674</v>
      </c>
      <c r="CR84" s="8">
        <f t="shared" si="13"/>
        <v>19</v>
      </c>
      <c r="CS84" s="8">
        <f t="shared" si="14"/>
        <v>1.05</v>
      </c>
      <c r="CT84" s="8">
        <f t="shared" si="15"/>
        <v>30</v>
      </c>
      <c r="CU84" s="8">
        <f t="shared" si="16"/>
        <v>200</v>
      </c>
      <c r="CV84" s="10">
        <f t="shared" si="17"/>
        <v>29266.000000000004</v>
      </c>
      <c r="CW84" s="10">
        <f t="shared" si="20"/>
        <v>29.266000000000005</v>
      </c>
      <c r="CX84" s="8" t="str">
        <f t="shared" si="18"/>
        <v>No</v>
      </c>
      <c r="CY84" s="30" t="s">
        <v>11</v>
      </c>
      <c r="CZ84" s="30" t="s">
        <v>11</v>
      </c>
      <c r="DA84" s="31" t="s">
        <v>11</v>
      </c>
      <c r="DB84" s="31" t="s">
        <v>11</v>
      </c>
      <c r="DC84" s="8" t="str">
        <f t="shared" si="19"/>
        <v>No</v>
      </c>
      <c r="DD84" s="8" t="s">
        <v>11</v>
      </c>
      <c r="DE84" s="30" t="s">
        <v>11</v>
      </c>
      <c r="DF84" s="10">
        <f t="shared" si="21"/>
        <v>42.77946</v>
      </c>
      <c r="DG84" s="9">
        <f>IF(S84&lt;Monitors!$H$4,(S84*Monitors!$I$4)+Monitors!$J$4,IF(S84&lt;Monitors!$H$5,(S84*Monitors!$I$5)+Monitors!$J$5,IF(S84&lt;Monitors!$H$6,(S84*Monitors!$I$6)+Monitors!$J$6,IF(S84&lt;Monitors!$H$7,(Monitors!$I$7*S84)+Monitors!$J$7,IF(S84&lt;Monitors!$H$8,(S84*Monitors!$I$8)+Monitors!$J$8,IF(S84&lt;Monitors!$H$9,(S84*Monitors!$I$9)+Monitors!$J$9,IF(S84&lt;Monitors!$H$10,(S84*Monitors!$I$10)+Monitors!$J$10,IF(S84&lt;Monitors!$H$11,(S84*Monitors!$I$11)+Monitors!$J$11,Monitors!$J$12))))))))</f>
        <v>28.226875000000007</v>
      </c>
      <c r="DH84" s="10">
        <f>$DF84-(Monitors!$B$4*'All Data'!$W84)</f>
        <v>36.349090000000004</v>
      </c>
      <c r="DI84" s="10">
        <f>IF($CX84="Yes",DH84-(Monitors!$E$4*(DG84+(Monitors!$B$4*'All Data'!$W84))),'All Data'!DH84)</f>
        <v>36.349090000000004</v>
      </c>
      <c r="DJ84" s="10">
        <f>IF(DD84="Yes",'All Data'!DI84-(DG84*Monitors!$C$4),'All Data'!DI84)</f>
        <v>36.349090000000004</v>
      </c>
      <c r="DK84" s="10">
        <f>IF($DE84="Yes",DJ84-(DG84*Monitors!$D$4),'All Data'!DJ84)</f>
        <v>36.349090000000004</v>
      </c>
      <c r="DL84" s="10">
        <f>IF($CZ84="Yes",DK84-Monitors!$C$7,'All Data'!DK84)</f>
        <v>36.349090000000004</v>
      </c>
      <c r="DM84" s="10">
        <f>IF($DA84="Yes",DL84-Monitors!$D$7,'All Data'!DL84)</f>
        <v>36.349090000000004</v>
      </c>
      <c r="DN84" s="10">
        <f>IF(DB84="Yes",DM84-((DG84+(W84*Monitors!$B$4))*Monitors!$F$4),'All Data'!DM84)</f>
        <v>36.349090000000004</v>
      </c>
      <c r="DO84" s="8" t="str">
        <f t="shared" si="22"/>
        <v>No</v>
      </c>
      <c r="DP84" s="10">
        <v>1.1706400000000003</v>
      </c>
      <c r="DQ84" s="10">
        <v>12.429359999999999</v>
      </c>
      <c r="DR84" s="10">
        <v>12.429359999999999</v>
      </c>
      <c r="DS84" s="9">
        <v>13.968672998823209</v>
      </c>
      <c r="DT84" s="9" t="s">
        <v>23</v>
      </c>
      <c r="DU84" s="14">
        <v>0</v>
      </c>
    </row>
    <row r="85" spans="1:125" ht="18" customHeight="1">
      <c r="A85" s="29">
        <v>84</v>
      </c>
      <c r="B85" s="29">
        <v>35</v>
      </c>
      <c r="C85" s="29">
        <v>730</v>
      </c>
      <c r="D85" s="21">
        <v>41271</v>
      </c>
      <c r="E85" s="21">
        <v>41288</v>
      </c>
      <c r="F85" s="21">
        <v>41290</v>
      </c>
      <c r="G85" s="20" t="s">
        <v>140</v>
      </c>
      <c r="H85" s="20" t="s">
        <v>348</v>
      </c>
      <c r="I85" s="22">
        <v>6</v>
      </c>
      <c r="J85" s="20" t="s">
        <v>5</v>
      </c>
      <c r="K85" s="20"/>
      <c r="L85" s="20" t="s">
        <v>6</v>
      </c>
      <c r="M85" s="23"/>
      <c r="N85" s="23" t="s">
        <v>7</v>
      </c>
      <c r="O85" s="23"/>
      <c r="P85" s="24">
        <v>91</v>
      </c>
      <c r="Q85" s="24">
        <v>161</v>
      </c>
      <c r="R85" s="24">
        <v>18.5</v>
      </c>
      <c r="S85" s="24">
        <v>146</v>
      </c>
      <c r="T85" s="24">
        <v>1.78</v>
      </c>
      <c r="U85" s="24">
        <v>768</v>
      </c>
      <c r="V85" s="24">
        <v>1366</v>
      </c>
      <c r="W85" s="24">
        <v>1.05</v>
      </c>
      <c r="X85" s="23" t="s">
        <v>8</v>
      </c>
      <c r="Y85" s="23" t="s">
        <v>8</v>
      </c>
      <c r="Z85" s="24">
        <v>7168</v>
      </c>
      <c r="AA85" s="24">
        <v>60</v>
      </c>
      <c r="AB85" s="24">
        <v>170</v>
      </c>
      <c r="AC85" s="24">
        <v>160</v>
      </c>
      <c r="AD85" s="23" t="s">
        <v>10</v>
      </c>
      <c r="AE85" s="23" t="s">
        <v>11</v>
      </c>
      <c r="AF85" s="23" t="s">
        <v>11</v>
      </c>
      <c r="AG85" s="23"/>
      <c r="AH85" s="23"/>
      <c r="AI85" s="23" t="s">
        <v>34</v>
      </c>
      <c r="AJ85" s="23" t="s">
        <v>11</v>
      </c>
      <c r="AK85" s="23" t="s">
        <v>11</v>
      </c>
      <c r="AL85" s="23" t="s">
        <v>13</v>
      </c>
      <c r="AM85" s="23"/>
      <c r="AN85" s="23" t="s">
        <v>14</v>
      </c>
      <c r="AO85" s="23"/>
      <c r="AP85" s="23" t="s">
        <v>14</v>
      </c>
      <c r="AQ85" s="23"/>
      <c r="AR85" s="23"/>
      <c r="AS85" s="23" t="s">
        <v>13</v>
      </c>
      <c r="AT85" s="23"/>
      <c r="AU85" s="23" t="s">
        <v>14</v>
      </c>
      <c r="AV85" s="25"/>
      <c r="AW85" s="25"/>
      <c r="AX85" s="26">
        <v>18.5</v>
      </c>
      <c r="AY85" s="26">
        <v>146</v>
      </c>
      <c r="AZ85" s="25" t="s">
        <v>14</v>
      </c>
      <c r="BA85" s="25" t="s">
        <v>14</v>
      </c>
      <c r="BB85" s="23"/>
      <c r="BC85" s="23" t="s">
        <v>15</v>
      </c>
      <c r="BD85" s="23"/>
      <c r="BE85" s="23" t="s">
        <v>11</v>
      </c>
      <c r="BF85" s="23" t="s">
        <v>349</v>
      </c>
      <c r="BG85" s="23" t="s">
        <v>11</v>
      </c>
      <c r="BH85" s="23" t="s">
        <v>17</v>
      </c>
      <c r="BI85" s="23"/>
      <c r="BJ85" s="23" t="s">
        <v>20</v>
      </c>
      <c r="BK85" s="23" t="s">
        <v>11</v>
      </c>
      <c r="BL85" s="23" t="s">
        <v>11</v>
      </c>
      <c r="BM85" s="23" t="s">
        <v>11</v>
      </c>
      <c r="BN85" s="23"/>
      <c r="BO85" s="24">
        <v>11.2</v>
      </c>
      <c r="BP85" s="24">
        <v>215.8</v>
      </c>
      <c r="BQ85" s="24">
        <v>250</v>
      </c>
      <c r="BR85" s="24">
        <v>187.3</v>
      </c>
      <c r="BS85" s="24">
        <v>201.3</v>
      </c>
      <c r="BT85" s="23"/>
      <c r="BU85" s="23"/>
      <c r="BV85" s="24">
        <v>10.89</v>
      </c>
      <c r="BW85" s="24">
        <v>0.26</v>
      </c>
      <c r="BX85" s="23"/>
      <c r="BY85" s="24">
        <v>0.15</v>
      </c>
      <c r="BZ85" s="27">
        <v>0.26</v>
      </c>
      <c r="CA85" s="27">
        <v>0.15</v>
      </c>
      <c r="CB85" s="25"/>
      <c r="CC85" s="25"/>
      <c r="CD85" s="28">
        <v>11.01</v>
      </c>
      <c r="CE85" s="28">
        <v>0.32</v>
      </c>
      <c r="CF85" s="25"/>
      <c r="CG85" s="28">
        <v>0.21</v>
      </c>
      <c r="CH85" s="28">
        <v>13.7</v>
      </c>
      <c r="CI85" s="28">
        <v>0.5</v>
      </c>
      <c r="CJ85" s="28">
        <v>0.5</v>
      </c>
      <c r="CK85" s="25"/>
      <c r="CL85" s="25"/>
      <c r="CM85" s="28">
        <v>0.51</v>
      </c>
      <c r="CN85" s="25"/>
      <c r="CO85" s="28">
        <v>0</v>
      </c>
      <c r="CP85" s="30" t="s">
        <v>5</v>
      </c>
      <c r="CQ85" s="8">
        <f t="shared" si="12"/>
        <v>7191.7808219178078</v>
      </c>
      <c r="CR85" s="8">
        <f t="shared" si="13"/>
        <v>19</v>
      </c>
      <c r="CS85" s="8">
        <f t="shared" si="14"/>
        <v>1.05</v>
      </c>
      <c r="CT85" s="8">
        <f t="shared" si="15"/>
        <v>30</v>
      </c>
      <c r="CU85" s="8">
        <f t="shared" si="16"/>
        <v>200</v>
      </c>
      <c r="CV85" s="10">
        <f t="shared" si="17"/>
        <v>31506.800000000003</v>
      </c>
      <c r="CW85" s="10">
        <f t="shared" si="20"/>
        <v>31.506800000000002</v>
      </c>
      <c r="CX85" s="8" t="str">
        <f t="shared" si="18"/>
        <v>No</v>
      </c>
      <c r="CY85" s="30" t="s">
        <v>11</v>
      </c>
      <c r="CZ85" s="30" t="s">
        <v>11</v>
      </c>
      <c r="DA85" s="31" t="s">
        <v>11</v>
      </c>
      <c r="DB85" s="31" t="s">
        <v>11</v>
      </c>
      <c r="DC85" s="8" t="str">
        <f t="shared" si="19"/>
        <v>No</v>
      </c>
      <c r="DD85" s="8" t="s">
        <v>11</v>
      </c>
      <c r="DE85" s="30" t="s">
        <v>11</v>
      </c>
      <c r="DF85" s="10">
        <f t="shared" si="21"/>
        <v>34.86918</v>
      </c>
      <c r="DG85" s="9">
        <f>IF(S85&lt;Monitors!$H$4,(S85*Monitors!$I$4)+Monitors!$J$4,IF(S85&lt;Monitors!$H$5,(S85*Monitors!$I$5)+Monitors!$J$5,IF(S85&lt;Monitors!$H$6,(S85*Monitors!$I$6)+Monitors!$J$6,IF(S85&lt;Monitors!$H$7,(Monitors!$I$7*S85)+Monitors!$J$7,IF(S85&lt;Monitors!$H$8,(S85*Monitors!$I$8)+Monitors!$J$8,IF(S85&lt;Monitors!$H$9,(S85*Monitors!$I$9)+Monitors!$J$9,IF(S85&lt;Monitors!$H$10,(S85*Monitors!$I$10)+Monitors!$J$10,IF(S85&lt;Monitors!$H$11,(S85*Monitors!$I$11)+Monitors!$J$11,Monitors!$J$12))))))))</f>
        <v>28</v>
      </c>
      <c r="DH85" s="10">
        <f>$DF85-(Monitors!$B$4*'All Data'!$W85)</f>
        <v>28.432679999999998</v>
      </c>
      <c r="DI85" s="10">
        <f>IF($CX85="Yes",DH85-(Monitors!$E$4*(DG85+(Monitors!$B$4*'All Data'!$W85))),'All Data'!DH85)</f>
        <v>28.432679999999998</v>
      </c>
      <c r="DJ85" s="10">
        <f>IF(DD85="Yes",'All Data'!DI85-(DG85*Monitors!$C$4),'All Data'!DI85)</f>
        <v>28.432679999999998</v>
      </c>
      <c r="DK85" s="10">
        <f>IF($DE85="Yes",DJ85-(DG85*Monitors!$D$4),'All Data'!DJ85)</f>
        <v>28.432679999999998</v>
      </c>
      <c r="DL85" s="10">
        <f>IF($CZ85="Yes",DK85-Monitors!$C$7,'All Data'!DK85)</f>
        <v>28.432679999999998</v>
      </c>
      <c r="DM85" s="10">
        <f>IF($DA85="Yes",DL85-Monitors!$D$7,'All Data'!DL85)</f>
        <v>28.432679999999998</v>
      </c>
      <c r="DN85" s="10">
        <f>IF(DB85="Yes",DM85-((DG85+(W85*Monitors!$B$4))*Monitors!$F$4),'All Data'!DM85)</f>
        <v>28.432679999999998</v>
      </c>
      <c r="DO85" s="8" t="str">
        <f t="shared" si="22"/>
        <v>No</v>
      </c>
      <c r="DP85" s="10">
        <v>1.2602720000000003</v>
      </c>
      <c r="DQ85" s="10">
        <v>9.6297280000000001</v>
      </c>
      <c r="DR85" s="10">
        <v>9.6297280000000001</v>
      </c>
      <c r="DS85" s="9">
        <v>13.937397320039368</v>
      </c>
      <c r="DT85" s="9" t="s">
        <v>23</v>
      </c>
      <c r="DU85" s="14">
        <v>0</v>
      </c>
    </row>
    <row r="86" spans="1:125" ht="18" customHeight="1">
      <c r="A86" s="29">
        <v>85</v>
      </c>
      <c r="B86" s="29">
        <v>35</v>
      </c>
      <c r="C86" s="29">
        <v>731</v>
      </c>
      <c r="D86" s="21">
        <v>41307</v>
      </c>
      <c r="E86" s="21">
        <v>41409</v>
      </c>
      <c r="F86" s="21">
        <v>41429</v>
      </c>
      <c r="G86" s="20" t="s">
        <v>4</v>
      </c>
      <c r="H86" s="20" t="s">
        <v>26</v>
      </c>
      <c r="I86" s="22">
        <v>6</v>
      </c>
      <c r="J86" s="20" t="s">
        <v>5</v>
      </c>
      <c r="K86" s="20" t="s">
        <v>26</v>
      </c>
      <c r="L86" s="20" t="s">
        <v>27</v>
      </c>
      <c r="M86" s="23" t="s">
        <v>27</v>
      </c>
      <c r="N86" s="23" t="s">
        <v>7</v>
      </c>
      <c r="O86" s="23" t="s">
        <v>26</v>
      </c>
      <c r="P86" s="24">
        <v>9.1</v>
      </c>
      <c r="Q86" s="24">
        <v>16.100000000000001</v>
      </c>
      <c r="R86" s="24">
        <v>18.5</v>
      </c>
      <c r="S86" s="24">
        <v>146.51</v>
      </c>
      <c r="T86" s="24">
        <v>1.78</v>
      </c>
      <c r="U86" s="24">
        <v>768</v>
      </c>
      <c r="V86" s="24">
        <v>1366</v>
      </c>
      <c r="W86" s="24">
        <v>1.05</v>
      </c>
      <c r="X86" s="23" t="s">
        <v>8</v>
      </c>
      <c r="Y86" s="23" t="s">
        <v>8</v>
      </c>
      <c r="Z86" s="24">
        <v>7167</v>
      </c>
      <c r="AA86" s="24">
        <v>60</v>
      </c>
      <c r="AB86" s="24">
        <v>170</v>
      </c>
      <c r="AC86" s="24">
        <v>160</v>
      </c>
      <c r="AD86" s="23" t="s">
        <v>28</v>
      </c>
      <c r="AE86" s="23" t="s">
        <v>23</v>
      </c>
      <c r="AF86" s="23" t="s">
        <v>11</v>
      </c>
      <c r="AG86" s="23"/>
      <c r="AH86" s="23"/>
      <c r="AI86" s="23" t="s">
        <v>34</v>
      </c>
      <c r="AJ86" s="23" t="s">
        <v>11</v>
      </c>
      <c r="AK86" s="23" t="s">
        <v>23</v>
      </c>
      <c r="AL86" s="23" t="s">
        <v>111</v>
      </c>
      <c r="AM86" s="23" t="s">
        <v>26</v>
      </c>
      <c r="AN86" s="23" t="s">
        <v>14</v>
      </c>
      <c r="AO86" s="23" t="s">
        <v>26</v>
      </c>
      <c r="AP86" s="23" t="s">
        <v>14</v>
      </c>
      <c r="AQ86" s="23" t="s">
        <v>26</v>
      </c>
      <c r="AR86" s="23"/>
      <c r="AS86" s="23" t="s">
        <v>111</v>
      </c>
      <c r="AT86" s="23" t="s">
        <v>26</v>
      </c>
      <c r="AU86" s="23" t="s">
        <v>14</v>
      </c>
      <c r="AV86" s="25" t="s">
        <v>26</v>
      </c>
      <c r="AW86" s="25" t="s">
        <v>26</v>
      </c>
      <c r="AX86" s="26">
        <v>18.5</v>
      </c>
      <c r="AY86" s="26">
        <v>146.51</v>
      </c>
      <c r="AZ86" s="25" t="s">
        <v>14</v>
      </c>
      <c r="BA86" s="25" t="s">
        <v>14</v>
      </c>
      <c r="BB86" s="23" t="s">
        <v>26</v>
      </c>
      <c r="BC86" s="23" t="s">
        <v>15</v>
      </c>
      <c r="BD86" s="23" t="s">
        <v>26</v>
      </c>
      <c r="BE86" s="23" t="s">
        <v>11</v>
      </c>
      <c r="BF86" s="23" t="s">
        <v>120</v>
      </c>
      <c r="BG86" s="23" t="s">
        <v>11</v>
      </c>
      <c r="BH86" s="23" t="s">
        <v>17</v>
      </c>
      <c r="BI86" s="23" t="s">
        <v>26</v>
      </c>
      <c r="BJ86" s="23"/>
      <c r="BK86" s="23" t="s">
        <v>11</v>
      </c>
      <c r="BL86" s="23" t="s">
        <v>11</v>
      </c>
      <c r="BM86" s="23" t="s">
        <v>11</v>
      </c>
      <c r="BN86" s="23"/>
      <c r="BO86" s="24">
        <v>14.2</v>
      </c>
      <c r="BP86" s="24">
        <v>274</v>
      </c>
      <c r="BQ86" s="24">
        <v>270</v>
      </c>
      <c r="BR86" s="24">
        <v>252</v>
      </c>
      <c r="BS86" s="24">
        <v>200</v>
      </c>
      <c r="BT86" s="23"/>
      <c r="BU86" s="23"/>
      <c r="BV86" s="24">
        <v>11.5</v>
      </c>
      <c r="BW86" s="24">
        <v>0.2</v>
      </c>
      <c r="BX86" s="23"/>
      <c r="BY86" s="24">
        <v>0.2</v>
      </c>
      <c r="BZ86" s="27">
        <v>0.2</v>
      </c>
      <c r="CA86" s="27">
        <v>0.2</v>
      </c>
      <c r="CB86" s="25"/>
      <c r="CC86" s="25"/>
      <c r="CD86" s="28">
        <v>11.6</v>
      </c>
      <c r="CE86" s="28">
        <v>0.3</v>
      </c>
      <c r="CF86" s="25"/>
      <c r="CG86" s="28">
        <v>0.2</v>
      </c>
      <c r="CH86" s="28">
        <v>13.66</v>
      </c>
      <c r="CI86" s="28">
        <v>0.5</v>
      </c>
      <c r="CJ86" s="28">
        <v>0.5</v>
      </c>
      <c r="CK86" s="28">
        <v>0</v>
      </c>
      <c r="CL86" s="28">
        <v>0</v>
      </c>
      <c r="CM86" s="28">
        <v>0.4</v>
      </c>
      <c r="CN86" s="25"/>
      <c r="CO86" s="28">
        <v>0</v>
      </c>
      <c r="CP86" s="30" t="s">
        <v>5</v>
      </c>
      <c r="CQ86" s="8">
        <f t="shared" si="12"/>
        <v>7166.7462971810801</v>
      </c>
      <c r="CR86" s="8">
        <f t="shared" si="13"/>
        <v>19</v>
      </c>
      <c r="CS86" s="8">
        <f t="shared" si="14"/>
        <v>1.05</v>
      </c>
      <c r="CT86" s="8">
        <f t="shared" si="15"/>
        <v>30</v>
      </c>
      <c r="CU86" s="8">
        <f t="shared" si="16"/>
        <v>200</v>
      </c>
      <c r="CV86" s="10">
        <f t="shared" si="17"/>
        <v>40143.74</v>
      </c>
      <c r="CW86" s="10">
        <f t="shared" si="20"/>
        <v>40.143740000000001</v>
      </c>
      <c r="CX86" s="8" t="str">
        <f t="shared" si="18"/>
        <v>No</v>
      </c>
      <c r="CY86" s="30" t="s">
        <v>11</v>
      </c>
      <c r="CZ86" s="30" t="s">
        <v>11</v>
      </c>
      <c r="DA86" s="31" t="s">
        <v>11</v>
      </c>
      <c r="DB86" s="31" t="s">
        <v>11</v>
      </c>
      <c r="DC86" s="8" t="str">
        <f t="shared" si="19"/>
        <v>No</v>
      </c>
      <c r="DD86" s="8" t="s">
        <v>11</v>
      </c>
      <c r="DE86" s="30" t="s">
        <v>11</v>
      </c>
      <c r="DF86" s="10">
        <f t="shared" si="21"/>
        <v>36.397799999999997</v>
      </c>
      <c r="DG86" s="9">
        <f>IF(S86&lt;Monitors!$H$4,(S86*Monitors!$I$4)+Monitors!$J$4,IF(S86&lt;Monitors!$H$5,(S86*Monitors!$I$5)+Monitors!$J$5,IF(S86&lt;Monitors!$H$6,(S86*Monitors!$I$6)+Monitors!$J$6,IF(S86&lt;Monitors!$H$7,(Monitors!$I$7*S86)+Monitors!$J$7,IF(S86&lt;Monitors!$H$8,(S86*Monitors!$I$8)+Monitors!$J$8,IF(S86&lt;Monitors!$H$9,(S86*Monitors!$I$9)+Monitors!$J$9,IF(S86&lt;Monitors!$H$10,(S86*Monitors!$I$10)+Monitors!$J$10,IF(S86&lt;Monitors!$H$11,(S86*Monitors!$I$11)+Monitors!$J$11,Monitors!$J$12))))))))</f>
        <v>28.350624999999994</v>
      </c>
      <c r="DH86" s="10">
        <f>$DF86-(Monitors!$B$4*'All Data'!$W86)</f>
        <v>29.961299999999994</v>
      </c>
      <c r="DI86" s="10">
        <f>IF($CX86="Yes",DH86-(Monitors!$E$4*(DG86+(Monitors!$B$4*'All Data'!$W86))),'All Data'!DH86)</f>
        <v>29.961299999999994</v>
      </c>
      <c r="DJ86" s="10">
        <f>IF(DD86="Yes",'All Data'!DI86-(DG86*Monitors!$C$4),'All Data'!DI86)</f>
        <v>29.961299999999994</v>
      </c>
      <c r="DK86" s="10">
        <f>IF($DE86="Yes",DJ86-(DG86*Monitors!$D$4),'All Data'!DJ86)</f>
        <v>29.961299999999994</v>
      </c>
      <c r="DL86" s="10">
        <f>IF($CZ86="Yes",DK86-Monitors!$C$7,'All Data'!DK86)</f>
        <v>29.961299999999994</v>
      </c>
      <c r="DM86" s="10">
        <f>IF($DA86="Yes",DL86-Monitors!$D$7,'All Data'!DL86)</f>
        <v>29.961299999999994</v>
      </c>
      <c r="DN86" s="10">
        <f>IF(DB86="Yes",DM86-((DG86+(W86*Monitors!$B$4))*Monitors!$F$4),'All Data'!DM86)</f>
        <v>29.961299999999994</v>
      </c>
      <c r="DO86" s="8" t="str">
        <f t="shared" si="22"/>
        <v>No</v>
      </c>
      <c r="DP86" s="10">
        <v>1.6057496</v>
      </c>
      <c r="DQ86" s="10">
        <v>9.8942504000000007</v>
      </c>
      <c r="DR86" s="10">
        <v>9.8942504000000007</v>
      </c>
      <c r="DS86" s="9">
        <v>13.985731994176586</v>
      </c>
      <c r="DT86" s="9" t="s">
        <v>23</v>
      </c>
      <c r="DU86" s="14">
        <v>0</v>
      </c>
    </row>
    <row r="87" spans="1:125" ht="18" customHeight="1">
      <c r="A87" s="29">
        <v>86</v>
      </c>
      <c r="B87" s="29">
        <v>5</v>
      </c>
      <c r="C87" s="29">
        <v>699</v>
      </c>
      <c r="D87" s="21">
        <v>41223</v>
      </c>
      <c r="E87" s="21">
        <v>41213</v>
      </c>
      <c r="F87" s="21">
        <v>41323</v>
      </c>
      <c r="G87" s="20" t="s">
        <v>4</v>
      </c>
      <c r="H87" s="20"/>
      <c r="I87" s="22">
        <v>6</v>
      </c>
      <c r="J87" s="20" t="s">
        <v>5</v>
      </c>
      <c r="K87" s="20" t="s">
        <v>26</v>
      </c>
      <c r="L87" s="20" t="s">
        <v>27</v>
      </c>
      <c r="M87" s="23" t="s">
        <v>27</v>
      </c>
      <c r="N87" s="23" t="s">
        <v>7</v>
      </c>
      <c r="O87" s="23" t="s">
        <v>26</v>
      </c>
      <c r="P87" s="24">
        <v>9.1</v>
      </c>
      <c r="Q87" s="24">
        <v>16.100000000000001</v>
      </c>
      <c r="R87" s="24">
        <v>18.5</v>
      </c>
      <c r="S87" s="24">
        <v>146.51</v>
      </c>
      <c r="T87" s="24">
        <v>1.78</v>
      </c>
      <c r="U87" s="24">
        <v>768</v>
      </c>
      <c r="V87" s="24">
        <v>1366</v>
      </c>
      <c r="W87" s="24">
        <v>1.05</v>
      </c>
      <c r="X87" s="23" t="s">
        <v>8</v>
      </c>
      <c r="Y87" s="23" t="s">
        <v>8</v>
      </c>
      <c r="Z87" s="24">
        <v>7167</v>
      </c>
      <c r="AA87" s="24">
        <v>60</v>
      </c>
      <c r="AB87" s="24">
        <v>170</v>
      </c>
      <c r="AC87" s="24">
        <v>160</v>
      </c>
      <c r="AD87" s="23" t="s">
        <v>28</v>
      </c>
      <c r="AE87" s="23" t="s">
        <v>23</v>
      </c>
      <c r="AF87" s="23" t="s">
        <v>11</v>
      </c>
      <c r="AG87" s="23"/>
      <c r="AH87" s="23"/>
      <c r="AI87" s="23" t="s">
        <v>12</v>
      </c>
      <c r="AJ87" s="23" t="s">
        <v>23</v>
      </c>
      <c r="AK87" s="23" t="s">
        <v>23</v>
      </c>
      <c r="AL87" s="23" t="s">
        <v>25</v>
      </c>
      <c r="AM87" s="23" t="s">
        <v>54</v>
      </c>
      <c r="AN87" s="23" t="s">
        <v>14</v>
      </c>
      <c r="AO87" s="23" t="s">
        <v>26</v>
      </c>
      <c r="AP87" s="23" t="s">
        <v>36</v>
      </c>
      <c r="AQ87" s="23" t="s">
        <v>26</v>
      </c>
      <c r="AR87" s="23"/>
      <c r="AS87" s="23" t="s">
        <v>25</v>
      </c>
      <c r="AT87" s="23" t="s">
        <v>54</v>
      </c>
      <c r="AU87" s="23" t="s">
        <v>14</v>
      </c>
      <c r="AV87" s="25" t="s">
        <v>26</v>
      </c>
      <c r="AW87" s="25" t="s">
        <v>26</v>
      </c>
      <c r="AX87" s="26">
        <v>18.5</v>
      </c>
      <c r="AY87" s="26">
        <v>146.51</v>
      </c>
      <c r="AZ87" s="25" t="s">
        <v>14</v>
      </c>
      <c r="BA87" s="25" t="s">
        <v>14</v>
      </c>
      <c r="BB87" s="23" t="s">
        <v>26</v>
      </c>
      <c r="BC87" s="23" t="s">
        <v>15</v>
      </c>
      <c r="BD87" s="23" t="s">
        <v>26</v>
      </c>
      <c r="BE87" s="23" t="s">
        <v>11</v>
      </c>
      <c r="BF87" s="23" t="s">
        <v>120</v>
      </c>
      <c r="BG87" s="23" t="s">
        <v>11</v>
      </c>
      <c r="BH87" s="23" t="s">
        <v>17</v>
      </c>
      <c r="BI87" s="23" t="s">
        <v>26</v>
      </c>
      <c r="BJ87" s="23"/>
      <c r="BK87" s="23" t="s">
        <v>11</v>
      </c>
      <c r="BL87" s="23" t="s">
        <v>11</v>
      </c>
      <c r="BM87" s="23" t="s">
        <v>11</v>
      </c>
      <c r="BN87" s="23"/>
      <c r="BO87" s="24">
        <v>24</v>
      </c>
      <c r="BP87" s="24">
        <v>259</v>
      </c>
      <c r="BQ87" s="24">
        <v>250</v>
      </c>
      <c r="BR87" s="24">
        <v>212</v>
      </c>
      <c r="BS87" s="24">
        <v>200</v>
      </c>
      <c r="BT87" s="23"/>
      <c r="BU87" s="23"/>
      <c r="BV87" s="24">
        <v>11.58</v>
      </c>
      <c r="BW87" s="24">
        <v>0.31</v>
      </c>
      <c r="BX87" s="23"/>
      <c r="BY87" s="24">
        <v>0.21</v>
      </c>
      <c r="BZ87" s="27">
        <v>0.31</v>
      </c>
      <c r="CA87" s="27">
        <v>0.21</v>
      </c>
      <c r="CB87" s="25"/>
      <c r="CC87" s="25"/>
      <c r="CD87" s="28">
        <v>11.58</v>
      </c>
      <c r="CE87" s="28">
        <v>0.31</v>
      </c>
      <c r="CF87" s="25"/>
      <c r="CG87" s="28">
        <v>0.22</v>
      </c>
      <c r="CH87" s="28">
        <v>13.66</v>
      </c>
      <c r="CI87" s="28">
        <v>0.5</v>
      </c>
      <c r="CJ87" s="28">
        <v>0.5</v>
      </c>
      <c r="CK87" s="28">
        <v>0</v>
      </c>
      <c r="CL87" s="28">
        <v>0</v>
      </c>
      <c r="CM87" s="28">
        <v>0.5</v>
      </c>
      <c r="CN87" s="25"/>
      <c r="CO87" s="28">
        <v>0</v>
      </c>
      <c r="CP87" s="30" t="s">
        <v>5</v>
      </c>
      <c r="CQ87" s="8">
        <f t="shared" si="12"/>
        <v>7166.7462971810801</v>
      </c>
      <c r="CR87" s="8">
        <f t="shared" si="13"/>
        <v>19</v>
      </c>
      <c r="CS87" s="8">
        <f t="shared" si="14"/>
        <v>1.05</v>
      </c>
      <c r="CT87" s="8">
        <f t="shared" si="15"/>
        <v>30</v>
      </c>
      <c r="CU87" s="8">
        <f t="shared" si="16"/>
        <v>200</v>
      </c>
      <c r="CV87" s="10">
        <f t="shared" si="17"/>
        <v>37946.089999999997</v>
      </c>
      <c r="CW87" s="10">
        <f t="shared" si="20"/>
        <v>37.946089999999998</v>
      </c>
      <c r="CX87" s="8" t="str">
        <f t="shared" si="18"/>
        <v>No</v>
      </c>
      <c r="CY87" s="30" t="s">
        <v>11</v>
      </c>
      <c r="CZ87" s="30" t="s">
        <v>11</v>
      </c>
      <c r="DA87" s="31" t="s">
        <v>11</v>
      </c>
      <c r="DB87" s="31" t="s">
        <v>11</v>
      </c>
      <c r="DC87" s="8" t="str">
        <f t="shared" si="19"/>
        <v>No</v>
      </c>
      <c r="DD87" s="8" t="s">
        <v>11</v>
      </c>
      <c r="DE87" s="30" t="s">
        <v>11</v>
      </c>
      <c r="DF87" s="10">
        <f t="shared" si="21"/>
        <v>37.269419999999997</v>
      </c>
      <c r="DG87" s="9">
        <f>IF(S87&lt;Monitors!$H$4,(S87*Monitors!$I$4)+Monitors!$J$4,IF(S87&lt;Monitors!$H$5,(S87*Monitors!$I$5)+Monitors!$J$5,IF(S87&lt;Monitors!$H$6,(S87*Monitors!$I$6)+Monitors!$J$6,IF(S87&lt;Monitors!$H$7,(Monitors!$I$7*S87)+Monitors!$J$7,IF(S87&lt;Monitors!$H$8,(S87*Monitors!$I$8)+Monitors!$J$8,IF(S87&lt;Monitors!$H$9,(S87*Monitors!$I$9)+Monitors!$J$9,IF(S87&lt;Monitors!$H$10,(S87*Monitors!$I$10)+Monitors!$J$10,IF(S87&lt;Monitors!$H$11,(S87*Monitors!$I$11)+Monitors!$J$11,Monitors!$J$12))))))))</f>
        <v>28.350624999999994</v>
      </c>
      <c r="DH87" s="10">
        <f>$DF87-(Monitors!$B$4*'All Data'!$W87)</f>
        <v>30.832919999999994</v>
      </c>
      <c r="DI87" s="10">
        <f>IF($CX87="Yes",DH87-(Monitors!$E$4*(DG87+(Monitors!$B$4*'All Data'!$W87))),'All Data'!DH87)</f>
        <v>30.832919999999994</v>
      </c>
      <c r="DJ87" s="10">
        <f>IF(DD87="Yes",'All Data'!DI87-(DG87*Monitors!$C$4),'All Data'!DI87)</f>
        <v>30.832919999999994</v>
      </c>
      <c r="DK87" s="10">
        <f>IF($DE87="Yes",DJ87-(DG87*Monitors!$D$4),'All Data'!DJ87)</f>
        <v>30.832919999999994</v>
      </c>
      <c r="DL87" s="10">
        <f>IF($CZ87="Yes",DK87-Monitors!$C$7,'All Data'!DK87)</f>
        <v>30.832919999999994</v>
      </c>
      <c r="DM87" s="10">
        <f>IF($DA87="Yes",DL87-Monitors!$D$7,'All Data'!DL87)</f>
        <v>30.832919999999994</v>
      </c>
      <c r="DN87" s="10">
        <f>IF(DB87="Yes",DM87-((DG87+(W87*Monitors!$B$4))*Monitors!$F$4),'All Data'!DM87)</f>
        <v>30.832919999999994</v>
      </c>
      <c r="DO87" s="8" t="str">
        <f t="shared" si="22"/>
        <v>No</v>
      </c>
      <c r="DP87" s="10">
        <v>1.5178436</v>
      </c>
      <c r="DQ87" s="10">
        <v>10.062156399999999</v>
      </c>
      <c r="DR87" s="10">
        <v>10.062156399999999</v>
      </c>
      <c r="DS87" s="9">
        <v>13.985731994176586</v>
      </c>
      <c r="DT87" s="9" t="s">
        <v>23</v>
      </c>
      <c r="DU87" s="14">
        <v>0</v>
      </c>
    </row>
    <row r="88" spans="1:125" ht="18" customHeight="1">
      <c r="A88" s="29">
        <v>87</v>
      </c>
      <c r="B88" s="29">
        <v>24</v>
      </c>
      <c r="C88" s="29">
        <v>26</v>
      </c>
      <c r="D88" s="21">
        <v>42064</v>
      </c>
      <c r="E88" s="21">
        <v>42034</v>
      </c>
      <c r="F88" s="21">
        <v>42065</v>
      </c>
      <c r="G88" s="20" t="s">
        <v>4</v>
      </c>
      <c r="H88" s="20"/>
      <c r="I88" s="22">
        <v>6</v>
      </c>
      <c r="J88" s="20" t="s">
        <v>5</v>
      </c>
      <c r="K88" s="20"/>
      <c r="L88" s="20" t="s">
        <v>6</v>
      </c>
      <c r="M88" s="23"/>
      <c r="N88" s="23" t="s">
        <v>7</v>
      </c>
      <c r="O88" s="23"/>
      <c r="P88" s="24">
        <v>9.1</v>
      </c>
      <c r="Q88" s="24">
        <v>16.100000000000001</v>
      </c>
      <c r="R88" s="24">
        <v>18.5</v>
      </c>
      <c r="S88" s="24">
        <v>146.30000000000001</v>
      </c>
      <c r="T88" s="24">
        <v>1.78</v>
      </c>
      <c r="U88" s="24">
        <v>768</v>
      </c>
      <c r="V88" s="24">
        <v>1366</v>
      </c>
      <c r="W88" s="24">
        <v>1.05</v>
      </c>
      <c r="X88" s="23" t="s">
        <v>8</v>
      </c>
      <c r="Y88" s="23" t="s">
        <v>8</v>
      </c>
      <c r="Z88" s="24">
        <v>7168</v>
      </c>
      <c r="AA88" s="24">
        <v>60</v>
      </c>
      <c r="AB88" s="24">
        <v>90</v>
      </c>
      <c r="AC88" s="24">
        <v>65</v>
      </c>
      <c r="AD88" s="23" t="s">
        <v>10</v>
      </c>
      <c r="AE88" s="23" t="s">
        <v>11</v>
      </c>
      <c r="AF88" s="23" t="s">
        <v>11</v>
      </c>
      <c r="AG88" s="23"/>
      <c r="AH88" s="23"/>
      <c r="AI88" s="23" t="s">
        <v>12</v>
      </c>
      <c r="AJ88" s="23" t="s">
        <v>11</v>
      </c>
      <c r="AK88" s="23" t="s">
        <v>11</v>
      </c>
      <c r="AL88" s="23" t="s">
        <v>114</v>
      </c>
      <c r="AM88" s="23"/>
      <c r="AN88" s="23" t="s">
        <v>14</v>
      </c>
      <c r="AO88" s="23"/>
      <c r="AP88" s="23" t="s">
        <v>14</v>
      </c>
      <c r="AQ88" s="23"/>
      <c r="AR88" s="23"/>
      <c r="AS88" s="23" t="s">
        <v>114</v>
      </c>
      <c r="AT88" s="23"/>
      <c r="AU88" s="23" t="s">
        <v>14</v>
      </c>
      <c r="AV88" s="25"/>
      <c r="AW88" s="25"/>
      <c r="AX88" s="26">
        <v>18.5</v>
      </c>
      <c r="AY88" s="26">
        <v>146.30000000000001</v>
      </c>
      <c r="AZ88" s="25" t="s">
        <v>14</v>
      </c>
      <c r="BA88" s="25" t="s">
        <v>14</v>
      </c>
      <c r="BB88" s="23"/>
      <c r="BC88" s="23" t="s">
        <v>15</v>
      </c>
      <c r="BD88" s="23"/>
      <c r="BE88" s="23" t="s">
        <v>11</v>
      </c>
      <c r="BF88" s="23" t="s">
        <v>682</v>
      </c>
      <c r="BG88" s="23" t="s">
        <v>11</v>
      </c>
      <c r="BH88" s="23" t="s">
        <v>17</v>
      </c>
      <c r="BI88" s="23"/>
      <c r="BJ88" s="23" t="s">
        <v>18</v>
      </c>
      <c r="BK88" s="23" t="s">
        <v>11</v>
      </c>
      <c r="BL88" s="23" t="s">
        <v>11</v>
      </c>
      <c r="BM88" s="23"/>
      <c r="BN88" s="23"/>
      <c r="BO88" s="24">
        <v>10.9</v>
      </c>
      <c r="BP88" s="24">
        <v>207.8</v>
      </c>
      <c r="BQ88" s="24">
        <v>207.8</v>
      </c>
      <c r="BR88" s="24">
        <v>204.2</v>
      </c>
      <c r="BS88" s="24">
        <v>200</v>
      </c>
      <c r="BT88" s="23"/>
      <c r="BU88" s="23"/>
      <c r="BV88" s="24">
        <v>12.63</v>
      </c>
      <c r="BW88" s="24">
        <v>0.43</v>
      </c>
      <c r="BX88" s="23"/>
      <c r="BY88" s="24">
        <v>0.25</v>
      </c>
      <c r="BZ88" s="27">
        <v>0.43</v>
      </c>
      <c r="CA88" s="27">
        <v>0.25</v>
      </c>
      <c r="CB88" s="25"/>
      <c r="CC88" s="25"/>
      <c r="CD88" s="28">
        <v>13.03</v>
      </c>
      <c r="CE88" s="28">
        <v>0.45</v>
      </c>
      <c r="CF88" s="25"/>
      <c r="CG88" s="28">
        <v>0.27</v>
      </c>
      <c r="CH88" s="28">
        <v>13.7</v>
      </c>
      <c r="CI88" s="28">
        <v>0.5</v>
      </c>
      <c r="CJ88" s="28">
        <v>0.5</v>
      </c>
      <c r="CK88" s="25"/>
      <c r="CL88" s="25"/>
      <c r="CM88" s="28">
        <v>0.48</v>
      </c>
      <c r="CN88" s="25"/>
      <c r="CO88" s="28">
        <v>0</v>
      </c>
      <c r="CP88" s="30" t="s">
        <v>5</v>
      </c>
      <c r="CQ88" s="8">
        <f t="shared" si="12"/>
        <v>7177.0334928229659</v>
      </c>
      <c r="CR88" s="8">
        <f t="shared" si="13"/>
        <v>19</v>
      </c>
      <c r="CS88" s="8">
        <f t="shared" si="14"/>
        <v>1.05</v>
      </c>
      <c r="CT88" s="8">
        <f t="shared" si="15"/>
        <v>30</v>
      </c>
      <c r="CU88" s="8">
        <f t="shared" si="16"/>
        <v>200</v>
      </c>
      <c r="CV88" s="10">
        <f t="shared" si="17"/>
        <v>30401.140000000003</v>
      </c>
      <c r="CW88" s="10">
        <f t="shared" si="20"/>
        <v>30.401140000000002</v>
      </c>
      <c r="CX88" s="8" t="str">
        <f t="shared" si="18"/>
        <v>No</v>
      </c>
      <c r="CY88" s="30" t="s">
        <v>11</v>
      </c>
      <c r="CZ88" s="30" t="s">
        <v>11</v>
      </c>
      <c r="DA88" s="31" t="s">
        <v>11</v>
      </c>
      <c r="DB88" s="31" t="s">
        <v>11</v>
      </c>
      <c r="DC88" s="8" t="str">
        <f t="shared" si="19"/>
        <v>No</v>
      </c>
      <c r="DD88" s="8" t="s">
        <v>11</v>
      </c>
      <c r="DE88" s="30" t="s">
        <v>11</v>
      </c>
      <c r="DF88" s="10">
        <f t="shared" si="21"/>
        <v>41.17199999999999</v>
      </c>
      <c r="DG88" s="9">
        <f>IF(S88&lt;Monitors!$H$4,(S88*Monitors!$I$4)+Monitors!$J$4,IF(S88&lt;Monitors!$H$5,(S88*Monitors!$I$5)+Monitors!$J$5,IF(S88&lt;Monitors!$H$6,(S88*Monitors!$I$6)+Monitors!$J$6,IF(S88&lt;Monitors!$H$7,(Monitors!$I$7*S88)+Monitors!$J$7,IF(S88&lt;Monitors!$H$8,(S88*Monitors!$I$8)+Monitors!$J$8,IF(S88&lt;Monitors!$H$9,(S88*Monitors!$I$9)+Monitors!$J$9,IF(S88&lt;Monitors!$H$10,(S88*Monitors!$I$10)+Monitors!$J$10,IF(S88&lt;Monitors!$H$11,(S88*Monitors!$I$11)+Monitors!$J$11,Monitors!$J$12))))))))</f>
        <v>28.206249999999997</v>
      </c>
      <c r="DH88" s="10">
        <f>$DF88-(Monitors!$B$4*'All Data'!$W88)</f>
        <v>34.735499999999988</v>
      </c>
      <c r="DI88" s="10">
        <f>IF($CX88="Yes",DH88-(Monitors!$E$4*(DG88+(Monitors!$B$4*'All Data'!$W88))),'All Data'!DH88)</f>
        <v>34.735499999999988</v>
      </c>
      <c r="DJ88" s="10">
        <f>IF(DD88="Yes",'All Data'!DI88-(DG88*Monitors!$C$4),'All Data'!DI88)</f>
        <v>34.735499999999988</v>
      </c>
      <c r="DK88" s="10">
        <f>IF($DE88="Yes",DJ88-(DG88*Monitors!$D$4),'All Data'!DJ88)</f>
        <v>34.735499999999988</v>
      </c>
      <c r="DL88" s="10">
        <f>IF($CZ88="Yes",DK88-Monitors!$C$7,'All Data'!DK88)</f>
        <v>34.735499999999988</v>
      </c>
      <c r="DM88" s="10">
        <f>IF($DA88="Yes",DL88-Monitors!$D$7,'All Data'!DL88)</f>
        <v>34.735499999999988</v>
      </c>
      <c r="DN88" s="10">
        <f>IF(DB88="Yes",DM88-((DG88+(W88*Monitors!$B$4))*Monitors!$F$4),'All Data'!DM88)</f>
        <v>34.735499999999988</v>
      </c>
      <c r="DO88" s="8" t="str">
        <f t="shared" si="22"/>
        <v>No</v>
      </c>
      <c r="DP88" s="10">
        <v>1.2160456000000002</v>
      </c>
      <c r="DQ88" s="10">
        <v>11.413954400000001</v>
      </c>
      <c r="DR88" s="10">
        <v>11.413954400000001</v>
      </c>
      <c r="DS88" s="9">
        <v>13.965829800926514</v>
      </c>
      <c r="DT88" s="9" t="s">
        <v>23</v>
      </c>
      <c r="DU88" s="14">
        <v>0</v>
      </c>
    </row>
    <row r="89" spans="1:125" ht="18" customHeight="1">
      <c r="A89" s="29">
        <v>88</v>
      </c>
      <c r="B89" s="29">
        <v>35</v>
      </c>
      <c r="C89" s="29">
        <v>662</v>
      </c>
      <c r="D89" s="21">
        <v>41307</v>
      </c>
      <c r="E89" s="21">
        <v>41409</v>
      </c>
      <c r="F89" s="21">
        <v>41429</v>
      </c>
      <c r="G89" s="20" t="s">
        <v>182</v>
      </c>
      <c r="H89" s="20" t="s">
        <v>1176</v>
      </c>
      <c r="I89" s="22">
        <v>6</v>
      </c>
      <c r="J89" s="20" t="s">
        <v>5</v>
      </c>
      <c r="K89" s="20" t="s">
        <v>26</v>
      </c>
      <c r="L89" s="20" t="s">
        <v>27</v>
      </c>
      <c r="M89" s="23" t="s">
        <v>27</v>
      </c>
      <c r="N89" s="23" t="s">
        <v>7</v>
      </c>
      <c r="O89" s="23" t="s">
        <v>26</v>
      </c>
      <c r="P89" s="24">
        <v>7.6</v>
      </c>
      <c r="Q89" s="24">
        <v>13.6</v>
      </c>
      <c r="R89" s="24">
        <v>15.6</v>
      </c>
      <c r="S89" s="24">
        <v>103.36</v>
      </c>
      <c r="T89" s="24">
        <v>1.78</v>
      </c>
      <c r="U89" s="24">
        <v>768</v>
      </c>
      <c r="V89" s="24">
        <v>1366</v>
      </c>
      <c r="W89" s="24">
        <v>1.0489999999999999</v>
      </c>
      <c r="X89" s="23" t="s">
        <v>8</v>
      </c>
      <c r="Y89" s="23" t="s">
        <v>8</v>
      </c>
      <c r="Z89" s="24">
        <v>10149</v>
      </c>
      <c r="AA89" s="24">
        <v>60</v>
      </c>
      <c r="AB89" s="24">
        <v>170</v>
      </c>
      <c r="AC89" s="24">
        <v>160</v>
      </c>
      <c r="AD89" s="23" t="s">
        <v>28</v>
      </c>
      <c r="AE89" s="23" t="s">
        <v>23</v>
      </c>
      <c r="AF89" s="23" t="s">
        <v>11</v>
      </c>
      <c r="AG89" s="23"/>
      <c r="AH89" s="23"/>
      <c r="AI89" s="23" t="s">
        <v>34</v>
      </c>
      <c r="AJ89" s="23" t="s">
        <v>11</v>
      </c>
      <c r="AK89" s="23" t="s">
        <v>23</v>
      </c>
      <c r="AL89" s="23" t="s">
        <v>111</v>
      </c>
      <c r="AM89" s="23" t="s">
        <v>26</v>
      </c>
      <c r="AN89" s="23" t="s">
        <v>14</v>
      </c>
      <c r="AO89" s="23" t="s">
        <v>26</v>
      </c>
      <c r="AP89" s="23" t="s">
        <v>14</v>
      </c>
      <c r="AQ89" s="23" t="s">
        <v>26</v>
      </c>
      <c r="AR89" s="23"/>
      <c r="AS89" s="23" t="s">
        <v>111</v>
      </c>
      <c r="AT89" s="23" t="s">
        <v>26</v>
      </c>
      <c r="AU89" s="23" t="s">
        <v>14</v>
      </c>
      <c r="AV89" s="25" t="s">
        <v>26</v>
      </c>
      <c r="AW89" s="25" t="s">
        <v>26</v>
      </c>
      <c r="AX89" s="26">
        <v>15.6</v>
      </c>
      <c r="AY89" s="26">
        <v>103.36</v>
      </c>
      <c r="AZ89" s="25" t="s">
        <v>14</v>
      </c>
      <c r="BA89" s="25" t="s">
        <v>14</v>
      </c>
      <c r="BB89" s="23" t="s">
        <v>26</v>
      </c>
      <c r="BC89" s="23" t="s">
        <v>15</v>
      </c>
      <c r="BD89" s="23" t="s">
        <v>26</v>
      </c>
      <c r="BE89" s="23" t="s">
        <v>11</v>
      </c>
      <c r="BF89" s="23" t="s">
        <v>328</v>
      </c>
      <c r="BG89" s="23" t="s">
        <v>11</v>
      </c>
      <c r="BH89" s="23" t="s">
        <v>17</v>
      </c>
      <c r="BI89" s="23" t="s">
        <v>26</v>
      </c>
      <c r="BJ89" s="23"/>
      <c r="BK89" s="23" t="s">
        <v>11</v>
      </c>
      <c r="BL89" s="23" t="s">
        <v>11</v>
      </c>
      <c r="BM89" s="23" t="s">
        <v>11</v>
      </c>
      <c r="BN89" s="23"/>
      <c r="BO89" s="24">
        <v>16.100000000000001</v>
      </c>
      <c r="BP89" s="24">
        <v>236</v>
      </c>
      <c r="BQ89" s="24">
        <v>240</v>
      </c>
      <c r="BR89" s="24">
        <v>222</v>
      </c>
      <c r="BS89" s="24">
        <v>200</v>
      </c>
      <c r="BT89" s="23"/>
      <c r="BU89" s="23"/>
      <c r="BV89" s="24">
        <v>6.3</v>
      </c>
      <c r="BW89" s="24">
        <v>0.4</v>
      </c>
      <c r="BX89" s="23"/>
      <c r="BY89" s="24">
        <v>0.3</v>
      </c>
      <c r="BZ89" s="27">
        <v>0.4</v>
      </c>
      <c r="CA89" s="27">
        <v>0.3</v>
      </c>
      <c r="CB89" s="25"/>
      <c r="CC89" s="25"/>
      <c r="CD89" s="28">
        <v>6.4</v>
      </c>
      <c r="CE89" s="28">
        <v>0.4</v>
      </c>
      <c r="CF89" s="25"/>
      <c r="CG89" s="28">
        <v>0.3</v>
      </c>
      <c r="CH89" s="28">
        <v>12.83</v>
      </c>
      <c r="CI89" s="28">
        <v>0.5</v>
      </c>
      <c r="CJ89" s="28">
        <v>0.5</v>
      </c>
      <c r="CK89" s="28">
        <v>0</v>
      </c>
      <c r="CL89" s="28">
        <v>0</v>
      </c>
      <c r="CM89" s="28">
        <v>0.4</v>
      </c>
      <c r="CN89" s="25"/>
      <c r="CO89" s="28">
        <v>0</v>
      </c>
      <c r="CP89" s="30" t="s">
        <v>5</v>
      </c>
      <c r="CQ89" s="8">
        <f t="shared" si="12"/>
        <v>10148.993808049536</v>
      </c>
      <c r="CR89" s="8">
        <f t="shared" si="13"/>
        <v>16</v>
      </c>
      <c r="CS89" s="8">
        <f t="shared" si="14"/>
        <v>1.05</v>
      </c>
      <c r="CT89" s="8">
        <f t="shared" si="15"/>
        <v>30</v>
      </c>
      <c r="CU89" s="8">
        <f t="shared" si="16"/>
        <v>200</v>
      </c>
      <c r="CV89" s="10">
        <f t="shared" si="17"/>
        <v>24392.959999999999</v>
      </c>
      <c r="CW89" s="10">
        <f t="shared" si="20"/>
        <v>24.392959999999999</v>
      </c>
      <c r="CX89" s="8" t="str">
        <f t="shared" si="18"/>
        <v>No</v>
      </c>
      <c r="CY89" s="30" t="s">
        <v>11</v>
      </c>
      <c r="CZ89" s="30" t="s">
        <v>11</v>
      </c>
      <c r="DA89" s="31" t="s">
        <v>11</v>
      </c>
      <c r="DB89" s="31" t="s">
        <v>11</v>
      </c>
      <c r="DC89" s="8" t="str">
        <f t="shared" si="19"/>
        <v>No</v>
      </c>
      <c r="DD89" s="8" t="s">
        <v>11</v>
      </c>
      <c r="DE89" s="30" t="s">
        <v>11</v>
      </c>
      <c r="DF89" s="10">
        <f t="shared" si="21"/>
        <v>21.593399999999999</v>
      </c>
      <c r="DG89" s="9">
        <f>IF(S89&lt;Monitors!$H$4,(S89*Monitors!$I$4)+Monitors!$J$4,IF(S89&lt;Monitors!$H$5,(S89*Monitors!$I$5)+Monitors!$J$5,IF(S89&lt;Monitors!$H$6,(S89*Monitors!$I$6)+Monitors!$J$6,IF(S89&lt;Monitors!$H$7,(Monitors!$I$7*S89)+Monitors!$J$7,IF(S89&lt;Monitors!$H$8,(S89*Monitors!$I$8)+Monitors!$J$8,IF(S89&lt;Monitors!$H$9,(S89*Monitors!$I$9)+Monitors!$J$9,IF(S89&lt;Monitors!$H$10,(S89*Monitors!$I$10)+Monitors!$J$10,IF(S89&lt;Monitors!$H$11,(S89*Monitors!$I$11)+Monitors!$J$11,Monitors!$J$12))))))))</f>
        <v>15.360615384615386</v>
      </c>
      <c r="DH89" s="10">
        <f>$DF89-(Monitors!$B$4*'All Data'!$W89)</f>
        <v>15.163029999999999</v>
      </c>
      <c r="DI89" s="10">
        <f>IF($CX89="Yes",DH89-(Monitors!$E$4*(DG89+(Monitors!$B$4*'All Data'!$W89))),'All Data'!DH89)</f>
        <v>15.163029999999999</v>
      </c>
      <c r="DJ89" s="10">
        <f>IF(DD89="Yes",'All Data'!DI89-(DG89*Monitors!$C$4),'All Data'!DI89)</f>
        <v>15.163029999999999</v>
      </c>
      <c r="DK89" s="10">
        <f>IF($DE89="Yes",DJ89-(DG89*Monitors!$D$4),'All Data'!DJ89)</f>
        <v>15.163029999999999</v>
      </c>
      <c r="DL89" s="10">
        <f>IF($CZ89="Yes",DK89-Monitors!$C$7,'All Data'!DK89)</f>
        <v>15.163029999999999</v>
      </c>
      <c r="DM89" s="10">
        <f>IF($DA89="Yes",DL89-Monitors!$D$7,'All Data'!DL89)</f>
        <v>15.163029999999999</v>
      </c>
      <c r="DN89" s="10">
        <f>IF(DB89="Yes",DM89-((DG89+(W89*Monitors!$B$4))*Monitors!$F$4),'All Data'!DM89)</f>
        <v>15.163029999999999</v>
      </c>
      <c r="DO89" s="8" t="str">
        <f t="shared" si="22"/>
        <v>Yes</v>
      </c>
      <c r="DP89" s="10">
        <v>0.9757184000000001</v>
      </c>
      <c r="DQ89" s="10">
        <v>5.3242815999999999</v>
      </c>
      <c r="DR89" s="10">
        <v>5.3242815999999999</v>
      </c>
      <c r="DS89" s="9">
        <v>9.8884871422150056</v>
      </c>
      <c r="DT89" s="9" t="s">
        <v>23</v>
      </c>
      <c r="DU89" s="14">
        <v>0</v>
      </c>
    </row>
    <row r="90" spans="1:125" ht="18" customHeight="1">
      <c r="A90" s="29">
        <v>89</v>
      </c>
      <c r="B90" s="29">
        <v>4</v>
      </c>
      <c r="C90" s="29">
        <v>578</v>
      </c>
      <c r="D90" s="21">
        <v>41567</v>
      </c>
      <c r="E90" s="21">
        <v>41546</v>
      </c>
      <c r="F90" s="21">
        <v>41578</v>
      </c>
      <c r="G90" s="20" t="s">
        <v>4</v>
      </c>
      <c r="H90" s="20" t="s">
        <v>26</v>
      </c>
      <c r="I90" s="22">
        <v>6</v>
      </c>
      <c r="J90" s="20" t="s">
        <v>5</v>
      </c>
      <c r="K90" s="20" t="s">
        <v>26</v>
      </c>
      <c r="L90" s="20" t="s">
        <v>27</v>
      </c>
      <c r="M90" s="23" t="s">
        <v>27</v>
      </c>
      <c r="N90" s="23" t="s">
        <v>7</v>
      </c>
      <c r="O90" s="23" t="s">
        <v>26</v>
      </c>
      <c r="P90" s="24">
        <v>10.6</v>
      </c>
      <c r="Q90" s="24">
        <v>13.3</v>
      </c>
      <c r="R90" s="24">
        <v>17</v>
      </c>
      <c r="S90" s="24">
        <v>140.97999999999999</v>
      </c>
      <c r="T90" s="24">
        <v>1.31</v>
      </c>
      <c r="U90" s="24">
        <v>1024</v>
      </c>
      <c r="V90" s="24">
        <v>1280</v>
      </c>
      <c r="W90" s="24">
        <v>1.25</v>
      </c>
      <c r="X90" s="23" t="s">
        <v>21</v>
      </c>
      <c r="Y90" s="23" t="s">
        <v>21</v>
      </c>
      <c r="Z90" s="24">
        <v>9292</v>
      </c>
      <c r="AA90" s="24">
        <v>60</v>
      </c>
      <c r="AB90" s="24">
        <v>170</v>
      </c>
      <c r="AC90" s="24">
        <v>160</v>
      </c>
      <c r="AD90" s="23" t="s">
        <v>28</v>
      </c>
      <c r="AE90" s="23" t="s">
        <v>23</v>
      </c>
      <c r="AF90" s="23" t="s">
        <v>11</v>
      </c>
      <c r="AG90" s="23"/>
      <c r="AH90" s="23"/>
      <c r="AI90" s="23" t="s">
        <v>12</v>
      </c>
      <c r="AJ90" s="23" t="s">
        <v>11</v>
      </c>
      <c r="AK90" s="23" t="s">
        <v>23</v>
      </c>
      <c r="AL90" s="23" t="s">
        <v>404</v>
      </c>
      <c r="AM90" s="23" t="s">
        <v>26</v>
      </c>
      <c r="AN90" s="23" t="s">
        <v>14</v>
      </c>
      <c r="AO90" s="23" t="s">
        <v>26</v>
      </c>
      <c r="AP90" s="23" t="s">
        <v>14</v>
      </c>
      <c r="AQ90" s="23" t="s">
        <v>26</v>
      </c>
      <c r="AR90" s="23"/>
      <c r="AS90" s="23" t="s">
        <v>404</v>
      </c>
      <c r="AT90" s="23" t="s">
        <v>26</v>
      </c>
      <c r="AU90" s="23" t="s">
        <v>14</v>
      </c>
      <c r="AV90" s="25" t="s">
        <v>26</v>
      </c>
      <c r="AW90" s="25" t="s">
        <v>26</v>
      </c>
      <c r="AX90" s="26">
        <v>17</v>
      </c>
      <c r="AY90" s="26">
        <v>140.97999999999999</v>
      </c>
      <c r="AZ90" s="25" t="s">
        <v>14</v>
      </c>
      <c r="BA90" s="25" t="s">
        <v>14</v>
      </c>
      <c r="BB90" s="23" t="s">
        <v>26</v>
      </c>
      <c r="BC90" s="23" t="s">
        <v>15</v>
      </c>
      <c r="BD90" s="23" t="s">
        <v>26</v>
      </c>
      <c r="BE90" s="23" t="s">
        <v>11</v>
      </c>
      <c r="BF90" s="23" t="s">
        <v>405</v>
      </c>
      <c r="BG90" s="23" t="s">
        <v>11</v>
      </c>
      <c r="BH90" s="23" t="s">
        <v>17</v>
      </c>
      <c r="BI90" s="23" t="s">
        <v>26</v>
      </c>
      <c r="BJ90" s="23"/>
      <c r="BK90" s="23" t="s">
        <v>11</v>
      </c>
      <c r="BL90" s="23" t="s">
        <v>11</v>
      </c>
      <c r="BM90" s="23" t="s">
        <v>11</v>
      </c>
      <c r="BN90" s="23"/>
      <c r="BO90" s="24">
        <v>43.3</v>
      </c>
      <c r="BP90" s="24">
        <v>312.7</v>
      </c>
      <c r="BQ90" s="24">
        <v>312.7</v>
      </c>
      <c r="BR90" s="24">
        <v>201.8</v>
      </c>
      <c r="BS90" s="24">
        <v>200</v>
      </c>
      <c r="BT90" s="23"/>
      <c r="BU90" s="23"/>
      <c r="BV90" s="24">
        <v>11.16</v>
      </c>
      <c r="BW90" s="24">
        <v>0.18</v>
      </c>
      <c r="BX90" s="23"/>
      <c r="BY90" s="24">
        <v>0.14000000000000001</v>
      </c>
      <c r="BZ90" s="27">
        <v>0.18</v>
      </c>
      <c r="CA90" s="27">
        <v>0.14000000000000001</v>
      </c>
      <c r="CB90" s="25"/>
      <c r="CC90" s="25"/>
      <c r="CD90" s="28">
        <v>11.1</v>
      </c>
      <c r="CE90" s="28">
        <v>0.24</v>
      </c>
      <c r="CF90" s="25"/>
      <c r="CG90" s="28">
        <v>0.2</v>
      </c>
      <c r="CH90" s="28">
        <v>16.350000000000001</v>
      </c>
      <c r="CI90" s="28">
        <v>0.5</v>
      </c>
      <c r="CJ90" s="28">
        <v>0.5</v>
      </c>
      <c r="CK90" s="28">
        <v>0</v>
      </c>
      <c r="CL90" s="28">
        <v>0</v>
      </c>
      <c r="CM90" s="28">
        <v>0.5</v>
      </c>
      <c r="CN90" s="25"/>
      <c r="CO90" s="28">
        <v>0</v>
      </c>
      <c r="CP90" s="30" t="s">
        <v>5</v>
      </c>
      <c r="CQ90" s="8">
        <f t="shared" si="12"/>
        <v>8866.50588735991</v>
      </c>
      <c r="CR90" s="8">
        <f t="shared" si="13"/>
        <v>19</v>
      </c>
      <c r="CS90" s="8">
        <f t="shared" si="14"/>
        <v>1.3</v>
      </c>
      <c r="CT90" s="8">
        <f t="shared" si="15"/>
        <v>30</v>
      </c>
      <c r="CU90" s="8">
        <f t="shared" si="16"/>
        <v>300</v>
      </c>
      <c r="CV90" s="10">
        <f t="shared" si="17"/>
        <v>44084.445999999996</v>
      </c>
      <c r="CW90" s="10">
        <f t="shared" si="20"/>
        <v>44.084446</v>
      </c>
      <c r="CX90" s="8" t="str">
        <f t="shared" si="18"/>
        <v>No</v>
      </c>
      <c r="CY90" s="30" t="s">
        <v>11</v>
      </c>
      <c r="CZ90" s="30" t="s">
        <v>11</v>
      </c>
      <c r="DA90" s="31" t="s">
        <v>11</v>
      </c>
      <c r="DB90" s="31" t="s">
        <v>11</v>
      </c>
      <c r="DC90" s="8" t="str">
        <f t="shared" si="19"/>
        <v>No</v>
      </c>
      <c r="DD90" s="8" t="s">
        <v>11</v>
      </c>
      <c r="DE90" s="30" t="s">
        <v>11</v>
      </c>
      <c r="DF90" s="10">
        <f t="shared" si="21"/>
        <v>35.241479999999996</v>
      </c>
      <c r="DG90" s="9">
        <f>IF(S90&lt;Monitors!$H$4,(S90*Monitors!$I$4)+Monitors!$J$4,IF(S90&lt;Monitors!$H$5,(S90*Monitors!$I$5)+Monitors!$J$5,IF(S90&lt;Monitors!$H$6,(S90*Monitors!$I$6)+Monitors!$J$6,IF(S90&lt;Monitors!$H$7,(Monitors!$I$7*S90)+Monitors!$J$7,IF(S90&lt;Monitors!$H$8,(S90*Monitors!$I$8)+Monitors!$J$8,IF(S90&lt;Monitors!$H$9,(S90*Monitors!$I$9)+Monitors!$J$9,IF(S90&lt;Monitors!$H$10,(S90*Monitors!$I$10)+Monitors!$J$10,IF(S90&lt;Monitors!$H$11,(S90*Monitors!$I$11)+Monitors!$J$11,Monitors!$J$12))))))))</f>
        <v>24.548749999999984</v>
      </c>
      <c r="DH90" s="10">
        <f>$DF90-(Monitors!$B$4*'All Data'!$W90)</f>
        <v>27.578979999999994</v>
      </c>
      <c r="DI90" s="10">
        <f>IF($CX90="Yes",DH90-(Monitors!$E$4*(DG90+(Monitors!$B$4*'All Data'!$W90))),'All Data'!DH90)</f>
        <v>27.578979999999994</v>
      </c>
      <c r="DJ90" s="10">
        <f>IF(DD90="Yes",'All Data'!DI90-(DG90*Monitors!$C$4),'All Data'!DI90)</f>
        <v>27.578979999999994</v>
      </c>
      <c r="DK90" s="10">
        <f>IF($DE90="Yes",DJ90-(DG90*Monitors!$D$4),'All Data'!DJ90)</f>
        <v>27.578979999999994</v>
      </c>
      <c r="DL90" s="10">
        <f>IF($CZ90="Yes",DK90-Monitors!$C$7,'All Data'!DK90)</f>
        <v>27.578979999999994</v>
      </c>
      <c r="DM90" s="10">
        <f>IF($DA90="Yes",DL90-Monitors!$D$7,'All Data'!DL90)</f>
        <v>27.578979999999994</v>
      </c>
      <c r="DN90" s="10">
        <f>IF(DB90="Yes",DM90-((DG90+(W90*Monitors!$B$4))*Monitors!$F$4),'All Data'!DM90)</f>
        <v>27.578979999999994</v>
      </c>
      <c r="DO90" s="8" t="str">
        <f t="shared" si="22"/>
        <v>No</v>
      </c>
      <c r="DP90" s="10">
        <v>1.76337784</v>
      </c>
      <c r="DQ90" s="10">
        <v>9.3966221599999997</v>
      </c>
      <c r="DR90" s="10">
        <v>9.3966221599999997</v>
      </c>
      <c r="DS90" s="9">
        <v>13.461494592700786</v>
      </c>
      <c r="DT90" s="9" t="s">
        <v>23</v>
      </c>
      <c r="DU90" s="14">
        <v>0</v>
      </c>
    </row>
    <row r="91" spans="1:125" ht="18" customHeight="1">
      <c r="A91" s="29">
        <v>90</v>
      </c>
      <c r="B91" s="29">
        <v>26</v>
      </c>
      <c r="C91" s="29">
        <v>805</v>
      </c>
      <c r="D91" s="21">
        <v>41640</v>
      </c>
      <c r="E91" s="21">
        <v>41639</v>
      </c>
      <c r="F91" s="21">
        <v>41648</v>
      </c>
      <c r="G91" s="20" t="s">
        <v>4</v>
      </c>
      <c r="H91" s="20" t="s">
        <v>26</v>
      </c>
      <c r="I91" s="22">
        <v>6</v>
      </c>
      <c r="J91" s="20" t="s">
        <v>5</v>
      </c>
      <c r="K91" s="20" t="s">
        <v>26</v>
      </c>
      <c r="L91" s="20" t="s">
        <v>27</v>
      </c>
      <c r="M91" s="23" t="s">
        <v>27</v>
      </c>
      <c r="N91" s="23" t="s">
        <v>7</v>
      </c>
      <c r="O91" s="23" t="s">
        <v>26</v>
      </c>
      <c r="P91" s="24">
        <v>10.6</v>
      </c>
      <c r="Q91" s="24">
        <v>13.3</v>
      </c>
      <c r="R91" s="24">
        <v>17</v>
      </c>
      <c r="S91" s="24">
        <v>140.97999999999999</v>
      </c>
      <c r="T91" s="24">
        <v>1.31</v>
      </c>
      <c r="U91" s="24">
        <v>1024</v>
      </c>
      <c r="V91" s="24">
        <v>1280</v>
      </c>
      <c r="W91" s="24">
        <v>1.25</v>
      </c>
      <c r="X91" s="23" t="s">
        <v>219</v>
      </c>
      <c r="Y91" s="23" t="s">
        <v>21</v>
      </c>
      <c r="Z91" s="24">
        <v>9292</v>
      </c>
      <c r="AA91" s="24">
        <v>60</v>
      </c>
      <c r="AB91" s="24">
        <v>178</v>
      </c>
      <c r="AC91" s="24">
        <v>178</v>
      </c>
      <c r="AD91" s="23" t="s">
        <v>28</v>
      </c>
      <c r="AE91" s="23" t="s">
        <v>23</v>
      </c>
      <c r="AF91" s="23" t="s">
        <v>11</v>
      </c>
      <c r="AG91" s="23" t="s">
        <v>26</v>
      </c>
      <c r="AH91" s="23" t="s">
        <v>26</v>
      </c>
      <c r="AI91" s="23" t="s">
        <v>12</v>
      </c>
      <c r="AJ91" s="23" t="s">
        <v>11</v>
      </c>
      <c r="AK91" s="23" t="s">
        <v>23</v>
      </c>
      <c r="AL91" s="23" t="s">
        <v>25</v>
      </c>
      <c r="AM91" s="23" t="s">
        <v>54</v>
      </c>
      <c r="AN91" s="23" t="s">
        <v>14</v>
      </c>
      <c r="AO91" s="23" t="s">
        <v>26</v>
      </c>
      <c r="AP91" s="23" t="s">
        <v>14</v>
      </c>
      <c r="AQ91" s="23" t="s">
        <v>26</v>
      </c>
      <c r="AR91" s="23"/>
      <c r="AS91" s="23" t="s">
        <v>25</v>
      </c>
      <c r="AT91" s="23" t="s">
        <v>54</v>
      </c>
      <c r="AU91" s="23" t="s">
        <v>14</v>
      </c>
      <c r="AV91" s="25" t="s">
        <v>26</v>
      </c>
      <c r="AW91" s="25" t="s">
        <v>26</v>
      </c>
      <c r="AX91" s="26">
        <v>17</v>
      </c>
      <c r="AY91" s="26">
        <v>140.97999999999999</v>
      </c>
      <c r="AZ91" s="25" t="s">
        <v>14</v>
      </c>
      <c r="BA91" s="25" t="s">
        <v>14</v>
      </c>
      <c r="BB91" s="23" t="s">
        <v>26</v>
      </c>
      <c r="BC91" s="23" t="s">
        <v>15</v>
      </c>
      <c r="BD91" s="23" t="s">
        <v>26</v>
      </c>
      <c r="BE91" s="23" t="s">
        <v>11</v>
      </c>
      <c r="BF91" s="23" t="s">
        <v>405</v>
      </c>
      <c r="BG91" s="23" t="s">
        <v>11</v>
      </c>
      <c r="BH91" s="23" t="s">
        <v>17</v>
      </c>
      <c r="BI91" s="23" t="s">
        <v>26</v>
      </c>
      <c r="BJ91" s="23"/>
      <c r="BK91" s="23" t="s">
        <v>11</v>
      </c>
      <c r="BL91" s="23" t="s">
        <v>11</v>
      </c>
      <c r="BM91" s="23" t="s">
        <v>11</v>
      </c>
      <c r="BN91" s="23"/>
      <c r="BO91" s="24">
        <v>13.9</v>
      </c>
      <c r="BP91" s="24">
        <v>260</v>
      </c>
      <c r="BQ91" s="24">
        <v>250</v>
      </c>
      <c r="BR91" s="24">
        <v>200</v>
      </c>
      <c r="BS91" s="24">
        <v>200</v>
      </c>
      <c r="BT91" s="23"/>
      <c r="BU91" s="23"/>
      <c r="BV91" s="24">
        <v>11.99</v>
      </c>
      <c r="BW91" s="24">
        <v>7.0000000000000007E-2</v>
      </c>
      <c r="BX91" s="23"/>
      <c r="BY91" s="24">
        <v>0.06</v>
      </c>
      <c r="BZ91" s="27">
        <v>7.0000000000000007E-2</v>
      </c>
      <c r="CA91" s="27">
        <v>0.06</v>
      </c>
      <c r="CB91" s="25"/>
      <c r="CC91" s="25"/>
      <c r="CD91" s="28">
        <v>12.08</v>
      </c>
      <c r="CE91" s="28">
        <v>0.09</v>
      </c>
      <c r="CF91" s="25"/>
      <c r="CG91" s="28">
        <v>7.0000000000000007E-2</v>
      </c>
      <c r="CH91" s="28">
        <v>16.350000000000001</v>
      </c>
      <c r="CI91" s="28">
        <v>0.5</v>
      </c>
      <c r="CJ91" s="28">
        <v>0.5</v>
      </c>
      <c r="CK91" s="28">
        <v>0</v>
      </c>
      <c r="CL91" s="28">
        <v>0</v>
      </c>
      <c r="CM91" s="28">
        <v>0.5</v>
      </c>
      <c r="CN91" s="25"/>
      <c r="CO91" s="28">
        <v>0</v>
      </c>
      <c r="CP91" s="30" t="s">
        <v>5</v>
      </c>
      <c r="CQ91" s="8">
        <f t="shared" si="12"/>
        <v>8866.50588735991</v>
      </c>
      <c r="CR91" s="8">
        <f t="shared" si="13"/>
        <v>19</v>
      </c>
      <c r="CS91" s="8">
        <f t="shared" si="14"/>
        <v>1.3</v>
      </c>
      <c r="CT91" s="8">
        <f t="shared" si="15"/>
        <v>30</v>
      </c>
      <c r="CU91" s="8">
        <f t="shared" si="16"/>
        <v>200</v>
      </c>
      <c r="CV91" s="10">
        <f t="shared" si="17"/>
        <v>36654.799999999996</v>
      </c>
      <c r="CW91" s="10">
        <f t="shared" si="20"/>
        <v>36.654799999999994</v>
      </c>
      <c r="CX91" s="8" t="str">
        <f t="shared" si="18"/>
        <v>No</v>
      </c>
      <c r="CY91" s="30" t="s">
        <v>11</v>
      </c>
      <c r="CZ91" s="30" t="s">
        <v>11</v>
      </c>
      <c r="DA91" s="31" t="s">
        <v>11</v>
      </c>
      <c r="DB91" s="31" t="s">
        <v>11</v>
      </c>
      <c r="DC91" s="8" t="str">
        <f t="shared" si="19"/>
        <v>No</v>
      </c>
      <c r="DD91" s="8" t="s">
        <v>11</v>
      </c>
      <c r="DE91" s="30" t="s">
        <v>11</v>
      </c>
      <c r="DF91" s="10">
        <f t="shared" si="21"/>
        <v>37.159919999999993</v>
      </c>
      <c r="DG91" s="9">
        <f>IF(S91&lt;Monitors!$H$4,(S91*Monitors!$I$4)+Monitors!$J$4,IF(S91&lt;Monitors!$H$5,(S91*Monitors!$I$5)+Monitors!$J$5,IF(S91&lt;Monitors!$H$6,(S91*Monitors!$I$6)+Monitors!$J$6,IF(S91&lt;Monitors!$H$7,(Monitors!$I$7*S91)+Monitors!$J$7,IF(S91&lt;Monitors!$H$8,(S91*Monitors!$I$8)+Monitors!$J$8,IF(S91&lt;Monitors!$H$9,(S91*Monitors!$I$9)+Monitors!$J$9,IF(S91&lt;Monitors!$H$10,(S91*Monitors!$I$10)+Monitors!$J$10,IF(S91&lt;Monitors!$H$11,(S91*Monitors!$I$11)+Monitors!$J$11,Monitors!$J$12))))))))</f>
        <v>24.548749999999984</v>
      </c>
      <c r="DH91" s="10">
        <f>$DF91-(Monitors!$B$4*'All Data'!$W91)</f>
        <v>29.497419999999991</v>
      </c>
      <c r="DI91" s="10">
        <f>IF($CX91="Yes",DH91-(Monitors!$E$4*(DG91+(Monitors!$B$4*'All Data'!$W91))),'All Data'!DH91)</f>
        <v>29.497419999999991</v>
      </c>
      <c r="DJ91" s="10">
        <f>IF(DD91="Yes",'All Data'!DI91-(DG91*Monitors!$C$4),'All Data'!DI91)</f>
        <v>29.497419999999991</v>
      </c>
      <c r="DK91" s="10">
        <f>IF($DE91="Yes",DJ91-(DG91*Monitors!$D$4),'All Data'!DJ91)</f>
        <v>29.497419999999991</v>
      </c>
      <c r="DL91" s="10">
        <f>IF($CZ91="Yes",DK91-Monitors!$C$7,'All Data'!DK91)</f>
        <v>29.497419999999991</v>
      </c>
      <c r="DM91" s="10">
        <f>IF($DA91="Yes",DL91-Monitors!$D$7,'All Data'!DL91)</f>
        <v>29.497419999999991</v>
      </c>
      <c r="DN91" s="10">
        <f>IF(DB91="Yes",DM91-((DG91+(W91*Monitors!$B$4))*Monitors!$F$4),'All Data'!DM91)</f>
        <v>29.497419999999991</v>
      </c>
      <c r="DO91" s="8" t="str">
        <f t="shared" si="22"/>
        <v>No</v>
      </c>
      <c r="DP91" s="10">
        <v>1.4661919999999999</v>
      </c>
      <c r="DQ91" s="10">
        <v>10.523808000000001</v>
      </c>
      <c r="DR91" s="10">
        <v>10.523808000000001</v>
      </c>
      <c r="DS91" s="9">
        <v>13.461494592700786</v>
      </c>
      <c r="DT91" s="9" t="s">
        <v>23</v>
      </c>
      <c r="DU91" s="14">
        <v>0</v>
      </c>
    </row>
    <row r="92" spans="1:125" ht="18" customHeight="1">
      <c r="A92" s="29">
        <v>91</v>
      </c>
      <c r="B92" s="29">
        <v>13</v>
      </c>
      <c r="C92" s="29">
        <v>842</v>
      </c>
      <c r="D92" s="21">
        <v>41974</v>
      </c>
      <c r="E92" s="21">
        <v>41885</v>
      </c>
      <c r="F92" s="21">
        <v>41888</v>
      </c>
      <c r="G92" s="20" t="s">
        <v>233</v>
      </c>
      <c r="H92" s="20" t="s">
        <v>652</v>
      </c>
      <c r="I92" s="22">
        <v>6</v>
      </c>
      <c r="J92" s="20" t="s">
        <v>5</v>
      </c>
      <c r="K92" s="20"/>
      <c r="L92" s="20" t="s">
        <v>6</v>
      </c>
      <c r="M92" s="23"/>
      <c r="N92" s="23" t="s">
        <v>7</v>
      </c>
      <c r="O92" s="23"/>
      <c r="P92" s="24">
        <v>9.1</v>
      </c>
      <c r="Q92" s="24">
        <v>16.100000000000001</v>
      </c>
      <c r="R92" s="24">
        <v>18.5</v>
      </c>
      <c r="S92" s="24">
        <v>146.51</v>
      </c>
      <c r="T92" s="24">
        <v>16.899999999999999</v>
      </c>
      <c r="U92" s="24">
        <v>815</v>
      </c>
      <c r="V92" s="24">
        <v>1570</v>
      </c>
      <c r="W92" s="24">
        <v>1.28</v>
      </c>
      <c r="X92" s="23" t="s">
        <v>653</v>
      </c>
      <c r="Y92" s="23" t="s">
        <v>653</v>
      </c>
      <c r="Z92" s="24">
        <v>8733</v>
      </c>
      <c r="AA92" s="24">
        <v>60</v>
      </c>
      <c r="AB92" s="24">
        <v>170</v>
      </c>
      <c r="AC92" s="24">
        <v>160</v>
      </c>
      <c r="AD92" s="23" t="s">
        <v>654</v>
      </c>
      <c r="AE92" s="23" t="s">
        <v>11</v>
      </c>
      <c r="AF92" s="23" t="s">
        <v>11</v>
      </c>
      <c r="AG92" s="23"/>
      <c r="AH92" s="23" t="s">
        <v>22</v>
      </c>
      <c r="AI92" s="23" t="s">
        <v>12</v>
      </c>
      <c r="AJ92" s="23" t="s">
        <v>23</v>
      </c>
      <c r="AK92" s="23" t="s">
        <v>23</v>
      </c>
      <c r="AL92" s="23" t="s">
        <v>655</v>
      </c>
      <c r="AM92" s="23" t="s">
        <v>206</v>
      </c>
      <c r="AN92" s="23" t="s">
        <v>14</v>
      </c>
      <c r="AO92" s="23"/>
      <c r="AP92" s="23" t="s">
        <v>14</v>
      </c>
      <c r="AQ92" s="23"/>
      <c r="AR92" s="23"/>
      <c r="AS92" s="23" t="s">
        <v>655</v>
      </c>
      <c r="AT92" s="23" t="s">
        <v>206</v>
      </c>
      <c r="AU92" s="23" t="s">
        <v>83</v>
      </c>
      <c r="AV92" s="25"/>
      <c r="AW92" s="25"/>
      <c r="AX92" s="26">
        <v>18.5</v>
      </c>
      <c r="AY92" s="26">
        <v>146.51</v>
      </c>
      <c r="AZ92" s="25" t="s">
        <v>14</v>
      </c>
      <c r="BA92" s="25" t="s">
        <v>83</v>
      </c>
      <c r="BB92" s="23"/>
      <c r="BC92" s="23" t="s">
        <v>15</v>
      </c>
      <c r="BD92" s="23"/>
      <c r="BE92" s="23" t="s">
        <v>11</v>
      </c>
      <c r="BF92" s="23" t="s">
        <v>656</v>
      </c>
      <c r="BG92" s="23" t="s">
        <v>11</v>
      </c>
      <c r="BH92" s="23" t="s">
        <v>657</v>
      </c>
      <c r="BI92" s="23"/>
      <c r="BJ92" s="23"/>
      <c r="BK92" s="23" t="s">
        <v>11</v>
      </c>
      <c r="BL92" s="23" t="s">
        <v>11</v>
      </c>
      <c r="BM92" s="23"/>
      <c r="BN92" s="23"/>
      <c r="BO92" s="24">
        <v>250</v>
      </c>
      <c r="BP92" s="24">
        <v>318.60000000000002</v>
      </c>
      <c r="BQ92" s="24">
        <v>300</v>
      </c>
      <c r="BR92" s="24">
        <v>154.69999999999999</v>
      </c>
      <c r="BS92" s="24">
        <v>200.7</v>
      </c>
      <c r="BT92" s="23"/>
      <c r="BU92" s="23"/>
      <c r="BV92" s="24">
        <v>14.9</v>
      </c>
      <c r="BW92" s="24">
        <v>0.92</v>
      </c>
      <c r="BX92" s="24">
        <v>0.9</v>
      </c>
      <c r="BY92" s="23"/>
      <c r="BZ92" s="27">
        <v>0.92</v>
      </c>
      <c r="CA92" s="27"/>
      <c r="CB92" s="25"/>
      <c r="CC92" s="25"/>
      <c r="CD92" s="25"/>
      <c r="CE92" s="25"/>
      <c r="CF92" s="25"/>
      <c r="CG92" s="25"/>
      <c r="CH92" s="28">
        <v>15</v>
      </c>
      <c r="CI92" s="28">
        <v>1</v>
      </c>
      <c r="CJ92" s="28">
        <v>0</v>
      </c>
      <c r="CK92" s="25"/>
      <c r="CL92" s="25"/>
      <c r="CM92" s="28">
        <v>0.56000000000000005</v>
      </c>
      <c r="CN92" s="25"/>
      <c r="CO92" s="28">
        <v>0</v>
      </c>
      <c r="CP92" s="30" t="s">
        <v>5</v>
      </c>
      <c r="CQ92" s="8">
        <f t="shared" si="12"/>
        <v>8736.6050098969354</v>
      </c>
      <c r="CR92" s="8">
        <f t="shared" si="13"/>
        <v>19</v>
      </c>
      <c r="CS92" s="8">
        <f t="shared" si="14"/>
        <v>1.3</v>
      </c>
      <c r="CT92" s="8">
        <f t="shared" si="15"/>
        <v>30</v>
      </c>
      <c r="CU92" s="8">
        <f t="shared" si="16"/>
        <v>300</v>
      </c>
      <c r="CV92" s="10">
        <f t="shared" si="17"/>
        <v>46678.086000000003</v>
      </c>
      <c r="CW92" s="10">
        <f t="shared" si="20"/>
        <v>46.678086</v>
      </c>
      <c r="CX92" s="8" t="str">
        <f t="shared" si="18"/>
        <v>No</v>
      </c>
      <c r="CY92" s="30" t="s">
        <v>11</v>
      </c>
      <c r="CZ92" s="30" t="s">
        <v>11</v>
      </c>
      <c r="DA92" s="31" t="s">
        <v>11</v>
      </c>
      <c r="DB92" s="31" t="s">
        <v>11</v>
      </c>
      <c r="DC92" s="8" t="str">
        <f t="shared" si="19"/>
        <v>No</v>
      </c>
      <c r="DD92" s="8" t="s">
        <v>11</v>
      </c>
      <c r="DE92" s="30" t="s">
        <v>11</v>
      </c>
      <c r="DF92" s="10">
        <f t="shared" si="21"/>
        <v>50.921879999999994</v>
      </c>
      <c r="DG92" s="9">
        <f>IF(S92&lt;Monitors!$H$4,(S92*Monitors!$I$4)+Monitors!$J$4,IF(S92&lt;Monitors!$H$5,(S92*Monitors!$I$5)+Monitors!$J$5,IF(S92&lt;Monitors!$H$6,(S92*Monitors!$I$6)+Monitors!$J$6,IF(S92&lt;Monitors!$H$7,(Monitors!$I$7*S92)+Monitors!$J$7,IF(S92&lt;Monitors!$H$8,(S92*Monitors!$I$8)+Monitors!$J$8,IF(S92&lt;Monitors!$H$9,(S92*Monitors!$I$9)+Monitors!$J$9,IF(S92&lt;Monitors!$H$10,(S92*Monitors!$I$10)+Monitors!$J$10,IF(S92&lt;Monitors!$H$11,(S92*Monitors!$I$11)+Monitors!$J$11,Monitors!$J$12))))))))</f>
        <v>28.350624999999994</v>
      </c>
      <c r="DH92" s="10">
        <f>$DF92-(Monitors!$B$4*'All Data'!$W92)</f>
        <v>43.075479999999992</v>
      </c>
      <c r="DI92" s="10">
        <f>IF($CX92="Yes",DH92-(Monitors!$E$4*(DG92+(Monitors!$B$4*'All Data'!$W92))),'All Data'!DH92)</f>
        <v>43.075479999999992</v>
      </c>
      <c r="DJ92" s="10">
        <f>IF(DD92="Yes",'All Data'!DI92-(DG92*Monitors!$C$4),'All Data'!DI92)</f>
        <v>43.075479999999992</v>
      </c>
      <c r="DK92" s="10">
        <f>IF($DE92="Yes",DJ92-(DG92*Monitors!$D$4),'All Data'!DJ92)</f>
        <v>43.075479999999992</v>
      </c>
      <c r="DL92" s="10">
        <f>IF($CZ92="Yes",DK92-Monitors!$C$7,'All Data'!DK92)</f>
        <v>43.075479999999992</v>
      </c>
      <c r="DM92" s="10">
        <f>IF($DA92="Yes",DL92-Monitors!$D$7,'All Data'!DL92)</f>
        <v>43.075479999999992</v>
      </c>
      <c r="DN92" s="10">
        <f>IF(DB92="Yes",DM92-((DG92+(W92*Monitors!$B$4))*Monitors!$F$4),'All Data'!DM92)</f>
        <v>43.075479999999992</v>
      </c>
      <c r="DO92" s="8" t="str">
        <f t="shared" si="22"/>
        <v>No</v>
      </c>
      <c r="DP92" s="10">
        <v>1.8671234400000003</v>
      </c>
      <c r="DQ92" s="10">
        <v>13.03287656</v>
      </c>
      <c r="DR92" s="10">
        <v>13.03287656</v>
      </c>
      <c r="DS92" s="9">
        <v>13.985731994176586</v>
      </c>
      <c r="DT92" s="9" t="s">
        <v>23</v>
      </c>
      <c r="DU92" s="14">
        <v>0</v>
      </c>
    </row>
    <row r="93" spans="1:125" ht="18" customHeight="1">
      <c r="A93" s="29">
        <v>92</v>
      </c>
      <c r="B93" s="29">
        <v>19</v>
      </c>
      <c r="C93" s="29">
        <v>888</v>
      </c>
      <c r="D93" s="21">
        <v>42139</v>
      </c>
      <c r="E93" s="21">
        <v>42136</v>
      </c>
      <c r="F93" s="21">
        <v>42137</v>
      </c>
      <c r="G93" s="20"/>
      <c r="H93" s="20"/>
      <c r="I93" s="22">
        <v>6</v>
      </c>
      <c r="J93" s="20" t="s">
        <v>5</v>
      </c>
      <c r="K93" s="20"/>
      <c r="L93" s="20" t="s">
        <v>6</v>
      </c>
      <c r="M93" s="23"/>
      <c r="N93" s="23" t="s">
        <v>7</v>
      </c>
      <c r="O93" s="23"/>
      <c r="P93" s="24">
        <v>10</v>
      </c>
      <c r="Q93" s="24">
        <v>16</v>
      </c>
      <c r="R93" s="24">
        <v>19</v>
      </c>
      <c r="S93" s="24">
        <v>161</v>
      </c>
      <c r="T93" s="24">
        <v>1.6</v>
      </c>
      <c r="U93" s="24">
        <v>900</v>
      </c>
      <c r="V93" s="24">
        <v>1440</v>
      </c>
      <c r="W93" s="24">
        <v>1.296</v>
      </c>
      <c r="X93" s="23" t="s">
        <v>33</v>
      </c>
      <c r="Y93" s="23" t="s">
        <v>33</v>
      </c>
      <c r="Z93" s="24">
        <v>179</v>
      </c>
      <c r="AA93" s="24">
        <v>60</v>
      </c>
      <c r="AB93" s="24">
        <v>170</v>
      </c>
      <c r="AC93" s="24">
        <v>160</v>
      </c>
      <c r="AD93" s="23" t="s">
        <v>10</v>
      </c>
      <c r="AE93" s="23" t="s">
        <v>11</v>
      </c>
      <c r="AF93" s="23" t="s">
        <v>11</v>
      </c>
      <c r="AG93" s="23"/>
      <c r="AH93" s="23"/>
      <c r="AI93" s="23" t="s">
        <v>34</v>
      </c>
      <c r="AJ93" s="23" t="s">
        <v>11</v>
      </c>
      <c r="AK93" s="23" t="s">
        <v>11</v>
      </c>
      <c r="AL93" s="23" t="s">
        <v>111</v>
      </c>
      <c r="AM93" s="23"/>
      <c r="AN93" s="23" t="s">
        <v>14</v>
      </c>
      <c r="AO93" s="23"/>
      <c r="AP93" s="23" t="s">
        <v>14</v>
      </c>
      <c r="AQ93" s="23"/>
      <c r="AR93" s="23"/>
      <c r="AS93" s="23" t="s">
        <v>111</v>
      </c>
      <c r="AT93" s="23"/>
      <c r="AU93" s="23" t="s">
        <v>14</v>
      </c>
      <c r="AV93" s="25"/>
      <c r="AW93" s="25"/>
      <c r="AX93" s="26">
        <v>19</v>
      </c>
      <c r="AY93" s="26">
        <v>161</v>
      </c>
      <c r="AZ93" s="25" t="s">
        <v>14</v>
      </c>
      <c r="BA93" s="25" t="s">
        <v>14</v>
      </c>
      <c r="BB93" s="23"/>
      <c r="BC93" s="23" t="s">
        <v>24</v>
      </c>
      <c r="BD93" s="23" t="s">
        <v>79</v>
      </c>
      <c r="BE93" s="23" t="s">
        <v>11</v>
      </c>
      <c r="BF93" s="23" t="s">
        <v>119</v>
      </c>
      <c r="BG93" s="23" t="s">
        <v>11</v>
      </c>
      <c r="BH93" s="23" t="s">
        <v>17</v>
      </c>
      <c r="BI93" s="23"/>
      <c r="BJ93" s="23" t="s">
        <v>157</v>
      </c>
      <c r="BK93" s="23" t="s">
        <v>11</v>
      </c>
      <c r="BL93" s="23" t="s">
        <v>11</v>
      </c>
      <c r="BM93" s="23"/>
      <c r="BN93" s="23"/>
      <c r="BO93" s="24">
        <v>7</v>
      </c>
      <c r="BP93" s="24">
        <v>221.5</v>
      </c>
      <c r="BQ93" s="24">
        <v>200</v>
      </c>
      <c r="BR93" s="24">
        <v>166</v>
      </c>
      <c r="BS93" s="24">
        <v>200.1</v>
      </c>
      <c r="BT93" s="23"/>
      <c r="BU93" s="23" t="s">
        <v>20</v>
      </c>
      <c r="BV93" s="24">
        <v>11.32</v>
      </c>
      <c r="BW93" s="24">
        <v>0.21</v>
      </c>
      <c r="BX93" s="24">
        <v>0</v>
      </c>
      <c r="BY93" s="24">
        <v>0.13</v>
      </c>
      <c r="BZ93" s="27">
        <v>0.21</v>
      </c>
      <c r="CA93" s="27">
        <v>0.13</v>
      </c>
      <c r="CB93" s="25"/>
      <c r="CC93" s="25" t="s">
        <v>20</v>
      </c>
      <c r="CD93" s="28">
        <v>11.52</v>
      </c>
      <c r="CE93" s="28">
        <v>0.23</v>
      </c>
      <c r="CF93" s="28">
        <v>0</v>
      </c>
      <c r="CG93" s="28">
        <v>0.14000000000000001</v>
      </c>
      <c r="CH93" s="28">
        <v>15.5</v>
      </c>
      <c r="CI93" s="28">
        <v>0.5</v>
      </c>
      <c r="CJ93" s="28">
        <v>0.5</v>
      </c>
      <c r="CK93" s="25"/>
      <c r="CL93" s="25"/>
      <c r="CM93" s="28">
        <v>0.5</v>
      </c>
      <c r="CN93" s="25"/>
      <c r="CO93" s="28">
        <v>0</v>
      </c>
      <c r="CP93" s="30" t="s">
        <v>5</v>
      </c>
      <c r="CQ93" s="8">
        <f t="shared" si="12"/>
        <v>8049.6894409937886</v>
      </c>
      <c r="CR93" s="8">
        <f t="shared" si="13"/>
        <v>20</v>
      </c>
      <c r="CS93" s="8">
        <f t="shared" si="14"/>
        <v>1.3</v>
      </c>
      <c r="CT93" s="8">
        <f t="shared" si="15"/>
        <v>30</v>
      </c>
      <c r="CU93" s="8">
        <f t="shared" si="16"/>
        <v>200</v>
      </c>
      <c r="CV93" s="10">
        <f t="shared" si="17"/>
        <v>35661.5</v>
      </c>
      <c r="CW93" s="10">
        <f t="shared" si="20"/>
        <v>35.661499999999997</v>
      </c>
      <c r="CX93" s="8" t="str">
        <f t="shared" si="18"/>
        <v>No</v>
      </c>
      <c r="CY93" s="30" t="s">
        <v>11</v>
      </c>
      <c r="CZ93" s="30" t="s">
        <v>11</v>
      </c>
      <c r="DA93" s="31" t="s">
        <v>11</v>
      </c>
      <c r="DB93" s="31" t="s">
        <v>11</v>
      </c>
      <c r="DC93" s="8" t="str">
        <f t="shared" si="19"/>
        <v>No</v>
      </c>
      <c r="DD93" s="8" t="s">
        <v>11</v>
      </c>
      <c r="DE93" s="30" t="s">
        <v>11</v>
      </c>
      <c r="DF93" s="10">
        <f t="shared" si="21"/>
        <v>35.90285999999999</v>
      </c>
      <c r="DG93" s="9">
        <f>IF(S93&lt;Monitors!$H$4,(S93*Monitors!$I$4)+Monitors!$J$4,IF(S93&lt;Monitors!$H$5,(S93*Monitors!$I$5)+Monitors!$J$5,IF(S93&lt;Monitors!$H$6,(S93*Monitors!$I$6)+Monitors!$J$6,IF(S93&lt;Monitors!$H$7,(Monitors!$I$7*S93)+Monitors!$J$7,IF(S93&lt;Monitors!$H$8,(S93*Monitors!$I$8)+Monitors!$J$8,IF(S93&lt;Monitors!$H$9,(S93*Monitors!$I$9)+Monitors!$J$9,IF(S93&lt;Monitors!$H$10,(S93*Monitors!$I$10)+Monitors!$J$10,IF(S93&lt;Monitors!$H$11,(S93*Monitors!$I$11)+Monitors!$J$11,Monitors!$J$12))))))))</f>
        <v>33.041666666666671</v>
      </c>
      <c r="DH93" s="10">
        <f>$DF93-(Monitors!$B$4*'All Data'!$W93)</f>
        <v>27.958379999999991</v>
      </c>
      <c r="DI93" s="10">
        <f>IF($CX93="Yes",DH93-(Monitors!$E$4*(DG93+(Monitors!$B$4*'All Data'!$W93))),'All Data'!DH93)</f>
        <v>27.958379999999991</v>
      </c>
      <c r="DJ93" s="10">
        <f>IF(DD93="Yes",'All Data'!DI93-(DG93*Monitors!$C$4),'All Data'!DI93)</f>
        <v>27.958379999999991</v>
      </c>
      <c r="DK93" s="10">
        <f>IF($DE93="Yes",DJ93-(DG93*Monitors!$D$4),'All Data'!DJ93)</f>
        <v>27.958379999999991</v>
      </c>
      <c r="DL93" s="10">
        <f>IF($CZ93="Yes",DK93-Monitors!$C$7,'All Data'!DK93)</f>
        <v>27.958379999999991</v>
      </c>
      <c r="DM93" s="10">
        <f>IF($DA93="Yes",DL93-Monitors!$D$7,'All Data'!DL93)</f>
        <v>27.958379999999991</v>
      </c>
      <c r="DN93" s="10">
        <f>IF(DB93="Yes",DM93-((DG93+(W93*Monitors!$B$4))*Monitors!$F$4),'All Data'!DM93)</f>
        <v>27.958379999999991</v>
      </c>
      <c r="DO93" s="8" t="str">
        <f t="shared" si="22"/>
        <v>Yes</v>
      </c>
      <c r="DP93" s="10">
        <v>1.4264600000000001</v>
      </c>
      <c r="DQ93" s="10">
        <v>9.8935399999999998</v>
      </c>
      <c r="DR93" s="10">
        <v>9.8935399999999998</v>
      </c>
      <c r="DS93" s="9">
        <v>15.357839033293589</v>
      </c>
      <c r="DT93" s="9" t="s">
        <v>23</v>
      </c>
      <c r="DU93" s="14">
        <v>0</v>
      </c>
    </row>
    <row r="94" spans="1:125" ht="18" customHeight="1">
      <c r="A94" s="29">
        <v>93</v>
      </c>
      <c r="B94" s="29">
        <v>24</v>
      </c>
      <c r="C94" s="29">
        <v>25</v>
      </c>
      <c r="D94" s="21">
        <v>41404</v>
      </c>
      <c r="E94" s="21">
        <v>41373</v>
      </c>
      <c r="F94" s="21">
        <v>41388</v>
      </c>
      <c r="G94" s="20" t="s">
        <v>4</v>
      </c>
      <c r="H94" s="20"/>
      <c r="I94" s="22">
        <v>6</v>
      </c>
      <c r="J94" s="20" t="s">
        <v>5</v>
      </c>
      <c r="K94" s="20"/>
      <c r="L94" s="20" t="s">
        <v>6</v>
      </c>
      <c r="M94" s="23"/>
      <c r="N94" s="23" t="s">
        <v>7</v>
      </c>
      <c r="O94" s="23"/>
      <c r="P94" s="24">
        <v>10.1</v>
      </c>
      <c r="Q94" s="24">
        <v>16.100000000000001</v>
      </c>
      <c r="R94" s="24">
        <v>19</v>
      </c>
      <c r="S94" s="24">
        <v>161.44999999999999</v>
      </c>
      <c r="T94" s="24">
        <v>1.6</v>
      </c>
      <c r="U94" s="24">
        <v>900</v>
      </c>
      <c r="V94" s="24">
        <v>1440</v>
      </c>
      <c r="W94" s="24">
        <v>1.296</v>
      </c>
      <c r="X94" s="23" t="s">
        <v>33</v>
      </c>
      <c r="Y94" s="23" t="s">
        <v>33</v>
      </c>
      <c r="Z94" s="24">
        <v>8027</v>
      </c>
      <c r="AA94" s="24">
        <v>60</v>
      </c>
      <c r="AB94" s="24">
        <v>170</v>
      </c>
      <c r="AC94" s="24">
        <v>160</v>
      </c>
      <c r="AD94" s="23" t="s">
        <v>10</v>
      </c>
      <c r="AE94" s="23" t="s">
        <v>11</v>
      </c>
      <c r="AF94" s="23" t="s">
        <v>11</v>
      </c>
      <c r="AG94" s="23"/>
      <c r="AH94" s="23"/>
      <c r="AI94" s="23" t="s">
        <v>57</v>
      </c>
      <c r="AJ94" s="23" t="s">
        <v>11</v>
      </c>
      <c r="AK94" s="23" t="s">
        <v>11</v>
      </c>
      <c r="AL94" s="23" t="s">
        <v>13</v>
      </c>
      <c r="AM94" s="23"/>
      <c r="AN94" s="23" t="s">
        <v>14</v>
      </c>
      <c r="AO94" s="23"/>
      <c r="AP94" s="23" t="s">
        <v>14</v>
      </c>
      <c r="AQ94" s="23"/>
      <c r="AR94" s="23"/>
      <c r="AS94" s="23" t="s">
        <v>13</v>
      </c>
      <c r="AT94" s="23"/>
      <c r="AU94" s="23" t="s">
        <v>14</v>
      </c>
      <c r="AV94" s="25"/>
      <c r="AW94" s="25"/>
      <c r="AX94" s="26">
        <v>19</v>
      </c>
      <c r="AY94" s="26">
        <v>161.44999999999999</v>
      </c>
      <c r="AZ94" s="25" t="s">
        <v>14</v>
      </c>
      <c r="BA94" s="25" t="s">
        <v>14</v>
      </c>
      <c r="BB94" s="23"/>
      <c r="BC94" s="23" t="s">
        <v>15</v>
      </c>
      <c r="BD94" s="23"/>
      <c r="BE94" s="23" t="s">
        <v>11</v>
      </c>
      <c r="BF94" s="23" t="s">
        <v>711</v>
      </c>
      <c r="BG94" s="23" t="s">
        <v>11</v>
      </c>
      <c r="BH94" s="23" t="s">
        <v>17</v>
      </c>
      <c r="BI94" s="23"/>
      <c r="BJ94" s="23" t="s">
        <v>32</v>
      </c>
      <c r="BK94" s="23" t="s">
        <v>11</v>
      </c>
      <c r="BL94" s="23" t="s">
        <v>11</v>
      </c>
      <c r="BM94" s="23"/>
      <c r="BN94" s="23"/>
      <c r="BO94" s="24">
        <v>17.2</v>
      </c>
      <c r="BP94" s="24">
        <v>343.5</v>
      </c>
      <c r="BQ94" s="24">
        <v>250</v>
      </c>
      <c r="BR94" s="24">
        <v>303.5</v>
      </c>
      <c r="BS94" s="24">
        <v>200</v>
      </c>
      <c r="BT94" s="23"/>
      <c r="BU94" s="23"/>
      <c r="BV94" s="24">
        <v>11.57</v>
      </c>
      <c r="BW94" s="24">
        <v>0.25</v>
      </c>
      <c r="BX94" s="23"/>
      <c r="BY94" s="24">
        <v>0.22</v>
      </c>
      <c r="BZ94" s="27">
        <v>0.25</v>
      </c>
      <c r="CA94" s="27">
        <v>0.22</v>
      </c>
      <c r="CB94" s="25"/>
      <c r="CC94" s="25"/>
      <c r="CD94" s="28">
        <v>11.48</v>
      </c>
      <c r="CE94" s="28">
        <v>0.27</v>
      </c>
      <c r="CF94" s="25"/>
      <c r="CG94" s="28">
        <v>0.25</v>
      </c>
      <c r="CH94" s="28">
        <v>15.5</v>
      </c>
      <c r="CI94" s="28">
        <v>0.5</v>
      </c>
      <c r="CJ94" s="28">
        <v>0.5</v>
      </c>
      <c r="CK94" s="25"/>
      <c r="CL94" s="25"/>
      <c r="CM94" s="28">
        <v>0.53</v>
      </c>
      <c r="CN94" s="25"/>
      <c r="CO94" s="28">
        <v>0</v>
      </c>
      <c r="CP94" s="30" t="s">
        <v>5</v>
      </c>
      <c r="CQ94" s="8">
        <f t="shared" si="12"/>
        <v>8027.2530195106847</v>
      </c>
      <c r="CR94" s="8">
        <f t="shared" si="13"/>
        <v>20</v>
      </c>
      <c r="CS94" s="8">
        <f t="shared" si="14"/>
        <v>1.3</v>
      </c>
      <c r="CT94" s="8">
        <f t="shared" si="15"/>
        <v>30</v>
      </c>
      <c r="CU94" s="8">
        <f t="shared" si="16"/>
        <v>300</v>
      </c>
      <c r="CV94" s="10">
        <f t="shared" si="17"/>
        <v>55458.074999999997</v>
      </c>
      <c r="CW94" s="10">
        <f t="shared" si="20"/>
        <v>55.458074999999994</v>
      </c>
      <c r="CX94" s="8" t="str">
        <f t="shared" si="18"/>
        <v>No</v>
      </c>
      <c r="CY94" s="30" t="s">
        <v>11</v>
      </c>
      <c r="CZ94" s="30" t="s">
        <v>11</v>
      </c>
      <c r="DA94" s="31" t="s">
        <v>11</v>
      </c>
      <c r="DB94" s="31" t="s">
        <v>11</v>
      </c>
      <c r="DC94" s="8" t="str">
        <f t="shared" si="19"/>
        <v>No</v>
      </c>
      <c r="DD94" s="8" t="s">
        <v>11</v>
      </c>
      <c r="DE94" s="30" t="s">
        <v>11</v>
      </c>
      <c r="DF94" s="10">
        <f t="shared" si="21"/>
        <v>36.897119999999994</v>
      </c>
      <c r="DG94" s="9">
        <f>IF(S94&lt;Monitors!$H$4,(S94*Monitors!$I$4)+Monitors!$J$4,IF(S94&lt;Monitors!$H$5,(S94*Monitors!$I$5)+Monitors!$J$5,IF(S94&lt;Monitors!$H$6,(S94*Monitors!$I$6)+Monitors!$J$6,IF(S94&lt;Monitors!$H$7,(Monitors!$I$7*S94)+Monitors!$J$7,IF(S94&lt;Monitors!$H$8,(S94*Monitors!$I$8)+Monitors!$J$8,IF(S94&lt;Monitors!$H$9,(S94*Monitors!$I$9)+Monitors!$J$9,IF(S94&lt;Monitors!$H$10,(S94*Monitors!$I$10)+Monitors!$J$10,IF(S94&lt;Monitors!$H$11,(S94*Monitors!$I$11)+Monitors!$J$11,Monitors!$J$12))))))))</f>
        <v>33.135416666666664</v>
      </c>
      <c r="DH94" s="10">
        <f>$DF94-(Monitors!$B$4*'All Data'!$W94)</f>
        <v>28.952639999999995</v>
      </c>
      <c r="DI94" s="10">
        <f>IF($CX94="Yes",DH94-(Monitors!$E$4*(DG94+(Monitors!$B$4*'All Data'!$W94))),'All Data'!DH94)</f>
        <v>28.952639999999995</v>
      </c>
      <c r="DJ94" s="10">
        <f>IF(DD94="Yes",'All Data'!DI94-(DG94*Monitors!$C$4),'All Data'!DI94)</f>
        <v>28.952639999999995</v>
      </c>
      <c r="DK94" s="10">
        <f>IF($DE94="Yes",DJ94-(DG94*Monitors!$D$4),'All Data'!DJ94)</f>
        <v>28.952639999999995</v>
      </c>
      <c r="DL94" s="10">
        <f>IF($CZ94="Yes",DK94-Monitors!$C$7,'All Data'!DK94)</f>
        <v>28.952639999999995</v>
      </c>
      <c r="DM94" s="10">
        <f>IF($DA94="Yes",DL94-Monitors!$D$7,'All Data'!DL94)</f>
        <v>28.952639999999995</v>
      </c>
      <c r="DN94" s="10">
        <f>IF(DB94="Yes",DM94-((DG94+(W94*Monitors!$B$4))*Monitors!$F$4),'All Data'!DM94)</f>
        <v>28.952639999999995</v>
      </c>
      <c r="DO94" s="8" t="str">
        <f t="shared" si="22"/>
        <v>Yes</v>
      </c>
      <c r="DP94" s="10">
        <v>2.2183230000000003</v>
      </c>
      <c r="DQ94" s="10">
        <v>9.3516770000000005</v>
      </c>
      <c r="DR94" s="10">
        <v>9.3516770000000005</v>
      </c>
      <c r="DS94" s="9">
        <v>15.40041291113244</v>
      </c>
      <c r="DT94" s="9" t="s">
        <v>23</v>
      </c>
      <c r="DU94" s="14">
        <v>0</v>
      </c>
    </row>
    <row r="95" spans="1:125" ht="18" customHeight="1">
      <c r="A95" s="29">
        <v>94</v>
      </c>
      <c r="B95" s="29">
        <v>25</v>
      </c>
      <c r="C95" s="29">
        <v>1286</v>
      </c>
      <c r="D95" s="21">
        <v>41312</v>
      </c>
      <c r="E95" s="21">
        <v>41298</v>
      </c>
      <c r="F95" s="21">
        <v>41372</v>
      </c>
      <c r="G95" s="20" t="s">
        <v>4</v>
      </c>
      <c r="H95" s="20" t="s">
        <v>274</v>
      </c>
      <c r="I95" s="22">
        <v>6</v>
      </c>
      <c r="J95" s="20" t="s">
        <v>5</v>
      </c>
      <c r="K95" s="20"/>
      <c r="L95" s="20" t="s">
        <v>6</v>
      </c>
      <c r="M95" s="23"/>
      <c r="N95" s="23" t="s">
        <v>7</v>
      </c>
      <c r="O95" s="23"/>
      <c r="P95" s="24">
        <v>100</v>
      </c>
      <c r="Q95" s="24">
        <v>161</v>
      </c>
      <c r="R95" s="24">
        <v>19</v>
      </c>
      <c r="S95" s="24">
        <v>161</v>
      </c>
      <c r="T95" s="24">
        <v>1.78</v>
      </c>
      <c r="U95" s="24">
        <v>900</v>
      </c>
      <c r="V95" s="24">
        <v>1440</v>
      </c>
      <c r="W95" s="24">
        <v>1.296</v>
      </c>
      <c r="X95" s="23" t="s">
        <v>33</v>
      </c>
      <c r="Y95" s="23" t="s">
        <v>33</v>
      </c>
      <c r="Z95" s="24">
        <v>8027</v>
      </c>
      <c r="AA95" s="24">
        <v>60</v>
      </c>
      <c r="AB95" s="24">
        <v>170</v>
      </c>
      <c r="AC95" s="24">
        <v>160</v>
      </c>
      <c r="AD95" s="23" t="s">
        <v>10</v>
      </c>
      <c r="AE95" s="23" t="s">
        <v>11</v>
      </c>
      <c r="AF95" s="23" t="s">
        <v>11</v>
      </c>
      <c r="AG95" s="23"/>
      <c r="AH95" s="23"/>
      <c r="AI95" s="23" t="s">
        <v>12</v>
      </c>
      <c r="AJ95" s="23" t="s">
        <v>11</v>
      </c>
      <c r="AK95" s="23" t="s">
        <v>11</v>
      </c>
      <c r="AL95" s="23" t="s">
        <v>25</v>
      </c>
      <c r="AM95" s="23"/>
      <c r="AN95" s="23" t="s">
        <v>14</v>
      </c>
      <c r="AO95" s="23"/>
      <c r="AP95" s="23" t="s">
        <v>14</v>
      </c>
      <c r="AQ95" s="23"/>
      <c r="AR95" s="23"/>
      <c r="AS95" s="23" t="s">
        <v>25</v>
      </c>
      <c r="AT95" s="23"/>
      <c r="AU95" s="23" t="s">
        <v>14</v>
      </c>
      <c r="AV95" s="25"/>
      <c r="AW95" s="25"/>
      <c r="AX95" s="26">
        <v>19</v>
      </c>
      <c r="AY95" s="26">
        <v>161</v>
      </c>
      <c r="AZ95" s="25" t="s">
        <v>14</v>
      </c>
      <c r="BA95" s="25" t="s">
        <v>14</v>
      </c>
      <c r="BB95" s="23"/>
      <c r="BC95" s="23" t="s">
        <v>15</v>
      </c>
      <c r="BD95" s="23"/>
      <c r="BE95" s="23" t="s">
        <v>11</v>
      </c>
      <c r="BF95" s="23" t="s">
        <v>119</v>
      </c>
      <c r="BG95" s="23" t="s">
        <v>11</v>
      </c>
      <c r="BH95" s="23" t="s">
        <v>17</v>
      </c>
      <c r="BI95" s="23"/>
      <c r="BJ95" s="23" t="s">
        <v>20</v>
      </c>
      <c r="BK95" s="23" t="s">
        <v>11</v>
      </c>
      <c r="BL95" s="23" t="s">
        <v>11</v>
      </c>
      <c r="BM95" s="23"/>
      <c r="BN95" s="23"/>
      <c r="BO95" s="24">
        <v>15.4</v>
      </c>
      <c r="BP95" s="24">
        <v>282.3</v>
      </c>
      <c r="BQ95" s="24">
        <v>250</v>
      </c>
      <c r="BR95" s="24">
        <v>281.5</v>
      </c>
      <c r="BS95" s="24">
        <v>200.9</v>
      </c>
      <c r="BT95" s="23"/>
      <c r="BU95" s="23"/>
      <c r="BV95" s="24">
        <v>11.8</v>
      </c>
      <c r="BW95" s="24">
        <v>0.32</v>
      </c>
      <c r="BX95" s="23"/>
      <c r="BY95" s="24">
        <v>0.12</v>
      </c>
      <c r="BZ95" s="27">
        <v>0.32</v>
      </c>
      <c r="CA95" s="27">
        <v>0.12</v>
      </c>
      <c r="CB95" s="25"/>
      <c r="CC95" s="25"/>
      <c r="CD95" s="28">
        <v>11.66</v>
      </c>
      <c r="CE95" s="28">
        <v>0.34</v>
      </c>
      <c r="CF95" s="25"/>
      <c r="CG95" s="28">
        <v>0.15</v>
      </c>
      <c r="CH95" s="28">
        <v>15.5</v>
      </c>
      <c r="CI95" s="28">
        <v>0.5</v>
      </c>
      <c r="CJ95" s="28">
        <v>0.5</v>
      </c>
      <c r="CK95" s="25"/>
      <c r="CL95" s="25"/>
      <c r="CM95" s="28">
        <v>0.53</v>
      </c>
      <c r="CN95" s="25"/>
      <c r="CO95" s="28">
        <v>0</v>
      </c>
      <c r="CP95" s="30" t="s">
        <v>5</v>
      </c>
      <c r="CQ95" s="8">
        <f t="shared" si="12"/>
        <v>8049.6894409937886</v>
      </c>
      <c r="CR95" s="8">
        <f t="shared" si="13"/>
        <v>20</v>
      </c>
      <c r="CS95" s="8">
        <f t="shared" si="14"/>
        <v>1.3</v>
      </c>
      <c r="CT95" s="8">
        <f t="shared" si="15"/>
        <v>30</v>
      </c>
      <c r="CU95" s="8">
        <f t="shared" si="16"/>
        <v>200</v>
      </c>
      <c r="CV95" s="10">
        <f t="shared" si="17"/>
        <v>45450.3</v>
      </c>
      <c r="CW95" s="10">
        <f t="shared" si="20"/>
        <v>45.450300000000006</v>
      </c>
      <c r="CX95" s="8" t="str">
        <f t="shared" si="18"/>
        <v>No</v>
      </c>
      <c r="CY95" s="30" t="s">
        <v>11</v>
      </c>
      <c r="CZ95" s="30" t="s">
        <v>11</v>
      </c>
      <c r="DA95" s="31" t="s">
        <v>11</v>
      </c>
      <c r="DB95" s="31" t="s">
        <v>11</v>
      </c>
      <c r="DC95" s="8" t="str">
        <f t="shared" si="19"/>
        <v>No</v>
      </c>
      <c r="DD95" s="8" t="s">
        <v>11</v>
      </c>
      <c r="DE95" s="30" t="s">
        <v>11</v>
      </c>
      <c r="DF95" s="10">
        <f t="shared" si="21"/>
        <v>38.000879999999995</v>
      </c>
      <c r="DG95" s="9">
        <f>IF(S95&lt;Monitors!$H$4,(S95*Monitors!$I$4)+Monitors!$J$4,IF(S95&lt;Monitors!$H$5,(S95*Monitors!$I$5)+Monitors!$J$5,IF(S95&lt;Monitors!$H$6,(S95*Monitors!$I$6)+Monitors!$J$6,IF(S95&lt;Monitors!$H$7,(Monitors!$I$7*S95)+Monitors!$J$7,IF(S95&lt;Monitors!$H$8,(S95*Monitors!$I$8)+Monitors!$J$8,IF(S95&lt;Monitors!$H$9,(S95*Monitors!$I$9)+Monitors!$J$9,IF(S95&lt;Monitors!$H$10,(S95*Monitors!$I$10)+Monitors!$J$10,IF(S95&lt;Monitors!$H$11,(S95*Monitors!$I$11)+Monitors!$J$11,Monitors!$J$12))))))))</f>
        <v>33.041666666666671</v>
      </c>
      <c r="DH95" s="10">
        <f>$DF95-(Monitors!$B$4*'All Data'!$W95)</f>
        <v>30.056399999999996</v>
      </c>
      <c r="DI95" s="10">
        <f>IF($CX95="Yes",DH95-(Monitors!$E$4*(DG95+(Monitors!$B$4*'All Data'!$W95))),'All Data'!DH95)</f>
        <v>30.056399999999996</v>
      </c>
      <c r="DJ95" s="10">
        <f>IF(DD95="Yes",'All Data'!DI95-(DG95*Monitors!$C$4),'All Data'!DI95)</f>
        <v>30.056399999999996</v>
      </c>
      <c r="DK95" s="10">
        <f>IF($DE95="Yes",DJ95-(DG95*Monitors!$D$4),'All Data'!DJ95)</f>
        <v>30.056399999999996</v>
      </c>
      <c r="DL95" s="10">
        <f>IF($CZ95="Yes",DK95-Monitors!$C$7,'All Data'!DK95)</f>
        <v>30.056399999999996</v>
      </c>
      <c r="DM95" s="10">
        <f>IF($DA95="Yes",DL95-Monitors!$D$7,'All Data'!DL95)</f>
        <v>30.056399999999996</v>
      </c>
      <c r="DN95" s="10">
        <f>IF(DB95="Yes",DM95-((DG95+(W95*Monitors!$B$4))*Monitors!$F$4),'All Data'!DM95)</f>
        <v>30.056399999999996</v>
      </c>
      <c r="DO95" s="8" t="str">
        <f t="shared" si="22"/>
        <v>Yes</v>
      </c>
      <c r="DP95" s="10">
        <v>1.8180120000000002</v>
      </c>
      <c r="DQ95" s="10">
        <v>9.9819880000000012</v>
      </c>
      <c r="DR95" s="10">
        <v>9.9819880000000012</v>
      </c>
      <c r="DS95" s="9">
        <v>15.357839033293589</v>
      </c>
      <c r="DT95" s="9" t="s">
        <v>23</v>
      </c>
      <c r="DU95" s="14">
        <v>0</v>
      </c>
    </row>
    <row r="96" spans="1:125" ht="18" customHeight="1">
      <c r="A96" s="29">
        <v>95</v>
      </c>
      <c r="B96" s="29">
        <v>5</v>
      </c>
      <c r="C96" s="29">
        <v>1041</v>
      </c>
      <c r="D96" s="21">
        <v>41363</v>
      </c>
      <c r="E96" s="21">
        <v>41378</v>
      </c>
      <c r="F96" s="21">
        <v>41402</v>
      </c>
      <c r="G96" s="20" t="s">
        <v>4</v>
      </c>
      <c r="H96" s="20"/>
      <c r="I96" s="22">
        <v>6</v>
      </c>
      <c r="J96" s="20" t="s">
        <v>5</v>
      </c>
      <c r="K96" s="20"/>
      <c r="L96" s="20" t="s">
        <v>6</v>
      </c>
      <c r="M96" s="23"/>
      <c r="N96" s="23" t="s">
        <v>7</v>
      </c>
      <c r="O96" s="23"/>
      <c r="P96" s="24">
        <v>100</v>
      </c>
      <c r="Q96" s="24">
        <v>161</v>
      </c>
      <c r="R96" s="24">
        <v>19</v>
      </c>
      <c r="S96" s="24">
        <v>161</v>
      </c>
      <c r="T96" s="24">
        <v>1.78</v>
      </c>
      <c r="U96" s="24">
        <v>900</v>
      </c>
      <c r="V96" s="24">
        <v>1440</v>
      </c>
      <c r="W96" s="24">
        <v>1.296</v>
      </c>
      <c r="X96" s="23" t="s">
        <v>33</v>
      </c>
      <c r="Y96" s="23" t="s">
        <v>33</v>
      </c>
      <c r="Z96" s="24">
        <v>8027</v>
      </c>
      <c r="AA96" s="24">
        <v>60</v>
      </c>
      <c r="AB96" s="24">
        <v>170</v>
      </c>
      <c r="AC96" s="24">
        <v>160</v>
      </c>
      <c r="AD96" s="23" t="s">
        <v>10</v>
      </c>
      <c r="AE96" s="23" t="s">
        <v>11</v>
      </c>
      <c r="AF96" s="23" t="s">
        <v>11</v>
      </c>
      <c r="AG96" s="23"/>
      <c r="AH96" s="23"/>
      <c r="AI96" s="23" t="s">
        <v>12</v>
      </c>
      <c r="AJ96" s="23" t="s">
        <v>23</v>
      </c>
      <c r="AK96" s="23" t="s">
        <v>11</v>
      </c>
      <c r="AL96" s="23" t="s">
        <v>25</v>
      </c>
      <c r="AM96" s="23"/>
      <c r="AN96" s="23" t="s">
        <v>14</v>
      </c>
      <c r="AO96" s="23"/>
      <c r="AP96" s="23" t="s">
        <v>14</v>
      </c>
      <c r="AQ96" s="23"/>
      <c r="AR96" s="23"/>
      <c r="AS96" s="23" t="s">
        <v>25</v>
      </c>
      <c r="AT96" s="23"/>
      <c r="AU96" s="23" t="s">
        <v>14</v>
      </c>
      <c r="AV96" s="25"/>
      <c r="AW96" s="25"/>
      <c r="AX96" s="26">
        <v>19</v>
      </c>
      <c r="AY96" s="26">
        <v>161</v>
      </c>
      <c r="AZ96" s="25" t="s">
        <v>14</v>
      </c>
      <c r="BA96" s="25" t="s">
        <v>14</v>
      </c>
      <c r="BB96" s="23"/>
      <c r="BC96" s="23" t="s">
        <v>15</v>
      </c>
      <c r="BD96" s="23"/>
      <c r="BE96" s="23" t="s">
        <v>11</v>
      </c>
      <c r="BF96" s="23" t="s">
        <v>119</v>
      </c>
      <c r="BG96" s="23" t="s">
        <v>11</v>
      </c>
      <c r="BH96" s="23" t="s">
        <v>17</v>
      </c>
      <c r="BI96" s="23"/>
      <c r="BJ96" s="23" t="s">
        <v>18</v>
      </c>
      <c r="BK96" s="23" t="s">
        <v>11</v>
      </c>
      <c r="BL96" s="23" t="s">
        <v>11</v>
      </c>
      <c r="BM96" s="23"/>
      <c r="BN96" s="23"/>
      <c r="BO96" s="24">
        <v>42.4</v>
      </c>
      <c r="BP96" s="24">
        <v>244.4</v>
      </c>
      <c r="BQ96" s="24">
        <v>240</v>
      </c>
      <c r="BR96" s="24">
        <v>234.3</v>
      </c>
      <c r="BS96" s="24">
        <v>201</v>
      </c>
      <c r="BT96" s="23"/>
      <c r="BU96" s="23"/>
      <c r="BV96" s="24">
        <v>11.9</v>
      </c>
      <c r="BW96" s="24">
        <v>0.38</v>
      </c>
      <c r="BX96" s="23"/>
      <c r="BY96" s="24">
        <v>0.24</v>
      </c>
      <c r="BZ96" s="27">
        <v>0.38</v>
      </c>
      <c r="CA96" s="27">
        <v>0.24</v>
      </c>
      <c r="CB96" s="25"/>
      <c r="CC96" s="25"/>
      <c r="CD96" s="28">
        <v>12.04</v>
      </c>
      <c r="CE96" s="28">
        <v>0.43</v>
      </c>
      <c r="CF96" s="25"/>
      <c r="CG96" s="28">
        <v>0.28999999999999998</v>
      </c>
      <c r="CH96" s="28">
        <v>15.5</v>
      </c>
      <c r="CI96" s="28">
        <v>0.5</v>
      </c>
      <c r="CJ96" s="28">
        <v>0.5</v>
      </c>
      <c r="CK96" s="25"/>
      <c r="CL96" s="25"/>
      <c r="CM96" s="28">
        <v>0.52</v>
      </c>
      <c r="CN96" s="25"/>
      <c r="CO96" s="28">
        <v>0</v>
      </c>
      <c r="CP96" s="30" t="s">
        <v>5</v>
      </c>
      <c r="CQ96" s="8">
        <f t="shared" si="12"/>
        <v>8049.6894409937886</v>
      </c>
      <c r="CR96" s="8">
        <f t="shared" si="13"/>
        <v>20</v>
      </c>
      <c r="CS96" s="8">
        <f t="shared" si="14"/>
        <v>1.3</v>
      </c>
      <c r="CT96" s="8">
        <f t="shared" si="15"/>
        <v>30</v>
      </c>
      <c r="CU96" s="8">
        <f t="shared" si="16"/>
        <v>200</v>
      </c>
      <c r="CV96" s="10">
        <f t="shared" si="17"/>
        <v>39348.400000000001</v>
      </c>
      <c r="CW96" s="10">
        <f t="shared" si="20"/>
        <v>39.348399999999998</v>
      </c>
      <c r="CX96" s="8" t="str">
        <f t="shared" si="18"/>
        <v>No</v>
      </c>
      <c r="CY96" s="30" t="s">
        <v>11</v>
      </c>
      <c r="CZ96" s="30" t="s">
        <v>11</v>
      </c>
      <c r="DA96" s="31" t="s">
        <v>11</v>
      </c>
      <c r="DB96" s="31" t="s">
        <v>11</v>
      </c>
      <c r="DC96" s="8" t="str">
        <f t="shared" si="19"/>
        <v>No</v>
      </c>
      <c r="DD96" s="8" t="s">
        <v>11</v>
      </c>
      <c r="DE96" s="30" t="s">
        <v>11</v>
      </c>
      <c r="DF96" s="10">
        <f t="shared" si="21"/>
        <v>38.649120000000003</v>
      </c>
      <c r="DG96" s="9">
        <f>IF(S96&lt;Monitors!$H$4,(S96*Monitors!$I$4)+Monitors!$J$4,IF(S96&lt;Monitors!$H$5,(S96*Monitors!$I$5)+Monitors!$J$5,IF(S96&lt;Monitors!$H$6,(S96*Monitors!$I$6)+Monitors!$J$6,IF(S96&lt;Monitors!$H$7,(Monitors!$I$7*S96)+Monitors!$J$7,IF(S96&lt;Monitors!$H$8,(S96*Monitors!$I$8)+Monitors!$J$8,IF(S96&lt;Monitors!$H$9,(S96*Monitors!$I$9)+Monitors!$J$9,IF(S96&lt;Monitors!$H$10,(S96*Monitors!$I$10)+Monitors!$J$10,IF(S96&lt;Monitors!$H$11,(S96*Monitors!$I$11)+Monitors!$J$11,Monitors!$J$12))))))))</f>
        <v>33.041666666666671</v>
      </c>
      <c r="DH96" s="10">
        <f>$DF96-(Monitors!$B$4*'All Data'!$W96)</f>
        <v>30.704640000000005</v>
      </c>
      <c r="DI96" s="10">
        <f>IF($CX96="Yes",DH96-(Monitors!$E$4*(DG96+(Monitors!$B$4*'All Data'!$W96))),'All Data'!DH96)</f>
        <v>30.704640000000005</v>
      </c>
      <c r="DJ96" s="10">
        <f>IF(DD96="Yes",'All Data'!DI96-(DG96*Monitors!$C$4),'All Data'!DI96)</f>
        <v>30.704640000000005</v>
      </c>
      <c r="DK96" s="10">
        <f>IF($DE96="Yes",DJ96-(DG96*Monitors!$D$4),'All Data'!DJ96)</f>
        <v>30.704640000000005</v>
      </c>
      <c r="DL96" s="10">
        <f>IF($CZ96="Yes",DK96-Monitors!$C$7,'All Data'!DK96)</f>
        <v>30.704640000000005</v>
      </c>
      <c r="DM96" s="10">
        <f>IF($DA96="Yes",DL96-Monitors!$D$7,'All Data'!DL96)</f>
        <v>30.704640000000005</v>
      </c>
      <c r="DN96" s="10">
        <f>IF(DB96="Yes",DM96-((DG96+(W96*Monitors!$B$4))*Monitors!$F$4),'All Data'!DM96)</f>
        <v>30.704640000000005</v>
      </c>
      <c r="DO96" s="8" t="str">
        <f t="shared" si="22"/>
        <v>Yes</v>
      </c>
      <c r="DP96" s="10">
        <v>1.5739360000000002</v>
      </c>
      <c r="DQ96" s="10">
        <v>10.326064000000001</v>
      </c>
      <c r="DR96" s="10">
        <v>10.326064000000001</v>
      </c>
      <c r="DS96" s="9">
        <v>15.357839033293589</v>
      </c>
      <c r="DT96" s="9" t="s">
        <v>23</v>
      </c>
      <c r="DU96" s="14">
        <v>0</v>
      </c>
    </row>
    <row r="97" spans="1:125" ht="18" customHeight="1">
      <c r="A97" s="29">
        <v>96</v>
      </c>
      <c r="B97" s="29">
        <v>4</v>
      </c>
      <c r="C97" s="29">
        <v>952</v>
      </c>
      <c r="D97" s="21">
        <v>41072</v>
      </c>
      <c r="E97" s="21">
        <v>41254</v>
      </c>
      <c r="F97" s="21">
        <v>41263</v>
      </c>
      <c r="G97" s="20" t="s">
        <v>4</v>
      </c>
      <c r="H97" s="20"/>
      <c r="I97" s="22">
        <v>6</v>
      </c>
      <c r="J97" s="20" t="s">
        <v>5</v>
      </c>
      <c r="K97" s="20"/>
      <c r="L97" s="20" t="s">
        <v>6</v>
      </c>
      <c r="M97" s="23"/>
      <c r="N97" s="23" t="s">
        <v>7</v>
      </c>
      <c r="O97" s="23"/>
      <c r="P97" s="24">
        <v>10</v>
      </c>
      <c r="Q97" s="24">
        <v>16</v>
      </c>
      <c r="R97" s="24">
        <v>18.899999999999999</v>
      </c>
      <c r="S97" s="24">
        <v>159.80000000000001</v>
      </c>
      <c r="T97" s="24">
        <v>1.6</v>
      </c>
      <c r="U97" s="24">
        <v>1440</v>
      </c>
      <c r="V97" s="24">
        <v>900</v>
      </c>
      <c r="W97" s="24">
        <v>1.296</v>
      </c>
      <c r="X97" s="23" t="s">
        <v>154</v>
      </c>
      <c r="Y97" s="23" t="s">
        <v>154</v>
      </c>
      <c r="Z97" s="24">
        <v>8113</v>
      </c>
      <c r="AA97" s="24">
        <v>60</v>
      </c>
      <c r="AB97" s="24">
        <v>170</v>
      </c>
      <c r="AC97" s="24">
        <v>160</v>
      </c>
      <c r="AD97" s="23" t="s">
        <v>10</v>
      </c>
      <c r="AE97" s="23" t="s">
        <v>11</v>
      </c>
      <c r="AF97" s="23" t="s">
        <v>11</v>
      </c>
      <c r="AG97" s="23"/>
      <c r="AH97" s="23"/>
      <c r="AI97" s="23" t="s">
        <v>12</v>
      </c>
      <c r="AJ97" s="23" t="s">
        <v>11</v>
      </c>
      <c r="AK97" s="23" t="s">
        <v>23</v>
      </c>
      <c r="AL97" s="23" t="s">
        <v>78</v>
      </c>
      <c r="AM97" s="23"/>
      <c r="AN97" s="23" t="s">
        <v>72</v>
      </c>
      <c r="AO97" s="23"/>
      <c r="AP97" s="23" t="s">
        <v>14</v>
      </c>
      <c r="AQ97" s="23"/>
      <c r="AR97" s="23"/>
      <c r="AS97" s="23" t="s">
        <v>78</v>
      </c>
      <c r="AT97" s="23"/>
      <c r="AU97" s="23" t="s">
        <v>83</v>
      </c>
      <c r="AV97" s="25"/>
      <c r="AW97" s="25"/>
      <c r="AX97" s="26">
        <v>18.899999999999999</v>
      </c>
      <c r="AY97" s="26">
        <v>159.80000000000001</v>
      </c>
      <c r="AZ97" s="25" t="s">
        <v>72</v>
      </c>
      <c r="BA97" s="25" t="s">
        <v>83</v>
      </c>
      <c r="BB97" s="23"/>
      <c r="BC97" s="23" t="s">
        <v>15</v>
      </c>
      <c r="BD97" s="23"/>
      <c r="BE97" s="23" t="s">
        <v>11</v>
      </c>
      <c r="BF97" s="23" t="s">
        <v>427</v>
      </c>
      <c r="BG97" s="23" t="s">
        <v>11</v>
      </c>
      <c r="BH97" s="23" t="s">
        <v>17</v>
      </c>
      <c r="BI97" s="23"/>
      <c r="BJ97" s="23" t="s">
        <v>272</v>
      </c>
      <c r="BK97" s="23" t="s">
        <v>11</v>
      </c>
      <c r="BL97" s="23" t="s">
        <v>11</v>
      </c>
      <c r="BM97" s="23"/>
      <c r="BN97" s="23"/>
      <c r="BO97" s="24">
        <v>0</v>
      </c>
      <c r="BP97" s="24">
        <v>256</v>
      </c>
      <c r="BQ97" s="24">
        <v>250</v>
      </c>
      <c r="BR97" s="24">
        <v>149</v>
      </c>
      <c r="BS97" s="24">
        <v>200</v>
      </c>
      <c r="BT97" s="23"/>
      <c r="BU97" s="23"/>
      <c r="BV97" s="24">
        <v>11.98</v>
      </c>
      <c r="BW97" s="24">
        <v>0.15</v>
      </c>
      <c r="BX97" s="24">
        <v>0.12</v>
      </c>
      <c r="BY97" s="24">
        <v>0.11</v>
      </c>
      <c r="BZ97" s="27">
        <v>0.15</v>
      </c>
      <c r="CA97" s="27">
        <v>0.11</v>
      </c>
      <c r="CB97" s="25"/>
      <c r="CC97" s="25"/>
      <c r="CD97" s="28">
        <v>12.16</v>
      </c>
      <c r="CE97" s="28">
        <v>0.2</v>
      </c>
      <c r="CF97" s="28">
        <v>0.16</v>
      </c>
      <c r="CG97" s="28">
        <v>0.15</v>
      </c>
      <c r="CH97" s="28">
        <v>15.5</v>
      </c>
      <c r="CI97" s="28">
        <v>1</v>
      </c>
      <c r="CJ97" s="28">
        <v>0.5</v>
      </c>
      <c r="CK97" s="25"/>
      <c r="CL97" s="25"/>
      <c r="CM97" s="28">
        <v>0.53</v>
      </c>
      <c r="CN97" s="25"/>
      <c r="CO97" s="28">
        <v>0</v>
      </c>
      <c r="CP97" s="30" t="s">
        <v>5</v>
      </c>
      <c r="CQ97" s="8">
        <f t="shared" si="12"/>
        <v>8110.1376720901117</v>
      </c>
      <c r="CR97" s="8">
        <f t="shared" si="13"/>
        <v>19</v>
      </c>
      <c r="CS97" s="8">
        <f t="shared" si="14"/>
        <v>1.3</v>
      </c>
      <c r="CT97" s="8">
        <f t="shared" si="15"/>
        <v>30</v>
      </c>
      <c r="CU97" s="8">
        <f t="shared" si="16"/>
        <v>200</v>
      </c>
      <c r="CV97" s="10">
        <f t="shared" si="17"/>
        <v>40908.800000000003</v>
      </c>
      <c r="CW97" s="10">
        <f t="shared" si="20"/>
        <v>40.908799999999999</v>
      </c>
      <c r="CX97" s="8" t="str">
        <f t="shared" si="18"/>
        <v>No</v>
      </c>
      <c r="CY97" s="30" t="s">
        <v>11</v>
      </c>
      <c r="CZ97" s="30" t="s">
        <v>11</v>
      </c>
      <c r="DA97" s="31" t="s">
        <v>11</v>
      </c>
      <c r="DB97" s="31" t="s">
        <v>11</v>
      </c>
      <c r="DC97" s="8" t="str">
        <f t="shared" si="19"/>
        <v>No</v>
      </c>
      <c r="DD97" s="8" t="s">
        <v>11</v>
      </c>
      <c r="DE97" s="30" t="s">
        <v>11</v>
      </c>
      <c r="DF97" s="10">
        <f t="shared" si="21"/>
        <v>37.584780000000002</v>
      </c>
      <c r="DG97" s="9">
        <f>IF(S97&lt;Monitors!$H$4,(S97*Monitors!$I$4)+Monitors!$J$4,IF(S97&lt;Monitors!$H$5,(S97*Monitors!$I$5)+Monitors!$J$5,IF(S97&lt;Monitors!$H$6,(S97*Monitors!$I$6)+Monitors!$J$6,IF(S97&lt;Monitors!$H$7,(Monitors!$I$7*S97)+Monitors!$J$7,IF(S97&lt;Monitors!$H$8,(S97*Monitors!$I$8)+Monitors!$J$8,IF(S97&lt;Monitors!$H$9,(S97*Monitors!$I$9)+Monitors!$J$9,IF(S97&lt;Monitors!$H$10,(S97*Monitors!$I$10)+Monitors!$J$10,IF(S97&lt;Monitors!$H$11,(S97*Monitors!$I$11)+Monitors!$J$11,Monitors!$J$12))))))))</f>
        <v>32.791666666666671</v>
      </c>
      <c r="DH97" s="10">
        <f>$DF97-(Monitors!$B$4*'All Data'!$W97)</f>
        <v>29.640300000000003</v>
      </c>
      <c r="DI97" s="10">
        <f>IF($CX97="Yes",DH97-(Monitors!$E$4*(DG97+(Monitors!$B$4*'All Data'!$W97))),'All Data'!DH97)</f>
        <v>29.640300000000003</v>
      </c>
      <c r="DJ97" s="10">
        <f>IF(DD97="Yes",'All Data'!DI97-(DG97*Monitors!$C$4),'All Data'!DI97)</f>
        <v>29.640300000000003</v>
      </c>
      <c r="DK97" s="10">
        <f>IF($DE97="Yes",DJ97-(DG97*Monitors!$D$4),'All Data'!DJ97)</f>
        <v>29.640300000000003</v>
      </c>
      <c r="DL97" s="10">
        <f>IF($CZ97="Yes",DK97-Monitors!$C$7,'All Data'!DK97)</f>
        <v>29.640300000000003</v>
      </c>
      <c r="DM97" s="10">
        <f>IF($DA97="Yes",DL97-Monitors!$D$7,'All Data'!DL97)</f>
        <v>29.640300000000003</v>
      </c>
      <c r="DN97" s="10">
        <f>IF(DB97="Yes",DM97-((DG97+(W97*Monitors!$B$4))*Monitors!$F$4),'All Data'!DM97)</f>
        <v>29.640300000000003</v>
      </c>
      <c r="DO97" s="8" t="str">
        <f t="shared" si="22"/>
        <v>Yes</v>
      </c>
      <c r="DP97" s="10">
        <v>1.6363520000000003</v>
      </c>
      <c r="DQ97" s="10">
        <v>10.343648</v>
      </c>
      <c r="DR97" s="10">
        <v>10.343648</v>
      </c>
      <c r="DS97" s="9">
        <v>15.244296936888032</v>
      </c>
      <c r="DT97" s="9" t="s">
        <v>23</v>
      </c>
      <c r="DU97" s="14">
        <v>0</v>
      </c>
    </row>
    <row r="98" spans="1:125" ht="18" customHeight="1">
      <c r="A98" s="29">
        <v>97</v>
      </c>
      <c r="B98" s="29">
        <v>38</v>
      </c>
      <c r="C98" s="29">
        <v>1052</v>
      </c>
      <c r="D98" s="21">
        <v>42125</v>
      </c>
      <c r="E98" s="21">
        <v>42048</v>
      </c>
      <c r="F98" s="21">
        <v>42052</v>
      </c>
      <c r="G98" s="20" t="s">
        <v>4</v>
      </c>
      <c r="H98" s="20"/>
      <c r="I98" s="22">
        <v>6</v>
      </c>
      <c r="J98" s="20" t="s">
        <v>5</v>
      </c>
      <c r="K98" s="20"/>
      <c r="L98" s="20" t="s">
        <v>6</v>
      </c>
      <c r="M98" s="23"/>
      <c r="N98" s="23" t="s">
        <v>7</v>
      </c>
      <c r="O98" s="23"/>
      <c r="P98" s="24">
        <v>10</v>
      </c>
      <c r="Q98" s="24">
        <v>16.100000000000001</v>
      </c>
      <c r="R98" s="24">
        <v>19</v>
      </c>
      <c r="S98" s="24">
        <v>161.5</v>
      </c>
      <c r="T98" s="24">
        <v>1.6</v>
      </c>
      <c r="U98" s="24">
        <v>900</v>
      </c>
      <c r="V98" s="24">
        <v>1440</v>
      </c>
      <c r="W98" s="24">
        <v>1.296</v>
      </c>
      <c r="X98" s="23" t="s">
        <v>33</v>
      </c>
      <c r="Y98" s="23" t="s">
        <v>33</v>
      </c>
      <c r="Z98" s="24">
        <v>8027</v>
      </c>
      <c r="AA98" s="24">
        <v>60</v>
      </c>
      <c r="AB98" s="24">
        <v>160</v>
      </c>
      <c r="AC98" s="24">
        <v>160</v>
      </c>
      <c r="AD98" s="23" t="s">
        <v>10</v>
      </c>
      <c r="AE98" s="23" t="s">
        <v>11</v>
      </c>
      <c r="AF98" s="23" t="s">
        <v>11</v>
      </c>
      <c r="AG98" s="23"/>
      <c r="AH98" s="23"/>
      <c r="AI98" s="23" t="s">
        <v>12</v>
      </c>
      <c r="AJ98" s="23" t="s">
        <v>11</v>
      </c>
      <c r="AK98" s="23" t="s">
        <v>11</v>
      </c>
      <c r="AL98" s="23" t="s">
        <v>25</v>
      </c>
      <c r="AM98" s="23"/>
      <c r="AN98" s="23" t="s">
        <v>14</v>
      </c>
      <c r="AO98" s="23"/>
      <c r="AP98" s="23" t="s">
        <v>14</v>
      </c>
      <c r="AQ98" s="23"/>
      <c r="AR98" s="23"/>
      <c r="AS98" s="23" t="s">
        <v>25</v>
      </c>
      <c r="AT98" s="23"/>
      <c r="AU98" s="23" t="s">
        <v>14</v>
      </c>
      <c r="AV98" s="25"/>
      <c r="AW98" s="25"/>
      <c r="AX98" s="26">
        <v>19</v>
      </c>
      <c r="AY98" s="26">
        <v>161.5</v>
      </c>
      <c r="AZ98" s="25" t="s">
        <v>14</v>
      </c>
      <c r="BA98" s="25" t="s">
        <v>14</v>
      </c>
      <c r="BB98" s="23"/>
      <c r="BC98" s="23" t="s">
        <v>15</v>
      </c>
      <c r="BD98" s="23"/>
      <c r="BE98" s="23" t="s">
        <v>11</v>
      </c>
      <c r="BF98" s="23" t="s">
        <v>712</v>
      </c>
      <c r="BG98" s="23" t="s">
        <v>11</v>
      </c>
      <c r="BH98" s="23" t="s">
        <v>17</v>
      </c>
      <c r="BI98" s="23"/>
      <c r="BJ98" s="23" t="s">
        <v>272</v>
      </c>
      <c r="BK98" s="23" t="s">
        <v>11</v>
      </c>
      <c r="BL98" s="23" t="s">
        <v>11</v>
      </c>
      <c r="BM98" s="23"/>
      <c r="BN98" s="23"/>
      <c r="BO98" s="24">
        <v>24.8</v>
      </c>
      <c r="BP98" s="24">
        <v>281.10000000000002</v>
      </c>
      <c r="BQ98" s="24">
        <v>250</v>
      </c>
      <c r="BR98" s="24">
        <v>280.10000000000002</v>
      </c>
      <c r="BS98" s="24">
        <v>201.4</v>
      </c>
      <c r="BT98" s="23"/>
      <c r="BU98" s="23"/>
      <c r="BV98" s="24">
        <v>12</v>
      </c>
      <c r="BW98" s="24">
        <v>7.0000000000000007E-2</v>
      </c>
      <c r="BX98" s="23"/>
      <c r="BY98" s="24">
        <v>7.0000000000000007E-2</v>
      </c>
      <c r="BZ98" s="27">
        <v>7.0000000000000007E-2</v>
      </c>
      <c r="CA98" s="27">
        <v>7.0000000000000007E-2</v>
      </c>
      <c r="CB98" s="25"/>
      <c r="CC98" s="25"/>
      <c r="CD98" s="28">
        <v>12.38</v>
      </c>
      <c r="CE98" s="28">
        <v>0.09</v>
      </c>
      <c r="CF98" s="25"/>
      <c r="CG98" s="28">
        <v>0.09</v>
      </c>
      <c r="CH98" s="28">
        <v>15.5</v>
      </c>
      <c r="CI98" s="28">
        <v>0.5</v>
      </c>
      <c r="CJ98" s="28">
        <v>0.5</v>
      </c>
      <c r="CK98" s="25"/>
      <c r="CL98" s="25"/>
      <c r="CM98" s="28">
        <v>0.52</v>
      </c>
      <c r="CN98" s="25"/>
      <c r="CO98" s="28">
        <v>0</v>
      </c>
      <c r="CP98" s="30" t="s">
        <v>5</v>
      </c>
      <c r="CQ98" s="8">
        <f t="shared" si="12"/>
        <v>8024.7678018575853</v>
      </c>
      <c r="CR98" s="8">
        <f t="shared" si="13"/>
        <v>20</v>
      </c>
      <c r="CS98" s="8">
        <f t="shared" si="14"/>
        <v>1.3</v>
      </c>
      <c r="CT98" s="8">
        <f t="shared" si="15"/>
        <v>30</v>
      </c>
      <c r="CU98" s="8">
        <f t="shared" si="16"/>
        <v>200</v>
      </c>
      <c r="CV98" s="10">
        <f t="shared" si="17"/>
        <v>45397.65</v>
      </c>
      <c r="CW98" s="10">
        <f t="shared" si="20"/>
        <v>45.397649999999999</v>
      </c>
      <c r="CX98" s="8" t="str">
        <f t="shared" si="18"/>
        <v>No</v>
      </c>
      <c r="CY98" s="30" t="s">
        <v>11</v>
      </c>
      <c r="CZ98" s="30" t="s">
        <v>11</v>
      </c>
      <c r="DA98" s="31" t="s">
        <v>11</v>
      </c>
      <c r="DB98" s="31" t="s">
        <v>11</v>
      </c>
      <c r="DC98" s="8" t="str">
        <f t="shared" si="19"/>
        <v>No</v>
      </c>
      <c r="DD98" s="8" t="s">
        <v>11</v>
      </c>
      <c r="DE98" s="30" t="s">
        <v>11</v>
      </c>
      <c r="DF98" s="10">
        <f t="shared" si="21"/>
        <v>37.19057999999999</v>
      </c>
      <c r="DG98" s="9">
        <f>IF(S98&lt;Monitors!$H$4,(S98*Monitors!$I$4)+Monitors!$J$4,IF(S98&lt;Monitors!$H$5,(S98*Monitors!$I$5)+Monitors!$J$5,IF(S98&lt;Monitors!$H$6,(S98*Monitors!$I$6)+Monitors!$J$6,IF(S98&lt;Monitors!$H$7,(Monitors!$I$7*S98)+Monitors!$J$7,IF(S98&lt;Monitors!$H$8,(S98*Monitors!$I$8)+Monitors!$J$8,IF(S98&lt;Monitors!$H$9,(S98*Monitors!$I$9)+Monitors!$J$9,IF(S98&lt;Monitors!$H$10,(S98*Monitors!$I$10)+Monitors!$J$10,IF(S98&lt;Monitors!$H$11,(S98*Monitors!$I$11)+Monitors!$J$11,Monitors!$J$12))))))))</f>
        <v>33.145833333333336</v>
      </c>
      <c r="DH98" s="10">
        <f>$DF98-(Monitors!$B$4*'All Data'!$W98)</f>
        <v>29.246099999999991</v>
      </c>
      <c r="DI98" s="10">
        <f>IF($CX98="Yes",DH98-(Monitors!$E$4*(DG98+(Monitors!$B$4*'All Data'!$W98))),'All Data'!DH98)</f>
        <v>29.246099999999991</v>
      </c>
      <c r="DJ98" s="10">
        <f>IF(DD98="Yes",'All Data'!DI98-(DG98*Monitors!$C$4),'All Data'!DI98)</f>
        <v>29.246099999999991</v>
      </c>
      <c r="DK98" s="10">
        <f>IF($DE98="Yes",DJ98-(DG98*Monitors!$D$4),'All Data'!DJ98)</f>
        <v>29.246099999999991</v>
      </c>
      <c r="DL98" s="10">
        <f>IF($CZ98="Yes",DK98-Monitors!$C$7,'All Data'!DK98)</f>
        <v>29.246099999999991</v>
      </c>
      <c r="DM98" s="10">
        <f>IF($DA98="Yes",DL98-Monitors!$D$7,'All Data'!DL98)</f>
        <v>29.246099999999991</v>
      </c>
      <c r="DN98" s="10">
        <f>IF(DB98="Yes",DM98-((DG98+(W98*Monitors!$B$4))*Monitors!$F$4),'All Data'!DM98)</f>
        <v>29.246099999999991</v>
      </c>
      <c r="DO98" s="8" t="str">
        <f t="shared" si="22"/>
        <v>Yes</v>
      </c>
      <c r="DP98" s="10">
        <v>1.8159060000000002</v>
      </c>
      <c r="DQ98" s="10">
        <v>10.184094</v>
      </c>
      <c r="DR98" s="10">
        <v>10.184094</v>
      </c>
      <c r="DS98" s="9">
        <v>15.405143192733448</v>
      </c>
      <c r="DT98" s="9" t="s">
        <v>23</v>
      </c>
      <c r="DU98" s="14">
        <v>0</v>
      </c>
    </row>
    <row r="99" spans="1:125" ht="18" customHeight="1">
      <c r="A99" s="29">
        <v>98</v>
      </c>
      <c r="B99" s="29">
        <v>5</v>
      </c>
      <c r="C99" s="29">
        <v>1266</v>
      </c>
      <c r="D99" s="21">
        <v>41273</v>
      </c>
      <c r="E99" s="21">
        <v>41267</v>
      </c>
      <c r="F99" s="21">
        <v>41274</v>
      </c>
      <c r="G99" s="20" t="s">
        <v>4</v>
      </c>
      <c r="H99" s="20" t="s">
        <v>175</v>
      </c>
      <c r="I99" s="22">
        <v>6</v>
      </c>
      <c r="J99" s="20" t="s">
        <v>5</v>
      </c>
      <c r="K99" s="20" t="s">
        <v>26</v>
      </c>
      <c r="L99" s="20" t="s">
        <v>27</v>
      </c>
      <c r="M99" s="23" t="s">
        <v>27</v>
      </c>
      <c r="N99" s="23" t="s">
        <v>7</v>
      </c>
      <c r="O99" s="23" t="s">
        <v>26</v>
      </c>
      <c r="P99" s="24">
        <v>10.1</v>
      </c>
      <c r="Q99" s="24">
        <v>16.100000000000001</v>
      </c>
      <c r="R99" s="24">
        <v>19</v>
      </c>
      <c r="S99" s="24">
        <v>162.61000000000001</v>
      </c>
      <c r="T99" s="24">
        <v>1.6</v>
      </c>
      <c r="U99" s="24">
        <v>900</v>
      </c>
      <c r="V99" s="24">
        <v>1440</v>
      </c>
      <c r="W99" s="24">
        <v>1.296</v>
      </c>
      <c r="X99" s="23" t="s">
        <v>33</v>
      </c>
      <c r="Y99" s="23" t="s">
        <v>33</v>
      </c>
      <c r="Z99" s="24">
        <v>7970</v>
      </c>
      <c r="AA99" s="24">
        <v>60</v>
      </c>
      <c r="AB99" s="24">
        <v>170</v>
      </c>
      <c r="AC99" s="24">
        <v>160</v>
      </c>
      <c r="AD99" s="23" t="s">
        <v>28</v>
      </c>
      <c r="AE99" s="23" t="s">
        <v>23</v>
      </c>
      <c r="AF99" s="23" t="s">
        <v>11</v>
      </c>
      <c r="AG99" s="23"/>
      <c r="AH99" s="23"/>
      <c r="AI99" s="23" t="s">
        <v>12</v>
      </c>
      <c r="AJ99" s="23" t="s">
        <v>11</v>
      </c>
      <c r="AK99" s="23" t="s">
        <v>23</v>
      </c>
      <c r="AL99" s="23" t="s">
        <v>25</v>
      </c>
      <c r="AM99" s="23" t="s">
        <v>26</v>
      </c>
      <c r="AN99" s="23" t="s">
        <v>14</v>
      </c>
      <c r="AO99" s="23" t="s">
        <v>26</v>
      </c>
      <c r="AP99" s="23" t="s">
        <v>36</v>
      </c>
      <c r="AQ99" s="23" t="s">
        <v>26</v>
      </c>
      <c r="AR99" s="23"/>
      <c r="AS99" s="23" t="s">
        <v>25</v>
      </c>
      <c r="AT99" s="23" t="s">
        <v>26</v>
      </c>
      <c r="AU99" s="23" t="s">
        <v>14</v>
      </c>
      <c r="AV99" s="25" t="s">
        <v>26</v>
      </c>
      <c r="AW99" s="25" t="s">
        <v>26</v>
      </c>
      <c r="AX99" s="26">
        <v>19</v>
      </c>
      <c r="AY99" s="26">
        <v>162.61000000000001</v>
      </c>
      <c r="AZ99" s="25" t="s">
        <v>14</v>
      </c>
      <c r="BA99" s="25" t="s">
        <v>14</v>
      </c>
      <c r="BB99" s="23" t="s">
        <v>26</v>
      </c>
      <c r="BC99" s="23" t="s">
        <v>15</v>
      </c>
      <c r="BD99" s="23" t="s">
        <v>26</v>
      </c>
      <c r="BE99" s="23" t="s">
        <v>11</v>
      </c>
      <c r="BF99" s="23" t="s">
        <v>176</v>
      </c>
      <c r="BG99" s="23" t="s">
        <v>11</v>
      </c>
      <c r="BH99" s="23" t="s">
        <v>17</v>
      </c>
      <c r="BI99" s="23" t="s">
        <v>26</v>
      </c>
      <c r="BJ99" s="23"/>
      <c r="BK99" s="23" t="s">
        <v>11</v>
      </c>
      <c r="BL99" s="23" t="s">
        <v>11</v>
      </c>
      <c r="BM99" s="23" t="s">
        <v>11</v>
      </c>
      <c r="BN99" s="23"/>
      <c r="BO99" s="24">
        <v>12.3</v>
      </c>
      <c r="BP99" s="24">
        <v>296</v>
      </c>
      <c r="BQ99" s="24">
        <v>250</v>
      </c>
      <c r="BR99" s="24">
        <v>240</v>
      </c>
      <c r="BS99" s="24">
        <v>200</v>
      </c>
      <c r="BT99" s="23"/>
      <c r="BU99" s="23"/>
      <c r="BV99" s="24">
        <v>12</v>
      </c>
      <c r="BW99" s="24">
        <v>0.21</v>
      </c>
      <c r="BX99" s="23"/>
      <c r="BY99" s="24">
        <v>0.13</v>
      </c>
      <c r="BZ99" s="27">
        <v>0.21</v>
      </c>
      <c r="CA99" s="27">
        <v>0.13</v>
      </c>
      <c r="CB99" s="25"/>
      <c r="CC99" s="25"/>
      <c r="CD99" s="28">
        <v>12.11</v>
      </c>
      <c r="CE99" s="28">
        <v>0.24</v>
      </c>
      <c r="CF99" s="25"/>
      <c r="CG99" s="28">
        <v>0.17</v>
      </c>
      <c r="CH99" s="28">
        <v>15.52</v>
      </c>
      <c r="CI99" s="28">
        <v>0.5</v>
      </c>
      <c r="CJ99" s="28">
        <v>0.5</v>
      </c>
      <c r="CK99" s="28">
        <v>0</v>
      </c>
      <c r="CL99" s="28">
        <v>0</v>
      </c>
      <c r="CM99" s="28">
        <v>0.4</v>
      </c>
      <c r="CN99" s="25"/>
      <c r="CO99" s="28">
        <v>0</v>
      </c>
      <c r="CP99" s="30" t="s">
        <v>5</v>
      </c>
      <c r="CQ99" s="8">
        <f t="shared" si="12"/>
        <v>7969.9895455384039</v>
      </c>
      <c r="CR99" s="8">
        <f t="shared" si="13"/>
        <v>20</v>
      </c>
      <c r="CS99" s="8">
        <f t="shared" si="14"/>
        <v>1.3</v>
      </c>
      <c r="CT99" s="8">
        <f t="shared" si="15"/>
        <v>30</v>
      </c>
      <c r="CU99" s="8">
        <f t="shared" si="16"/>
        <v>200</v>
      </c>
      <c r="CV99" s="10">
        <f t="shared" si="17"/>
        <v>48132.560000000005</v>
      </c>
      <c r="CW99" s="10">
        <f t="shared" si="20"/>
        <v>48.132560000000005</v>
      </c>
      <c r="CX99" s="8" t="str">
        <f t="shared" si="18"/>
        <v>No</v>
      </c>
      <c r="CY99" s="30" t="s">
        <v>11</v>
      </c>
      <c r="CZ99" s="30" t="s">
        <v>11</v>
      </c>
      <c r="DA99" s="31" t="s">
        <v>11</v>
      </c>
      <c r="DB99" s="31" t="s">
        <v>11</v>
      </c>
      <c r="DC99" s="8" t="str">
        <f t="shared" si="19"/>
        <v>No</v>
      </c>
      <c r="DD99" s="8" t="s">
        <v>11</v>
      </c>
      <c r="DE99" s="30" t="s">
        <v>11</v>
      </c>
      <c r="DF99" s="10">
        <f t="shared" si="21"/>
        <v>37.987739999999988</v>
      </c>
      <c r="DG99" s="9">
        <f>IF(S99&lt;Monitors!$H$4,(S99*Monitors!$I$4)+Monitors!$J$4,IF(S99&lt;Monitors!$H$5,(S99*Monitors!$I$5)+Monitors!$J$5,IF(S99&lt;Monitors!$H$6,(S99*Monitors!$I$6)+Monitors!$J$6,IF(S99&lt;Monitors!$H$7,(Monitors!$I$7*S99)+Monitors!$J$7,IF(S99&lt;Monitors!$H$8,(S99*Monitors!$I$8)+Monitors!$J$8,IF(S99&lt;Monitors!$H$9,(S99*Monitors!$I$9)+Monitors!$J$9,IF(S99&lt;Monitors!$H$10,(S99*Monitors!$I$10)+Monitors!$J$10,IF(S99&lt;Monitors!$H$11,(S99*Monitors!$I$11)+Monitors!$J$11,Monitors!$J$12))))))))</f>
        <v>33.377083333333339</v>
      </c>
      <c r="DH99" s="10">
        <f>$DF99-(Monitors!$B$4*'All Data'!$W99)</f>
        <v>30.043259999999989</v>
      </c>
      <c r="DI99" s="10">
        <f>IF($CX99="Yes",DH99-(Monitors!$E$4*(DG99+(Monitors!$B$4*'All Data'!$W99))),'All Data'!DH99)</f>
        <v>30.043259999999989</v>
      </c>
      <c r="DJ99" s="10">
        <f>IF(DD99="Yes",'All Data'!DI99-(DG99*Monitors!$C$4),'All Data'!DI99)</f>
        <v>30.043259999999989</v>
      </c>
      <c r="DK99" s="10">
        <f>IF($DE99="Yes",DJ99-(DG99*Monitors!$D$4),'All Data'!DJ99)</f>
        <v>30.043259999999989</v>
      </c>
      <c r="DL99" s="10">
        <f>IF($CZ99="Yes",DK99-Monitors!$C$7,'All Data'!DK99)</f>
        <v>30.043259999999989</v>
      </c>
      <c r="DM99" s="10">
        <f>IF($DA99="Yes",DL99-Monitors!$D$7,'All Data'!DL99)</f>
        <v>30.043259999999989</v>
      </c>
      <c r="DN99" s="10">
        <f>IF(DB99="Yes",DM99-((DG99+(W99*Monitors!$B$4))*Monitors!$F$4),'All Data'!DM99)</f>
        <v>30.043259999999989</v>
      </c>
      <c r="DO99" s="8" t="str">
        <f t="shared" si="22"/>
        <v>Yes</v>
      </c>
      <c r="DP99" s="10">
        <v>1.9253024000000003</v>
      </c>
      <c r="DQ99" s="10">
        <v>10.0746976</v>
      </c>
      <c r="DR99" s="10">
        <v>10.0746976</v>
      </c>
      <c r="DS99" s="9">
        <v>15.510147715222898</v>
      </c>
      <c r="DT99" s="9" t="s">
        <v>23</v>
      </c>
      <c r="DU99" s="14">
        <v>0</v>
      </c>
    </row>
    <row r="100" spans="1:125" ht="18" customHeight="1">
      <c r="A100" s="29">
        <v>99</v>
      </c>
      <c r="B100" s="29">
        <v>5</v>
      </c>
      <c r="C100" s="29">
        <v>670</v>
      </c>
      <c r="D100" s="21">
        <v>41273</v>
      </c>
      <c r="E100" s="21">
        <v>41267</v>
      </c>
      <c r="F100" s="21">
        <v>41274</v>
      </c>
      <c r="G100" s="20" t="s">
        <v>4</v>
      </c>
      <c r="H100" s="20" t="s">
        <v>26</v>
      </c>
      <c r="I100" s="22">
        <v>6</v>
      </c>
      <c r="J100" s="20" t="s">
        <v>5</v>
      </c>
      <c r="K100" s="20" t="s">
        <v>26</v>
      </c>
      <c r="L100" s="20" t="s">
        <v>27</v>
      </c>
      <c r="M100" s="23" t="s">
        <v>27</v>
      </c>
      <c r="N100" s="23" t="s">
        <v>7</v>
      </c>
      <c r="O100" s="23" t="s">
        <v>26</v>
      </c>
      <c r="P100" s="24">
        <v>10.1</v>
      </c>
      <c r="Q100" s="24">
        <v>16.100000000000001</v>
      </c>
      <c r="R100" s="24">
        <v>19</v>
      </c>
      <c r="S100" s="24">
        <v>162.61000000000001</v>
      </c>
      <c r="T100" s="24">
        <v>1.6</v>
      </c>
      <c r="U100" s="24">
        <v>900</v>
      </c>
      <c r="V100" s="24">
        <v>1440</v>
      </c>
      <c r="W100" s="24">
        <v>1.296</v>
      </c>
      <c r="X100" s="23" t="s">
        <v>33</v>
      </c>
      <c r="Y100" s="23" t="s">
        <v>33</v>
      </c>
      <c r="Z100" s="24">
        <v>7970</v>
      </c>
      <c r="AA100" s="24">
        <v>60</v>
      </c>
      <c r="AB100" s="24">
        <v>170</v>
      </c>
      <c r="AC100" s="24">
        <v>160</v>
      </c>
      <c r="AD100" s="23" t="s">
        <v>28</v>
      </c>
      <c r="AE100" s="23" t="s">
        <v>23</v>
      </c>
      <c r="AF100" s="23" t="s">
        <v>11</v>
      </c>
      <c r="AG100" s="23"/>
      <c r="AH100" s="23"/>
      <c r="AI100" s="23" t="s">
        <v>12</v>
      </c>
      <c r="AJ100" s="23" t="s">
        <v>11</v>
      </c>
      <c r="AK100" s="23" t="s">
        <v>23</v>
      </c>
      <c r="AL100" s="23" t="s">
        <v>25</v>
      </c>
      <c r="AM100" s="23" t="s">
        <v>26</v>
      </c>
      <c r="AN100" s="23" t="s">
        <v>14</v>
      </c>
      <c r="AO100" s="23" t="s">
        <v>26</v>
      </c>
      <c r="AP100" s="23" t="s">
        <v>36</v>
      </c>
      <c r="AQ100" s="23" t="s">
        <v>26</v>
      </c>
      <c r="AR100" s="23"/>
      <c r="AS100" s="23" t="s">
        <v>25</v>
      </c>
      <c r="AT100" s="23" t="s">
        <v>26</v>
      </c>
      <c r="AU100" s="23" t="s">
        <v>14</v>
      </c>
      <c r="AV100" s="25" t="s">
        <v>26</v>
      </c>
      <c r="AW100" s="25" t="s">
        <v>26</v>
      </c>
      <c r="AX100" s="26">
        <v>19</v>
      </c>
      <c r="AY100" s="26">
        <v>162.61000000000001</v>
      </c>
      <c r="AZ100" s="25" t="s">
        <v>14</v>
      </c>
      <c r="BA100" s="25" t="s">
        <v>14</v>
      </c>
      <c r="BB100" s="23" t="s">
        <v>26</v>
      </c>
      <c r="BC100" s="23" t="s">
        <v>15</v>
      </c>
      <c r="BD100" s="23" t="s">
        <v>26</v>
      </c>
      <c r="BE100" s="23" t="s">
        <v>11</v>
      </c>
      <c r="BF100" s="23" t="s">
        <v>176</v>
      </c>
      <c r="BG100" s="23" t="s">
        <v>11</v>
      </c>
      <c r="BH100" s="23" t="s">
        <v>17</v>
      </c>
      <c r="BI100" s="23" t="s">
        <v>26</v>
      </c>
      <c r="BJ100" s="23"/>
      <c r="BK100" s="23" t="s">
        <v>11</v>
      </c>
      <c r="BL100" s="23" t="s">
        <v>11</v>
      </c>
      <c r="BM100" s="23" t="s">
        <v>11</v>
      </c>
      <c r="BN100" s="23"/>
      <c r="BO100" s="24">
        <v>12.3</v>
      </c>
      <c r="BP100" s="24">
        <v>296</v>
      </c>
      <c r="BQ100" s="24">
        <v>250</v>
      </c>
      <c r="BR100" s="24">
        <v>240</v>
      </c>
      <c r="BS100" s="24">
        <v>200</v>
      </c>
      <c r="BT100" s="23"/>
      <c r="BU100" s="23"/>
      <c r="BV100" s="24">
        <v>12</v>
      </c>
      <c r="BW100" s="24">
        <v>0.21</v>
      </c>
      <c r="BX100" s="23"/>
      <c r="BY100" s="24">
        <v>0.13</v>
      </c>
      <c r="BZ100" s="27">
        <v>0.21</v>
      </c>
      <c r="CA100" s="27">
        <v>0.13</v>
      </c>
      <c r="CB100" s="25"/>
      <c r="CC100" s="25"/>
      <c r="CD100" s="28">
        <v>12.11</v>
      </c>
      <c r="CE100" s="28">
        <v>0.24</v>
      </c>
      <c r="CF100" s="25"/>
      <c r="CG100" s="28">
        <v>0.17</v>
      </c>
      <c r="CH100" s="28">
        <v>15.52</v>
      </c>
      <c r="CI100" s="28">
        <v>0.5</v>
      </c>
      <c r="CJ100" s="28">
        <v>0.5</v>
      </c>
      <c r="CK100" s="28">
        <v>0</v>
      </c>
      <c r="CL100" s="28">
        <v>0</v>
      </c>
      <c r="CM100" s="28">
        <v>0.4</v>
      </c>
      <c r="CN100" s="25"/>
      <c r="CO100" s="28">
        <v>0</v>
      </c>
      <c r="CP100" s="30" t="s">
        <v>5</v>
      </c>
      <c r="CQ100" s="8">
        <f t="shared" si="12"/>
        <v>7969.9895455384039</v>
      </c>
      <c r="CR100" s="8">
        <f t="shared" si="13"/>
        <v>20</v>
      </c>
      <c r="CS100" s="8">
        <f t="shared" si="14"/>
        <v>1.3</v>
      </c>
      <c r="CT100" s="8">
        <f t="shared" si="15"/>
        <v>30</v>
      </c>
      <c r="CU100" s="8">
        <f t="shared" si="16"/>
        <v>200</v>
      </c>
      <c r="CV100" s="10">
        <f t="shared" si="17"/>
        <v>48132.560000000005</v>
      </c>
      <c r="CW100" s="10">
        <f t="shared" si="20"/>
        <v>48.132560000000005</v>
      </c>
      <c r="CX100" s="8" t="str">
        <f t="shared" si="18"/>
        <v>No</v>
      </c>
      <c r="CY100" s="30" t="s">
        <v>11</v>
      </c>
      <c r="CZ100" s="30" t="s">
        <v>11</v>
      </c>
      <c r="DA100" s="31" t="s">
        <v>11</v>
      </c>
      <c r="DB100" s="31" t="s">
        <v>11</v>
      </c>
      <c r="DC100" s="8" t="str">
        <f t="shared" si="19"/>
        <v>No</v>
      </c>
      <c r="DD100" s="8" t="s">
        <v>11</v>
      </c>
      <c r="DE100" s="30" t="s">
        <v>11</v>
      </c>
      <c r="DF100" s="10">
        <f t="shared" si="21"/>
        <v>37.987739999999988</v>
      </c>
      <c r="DG100" s="9">
        <f>IF(S100&lt;Monitors!$H$4,(S100*Monitors!$I$4)+Monitors!$J$4,IF(S100&lt;Monitors!$H$5,(S100*Monitors!$I$5)+Monitors!$J$5,IF(S100&lt;Monitors!$H$6,(S100*Monitors!$I$6)+Monitors!$J$6,IF(S100&lt;Monitors!$H$7,(Monitors!$I$7*S100)+Monitors!$J$7,IF(S100&lt;Monitors!$H$8,(S100*Monitors!$I$8)+Monitors!$J$8,IF(S100&lt;Monitors!$H$9,(S100*Monitors!$I$9)+Monitors!$J$9,IF(S100&lt;Monitors!$H$10,(S100*Monitors!$I$10)+Monitors!$J$10,IF(S100&lt;Monitors!$H$11,(S100*Monitors!$I$11)+Monitors!$J$11,Monitors!$J$12))))))))</f>
        <v>33.377083333333339</v>
      </c>
      <c r="DH100" s="10">
        <f>$DF100-(Monitors!$B$4*'All Data'!$W100)</f>
        <v>30.043259999999989</v>
      </c>
      <c r="DI100" s="10">
        <f>IF($CX100="Yes",DH100-(Monitors!$E$4*(DG100+(Monitors!$B$4*'All Data'!$W100))),'All Data'!DH100)</f>
        <v>30.043259999999989</v>
      </c>
      <c r="DJ100" s="10">
        <f>IF(DD100="Yes",'All Data'!DI100-(DG100*Monitors!$C$4),'All Data'!DI100)</f>
        <v>30.043259999999989</v>
      </c>
      <c r="DK100" s="10">
        <f>IF($DE100="Yes",DJ100-(DG100*Monitors!$D$4),'All Data'!DJ100)</f>
        <v>30.043259999999989</v>
      </c>
      <c r="DL100" s="10">
        <f>IF($CZ100="Yes",DK100-Monitors!$C$7,'All Data'!DK100)</f>
        <v>30.043259999999989</v>
      </c>
      <c r="DM100" s="10">
        <f>IF($DA100="Yes",DL100-Monitors!$D$7,'All Data'!DL100)</f>
        <v>30.043259999999989</v>
      </c>
      <c r="DN100" s="10">
        <f>IF(DB100="Yes",DM100-((DG100+(W100*Monitors!$B$4))*Monitors!$F$4),'All Data'!DM100)</f>
        <v>30.043259999999989</v>
      </c>
      <c r="DO100" s="8" t="str">
        <f t="shared" si="22"/>
        <v>Yes</v>
      </c>
      <c r="DP100" s="10">
        <v>1.9253024000000003</v>
      </c>
      <c r="DQ100" s="10">
        <v>10.0746976</v>
      </c>
      <c r="DR100" s="10">
        <v>10.0746976</v>
      </c>
      <c r="DS100" s="9">
        <v>15.510147715222898</v>
      </c>
      <c r="DT100" s="9" t="s">
        <v>23</v>
      </c>
      <c r="DU100" s="14">
        <v>0</v>
      </c>
    </row>
    <row r="101" spans="1:125" ht="18" customHeight="1">
      <c r="A101" s="29">
        <v>100</v>
      </c>
      <c r="B101" s="29">
        <v>35</v>
      </c>
      <c r="C101" s="29">
        <v>660</v>
      </c>
      <c r="D101" s="21">
        <v>41323</v>
      </c>
      <c r="E101" s="21">
        <v>41299</v>
      </c>
      <c r="F101" s="21">
        <v>41304</v>
      </c>
      <c r="G101" s="20" t="s">
        <v>4</v>
      </c>
      <c r="H101" s="20"/>
      <c r="I101" s="22">
        <v>6</v>
      </c>
      <c r="J101" s="20" t="s">
        <v>5</v>
      </c>
      <c r="K101" s="20"/>
      <c r="L101" s="20" t="s">
        <v>6</v>
      </c>
      <c r="M101" s="23"/>
      <c r="N101" s="23" t="s">
        <v>7</v>
      </c>
      <c r="O101" s="23"/>
      <c r="P101" s="24">
        <v>100</v>
      </c>
      <c r="Q101" s="24">
        <v>161</v>
      </c>
      <c r="R101" s="24">
        <v>19</v>
      </c>
      <c r="S101" s="24">
        <v>161</v>
      </c>
      <c r="T101" s="24">
        <v>1.76</v>
      </c>
      <c r="U101" s="24">
        <v>900</v>
      </c>
      <c r="V101" s="24">
        <v>1440</v>
      </c>
      <c r="W101" s="24">
        <v>1.296</v>
      </c>
      <c r="X101" s="23" t="s">
        <v>33</v>
      </c>
      <c r="Y101" s="23" t="s">
        <v>33</v>
      </c>
      <c r="Z101" s="24">
        <v>8027</v>
      </c>
      <c r="AA101" s="24">
        <v>60</v>
      </c>
      <c r="AB101" s="24">
        <v>170</v>
      </c>
      <c r="AC101" s="24">
        <v>160</v>
      </c>
      <c r="AD101" s="23" t="s">
        <v>10</v>
      </c>
      <c r="AE101" s="23" t="s">
        <v>11</v>
      </c>
      <c r="AF101" s="23" t="s">
        <v>11</v>
      </c>
      <c r="AG101" s="23"/>
      <c r="AH101" s="23"/>
      <c r="AI101" s="23" t="s">
        <v>34</v>
      </c>
      <c r="AJ101" s="23" t="s">
        <v>11</v>
      </c>
      <c r="AK101" s="23" t="s">
        <v>11</v>
      </c>
      <c r="AL101" s="23" t="s">
        <v>111</v>
      </c>
      <c r="AM101" s="23"/>
      <c r="AN101" s="23" t="s">
        <v>14</v>
      </c>
      <c r="AO101" s="23"/>
      <c r="AP101" s="23" t="s">
        <v>14</v>
      </c>
      <c r="AQ101" s="23"/>
      <c r="AR101" s="23"/>
      <c r="AS101" s="23" t="s">
        <v>111</v>
      </c>
      <c r="AT101" s="23"/>
      <c r="AU101" s="23" t="s">
        <v>14</v>
      </c>
      <c r="AV101" s="25"/>
      <c r="AW101" s="25"/>
      <c r="AX101" s="26">
        <v>19</v>
      </c>
      <c r="AY101" s="26">
        <v>161</v>
      </c>
      <c r="AZ101" s="25" t="s">
        <v>14</v>
      </c>
      <c r="BA101" s="25" t="s">
        <v>14</v>
      </c>
      <c r="BB101" s="23"/>
      <c r="BC101" s="23" t="s">
        <v>15</v>
      </c>
      <c r="BD101" s="23"/>
      <c r="BE101" s="23" t="s">
        <v>11</v>
      </c>
      <c r="BF101" s="23" t="s">
        <v>119</v>
      </c>
      <c r="BG101" s="23" t="s">
        <v>11</v>
      </c>
      <c r="BH101" s="23" t="s">
        <v>17</v>
      </c>
      <c r="BI101" s="23"/>
      <c r="BJ101" s="23" t="s">
        <v>18</v>
      </c>
      <c r="BK101" s="23" t="s">
        <v>11</v>
      </c>
      <c r="BL101" s="23" t="s">
        <v>11</v>
      </c>
      <c r="BM101" s="23"/>
      <c r="BN101" s="23"/>
      <c r="BO101" s="24">
        <v>15.4</v>
      </c>
      <c r="BP101" s="24">
        <v>292.5</v>
      </c>
      <c r="BQ101" s="24">
        <v>250</v>
      </c>
      <c r="BR101" s="24">
        <v>257.7</v>
      </c>
      <c r="BS101" s="24">
        <v>200.5</v>
      </c>
      <c r="BT101" s="23"/>
      <c r="BU101" s="23"/>
      <c r="BV101" s="24">
        <v>12.15</v>
      </c>
      <c r="BW101" s="24">
        <v>0.24</v>
      </c>
      <c r="BX101" s="23"/>
      <c r="BY101" s="24">
        <v>0.14000000000000001</v>
      </c>
      <c r="BZ101" s="27">
        <v>0.24</v>
      </c>
      <c r="CA101" s="27">
        <v>0.14000000000000001</v>
      </c>
      <c r="CB101" s="25"/>
      <c r="CC101" s="25"/>
      <c r="CD101" s="28">
        <v>12.01</v>
      </c>
      <c r="CE101" s="28">
        <v>0.3</v>
      </c>
      <c r="CF101" s="25"/>
      <c r="CG101" s="28">
        <v>0.21</v>
      </c>
      <c r="CH101" s="28">
        <v>15.5</v>
      </c>
      <c r="CI101" s="28">
        <v>0.5</v>
      </c>
      <c r="CJ101" s="28">
        <v>0.5</v>
      </c>
      <c r="CK101" s="25"/>
      <c r="CL101" s="25"/>
      <c r="CM101" s="28">
        <v>0.51</v>
      </c>
      <c r="CN101" s="25"/>
      <c r="CO101" s="28">
        <v>0</v>
      </c>
      <c r="CP101" s="30" t="s">
        <v>5</v>
      </c>
      <c r="CQ101" s="8">
        <f t="shared" si="12"/>
        <v>8049.6894409937886</v>
      </c>
      <c r="CR101" s="8">
        <f t="shared" si="13"/>
        <v>20</v>
      </c>
      <c r="CS101" s="8">
        <f t="shared" si="14"/>
        <v>1.3</v>
      </c>
      <c r="CT101" s="8">
        <f t="shared" si="15"/>
        <v>30</v>
      </c>
      <c r="CU101" s="8">
        <f t="shared" si="16"/>
        <v>200</v>
      </c>
      <c r="CV101" s="10">
        <f t="shared" si="17"/>
        <v>47092.5</v>
      </c>
      <c r="CW101" s="10">
        <f t="shared" si="20"/>
        <v>47.092500000000001</v>
      </c>
      <c r="CX101" s="8" t="str">
        <f t="shared" si="18"/>
        <v>No</v>
      </c>
      <c r="CY101" s="30" t="s">
        <v>11</v>
      </c>
      <c r="CZ101" s="30" t="s">
        <v>11</v>
      </c>
      <c r="DA101" s="31" t="s">
        <v>11</v>
      </c>
      <c r="DB101" s="31" t="s">
        <v>11</v>
      </c>
      <c r="DC101" s="8" t="str">
        <f t="shared" si="19"/>
        <v>No</v>
      </c>
      <c r="DD101" s="8" t="s">
        <v>11</v>
      </c>
      <c r="DE101" s="30" t="s">
        <v>11</v>
      </c>
      <c r="DF101" s="10">
        <f t="shared" si="21"/>
        <v>38.618459999999992</v>
      </c>
      <c r="DG101" s="9">
        <f>IF(S101&lt;Monitors!$H$4,(S101*Monitors!$I$4)+Monitors!$J$4,IF(S101&lt;Monitors!$H$5,(S101*Monitors!$I$5)+Monitors!$J$5,IF(S101&lt;Monitors!$H$6,(S101*Monitors!$I$6)+Monitors!$J$6,IF(S101&lt;Monitors!$H$7,(Monitors!$I$7*S101)+Monitors!$J$7,IF(S101&lt;Monitors!$H$8,(S101*Monitors!$I$8)+Monitors!$J$8,IF(S101&lt;Monitors!$H$9,(S101*Monitors!$I$9)+Monitors!$J$9,IF(S101&lt;Monitors!$H$10,(S101*Monitors!$I$10)+Monitors!$J$10,IF(S101&lt;Monitors!$H$11,(S101*Monitors!$I$11)+Monitors!$J$11,Monitors!$J$12))))))))</f>
        <v>33.041666666666671</v>
      </c>
      <c r="DH101" s="10">
        <f>$DF101-(Monitors!$B$4*'All Data'!$W101)</f>
        <v>30.673979999999993</v>
      </c>
      <c r="DI101" s="10">
        <f>IF($CX101="Yes",DH101-(Monitors!$E$4*(DG101+(Monitors!$B$4*'All Data'!$W101))),'All Data'!DH101)</f>
        <v>30.673979999999993</v>
      </c>
      <c r="DJ101" s="10">
        <f>IF(DD101="Yes",'All Data'!DI101-(DG101*Monitors!$C$4),'All Data'!DI101)</f>
        <v>30.673979999999993</v>
      </c>
      <c r="DK101" s="10">
        <f>IF($DE101="Yes",DJ101-(DG101*Monitors!$D$4),'All Data'!DJ101)</f>
        <v>30.673979999999993</v>
      </c>
      <c r="DL101" s="10">
        <f>IF($CZ101="Yes",DK101-Monitors!$C$7,'All Data'!DK101)</f>
        <v>30.673979999999993</v>
      </c>
      <c r="DM101" s="10">
        <f>IF($DA101="Yes",DL101-Monitors!$D$7,'All Data'!DL101)</f>
        <v>30.673979999999993</v>
      </c>
      <c r="DN101" s="10">
        <f>IF(DB101="Yes",DM101-((DG101+(W101*Monitors!$B$4))*Monitors!$F$4),'All Data'!DM101)</f>
        <v>30.673979999999993</v>
      </c>
      <c r="DO101" s="8" t="str">
        <f t="shared" si="22"/>
        <v>Yes</v>
      </c>
      <c r="DP101" s="10">
        <v>1.8837000000000002</v>
      </c>
      <c r="DQ101" s="10">
        <v>10.266300000000001</v>
      </c>
      <c r="DR101" s="10">
        <v>10.266300000000001</v>
      </c>
      <c r="DS101" s="9">
        <v>15.357839033293589</v>
      </c>
      <c r="DT101" s="9" t="s">
        <v>23</v>
      </c>
      <c r="DU101" s="14">
        <v>0</v>
      </c>
    </row>
    <row r="102" spans="1:125" ht="18" customHeight="1">
      <c r="A102" s="29">
        <v>101</v>
      </c>
      <c r="B102" s="29">
        <v>35</v>
      </c>
      <c r="C102" s="29">
        <v>661</v>
      </c>
      <c r="D102" s="21">
        <v>41323</v>
      </c>
      <c r="E102" s="21">
        <v>41299</v>
      </c>
      <c r="F102" s="21">
        <v>41423</v>
      </c>
      <c r="G102" s="20" t="s">
        <v>4</v>
      </c>
      <c r="H102" s="20"/>
      <c r="I102" s="22">
        <v>6</v>
      </c>
      <c r="J102" s="20" t="s">
        <v>5</v>
      </c>
      <c r="K102" s="20"/>
      <c r="L102" s="20" t="s">
        <v>6</v>
      </c>
      <c r="M102" s="23"/>
      <c r="N102" s="23" t="s">
        <v>7</v>
      </c>
      <c r="O102" s="23"/>
      <c r="P102" s="24">
        <v>100</v>
      </c>
      <c r="Q102" s="24">
        <v>161</v>
      </c>
      <c r="R102" s="24">
        <v>19</v>
      </c>
      <c r="S102" s="24">
        <v>161</v>
      </c>
      <c r="T102" s="24">
        <v>1.76</v>
      </c>
      <c r="U102" s="24">
        <v>900</v>
      </c>
      <c r="V102" s="24">
        <v>1440</v>
      </c>
      <c r="W102" s="24">
        <v>1.296</v>
      </c>
      <c r="X102" s="23" t="s">
        <v>33</v>
      </c>
      <c r="Y102" s="23" t="s">
        <v>33</v>
      </c>
      <c r="Z102" s="24">
        <v>8027</v>
      </c>
      <c r="AA102" s="24">
        <v>60</v>
      </c>
      <c r="AB102" s="24">
        <v>170</v>
      </c>
      <c r="AC102" s="24">
        <v>160</v>
      </c>
      <c r="AD102" s="23" t="s">
        <v>10</v>
      </c>
      <c r="AE102" s="23" t="s">
        <v>11</v>
      </c>
      <c r="AF102" s="23" t="s">
        <v>11</v>
      </c>
      <c r="AG102" s="23"/>
      <c r="AH102" s="23"/>
      <c r="AI102" s="23" t="s">
        <v>34</v>
      </c>
      <c r="AJ102" s="23" t="s">
        <v>11</v>
      </c>
      <c r="AK102" s="23" t="s">
        <v>11</v>
      </c>
      <c r="AL102" s="23" t="s">
        <v>111</v>
      </c>
      <c r="AM102" s="23"/>
      <c r="AN102" s="23" t="s">
        <v>14</v>
      </c>
      <c r="AO102" s="23"/>
      <c r="AP102" s="23" t="s">
        <v>14</v>
      </c>
      <c r="AQ102" s="23"/>
      <c r="AR102" s="23"/>
      <c r="AS102" s="23" t="s">
        <v>111</v>
      </c>
      <c r="AT102" s="23"/>
      <c r="AU102" s="23" t="s">
        <v>14</v>
      </c>
      <c r="AV102" s="25"/>
      <c r="AW102" s="25"/>
      <c r="AX102" s="26">
        <v>19</v>
      </c>
      <c r="AY102" s="26">
        <v>161</v>
      </c>
      <c r="AZ102" s="25" t="s">
        <v>14</v>
      </c>
      <c r="BA102" s="25" t="s">
        <v>14</v>
      </c>
      <c r="BB102" s="23"/>
      <c r="BC102" s="23" t="s">
        <v>15</v>
      </c>
      <c r="BD102" s="23"/>
      <c r="BE102" s="23" t="s">
        <v>11</v>
      </c>
      <c r="BF102" s="23" t="s">
        <v>119</v>
      </c>
      <c r="BG102" s="23" t="s">
        <v>11</v>
      </c>
      <c r="BH102" s="23" t="s">
        <v>17</v>
      </c>
      <c r="BI102" s="23"/>
      <c r="BJ102" s="23" t="s">
        <v>18</v>
      </c>
      <c r="BK102" s="23" t="s">
        <v>11</v>
      </c>
      <c r="BL102" s="23" t="s">
        <v>11</v>
      </c>
      <c r="BM102" s="23"/>
      <c r="BN102" s="23"/>
      <c r="BO102" s="24">
        <v>15.4</v>
      </c>
      <c r="BP102" s="24">
        <v>292.5</v>
      </c>
      <c r="BQ102" s="24">
        <v>250</v>
      </c>
      <c r="BR102" s="24">
        <v>257.7</v>
      </c>
      <c r="BS102" s="24">
        <v>200.5</v>
      </c>
      <c r="BT102" s="23"/>
      <c r="BU102" s="23"/>
      <c r="BV102" s="24">
        <v>12.15</v>
      </c>
      <c r="BW102" s="24">
        <v>0.24</v>
      </c>
      <c r="BX102" s="23"/>
      <c r="BY102" s="24">
        <v>0.14000000000000001</v>
      </c>
      <c r="BZ102" s="27">
        <v>0.24</v>
      </c>
      <c r="CA102" s="27">
        <v>0.14000000000000001</v>
      </c>
      <c r="CB102" s="25"/>
      <c r="CC102" s="25"/>
      <c r="CD102" s="28">
        <v>12.01</v>
      </c>
      <c r="CE102" s="28">
        <v>0.3</v>
      </c>
      <c r="CF102" s="25"/>
      <c r="CG102" s="28">
        <v>0.21</v>
      </c>
      <c r="CH102" s="28">
        <v>15.5</v>
      </c>
      <c r="CI102" s="28">
        <v>0.5</v>
      </c>
      <c r="CJ102" s="28">
        <v>0.5</v>
      </c>
      <c r="CK102" s="25"/>
      <c r="CL102" s="25"/>
      <c r="CM102" s="28">
        <v>0.51</v>
      </c>
      <c r="CN102" s="25"/>
      <c r="CO102" s="28">
        <v>0</v>
      </c>
      <c r="CP102" s="30" t="s">
        <v>5</v>
      </c>
      <c r="CQ102" s="8">
        <f t="shared" si="12"/>
        <v>8049.6894409937886</v>
      </c>
      <c r="CR102" s="8">
        <f t="shared" si="13"/>
        <v>20</v>
      </c>
      <c r="CS102" s="8">
        <f t="shared" si="14"/>
        <v>1.3</v>
      </c>
      <c r="CT102" s="8">
        <f t="shared" si="15"/>
        <v>30</v>
      </c>
      <c r="CU102" s="8">
        <f t="shared" si="16"/>
        <v>200</v>
      </c>
      <c r="CV102" s="10">
        <f t="shared" si="17"/>
        <v>47092.5</v>
      </c>
      <c r="CW102" s="10">
        <f t="shared" si="20"/>
        <v>47.092500000000001</v>
      </c>
      <c r="CX102" s="8" t="str">
        <f t="shared" si="18"/>
        <v>No</v>
      </c>
      <c r="CY102" s="30" t="s">
        <v>11</v>
      </c>
      <c r="CZ102" s="30" t="s">
        <v>11</v>
      </c>
      <c r="DA102" s="31" t="s">
        <v>11</v>
      </c>
      <c r="DB102" s="31" t="s">
        <v>11</v>
      </c>
      <c r="DC102" s="8" t="str">
        <f t="shared" si="19"/>
        <v>No</v>
      </c>
      <c r="DD102" s="8" t="s">
        <v>11</v>
      </c>
      <c r="DE102" s="30" t="s">
        <v>11</v>
      </c>
      <c r="DF102" s="10">
        <f t="shared" si="21"/>
        <v>38.618459999999992</v>
      </c>
      <c r="DG102" s="9">
        <f>IF(S102&lt;Monitors!$H$4,(S102*Monitors!$I$4)+Monitors!$J$4,IF(S102&lt;Monitors!$H$5,(S102*Monitors!$I$5)+Monitors!$J$5,IF(S102&lt;Monitors!$H$6,(S102*Monitors!$I$6)+Monitors!$J$6,IF(S102&lt;Monitors!$H$7,(Monitors!$I$7*S102)+Monitors!$J$7,IF(S102&lt;Monitors!$H$8,(S102*Monitors!$I$8)+Monitors!$J$8,IF(S102&lt;Monitors!$H$9,(S102*Monitors!$I$9)+Monitors!$J$9,IF(S102&lt;Monitors!$H$10,(S102*Monitors!$I$10)+Monitors!$J$10,IF(S102&lt;Monitors!$H$11,(S102*Monitors!$I$11)+Monitors!$J$11,Monitors!$J$12))))))))</f>
        <v>33.041666666666671</v>
      </c>
      <c r="DH102" s="10">
        <f>$DF102-(Monitors!$B$4*'All Data'!$W102)</f>
        <v>30.673979999999993</v>
      </c>
      <c r="DI102" s="10">
        <f>IF($CX102="Yes",DH102-(Monitors!$E$4*(DG102+(Monitors!$B$4*'All Data'!$W102))),'All Data'!DH102)</f>
        <v>30.673979999999993</v>
      </c>
      <c r="DJ102" s="10">
        <f>IF(DD102="Yes",'All Data'!DI102-(DG102*Monitors!$C$4),'All Data'!DI102)</f>
        <v>30.673979999999993</v>
      </c>
      <c r="DK102" s="10">
        <f>IF($DE102="Yes",DJ102-(DG102*Monitors!$D$4),'All Data'!DJ102)</f>
        <v>30.673979999999993</v>
      </c>
      <c r="DL102" s="10">
        <f>IF($CZ102="Yes",DK102-Monitors!$C$7,'All Data'!DK102)</f>
        <v>30.673979999999993</v>
      </c>
      <c r="DM102" s="10">
        <f>IF($DA102="Yes",DL102-Monitors!$D$7,'All Data'!DL102)</f>
        <v>30.673979999999993</v>
      </c>
      <c r="DN102" s="10">
        <f>IF(DB102="Yes",DM102-((DG102+(W102*Monitors!$B$4))*Monitors!$F$4),'All Data'!DM102)</f>
        <v>30.673979999999993</v>
      </c>
      <c r="DO102" s="8" t="str">
        <f t="shared" si="22"/>
        <v>Yes</v>
      </c>
      <c r="DP102" s="10">
        <v>1.8837000000000002</v>
      </c>
      <c r="DQ102" s="10">
        <v>10.266300000000001</v>
      </c>
      <c r="DR102" s="10">
        <v>10.266300000000001</v>
      </c>
      <c r="DS102" s="9">
        <v>15.357839033293589</v>
      </c>
      <c r="DT102" s="9" t="s">
        <v>23</v>
      </c>
      <c r="DU102" s="14">
        <v>0</v>
      </c>
    </row>
    <row r="103" spans="1:125" ht="18" customHeight="1">
      <c r="A103" s="29">
        <v>102</v>
      </c>
      <c r="B103" s="29">
        <v>47</v>
      </c>
      <c r="C103" s="29">
        <v>21</v>
      </c>
      <c r="D103" s="21">
        <v>41419</v>
      </c>
      <c r="E103" s="21">
        <v>41414</v>
      </c>
      <c r="F103" s="21">
        <v>41418</v>
      </c>
      <c r="G103" s="20" t="s">
        <v>4</v>
      </c>
      <c r="H103" s="20"/>
      <c r="I103" s="22">
        <v>6</v>
      </c>
      <c r="J103" s="20" t="s">
        <v>5</v>
      </c>
      <c r="K103" s="20"/>
      <c r="L103" s="20" t="s">
        <v>6</v>
      </c>
      <c r="M103" s="23"/>
      <c r="N103" s="23" t="s">
        <v>7</v>
      </c>
      <c r="O103" s="23"/>
      <c r="P103" s="24">
        <v>100.5</v>
      </c>
      <c r="Q103" s="24">
        <v>160.69999999999999</v>
      </c>
      <c r="R103" s="24">
        <v>19</v>
      </c>
      <c r="S103" s="24">
        <v>161.5</v>
      </c>
      <c r="T103" s="24">
        <v>1.6</v>
      </c>
      <c r="U103" s="24">
        <v>1440</v>
      </c>
      <c r="V103" s="24">
        <v>900</v>
      </c>
      <c r="W103" s="24">
        <v>1.296</v>
      </c>
      <c r="X103" s="23" t="s">
        <v>33</v>
      </c>
      <c r="Y103" s="23" t="s">
        <v>154</v>
      </c>
      <c r="Z103" s="24">
        <v>8027</v>
      </c>
      <c r="AA103" s="24">
        <v>60</v>
      </c>
      <c r="AB103" s="24">
        <v>91</v>
      </c>
      <c r="AC103" s="24">
        <v>91</v>
      </c>
      <c r="AD103" s="23" t="s">
        <v>10</v>
      </c>
      <c r="AE103" s="23" t="s">
        <v>11</v>
      </c>
      <c r="AF103" s="23" t="s">
        <v>11</v>
      </c>
      <c r="AG103" s="23"/>
      <c r="AH103" s="23"/>
      <c r="AI103" s="23" t="s">
        <v>34</v>
      </c>
      <c r="AJ103" s="23" t="s">
        <v>11</v>
      </c>
      <c r="AK103" s="23" t="s">
        <v>11</v>
      </c>
      <c r="AL103" s="23" t="s">
        <v>111</v>
      </c>
      <c r="AM103" s="23"/>
      <c r="AN103" s="23" t="s">
        <v>14</v>
      </c>
      <c r="AO103" s="23"/>
      <c r="AP103" s="23" t="s">
        <v>14</v>
      </c>
      <c r="AQ103" s="23"/>
      <c r="AR103" s="23"/>
      <c r="AS103" s="23" t="s">
        <v>111</v>
      </c>
      <c r="AT103" s="23"/>
      <c r="AU103" s="23" t="s">
        <v>14</v>
      </c>
      <c r="AV103" s="25"/>
      <c r="AW103" s="25"/>
      <c r="AX103" s="26">
        <v>19</v>
      </c>
      <c r="AY103" s="26">
        <v>161.5</v>
      </c>
      <c r="AZ103" s="25" t="s">
        <v>14</v>
      </c>
      <c r="BA103" s="25" t="s">
        <v>14</v>
      </c>
      <c r="BB103" s="23"/>
      <c r="BC103" s="23" t="s">
        <v>15</v>
      </c>
      <c r="BD103" s="23"/>
      <c r="BE103" s="23" t="s">
        <v>11</v>
      </c>
      <c r="BF103" s="23" t="s">
        <v>119</v>
      </c>
      <c r="BG103" s="23" t="s">
        <v>11</v>
      </c>
      <c r="BH103" s="23" t="s">
        <v>17</v>
      </c>
      <c r="BI103" s="23"/>
      <c r="BJ103" s="23" t="s">
        <v>102</v>
      </c>
      <c r="BK103" s="23" t="s">
        <v>11</v>
      </c>
      <c r="BL103" s="23" t="s">
        <v>11</v>
      </c>
      <c r="BM103" s="23"/>
      <c r="BN103" s="23"/>
      <c r="BO103" s="24">
        <v>25.4</v>
      </c>
      <c r="BP103" s="24">
        <v>278.7</v>
      </c>
      <c r="BQ103" s="24">
        <v>200</v>
      </c>
      <c r="BR103" s="24">
        <v>253.8</v>
      </c>
      <c r="BS103" s="24">
        <v>200.6</v>
      </c>
      <c r="BT103" s="23"/>
      <c r="BU103" s="23"/>
      <c r="BV103" s="24">
        <v>12.39</v>
      </c>
      <c r="BW103" s="24">
        <v>0.3</v>
      </c>
      <c r="BX103" s="23"/>
      <c r="BY103" s="24">
        <v>0.23</v>
      </c>
      <c r="BZ103" s="27">
        <v>0.3</v>
      </c>
      <c r="CA103" s="27">
        <v>0.23</v>
      </c>
      <c r="CB103" s="25"/>
      <c r="CC103" s="25"/>
      <c r="CD103" s="28">
        <v>12.49</v>
      </c>
      <c r="CE103" s="28">
        <v>0.45</v>
      </c>
      <c r="CF103" s="25"/>
      <c r="CG103" s="28">
        <v>0.27</v>
      </c>
      <c r="CH103" s="28">
        <v>15.5</v>
      </c>
      <c r="CI103" s="28">
        <v>0.5</v>
      </c>
      <c r="CJ103" s="28">
        <v>0.5</v>
      </c>
      <c r="CK103" s="25"/>
      <c r="CL103" s="25"/>
      <c r="CM103" s="28">
        <v>0.43</v>
      </c>
      <c r="CN103" s="25"/>
      <c r="CO103" s="28">
        <v>0</v>
      </c>
      <c r="CP103" s="30" t="s">
        <v>5</v>
      </c>
      <c r="CQ103" s="8">
        <f t="shared" si="12"/>
        <v>8024.7678018575853</v>
      </c>
      <c r="CR103" s="8">
        <f t="shared" si="13"/>
        <v>20</v>
      </c>
      <c r="CS103" s="8">
        <f t="shared" si="14"/>
        <v>1.3</v>
      </c>
      <c r="CT103" s="8">
        <f t="shared" si="15"/>
        <v>30</v>
      </c>
      <c r="CU103" s="8">
        <f t="shared" si="16"/>
        <v>200</v>
      </c>
      <c r="CV103" s="10">
        <f t="shared" si="17"/>
        <v>45010.049999999996</v>
      </c>
      <c r="CW103" s="10">
        <f t="shared" si="20"/>
        <v>45.010049999999993</v>
      </c>
      <c r="CX103" s="8" t="str">
        <f t="shared" si="18"/>
        <v>No</v>
      </c>
      <c r="CY103" s="30" t="s">
        <v>11</v>
      </c>
      <c r="CZ103" s="30" t="s">
        <v>11</v>
      </c>
      <c r="DA103" s="31" t="s">
        <v>11</v>
      </c>
      <c r="DB103" s="31" t="s">
        <v>11</v>
      </c>
      <c r="DC103" s="8" t="str">
        <f t="shared" si="19"/>
        <v>No</v>
      </c>
      <c r="DD103" s="8" t="s">
        <v>11</v>
      </c>
      <c r="DE103" s="30" t="s">
        <v>11</v>
      </c>
      <c r="DF103" s="10">
        <f t="shared" si="21"/>
        <v>39.69594</v>
      </c>
      <c r="DG103" s="9">
        <f>IF(S103&lt;Monitors!$H$4,(S103*Monitors!$I$4)+Monitors!$J$4,IF(S103&lt;Monitors!$H$5,(S103*Monitors!$I$5)+Monitors!$J$5,IF(S103&lt;Monitors!$H$6,(S103*Monitors!$I$6)+Monitors!$J$6,IF(S103&lt;Monitors!$H$7,(Monitors!$I$7*S103)+Monitors!$J$7,IF(S103&lt;Monitors!$H$8,(S103*Monitors!$I$8)+Monitors!$J$8,IF(S103&lt;Monitors!$H$9,(S103*Monitors!$I$9)+Monitors!$J$9,IF(S103&lt;Monitors!$H$10,(S103*Monitors!$I$10)+Monitors!$J$10,IF(S103&lt;Monitors!$H$11,(S103*Monitors!$I$11)+Monitors!$J$11,Monitors!$J$12))))))))</f>
        <v>33.145833333333336</v>
      </c>
      <c r="DH103" s="10">
        <f>$DF103-(Monitors!$B$4*'All Data'!$W103)</f>
        <v>31.751460000000002</v>
      </c>
      <c r="DI103" s="10">
        <f>IF($CX103="Yes",DH103-(Monitors!$E$4*(DG103+(Monitors!$B$4*'All Data'!$W103))),'All Data'!DH103)</f>
        <v>31.751460000000002</v>
      </c>
      <c r="DJ103" s="10">
        <f>IF(DD103="Yes",'All Data'!DI103-(DG103*Monitors!$C$4),'All Data'!DI103)</f>
        <v>31.751460000000002</v>
      </c>
      <c r="DK103" s="10">
        <f>IF($DE103="Yes",DJ103-(DG103*Monitors!$D$4),'All Data'!DJ103)</f>
        <v>31.751460000000002</v>
      </c>
      <c r="DL103" s="10">
        <f>IF($CZ103="Yes",DK103-Monitors!$C$7,'All Data'!DK103)</f>
        <v>31.751460000000002</v>
      </c>
      <c r="DM103" s="10">
        <f>IF($DA103="Yes",DL103-Monitors!$D$7,'All Data'!DL103)</f>
        <v>31.751460000000002</v>
      </c>
      <c r="DN103" s="10">
        <f>IF(DB103="Yes",DM103-((DG103+(W103*Monitors!$B$4))*Monitors!$F$4),'All Data'!DM103)</f>
        <v>31.751460000000002</v>
      </c>
      <c r="DO103" s="8" t="str">
        <f t="shared" si="22"/>
        <v>Yes</v>
      </c>
      <c r="DP103" s="10">
        <v>1.8004020000000001</v>
      </c>
      <c r="DQ103" s="10">
        <v>10.589598000000001</v>
      </c>
      <c r="DR103" s="10">
        <v>10.589598000000001</v>
      </c>
      <c r="DS103" s="9">
        <v>15.405143192733448</v>
      </c>
      <c r="DT103" s="9" t="s">
        <v>23</v>
      </c>
      <c r="DU103" s="14">
        <v>0</v>
      </c>
    </row>
    <row r="104" spans="1:125" ht="18" customHeight="1">
      <c r="A104" s="29">
        <v>103</v>
      </c>
      <c r="B104" s="29">
        <v>25</v>
      </c>
      <c r="C104" s="29">
        <v>1396</v>
      </c>
      <c r="D104" s="21">
        <v>40662</v>
      </c>
      <c r="E104" s="21">
        <v>41421</v>
      </c>
      <c r="F104" s="21">
        <v>41429</v>
      </c>
      <c r="G104" s="20" t="s">
        <v>4</v>
      </c>
      <c r="H104" s="20" t="s">
        <v>26</v>
      </c>
      <c r="I104" s="22">
        <v>6</v>
      </c>
      <c r="J104" s="20" t="s">
        <v>5</v>
      </c>
      <c r="K104" s="20" t="s">
        <v>26</v>
      </c>
      <c r="L104" s="20" t="s">
        <v>27</v>
      </c>
      <c r="M104" s="23" t="s">
        <v>27</v>
      </c>
      <c r="N104" s="23" t="s">
        <v>7</v>
      </c>
      <c r="O104" s="23" t="s">
        <v>26</v>
      </c>
      <c r="P104" s="24">
        <v>10.1</v>
      </c>
      <c r="Q104" s="24">
        <v>16.100000000000001</v>
      </c>
      <c r="R104" s="24">
        <v>19</v>
      </c>
      <c r="S104" s="24">
        <v>162.61000000000001</v>
      </c>
      <c r="T104" s="24">
        <v>1.6</v>
      </c>
      <c r="U104" s="24">
        <v>900</v>
      </c>
      <c r="V104" s="24">
        <v>1440</v>
      </c>
      <c r="W104" s="24">
        <v>1.296</v>
      </c>
      <c r="X104" s="23" t="s">
        <v>33</v>
      </c>
      <c r="Y104" s="23" t="s">
        <v>33</v>
      </c>
      <c r="Z104" s="24">
        <v>7970</v>
      </c>
      <c r="AA104" s="24">
        <v>60</v>
      </c>
      <c r="AB104" s="24">
        <v>170</v>
      </c>
      <c r="AC104" s="24">
        <v>160</v>
      </c>
      <c r="AD104" s="23" t="s">
        <v>28</v>
      </c>
      <c r="AE104" s="23" t="s">
        <v>23</v>
      </c>
      <c r="AF104" s="23" t="s">
        <v>11</v>
      </c>
      <c r="AG104" s="23" t="s">
        <v>26</v>
      </c>
      <c r="AH104" s="23" t="s">
        <v>26</v>
      </c>
      <c r="AI104" s="23" t="s">
        <v>12</v>
      </c>
      <c r="AJ104" s="23" t="s">
        <v>23</v>
      </c>
      <c r="AK104" s="23" t="s">
        <v>23</v>
      </c>
      <c r="AL104" s="23" t="s">
        <v>13</v>
      </c>
      <c r="AM104" s="23" t="s">
        <v>54</v>
      </c>
      <c r="AN104" s="23" t="s">
        <v>14</v>
      </c>
      <c r="AO104" s="23" t="s">
        <v>14</v>
      </c>
      <c r="AP104" s="23" t="s">
        <v>36</v>
      </c>
      <c r="AQ104" s="23" t="s">
        <v>14</v>
      </c>
      <c r="AR104" s="23"/>
      <c r="AS104" s="23" t="s">
        <v>13</v>
      </c>
      <c r="AT104" s="23" t="s">
        <v>54</v>
      </c>
      <c r="AU104" s="23" t="s">
        <v>14</v>
      </c>
      <c r="AV104" s="25" t="s">
        <v>14</v>
      </c>
      <c r="AW104" s="25" t="s">
        <v>26</v>
      </c>
      <c r="AX104" s="26">
        <v>19</v>
      </c>
      <c r="AY104" s="26">
        <v>162.61000000000001</v>
      </c>
      <c r="AZ104" s="25" t="s">
        <v>14</v>
      </c>
      <c r="BA104" s="25" t="s">
        <v>14</v>
      </c>
      <c r="BB104" s="23" t="s">
        <v>26</v>
      </c>
      <c r="BC104" s="23" t="s">
        <v>15</v>
      </c>
      <c r="BD104" s="23" t="s">
        <v>26</v>
      </c>
      <c r="BE104" s="23" t="s">
        <v>11</v>
      </c>
      <c r="BF104" s="23" t="s">
        <v>290</v>
      </c>
      <c r="BG104" s="23" t="s">
        <v>11</v>
      </c>
      <c r="BH104" s="23" t="s">
        <v>17</v>
      </c>
      <c r="BI104" s="23" t="s">
        <v>14</v>
      </c>
      <c r="BJ104" s="23"/>
      <c r="BK104" s="23" t="s">
        <v>11</v>
      </c>
      <c r="BL104" s="23" t="s">
        <v>11</v>
      </c>
      <c r="BM104" s="23" t="s">
        <v>11</v>
      </c>
      <c r="BN104" s="23"/>
      <c r="BO104" s="24">
        <v>36</v>
      </c>
      <c r="BP104" s="24">
        <v>278</v>
      </c>
      <c r="BQ104" s="24">
        <v>250</v>
      </c>
      <c r="BR104" s="24">
        <v>246</v>
      </c>
      <c r="BS104" s="24">
        <v>200</v>
      </c>
      <c r="BT104" s="23"/>
      <c r="BU104" s="23"/>
      <c r="BV104" s="24">
        <v>12.7</v>
      </c>
      <c r="BW104" s="24">
        <v>0.18</v>
      </c>
      <c r="BX104" s="23"/>
      <c r="BY104" s="24">
        <v>0.17</v>
      </c>
      <c r="BZ104" s="27">
        <v>0.18</v>
      </c>
      <c r="CA104" s="27">
        <v>0.17</v>
      </c>
      <c r="CB104" s="25"/>
      <c r="CC104" s="25"/>
      <c r="CD104" s="28">
        <v>12.8</v>
      </c>
      <c r="CE104" s="28">
        <v>0.18</v>
      </c>
      <c r="CF104" s="25"/>
      <c r="CG104" s="28">
        <v>0.18</v>
      </c>
      <c r="CH104" s="28">
        <v>15.54</v>
      </c>
      <c r="CI104" s="28">
        <v>0.5</v>
      </c>
      <c r="CJ104" s="28">
        <v>0.5</v>
      </c>
      <c r="CK104" s="28">
        <v>0</v>
      </c>
      <c r="CL104" s="28">
        <v>0</v>
      </c>
      <c r="CM104" s="28">
        <v>0.5</v>
      </c>
      <c r="CN104" s="25"/>
      <c r="CO104" s="28">
        <v>0</v>
      </c>
      <c r="CP104" s="30" t="s">
        <v>5</v>
      </c>
      <c r="CQ104" s="8">
        <f t="shared" si="12"/>
        <v>7969.9895455384039</v>
      </c>
      <c r="CR104" s="8">
        <f t="shared" si="13"/>
        <v>20</v>
      </c>
      <c r="CS104" s="8">
        <f t="shared" si="14"/>
        <v>1.3</v>
      </c>
      <c r="CT104" s="8">
        <f t="shared" si="15"/>
        <v>30</v>
      </c>
      <c r="CU104" s="8">
        <f t="shared" si="16"/>
        <v>200</v>
      </c>
      <c r="CV104" s="10">
        <f t="shared" si="17"/>
        <v>45205.58</v>
      </c>
      <c r="CW104" s="10">
        <f t="shared" si="20"/>
        <v>45.205580000000005</v>
      </c>
      <c r="CX104" s="8" t="str">
        <f t="shared" si="18"/>
        <v>No</v>
      </c>
      <c r="CY104" s="30" t="s">
        <v>11</v>
      </c>
      <c r="CZ104" s="30" t="s">
        <v>11</v>
      </c>
      <c r="DA104" s="31" t="s">
        <v>11</v>
      </c>
      <c r="DB104" s="31" t="s">
        <v>11</v>
      </c>
      <c r="DC104" s="8" t="str">
        <f t="shared" si="19"/>
        <v>No</v>
      </c>
      <c r="DD104" s="8" t="s">
        <v>11</v>
      </c>
      <c r="DE104" s="30" t="s">
        <v>11</v>
      </c>
      <c r="DF104" s="10">
        <f t="shared" si="21"/>
        <v>39.963119999999996</v>
      </c>
      <c r="DG104" s="9">
        <f>IF(S104&lt;Monitors!$H$4,(S104*Monitors!$I$4)+Monitors!$J$4,IF(S104&lt;Monitors!$H$5,(S104*Monitors!$I$5)+Monitors!$J$5,IF(S104&lt;Monitors!$H$6,(S104*Monitors!$I$6)+Monitors!$J$6,IF(S104&lt;Monitors!$H$7,(Monitors!$I$7*S104)+Monitors!$J$7,IF(S104&lt;Monitors!$H$8,(S104*Monitors!$I$8)+Monitors!$J$8,IF(S104&lt;Monitors!$H$9,(S104*Monitors!$I$9)+Monitors!$J$9,IF(S104&lt;Monitors!$H$10,(S104*Monitors!$I$10)+Monitors!$J$10,IF(S104&lt;Monitors!$H$11,(S104*Monitors!$I$11)+Monitors!$J$11,Monitors!$J$12))))))))</f>
        <v>33.377083333333339</v>
      </c>
      <c r="DH104" s="10">
        <f>$DF104-(Monitors!$B$4*'All Data'!$W104)</f>
        <v>32.018639999999998</v>
      </c>
      <c r="DI104" s="10">
        <f>IF($CX104="Yes",DH104-(Monitors!$E$4*(DG104+(Monitors!$B$4*'All Data'!$W104))),'All Data'!DH104)</f>
        <v>32.018639999999998</v>
      </c>
      <c r="DJ104" s="10">
        <f>IF(DD104="Yes",'All Data'!DI104-(DG104*Monitors!$C$4),'All Data'!DI104)</f>
        <v>32.018639999999998</v>
      </c>
      <c r="DK104" s="10">
        <f>IF($DE104="Yes",DJ104-(DG104*Monitors!$D$4),'All Data'!DJ104)</f>
        <v>32.018639999999998</v>
      </c>
      <c r="DL104" s="10">
        <f>IF($CZ104="Yes",DK104-Monitors!$C$7,'All Data'!DK104)</f>
        <v>32.018639999999998</v>
      </c>
      <c r="DM104" s="10">
        <f>IF($DA104="Yes",DL104-Monitors!$D$7,'All Data'!DL104)</f>
        <v>32.018639999999998</v>
      </c>
      <c r="DN104" s="10">
        <f>IF(DB104="Yes",DM104-((DG104+(W104*Monitors!$B$4))*Monitors!$F$4),'All Data'!DM104)</f>
        <v>32.018639999999998</v>
      </c>
      <c r="DO104" s="8" t="str">
        <f t="shared" si="22"/>
        <v>Yes</v>
      </c>
      <c r="DP104" s="10">
        <v>1.8082232000000003</v>
      </c>
      <c r="DQ104" s="10">
        <v>10.891776799999999</v>
      </c>
      <c r="DR104" s="10">
        <v>10.891776799999999</v>
      </c>
      <c r="DS104" s="9">
        <v>15.510147715222898</v>
      </c>
      <c r="DT104" s="9" t="s">
        <v>23</v>
      </c>
      <c r="DU104" s="14">
        <v>0</v>
      </c>
    </row>
    <row r="105" spans="1:125" ht="18" customHeight="1">
      <c r="A105" s="29">
        <v>104</v>
      </c>
      <c r="B105" s="29">
        <v>5</v>
      </c>
      <c r="C105" s="29">
        <v>1266</v>
      </c>
      <c r="D105" s="21">
        <v>41334</v>
      </c>
      <c r="E105" s="21">
        <v>41309</v>
      </c>
      <c r="F105" s="21">
        <v>41562</v>
      </c>
      <c r="G105" s="20" t="s">
        <v>4</v>
      </c>
      <c r="H105" s="20"/>
      <c r="I105" s="22">
        <v>6</v>
      </c>
      <c r="J105" s="20" t="s">
        <v>5</v>
      </c>
      <c r="K105" s="20"/>
      <c r="L105" s="20" t="s">
        <v>6</v>
      </c>
      <c r="M105" s="23"/>
      <c r="N105" s="23" t="s">
        <v>7</v>
      </c>
      <c r="O105" s="23"/>
      <c r="P105" s="24">
        <v>100</v>
      </c>
      <c r="Q105" s="24">
        <v>161</v>
      </c>
      <c r="R105" s="24">
        <v>19</v>
      </c>
      <c r="S105" s="24">
        <v>161</v>
      </c>
      <c r="T105" s="24">
        <v>2.0699999999999998</v>
      </c>
      <c r="U105" s="24">
        <v>900</v>
      </c>
      <c r="V105" s="24">
        <v>1440</v>
      </c>
      <c r="W105" s="24">
        <v>1.296</v>
      </c>
      <c r="X105" s="23" t="s">
        <v>33</v>
      </c>
      <c r="Y105" s="23" t="s">
        <v>33</v>
      </c>
      <c r="Z105" s="24">
        <v>8027</v>
      </c>
      <c r="AA105" s="24">
        <v>60</v>
      </c>
      <c r="AB105" s="24">
        <v>170</v>
      </c>
      <c r="AC105" s="24">
        <v>160</v>
      </c>
      <c r="AD105" s="23" t="s">
        <v>10</v>
      </c>
      <c r="AE105" s="23" t="s">
        <v>11</v>
      </c>
      <c r="AF105" s="23" t="s">
        <v>11</v>
      </c>
      <c r="AG105" s="23"/>
      <c r="AH105" s="23"/>
      <c r="AI105" s="23" t="s">
        <v>12</v>
      </c>
      <c r="AJ105" s="23" t="s">
        <v>11</v>
      </c>
      <c r="AK105" s="23" t="s">
        <v>11</v>
      </c>
      <c r="AL105" s="23" t="s">
        <v>25</v>
      </c>
      <c r="AM105" s="23"/>
      <c r="AN105" s="23" t="s">
        <v>14</v>
      </c>
      <c r="AO105" s="23"/>
      <c r="AP105" s="23" t="s">
        <v>14</v>
      </c>
      <c r="AQ105" s="23"/>
      <c r="AR105" s="23"/>
      <c r="AS105" s="23" t="s">
        <v>25</v>
      </c>
      <c r="AT105" s="23"/>
      <c r="AU105" s="23" t="s">
        <v>14</v>
      </c>
      <c r="AV105" s="25"/>
      <c r="AW105" s="25"/>
      <c r="AX105" s="26">
        <v>19</v>
      </c>
      <c r="AY105" s="26">
        <v>161</v>
      </c>
      <c r="AZ105" s="25" t="s">
        <v>14</v>
      </c>
      <c r="BA105" s="25" t="s">
        <v>14</v>
      </c>
      <c r="BB105" s="23"/>
      <c r="BC105" s="23" t="s">
        <v>15</v>
      </c>
      <c r="BD105" s="23"/>
      <c r="BE105" s="23" t="s">
        <v>11</v>
      </c>
      <c r="BF105" s="23" t="s">
        <v>119</v>
      </c>
      <c r="BG105" s="23" t="s">
        <v>11</v>
      </c>
      <c r="BH105" s="23" t="s">
        <v>17</v>
      </c>
      <c r="BI105" s="23"/>
      <c r="BJ105" s="23" t="s">
        <v>18</v>
      </c>
      <c r="BK105" s="23" t="s">
        <v>11</v>
      </c>
      <c r="BL105" s="23" t="s">
        <v>11</v>
      </c>
      <c r="BM105" s="23"/>
      <c r="BN105" s="23"/>
      <c r="BO105" s="24">
        <v>32.4</v>
      </c>
      <c r="BP105" s="24">
        <v>256.5</v>
      </c>
      <c r="BQ105" s="24">
        <v>300</v>
      </c>
      <c r="BR105" s="24">
        <v>242.8</v>
      </c>
      <c r="BS105" s="24">
        <v>202</v>
      </c>
      <c r="BT105" s="23"/>
      <c r="BU105" s="23"/>
      <c r="BV105" s="24">
        <v>12.77</v>
      </c>
      <c r="BW105" s="24">
        <v>0.25</v>
      </c>
      <c r="BX105" s="23"/>
      <c r="BY105" s="24">
        <v>0.1</v>
      </c>
      <c r="BZ105" s="27">
        <v>0.25</v>
      </c>
      <c r="CA105" s="27">
        <v>0.1</v>
      </c>
      <c r="CB105" s="25"/>
      <c r="CC105" s="25"/>
      <c r="CD105" s="28">
        <v>12.73</v>
      </c>
      <c r="CE105" s="28">
        <v>0.32</v>
      </c>
      <c r="CF105" s="25"/>
      <c r="CG105" s="28">
        <v>0.15</v>
      </c>
      <c r="CH105" s="28">
        <v>15.5</v>
      </c>
      <c r="CI105" s="28">
        <v>0.5</v>
      </c>
      <c r="CJ105" s="28">
        <v>0.5</v>
      </c>
      <c r="CK105" s="25"/>
      <c r="CL105" s="25"/>
      <c r="CM105" s="28">
        <v>0.54</v>
      </c>
      <c r="CN105" s="25"/>
      <c r="CO105" s="28">
        <v>0</v>
      </c>
      <c r="CP105" s="30" t="s">
        <v>5</v>
      </c>
      <c r="CQ105" s="8">
        <f t="shared" si="12"/>
        <v>8049.6894409937886</v>
      </c>
      <c r="CR105" s="8">
        <f t="shared" si="13"/>
        <v>20</v>
      </c>
      <c r="CS105" s="8">
        <f t="shared" si="14"/>
        <v>1.3</v>
      </c>
      <c r="CT105" s="8">
        <f t="shared" si="15"/>
        <v>30</v>
      </c>
      <c r="CU105" s="8">
        <f t="shared" si="16"/>
        <v>200</v>
      </c>
      <c r="CV105" s="10">
        <f t="shared" si="17"/>
        <v>41296.5</v>
      </c>
      <c r="CW105" s="10">
        <f t="shared" si="20"/>
        <v>41.296500000000002</v>
      </c>
      <c r="CX105" s="8" t="str">
        <f t="shared" si="18"/>
        <v>No</v>
      </c>
      <c r="CY105" s="30" t="s">
        <v>11</v>
      </c>
      <c r="CZ105" s="30" t="s">
        <v>11</v>
      </c>
      <c r="DA105" s="31" t="s">
        <v>11</v>
      </c>
      <c r="DB105" s="31" t="s">
        <v>11</v>
      </c>
      <c r="DC105" s="8" t="str">
        <f t="shared" si="19"/>
        <v>No</v>
      </c>
      <c r="DD105" s="8" t="s">
        <v>11</v>
      </c>
      <c r="DE105" s="30" t="s">
        <v>11</v>
      </c>
      <c r="DF105" s="10">
        <f t="shared" si="21"/>
        <v>40.576319999999996</v>
      </c>
      <c r="DG105" s="9">
        <f>IF(S105&lt;Monitors!$H$4,(S105*Monitors!$I$4)+Monitors!$J$4,IF(S105&lt;Monitors!$H$5,(S105*Monitors!$I$5)+Monitors!$J$5,IF(S105&lt;Monitors!$H$6,(S105*Monitors!$I$6)+Monitors!$J$6,IF(S105&lt;Monitors!$H$7,(Monitors!$I$7*S105)+Monitors!$J$7,IF(S105&lt;Monitors!$H$8,(S105*Monitors!$I$8)+Monitors!$J$8,IF(S105&lt;Monitors!$H$9,(S105*Monitors!$I$9)+Monitors!$J$9,IF(S105&lt;Monitors!$H$10,(S105*Monitors!$I$10)+Monitors!$J$10,IF(S105&lt;Monitors!$H$11,(S105*Monitors!$I$11)+Monitors!$J$11,Monitors!$J$12))))))))</f>
        <v>33.041666666666671</v>
      </c>
      <c r="DH105" s="10">
        <f>$DF105-(Monitors!$B$4*'All Data'!$W105)</f>
        <v>32.631839999999997</v>
      </c>
      <c r="DI105" s="10">
        <f>IF($CX105="Yes",DH105-(Monitors!$E$4*(DG105+(Monitors!$B$4*'All Data'!$W105))),'All Data'!DH105)</f>
        <v>32.631839999999997</v>
      </c>
      <c r="DJ105" s="10">
        <f>IF(DD105="Yes",'All Data'!DI105-(DG105*Monitors!$C$4),'All Data'!DI105)</f>
        <v>32.631839999999997</v>
      </c>
      <c r="DK105" s="10">
        <f>IF($DE105="Yes",DJ105-(DG105*Monitors!$D$4),'All Data'!DJ105)</f>
        <v>32.631839999999997</v>
      </c>
      <c r="DL105" s="10">
        <f>IF($CZ105="Yes",DK105-Monitors!$C$7,'All Data'!DK105)</f>
        <v>32.631839999999997</v>
      </c>
      <c r="DM105" s="10">
        <f>IF($DA105="Yes",DL105-Monitors!$D$7,'All Data'!DL105)</f>
        <v>32.631839999999997</v>
      </c>
      <c r="DN105" s="10">
        <f>IF(DB105="Yes",DM105-((DG105+(W105*Monitors!$B$4))*Monitors!$F$4),'All Data'!DM105)</f>
        <v>32.631839999999997</v>
      </c>
      <c r="DO105" s="8" t="str">
        <f t="shared" si="22"/>
        <v>Yes</v>
      </c>
      <c r="DP105" s="10">
        <v>1.6518600000000001</v>
      </c>
      <c r="DQ105" s="10">
        <v>11.11814</v>
      </c>
      <c r="DR105" s="10">
        <v>11.11814</v>
      </c>
      <c r="DS105" s="9">
        <v>15.357839033293589</v>
      </c>
      <c r="DT105" s="9" t="s">
        <v>23</v>
      </c>
      <c r="DU105" s="14">
        <v>0</v>
      </c>
    </row>
    <row r="106" spans="1:125" ht="18" customHeight="1">
      <c r="A106" s="29">
        <v>105</v>
      </c>
      <c r="B106" s="29">
        <v>5</v>
      </c>
      <c r="C106" s="29">
        <v>458</v>
      </c>
      <c r="D106" s="21">
        <v>42053</v>
      </c>
      <c r="E106" s="21">
        <v>42032</v>
      </c>
      <c r="F106" s="21">
        <v>42068</v>
      </c>
      <c r="G106" s="20" t="s">
        <v>4</v>
      </c>
      <c r="H106" s="20"/>
      <c r="I106" s="22">
        <v>6</v>
      </c>
      <c r="J106" s="20" t="s">
        <v>5</v>
      </c>
      <c r="K106" s="20"/>
      <c r="L106" s="20" t="s">
        <v>49</v>
      </c>
      <c r="M106" s="23"/>
      <c r="N106" s="23" t="s">
        <v>7</v>
      </c>
      <c r="O106" s="23"/>
      <c r="P106" s="24">
        <v>10.3</v>
      </c>
      <c r="Q106" s="24">
        <v>16.5</v>
      </c>
      <c r="R106" s="24">
        <v>19.5</v>
      </c>
      <c r="S106" s="24">
        <v>170.24</v>
      </c>
      <c r="T106" s="24">
        <v>1.6</v>
      </c>
      <c r="U106" s="24">
        <v>900</v>
      </c>
      <c r="V106" s="24">
        <v>1440</v>
      </c>
      <c r="W106" s="24">
        <v>1.296</v>
      </c>
      <c r="X106" s="23" t="s">
        <v>33</v>
      </c>
      <c r="Y106" s="23" t="s">
        <v>33</v>
      </c>
      <c r="Z106" s="24">
        <v>7613</v>
      </c>
      <c r="AA106" s="24">
        <v>60</v>
      </c>
      <c r="AB106" s="24">
        <v>178</v>
      </c>
      <c r="AC106" s="24">
        <v>178</v>
      </c>
      <c r="AD106" s="23" t="s">
        <v>85</v>
      </c>
      <c r="AE106" s="23" t="s">
        <v>11</v>
      </c>
      <c r="AF106" s="23" t="s">
        <v>11</v>
      </c>
      <c r="AG106" s="23"/>
      <c r="AH106" s="23"/>
      <c r="AI106" s="23" t="s">
        <v>57</v>
      </c>
      <c r="AJ106" s="23" t="s">
        <v>11</v>
      </c>
      <c r="AK106" s="23" t="s">
        <v>11</v>
      </c>
      <c r="AL106" s="23" t="s">
        <v>145</v>
      </c>
      <c r="AM106" s="23" t="s">
        <v>1186</v>
      </c>
      <c r="AN106" s="23" t="s">
        <v>14</v>
      </c>
      <c r="AO106" s="23"/>
      <c r="AP106" s="23" t="s">
        <v>36</v>
      </c>
      <c r="AQ106" s="23"/>
      <c r="AR106" s="23"/>
      <c r="AS106" s="23" t="s">
        <v>145</v>
      </c>
      <c r="AT106" s="23" t="s">
        <v>1186</v>
      </c>
      <c r="AU106" s="23" t="s">
        <v>14</v>
      </c>
      <c r="AV106" s="25"/>
      <c r="AW106" s="25"/>
      <c r="AX106" s="26">
        <v>19.5</v>
      </c>
      <c r="AY106" s="26">
        <v>170.24</v>
      </c>
      <c r="AZ106" s="25" t="s">
        <v>14</v>
      </c>
      <c r="BA106" s="25" t="s">
        <v>14</v>
      </c>
      <c r="BB106" s="23"/>
      <c r="BC106" s="23" t="s">
        <v>15</v>
      </c>
      <c r="BD106" s="23"/>
      <c r="BE106" s="23" t="s">
        <v>11</v>
      </c>
      <c r="BF106" s="23" t="s">
        <v>1187</v>
      </c>
      <c r="BG106" s="23" t="s">
        <v>11</v>
      </c>
      <c r="BH106" s="23" t="s">
        <v>17</v>
      </c>
      <c r="BI106" s="23"/>
      <c r="BJ106" s="23" t="s">
        <v>18</v>
      </c>
      <c r="BK106" s="23" t="s">
        <v>11</v>
      </c>
      <c r="BL106" s="23" t="s">
        <v>11</v>
      </c>
      <c r="BM106" s="23"/>
      <c r="BN106" s="23"/>
      <c r="BO106" s="24">
        <v>24.7</v>
      </c>
      <c r="BP106" s="24">
        <v>275.10000000000002</v>
      </c>
      <c r="BQ106" s="24">
        <v>250</v>
      </c>
      <c r="BR106" s="24">
        <v>233.4</v>
      </c>
      <c r="BS106" s="24">
        <v>200.1</v>
      </c>
      <c r="BT106" s="23"/>
      <c r="BU106" s="23"/>
      <c r="BV106" s="24">
        <v>12.84</v>
      </c>
      <c r="BW106" s="24">
        <v>0.25</v>
      </c>
      <c r="BX106" s="23"/>
      <c r="BY106" s="24">
        <v>0.16</v>
      </c>
      <c r="BZ106" s="27">
        <v>0.25</v>
      </c>
      <c r="CA106" s="27">
        <v>0.16</v>
      </c>
      <c r="CB106" s="25"/>
      <c r="CC106" s="25"/>
      <c r="CD106" s="28">
        <v>13.08</v>
      </c>
      <c r="CE106" s="28">
        <v>0.28999999999999998</v>
      </c>
      <c r="CF106" s="25"/>
      <c r="CG106" s="28">
        <v>0.21</v>
      </c>
      <c r="CH106" s="28">
        <v>15.73</v>
      </c>
      <c r="CI106" s="28">
        <v>0.5</v>
      </c>
      <c r="CJ106" s="28">
        <v>0.5</v>
      </c>
      <c r="CK106" s="25"/>
      <c r="CL106" s="25"/>
      <c r="CM106" s="28">
        <v>0.53</v>
      </c>
      <c r="CN106" s="25"/>
      <c r="CO106" s="28">
        <v>0</v>
      </c>
      <c r="CP106" s="30" t="s">
        <v>5</v>
      </c>
      <c r="CQ106" s="8">
        <f t="shared" si="12"/>
        <v>7612.7819548872176</v>
      </c>
      <c r="CR106" s="8">
        <f t="shared" si="13"/>
        <v>20</v>
      </c>
      <c r="CS106" s="8">
        <f t="shared" si="14"/>
        <v>1.3</v>
      </c>
      <c r="CT106" s="8">
        <f t="shared" si="15"/>
        <v>30</v>
      </c>
      <c r="CU106" s="8">
        <f t="shared" si="16"/>
        <v>200</v>
      </c>
      <c r="CV106" s="10">
        <f t="shared" si="17"/>
        <v>46833.024000000005</v>
      </c>
      <c r="CW106" s="10">
        <f t="shared" si="20"/>
        <v>46.833024000000002</v>
      </c>
      <c r="CX106" s="8" t="str">
        <f t="shared" si="18"/>
        <v>No</v>
      </c>
      <c r="CY106" s="30" t="s">
        <v>11</v>
      </c>
      <c r="CZ106" s="30" t="s">
        <v>11</v>
      </c>
      <c r="DA106" s="31" t="s">
        <v>11</v>
      </c>
      <c r="DB106" s="31" t="s">
        <v>11</v>
      </c>
      <c r="DC106" s="8" t="str">
        <f t="shared" si="19"/>
        <v>No</v>
      </c>
      <c r="DD106" s="8" t="s">
        <v>11</v>
      </c>
      <c r="DE106" s="30" t="s">
        <v>11</v>
      </c>
      <c r="DF106" s="10">
        <f t="shared" si="21"/>
        <v>40.790939999999992</v>
      </c>
      <c r="DG106" s="9">
        <f>IF(S106&lt;Monitors!$H$4,(S106*Monitors!$I$4)+Monitors!$J$4,IF(S106&lt;Monitors!$H$5,(S106*Monitors!$I$5)+Monitors!$J$5,IF(S106&lt;Monitors!$H$6,(S106*Monitors!$I$6)+Monitors!$J$6,IF(S106&lt;Monitors!$H$7,(Monitors!$I$7*S106)+Monitors!$J$7,IF(S106&lt;Monitors!$H$8,(S106*Monitors!$I$8)+Monitors!$J$8,IF(S106&lt;Monitors!$H$9,(S106*Monitors!$I$9)+Monitors!$J$9,IF(S106&lt;Monitors!$H$10,(S106*Monitors!$I$10)+Monitors!$J$10,IF(S106&lt;Monitors!$H$11,(S106*Monitors!$I$11)+Monitors!$J$11,Monitors!$J$12))))))))</f>
        <v>34.966666666666669</v>
      </c>
      <c r="DH106" s="10">
        <f>$DF106-(Monitors!$B$4*'All Data'!$W106)</f>
        <v>32.846459999999993</v>
      </c>
      <c r="DI106" s="10">
        <f>IF($CX106="Yes",DH106-(Monitors!$E$4*(DG106+(Monitors!$B$4*'All Data'!$W106))),'All Data'!DH106)</f>
        <v>32.846459999999993</v>
      </c>
      <c r="DJ106" s="10">
        <f>IF(DD106="Yes",'All Data'!DI106-(DG106*Monitors!$C$4),'All Data'!DI106)</f>
        <v>32.846459999999993</v>
      </c>
      <c r="DK106" s="10">
        <f>IF($DE106="Yes",DJ106-(DG106*Monitors!$D$4),'All Data'!DJ106)</f>
        <v>32.846459999999993</v>
      </c>
      <c r="DL106" s="10">
        <f>IF($CZ106="Yes",DK106-Monitors!$C$7,'All Data'!DK106)</f>
        <v>32.846459999999993</v>
      </c>
      <c r="DM106" s="10">
        <f>IF($DA106="Yes",DL106-Monitors!$D$7,'All Data'!DL106)</f>
        <v>32.846459999999993</v>
      </c>
      <c r="DN106" s="10">
        <f>IF(DB106="Yes",DM106-((DG106+(W106*Monitors!$B$4))*Monitors!$F$4),'All Data'!DM106)</f>
        <v>32.846459999999993</v>
      </c>
      <c r="DO106" s="8" t="str">
        <f t="shared" si="22"/>
        <v>Yes</v>
      </c>
      <c r="DP106" s="10">
        <v>1.8733209600000003</v>
      </c>
      <c r="DQ106" s="10">
        <v>10.966679039999999</v>
      </c>
      <c r="DR106" s="10">
        <v>10.966679039999999</v>
      </c>
      <c r="DS106" s="9">
        <v>16.231523669048769</v>
      </c>
      <c r="DT106" s="9" t="s">
        <v>23</v>
      </c>
      <c r="DU106" s="14">
        <v>0</v>
      </c>
    </row>
    <row r="107" spans="1:125" ht="18" customHeight="1">
      <c r="A107" s="29">
        <v>106</v>
      </c>
      <c r="B107" s="29">
        <v>5</v>
      </c>
      <c r="C107" s="29">
        <v>800</v>
      </c>
      <c r="D107" s="21">
        <v>41394</v>
      </c>
      <c r="E107" s="21">
        <v>41376</v>
      </c>
      <c r="F107" s="21">
        <v>41387</v>
      </c>
      <c r="G107" s="20" t="s">
        <v>4</v>
      </c>
      <c r="H107" s="20"/>
      <c r="I107" s="22">
        <v>6</v>
      </c>
      <c r="J107" s="20" t="s">
        <v>5</v>
      </c>
      <c r="K107" s="20"/>
      <c r="L107" s="20" t="s">
        <v>6</v>
      </c>
      <c r="M107" s="23"/>
      <c r="N107" s="23" t="s">
        <v>7</v>
      </c>
      <c r="O107" s="23"/>
      <c r="P107" s="24">
        <v>94</v>
      </c>
      <c r="Q107" s="24">
        <v>161</v>
      </c>
      <c r="R107" s="24">
        <v>18.600000000000001</v>
      </c>
      <c r="S107" s="24">
        <v>150</v>
      </c>
      <c r="T107" s="24">
        <v>1.78</v>
      </c>
      <c r="U107" s="24">
        <v>900</v>
      </c>
      <c r="V107" s="24">
        <v>1440</v>
      </c>
      <c r="W107" s="24">
        <v>1.296</v>
      </c>
      <c r="X107" s="23" t="s">
        <v>33</v>
      </c>
      <c r="Y107" s="23" t="s">
        <v>33</v>
      </c>
      <c r="Z107" s="24">
        <v>8620</v>
      </c>
      <c r="AA107" s="24">
        <v>60</v>
      </c>
      <c r="AB107" s="24">
        <v>170</v>
      </c>
      <c r="AC107" s="24">
        <v>160</v>
      </c>
      <c r="AD107" s="23" t="s">
        <v>10</v>
      </c>
      <c r="AE107" s="23" t="s">
        <v>11</v>
      </c>
      <c r="AF107" s="23" t="s">
        <v>11</v>
      </c>
      <c r="AG107" s="23"/>
      <c r="AH107" s="23"/>
      <c r="AI107" s="23" t="s">
        <v>12</v>
      </c>
      <c r="AJ107" s="23" t="s">
        <v>11</v>
      </c>
      <c r="AK107" s="23" t="s">
        <v>11</v>
      </c>
      <c r="AL107" s="23" t="s">
        <v>13</v>
      </c>
      <c r="AM107" s="23"/>
      <c r="AN107" s="23" t="s">
        <v>14</v>
      </c>
      <c r="AO107" s="23"/>
      <c r="AP107" s="23" t="s">
        <v>14</v>
      </c>
      <c r="AQ107" s="23"/>
      <c r="AR107" s="23"/>
      <c r="AS107" s="23" t="s">
        <v>13</v>
      </c>
      <c r="AT107" s="23"/>
      <c r="AU107" s="23" t="s">
        <v>14</v>
      </c>
      <c r="AV107" s="25"/>
      <c r="AW107" s="25"/>
      <c r="AX107" s="26">
        <v>18.600000000000001</v>
      </c>
      <c r="AY107" s="26">
        <v>150</v>
      </c>
      <c r="AZ107" s="25" t="s">
        <v>14</v>
      </c>
      <c r="BA107" s="25" t="s">
        <v>14</v>
      </c>
      <c r="BB107" s="23"/>
      <c r="BC107" s="23" t="s">
        <v>15</v>
      </c>
      <c r="BD107" s="23"/>
      <c r="BE107" s="23" t="s">
        <v>11</v>
      </c>
      <c r="BF107" s="23" t="s">
        <v>196</v>
      </c>
      <c r="BG107" s="23" t="s">
        <v>11</v>
      </c>
      <c r="BH107" s="23" t="s">
        <v>17</v>
      </c>
      <c r="BI107" s="23"/>
      <c r="BJ107" s="23" t="s">
        <v>18</v>
      </c>
      <c r="BK107" s="23" t="s">
        <v>11</v>
      </c>
      <c r="BL107" s="23" t="s">
        <v>11</v>
      </c>
      <c r="BM107" s="23"/>
      <c r="BN107" s="23"/>
      <c r="BO107" s="24">
        <v>21.9</v>
      </c>
      <c r="BP107" s="24">
        <v>200.1</v>
      </c>
      <c r="BQ107" s="24">
        <v>250</v>
      </c>
      <c r="BR107" s="24">
        <v>154</v>
      </c>
      <c r="BS107" s="24">
        <v>203.4</v>
      </c>
      <c r="BT107" s="23"/>
      <c r="BU107" s="23"/>
      <c r="BV107" s="24">
        <v>12.84</v>
      </c>
      <c r="BW107" s="24">
        <v>0.26</v>
      </c>
      <c r="BX107" s="23"/>
      <c r="BY107" s="24">
        <v>0.11</v>
      </c>
      <c r="BZ107" s="27">
        <v>0.26</v>
      </c>
      <c r="CA107" s="27">
        <v>0.11</v>
      </c>
      <c r="CB107" s="25"/>
      <c r="CC107" s="25"/>
      <c r="CD107" s="28">
        <v>12.72</v>
      </c>
      <c r="CE107" s="28">
        <v>0.31</v>
      </c>
      <c r="CF107" s="25"/>
      <c r="CG107" s="28">
        <v>0.16</v>
      </c>
      <c r="CH107" s="28">
        <v>15.2</v>
      </c>
      <c r="CI107" s="28">
        <v>0.5</v>
      </c>
      <c r="CJ107" s="28">
        <v>0.5</v>
      </c>
      <c r="CK107" s="25"/>
      <c r="CL107" s="25"/>
      <c r="CM107" s="28">
        <v>0.5</v>
      </c>
      <c r="CN107" s="25"/>
      <c r="CO107" s="28">
        <v>0</v>
      </c>
      <c r="CP107" s="30" t="s">
        <v>5</v>
      </c>
      <c r="CQ107" s="8">
        <f t="shared" si="12"/>
        <v>8640</v>
      </c>
      <c r="CR107" s="8">
        <f t="shared" si="13"/>
        <v>19</v>
      </c>
      <c r="CS107" s="8">
        <f t="shared" si="14"/>
        <v>1.3</v>
      </c>
      <c r="CT107" s="8">
        <f t="shared" si="15"/>
        <v>30</v>
      </c>
      <c r="CU107" s="8">
        <f t="shared" si="16"/>
        <v>200</v>
      </c>
      <c r="CV107" s="10">
        <f t="shared" si="17"/>
        <v>30015</v>
      </c>
      <c r="CW107" s="10">
        <f t="shared" si="20"/>
        <v>30.015000000000001</v>
      </c>
      <c r="CX107" s="8" t="str">
        <f t="shared" si="18"/>
        <v>No</v>
      </c>
      <c r="CY107" s="30" t="s">
        <v>11</v>
      </c>
      <c r="CZ107" s="30" t="s">
        <v>11</v>
      </c>
      <c r="DA107" s="31" t="s">
        <v>11</v>
      </c>
      <c r="DB107" s="31" t="s">
        <v>11</v>
      </c>
      <c r="DC107" s="8" t="str">
        <f t="shared" si="19"/>
        <v>No</v>
      </c>
      <c r="DD107" s="8" t="s">
        <v>11</v>
      </c>
      <c r="DE107" s="30" t="s">
        <v>11</v>
      </c>
      <c r="DF107" s="10">
        <f t="shared" si="21"/>
        <v>40.847879999999996</v>
      </c>
      <c r="DG107" s="9">
        <f>IF(S107&lt;Monitors!$H$4,(S107*Monitors!$I$4)+Monitors!$J$4,IF(S107&lt;Monitors!$H$5,(S107*Monitors!$I$5)+Monitors!$J$5,IF(S107&lt;Monitors!$H$6,(S107*Monitors!$I$6)+Monitors!$J$6,IF(S107&lt;Monitors!$H$7,(Monitors!$I$7*S107)+Monitors!$J$7,IF(S107&lt;Monitors!$H$8,(S107*Monitors!$I$8)+Monitors!$J$8,IF(S107&lt;Monitors!$H$9,(S107*Monitors!$I$9)+Monitors!$J$9,IF(S107&lt;Monitors!$H$10,(S107*Monitors!$I$10)+Monitors!$J$10,IF(S107&lt;Monitors!$H$11,(S107*Monitors!$I$11)+Monitors!$J$11,Monitors!$J$12))))))))</f>
        <v>30.75</v>
      </c>
      <c r="DH107" s="10">
        <f>$DF107-(Monitors!$B$4*'All Data'!$W107)</f>
        <v>32.903399999999998</v>
      </c>
      <c r="DI107" s="10">
        <f>IF($CX107="Yes",DH107-(Monitors!$E$4*(DG107+(Monitors!$B$4*'All Data'!$W107))),'All Data'!DH107)</f>
        <v>32.903399999999998</v>
      </c>
      <c r="DJ107" s="10">
        <f>IF(DD107="Yes",'All Data'!DI107-(DG107*Monitors!$C$4),'All Data'!DI107)</f>
        <v>32.903399999999998</v>
      </c>
      <c r="DK107" s="10">
        <f>IF($DE107="Yes",DJ107-(DG107*Monitors!$D$4),'All Data'!DJ107)</f>
        <v>32.903399999999998</v>
      </c>
      <c r="DL107" s="10">
        <f>IF($CZ107="Yes",DK107-Monitors!$C$7,'All Data'!DK107)</f>
        <v>32.903399999999998</v>
      </c>
      <c r="DM107" s="10">
        <f>IF($DA107="Yes",DL107-Monitors!$D$7,'All Data'!DL107)</f>
        <v>32.903399999999998</v>
      </c>
      <c r="DN107" s="10">
        <f>IF(DB107="Yes",DM107-((DG107+(W107*Monitors!$B$4))*Monitors!$F$4),'All Data'!DM107)</f>
        <v>32.903399999999998</v>
      </c>
      <c r="DO107" s="8" t="str">
        <f t="shared" si="22"/>
        <v>No</v>
      </c>
      <c r="DP107" s="10">
        <v>1.2006000000000001</v>
      </c>
      <c r="DQ107" s="10">
        <v>11.6394</v>
      </c>
      <c r="DR107" s="10">
        <v>11.6394</v>
      </c>
      <c r="DS107" s="9">
        <v>14.316420947655049</v>
      </c>
      <c r="DT107" s="9" t="s">
        <v>23</v>
      </c>
      <c r="DU107" s="14">
        <v>0</v>
      </c>
    </row>
    <row r="108" spans="1:125" ht="18" customHeight="1">
      <c r="A108" s="29">
        <v>107</v>
      </c>
      <c r="B108" s="29">
        <v>5</v>
      </c>
      <c r="C108" s="29">
        <v>1295</v>
      </c>
      <c r="D108" s="21">
        <v>41394</v>
      </c>
      <c r="E108" s="21">
        <v>41376</v>
      </c>
      <c r="F108" s="21">
        <v>41387</v>
      </c>
      <c r="G108" s="20" t="s">
        <v>4</v>
      </c>
      <c r="H108" s="20"/>
      <c r="I108" s="22">
        <v>6</v>
      </c>
      <c r="J108" s="20" t="s">
        <v>5</v>
      </c>
      <c r="K108" s="20"/>
      <c r="L108" s="20" t="s">
        <v>6</v>
      </c>
      <c r="M108" s="23"/>
      <c r="N108" s="23" t="s">
        <v>7</v>
      </c>
      <c r="O108" s="23"/>
      <c r="P108" s="24">
        <v>94</v>
      </c>
      <c r="Q108" s="24">
        <v>161</v>
      </c>
      <c r="R108" s="24">
        <v>18.600000000000001</v>
      </c>
      <c r="S108" s="24">
        <v>150</v>
      </c>
      <c r="T108" s="24">
        <v>1.78</v>
      </c>
      <c r="U108" s="24">
        <v>900</v>
      </c>
      <c r="V108" s="24">
        <v>1440</v>
      </c>
      <c r="W108" s="24">
        <v>1.296</v>
      </c>
      <c r="X108" s="23" t="s">
        <v>33</v>
      </c>
      <c r="Y108" s="23" t="s">
        <v>33</v>
      </c>
      <c r="Z108" s="24">
        <v>8620</v>
      </c>
      <c r="AA108" s="24">
        <v>60</v>
      </c>
      <c r="AB108" s="24">
        <v>170</v>
      </c>
      <c r="AC108" s="24">
        <v>160</v>
      </c>
      <c r="AD108" s="23" t="s">
        <v>10</v>
      </c>
      <c r="AE108" s="23" t="s">
        <v>11</v>
      </c>
      <c r="AF108" s="23" t="s">
        <v>11</v>
      </c>
      <c r="AG108" s="23"/>
      <c r="AH108" s="23"/>
      <c r="AI108" s="23" t="s">
        <v>12</v>
      </c>
      <c r="AJ108" s="23" t="s">
        <v>11</v>
      </c>
      <c r="AK108" s="23" t="s">
        <v>11</v>
      </c>
      <c r="AL108" s="23" t="s">
        <v>25</v>
      </c>
      <c r="AM108" s="23"/>
      <c r="AN108" s="23" t="s">
        <v>14</v>
      </c>
      <c r="AO108" s="23"/>
      <c r="AP108" s="23" t="s">
        <v>14</v>
      </c>
      <c r="AQ108" s="23"/>
      <c r="AR108" s="23"/>
      <c r="AS108" s="23" t="s">
        <v>25</v>
      </c>
      <c r="AT108" s="23"/>
      <c r="AU108" s="23" t="s">
        <v>14</v>
      </c>
      <c r="AV108" s="25"/>
      <c r="AW108" s="25"/>
      <c r="AX108" s="26">
        <v>18.600000000000001</v>
      </c>
      <c r="AY108" s="26">
        <v>150</v>
      </c>
      <c r="AZ108" s="25" t="s">
        <v>14</v>
      </c>
      <c r="BA108" s="25" t="s">
        <v>14</v>
      </c>
      <c r="BB108" s="23"/>
      <c r="BC108" s="23" t="s">
        <v>15</v>
      </c>
      <c r="BD108" s="23"/>
      <c r="BE108" s="23" t="s">
        <v>11</v>
      </c>
      <c r="BF108" s="23" t="s">
        <v>196</v>
      </c>
      <c r="BG108" s="23" t="s">
        <v>11</v>
      </c>
      <c r="BH108" s="23" t="s">
        <v>17</v>
      </c>
      <c r="BI108" s="23"/>
      <c r="BJ108" s="23" t="s">
        <v>18</v>
      </c>
      <c r="BK108" s="23" t="s">
        <v>11</v>
      </c>
      <c r="BL108" s="23" t="s">
        <v>11</v>
      </c>
      <c r="BM108" s="23"/>
      <c r="BN108" s="23"/>
      <c r="BO108" s="24">
        <v>21.9</v>
      </c>
      <c r="BP108" s="24">
        <v>200.1</v>
      </c>
      <c r="BQ108" s="24">
        <v>250</v>
      </c>
      <c r="BR108" s="24">
        <v>154</v>
      </c>
      <c r="BS108" s="24">
        <v>203.4</v>
      </c>
      <c r="BT108" s="23"/>
      <c r="BU108" s="23"/>
      <c r="BV108" s="24">
        <v>12.84</v>
      </c>
      <c r="BW108" s="24">
        <v>0.26</v>
      </c>
      <c r="BX108" s="23"/>
      <c r="BY108" s="24">
        <v>0.11</v>
      </c>
      <c r="BZ108" s="27">
        <v>0.26</v>
      </c>
      <c r="CA108" s="27">
        <v>0.11</v>
      </c>
      <c r="CB108" s="25"/>
      <c r="CC108" s="25"/>
      <c r="CD108" s="28">
        <v>12.72</v>
      </c>
      <c r="CE108" s="28">
        <v>0.31</v>
      </c>
      <c r="CF108" s="25"/>
      <c r="CG108" s="28">
        <v>0.16</v>
      </c>
      <c r="CH108" s="28">
        <v>15.2</v>
      </c>
      <c r="CI108" s="28">
        <v>0.5</v>
      </c>
      <c r="CJ108" s="28">
        <v>0.5</v>
      </c>
      <c r="CK108" s="25"/>
      <c r="CL108" s="25"/>
      <c r="CM108" s="28">
        <v>0.5</v>
      </c>
      <c r="CN108" s="25"/>
      <c r="CO108" s="28">
        <v>0</v>
      </c>
      <c r="CP108" s="30" t="s">
        <v>5</v>
      </c>
      <c r="CQ108" s="8">
        <f t="shared" si="12"/>
        <v>8640</v>
      </c>
      <c r="CR108" s="8">
        <f t="shared" si="13"/>
        <v>19</v>
      </c>
      <c r="CS108" s="8">
        <f t="shared" si="14"/>
        <v>1.3</v>
      </c>
      <c r="CT108" s="8">
        <f t="shared" si="15"/>
        <v>30</v>
      </c>
      <c r="CU108" s="8">
        <f t="shared" si="16"/>
        <v>200</v>
      </c>
      <c r="CV108" s="10">
        <f t="shared" si="17"/>
        <v>30015</v>
      </c>
      <c r="CW108" s="10">
        <f t="shared" si="20"/>
        <v>30.015000000000001</v>
      </c>
      <c r="CX108" s="8" t="str">
        <f t="shared" si="18"/>
        <v>No</v>
      </c>
      <c r="CY108" s="30" t="s">
        <v>11</v>
      </c>
      <c r="CZ108" s="30" t="s">
        <v>11</v>
      </c>
      <c r="DA108" s="31" t="s">
        <v>11</v>
      </c>
      <c r="DB108" s="31" t="s">
        <v>11</v>
      </c>
      <c r="DC108" s="8" t="str">
        <f t="shared" si="19"/>
        <v>No</v>
      </c>
      <c r="DD108" s="8" t="s">
        <v>11</v>
      </c>
      <c r="DE108" s="30" t="s">
        <v>11</v>
      </c>
      <c r="DF108" s="10">
        <f t="shared" si="21"/>
        <v>40.847879999999996</v>
      </c>
      <c r="DG108" s="9">
        <f>IF(S108&lt;Monitors!$H$4,(S108*Monitors!$I$4)+Monitors!$J$4,IF(S108&lt;Monitors!$H$5,(S108*Monitors!$I$5)+Monitors!$J$5,IF(S108&lt;Monitors!$H$6,(S108*Monitors!$I$6)+Monitors!$J$6,IF(S108&lt;Monitors!$H$7,(Monitors!$I$7*S108)+Monitors!$J$7,IF(S108&lt;Monitors!$H$8,(S108*Monitors!$I$8)+Monitors!$J$8,IF(S108&lt;Monitors!$H$9,(S108*Monitors!$I$9)+Monitors!$J$9,IF(S108&lt;Monitors!$H$10,(S108*Monitors!$I$10)+Monitors!$J$10,IF(S108&lt;Monitors!$H$11,(S108*Monitors!$I$11)+Monitors!$J$11,Monitors!$J$12))))))))</f>
        <v>30.75</v>
      </c>
      <c r="DH108" s="10">
        <f>$DF108-(Monitors!$B$4*'All Data'!$W108)</f>
        <v>32.903399999999998</v>
      </c>
      <c r="DI108" s="10">
        <f>IF($CX108="Yes",DH108-(Monitors!$E$4*(DG108+(Monitors!$B$4*'All Data'!$W108))),'All Data'!DH108)</f>
        <v>32.903399999999998</v>
      </c>
      <c r="DJ108" s="10">
        <f>IF(DD108="Yes",'All Data'!DI108-(DG108*Monitors!$C$4),'All Data'!DI108)</f>
        <v>32.903399999999998</v>
      </c>
      <c r="DK108" s="10">
        <f>IF($DE108="Yes",DJ108-(DG108*Monitors!$D$4),'All Data'!DJ108)</f>
        <v>32.903399999999998</v>
      </c>
      <c r="DL108" s="10">
        <f>IF($CZ108="Yes",DK108-Monitors!$C$7,'All Data'!DK108)</f>
        <v>32.903399999999998</v>
      </c>
      <c r="DM108" s="10">
        <f>IF($DA108="Yes",DL108-Monitors!$D$7,'All Data'!DL108)</f>
        <v>32.903399999999998</v>
      </c>
      <c r="DN108" s="10">
        <f>IF(DB108="Yes",DM108-((DG108+(W108*Monitors!$B$4))*Monitors!$F$4),'All Data'!DM108)</f>
        <v>32.903399999999998</v>
      </c>
      <c r="DO108" s="8" t="str">
        <f t="shared" si="22"/>
        <v>No</v>
      </c>
      <c r="DP108" s="10">
        <v>1.2006000000000001</v>
      </c>
      <c r="DQ108" s="10">
        <v>11.6394</v>
      </c>
      <c r="DR108" s="10">
        <v>11.6394</v>
      </c>
      <c r="DS108" s="9">
        <v>14.316420947655049</v>
      </c>
      <c r="DT108" s="9" t="s">
        <v>23</v>
      </c>
      <c r="DU108" s="14">
        <v>0</v>
      </c>
    </row>
    <row r="109" spans="1:125" ht="18" customHeight="1">
      <c r="A109" s="29">
        <v>108</v>
      </c>
      <c r="B109" s="29">
        <v>5</v>
      </c>
      <c r="C109" s="29">
        <v>455</v>
      </c>
      <c r="D109" s="21">
        <v>40846</v>
      </c>
      <c r="E109" s="21">
        <v>41411</v>
      </c>
      <c r="F109" s="21">
        <v>41422</v>
      </c>
      <c r="G109" s="20" t="s">
        <v>4</v>
      </c>
      <c r="H109" s="20" t="s">
        <v>26</v>
      </c>
      <c r="I109" s="22">
        <v>6</v>
      </c>
      <c r="J109" s="20" t="s">
        <v>5</v>
      </c>
      <c r="K109" s="20" t="s">
        <v>26</v>
      </c>
      <c r="L109" s="20" t="s">
        <v>27</v>
      </c>
      <c r="M109" s="23" t="s">
        <v>27</v>
      </c>
      <c r="N109" s="23" t="s">
        <v>7</v>
      </c>
      <c r="O109" s="23" t="s">
        <v>26</v>
      </c>
      <c r="P109" s="24">
        <v>10</v>
      </c>
      <c r="Q109" s="24">
        <v>16.100000000000001</v>
      </c>
      <c r="R109" s="24">
        <v>19</v>
      </c>
      <c r="S109" s="24">
        <v>161.5</v>
      </c>
      <c r="T109" s="24">
        <v>1.6</v>
      </c>
      <c r="U109" s="24">
        <v>900</v>
      </c>
      <c r="V109" s="24">
        <v>1440</v>
      </c>
      <c r="W109" s="24">
        <v>1.296</v>
      </c>
      <c r="X109" s="23" t="s">
        <v>33</v>
      </c>
      <c r="Y109" s="23" t="s">
        <v>33</v>
      </c>
      <c r="Z109" s="24">
        <v>8050</v>
      </c>
      <c r="AA109" s="24">
        <v>60</v>
      </c>
      <c r="AB109" s="24">
        <v>170</v>
      </c>
      <c r="AC109" s="24">
        <v>160</v>
      </c>
      <c r="AD109" s="23" t="s">
        <v>28</v>
      </c>
      <c r="AE109" s="23" t="s">
        <v>23</v>
      </c>
      <c r="AF109" s="23" t="s">
        <v>11</v>
      </c>
      <c r="AG109" s="23" t="s">
        <v>26</v>
      </c>
      <c r="AH109" s="23" t="s">
        <v>26</v>
      </c>
      <c r="AI109" s="23" t="s">
        <v>12</v>
      </c>
      <c r="AJ109" s="23" t="s">
        <v>11</v>
      </c>
      <c r="AK109" s="23" t="s">
        <v>23</v>
      </c>
      <c r="AL109" s="23" t="s">
        <v>25</v>
      </c>
      <c r="AM109" s="23" t="s">
        <v>14</v>
      </c>
      <c r="AN109" s="23" t="s">
        <v>14</v>
      </c>
      <c r="AO109" s="23" t="s">
        <v>14</v>
      </c>
      <c r="AP109" s="23" t="s">
        <v>36</v>
      </c>
      <c r="AQ109" s="23" t="s">
        <v>14</v>
      </c>
      <c r="AR109" s="23"/>
      <c r="AS109" s="23" t="s">
        <v>25</v>
      </c>
      <c r="AT109" s="23" t="s">
        <v>14</v>
      </c>
      <c r="AU109" s="23" t="s">
        <v>14</v>
      </c>
      <c r="AV109" s="25" t="s">
        <v>14</v>
      </c>
      <c r="AW109" s="25" t="s">
        <v>26</v>
      </c>
      <c r="AX109" s="26">
        <v>19</v>
      </c>
      <c r="AY109" s="26">
        <v>161.5</v>
      </c>
      <c r="AZ109" s="25" t="s">
        <v>14</v>
      </c>
      <c r="BA109" s="25" t="s">
        <v>14</v>
      </c>
      <c r="BB109" s="23" t="s">
        <v>26</v>
      </c>
      <c r="BC109" s="23" t="s">
        <v>15</v>
      </c>
      <c r="BD109" s="23" t="s">
        <v>26</v>
      </c>
      <c r="BE109" s="23" t="s">
        <v>11</v>
      </c>
      <c r="BF109" s="23" t="s">
        <v>37</v>
      </c>
      <c r="BG109" s="23" t="s">
        <v>11</v>
      </c>
      <c r="BH109" s="23" t="s">
        <v>17</v>
      </c>
      <c r="BI109" s="23" t="s">
        <v>14</v>
      </c>
      <c r="BJ109" s="23"/>
      <c r="BK109" s="23" t="s">
        <v>11</v>
      </c>
      <c r="BL109" s="23" t="s">
        <v>11</v>
      </c>
      <c r="BM109" s="23" t="s">
        <v>11</v>
      </c>
      <c r="BN109" s="23"/>
      <c r="BO109" s="24">
        <v>17.8</v>
      </c>
      <c r="BP109" s="24">
        <v>285</v>
      </c>
      <c r="BQ109" s="24">
        <v>250</v>
      </c>
      <c r="BR109" s="24">
        <v>201</v>
      </c>
      <c r="BS109" s="24">
        <v>200</v>
      </c>
      <c r="BT109" s="23"/>
      <c r="BU109" s="23"/>
      <c r="BV109" s="24">
        <v>12.9</v>
      </c>
      <c r="BW109" s="24">
        <v>0.24</v>
      </c>
      <c r="BX109" s="23"/>
      <c r="BY109" s="24">
        <v>0.14000000000000001</v>
      </c>
      <c r="BZ109" s="27">
        <v>0.24</v>
      </c>
      <c r="CA109" s="27">
        <v>0.14000000000000001</v>
      </c>
      <c r="CB109" s="25"/>
      <c r="CC109" s="25"/>
      <c r="CD109" s="28">
        <v>13</v>
      </c>
      <c r="CE109" s="28">
        <v>0.24</v>
      </c>
      <c r="CF109" s="25"/>
      <c r="CG109" s="28">
        <v>0.14000000000000001</v>
      </c>
      <c r="CH109" s="28">
        <v>15.5</v>
      </c>
      <c r="CI109" s="28">
        <v>0.5</v>
      </c>
      <c r="CJ109" s="28">
        <v>0.5</v>
      </c>
      <c r="CK109" s="28">
        <v>0</v>
      </c>
      <c r="CL109" s="28">
        <v>0</v>
      </c>
      <c r="CM109" s="28">
        <v>0.5</v>
      </c>
      <c r="CN109" s="25"/>
      <c r="CO109" s="28">
        <v>0</v>
      </c>
      <c r="CP109" s="30" t="s">
        <v>5</v>
      </c>
      <c r="CQ109" s="8">
        <f t="shared" si="12"/>
        <v>8024.7678018575853</v>
      </c>
      <c r="CR109" s="8">
        <f t="shared" si="13"/>
        <v>20</v>
      </c>
      <c r="CS109" s="8">
        <f t="shared" si="14"/>
        <v>1.3</v>
      </c>
      <c r="CT109" s="8">
        <f t="shared" si="15"/>
        <v>30</v>
      </c>
      <c r="CU109" s="8">
        <f t="shared" si="16"/>
        <v>200</v>
      </c>
      <c r="CV109" s="10">
        <f t="shared" si="17"/>
        <v>46027.5</v>
      </c>
      <c r="CW109" s="10">
        <f t="shared" si="20"/>
        <v>46.027500000000003</v>
      </c>
      <c r="CX109" s="8" t="str">
        <f t="shared" si="18"/>
        <v>No</v>
      </c>
      <c r="CY109" s="30" t="s">
        <v>11</v>
      </c>
      <c r="CZ109" s="30" t="s">
        <v>11</v>
      </c>
      <c r="DA109" s="31" t="s">
        <v>11</v>
      </c>
      <c r="DB109" s="31" t="s">
        <v>11</v>
      </c>
      <c r="DC109" s="8" t="str">
        <f t="shared" si="19"/>
        <v>No</v>
      </c>
      <c r="DD109" s="8" t="s">
        <v>11</v>
      </c>
      <c r="DE109" s="30" t="s">
        <v>11</v>
      </c>
      <c r="DF109" s="10">
        <f t="shared" si="21"/>
        <v>40.917959999999994</v>
      </c>
      <c r="DG109" s="9">
        <f>IF(S109&lt;Monitors!$H$4,(S109*Monitors!$I$4)+Monitors!$J$4,IF(S109&lt;Monitors!$H$5,(S109*Monitors!$I$5)+Monitors!$J$5,IF(S109&lt;Monitors!$H$6,(S109*Monitors!$I$6)+Monitors!$J$6,IF(S109&lt;Monitors!$H$7,(Monitors!$I$7*S109)+Monitors!$J$7,IF(S109&lt;Monitors!$H$8,(S109*Monitors!$I$8)+Monitors!$J$8,IF(S109&lt;Monitors!$H$9,(S109*Monitors!$I$9)+Monitors!$J$9,IF(S109&lt;Monitors!$H$10,(S109*Monitors!$I$10)+Monitors!$J$10,IF(S109&lt;Monitors!$H$11,(S109*Monitors!$I$11)+Monitors!$J$11,Monitors!$J$12))))))))</f>
        <v>33.145833333333336</v>
      </c>
      <c r="DH109" s="10">
        <f>$DF109-(Monitors!$B$4*'All Data'!$W109)</f>
        <v>32.973479999999995</v>
      </c>
      <c r="DI109" s="10">
        <f>IF($CX109="Yes",DH109-(Monitors!$E$4*(DG109+(Monitors!$B$4*'All Data'!$W109))),'All Data'!DH109)</f>
        <v>32.973479999999995</v>
      </c>
      <c r="DJ109" s="10">
        <f>IF(DD109="Yes",'All Data'!DI109-(DG109*Monitors!$C$4),'All Data'!DI109)</f>
        <v>32.973479999999995</v>
      </c>
      <c r="DK109" s="10">
        <f>IF($DE109="Yes",DJ109-(DG109*Monitors!$D$4),'All Data'!DJ109)</f>
        <v>32.973479999999995</v>
      </c>
      <c r="DL109" s="10">
        <f>IF($CZ109="Yes",DK109-Monitors!$C$7,'All Data'!DK109)</f>
        <v>32.973479999999995</v>
      </c>
      <c r="DM109" s="10">
        <f>IF($DA109="Yes",DL109-Monitors!$D$7,'All Data'!DL109)</f>
        <v>32.973479999999995</v>
      </c>
      <c r="DN109" s="10">
        <f>IF(DB109="Yes",DM109-((DG109+(W109*Monitors!$B$4))*Monitors!$F$4),'All Data'!DM109)</f>
        <v>32.973479999999995</v>
      </c>
      <c r="DO109" s="8" t="str">
        <f t="shared" si="22"/>
        <v>Yes</v>
      </c>
      <c r="DP109" s="10">
        <v>1.8411000000000002</v>
      </c>
      <c r="DQ109" s="10">
        <v>11.0589</v>
      </c>
      <c r="DR109" s="10">
        <v>11.0589</v>
      </c>
      <c r="DS109" s="9">
        <v>15.405143192733448</v>
      </c>
      <c r="DT109" s="9" t="s">
        <v>23</v>
      </c>
      <c r="DU109" s="14">
        <v>0</v>
      </c>
    </row>
    <row r="110" spans="1:125" ht="18" customHeight="1">
      <c r="A110" s="29">
        <v>109</v>
      </c>
      <c r="B110" s="29">
        <v>4</v>
      </c>
      <c r="C110" s="29">
        <v>960</v>
      </c>
      <c r="D110" s="21">
        <v>42171</v>
      </c>
      <c r="E110" s="21">
        <v>42118</v>
      </c>
      <c r="F110" s="21">
        <v>42121</v>
      </c>
      <c r="G110" s="20"/>
      <c r="H110" s="20"/>
      <c r="I110" s="22">
        <v>6</v>
      </c>
      <c r="J110" s="20" t="s">
        <v>5</v>
      </c>
      <c r="K110" s="20"/>
      <c r="L110" s="20" t="s">
        <v>27</v>
      </c>
      <c r="M110" s="23" t="s">
        <v>27</v>
      </c>
      <c r="N110" s="23" t="s">
        <v>7</v>
      </c>
      <c r="O110" s="23"/>
      <c r="P110" s="24">
        <v>10.3</v>
      </c>
      <c r="Q110" s="24">
        <v>16.5</v>
      </c>
      <c r="R110" s="24">
        <v>19.5</v>
      </c>
      <c r="S110" s="24">
        <v>170.2</v>
      </c>
      <c r="T110" s="24">
        <v>1.6</v>
      </c>
      <c r="U110" s="24">
        <v>900</v>
      </c>
      <c r="V110" s="24">
        <v>1440</v>
      </c>
      <c r="W110" s="24">
        <v>1.296</v>
      </c>
      <c r="X110" s="23" t="s">
        <v>33</v>
      </c>
      <c r="Y110" s="23" t="s">
        <v>33</v>
      </c>
      <c r="Z110" s="24">
        <v>7614</v>
      </c>
      <c r="AA110" s="24">
        <v>60</v>
      </c>
      <c r="AB110" s="24">
        <v>178</v>
      </c>
      <c r="AC110" s="24">
        <v>178</v>
      </c>
      <c r="AD110" s="23" t="s">
        <v>10</v>
      </c>
      <c r="AE110" s="23" t="s">
        <v>11</v>
      </c>
      <c r="AF110" s="23" t="s">
        <v>11</v>
      </c>
      <c r="AG110" s="23"/>
      <c r="AH110" s="23"/>
      <c r="AI110" s="23" t="s">
        <v>12</v>
      </c>
      <c r="AJ110" s="23" t="s">
        <v>11</v>
      </c>
      <c r="AK110" s="23" t="s">
        <v>23</v>
      </c>
      <c r="AL110" s="23" t="s">
        <v>655</v>
      </c>
      <c r="AM110" s="23" t="s">
        <v>206</v>
      </c>
      <c r="AN110" s="23" t="s">
        <v>72</v>
      </c>
      <c r="AO110" s="23"/>
      <c r="AP110" s="23" t="s">
        <v>14</v>
      </c>
      <c r="AQ110" s="23"/>
      <c r="AR110" s="23"/>
      <c r="AS110" s="23" t="s">
        <v>655</v>
      </c>
      <c r="AT110" s="23" t="s">
        <v>206</v>
      </c>
      <c r="AU110" s="23" t="s">
        <v>83</v>
      </c>
      <c r="AV110" s="25"/>
      <c r="AW110" s="25"/>
      <c r="AX110" s="26">
        <v>19.5</v>
      </c>
      <c r="AY110" s="26">
        <v>170.2</v>
      </c>
      <c r="AZ110" s="25" t="s">
        <v>72</v>
      </c>
      <c r="BA110" s="25" t="s">
        <v>83</v>
      </c>
      <c r="BB110" s="23"/>
      <c r="BC110" s="23" t="s">
        <v>15</v>
      </c>
      <c r="BD110" s="23"/>
      <c r="BE110" s="23" t="s">
        <v>11</v>
      </c>
      <c r="BF110" s="23" t="s">
        <v>1188</v>
      </c>
      <c r="BG110" s="23" t="s">
        <v>11</v>
      </c>
      <c r="BH110" s="23" t="s">
        <v>17</v>
      </c>
      <c r="BI110" s="23"/>
      <c r="BJ110" s="23" t="s">
        <v>272</v>
      </c>
      <c r="BK110" s="23" t="s">
        <v>11</v>
      </c>
      <c r="BL110" s="23" t="s">
        <v>11</v>
      </c>
      <c r="BM110" s="23"/>
      <c r="BN110" s="23"/>
      <c r="BO110" s="24">
        <v>0</v>
      </c>
      <c r="BP110" s="24">
        <v>242.6</v>
      </c>
      <c r="BQ110" s="24">
        <v>250</v>
      </c>
      <c r="BR110" s="24">
        <v>179.4</v>
      </c>
      <c r="BS110" s="24">
        <v>200.1</v>
      </c>
      <c r="BT110" s="23"/>
      <c r="BU110" s="23"/>
      <c r="BV110" s="24">
        <v>12.9</v>
      </c>
      <c r="BW110" s="24">
        <v>0.14000000000000001</v>
      </c>
      <c r="BX110" s="24">
        <v>0.11</v>
      </c>
      <c r="BY110" s="24">
        <v>0.1</v>
      </c>
      <c r="BZ110" s="27">
        <v>0.14000000000000001</v>
      </c>
      <c r="CA110" s="27">
        <v>0.1</v>
      </c>
      <c r="CB110" s="25"/>
      <c r="CC110" s="25"/>
      <c r="CD110" s="28">
        <v>13.02</v>
      </c>
      <c r="CE110" s="28">
        <v>0.2</v>
      </c>
      <c r="CF110" s="28">
        <v>0.17</v>
      </c>
      <c r="CG110" s="28">
        <v>0.16</v>
      </c>
      <c r="CH110" s="28">
        <v>15.7</v>
      </c>
      <c r="CI110" s="28">
        <v>1</v>
      </c>
      <c r="CJ110" s="28">
        <v>0.5</v>
      </c>
      <c r="CK110" s="25"/>
      <c r="CL110" s="25"/>
      <c r="CM110" s="28">
        <v>0.47</v>
      </c>
      <c r="CN110" s="25"/>
      <c r="CO110" s="28">
        <v>0</v>
      </c>
      <c r="CP110" s="30" t="s">
        <v>5</v>
      </c>
      <c r="CQ110" s="8">
        <f t="shared" si="12"/>
        <v>7614.5710928319631</v>
      </c>
      <c r="CR110" s="8">
        <f t="shared" si="13"/>
        <v>20</v>
      </c>
      <c r="CS110" s="8">
        <f t="shared" si="14"/>
        <v>1.3</v>
      </c>
      <c r="CT110" s="8">
        <f t="shared" si="15"/>
        <v>30</v>
      </c>
      <c r="CU110" s="8">
        <f t="shared" si="16"/>
        <v>200</v>
      </c>
      <c r="CV110" s="10">
        <f t="shared" si="17"/>
        <v>41290.519999999997</v>
      </c>
      <c r="CW110" s="10">
        <f t="shared" si="20"/>
        <v>41.290519999999994</v>
      </c>
      <c r="CX110" s="8" t="str">
        <f t="shared" si="18"/>
        <v>No</v>
      </c>
      <c r="CY110" s="30" t="s">
        <v>11</v>
      </c>
      <c r="CZ110" s="30" t="s">
        <v>11</v>
      </c>
      <c r="DA110" s="31" t="s">
        <v>11</v>
      </c>
      <c r="DB110" s="31" t="s">
        <v>11</v>
      </c>
      <c r="DC110" s="8" t="str">
        <f t="shared" si="19"/>
        <v>No</v>
      </c>
      <c r="DD110" s="8" t="s">
        <v>11</v>
      </c>
      <c r="DE110" s="30" t="s">
        <v>11</v>
      </c>
      <c r="DF110" s="10">
        <f t="shared" si="21"/>
        <v>40.348559999999999</v>
      </c>
      <c r="DG110" s="9">
        <f>IF(S110&lt;Monitors!$H$4,(S110*Monitors!$I$4)+Monitors!$J$4,IF(S110&lt;Monitors!$H$5,(S110*Monitors!$I$5)+Monitors!$J$5,IF(S110&lt;Monitors!$H$6,(S110*Monitors!$I$6)+Monitors!$J$6,IF(S110&lt;Monitors!$H$7,(Monitors!$I$7*S110)+Monitors!$J$7,IF(S110&lt;Monitors!$H$8,(S110*Monitors!$I$8)+Monitors!$J$8,IF(S110&lt;Monitors!$H$9,(S110*Monitors!$I$9)+Monitors!$J$9,IF(S110&lt;Monitors!$H$10,(S110*Monitors!$I$10)+Monitors!$J$10,IF(S110&lt;Monitors!$H$11,(S110*Monitors!$I$11)+Monitors!$J$11,Monitors!$J$12))))))))</f>
        <v>34.958333333333336</v>
      </c>
      <c r="DH110" s="10">
        <f>$DF110-(Monitors!$B$4*'All Data'!$W110)</f>
        <v>32.40408</v>
      </c>
      <c r="DI110" s="10">
        <f>IF($CX110="Yes",DH110-(Monitors!$E$4*(DG110+(Monitors!$B$4*'All Data'!$W110))),'All Data'!DH110)</f>
        <v>32.40408</v>
      </c>
      <c r="DJ110" s="10">
        <f>IF(DD110="Yes",'All Data'!DI110-(DG110*Monitors!$C$4),'All Data'!DI110)</f>
        <v>32.40408</v>
      </c>
      <c r="DK110" s="10">
        <f>IF($DE110="Yes",DJ110-(DG110*Monitors!$D$4),'All Data'!DJ110)</f>
        <v>32.40408</v>
      </c>
      <c r="DL110" s="10">
        <f>IF($CZ110="Yes",DK110-Monitors!$C$7,'All Data'!DK110)</f>
        <v>32.40408</v>
      </c>
      <c r="DM110" s="10">
        <f>IF($DA110="Yes",DL110-Monitors!$D$7,'All Data'!DL110)</f>
        <v>32.40408</v>
      </c>
      <c r="DN110" s="10">
        <f>IF(DB110="Yes",DM110-((DG110+(W110*Monitors!$B$4))*Monitors!$F$4),'All Data'!DM110)</f>
        <v>32.40408</v>
      </c>
      <c r="DO110" s="8" t="str">
        <f t="shared" si="22"/>
        <v>Yes</v>
      </c>
      <c r="DP110" s="10">
        <v>1.6516208000000001</v>
      </c>
      <c r="DQ110" s="10">
        <v>11.2483792</v>
      </c>
      <c r="DR110" s="10">
        <v>11.2483792</v>
      </c>
      <c r="DS110" s="9">
        <v>16.227743808990326</v>
      </c>
      <c r="DT110" s="9" t="s">
        <v>23</v>
      </c>
      <c r="DU110" s="14">
        <v>0</v>
      </c>
    </row>
    <row r="111" spans="1:125" ht="18" customHeight="1">
      <c r="A111" s="29">
        <v>110</v>
      </c>
      <c r="B111" s="29">
        <v>5</v>
      </c>
      <c r="C111" s="29">
        <v>1038</v>
      </c>
      <c r="D111" s="21">
        <v>40897</v>
      </c>
      <c r="E111" s="21">
        <v>41366</v>
      </c>
      <c r="F111" s="21">
        <v>41372</v>
      </c>
      <c r="G111" s="20" t="s">
        <v>4</v>
      </c>
      <c r="H111" s="20" t="s">
        <v>26</v>
      </c>
      <c r="I111" s="22">
        <v>6</v>
      </c>
      <c r="J111" s="20" t="s">
        <v>5</v>
      </c>
      <c r="K111" s="20" t="s">
        <v>26</v>
      </c>
      <c r="L111" s="20" t="s">
        <v>27</v>
      </c>
      <c r="M111" s="23" t="s">
        <v>27</v>
      </c>
      <c r="N111" s="23" t="s">
        <v>7</v>
      </c>
      <c r="O111" s="23" t="s">
        <v>26</v>
      </c>
      <c r="P111" s="24">
        <v>10.1</v>
      </c>
      <c r="Q111" s="24">
        <v>16.100000000000001</v>
      </c>
      <c r="R111" s="24">
        <v>19</v>
      </c>
      <c r="S111" s="24">
        <v>161.5</v>
      </c>
      <c r="T111" s="24">
        <v>1.6</v>
      </c>
      <c r="U111" s="24">
        <v>900</v>
      </c>
      <c r="V111" s="24">
        <v>1440</v>
      </c>
      <c r="W111" s="24">
        <v>1.296</v>
      </c>
      <c r="X111" s="23" t="s">
        <v>33</v>
      </c>
      <c r="Y111" s="23" t="s">
        <v>33</v>
      </c>
      <c r="Z111" s="24">
        <v>7990</v>
      </c>
      <c r="AA111" s="24">
        <v>60</v>
      </c>
      <c r="AB111" s="24">
        <v>170</v>
      </c>
      <c r="AC111" s="24">
        <v>160</v>
      </c>
      <c r="AD111" s="23" t="s">
        <v>28</v>
      </c>
      <c r="AE111" s="23" t="s">
        <v>23</v>
      </c>
      <c r="AF111" s="23" t="s">
        <v>11</v>
      </c>
      <c r="AG111" s="23" t="s">
        <v>26</v>
      </c>
      <c r="AH111" s="23" t="s">
        <v>26</v>
      </c>
      <c r="AI111" s="23" t="s">
        <v>34</v>
      </c>
      <c r="AJ111" s="23" t="s">
        <v>23</v>
      </c>
      <c r="AK111" s="23" t="s">
        <v>23</v>
      </c>
      <c r="AL111" s="23" t="s">
        <v>111</v>
      </c>
      <c r="AM111" s="23" t="s">
        <v>14</v>
      </c>
      <c r="AN111" s="23" t="s">
        <v>14</v>
      </c>
      <c r="AO111" s="23" t="s">
        <v>26</v>
      </c>
      <c r="AP111" s="23" t="s">
        <v>14</v>
      </c>
      <c r="AQ111" s="23" t="s">
        <v>26</v>
      </c>
      <c r="AR111" s="23"/>
      <c r="AS111" s="23" t="s">
        <v>111</v>
      </c>
      <c r="AT111" s="23" t="s">
        <v>14</v>
      </c>
      <c r="AU111" s="23" t="s">
        <v>14</v>
      </c>
      <c r="AV111" s="25" t="s">
        <v>26</v>
      </c>
      <c r="AW111" s="25" t="s">
        <v>26</v>
      </c>
      <c r="AX111" s="26">
        <v>19</v>
      </c>
      <c r="AY111" s="26">
        <v>161.5</v>
      </c>
      <c r="AZ111" s="25" t="s">
        <v>14</v>
      </c>
      <c r="BA111" s="25" t="s">
        <v>14</v>
      </c>
      <c r="BB111" s="23" t="s">
        <v>26</v>
      </c>
      <c r="BC111" s="23" t="s">
        <v>15</v>
      </c>
      <c r="BD111" s="23" t="s">
        <v>26</v>
      </c>
      <c r="BE111" s="23" t="s">
        <v>11</v>
      </c>
      <c r="BF111" s="23" t="s">
        <v>155</v>
      </c>
      <c r="BG111" s="23" t="s">
        <v>11</v>
      </c>
      <c r="BH111" s="23" t="s">
        <v>17</v>
      </c>
      <c r="BI111" s="23" t="s">
        <v>26</v>
      </c>
      <c r="BJ111" s="23"/>
      <c r="BK111" s="23" t="s">
        <v>11</v>
      </c>
      <c r="BL111" s="23" t="s">
        <v>11</v>
      </c>
      <c r="BM111" s="23" t="s">
        <v>11</v>
      </c>
      <c r="BN111" s="23"/>
      <c r="BO111" s="24">
        <v>56</v>
      </c>
      <c r="BP111" s="24">
        <v>266</v>
      </c>
      <c r="BQ111" s="24">
        <v>266</v>
      </c>
      <c r="BR111" s="24">
        <v>206</v>
      </c>
      <c r="BS111" s="24">
        <v>200</v>
      </c>
      <c r="BT111" s="23"/>
      <c r="BU111" s="23"/>
      <c r="BV111" s="24">
        <v>12.9</v>
      </c>
      <c r="BW111" s="24">
        <v>0.34</v>
      </c>
      <c r="BX111" s="23"/>
      <c r="BY111" s="24">
        <v>0.23</v>
      </c>
      <c r="BZ111" s="27">
        <v>0.34</v>
      </c>
      <c r="CA111" s="27">
        <v>0.23</v>
      </c>
      <c r="CB111" s="25"/>
      <c r="CC111" s="25"/>
      <c r="CD111" s="28">
        <v>12.94</v>
      </c>
      <c r="CE111" s="28">
        <v>0.35</v>
      </c>
      <c r="CF111" s="25"/>
      <c r="CG111" s="28">
        <v>0.24</v>
      </c>
      <c r="CH111" s="28">
        <v>15.53</v>
      </c>
      <c r="CI111" s="28">
        <v>0.5</v>
      </c>
      <c r="CJ111" s="28">
        <v>0.5</v>
      </c>
      <c r="CK111" s="28">
        <v>0</v>
      </c>
      <c r="CL111" s="28">
        <v>0</v>
      </c>
      <c r="CM111" s="28">
        <v>0.4</v>
      </c>
      <c r="CN111" s="25"/>
      <c r="CO111" s="28">
        <v>0</v>
      </c>
      <c r="CP111" s="30" t="s">
        <v>5</v>
      </c>
      <c r="CQ111" s="8">
        <f t="shared" si="12"/>
        <v>8024.7678018575853</v>
      </c>
      <c r="CR111" s="8">
        <f t="shared" si="13"/>
        <v>20</v>
      </c>
      <c r="CS111" s="8">
        <f t="shared" si="14"/>
        <v>1.3</v>
      </c>
      <c r="CT111" s="8">
        <f t="shared" si="15"/>
        <v>30</v>
      </c>
      <c r="CU111" s="8">
        <f t="shared" si="16"/>
        <v>200</v>
      </c>
      <c r="CV111" s="10">
        <f t="shared" si="17"/>
        <v>42959</v>
      </c>
      <c r="CW111" s="10">
        <f t="shared" si="20"/>
        <v>42.959000000000003</v>
      </c>
      <c r="CX111" s="8" t="str">
        <f t="shared" si="18"/>
        <v>No</v>
      </c>
      <c r="CY111" s="30" t="s">
        <v>11</v>
      </c>
      <c r="CZ111" s="30" t="s">
        <v>11</v>
      </c>
      <c r="DA111" s="31" t="s">
        <v>11</v>
      </c>
      <c r="DB111" s="31" t="s">
        <v>11</v>
      </c>
      <c r="DC111" s="8" t="str">
        <f t="shared" si="19"/>
        <v>No</v>
      </c>
      <c r="DD111" s="8" t="s">
        <v>11</v>
      </c>
      <c r="DE111" s="30" t="s">
        <v>11</v>
      </c>
      <c r="DF111" s="10">
        <f t="shared" si="21"/>
        <v>41.487360000000002</v>
      </c>
      <c r="DG111" s="9">
        <f>IF(S111&lt;Monitors!$H$4,(S111*Monitors!$I$4)+Monitors!$J$4,IF(S111&lt;Monitors!$H$5,(S111*Monitors!$I$5)+Monitors!$J$5,IF(S111&lt;Monitors!$H$6,(S111*Monitors!$I$6)+Monitors!$J$6,IF(S111&lt;Monitors!$H$7,(Monitors!$I$7*S111)+Monitors!$J$7,IF(S111&lt;Monitors!$H$8,(S111*Monitors!$I$8)+Monitors!$J$8,IF(S111&lt;Monitors!$H$9,(S111*Monitors!$I$9)+Monitors!$J$9,IF(S111&lt;Monitors!$H$10,(S111*Monitors!$I$10)+Monitors!$J$10,IF(S111&lt;Monitors!$H$11,(S111*Monitors!$I$11)+Monitors!$J$11,Monitors!$J$12))))))))</f>
        <v>33.145833333333336</v>
      </c>
      <c r="DH111" s="10">
        <f>$DF111-(Monitors!$B$4*'All Data'!$W111)</f>
        <v>33.542880000000004</v>
      </c>
      <c r="DI111" s="10">
        <f>IF($CX111="Yes",DH111-(Monitors!$E$4*(DG111+(Monitors!$B$4*'All Data'!$W111))),'All Data'!DH111)</f>
        <v>33.542880000000004</v>
      </c>
      <c r="DJ111" s="10">
        <f>IF(DD111="Yes",'All Data'!DI111-(DG111*Monitors!$C$4),'All Data'!DI111)</f>
        <v>33.542880000000004</v>
      </c>
      <c r="DK111" s="10">
        <f>IF($DE111="Yes",DJ111-(DG111*Monitors!$D$4),'All Data'!DJ111)</f>
        <v>33.542880000000004</v>
      </c>
      <c r="DL111" s="10">
        <f>IF($CZ111="Yes",DK111-Monitors!$C$7,'All Data'!DK111)</f>
        <v>33.542880000000004</v>
      </c>
      <c r="DM111" s="10">
        <f>IF($DA111="Yes",DL111-Monitors!$D$7,'All Data'!DL111)</f>
        <v>33.542880000000004</v>
      </c>
      <c r="DN111" s="10">
        <f>IF(DB111="Yes",DM111-((DG111+(W111*Monitors!$B$4))*Monitors!$F$4),'All Data'!DM111)</f>
        <v>33.542880000000004</v>
      </c>
      <c r="DO111" s="8" t="str">
        <f t="shared" si="22"/>
        <v>No</v>
      </c>
      <c r="DP111" s="10">
        <v>1.7183600000000001</v>
      </c>
      <c r="DQ111" s="10">
        <v>11.18164</v>
      </c>
      <c r="DR111" s="10">
        <v>11.18164</v>
      </c>
      <c r="DS111" s="9">
        <v>15.405143192733448</v>
      </c>
      <c r="DT111" s="9" t="s">
        <v>23</v>
      </c>
      <c r="DU111" s="14">
        <v>0</v>
      </c>
    </row>
    <row r="112" spans="1:125" ht="18" customHeight="1">
      <c r="A112" s="29">
        <v>111</v>
      </c>
      <c r="B112" s="29">
        <v>5</v>
      </c>
      <c r="C112" s="29">
        <v>785</v>
      </c>
      <c r="D112" s="21">
        <v>41275</v>
      </c>
      <c r="E112" s="21">
        <v>41341</v>
      </c>
      <c r="F112" s="21">
        <v>41344</v>
      </c>
      <c r="G112" s="20" t="s">
        <v>4</v>
      </c>
      <c r="H112" s="20"/>
      <c r="I112" s="22">
        <v>6</v>
      </c>
      <c r="J112" s="20" t="s">
        <v>5</v>
      </c>
      <c r="K112" s="20"/>
      <c r="L112" s="20" t="s">
        <v>6</v>
      </c>
      <c r="M112" s="23"/>
      <c r="N112" s="23" t="s">
        <v>7</v>
      </c>
      <c r="O112" s="23"/>
      <c r="P112" s="24">
        <v>100</v>
      </c>
      <c r="Q112" s="24">
        <v>161</v>
      </c>
      <c r="R112" s="24">
        <v>19</v>
      </c>
      <c r="S112" s="24">
        <v>161</v>
      </c>
      <c r="T112" s="24">
        <v>1.78</v>
      </c>
      <c r="U112" s="24">
        <v>900</v>
      </c>
      <c r="V112" s="24">
        <v>1440</v>
      </c>
      <c r="W112" s="24">
        <v>1.296</v>
      </c>
      <c r="X112" s="23" t="s">
        <v>33</v>
      </c>
      <c r="Y112" s="23" t="s">
        <v>33</v>
      </c>
      <c r="Z112" s="24">
        <v>8027</v>
      </c>
      <c r="AA112" s="24">
        <v>60</v>
      </c>
      <c r="AB112" s="24">
        <v>180</v>
      </c>
      <c r="AC112" s="24">
        <v>130</v>
      </c>
      <c r="AD112" s="23" t="s">
        <v>10</v>
      </c>
      <c r="AE112" s="23" t="s">
        <v>11</v>
      </c>
      <c r="AF112" s="23"/>
      <c r="AG112" s="23"/>
      <c r="AH112" s="23"/>
      <c r="AI112" s="23" t="s">
        <v>12</v>
      </c>
      <c r="AJ112" s="23" t="s">
        <v>23</v>
      </c>
      <c r="AK112" s="23" t="s">
        <v>11</v>
      </c>
      <c r="AL112" s="23" t="s">
        <v>25</v>
      </c>
      <c r="AM112" s="23"/>
      <c r="AN112" s="23" t="s">
        <v>14</v>
      </c>
      <c r="AO112" s="23"/>
      <c r="AP112" s="23" t="s">
        <v>14</v>
      </c>
      <c r="AQ112" s="23"/>
      <c r="AR112" s="23"/>
      <c r="AS112" s="23" t="s">
        <v>25</v>
      </c>
      <c r="AT112" s="23"/>
      <c r="AU112" s="23" t="s">
        <v>14</v>
      </c>
      <c r="AV112" s="25"/>
      <c r="AW112" s="25"/>
      <c r="AX112" s="26">
        <v>19</v>
      </c>
      <c r="AY112" s="26">
        <v>161</v>
      </c>
      <c r="AZ112" s="25" t="s">
        <v>14</v>
      </c>
      <c r="BA112" s="25" t="s">
        <v>14</v>
      </c>
      <c r="BB112" s="23"/>
      <c r="BC112" s="23" t="s">
        <v>15</v>
      </c>
      <c r="BD112" s="23"/>
      <c r="BE112" s="23" t="s">
        <v>11</v>
      </c>
      <c r="BF112" s="23" t="s">
        <v>119</v>
      </c>
      <c r="BG112" s="23" t="s">
        <v>11</v>
      </c>
      <c r="BH112" s="23" t="s">
        <v>17</v>
      </c>
      <c r="BI112" s="23"/>
      <c r="BJ112" s="23" t="s">
        <v>18</v>
      </c>
      <c r="BK112" s="23" t="s">
        <v>23</v>
      </c>
      <c r="BL112" s="23" t="s">
        <v>11</v>
      </c>
      <c r="BM112" s="23"/>
      <c r="BN112" s="23"/>
      <c r="BO112" s="24">
        <v>38.5</v>
      </c>
      <c r="BP112" s="24">
        <v>206.5</v>
      </c>
      <c r="BQ112" s="24">
        <v>250</v>
      </c>
      <c r="BR112" s="24">
        <v>197.4</v>
      </c>
      <c r="BS112" s="24">
        <v>201</v>
      </c>
      <c r="BT112" s="23"/>
      <c r="BU112" s="23"/>
      <c r="BV112" s="24">
        <v>12.93</v>
      </c>
      <c r="BW112" s="24">
        <v>0.41</v>
      </c>
      <c r="BX112" s="23"/>
      <c r="BY112" s="24">
        <v>0.24</v>
      </c>
      <c r="BZ112" s="27">
        <v>0.41</v>
      </c>
      <c r="CA112" s="27">
        <v>0.24</v>
      </c>
      <c r="CB112" s="25"/>
      <c r="CC112" s="25"/>
      <c r="CD112" s="28">
        <v>13.19</v>
      </c>
      <c r="CE112" s="28">
        <v>0.48</v>
      </c>
      <c r="CF112" s="25"/>
      <c r="CG112" s="28">
        <v>0.3</v>
      </c>
      <c r="CH112" s="28">
        <v>15.5</v>
      </c>
      <c r="CI112" s="28">
        <v>0.5</v>
      </c>
      <c r="CJ112" s="28">
        <v>0.5</v>
      </c>
      <c r="CK112" s="25"/>
      <c r="CL112" s="25"/>
      <c r="CM112" s="28">
        <v>0.52</v>
      </c>
      <c r="CN112" s="25"/>
      <c r="CO112" s="28">
        <v>0</v>
      </c>
      <c r="CP112" s="30" t="s">
        <v>5</v>
      </c>
      <c r="CQ112" s="8">
        <f t="shared" si="12"/>
        <v>8049.6894409937886</v>
      </c>
      <c r="CR112" s="8">
        <f t="shared" si="13"/>
        <v>20</v>
      </c>
      <c r="CS112" s="8">
        <f t="shared" si="14"/>
        <v>1.3</v>
      </c>
      <c r="CT112" s="8">
        <f t="shared" si="15"/>
        <v>30</v>
      </c>
      <c r="CU112" s="8">
        <f t="shared" si="16"/>
        <v>200</v>
      </c>
      <c r="CV112" s="10">
        <f t="shared" si="17"/>
        <v>33246.5</v>
      </c>
      <c r="CW112" s="10">
        <f t="shared" si="20"/>
        <v>33.246499999999997</v>
      </c>
      <c r="CX112" s="8" t="str">
        <f t="shared" si="18"/>
        <v>No</v>
      </c>
      <c r="CY112" s="30" t="s">
        <v>11</v>
      </c>
      <c r="CZ112" s="30" t="s">
        <v>11</v>
      </c>
      <c r="DA112" s="31" t="s">
        <v>11</v>
      </c>
      <c r="DB112" s="31" t="s">
        <v>11</v>
      </c>
      <c r="DC112" s="8" t="str">
        <f t="shared" si="19"/>
        <v>No</v>
      </c>
      <c r="DD112" s="8" t="s">
        <v>11</v>
      </c>
      <c r="DE112" s="30" t="s">
        <v>11</v>
      </c>
      <c r="DF112" s="10">
        <f t="shared" si="21"/>
        <v>41.97791999999999</v>
      </c>
      <c r="DG112" s="9">
        <f>IF(S112&lt;Monitors!$H$4,(S112*Monitors!$I$4)+Monitors!$J$4,IF(S112&lt;Monitors!$H$5,(S112*Monitors!$I$5)+Monitors!$J$5,IF(S112&lt;Monitors!$H$6,(S112*Monitors!$I$6)+Monitors!$J$6,IF(S112&lt;Monitors!$H$7,(Monitors!$I$7*S112)+Monitors!$J$7,IF(S112&lt;Monitors!$H$8,(S112*Monitors!$I$8)+Monitors!$J$8,IF(S112&lt;Monitors!$H$9,(S112*Monitors!$I$9)+Monitors!$J$9,IF(S112&lt;Monitors!$H$10,(S112*Monitors!$I$10)+Monitors!$J$10,IF(S112&lt;Monitors!$H$11,(S112*Monitors!$I$11)+Monitors!$J$11,Monitors!$J$12))))))))</f>
        <v>33.041666666666671</v>
      </c>
      <c r="DH112" s="10">
        <f>$DF112-(Monitors!$B$4*'All Data'!$W112)</f>
        <v>34.033439999999992</v>
      </c>
      <c r="DI112" s="10">
        <f>IF($CX112="Yes",DH112-(Monitors!$E$4*(DG112+(Monitors!$B$4*'All Data'!$W112))),'All Data'!DH112)</f>
        <v>34.033439999999992</v>
      </c>
      <c r="DJ112" s="10">
        <f>IF(DD112="Yes",'All Data'!DI112-(DG112*Monitors!$C$4),'All Data'!DI112)</f>
        <v>34.033439999999992</v>
      </c>
      <c r="DK112" s="10">
        <f>IF($DE112="Yes",DJ112-(DG112*Monitors!$D$4),'All Data'!DJ112)</f>
        <v>34.033439999999992</v>
      </c>
      <c r="DL112" s="10">
        <f>IF($CZ112="Yes",DK112-Monitors!$C$7,'All Data'!DK112)</f>
        <v>34.033439999999992</v>
      </c>
      <c r="DM112" s="10">
        <f>IF($DA112="Yes",DL112-Monitors!$D$7,'All Data'!DL112)</f>
        <v>34.033439999999992</v>
      </c>
      <c r="DN112" s="10">
        <f>IF(DB112="Yes",DM112-((DG112+(W112*Monitors!$B$4))*Monitors!$F$4),'All Data'!DM112)</f>
        <v>34.033439999999992</v>
      </c>
      <c r="DO112" s="8" t="str">
        <f t="shared" si="22"/>
        <v>No</v>
      </c>
      <c r="DP112" s="10">
        <v>1.32986</v>
      </c>
      <c r="DQ112" s="10">
        <v>11.60014</v>
      </c>
      <c r="DR112" s="10">
        <v>11.60014</v>
      </c>
      <c r="DS112" s="9">
        <v>15.357839033293589</v>
      </c>
      <c r="DT112" s="9" t="s">
        <v>23</v>
      </c>
      <c r="DU112" s="14">
        <v>0</v>
      </c>
    </row>
    <row r="113" spans="1:125" ht="18" customHeight="1">
      <c r="A113" s="29">
        <v>112</v>
      </c>
      <c r="B113" s="29">
        <v>5</v>
      </c>
      <c r="C113" s="29">
        <v>926</v>
      </c>
      <c r="D113" s="21">
        <v>41275</v>
      </c>
      <c r="E113" s="21">
        <v>41341</v>
      </c>
      <c r="F113" s="21">
        <v>41360</v>
      </c>
      <c r="G113" s="20" t="s">
        <v>4</v>
      </c>
      <c r="H113" s="20"/>
      <c r="I113" s="22">
        <v>6</v>
      </c>
      <c r="J113" s="20" t="s">
        <v>5</v>
      </c>
      <c r="K113" s="20"/>
      <c r="L113" s="20" t="s">
        <v>6</v>
      </c>
      <c r="M113" s="23"/>
      <c r="N113" s="23" t="s">
        <v>7</v>
      </c>
      <c r="O113" s="23"/>
      <c r="P113" s="24">
        <v>100</v>
      </c>
      <c r="Q113" s="24">
        <v>161</v>
      </c>
      <c r="R113" s="24">
        <v>19</v>
      </c>
      <c r="S113" s="24">
        <v>161</v>
      </c>
      <c r="T113" s="24">
        <v>1.78</v>
      </c>
      <c r="U113" s="24">
        <v>900</v>
      </c>
      <c r="V113" s="24">
        <v>1440</v>
      </c>
      <c r="W113" s="24">
        <v>1.296</v>
      </c>
      <c r="X113" s="23" t="s">
        <v>33</v>
      </c>
      <c r="Y113" s="23" t="s">
        <v>33</v>
      </c>
      <c r="Z113" s="24">
        <v>8027</v>
      </c>
      <c r="AA113" s="24">
        <v>60</v>
      </c>
      <c r="AB113" s="24">
        <v>180</v>
      </c>
      <c r="AC113" s="24">
        <v>130</v>
      </c>
      <c r="AD113" s="23" t="s">
        <v>10</v>
      </c>
      <c r="AE113" s="23" t="s">
        <v>11</v>
      </c>
      <c r="AF113" s="23"/>
      <c r="AG113" s="23"/>
      <c r="AH113" s="23"/>
      <c r="AI113" s="23" t="s">
        <v>12</v>
      </c>
      <c r="AJ113" s="23" t="s">
        <v>23</v>
      </c>
      <c r="AK113" s="23" t="s">
        <v>11</v>
      </c>
      <c r="AL113" s="23" t="s">
        <v>25</v>
      </c>
      <c r="AM113" s="23"/>
      <c r="AN113" s="23" t="s">
        <v>14</v>
      </c>
      <c r="AO113" s="23"/>
      <c r="AP113" s="23" t="s">
        <v>14</v>
      </c>
      <c r="AQ113" s="23"/>
      <c r="AR113" s="23"/>
      <c r="AS113" s="23" t="s">
        <v>25</v>
      </c>
      <c r="AT113" s="23"/>
      <c r="AU113" s="23" t="s">
        <v>14</v>
      </c>
      <c r="AV113" s="25"/>
      <c r="AW113" s="25"/>
      <c r="AX113" s="26">
        <v>19</v>
      </c>
      <c r="AY113" s="26">
        <v>161</v>
      </c>
      <c r="AZ113" s="25" t="s">
        <v>14</v>
      </c>
      <c r="BA113" s="25" t="s">
        <v>14</v>
      </c>
      <c r="BB113" s="23"/>
      <c r="BC113" s="23" t="s">
        <v>15</v>
      </c>
      <c r="BD113" s="23"/>
      <c r="BE113" s="23" t="s">
        <v>11</v>
      </c>
      <c r="BF113" s="23" t="s">
        <v>119</v>
      </c>
      <c r="BG113" s="23" t="s">
        <v>11</v>
      </c>
      <c r="BH113" s="23" t="s">
        <v>17</v>
      </c>
      <c r="BI113" s="23"/>
      <c r="BJ113" s="23" t="s">
        <v>18</v>
      </c>
      <c r="BK113" s="23" t="s">
        <v>23</v>
      </c>
      <c r="BL113" s="23" t="s">
        <v>11</v>
      </c>
      <c r="BM113" s="23"/>
      <c r="BN113" s="23"/>
      <c r="BO113" s="24">
        <v>38.5</v>
      </c>
      <c r="BP113" s="24">
        <v>206.5</v>
      </c>
      <c r="BQ113" s="24">
        <v>250</v>
      </c>
      <c r="BR113" s="24">
        <v>197.4</v>
      </c>
      <c r="BS113" s="24">
        <v>201</v>
      </c>
      <c r="BT113" s="23"/>
      <c r="BU113" s="23"/>
      <c r="BV113" s="24">
        <v>12.93</v>
      </c>
      <c r="BW113" s="24">
        <v>0.41</v>
      </c>
      <c r="BX113" s="23"/>
      <c r="BY113" s="24">
        <v>0.24</v>
      </c>
      <c r="BZ113" s="27">
        <v>0.41</v>
      </c>
      <c r="CA113" s="27">
        <v>0.24</v>
      </c>
      <c r="CB113" s="25"/>
      <c r="CC113" s="25"/>
      <c r="CD113" s="28">
        <v>13.19</v>
      </c>
      <c r="CE113" s="28">
        <v>0.48</v>
      </c>
      <c r="CF113" s="25"/>
      <c r="CG113" s="28">
        <v>0.3</v>
      </c>
      <c r="CH113" s="28">
        <v>15.5</v>
      </c>
      <c r="CI113" s="28">
        <v>0.5</v>
      </c>
      <c r="CJ113" s="28">
        <v>0.5</v>
      </c>
      <c r="CK113" s="25"/>
      <c r="CL113" s="25"/>
      <c r="CM113" s="28">
        <v>0.52</v>
      </c>
      <c r="CN113" s="25"/>
      <c r="CO113" s="28">
        <v>0</v>
      </c>
      <c r="CP113" s="30" t="s">
        <v>5</v>
      </c>
      <c r="CQ113" s="8">
        <f t="shared" si="12"/>
        <v>8049.6894409937886</v>
      </c>
      <c r="CR113" s="8">
        <f t="shared" si="13"/>
        <v>20</v>
      </c>
      <c r="CS113" s="8">
        <f t="shared" si="14"/>
        <v>1.3</v>
      </c>
      <c r="CT113" s="8">
        <f t="shared" si="15"/>
        <v>30</v>
      </c>
      <c r="CU113" s="8">
        <f t="shared" si="16"/>
        <v>200</v>
      </c>
      <c r="CV113" s="10">
        <f t="shared" si="17"/>
        <v>33246.5</v>
      </c>
      <c r="CW113" s="10">
        <f t="shared" si="20"/>
        <v>33.246499999999997</v>
      </c>
      <c r="CX113" s="8" t="str">
        <f t="shared" si="18"/>
        <v>No</v>
      </c>
      <c r="CY113" s="30" t="s">
        <v>11</v>
      </c>
      <c r="CZ113" s="30" t="s">
        <v>11</v>
      </c>
      <c r="DA113" s="31" t="s">
        <v>11</v>
      </c>
      <c r="DB113" s="31" t="s">
        <v>11</v>
      </c>
      <c r="DC113" s="8" t="str">
        <f t="shared" si="19"/>
        <v>No</v>
      </c>
      <c r="DD113" s="8" t="s">
        <v>11</v>
      </c>
      <c r="DE113" s="30" t="s">
        <v>11</v>
      </c>
      <c r="DF113" s="10">
        <f t="shared" si="21"/>
        <v>41.97791999999999</v>
      </c>
      <c r="DG113" s="9">
        <f>IF(S113&lt;Monitors!$H$4,(S113*Monitors!$I$4)+Monitors!$J$4,IF(S113&lt;Monitors!$H$5,(S113*Monitors!$I$5)+Monitors!$J$5,IF(S113&lt;Monitors!$H$6,(S113*Monitors!$I$6)+Monitors!$J$6,IF(S113&lt;Monitors!$H$7,(Monitors!$I$7*S113)+Monitors!$J$7,IF(S113&lt;Monitors!$H$8,(S113*Monitors!$I$8)+Monitors!$J$8,IF(S113&lt;Monitors!$H$9,(S113*Monitors!$I$9)+Monitors!$J$9,IF(S113&lt;Monitors!$H$10,(S113*Monitors!$I$10)+Monitors!$J$10,IF(S113&lt;Monitors!$H$11,(S113*Monitors!$I$11)+Monitors!$J$11,Monitors!$J$12))))))))</f>
        <v>33.041666666666671</v>
      </c>
      <c r="DH113" s="10">
        <f>$DF113-(Monitors!$B$4*'All Data'!$W113)</f>
        <v>34.033439999999992</v>
      </c>
      <c r="DI113" s="10">
        <f>IF($CX113="Yes",DH113-(Monitors!$E$4*(DG113+(Monitors!$B$4*'All Data'!$W113))),'All Data'!DH113)</f>
        <v>34.033439999999992</v>
      </c>
      <c r="DJ113" s="10">
        <f>IF(DD113="Yes",'All Data'!DI113-(DG113*Monitors!$C$4),'All Data'!DI113)</f>
        <v>34.033439999999992</v>
      </c>
      <c r="DK113" s="10">
        <f>IF($DE113="Yes",DJ113-(DG113*Monitors!$D$4),'All Data'!DJ113)</f>
        <v>34.033439999999992</v>
      </c>
      <c r="DL113" s="10">
        <f>IF($CZ113="Yes",DK113-Monitors!$C$7,'All Data'!DK113)</f>
        <v>34.033439999999992</v>
      </c>
      <c r="DM113" s="10">
        <f>IF($DA113="Yes",DL113-Monitors!$D$7,'All Data'!DL113)</f>
        <v>34.033439999999992</v>
      </c>
      <c r="DN113" s="10">
        <f>IF(DB113="Yes",DM113-((DG113+(W113*Monitors!$B$4))*Monitors!$F$4),'All Data'!DM113)</f>
        <v>34.033439999999992</v>
      </c>
      <c r="DO113" s="8" t="str">
        <f t="shared" si="22"/>
        <v>No</v>
      </c>
      <c r="DP113" s="10">
        <v>1.32986</v>
      </c>
      <c r="DQ113" s="10">
        <v>11.60014</v>
      </c>
      <c r="DR113" s="10">
        <v>11.60014</v>
      </c>
      <c r="DS113" s="9">
        <v>15.357839033293589</v>
      </c>
      <c r="DT113" s="9" t="s">
        <v>23</v>
      </c>
      <c r="DU113" s="14">
        <v>0</v>
      </c>
    </row>
    <row r="114" spans="1:125" ht="18" customHeight="1">
      <c r="A114" s="29">
        <v>113</v>
      </c>
      <c r="B114" s="29">
        <v>5</v>
      </c>
      <c r="C114" s="29">
        <v>1039</v>
      </c>
      <c r="D114" s="21">
        <v>41275</v>
      </c>
      <c r="E114" s="21">
        <v>41253</v>
      </c>
      <c r="F114" s="21">
        <v>41256</v>
      </c>
      <c r="G114" s="20" t="s">
        <v>4</v>
      </c>
      <c r="H114" s="20"/>
      <c r="I114" s="22">
        <v>6</v>
      </c>
      <c r="J114" s="20" t="s">
        <v>5</v>
      </c>
      <c r="K114" s="20"/>
      <c r="L114" s="20" t="s">
        <v>6</v>
      </c>
      <c r="M114" s="23"/>
      <c r="N114" s="23" t="s">
        <v>7</v>
      </c>
      <c r="O114" s="23"/>
      <c r="P114" s="24">
        <v>100</v>
      </c>
      <c r="Q114" s="24">
        <v>161</v>
      </c>
      <c r="R114" s="24">
        <v>19</v>
      </c>
      <c r="S114" s="24">
        <v>161</v>
      </c>
      <c r="T114" s="24">
        <v>1.78</v>
      </c>
      <c r="U114" s="24">
        <v>900</v>
      </c>
      <c r="V114" s="24">
        <v>1440</v>
      </c>
      <c r="W114" s="24">
        <v>1.296</v>
      </c>
      <c r="X114" s="23" t="s">
        <v>33</v>
      </c>
      <c r="Y114" s="23" t="s">
        <v>33</v>
      </c>
      <c r="Z114" s="24">
        <v>8027</v>
      </c>
      <c r="AA114" s="24">
        <v>60</v>
      </c>
      <c r="AB114" s="24">
        <v>180</v>
      </c>
      <c r="AC114" s="24">
        <v>130</v>
      </c>
      <c r="AD114" s="23" t="s">
        <v>10</v>
      </c>
      <c r="AE114" s="23" t="s">
        <v>11</v>
      </c>
      <c r="AF114" s="23"/>
      <c r="AG114" s="23"/>
      <c r="AH114" s="23"/>
      <c r="AI114" s="23" t="s">
        <v>12</v>
      </c>
      <c r="AJ114" s="23" t="s">
        <v>23</v>
      </c>
      <c r="AK114" s="23" t="s">
        <v>11</v>
      </c>
      <c r="AL114" s="23" t="s">
        <v>25</v>
      </c>
      <c r="AM114" s="23"/>
      <c r="AN114" s="23" t="s">
        <v>14</v>
      </c>
      <c r="AO114" s="23"/>
      <c r="AP114" s="23" t="s">
        <v>14</v>
      </c>
      <c r="AQ114" s="23"/>
      <c r="AR114" s="23"/>
      <c r="AS114" s="23" t="s">
        <v>25</v>
      </c>
      <c r="AT114" s="23"/>
      <c r="AU114" s="23" t="s">
        <v>14</v>
      </c>
      <c r="AV114" s="25"/>
      <c r="AW114" s="25"/>
      <c r="AX114" s="26">
        <v>19</v>
      </c>
      <c r="AY114" s="26">
        <v>161</v>
      </c>
      <c r="AZ114" s="25" t="s">
        <v>14</v>
      </c>
      <c r="BA114" s="25" t="s">
        <v>14</v>
      </c>
      <c r="BB114" s="23"/>
      <c r="BC114" s="23" t="s">
        <v>15</v>
      </c>
      <c r="BD114" s="23"/>
      <c r="BE114" s="23" t="s">
        <v>11</v>
      </c>
      <c r="BF114" s="23" t="s">
        <v>119</v>
      </c>
      <c r="BG114" s="23" t="s">
        <v>11</v>
      </c>
      <c r="BH114" s="23" t="s">
        <v>17</v>
      </c>
      <c r="BI114" s="23"/>
      <c r="BJ114" s="23" t="s">
        <v>18</v>
      </c>
      <c r="BK114" s="23" t="s">
        <v>23</v>
      </c>
      <c r="BL114" s="23" t="s">
        <v>11</v>
      </c>
      <c r="BM114" s="23" t="s">
        <v>11</v>
      </c>
      <c r="BN114" s="23"/>
      <c r="BO114" s="24">
        <v>38.5</v>
      </c>
      <c r="BP114" s="24">
        <v>206.5</v>
      </c>
      <c r="BQ114" s="24">
        <v>250</v>
      </c>
      <c r="BR114" s="24">
        <v>197.4</v>
      </c>
      <c r="BS114" s="24">
        <v>201</v>
      </c>
      <c r="BT114" s="23"/>
      <c r="BU114" s="23"/>
      <c r="BV114" s="24">
        <v>12.93</v>
      </c>
      <c r="BW114" s="24">
        <v>0.41</v>
      </c>
      <c r="BX114" s="23"/>
      <c r="BY114" s="24">
        <v>0.24</v>
      </c>
      <c r="BZ114" s="27">
        <v>0.41</v>
      </c>
      <c r="CA114" s="27">
        <v>0.24</v>
      </c>
      <c r="CB114" s="25"/>
      <c r="CC114" s="25"/>
      <c r="CD114" s="28">
        <v>13.19</v>
      </c>
      <c r="CE114" s="28">
        <v>0.48</v>
      </c>
      <c r="CF114" s="25"/>
      <c r="CG114" s="28">
        <v>0.3</v>
      </c>
      <c r="CH114" s="28">
        <v>15.5</v>
      </c>
      <c r="CI114" s="28">
        <v>0.5</v>
      </c>
      <c r="CJ114" s="28">
        <v>0.5</v>
      </c>
      <c r="CK114" s="25"/>
      <c r="CL114" s="25"/>
      <c r="CM114" s="28">
        <v>0.52</v>
      </c>
      <c r="CN114" s="25"/>
      <c r="CO114" s="28">
        <v>0</v>
      </c>
      <c r="CP114" s="30" t="s">
        <v>5</v>
      </c>
      <c r="CQ114" s="8">
        <f t="shared" si="12"/>
        <v>8049.6894409937886</v>
      </c>
      <c r="CR114" s="8">
        <f t="shared" si="13"/>
        <v>20</v>
      </c>
      <c r="CS114" s="8">
        <f t="shared" si="14"/>
        <v>1.3</v>
      </c>
      <c r="CT114" s="8">
        <f t="shared" si="15"/>
        <v>30</v>
      </c>
      <c r="CU114" s="8">
        <f t="shared" si="16"/>
        <v>200</v>
      </c>
      <c r="CV114" s="10">
        <f t="shared" si="17"/>
        <v>33246.5</v>
      </c>
      <c r="CW114" s="10">
        <f t="shared" si="20"/>
        <v>33.246499999999997</v>
      </c>
      <c r="CX114" s="8" t="str">
        <f t="shared" si="18"/>
        <v>No</v>
      </c>
      <c r="CY114" s="30" t="s">
        <v>11</v>
      </c>
      <c r="CZ114" s="30" t="s">
        <v>11</v>
      </c>
      <c r="DA114" s="31" t="s">
        <v>11</v>
      </c>
      <c r="DB114" s="31" t="s">
        <v>11</v>
      </c>
      <c r="DC114" s="8" t="str">
        <f t="shared" si="19"/>
        <v>No</v>
      </c>
      <c r="DD114" s="8" t="s">
        <v>11</v>
      </c>
      <c r="DE114" s="30" t="s">
        <v>11</v>
      </c>
      <c r="DF114" s="10">
        <f t="shared" si="21"/>
        <v>41.97791999999999</v>
      </c>
      <c r="DG114" s="9">
        <f>IF(S114&lt;Monitors!$H$4,(S114*Monitors!$I$4)+Monitors!$J$4,IF(S114&lt;Monitors!$H$5,(S114*Monitors!$I$5)+Monitors!$J$5,IF(S114&lt;Monitors!$H$6,(S114*Monitors!$I$6)+Monitors!$J$6,IF(S114&lt;Monitors!$H$7,(Monitors!$I$7*S114)+Monitors!$J$7,IF(S114&lt;Monitors!$H$8,(S114*Monitors!$I$8)+Monitors!$J$8,IF(S114&lt;Monitors!$H$9,(S114*Monitors!$I$9)+Monitors!$J$9,IF(S114&lt;Monitors!$H$10,(S114*Monitors!$I$10)+Monitors!$J$10,IF(S114&lt;Monitors!$H$11,(S114*Monitors!$I$11)+Monitors!$J$11,Monitors!$J$12))))))))</f>
        <v>33.041666666666671</v>
      </c>
      <c r="DH114" s="10">
        <f>$DF114-(Monitors!$B$4*'All Data'!$W114)</f>
        <v>34.033439999999992</v>
      </c>
      <c r="DI114" s="10">
        <f>IF($CX114="Yes",DH114-(Monitors!$E$4*(DG114+(Monitors!$B$4*'All Data'!$W114))),'All Data'!DH114)</f>
        <v>34.033439999999992</v>
      </c>
      <c r="DJ114" s="10">
        <f>IF(DD114="Yes",'All Data'!DI114-(DG114*Monitors!$C$4),'All Data'!DI114)</f>
        <v>34.033439999999992</v>
      </c>
      <c r="DK114" s="10">
        <f>IF($DE114="Yes",DJ114-(DG114*Monitors!$D$4),'All Data'!DJ114)</f>
        <v>34.033439999999992</v>
      </c>
      <c r="DL114" s="10">
        <f>IF($CZ114="Yes",DK114-Monitors!$C$7,'All Data'!DK114)</f>
        <v>34.033439999999992</v>
      </c>
      <c r="DM114" s="10">
        <f>IF($DA114="Yes",DL114-Monitors!$D$7,'All Data'!DL114)</f>
        <v>34.033439999999992</v>
      </c>
      <c r="DN114" s="10">
        <f>IF(DB114="Yes",DM114-((DG114+(W114*Monitors!$B$4))*Monitors!$F$4),'All Data'!DM114)</f>
        <v>34.033439999999992</v>
      </c>
      <c r="DO114" s="8" t="str">
        <f t="shared" si="22"/>
        <v>No</v>
      </c>
      <c r="DP114" s="10">
        <v>1.32986</v>
      </c>
      <c r="DQ114" s="10">
        <v>11.60014</v>
      </c>
      <c r="DR114" s="10">
        <v>11.60014</v>
      </c>
      <c r="DS114" s="9">
        <v>15.357839033293589</v>
      </c>
      <c r="DT114" s="9" t="s">
        <v>23</v>
      </c>
      <c r="DU114" s="14">
        <v>0</v>
      </c>
    </row>
    <row r="115" spans="1:125" ht="18" customHeight="1">
      <c r="A115" s="29">
        <v>114</v>
      </c>
      <c r="B115" s="29">
        <v>4</v>
      </c>
      <c r="C115" s="29">
        <v>583</v>
      </c>
      <c r="D115" s="21">
        <v>41294</v>
      </c>
      <c r="E115" s="21">
        <v>41296</v>
      </c>
      <c r="F115" s="21">
        <v>41309</v>
      </c>
      <c r="G115" s="20" t="s">
        <v>4</v>
      </c>
      <c r="H115" s="20" t="s">
        <v>26</v>
      </c>
      <c r="I115" s="22">
        <v>6</v>
      </c>
      <c r="J115" s="20" t="s">
        <v>5</v>
      </c>
      <c r="K115" s="20" t="s">
        <v>26</v>
      </c>
      <c r="L115" s="20" t="s">
        <v>27</v>
      </c>
      <c r="M115" s="23" t="s">
        <v>27</v>
      </c>
      <c r="N115" s="23" t="s">
        <v>7</v>
      </c>
      <c r="O115" s="23" t="s">
        <v>26</v>
      </c>
      <c r="P115" s="24">
        <v>10.1</v>
      </c>
      <c r="Q115" s="24">
        <v>16.100000000000001</v>
      </c>
      <c r="R115" s="24">
        <v>19</v>
      </c>
      <c r="S115" s="24">
        <v>162.61000000000001</v>
      </c>
      <c r="T115" s="24">
        <v>1.6</v>
      </c>
      <c r="U115" s="24">
        <v>900</v>
      </c>
      <c r="V115" s="24">
        <v>1440</v>
      </c>
      <c r="W115" s="24">
        <v>1.296</v>
      </c>
      <c r="X115" s="23" t="s">
        <v>33</v>
      </c>
      <c r="Y115" s="23" t="s">
        <v>33</v>
      </c>
      <c r="Z115" s="24">
        <v>7970</v>
      </c>
      <c r="AA115" s="24">
        <v>60</v>
      </c>
      <c r="AB115" s="24">
        <v>170</v>
      </c>
      <c r="AC115" s="24">
        <v>160</v>
      </c>
      <c r="AD115" s="23" t="s">
        <v>28</v>
      </c>
      <c r="AE115" s="23" t="s">
        <v>23</v>
      </c>
      <c r="AF115" s="23" t="s">
        <v>11</v>
      </c>
      <c r="AG115" s="23" t="s">
        <v>26</v>
      </c>
      <c r="AH115" s="23" t="s">
        <v>26</v>
      </c>
      <c r="AI115" s="23" t="s">
        <v>12</v>
      </c>
      <c r="AJ115" s="23" t="s">
        <v>11</v>
      </c>
      <c r="AK115" s="23" t="s">
        <v>23</v>
      </c>
      <c r="AL115" s="23" t="s">
        <v>25</v>
      </c>
      <c r="AM115" s="23" t="s">
        <v>26</v>
      </c>
      <c r="AN115" s="23" t="s">
        <v>14</v>
      </c>
      <c r="AO115" s="23" t="s">
        <v>26</v>
      </c>
      <c r="AP115" s="23" t="s">
        <v>14</v>
      </c>
      <c r="AQ115" s="23" t="s">
        <v>26</v>
      </c>
      <c r="AR115" s="23"/>
      <c r="AS115" s="23" t="s">
        <v>25</v>
      </c>
      <c r="AT115" s="23" t="s">
        <v>26</v>
      </c>
      <c r="AU115" s="23" t="s">
        <v>14</v>
      </c>
      <c r="AV115" s="25" t="s">
        <v>26</v>
      </c>
      <c r="AW115" s="25" t="s">
        <v>26</v>
      </c>
      <c r="AX115" s="26">
        <v>19</v>
      </c>
      <c r="AY115" s="26">
        <v>162.61000000000001</v>
      </c>
      <c r="AZ115" s="25" t="s">
        <v>14</v>
      </c>
      <c r="BA115" s="25" t="s">
        <v>14</v>
      </c>
      <c r="BB115" s="23" t="s">
        <v>26</v>
      </c>
      <c r="BC115" s="23" t="s">
        <v>15</v>
      </c>
      <c r="BD115" s="23" t="s">
        <v>26</v>
      </c>
      <c r="BE115" s="23" t="s">
        <v>11</v>
      </c>
      <c r="BF115" s="23" t="s">
        <v>155</v>
      </c>
      <c r="BG115" s="23" t="s">
        <v>11</v>
      </c>
      <c r="BH115" s="23" t="s">
        <v>17</v>
      </c>
      <c r="BI115" s="23" t="s">
        <v>26</v>
      </c>
      <c r="BJ115" s="23"/>
      <c r="BK115" s="23" t="s">
        <v>11</v>
      </c>
      <c r="BL115" s="23" t="s">
        <v>11</v>
      </c>
      <c r="BM115" s="23" t="s">
        <v>11</v>
      </c>
      <c r="BN115" s="23"/>
      <c r="BO115" s="24">
        <v>0.1</v>
      </c>
      <c r="BP115" s="24">
        <v>380</v>
      </c>
      <c r="BQ115" s="24">
        <v>250</v>
      </c>
      <c r="BR115" s="24">
        <v>190</v>
      </c>
      <c r="BS115" s="24">
        <v>200</v>
      </c>
      <c r="BT115" s="23"/>
      <c r="BU115" s="23"/>
      <c r="BV115" s="24">
        <v>13.02</v>
      </c>
      <c r="BW115" s="24">
        <v>0.26</v>
      </c>
      <c r="BX115" s="23"/>
      <c r="BY115" s="24">
        <v>0.23</v>
      </c>
      <c r="BZ115" s="27">
        <v>0.26</v>
      </c>
      <c r="CA115" s="27">
        <v>0.23</v>
      </c>
      <c r="CB115" s="25"/>
      <c r="CC115" s="25"/>
      <c r="CD115" s="28">
        <v>13.12</v>
      </c>
      <c r="CE115" s="28">
        <v>0.26</v>
      </c>
      <c r="CF115" s="25"/>
      <c r="CG115" s="28">
        <v>0.22</v>
      </c>
      <c r="CH115" s="28">
        <v>15.52</v>
      </c>
      <c r="CI115" s="28">
        <v>0.5</v>
      </c>
      <c r="CJ115" s="28">
        <v>0.5</v>
      </c>
      <c r="CK115" s="28">
        <v>0</v>
      </c>
      <c r="CL115" s="28">
        <v>0</v>
      </c>
      <c r="CM115" s="28">
        <v>0.5</v>
      </c>
      <c r="CN115" s="25"/>
      <c r="CO115" s="28">
        <v>0</v>
      </c>
      <c r="CP115" s="30" t="s">
        <v>5</v>
      </c>
      <c r="CQ115" s="8">
        <f t="shared" si="12"/>
        <v>7969.9895455384039</v>
      </c>
      <c r="CR115" s="8">
        <f t="shared" si="13"/>
        <v>20</v>
      </c>
      <c r="CS115" s="8">
        <f t="shared" si="14"/>
        <v>1.3</v>
      </c>
      <c r="CT115" s="8">
        <f t="shared" si="15"/>
        <v>30</v>
      </c>
      <c r="CU115" s="8">
        <f t="shared" si="16"/>
        <v>300</v>
      </c>
      <c r="CV115" s="10">
        <f t="shared" si="17"/>
        <v>61791.8</v>
      </c>
      <c r="CW115" s="10">
        <f t="shared" si="20"/>
        <v>61.791800000000002</v>
      </c>
      <c r="CX115" s="8" t="str">
        <f t="shared" si="18"/>
        <v>No</v>
      </c>
      <c r="CY115" s="30" t="s">
        <v>11</v>
      </c>
      <c r="CZ115" s="30" t="s">
        <v>11</v>
      </c>
      <c r="DA115" s="31" t="s">
        <v>11</v>
      </c>
      <c r="DB115" s="31" t="s">
        <v>11</v>
      </c>
      <c r="DC115" s="8" t="str">
        <f t="shared" si="19"/>
        <v>No</v>
      </c>
      <c r="DD115" s="8" t="s">
        <v>11</v>
      </c>
      <c r="DE115" s="30" t="s">
        <v>11</v>
      </c>
      <c r="DF115" s="10">
        <f t="shared" si="21"/>
        <v>41.399759999999993</v>
      </c>
      <c r="DG115" s="9">
        <f>IF(S115&lt;Monitors!$H$4,(S115*Monitors!$I$4)+Monitors!$J$4,IF(S115&lt;Monitors!$H$5,(S115*Monitors!$I$5)+Monitors!$J$5,IF(S115&lt;Monitors!$H$6,(S115*Monitors!$I$6)+Monitors!$J$6,IF(S115&lt;Monitors!$H$7,(Monitors!$I$7*S115)+Monitors!$J$7,IF(S115&lt;Monitors!$H$8,(S115*Monitors!$I$8)+Monitors!$J$8,IF(S115&lt;Monitors!$H$9,(S115*Monitors!$I$9)+Monitors!$J$9,IF(S115&lt;Monitors!$H$10,(S115*Monitors!$I$10)+Monitors!$J$10,IF(S115&lt;Monitors!$H$11,(S115*Monitors!$I$11)+Monitors!$J$11,Monitors!$J$12))))))))</f>
        <v>33.377083333333339</v>
      </c>
      <c r="DH115" s="10">
        <f>$DF115-(Monitors!$B$4*'All Data'!$W115)</f>
        <v>33.455279999999995</v>
      </c>
      <c r="DI115" s="10">
        <f>IF($CX115="Yes",DH115-(Monitors!$E$4*(DG115+(Monitors!$B$4*'All Data'!$W115))),'All Data'!DH115)</f>
        <v>33.455279999999995</v>
      </c>
      <c r="DJ115" s="10">
        <f>IF(DD115="Yes",'All Data'!DI115-(DG115*Monitors!$C$4),'All Data'!DI115)</f>
        <v>33.455279999999995</v>
      </c>
      <c r="DK115" s="10">
        <f>IF($DE115="Yes",DJ115-(DG115*Monitors!$D$4),'All Data'!DJ115)</f>
        <v>33.455279999999995</v>
      </c>
      <c r="DL115" s="10">
        <f>IF($CZ115="Yes",DK115-Monitors!$C$7,'All Data'!DK115)</f>
        <v>33.455279999999995</v>
      </c>
      <c r="DM115" s="10">
        <f>IF($DA115="Yes",DL115-Monitors!$D$7,'All Data'!DL115)</f>
        <v>33.455279999999995</v>
      </c>
      <c r="DN115" s="10">
        <f>IF(DB115="Yes",DM115-((DG115+(W115*Monitors!$B$4))*Monitors!$F$4),'All Data'!DM115)</f>
        <v>33.455279999999995</v>
      </c>
      <c r="DO115" s="8" t="str">
        <f t="shared" si="22"/>
        <v>No</v>
      </c>
      <c r="DP115" s="10">
        <v>2.4716720000000003</v>
      </c>
      <c r="DQ115" s="10">
        <v>10.548328</v>
      </c>
      <c r="DR115" s="10">
        <v>10.548328</v>
      </c>
      <c r="DS115" s="9">
        <v>15.510147715222898</v>
      </c>
      <c r="DT115" s="9" t="s">
        <v>23</v>
      </c>
      <c r="DU115" s="14">
        <v>0</v>
      </c>
    </row>
    <row r="116" spans="1:125" ht="18" customHeight="1">
      <c r="A116" s="29">
        <v>115</v>
      </c>
      <c r="B116" s="29">
        <v>21</v>
      </c>
      <c r="C116" s="29">
        <v>67</v>
      </c>
      <c r="D116" s="21">
        <v>42079</v>
      </c>
      <c r="E116" s="21">
        <v>42088</v>
      </c>
      <c r="F116" s="21">
        <v>42096</v>
      </c>
      <c r="G116" s="20" t="s">
        <v>182</v>
      </c>
      <c r="H116" s="20" t="s">
        <v>26</v>
      </c>
      <c r="I116" s="22">
        <v>6</v>
      </c>
      <c r="J116" s="20" t="s">
        <v>5</v>
      </c>
      <c r="K116" s="20" t="s">
        <v>26</v>
      </c>
      <c r="L116" s="20" t="s">
        <v>49</v>
      </c>
      <c r="M116" s="23" t="s">
        <v>26</v>
      </c>
      <c r="N116" s="23" t="s">
        <v>7</v>
      </c>
      <c r="O116" s="23" t="s">
        <v>26</v>
      </c>
      <c r="P116" s="24">
        <v>9.3000000000000007</v>
      </c>
      <c r="Q116" s="24">
        <v>17.100000000000001</v>
      </c>
      <c r="R116" s="24">
        <v>19.5</v>
      </c>
      <c r="S116" s="24">
        <v>159.1</v>
      </c>
      <c r="T116" s="24">
        <v>1.6</v>
      </c>
      <c r="U116" s="24">
        <v>900</v>
      </c>
      <c r="V116" s="24">
        <v>1440</v>
      </c>
      <c r="W116" s="24">
        <v>1.296</v>
      </c>
      <c r="X116" s="23" t="s">
        <v>33</v>
      </c>
      <c r="Y116" s="23" t="s">
        <v>33</v>
      </c>
      <c r="Z116" s="24">
        <v>8146</v>
      </c>
      <c r="AA116" s="24">
        <v>60</v>
      </c>
      <c r="AB116" s="24">
        <v>160</v>
      </c>
      <c r="AC116" s="24">
        <v>160</v>
      </c>
      <c r="AD116" s="23" t="s">
        <v>300</v>
      </c>
      <c r="AE116" s="23" t="s">
        <v>23</v>
      </c>
      <c r="AF116" s="23" t="s">
        <v>11</v>
      </c>
      <c r="AG116" s="23" t="s">
        <v>26</v>
      </c>
      <c r="AH116" s="23" t="s">
        <v>26</v>
      </c>
      <c r="AI116" s="23" t="s">
        <v>12</v>
      </c>
      <c r="AJ116" s="23" t="s">
        <v>23</v>
      </c>
      <c r="AK116" s="23" t="s">
        <v>23</v>
      </c>
      <c r="AL116" s="23" t="s">
        <v>129</v>
      </c>
      <c r="AM116" s="23" t="s">
        <v>26</v>
      </c>
      <c r="AN116" s="23" t="s">
        <v>14</v>
      </c>
      <c r="AO116" s="23" t="s">
        <v>26</v>
      </c>
      <c r="AP116" s="23" t="s">
        <v>14</v>
      </c>
      <c r="AQ116" s="23" t="s">
        <v>26</v>
      </c>
      <c r="AR116" s="23"/>
      <c r="AS116" s="23" t="s">
        <v>129</v>
      </c>
      <c r="AT116" s="23" t="s">
        <v>26</v>
      </c>
      <c r="AU116" s="23" t="s">
        <v>14</v>
      </c>
      <c r="AV116" s="25" t="s">
        <v>26</v>
      </c>
      <c r="AW116" s="25" t="s">
        <v>26</v>
      </c>
      <c r="AX116" s="26">
        <v>19.5</v>
      </c>
      <c r="AY116" s="26">
        <v>159.1</v>
      </c>
      <c r="AZ116" s="25" t="s">
        <v>14</v>
      </c>
      <c r="BA116" s="25" t="s">
        <v>14</v>
      </c>
      <c r="BB116" s="23" t="s">
        <v>26</v>
      </c>
      <c r="BC116" s="23" t="s">
        <v>15</v>
      </c>
      <c r="BD116" s="23" t="s">
        <v>26</v>
      </c>
      <c r="BE116" s="23" t="s">
        <v>11</v>
      </c>
      <c r="BF116" s="23" t="s">
        <v>411</v>
      </c>
      <c r="BG116" s="23" t="s">
        <v>11</v>
      </c>
      <c r="BH116" s="23" t="s">
        <v>17</v>
      </c>
      <c r="BI116" s="23" t="s">
        <v>26</v>
      </c>
      <c r="BJ116" s="23"/>
      <c r="BK116" s="23" t="s">
        <v>11</v>
      </c>
      <c r="BL116" s="23" t="s">
        <v>11</v>
      </c>
      <c r="BM116" s="23" t="s">
        <v>11</v>
      </c>
      <c r="BN116" s="23"/>
      <c r="BO116" s="24">
        <v>0</v>
      </c>
      <c r="BP116" s="24">
        <v>275</v>
      </c>
      <c r="BQ116" s="24">
        <v>260</v>
      </c>
      <c r="BR116" s="24">
        <v>238.4</v>
      </c>
      <c r="BS116" s="24">
        <v>200</v>
      </c>
      <c r="BT116" s="23"/>
      <c r="BU116" s="23"/>
      <c r="BV116" s="24">
        <v>13.24</v>
      </c>
      <c r="BW116" s="24">
        <v>0.19</v>
      </c>
      <c r="BX116" s="23"/>
      <c r="BY116" s="24">
        <v>0.14000000000000001</v>
      </c>
      <c r="BZ116" s="27">
        <v>0.19</v>
      </c>
      <c r="CA116" s="27">
        <v>0.14000000000000001</v>
      </c>
      <c r="CB116" s="25"/>
      <c r="CC116" s="25"/>
      <c r="CD116" s="28">
        <v>13.25</v>
      </c>
      <c r="CE116" s="28">
        <v>0.2</v>
      </c>
      <c r="CF116" s="25"/>
      <c r="CG116" s="28">
        <v>0.15</v>
      </c>
      <c r="CH116" s="28">
        <v>15.45</v>
      </c>
      <c r="CI116" s="28">
        <v>0.5</v>
      </c>
      <c r="CJ116" s="28">
        <v>0.5</v>
      </c>
      <c r="CK116" s="28">
        <v>0</v>
      </c>
      <c r="CL116" s="28">
        <v>0</v>
      </c>
      <c r="CM116" s="28">
        <v>0.5</v>
      </c>
      <c r="CN116" s="25"/>
      <c r="CO116" s="28">
        <v>0</v>
      </c>
      <c r="CP116" s="30" t="s">
        <v>5</v>
      </c>
      <c r="CQ116" s="8">
        <f t="shared" si="12"/>
        <v>8145.8202388434947</v>
      </c>
      <c r="CR116" s="8">
        <f t="shared" si="13"/>
        <v>20</v>
      </c>
      <c r="CS116" s="8">
        <f t="shared" si="14"/>
        <v>1.3</v>
      </c>
      <c r="CT116" s="8">
        <f t="shared" si="15"/>
        <v>30</v>
      </c>
      <c r="CU116" s="8">
        <f t="shared" si="16"/>
        <v>200</v>
      </c>
      <c r="CV116" s="10">
        <f t="shared" si="17"/>
        <v>43752.5</v>
      </c>
      <c r="CW116" s="10">
        <f t="shared" si="20"/>
        <v>43.752499999999998</v>
      </c>
      <c r="CX116" s="8" t="str">
        <f t="shared" si="18"/>
        <v>No</v>
      </c>
      <c r="CY116" s="30" t="s">
        <v>11</v>
      </c>
      <c r="CZ116" s="30" t="s">
        <v>11</v>
      </c>
      <c r="DA116" s="31" t="s">
        <v>11</v>
      </c>
      <c r="DB116" s="31" t="s">
        <v>11</v>
      </c>
      <c r="DC116" s="8" t="str">
        <f t="shared" si="19"/>
        <v>No</v>
      </c>
      <c r="DD116" s="8" t="s">
        <v>11</v>
      </c>
      <c r="DE116" s="30" t="s">
        <v>11</v>
      </c>
      <c r="DF116" s="10">
        <f t="shared" si="21"/>
        <v>41.675699999999999</v>
      </c>
      <c r="DG116" s="9">
        <f>IF(S116&lt;Monitors!$H$4,(S116*Monitors!$I$4)+Monitors!$J$4,IF(S116&lt;Monitors!$H$5,(S116*Monitors!$I$5)+Monitors!$J$5,IF(S116&lt;Monitors!$H$6,(S116*Monitors!$I$6)+Monitors!$J$6,IF(S116&lt;Monitors!$H$7,(Monitors!$I$7*S116)+Monitors!$J$7,IF(S116&lt;Monitors!$H$8,(S116*Monitors!$I$8)+Monitors!$J$8,IF(S116&lt;Monitors!$H$9,(S116*Monitors!$I$9)+Monitors!$J$9,IF(S116&lt;Monitors!$H$10,(S116*Monitors!$I$10)+Monitors!$J$10,IF(S116&lt;Monitors!$H$11,(S116*Monitors!$I$11)+Monitors!$J$11,Monitors!$J$12))))))))</f>
        <v>32.645833333333336</v>
      </c>
      <c r="DH116" s="10">
        <f>$DF116-(Monitors!$B$4*'All Data'!$W116)</f>
        <v>33.73122</v>
      </c>
      <c r="DI116" s="10">
        <f>IF($CX116="Yes",DH116-(Monitors!$E$4*(DG116+(Monitors!$B$4*'All Data'!$W116))),'All Data'!DH116)</f>
        <v>33.73122</v>
      </c>
      <c r="DJ116" s="10">
        <f>IF(DD116="Yes",'All Data'!DI116-(DG116*Monitors!$C$4),'All Data'!DI116)</f>
        <v>33.73122</v>
      </c>
      <c r="DK116" s="10">
        <f>IF($DE116="Yes",DJ116-(DG116*Monitors!$D$4),'All Data'!DJ116)</f>
        <v>33.73122</v>
      </c>
      <c r="DL116" s="10">
        <f>IF($CZ116="Yes",DK116-Monitors!$C$7,'All Data'!DK116)</f>
        <v>33.73122</v>
      </c>
      <c r="DM116" s="10">
        <f>IF($DA116="Yes",DL116-Monitors!$D$7,'All Data'!DL116)</f>
        <v>33.73122</v>
      </c>
      <c r="DN116" s="10">
        <f>IF(DB116="Yes",DM116-((DG116+(W116*Monitors!$B$4))*Monitors!$F$4),'All Data'!DM116)</f>
        <v>33.73122</v>
      </c>
      <c r="DO116" s="8" t="str">
        <f t="shared" si="22"/>
        <v>No</v>
      </c>
      <c r="DP116" s="10">
        <v>1.7501000000000002</v>
      </c>
      <c r="DQ116" s="10">
        <v>11.4899</v>
      </c>
      <c r="DR116" s="10">
        <v>11.4899</v>
      </c>
      <c r="DS116" s="9">
        <v>15.178056212880323</v>
      </c>
      <c r="DT116" s="9" t="s">
        <v>23</v>
      </c>
      <c r="DU116" s="14">
        <v>0</v>
      </c>
    </row>
    <row r="117" spans="1:125" ht="18" customHeight="1">
      <c r="A117" s="29">
        <v>116</v>
      </c>
      <c r="B117" s="29">
        <v>24</v>
      </c>
      <c r="C117" s="29">
        <v>24</v>
      </c>
      <c r="D117" s="21">
        <v>41263</v>
      </c>
      <c r="E117" s="21">
        <v>41261</v>
      </c>
      <c r="F117" s="21">
        <v>41263</v>
      </c>
      <c r="G117" s="20" t="s">
        <v>4</v>
      </c>
      <c r="H117" s="20"/>
      <c r="I117" s="22">
        <v>6</v>
      </c>
      <c r="J117" s="20" t="s">
        <v>5</v>
      </c>
      <c r="K117" s="20"/>
      <c r="L117" s="20" t="s">
        <v>6</v>
      </c>
      <c r="M117" s="23"/>
      <c r="N117" s="23" t="s">
        <v>7</v>
      </c>
      <c r="O117" s="23"/>
      <c r="P117" s="24">
        <v>10.1</v>
      </c>
      <c r="Q117" s="24">
        <v>16.100000000000001</v>
      </c>
      <c r="R117" s="24">
        <v>19</v>
      </c>
      <c r="S117" s="24">
        <v>161.5</v>
      </c>
      <c r="T117" s="24">
        <v>1.6</v>
      </c>
      <c r="U117" s="24">
        <v>1440</v>
      </c>
      <c r="V117" s="24">
        <v>900</v>
      </c>
      <c r="W117" s="24">
        <v>1.296</v>
      </c>
      <c r="X117" s="23" t="s">
        <v>154</v>
      </c>
      <c r="Y117" s="23" t="s">
        <v>154</v>
      </c>
      <c r="Z117" s="24">
        <v>8027</v>
      </c>
      <c r="AA117" s="24">
        <v>60</v>
      </c>
      <c r="AB117" s="24">
        <v>170</v>
      </c>
      <c r="AC117" s="24">
        <v>160</v>
      </c>
      <c r="AD117" s="23" t="s">
        <v>10</v>
      </c>
      <c r="AE117" s="23" t="s">
        <v>11</v>
      </c>
      <c r="AF117" s="23" t="s">
        <v>11</v>
      </c>
      <c r="AG117" s="23"/>
      <c r="AH117" s="23"/>
      <c r="AI117" s="23" t="s">
        <v>12</v>
      </c>
      <c r="AJ117" s="23" t="s">
        <v>11</v>
      </c>
      <c r="AK117" s="23" t="s">
        <v>23</v>
      </c>
      <c r="AL117" s="23" t="s">
        <v>25</v>
      </c>
      <c r="AM117" s="23"/>
      <c r="AN117" s="23" t="s">
        <v>14</v>
      </c>
      <c r="AO117" s="23"/>
      <c r="AP117" s="23" t="s">
        <v>14</v>
      </c>
      <c r="AQ117" s="23"/>
      <c r="AR117" s="23"/>
      <c r="AS117" s="23" t="s">
        <v>25</v>
      </c>
      <c r="AT117" s="23"/>
      <c r="AU117" s="23" t="s">
        <v>14</v>
      </c>
      <c r="AV117" s="25"/>
      <c r="AW117" s="25"/>
      <c r="AX117" s="26">
        <v>19</v>
      </c>
      <c r="AY117" s="26">
        <v>161.5</v>
      </c>
      <c r="AZ117" s="25" t="s">
        <v>14</v>
      </c>
      <c r="BA117" s="25" t="s">
        <v>14</v>
      </c>
      <c r="BB117" s="23"/>
      <c r="BC117" s="23" t="s">
        <v>15</v>
      </c>
      <c r="BD117" s="23"/>
      <c r="BE117" s="23" t="s">
        <v>11</v>
      </c>
      <c r="BF117" s="23" t="s">
        <v>711</v>
      </c>
      <c r="BG117" s="23" t="s">
        <v>11</v>
      </c>
      <c r="BH117" s="23" t="s">
        <v>17</v>
      </c>
      <c r="BI117" s="23"/>
      <c r="BJ117" s="23"/>
      <c r="BK117" s="23" t="s">
        <v>11</v>
      </c>
      <c r="BL117" s="23" t="s">
        <v>11</v>
      </c>
      <c r="BM117" s="23"/>
      <c r="BN117" s="23"/>
      <c r="BO117" s="24">
        <v>24</v>
      </c>
      <c r="BP117" s="24">
        <v>300</v>
      </c>
      <c r="BQ117" s="24">
        <v>300</v>
      </c>
      <c r="BR117" s="24">
        <v>295.39999999999998</v>
      </c>
      <c r="BS117" s="24">
        <v>200.1</v>
      </c>
      <c r="BT117" s="23"/>
      <c r="BU117" s="23"/>
      <c r="BV117" s="24">
        <v>13.32</v>
      </c>
      <c r="BW117" s="24">
        <v>0.14000000000000001</v>
      </c>
      <c r="BX117" s="23"/>
      <c r="BY117" s="24">
        <v>0.1</v>
      </c>
      <c r="BZ117" s="27">
        <v>0.14000000000000001</v>
      </c>
      <c r="CA117" s="27">
        <v>0.1</v>
      </c>
      <c r="CB117" s="25"/>
      <c r="CC117" s="25"/>
      <c r="CD117" s="28">
        <v>13.4</v>
      </c>
      <c r="CE117" s="28">
        <v>0.18</v>
      </c>
      <c r="CF117" s="25"/>
      <c r="CG117" s="28">
        <v>0.14000000000000001</v>
      </c>
      <c r="CH117" s="28">
        <v>15.5</v>
      </c>
      <c r="CI117" s="28">
        <v>0.5</v>
      </c>
      <c r="CJ117" s="28">
        <v>0.5</v>
      </c>
      <c r="CK117" s="25"/>
      <c r="CL117" s="25"/>
      <c r="CM117" s="28">
        <v>0.54</v>
      </c>
      <c r="CN117" s="25"/>
      <c r="CO117" s="28">
        <v>0</v>
      </c>
      <c r="CP117" s="30" t="s">
        <v>5</v>
      </c>
      <c r="CQ117" s="8">
        <f t="shared" si="12"/>
        <v>8024.7678018575853</v>
      </c>
      <c r="CR117" s="8">
        <f t="shared" si="13"/>
        <v>20</v>
      </c>
      <c r="CS117" s="8">
        <f t="shared" si="14"/>
        <v>1.3</v>
      </c>
      <c r="CT117" s="8">
        <f t="shared" si="15"/>
        <v>30</v>
      </c>
      <c r="CU117" s="8">
        <f t="shared" si="16"/>
        <v>300</v>
      </c>
      <c r="CV117" s="10">
        <f t="shared" si="17"/>
        <v>48450</v>
      </c>
      <c r="CW117" s="10">
        <f t="shared" si="20"/>
        <v>48.45</v>
      </c>
      <c r="CX117" s="8" t="str">
        <f t="shared" si="18"/>
        <v>No</v>
      </c>
      <c r="CY117" s="30" t="s">
        <v>11</v>
      </c>
      <c r="CZ117" s="30" t="s">
        <v>11</v>
      </c>
      <c r="DA117" s="31" t="s">
        <v>11</v>
      </c>
      <c r="DB117" s="31" t="s">
        <v>11</v>
      </c>
      <c r="DC117" s="8" t="str">
        <f t="shared" si="19"/>
        <v>No</v>
      </c>
      <c r="DD117" s="8" t="s">
        <v>11</v>
      </c>
      <c r="DE117" s="30" t="s">
        <v>11</v>
      </c>
      <c r="DF117" s="10">
        <f t="shared" si="21"/>
        <v>41.636279999999999</v>
      </c>
      <c r="DG117" s="9">
        <f>IF(S117&lt;Monitors!$H$4,(S117*Monitors!$I$4)+Monitors!$J$4,IF(S117&lt;Monitors!$H$5,(S117*Monitors!$I$5)+Monitors!$J$5,IF(S117&lt;Monitors!$H$6,(S117*Monitors!$I$6)+Monitors!$J$6,IF(S117&lt;Monitors!$H$7,(Monitors!$I$7*S117)+Monitors!$J$7,IF(S117&lt;Monitors!$H$8,(S117*Monitors!$I$8)+Monitors!$J$8,IF(S117&lt;Monitors!$H$9,(S117*Monitors!$I$9)+Monitors!$J$9,IF(S117&lt;Monitors!$H$10,(S117*Monitors!$I$10)+Monitors!$J$10,IF(S117&lt;Monitors!$H$11,(S117*Monitors!$I$11)+Monitors!$J$11,Monitors!$J$12))))))))</f>
        <v>33.145833333333336</v>
      </c>
      <c r="DH117" s="10">
        <f>$DF117-(Monitors!$B$4*'All Data'!$W117)</f>
        <v>33.691800000000001</v>
      </c>
      <c r="DI117" s="10">
        <f>IF($CX117="Yes",DH117-(Monitors!$E$4*(DG117+(Monitors!$B$4*'All Data'!$W117))),'All Data'!DH117)</f>
        <v>33.691800000000001</v>
      </c>
      <c r="DJ117" s="10">
        <f>IF(DD117="Yes",'All Data'!DI117-(DG117*Monitors!$C$4),'All Data'!DI117)</f>
        <v>33.691800000000001</v>
      </c>
      <c r="DK117" s="10">
        <f>IF($DE117="Yes",DJ117-(DG117*Monitors!$D$4),'All Data'!DJ117)</f>
        <v>33.691800000000001</v>
      </c>
      <c r="DL117" s="10">
        <f>IF($CZ117="Yes",DK117-Monitors!$C$7,'All Data'!DK117)</f>
        <v>33.691800000000001</v>
      </c>
      <c r="DM117" s="10">
        <f>IF($DA117="Yes",DL117-Monitors!$D$7,'All Data'!DL117)</f>
        <v>33.691800000000001</v>
      </c>
      <c r="DN117" s="10">
        <f>IF(DB117="Yes",DM117-((DG117+(W117*Monitors!$B$4))*Monitors!$F$4),'All Data'!DM117)</f>
        <v>33.691800000000001</v>
      </c>
      <c r="DO117" s="8" t="str">
        <f t="shared" si="22"/>
        <v>No</v>
      </c>
      <c r="DP117" s="10">
        <v>1.9380000000000002</v>
      </c>
      <c r="DQ117" s="10">
        <v>11.382</v>
      </c>
      <c r="DR117" s="10">
        <v>11.382</v>
      </c>
      <c r="DS117" s="9">
        <v>15.405143192733448</v>
      </c>
      <c r="DT117" s="9" t="s">
        <v>23</v>
      </c>
      <c r="DU117" s="14">
        <v>0</v>
      </c>
    </row>
    <row r="118" spans="1:125" ht="18" customHeight="1">
      <c r="A118" s="29">
        <v>117</v>
      </c>
      <c r="B118" s="29">
        <v>25</v>
      </c>
      <c r="C118" s="29">
        <v>1384</v>
      </c>
      <c r="D118" s="21">
        <v>40758</v>
      </c>
      <c r="E118" s="21">
        <v>41424</v>
      </c>
      <c r="F118" s="21">
        <v>41429</v>
      </c>
      <c r="G118" s="20" t="s">
        <v>4</v>
      </c>
      <c r="H118" s="20" t="s">
        <v>26</v>
      </c>
      <c r="I118" s="22">
        <v>6</v>
      </c>
      <c r="J118" s="20" t="s">
        <v>5</v>
      </c>
      <c r="K118" s="20" t="s">
        <v>26</v>
      </c>
      <c r="L118" s="20" t="s">
        <v>27</v>
      </c>
      <c r="M118" s="23" t="s">
        <v>27</v>
      </c>
      <c r="N118" s="23" t="s">
        <v>7</v>
      </c>
      <c r="O118" s="23" t="s">
        <v>26</v>
      </c>
      <c r="P118" s="24">
        <v>10</v>
      </c>
      <c r="Q118" s="24">
        <v>16.100000000000001</v>
      </c>
      <c r="R118" s="24">
        <v>19</v>
      </c>
      <c r="S118" s="24">
        <v>161.69999999999999</v>
      </c>
      <c r="T118" s="24">
        <v>1.6</v>
      </c>
      <c r="U118" s="24">
        <v>900</v>
      </c>
      <c r="V118" s="24">
        <v>1440</v>
      </c>
      <c r="W118" s="24">
        <v>1.296</v>
      </c>
      <c r="X118" s="23" t="s">
        <v>33</v>
      </c>
      <c r="Y118" s="23" t="s">
        <v>33</v>
      </c>
      <c r="Z118" s="24">
        <v>8050</v>
      </c>
      <c r="AA118" s="24">
        <v>60</v>
      </c>
      <c r="AB118" s="24">
        <v>170</v>
      </c>
      <c r="AC118" s="24">
        <v>160</v>
      </c>
      <c r="AD118" s="23" t="s">
        <v>28</v>
      </c>
      <c r="AE118" s="23" t="s">
        <v>23</v>
      </c>
      <c r="AF118" s="23" t="s">
        <v>11</v>
      </c>
      <c r="AG118" s="23" t="s">
        <v>26</v>
      </c>
      <c r="AH118" s="23" t="s">
        <v>26</v>
      </c>
      <c r="AI118" s="23" t="s">
        <v>12</v>
      </c>
      <c r="AJ118" s="23" t="s">
        <v>11</v>
      </c>
      <c r="AK118" s="23" t="s">
        <v>11</v>
      </c>
      <c r="AL118" s="23" t="s">
        <v>25</v>
      </c>
      <c r="AM118" s="23" t="s">
        <v>14</v>
      </c>
      <c r="AN118" s="23" t="s">
        <v>14</v>
      </c>
      <c r="AO118" s="23" t="s">
        <v>14</v>
      </c>
      <c r="AP118" s="23" t="s">
        <v>36</v>
      </c>
      <c r="AQ118" s="23" t="s">
        <v>14</v>
      </c>
      <c r="AR118" s="23"/>
      <c r="AS118" s="23" t="s">
        <v>25</v>
      </c>
      <c r="AT118" s="23" t="s">
        <v>14</v>
      </c>
      <c r="AU118" s="23" t="s">
        <v>14</v>
      </c>
      <c r="AV118" s="25" t="s">
        <v>14</v>
      </c>
      <c r="AW118" s="25" t="s">
        <v>26</v>
      </c>
      <c r="AX118" s="26">
        <v>19</v>
      </c>
      <c r="AY118" s="26">
        <v>161.69999999999999</v>
      </c>
      <c r="AZ118" s="25" t="s">
        <v>14</v>
      </c>
      <c r="BA118" s="25" t="s">
        <v>14</v>
      </c>
      <c r="BB118" s="23" t="s">
        <v>26</v>
      </c>
      <c r="BC118" s="23" t="s">
        <v>15</v>
      </c>
      <c r="BD118" s="23" t="s">
        <v>26</v>
      </c>
      <c r="BE118" s="23" t="s">
        <v>11</v>
      </c>
      <c r="BF118" s="23" t="s">
        <v>283</v>
      </c>
      <c r="BG118" s="23" t="s">
        <v>11</v>
      </c>
      <c r="BH118" s="23" t="s">
        <v>17</v>
      </c>
      <c r="BI118" s="23" t="s">
        <v>14</v>
      </c>
      <c r="BJ118" s="23"/>
      <c r="BK118" s="23" t="s">
        <v>11</v>
      </c>
      <c r="BL118" s="23" t="s">
        <v>11</v>
      </c>
      <c r="BM118" s="23" t="s">
        <v>11</v>
      </c>
      <c r="BN118" s="23"/>
      <c r="BO118" s="24">
        <v>5.4</v>
      </c>
      <c r="BP118" s="24">
        <v>250</v>
      </c>
      <c r="BQ118" s="24">
        <v>250</v>
      </c>
      <c r="BR118" s="24">
        <v>220</v>
      </c>
      <c r="BS118" s="24">
        <v>200</v>
      </c>
      <c r="BT118" s="23"/>
      <c r="BU118" s="23"/>
      <c r="BV118" s="24">
        <v>13.5</v>
      </c>
      <c r="BW118" s="24">
        <v>0.2</v>
      </c>
      <c r="BX118" s="23"/>
      <c r="BY118" s="24">
        <v>0.1</v>
      </c>
      <c r="BZ118" s="27">
        <v>0.2</v>
      </c>
      <c r="CA118" s="27">
        <v>0.1</v>
      </c>
      <c r="CB118" s="25"/>
      <c r="CC118" s="25"/>
      <c r="CD118" s="28">
        <v>13.55</v>
      </c>
      <c r="CE118" s="28">
        <v>0.2</v>
      </c>
      <c r="CF118" s="25"/>
      <c r="CG118" s="28">
        <v>0.2</v>
      </c>
      <c r="CH118" s="28">
        <v>15.5</v>
      </c>
      <c r="CI118" s="28">
        <v>0.5</v>
      </c>
      <c r="CJ118" s="28">
        <v>0.5</v>
      </c>
      <c r="CK118" s="28">
        <v>0</v>
      </c>
      <c r="CL118" s="28">
        <v>0</v>
      </c>
      <c r="CM118" s="28">
        <v>0.5</v>
      </c>
      <c r="CN118" s="25"/>
      <c r="CO118" s="28">
        <v>0</v>
      </c>
      <c r="CP118" s="30" t="s">
        <v>5</v>
      </c>
      <c r="CQ118" s="8">
        <f t="shared" si="12"/>
        <v>8014.8423005565865</v>
      </c>
      <c r="CR118" s="8">
        <f t="shared" si="13"/>
        <v>20</v>
      </c>
      <c r="CS118" s="8">
        <f t="shared" si="14"/>
        <v>1.3</v>
      </c>
      <c r="CT118" s="8">
        <f t="shared" si="15"/>
        <v>30</v>
      </c>
      <c r="CU118" s="8">
        <f t="shared" si="16"/>
        <v>200</v>
      </c>
      <c r="CV118" s="10">
        <f t="shared" si="17"/>
        <v>40425</v>
      </c>
      <c r="CW118" s="10">
        <f t="shared" si="20"/>
        <v>40.424999999999997</v>
      </c>
      <c r="CX118" s="8" t="str">
        <f t="shared" si="18"/>
        <v>No</v>
      </c>
      <c r="CY118" s="30" t="s">
        <v>11</v>
      </c>
      <c r="CZ118" s="30" t="s">
        <v>11</v>
      </c>
      <c r="DA118" s="31" t="s">
        <v>11</v>
      </c>
      <c r="DB118" s="31" t="s">
        <v>11</v>
      </c>
      <c r="DC118" s="8" t="str">
        <f t="shared" si="19"/>
        <v>No</v>
      </c>
      <c r="DD118" s="8" t="s">
        <v>11</v>
      </c>
      <c r="DE118" s="30" t="s">
        <v>11</v>
      </c>
      <c r="DF118" s="10">
        <f t="shared" si="21"/>
        <v>42.529799999999994</v>
      </c>
      <c r="DG118" s="9">
        <f>IF(S118&lt;Monitors!$H$4,(S118*Monitors!$I$4)+Monitors!$J$4,IF(S118&lt;Monitors!$H$5,(S118*Monitors!$I$5)+Monitors!$J$5,IF(S118&lt;Monitors!$H$6,(S118*Monitors!$I$6)+Monitors!$J$6,IF(S118&lt;Monitors!$H$7,(Monitors!$I$7*S118)+Monitors!$J$7,IF(S118&lt;Monitors!$H$8,(S118*Monitors!$I$8)+Monitors!$J$8,IF(S118&lt;Monitors!$H$9,(S118*Monitors!$I$9)+Monitors!$J$9,IF(S118&lt;Monitors!$H$10,(S118*Monitors!$I$10)+Monitors!$J$10,IF(S118&lt;Monitors!$H$11,(S118*Monitors!$I$11)+Monitors!$J$11,Monitors!$J$12))))))))</f>
        <v>33.1875</v>
      </c>
      <c r="DH118" s="10">
        <f>$DF118-(Monitors!$B$4*'All Data'!$W118)</f>
        <v>34.585319999999996</v>
      </c>
      <c r="DI118" s="10">
        <f>IF($CX118="Yes",DH118-(Monitors!$E$4*(DG118+(Monitors!$B$4*'All Data'!$W118))),'All Data'!DH118)</f>
        <v>34.585319999999996</v>
      </c>
      <c r="DJ118" s="10">
        <f>IF(DD118="Yes",'All Data'!DI118-(DG118*Monitors!$C$4),'All Data'!DI118)</f>
        <v>34.585319999999996</v>
      </c>
      <c r="DK118" s="10">
        <f>IF($DE118="Yes",DJ118-(DG118*Monitors!$D$4),'All Data'!DJ118)</f>
        <v>34.585319999999996</v>
      </c>
      <c r="DL118" s="10">
        <f>IF($CZ118="Yes",DK118-Monitors!$C$7,'All Data'!DK118)</f>
        <v>34.585319999999996</v>
      </c>
      <c r="DM118" s="10">
        <f>IF($DA118="Yes",DL118-Monitors!$D$7,'All Data'!DL118)</f>
        <v>34.585319999999996</v>
      </c>
      <c r="DN118" s="10">
        <f>IF(DB118="Yes",DM118-((DG118+(W118*Monitors!$B$4))*Monitors!$F$4),'All Data'!DM118)</f>
        <v>34.585319999999996</v>
      </c>
      <c r="DO118" s="8" t="str">
        <f t="shared" si="22"/>
        <v>No</v>
      </c>
      <c r="DP118" s="10">
        <v>1.6170000000000002</v>
      </c>
      <c r="DQ118" s="10">
        <v>11.882999999999999</v>
      </c>
      <c r="DR118" s="10">
        <v>11.882999999999999</v>
      </c>
      <c r="DS118" s="9">
        <v>15.424064019904337</v>
      </c>
      <c r="DT118" s="9" t="s">
        <v>23</v>
      </c>
      <c r="DU118" s="14">
        <v>0</v>
      </c>
    </row>
    <row r="119" spans="1:125" ht="18" customHeight="1">
      <c r="A119" s="29">
        <v>118</v>
      </c>
      <c r="B119" s="29">
        <v>38</v>
      </c>
      <c r="C119" s="29">
        <v>1043</v>
      </c>
      <c r="D119" s="21">
        <v>41426</v>
      </c>
      <c r="E119" s="21">
        <v>41417</v>
      </c>
      <c r="F119" s="21">
        <v>41423</v>
      </c>
      <c r="G119" s="20" t="s">
        <v>4</v>
      </c>
      <c r="H119" s="20"/>
      <c r="I119" s="22">
        <v>6</v>
      </c>
      <c r="J119" s="20" t="s">
        <v>5</v>
      </c>
      <c r="K119" s="20"/>
      <c r="L119" s="20" t="s">
        <v>6</v>
      </c>
      <c r="M119" s="23"/>
      <c r="N119" s="23" t="s">
        <v>7</v>
      </c>
      <c r="O119" s="23"/>
      <c r="P119" s="24">
        <v>10</v>
      </c>
      <c r="Q119" s="24">
        <v>16.100000000000001</v>
      </c>
      <c r="R119" s="24">
        <v>19</v>
      </c>
      <c r="S119" s="24">
        <v>161.5</v>
      </c>
      <c r="T119" s="24">
        <v>1.6</v>
      </c>
      <c r="U119" s="24">
        <v>900</v>
      </c>
      <c r="V119" s="24">
        <v>1440</v>
      </c>
      <c r="W119" s="24">
        <v>1.296</v>
      </c>
      <c r="X119" s="23" t="s">
        <v>33</v>
      </c>
      <c r="Y119" s="23" t="s">
        <v>33</v>
      </c>
      <c r="Z119" s="24">
        <v>8027</v>
      </c>
      <c r="AA119" s="24">
        <v>60</v>
      </c>
      <c r="AB119" s="24">
        <v>178</v>
      </c>
      <c r="AC119" s="24">
        <v>170</v>
      </c>
      <c r="AD119" s="23" t="s">
        <v>10</v>
      </c>
      <c r="AE119" s="23" t="s">
        <v>11</v>
      </c>
      <c r="AF119" s="23" t="s">
        <v>11</v>
      </c>
      <c r="AG119" s="23"/>
      <c r="AH119" s="23"/>
      <c r="AI119" s="23" t="s">
        <v>34</v>
      </c>
      <c r="AJ119" s="23" t="s">
        <v>23</v>
      </c>
      <c r="AK119" s="23" t="s">
        <v>23</v>
      </c>
      <c r="AL119" s="23" t="s">
        <v>111</v>
      </c>
      <c r="AM119" s="23"/>
      <c r="AN119" s="23" t="s">
        <v>14</v>
      </c>
      <c r="AO119" s="23"/>
      <c r="AP119" s="23" t="s">
        <v>14</v>
      </c>
      <c r="AQ119" s="23"/>
      <c r="AR119" s="23"/>
      <c r="AS119" s="23" t="s">
        <v>111</v>
      </c>
      <c r="AT119" s="23"/>
      <c r="AU119" s="23" t="s">
        <v>14</v>
      </c>
      <c r="AV119" s="25"/>
      <c r="AW119" s="25"/>
      <c r="AX119" s="26">
        <v>19</v>
      </c>
      <c r="AY119" s="26">
        <v>161.5</v>
      </c>
      <c r="AZ119" s="25" t="s">
        <v>14</v>
      </c>
      <c r="BA119" s="25" t="s">
        <v>14</v>
      </c>
      <c r="BB119" s="23"/>
      <c r="BC119" s="23" t="s">
        <v>15</v>
      </c>
      <c r="BD119" s="23"/>
      <c r="BE119" s="23" t="s">
        <v>11</v>
      </c>
      <c r="BF119" s="23" t="s">
        <v>119</v>
      </c>
      <c r="BG119" s="23" t="s">
        <v>11</v>
      </c>
      <c r="BH119" s="23" t="s">
        <v>17</v>
      </c>
      <c r="BI119" s="23"/>
      <c r="BJ119" s="23" t="s">
        <v>272</v>
      </c>
      <c r="BK119" s="23" t="s">
        <v>11</v>
      </c>
      <c r="BL119" s="23" t="s">
        <v>11</v>
      </c>
      <c r="BM119" s="23"/>
      <c r="BN119" s="23"/>
      <c r="BO119" s="24">
        <v>10.3</v>
      </c>
      <c r="BP119" s="24">
        <v>224.1</v>
      </c>
      <c r="BQ119" s="24">
        <v>250</v>
      </c>
      <c r="BR119" s="24">
        <v>217.1</v>
      </c>
      <c r="BS119" s="24">
        <v>200.5</v>
      </c>
      <c r="BT119" s="23"/>
      <c r="BU119" s="23"/>
      <c r="BV119" s="24">
        <v>13.58</v>
      </c>
      <c r="BW119" s="24">
        <v>0.19</v>
      </c>
      <c r="BX119" s="23"/>
      <c r="BY119" s="24">
        <v>0.16</v>
      </c>
      <c r="BZ119" s="27">
        <v>0.19</v>
      </c>
      <c r="CA119" s="27">
        <v>0.16</v>
      </c>
      <c r="CB119" s="25"/>
      <c r="CC119" s="25"/>
      <c r="CD119" s="28">
        <v>13.45</v>
      </c>
      <c r="CE119" s="28">
        <v>0.23</v>
      </c>
      <c r="CF119" s="25"/>
      <c r="CG119" s="28">
        <v>0.22</v>
      </c>
      <c r="CH119" s="28">
        <v>15.5</v>
      </c>
      <c r="CI119" s="28">
        <v>0.5</v>
      </c>
      <c r="CJ119" s="28">
        <v>0.5</v>
      </c>
      <c r="CK119" s="25"/>
      <c r="CL119" s="25"/>
      <c r="CM119" s="28">
        <v>0.48</v>
      </c>
      <c r="CN119" s="25"/>
      <c r="CO119" s="28">
        <v>0</v>
      </c>
      <c r="CP119" s="30" t="s">
        <v>5</v>
      </c>
      <c r="CQ119" s="8">
        <f t="shared" si="12"/>
        <v>8024.7678018575853</v>
      </c>
      <c r="CR119" s="8">
        <f t="shared" si="13"/>
        <v>20</v>
      </c>
      <c r="CS119" s="8">
        <f t="shared" si="14"/>
        <v>1.3</v>
      </c>
      <c r="CT119" s="8">
        <f t="shared" si="15"/>
        <v>30</v>
      </c>
      <c r="CU119" s="8">
        <f t="shared" si="16"/>
        <v>200</v>
      </c>
      <c r="CV119" s="10">
        <f t="shared" si="17"/>
        <v>36192.15</v>
      </c>
      <c r="CW119" s="10">
        <f t="shared" si="20"/>
        <v>36.192149999999998</v>
      </c>
      <c r="CX119" s="8" t="str">
        <f t="shared" si="18"/>
        <v>No</v>
      </c>
      <c r="CY119" s="30" t="s">
        <v>11</v>
      </c>
      <c r="CZ119" s="30" t="s">
        <v>11</v>
      </c>
      <c r="DA119" s="31" t="s">
        <v>11</v>
      </c>
      <c r="DB119" s="31" t="s">
        <v>11</v>
      </c>
      <c r="DC119" s="8" t="str">
        <f t="shared" si="19"/>
        <v>No</v>
      </c>
      <c r="DD119" s="8" t="s">
        <v>11</v>
      </c>
      <c r="DE119" s="30" t="s">
        <v>11</v>
      </c>
      <c r="DF119" s="10">
        <f t="shared" si="21"/>
        <v>42.718139999999998</v>
      </c>
      <c r="DG119" s="9">
        <f>IF(S119&lt;Monitors!$H$4,(S119*Monitors!$I$4)+Monitors!$J$4,IF(S119&lt;Monitors!$H$5,(S119*Monitors!$I$5)+Monitors!$J$5,IF(S119&lt;Monitors!$H$6,(S119*Monitors!$I$6)+Monitors!$J$6,IF(S119&lt;Monitors!$H$7,(Monitors!$I$7*S119)+Monitors!$J$7,IF(S119&lt;Monitors!$H$8,(S119*Monitors!$I$8)+Monitors!$J$8,IF(S119&lt;Monitors!$H$9,(S119*Monitors!$I$9)+Monitors!$J$9,IF(S119&lt;Monitors!$H$10,(S119*Monitors!$I$10)+Monitors!$J$10,IF(S119&lt;Monitors!$H$11,(S119*Monitors!$I$11)+Monitors!$J$11,Monitors!$J$12))))))))</f>
        <v>33.145833333333336</v>
      </c>
      <c r="DH119" s="10">
        <f>$DF119-(Monitors!$B$4*'All Data'!$W119)</f>
        <v>34.77366</v>
      </c>
      <c r="DI119" s="10">
        <f>IF($CX119="Yes",DH119-(Monitors!$E$4*(DG119+(Monitors!$B$4*'All Data'!$W119))),'All Data'!DH119)</f>
        <v>34.77366</v>
      </c>
      <c r="DJ119" s="10">
        <f>IF(DD119="Yes",'All Data'!DI119-(DG119*Monitors!$C$4),'All Data'!DI119)</f>
        <v>34.77366</v>
      </c>
      <c r="DK119" s="10">
        <f>IF($DE119="Yes",DJ119-(DG119*Monitors!$D$4),'All Data'!DJ119)</f>
        <v>34.77366</v>
      </c>
      <c r="DL119" s="10">
        <f>IF($CZ119="Yes",DK119-Monitors!$C$7,'All Data'!DK119)</f>
        <v>34.77366</v>
      </c>
      <c r="DM119" s="10">
        <f>IF($DA119="Yes",DL119-Monitors!$D$7,'All Data'!DL119)</f>
        <v>34.77366</v>
      </c>
      <c r="DN119" s="10">
        <f>IF(DB119="Yes",DM119-((DG119+(W119*Monitors!$B$4))*Monitors!$F$4),'All Data'!DM119)</f>
        <v>34.77366</v>
      </c>
      <c r="DO119" s="8" t="str">
        <f t="shared" si="22"/>
        <v>No</v>
      </c>
      <c r="DP119" s="10">
        <v>1.4476860000000003</v>
      </c>
      <c r="DQ119" s="10">
        <v>12.132313999999999</v>
      </c>
      <c r="DR119" s="10">
        <v>12.132313999999999</v>
      </c>
      <c r="DS119" s="9">
        <v>15.405143192733448</v>
      </c>
      <c r="DT119" s="9" t="s">
        <v>23</v>
      </c>
      <c r="DU119" s="14">
        <v>0</v>
      </c>
    </row>
    <row r="120" spans="1:125" ht="18" customHeight="1">
      <c r="A120" s="29">
        <v>119</v>
      </c>
      <c r="B120" s="29">
        <v>19</v>
      </c>
      <c r="C120" s="29">
        <v>889</v>
      </c>
      <c r="D120" s="21">
        <v>42186</v>
      </c>
      <c r="E120" s="21">
        <v>42098</v>
      </c>
      <c r="F120" s="21">
        <v>42115</v>
      </c>
      <c r="G120" s="20"/>
      <c r="H120" s="20"/>
      <c r="I120" s="22">
        <v>6</v>
      </c>
      <c r="J120" s="20" t="s">
        <v>5</v>
      </c>
      <c r="K120" s="20"/>
      <c r="L120" s="20" t="s">
        <v>121</v>
      </c>
      <c r="M120" s="23"/>
      <c r="N120" s="23" t="s">
        <v>7</v>
      </c>
      <c r="O120" s="23"/>
      <c r="P120" s="24">
        <v>10</v>
      </c>
      <c r="Q120" s="24">
        <v>16.100000000000001</v>
      </c>
      <c r="R120" s="24">
        <v>19</v>
      </c>
      <c r="S120" s="24">
        <v>161.44999999999999</v>
      </c>
      <c r="T120" s="24">
        <v>1.6</v>
      </c>
      <c r="U120" s="24">
        <v>900</v>
      </c>
      <c r="V120" s="24">
        <v>1440</v>
      </c>
      <c r="W120" s="24">
        <v>1.296</v>
      </c>
      <c r="X120" s="23" t="s">
        <v>33</v>
      </c>
      <c r="Y120" s="23" t="s">
        <v>33</v>
      </c>
      <c r="Z120" s="24">
        <v>8027</v>
      </c>
      <c r="AA120" s="24">
        <v>60</v>
      </c>
      <c r="AB120" s="24">
        <v>90</v>
      </c>
      <c r="AC120" s="24">
        <v>50</v>
      </c>
      <c r="AD120" s="23" t="s">
        <v>132</v>
      </c>
      <c r="AE120" s="23" t="s">
        <v>23</v>
      </c>
      <c r="AF120" s="23" t="s">
        <v>11</v>
      </c>
      <c r="AG120" s="23"/>
      <c r="AH120" s="23"/>
      <c r="AI120" s="23" t="s">
        <v>34</v>
      </c>
      <c r="AJ120" s="23" t="s">
        <v>11</v>
      </c>
      <c r="AK120" s="23" t="s">
        <v>11</v>
      </c>
      <c r="AL120" s="23" t="s">
        <v>111</v>
      </c>
      <c r="AM120" s="23"/>
      <c r="AN120" s="23" t="s">
        <v>14</v>
      </c>
      <c r="AO120" s="23"/>
      <c r="AP120" s="23" t="s">
        <v>14</v>
      </c>
      <c r="AQ120" s="23"/>
      <c r="AR120" s="23"/>
      <c r="AS120" s="23" t="s">
        <v>111</v>
      </c>
      <c r="AT120" s="23"/>
      <c r="AU120" s="23" t="s">
        <v>14</v>
      </c>
      <c r="AV120" s="25"/>
      <c r="AW120" s="25"/>
      <c r="AX120" s="26">
        <v>19</v>
      </c>
      <c r="AY120" s="26">
        <v>161.44999999999999</v>
      </c>
      <c r="AZ120" s="25" t="s">
        <v>14</v>
      </c>
      <c r="BA120" s="25" t="s">
        <v>14</v>
      </c>
      <c r="BB120" s="23"/>
      <c r="BC120" s="23" t="s">
        <v>15</v>
      </c>
      <c r="BD120" s="23"/>
      <c r="BE120" s="23" t="s">
        <v>11</v>
      </c>
      <c r="BF120" s="23" t="s">
        <v>1189</v>
      </c>
      <c r="BG120" s="23" t="s">
        <v>11</v>
      </c>
      <c r="BH120" s="23" t="s">
        <v>17</v>
      </c>
      <c r="BI120" s="23"/>
      <c r="BJ120" s="23"/>
      <c r="BK120" s="23" t="s">
        <v>11</v>
      </c>
      <c r="BL120" s="23" t="s">
        <v>11</v>
      </c>
      <c r="BM120" s="23"/>
      <c r="BN120" s="23"/>
      <c r="BO120" s="24">
        <v>0.3</v>
      </c>
      <c r="BP120" s="24">
        <v>226.6</v>
      </c>
      <c r="BQ120" s="24">
        <v>200</v>
      </c>
      <c r="BR120" s="24">
        <v>197.1</v>
      </c>
      <c r="BS120" s="24">
        <v>200.1</v>
      </c>
      <c r="BT120" s="23"/>
      <c r="BU120" s="23"/>
      <c r="BV120" s="24">
        <v>13.6</v>
      </c>
      <c r="BW120" s="24">
        <v>0.26</v>
      </c>
      <c r="BX120" s="23"/>
      <c r="BY120" s="24">
        <v>0.19</v>
      </c>
      <c r="BZ120" s="27">
        <v>0.26</v>
      </c>
      <c r="CA120" s="27">
        <v>0.19</v>
      </c>
      <c r="CB120" s="25"/>
      <c r="CC120" s="25"/>
      <c r="CD120" s="28">
        <v>13.46</v>
      </c>
      <c r="CE120" s="28">
        <v>0.3</v>
      </c>
      <c r="CF120" s="25"/>
      <c r="CG120" s="28">
        <v>0.23</v>
      </c>
      <c r="CH120" s="28">
        <v>15.51</v>
      </c>
      <c r="CI120" s="28">
        <v>0.5</v>
      </c>
      <c r="CJ120" s="28">
        <v>0.5</v>
      </c>
      <c r="CK120" s="25"/>
      <c r="CL120" s="25"/>
      <c r="CM120" s="28">
        <v>0.57999999999999996</v>
      </c>
      <c r="CN120" s="25"/>
      <c r="CO120" s="28">
        <v>0</v>
      </c>
      <c r="CP120" s="30" t="s">
        <v>5</v>
      </c>
      <c r="CQ120" s="8">
        <f t="shared" si="12"/>
        <v>8027.2530195106847</v>
      </c>
      <c r="CR120" s="8">
        <f t="shared" si="13"/>
        <v>20</v>
      </c>
      <c r="CS120" s="8">
        <f t="shared" si="14"/>
        <v>1.3</v>
      </c>
      <c r="CT120" s="8">
        <f t="shared" si="15"/>
        <v>30</v>
      </c>
      <c r="CU120" s="8">
        <f t="shared" si="16"/>
        <v>200</v>
      </c>
      <c r="CV120" s="10">
        <f t="shared" si="17"/>
        <v>36584.57</v>
      </c>
      <c r="CW120" s="10">
        <f t="shared" si="20"/>
        <v>36.584569999999999</v>
      </c>
      <c r="CX120" s="8" t="str">
        <f t="shared" si="18"/>
        <v>No</v>
      </c>
      <c r="CY120" s="30" t="s">
        <v>11</v>
      </c>
      <c r="CZ120" s="30" t="s">
        <v>11</v>
      </c>
      <c r="DA120" s="31" t="s">
        <v>11</v>
      </c>
      <c r="DB120" s="31" t="s">
        <v>11</v>
      </c>
      <c r="DC120" s="8" t="str">
        <f t="shared" si="19"/>
        <v>No</v>
      </c>
      <c r="DD120" s="8" t="s">
        <v>11</v>
      </c>
      <c r="DE120" s="30" t="s">
        <v>11</v>
      </c>
      <c r="DF120" s="10">
        <f t="shared" si="21"/>
        <v>43.178039999999996</v>
      </c>
      <c r="DG120" s="9">
        <f>IF(S120&lt;Monitors!$H$4,(S120*Monitors!$I$4)+Monitors!$J$4,IF(S120&lt;Monitors!$H$5,(S120*Monitors!$I$5)+Monitors!$J$5,IF(S120&lt;Monitors!$H$6,(S120*Monitors!$I$6)+Monitors!$J$6,IF(S120&lt;Monitors!$H$7,(Monitors!$I$7*S120)+Monitors!$J$7,IF(S120&lt;Monitors!$H$8,(S120*Monitors!$I$8)+Monitors!$J$8,IF(S120&lt;Monitors!$H$9,(S120*Monitors!$I$9)+Monitors!$J$9,IF(S120&lt;Monitors!$H$10,(S120*Monitors!$I$10)+Monitors!$J$10,IF(S120&lt;Monitors!$H$11,(S120*Monitors!$I$11)+Monitors!$J$11,Monitors!$J$12))))))))</f>
        <v>33.135416666666664</v>
      </c>
      <c r="DH120" s="10">
        <f>$DF120-(Monitors!$B$4*'All Data'!$W120)</f>
        <v>35.233559999999997</v>
      </c>
      <c r="DI120" s="10">
        <f>IF($CX120="Yes",DH120-(Monitors!$E$4*(DG120+(Monitors!$B$4*'All Data'!$W120))),'All Data'!DH120)</f>
        <v>35.233559999999997</v>
      </c>
      <c r="DJ120" s="10">
        <f>IF(DD120="Yes",'All Data'!DI120-(DG120*Monitors!$C$4),'All Data'!DI120)</f>
        <v>35.233559999999997</v>
      </c>
      <c r="DK120" s="10">
        <f>IF($DE120="Yes",DJ120-(DG120*Monitors!$D$4),'All Data'!DJ120)</f>
        <v>35.233559999999997</v>
      </c>
      <c r="DL120" s="10">
        <f>IF($CZ120="Yes",DK120-Monitors!$C$7,'All Data'!DK120)</f>
        <v>35.233559999999997</v>
      </c>
      <c r="DM120" s="10">
        <f>IF($DA120="Yes",DL120-Monitors!$D$7,'All Data'!DL120)</f>
        <v>35.233559999999997</v>
      </c>
      <c r="DN120" s="10">
        <f>IF(DB120="Yes",DM120-((DG120+(W120*Monitors!$B$4))*Monitors!$F$4),'All Data'!DM120)</f>
        <v>35.233559999999997</v>
      </c>
      <c r="DO120" s="8" t="str">
        <f t="shared" si="22"/>
        <v>No</v>
      </c>
      <c r="DP120" s="10">
        <v>1.4633828000000002</v>
      </c>
      <c r="DQ120" s="10">
        <v>12.1366172</v>
      </c>
      <c r="DR120" s="10">
        <v>12.1366172</v>
      </c>
      <c r="DS120" s="9">
        <v>15.40041291113244</v>
      </c>
      <c r="DT120" s="9" t="s">
        <v>23</v>
      </c>
      <c r="DU120" s="14">
        <v>0</v>
      </c>
    </row>
    <row r="121" spans="1:125" ht="18" customHeight="1">
      <c r="A121" s="29">
        <v>120</v>
      </c>
      <c r="B121" s="29">
        <v>38</v>
      </c>
      <c r="C121" s="29">
        <v>1046</v>
      </c>
      <c r="D121" s="21">
        <v>41426</v>
      </c>
      <c r="E121" s="21">
        <v>41400</v>
      </c>
      <c r="F121" s="21">
        <v>41395</v>
      </c>
      <c r="G121" s="20" t="s">
        <v>4</v>
      </c>
      <c r="H121" s="20"/>
      <c r="I121" s="22">
        <v>6</v>
      </c>
      <c r="J121" s="20" t="s">
        <v>5</v>
      </c>
      <c r="K121" s="20"/>
      <c r="L121" s="20" t="s">
        <v>6</v>
      </c>
      <c r="M121" s="23"/>
      <c r="N121" s="23" t="s">
        <v>7</v>
      </c>
      <c r="O121" s="23"/>
      <c r="P121" s="24">
        <v>10.1</v>
      </c>
      <c r="Q121" s="24">
        <v>16.100000000000001</v>
      </c>
      <c r="R121" s="24">
        <v>19</v>
      </c>
      <c r="S121" s="24">
        <v>162</v>
      </c>
      <c r="T121" s="24">
        <v>1.6</v>
      </c>
      <c r="U121" s="24">
        <v>900</v>
      </c>
      <c r="V121" s="24">
        <v>1440</v>
      </c>
      <c r="W121" s="24">
        <v>1.296</v>
      </c>
      <c r="X121" s="23" t="s">
        <v>33</v>
      </c>
      <c r="Y121" s="23" t="s">
        <v>33</v>
      </c>
      <c r="Z121" s="24">
        <v>7999</v>
      </c>
      <c r="AA121" s="24">
        <v>60</v>
      </c>
      <c r="AB121" s="24">
        <v>170</v>
      </c>
      <c r="AC121" s="24">
        <v>160</v>
      </c>
      <c r="AD121" s="23" t="s">
        <v>10</v>
      </c>
      <c r="AE121" s="23" t="s">
        <v>11</v>
      </c>
      <c r="AF121" s="23" t="s">
        <v>11</v>
      </c>
      <c r="AG121" s="23"/>
      <c r="AH121" s="23"/>
      <c r="AI121" s="23" t="s">
        <v>12</v>
      </c>
      <c r="AJ121" s="23" t="s">
        <v>11</v>
      </c>
      <c r="AK121" s="23" t="s">
        <v>23</v>
      </c>
      <c r="AL121" s="23" t="s">
        <v>13</v>
      </c>
      <c r="AM121" s="23"/>
      <c r="AN121" s="23" t="s">
        <v>14</v>
      </c>
      <c r="AO121" s="23"/>
      <c r="AP121" s="23" t="s">
        <v>14</v>
      </c>
      <c r="AQ121" s="23"/>
      <c r="AR121" s="23"/>
      <c r="AS121" s="23" t="s">
        <v>13</v>
      </c>
      <c r="AT121" s="23"/>
      <c r="AU121" s="23" t="s">
        <v>14</v>
      </c>
      <c r="AV121" s="25"/>
      <c r="AW121" s="25"/>
      <c r="AX121" s="26">
        <v>19</v>
      </c>
      <c r="AY121" s="26">
        <v>162</v>
      </c>
      <c r="AZ121" s="25" t="s">
        <v>14</v>
      </c>
      <c r="BA121" s="25" t="s">
        <v>14</v>
      </c>
      <c r="BB121" s="23"/>
      <c r="BC121" s="23" t="s">
        <v>15</v>
      </c>
      <c r="BD121" s="23"/>
      <c r="BE121" s="23" t="s">
        <v>11</v>
      </c>
      <c r="BF121" s="23" t="s">
        <v>946</v>
      </c>
      <c r="BG121" s="23" t="s">
        <v>11</v>
      </c>
      <c r="BH121" s="23" t="s">
        <v>17</v>
      </c>
      <c r="BI121" s="23"/>
      <c r="BJ121" s="23" t="s">
        <v>272</v>
      </c>
      <c r="BK121" s="23" t="s">
        <v>11</v>
      </c>
      <c r="BL121" s="23" t="s">
        <v>11</v>
      </c>
      <c r="BM121" s="23"/>
      <c r="BN121" s="23"/>
      <c r="BO121" s="24">
        <v>24.3</v>
      </c>
      <c r="BP121" s="24">
        <v>233.7</v>
      </c>
      <c r="BQ121" s="24">
        <v>250</v>
      </c>
      <c r="BR121" s="24">
        <v>231.7</v>
      </c>
      <c r="BS121" s="24">
        <v>200</v>
      </c>
      <c r="BT121" s="23"/>
      <c r="BU121" s="23"/>
      <c r="BV121" s="24">
        <v>13.76</v>
      </c>
      <c r="BW121" s="24">
        <v>0.11</v>
      </c>
      <c r="BX121" s="23"/>
      <c r="BY121" s="24">
        <v>7.0000000000000007E-2</v>
      </c>
      <c r="BZ121" s="27">
        <v>0.11</v>
      </c>
      <c r="CA121" s="27">
        <v>7.0000000000000007E-2</v>
      </c>
      <c r="CB121" s="25"/>
      <c r="CC121" s="25"/>
      <c r="CD121" s="28">
        <v>13.95</v>
      </c>
      <c r="CE121" s="28">
        <v>0.15</v>
      </c>
      <c r="CF121" s="25"/>
      <c r="CG121" s="28">
        <v>0.12</v>
      </c>
      <c r="CH121" s="28">
        <v>15.5</v>
      </c>
      <c r="CI121" s="28">
        <v>0.5</v>
      </c>
      <c r="CJ121" s="28">
        <v>0.5</v>
      </c>
      <c r="CK121" s="25"/>
      <c r="CL121" s="25"/>
      <c r="CM121" s="28">
        <v>0.5</v>
      </c>
      <c r="CN121" s="25"/>
      <c r="CO121" s="28">
        <v>0</v>
      </c>
      <c r="CP121" s="30" t="s">
        <v>5</v>
      </c>
      <c r="CQ121" s="8">
        <f t="shared" si="12"/>
        <v>8000</v>
      </c>
      <c r="CR121" s="8">
        <f t="shared" si="13"/>
        <v>20</v>
      </c>
      <c r="CS121" s="8">
        <f t="shared" si="14"/>
        <v>1.3</v>
      </c>
      <c r="CT121" s="8">
        <f t="shared" si="15"/>
        <v>30</v>
      </c>
      <c r="CU121" s="8">
        <f t="shared" si="16"/>
        <v>200</v>
      </c>
      <c r="CV121" s="10">
        <f t="shared" si="17"/>
        <v>37859.4</v>
      </c>
      <c r="CW121" s="10">
        <f t="shared" si="20"/>
        <v>37.859400000000001</v>
      </c>
      <c r="CX121" s="8" t="str">
        <f t="shared" si="18"/>
        <v>No</v>
      </c>
      <c r="CY121" s="30" t="s">
        <v>11</v>
      </c>
      <c r="CZ121" s="30" t="s">
        <v>11</v>
      </c>
      <c r="DA121" s="31" t="s">
        <v>11</v>
      </c>
      <c r="DB121" s="31" t="s">
        <v>11</v>
      </c>
      <c r="DC121" s="8" t="str">
        <f t="shared" si="19"/>
        <v>No</v>
      </c>
      <c r="DD121" s="8" t="s">
        <v>11</v>
      </c>
      <c r="DE121" s="30" t="s">
        <v>11</v>
      </c>
      <c r="DF121" s="10">
        <f t="shared" si="21"/>
        <v>42.814500000000002</v>
      </c>
      <c r="DG121" s="9">
        <f>IF(S121&lt;Monitors!$H$4,(S121*Monitors!$I$4)+Monitors!$J$4,IF(S121&lt;Monitors!$H$5,(S121*Monitors!$I$5)+Monitors!$J$5,IF(S121&lt;Monitors!$H$6,(S121*Monitors!$I$6)+Monitors!$J$6,IF(S121&lt;Monitors!$H$7,(Monitors!$I$7*S121)+Monitors!$J$7,IF(S121&lt;Monitors!$H$8,(S121*Monitors!$I$8)+Monitors!$J$8,IF(S121&lt;Monitors!$H$9,(S121*Monitors!$I$9)+Monitors!$J$9,IF(S121&lt;Monitors!$H$10,(S121*Monitors!$I$10)+Monitors!$J$10,IF(S121&lt;Monitors!$H$11,(S121*Monitors!$I$11)+Monitors!$J$11,Monitors!$J$12))))))))</f>
        <v>33.25</v>
      </c>
      <c r="DH121" s="10">
        <f>$DF121-(Monitors!$B$4*'All Data'!$W121)</f>
        <v>34.870020000000004</v>
      </c>
      <c r="DI121" s="10">
        <f>IF($CX121="Yes",DH121-(Monitors!$E$4*(DG121+(Monitors!$B$4*'All Data'!$W121))),'All Data'!DH121)</f>
        <v>34.870020000000004</v>
      </c>
      <c r="DJ121" s="10">
        <f>IF(DD121="Yes",'All Data'!DI121-(DG121*Monitors!$C$4),'All Data'!DI121)</f>
        <v>34.870020000000004</v>
      </c>
      <c r="DK121" s="10">
        <f>IF($DE121="Yes",DJ121-(DG121*Monitors!$D$4),'All Data'!DJ121)</f>
        <v>34.870020000000004</v>
      </c>
      <c r="DL121" s="10">
        <f>IF($CZ121="Yes",DK121-Monitors!$C$7,'All Data'!DK121)</f>
        <v>34.870020000000004</v>
      </c>
      <c r="DM121" s="10">
        <f>IF($DA121="Yes",DL121-Monitors!$D$7,'All Data'!DL121)</f>
        <v>34.870020000000004</v>
      </c>
      <c r="DN121" s="10">
        <f>IF(DB121="Yes",DM121-((DG121+(W121*Monitors!$B$4))*Monitors!$F$4),'All Data'!DM121)</f>
        <v>34.870020000000004</v>
      </c>
      <c r="DO121" s="8" t="str">
        <f t="shared" si="22"/>
        <v>No</v>
      </c>
      <c r="DP121" s="10">
        <v>1.5143760000000002</v>
      </c>
      <c r="DQ121" s="10">
        <v>12.245623999999999</v>
      </c>
      <c r="DR121" s="10">
        <v>12.245623999999999</v>
      </c>
      <c r="DS121" s="9">
        <v>15.452444361327563</v>
      </c>
      <c r="DT121" s="9" t="s">
        <v>23</v>
      </c>
      <c r="DU121" s="14">
        <v>0</v>
      </c>
    </row>
    <row r="122" spans="1:125" ht="18" customHeight="1">
      <c r="A122" s="29">
        <v>121</v>
      </c>
      <c r="B122" s="29">
        <v>38</v>
      </c>
      <c r="C122" s="29">
        <v>1042</v>
      </c>
      <c r="D122" s="21">
        <v>41426</v>
      </c>
      <c r="E122" s="21">
        <v>41417</v>
      </c>
      <c r="F122" s="21">
        <v>41424</v>
      </c>
      <c r="G122" s="20" t="s">
        <v>4</v>
      </c>
      <c r="H122" s="20"/>
      <c r="I122" s="22">
        <v>6</v>
      </c>
      <c r="J122" s="20" t="s">
        <v>5</v>
      </c>
      <c r="K122" s="20"/>
      <c r="L122" s="20" t="s">
        <v>6</v>
      </c>
      <c r="M122" s="23"/>
      <c r="N122" s="23" t="s">
        <v>7</v>
      </c>
      <c r="O122" s="23"/>
      <c r="P122" s="24">
        <v>10</v>
      </c>
      <c r="Q122" s="24">
        <v>16.100000000000001</v>
      </c>
      <c r="R122" s="24">
        <v>19</v>
      </c>
      <c r="S122" s="24">
        <v>161.5</v>
      </c>
      <c r="T122" s="24">
        <v>1.6</v>
      </c>
      <c r="U122" s="24">
        <v>900</v>
      </c>
      <c r="V122" s="24">
        <v>1440</v>
      </c>
      <c r="W122" s="24">
        <v>1.296</v>
      </c>
      <c r="X122" s="23" t="s">
        <v>33</v>
      </c>
      <c r="Y122" s="23" t="s">
        <v>33</v>
      </c>
      <c r="Z122" s="24">
        <v>8027</v>
      </c>
      <c r="AA122" s="24">
        <v>60</v>
      </c>
      <c r="AB122" s="24">
        <v>170</v>
      </c>
      <c r="AC122" s="24">
        <v>160</v>
      </c>
      <c r="AD122" s="23" t="s">
        <v>10</v>
      </c>
      <c r="AE122" s="23" t="s">
        <v>11</v>
      </c>
      <c r="AF122" s="23" t="s">
        <v>11</v>
      </c>
      <c r="AG122" s="23"/>
      <c r="AH122" s="23"/>
      <c r="AI122" s="23" t="s">
        <v>12</v>
      </c>
      <c r="AJ122" s="23" t="s">
        <v>11</v>
      </c>
      <c r="AK122" s="23" t="s">
        <v>23</v>
      </c>
      <c r="AL122" s="23" t="s">
        <v>13</v>
      </c>
      <c r="AM122" s="23"/>
      <c r="AN122" s="23" t="s">
        <v>14</v>
      </c>
      <c r="AO122" s="23"/>
      <c r="AP122" s="23" t="s">
        <v>14</v>
      </c>
      <c r="AQ122" s="23"/>
      <c r="AR122" s="23"/>
      <c r="AS122" s="23" t="s">
        <v>13</v>
      </c>
      <c r="AT122" s="23"/>
      <c r="AU122" s="23" t="s">
        <v>14</v>
      </c>
      <c r="AV122" s="25"/>
      <c r="AW122" s="25"/>
      <c r="AX122" s="26">
        <v>19</v>
      </c>
      <c r="AY122" s="26">
        <v>161.5</v>
      </c>
      <c r="AZ122" s="25" t="s">
        <v>14</v>
      </c>
      <c r="BA122" s="25" t="s">
        <v>14</v>
      </c>
      <c r="BB122" s="23"/>
      <c r="BC122" s="23" t="s">
        <v>15</v>
      </c>
      <c r="BD122" s="23"/>
      <c r="BE122" s="23" t="s">
        <v>11</v>
      </c>
      <c r="BF122" s="23" t="s">
        <v>119</v>
      </c>
      <c r="BG122" s="23" t="s">
        <v>11</v>
      </c>
      <c r="BH122" s="23" t="s">
        <v>17</v>
      </c>
      <c r="BI122" s="23"/>
      <c r="BJ122" s="23" t="s">
        <v>272</v>
      </c>
      <c r="BK122" s="23" t="s">
        <v>11</v>
      </c>
      <c r="BL122" s="23" t="s">
        <v>11</v>
      </c>
      <c r="BM122" s="23"/>
      <c r="BN122" s="23"/>
      <c r="BO122" s="24">
        <v>14.4</v>
      </c>
      <c r="BP122" s="24">
        <v>246.4</v>
      </c>
      <c r="BQ122" s="24">
        <v>250</v>
      </c>
      <c r="BR122" s="24">
        <v>244.1</v>
      </c>
      <c r="BS122" s="24">
        <v>201.6</v>
      </c>
      <c r="BT122" s="23"/>
      <c r="BU122" s="23"/>
      <c r="BV122" s="24">
        <v>13.8</v>
      </c>
      <c r="BW122" s="24">
        <v>0.23</v>
      </c>
      <c r="BX122" s="23"/>
      <c r="BY122" s="24">
        <v>0.18</v>
      </c>
      <c r="BZ122" s="27">
        <v>0.23</v>
      </c>
      <c r="CA122" s="27">
        <v>0.18</v>
      </c>
      <c r="CB122" s="25"/>
      <c r="CC122" s="25"/>
      <c r="CD122" s="28">
        <v>14.03</v>
      </c>
      <c r="CE122" s="28">
        <v>0.28999999999999998</v>
      </c>
      <c r="CF122" s="25"/>
      <c r="CG122" s="28">
        <v>0.23</v>
      </c>
      <c r="CH122" s="28">
        <v>15.5</v>
      </c>
      <c r="CI122" s="28">
        <v>0.5</v>
      </c>
      <c r="CJ122" s="28">
        <v>0.5</v>
      </c>
      <c r="CK122" s="25"/>
      <c r="CL122" s="25"/>
      <c r="CM122" s="28">
        <v>0.48</v>
      </c>
      <c r="CN122" s="25"/>
      <c r="CO122" s="28">
        <v>0</v>
      </c>
      <c r="CP122" s="30" t="s">
        <v>5</v>
      </c>
      <c r="CQ122" s="8">
        <f t="shared" si="12"/>
        <v>8024.7678018575853</v>
      </c>
      <c r="CR122" s="8">
        <f t="shared" si="13"/>
        <v>20</v>
      </c>
      <c r="CS122" s="8">
        <f t="shared" si="14"/>
        <v>1.3</v>
      </c>
      <c r="CT122" s="8">
        <f t="shared" si="15"/>
        <v>30</v>
      </c>
      <c r="CU122" s="8">
        <f t="shared" si="16"/>
        <v>200</v>
      </c>
      <c r="CV122" s="10">
        <f t="shared" si="17"/>
        <v>39793.599999999999</v>
      </c>
      <c r="CW122" s="10">
        <f t="shared" si="20"/>
        <v>39.793599999999998</v>
      </c>
      <c r="CX122" s="8" t="str">
        <f t="shared" si="18"/>
        <v>No</v>
      </c>
      <c r="CY122" s="30" t="s">
        <v>11</v>
      </c>
      <c r="CZ122" s="30" t="s">
        <v>11</v>
      </c>
      <c r="DA122" s="31" t="s">
        <v>11</v>
      </c>
      <c r="DB122" s="31" t="s">
        <v>11</v>
      </c>
      <c r="DC122" s="8" t="str">
        <f t="shared" si="19"/>
        <v>No</v>
      </c>
      <c r="DD122" s="8" t="s">
        <v>11</v>
      </c>
      <c r="DE122" s="30" t="s">
        <v>11</v>
      </c>
      <c r="DF122" s="10">
        <f t="shared" si="21"/>
        <v>43.620419999999996</v>
      </c>
      <c r="DG122" s="9">
        <f>IF(S122&lt;Monitors!$H$4,(S122*Monitors!$I$4)+Monitors!$J$4,IF(S122&lt;Monitors!$H$5,(S122*Monitors!$I$5)+Monitors!$J$5,IF(S122&lt;Monitors!$H$6,(S122*Monitors!$I$6)+Monitors!$J$6,IF(S122&lt;Monitors!$H$7,(Monitors!$I$7*S122)+Monitors!$J$7,IF(S122&lt;Monitors!$H$8,(S122*Monitors!$I$8)+Monitors!$J$8,IF(S122&lt;Monitors!$H$9,(S122*Monitors!$I$9)+Monitors!$J$9,IF(S122&lt;Monitors!$H$10,(S122*Monitors!$I$10)+Monitors!$J$10,IF(S122&lt;Monitors!$H$11,(S122*Monitors!$I$11)+Monitors!$J$11,Monitors!$J$12))))))))</f>
        <v>33.145833333333336</v>
      </c>
      <c r="DH122" s="10">
        <f>$DF122-(Monitors!$B$4*'All Data'!$W122)</f>
        <v>35.675939999999997</v>
      </c>
      <c r="DI122" s="10">
        <f>IF($CX122="Yes",DH122-(Monitors!$E$4*(DG122+(Monitors!$B$4*'All Data'!$W122))),'All Data'!DH122)</f>
        <v>35.675939999999997</v>
      </c>
      <c r="DJ122" s="10">
        <f>IF(DD122="Yes",'All Data'!DI122-(DG122*Monitors!$C$4),'All Data'!DI122)</f>
        <v>35.675939999999997</v>
      </c>
      <c r="DK122" s="10">
        <f>IF($DE122="Yes",DJ122-(DG122*Monitors!$D$4),'All Data'!DJ122)</f>
        <v>35.675939999999997</v>
      </c>
      <c r="DL122" s="10">
        <f>IF($CZ122="Yes",DK122-Monitors!$C$7,'All Data'!DK122)</f>
        <v>35.675939999999997</v>
      </c>
      <c r="DM122" s="10">
        <f>IF($DA122="Yes",DL122-Monitors!$D$7,'All Data'!DL122)</f>
        <v>35.675939999999997</v>
      </c>
      <c r="DN122" s="10">
        <f>IF(DB122="Yes",DM122-((DG122+(W122*Monitors!$B$4))*Monitors!$F$4),'All Data'!DM122)</f>
        <v>35.675939999999997</v>
      </c>
      <c r="DO122" s="8" t="str">
        <f t="shared" si="22"/>
        <v>No</v>
      </c>
      <c r="DP122" s="10">
        <v>1.591744</v>
      </c>
      <c r="DQ122" s="10">
        <v>12.208256</v>
      </c>
      <c r="DR122" s="10">
        <v>12.208256</v>
      </c>
      <c r="DS122" s="9">
        <v>15.405143192733448</v>
      </c>
      <c r="DT122" s="9" t="s">
        <v>23</v>
      </c>
      <c r="DU122" s="14">
        <v>0</v>
      </c>
    </row>
    <row r="123" spans="1:125" ht="18" customHeight="1">
      <c r="A123" s="29">
        <v>122</v>
      </c>
      <c r="B123" s="29">
        <v>24</v>
      </c>
      <c r="C123" s="29">
        <v>23</v>
      </c>
      <c r="D123" s="21">
        <v>41167</v>
      </c>
      <c r="E123" s="21">
        <v>41409</v>
      </c>
      <c r="F123" s="21">
        <v>41423</v>
      </c>
      <c r="G123" s="20" t="s">
        <v>4</v>
      </c>
      <c r="H123" s="20" t="s">
        <v>26</v>
      </c>
      <c r="I123" s="22">
        <v>6</v>
      </c>
      <c r="J123" s="20" t="s">
        <v>5</v>
      </c>
      <c r="K123" s="20" t="s">
        <v>26</v>
      </c>
      <c r="L123" s="20" t="s">
        <v>27</v>
      </c>
      <c r="M123" s="23" t="s">
        <v>27</v>
      </c>
      <c r="N123" s="23" t="s">
        <v>7</v>
      </c>
      <c r="O123" s="23" t="s">
        <v>26</v>
      </c>
      <c r="P123" s="24">
        <v>10</v>
      </c>
      <c r="Q123" s="24">
        <v>16.100000000000001</v>
      </c>
      <c r="R123" s="24">
        <v>19</v>
      </c>
      <c r="S123" s="24">
        <v>161.4</v>
      </c>
      <c r="T123" s="24">
        <v>1.6</v>
      </c>
      <c r="U123" s="24">
        <v>900</v>
      </c>
      <c r="V123" s="24">
        <v>1440</v>
      </c>
      <c r="W123" s="24">
        <v>1.296</v>
      </c>
      <c r="X123" s="23" t="s">
        <v>33</v>
      </c>
      <c r="Y123" s="23" t="s">
        <v>33</v>
      </c>
      <c r="Z123" s="24">
        <v>8214</v>
      </c>
      <c r="AA123" s="24">
        <v>60</v>
      </c>
      <c r="AB123" s="24">
        <v>160</v>
      </c>
      <c r="AC123" s="24">
        <v>160</v>
      </c>
      <c r="AD123" s="23" t="s">
        <v>607</v>
      </c>
      <c r="AE123" s="23" t="s">
        <v>23</v>
      </c>
      <c r="AF123" s="23" t="s">
        <v>11</v>
      </c>
      <c r="AG123" s="23" t="s">
        <v>26</v>
      </c>
      <c r="AH123" s="23" t="s">
        <v>26</v>
      </c>
      <c r="AI123" s="23" t="s">
        <v>12</v>
      </c>
      <c r="AJ123" s="23" t="s">
        <v>11</v>
      </c>
      <c r="AK123" s="23" t="s">
        <v>23</v>
      </c>
      <c r="AL123" s="23" t="s">
        <v>25</v>
      </c>
      <c r="AM123" s="23" t="s">
        <v>14</v>
      </c>
      <c r="AN123" s="23" t="s">
        <v>72</v>
      </c>
      <c r="AO123" s="23" t="s">
        <v>14</v>
      </c>
      <c r="AP123" s="23" t="s">
        <v>36</v>
      </c>
      <c r="AQ123" s="23" t="s">
        <v>14</v>
      </c>
      <c r="AR123" s="23"/>
      <c r="AS123" s="23" t="s">
        <v>25</v>
      </c>
      <c r="AT123" s="23" t="s">
        <v>14</v>
      </c>
      <c r="AU123" s="23" t="s">
        <v>83</v>
      </c>
      <c r="AV123" s="25" t="s">
        <v>14</v>
      </c>
      <c r="AW123" s="25" t="s">
        <v>14</v>
      </c>
      <c r="AX123" s="26">
        <v>19</v>
      </c>
      <c r="AY123" s="26">
        <v>161.4</v>
      </c>
      <c r="AZ123" s="25" t="s">
        <v>72</v>
      </c>
      <c r="BA123" s="25" t="s">
        <v>83</v>
      </c>
      <c r="BB123" s="23" t="s">
        <v>14</v>
      </c>
      <c r="BC123" s="23" t="s">
        <v>15</v>
      </c>
      <c r="BD123" s="23" t="s">
        <v>14</v>
      </c>
      <c r="BE123" s="23" t="s">
        <v>11</v>
      </c>
      <c r="BF123" s="23" t="s">
        <v>768</v>
      </c>
      <c r="BG123" s="23" t="s">
        <v>11</v>
      </c>
      <c r="BH123" s="23" t="s">
        <v>17</v>
      </c>
      <c r="BI123" s="23" t="s">
        <v>26</v>
      </c>
      <c r="BJ123" s="23"/>
      <c r="BK123" s="23" t="s">
        <v>11</v>
      </c>
      <c r="BL123" s="23" t="s">
        <v>11</v>
      </c>
      <c r="BM123" s="23" t="s">
        <v>11</v>
      </c>
      <c r="BN123" s="23"/>
      <c r="BO123" s="24">
        <v>17</v>
      </c>
      <c r="BP123" s="24">
        <v>274</v>
      </c>
      <c r="BQ123" s="24">
        <v>300</v>
      </c>
      <c r="BR123" s="24">
        <v>259</v>
      </c>
      <c r="BS123" s="24">
        <v>200</v>
      </c>
      <c r="BT123" s="23"/>
      <c r="BU123" s="23"/>
      <c r="BV123" s="24">
        <v>14.1</v>
      </c>
      <c r="BW123" s="24">
        <v>0.1</v>
      </c>
      <c r="BX123" s="23"/>
      <c r="BY123" s="24">
        <v>0.1</v>
      </c>
      <c r="BZ123" s="27">
        <v>0.1</v>
      </c>
      <c r="CA123" s="27">
        <v>0.1</v>
      </c>
      <c r="CB123" s="25"/>
      <c r="CC123" s="25"/>
      <c r="CD123" s="28">
        <v>14.5</v>
      </c>
      <c r="CE123" s="28">
        <v>0.2</v>
      </c>
      <c r="CF123" s="25"/>
      <c r="CG123" s="28">
        <v>0.1</v>
      </c>
      <c r="CH123" s="28">
        <v>15.42</v>
      </c>
      <c r="CI123" s="28">
        <v>1</v>
      </c>
      <c r="CJ123" s="28">
        <v>0.5</v>
      </c>
      <c r="CK123" s="28">
        <v>0</v>
      </c>
      <c r="CL123" s="28">
        <v>0</v>
      </c>
      <c r="CM123" s="28">
        <v>0.5</v>
      </c>
      <c r="CN123" s="25"/>
      <c r="CO123" s="28">
        <v>0</v>
      </c>
      <c r="CP123" s="30" t="s">
        <v>5</v>
      </c>
      <c r="CQ123" s="8">
        <f t="shared" si="12"/>
        <v>8029.7397769516729</v>
      </c>
      <c r="CR123" s="8">
        <f t="shared" si="13"/>
        <v>20</v>
      </c>
      <c r="CS123" s="8">
        <f t="shared" si="14"/>
        <v>1.3</v>
      </c>
      <c r="CT123" s="8">
        <f t="shared" si="15"/>
        <v>30</v>
      </c>
      <c r="CU123" s="8">
        <f t="shared" si="16"/>
        <v>200</v>
      </c>
      <c r="CV123" s="10">
        <f t="shared" si="17"/>
        <v>44223.6</v>
      </c>
      <c r="CW123" s="10">
        <f t="shared" si="20"/>
        <v>44.223599999999998</v>
      </c>
      <c r="CX123" s="8" t="str">
        <f t="shared" si="18"/>
        <v>No</v>
      </c>
      <c r="CY123" s="30" t="s">
        <v>11</v>
      </c>
      <c r="CZ123" s="30" t="s">
        <v>11</v>
      </c>
      <c r="DA123" s="31" t="s">
        <v>11</v>
      </c>
      <c r="DB123" s="31" t="s">
        <v>11</v>
      </c>
      <c r="DC123" s="8" t="str">
        <f t="shared" si="19"/>
        <v>No</v>
      </c>
      <c r="DD123" s="8" t="s">
        <v>11</v>
      </c>
      <c r="DE123" s="30" t="s">
        <v>11</v>
      </c>
      <c r="DF123" s="10">
        <f t="shared" si="21"/>
        <v>43.8</v>
      </c>
      <c r="DG123" s="9">
        <f>IF(S123&lt;Monitors!$H$4,(S123*Monitors!$I$4)+Monitors!$J$4,IF(S123&lt;Monitors!$H$5,(S123*Monitors!$I$5)+Monitors!$J$5,IF(S123&lt;Monitors!$H$6,(S123*Monitors!$I$6)+Monitors!$J$6,IF(S123&lt;Monitors!$H$7,(Monitors!$I$7*S123)+Monitors!$J$7,IF(S123&lt;Monitors!$H$8,(S123*Monitors!$I$8)+Monitors!$J$8,IF(S123&lt;Monitors!$H$9,(S123*Monitors!$I$9)+Monitors!$J$9,IF(S123&lt;Monitors!$H$10,(S123*Monitors!$I$10)+Monitors!$J$10,IF(S123&lt;Monitors!$H$11,(S123*Monitors!$I$11)+Monitors!$J$11,Monitors!$J$12))))))))</f>
        <v>33.125</v>
      </c>
      <c r="DH123" s="10">
        <f>$DF123-(Monitors!$B$4*'All Data'!$W123)</f>
        <v>35.855519999999999</v>
      </c>
      <c r="DI123" s="10">
        <f>IF($CX123="Yes",DH123-(Monitors!$E$4*(DG123+(Monitors!$B$4*'All Data'!$W123))),'All Data'!DH123)</f>
        <v>35.855519999999999</v>
      </c>
      <c r="DJ123" s="10">
        <f>IF(DD123="Yes",'All Data'!DI123-(DG123*Monitors!$C$4),'All Data'!DI123)</f>
        <v>35.855519999999999</v>
      </c>
      <c r="DK123" s="10">
        <f>IF($DE123="Yes",DJ123-(DG123*Monitors!$D$4),'All Data'!DJ123)</f>
        <v>35.855519999999999</v>
      </c>
      <c r="DL123" s="10">
        <f>IF($CZ123="Yes",DK123-Monitors!$C$7,'All Data'!DK123)</f>
        <v>35.855519999999999</v>
      </c>
      <c r="DM123" s="10">
        <f>IF($DA123="Yes",DL123-Monitors!$D$7,'All Data'!DL123)</f>
        <v>35.855519999999999</v>
      </c>
      <c r="DN123" s="10">
        <f>IF(DB123="Yes",DM123-((DG123+(W123*Monitors!$B$4))*Monitors!$F$4),'All Data'!DM123)</f>
        <v>35.855519999999999</v>
      </c>
      <c r="DO123" s="8" t="str">
        <f t="shared" si="22"/>
        <v>No</v>
      </c>
      <c r="DP123" s="10">
        <v>1.7689440000000001</v>
      </c>
      <c r="DQ123" s="10">
        <v>12.331056</v>
      </c>
      <c r="DR123" s="10">
        <v>12.331056</v>
      </c>
      <c r="DS123" s="9">
        <v>15.395682599637828</v>
      </c>
      <c r="DT123" s="9" t="s">
        <v>23</v>
      </c>
      <c r="DU123" s="14">
        <v>0</v>
      </c>
    </row>
    <row r="124" spans="1:125" ht="18" customHeight="1">
      <c r="A124" s="29">
        <v>123</v>
      </c>
      <c r="B124" s="29">
        <v>5</v>
      </c>
      <c r="C124" s="29">
        <v>458</v>
      </c>
      <c r="D124" s="21">
        <v>42064</v>
      </c>
      <c r="E124" s="21">
        <v>42048</v>
      </c>
      <c r="F124" s="21">
        <v>42052</v>
      </c>
      <c r="G124" s="20" t="s">
        <v>4</v>
      </c>
      <c r="H124" s="20" t="s">
        <v>26</v>
      </c>
      <c r="I124" s="22">
        <v>6</v>
      </c>
      <c r="J124" s="20" t="s">
        <v>5</v>
      </c>
      <c r="K124" s="20" t="s">
        <v>26</v>
      </c>
      <c r="L124" s="20" t="s">
        <v>27</v>
      </c>
      <c r="M124" s="23" t="s">
        <v>27</v>
      </c>
      <c r="N124" s="23" t="s">
        <v>7</v>
      </c>
      <c r="O124" s="23" t="s">
        <v>26</v>
      </c>
      <c r="P124" s="24">
        <v>10.3</v>
      </c>
      <c r="Q124" s="24">
        <v>16.5</v>
      </c>
      <c r="R124" s="24">
        <v>19.5</v>
      </c>
      <c r="S124" s="24">
        <v>170.22</v>
      </c>
      <c r="T124" s="24">
        <v>1.6</v>
      </c>
      <c r="U124" s="24">
        <v>900</v>
      </c>
      <c r="V124" s="24">
        <v>1440</v>
      </c>
      <c r="W124" s="24">
        <v>1.296</v>
      </c>
      <c r="X124" s="23" t="s">
        <v>33</v>
      </c>
      <c r="Y124" s="23" t="s">
        <v>33</v>
      </c>
      <c r="Z124" s="24">
        <v>7613</v>
      </c>
      <c r="AA124" s="24">
        <v>60</v>
      </c>
      <c r="AB124" s="24">
        <v>178</v>
      </c>
      <c r="AC124" s="24">
        <v>178</v>
      </c>
      <c r="AD124" s="23" t="s">
        <v>1191</v>
      </c>
      <c r="AE124" s="23" t="s">
        <v>11</v>
      </c>
      <c r="AF124" s="23" t="s">
        <v>11</v>
      </c>
      <c r="AG124" s="23" t="s">
        <v>26</v>
      </c>
      <c r="AH124" s="23" t="s">
        <v>26</v>
      </c>
      <c r="AI124" s="23" t="s">
        <v>12</v>
      </c>
      <c r="AJ124" s="23" t="s">
        <v>11</v>
      </c>
      <c r="AK124" s="23" t="s">
        <v>23</v>
      </c>
      <c r="AL124" s="23" t="s">
        <v>25</v>
      </c>
      <c r="AM124" s="23" t="s">
        <v>14</v>
      </c>
      <c r="AN124" s="23" t="s">
        <v>14</v>
      </c>
      <c r="AO124" s="23" t="s">
        <v>14</v>
      </c>
      <c r="AP124" s="23" t="s">
        <v>14</v>
      </c>
      <c r="AQ124" s="23" t="s">
        <v>14</v>
      </c>
      <c r="AR124" s="23"/>
      <c r="AS124" s="23" t="s">
        <v>25</v>
      </c>
      <c r="AT124" s="23" t="s">
        <v>14</v>
      </c>
      <c r="AU124" s="23" t="s">
        <v>14</v>
      </c>
      <c r="AV124" s="25" t="s">
        <v>14</v>
      </c>
      <c r="AW124" s="25" t="s">
        <v>26</v>
      </c>
      <c r="AX124" s="26">
        <v>19.5</v>
      </c>
      <c r="AY124" s="26">
        <v>170.22</v>
      </c>
      <c r="AZ124" s="25" t="s">
        <v>14</v>
      </c>
      <c r="BA124" s="25" t="s">
        <v>14</v>
      </c>
      <c r="BB124" s="23" t="s">
        <v>26</v>
      </c>
      <c r="BC124" s="23" t="s">
        <v>15</v>
      </c>
      <c r="BD124" s="23" t="s">
        <v>26</v>
      </c>
      <c r="BE124" s="23" t="s">
        <v>11</v>
      </c>
      <c r="BF124" s="23" t="s">
        <v>1192</v>
      </c>
      <c r="BG124" s="23" t="s">
        <v>11</v>
      </c>
      <c r="BH124" s="23" t="s">
        <v>17</v>
      </c>
      <c r="BI124" s="23" t="s">
        <v>14</v>
      </c>
      <c r="BJ124" s="23"/>
      <c r="BK124" s="23" t="s">
        <v>11</v>
      </c>
      <c r="BL124" s="23" t="s">
        <v>11</v>
      </c>
      <c r="BM124" s="23" t="s">
        <v>11</v>
      </c>
      <c r="BN124" s="23"/>
      <c r="BO124" s="24">
        <v>29</v>
      </c>
      <c r="BP124" s="24">
        <v>302</v>
      </c>
      <c r="BQ124" s="24">
        <v>302</v>
      </c>
      <c r="BR124" s="24">
        <v>245</v>
      </c>
      <c r="BS124" s="24">
        <v>200</v>
      </c>
      <c r="BT124" s="23"/>
      <c r="BU124" s="23"/>
      <c r="BV124" s="24">
        <v>14.12</v>
      </c>
      <c r="BW124" s="24">
        <v>0.19</v>
      </c>
      <c r="BX124" s="23"/>
      <c r="BY124" s="24">
        <v>0.16</v>
      </c>
      <c r="BZ124" s="27">
        <v>0.19</v>
      </c>
      <c r="CA124" s="27">
        <v>0.16</v>
      </c>
      <c r="CB124" s="25"/>
      <c r="CC124" s="25"/>
      <c r="CD124" s="28">
        <v>14.05</v>
      </c>
      <c r="CE124" s="28">
        <v>0.21</v>
      </c>
      <c r="CF124" s="25"/>
      <c r="CG124" s="28">
        <v>0.16</v>
      </c>
      <c r="CH124" s="28">
        <v>15.73</v>
      </c>
      <c r="CI124" s="28">
        <v>0.5</v>
      </c>
      <c r="CJ124" s="28">
        <v>0.5</v>
      </c>
      <c r="CK124" s="28">
        <v>0</v>
      </c>
      <c r="CL124" s="28">
        <v>0</v>
      </c>
      <c r="CM124" s="28">
        <v>0.5</v>
      </c>
      <c r="CN124" s="25"/>
      <c r="CO124" s="28">
        <v>0</v>
      </c>
      <c r="CP124" s="30" t="s">
        <v>5</v>
      </c>
      <c r="CQ124" s="8">
        <f t="shared" si="12"/>
        <v>7613.6764187522031</v>
      </c>
      <c r="CR124" s="8">
        <f t="shared" si="13"/>
        <v>20</v>
      </c>
      <c r="CS124" s="8">
        <f t="shared" si="14"/>
        <v>1.3</v>
      </c>
      <c r="CT124" s="8">
        <f t="shared" si="15"/>
        <v>30</v>
      </c>
      <c r="CU124" s="8">
        <f t="shared" si="16"/>
        <v>300</v>
      </c>
      <c r="CV124" s="10">
        <f t="shared" si="17"/>
        <v>51406.44</v>
      </c>
      <c r="CW124" s="10">
        <f t="shared" si="20"/>
        <v>51.406440000000003</v>
      </c>
      <c r="CX124" s="8" t="str">
        <f t="shared" si="18"/>
        <v>No</v>
      </c>
      <c r="CY124" s="30" t="s">
        <v>11</v>
      </c>
      <c r="CZ124" s="30" t="s">
        <v>11</v>
      </c>
      <c r="DA124" s="31" t="s">
        <v>11</v>
      </c>
      <c r="DB124" s="31" t="s">
        <v>11</v>
      </c>
      <c r="DC124" s="8" t="str">
        <f t="shared" si="19"/>
        <v>No</v>
      </c>
      <c r="DD124" s="8" t="s">
        <v>11</v>
      </c>
      <c r="DE124" s="30" t="s">
        <v>11</v>
      </c>
      <c r="DF124" s="10">
        <f t="shared" si="21"/>
        <v>44.373779999999989</v>
      </c>
      <c r="DG124" s="9">
        <f>IF(S124&lt;Monitors!$H$4,(S124*Monitors!$I$4)+Monitors!$J$4,IF(S124&lt;Monitors!$H$5,(S124*Monitors!$I$5)+Monitors!$J$5,IF(S124&lt;Monitors!$H$6,(S124*Monitors!$I$6)+Monitors!$J$6,IF(S124&lt;Monitors!$H$7,(Monitors!$I$7*S124)+Monitors!$J$7,IF(S124&lt;Monitors!$H$8,(S124*Monitors!$I$8)+Monitors!$J$8,IF(S124&lt;Monitors!$H$9,(S124*Monitors!$I$9)+Monitors!$J$9,IF(S124&lt;Monitors!$H$10,(S124*Monitors!$I$10)+Monitors!$J$10,IF(S124&lt;Monitors!$H$11,(S124*Monitors!$I$11)+Monitors!$J$11,Monitors!$J$12))))))))</f>
        <v>34.962499999999999</v>
      </c>
      <c r="DH124" s="10">
        <f>$DF124-(Monitors!$B$4*'All Data'!$W124)</f>
        <v>36.429299999999991</v>
      </c>
      <c r="DI124" s="10">
        <f>IF($CX124="Yes",DH124-(Monitors!$E$4*(DG124+(Monitors!$B$4*'All Data'!$W124))),'All Data'!DH124)</f>
        <v>36.429299999999991</v>
      </c>
      <c r="DJ124" s="10">
        <f>IF(DD124="Yes",'All Data'!DI124-(DG124*Monitors!$C$4),'All Data'!DI124)</f>
        <v>36.429299999999991</v>
      </c>
      <c r="DK124" s="10">
        <f>IF($DE124="Yes",DJ124-(DG124*Monitors!$D$4),'All Data'!DJ124)</f>
        <v>36.429299999999991</v>
      </c>
      <c r="DL124" s="10">
        <f>IF($CZ124="Yes",DK124-Monitors!$C$7,'All Data'!DK124)</f>
        <v>36.429299999999991</v>
      </c>
      <c r="DM124" s="10">
        <f>IF($DA124="Yes",DL124-Monitors!$D$7,'All Data'!DL124)</f>
        <v>36.429299999999991</v>
      </c>
      <c r="DN124" s="10">
        <f>IF(DB124="Yes",DM124-((DG124+(W124*Monitors!$B$4))*Monitors!$F$4),'All Data'!DM124)</f>
        <v>36.429299999999991</v>
      </c>
      <c r="DO124" s="8" t="str">
        <f t="shared" si="22"/>
        <v>No</v>
      </c>
      <c r="DP124" s="10">
        <v>2.0562576000000004</v>
      </c>
      <c r="DQ124" s="10">
        <v>12.063742399999999</v>
      </c>
      <c r="DR124" s="10">
        <v>12.063742399999999</v>
      </c>
      <c r="DS124" s="9">
        <v>16.229633741618979</v>
      </c>
      <c r="DT124" s="9" t="s">
        <v>23</v>
      </c>
      <c r="DU124" s="14">
        <v>0</v>
      </c>
    </row>
    <row r="125" spans="1:125" ht="18" customHeight="1">
      <c r="A125" s="29">
        <v>124</v>
      </c>
      <c r="B125" s="29">
        <v>6</v>
      </c>
      <c r="C125" s="29">
        <v>564</v>
      </c>
      <c r="D125" s="21">
        <v>41633</v>
      </c>
      <c r="E125" s="21">
        <v>41618</v>
      </c>
      <c r="F125" s="21">
        <v>41625</v>
      </c>
      <c r="G125" s="20" t="s">
        <v>87</v>
      </c>
      <c r="H125" s="20"/>
      <c r="I125" s="22">
        <v>6</v>
      </c>
      <c r="J125" s="20" t="s">
        <v>5</v>
      </c>
      <c r="K125" s="20"/>
      <c r="L125" s="20" t="s">
        <v>6</v>
      </c>
      <c r="M125" s="23"/>
      <c r="N125" s="23" t="s">
        <v>7</v>
      </c>
      <c r="O125" s="23"/>
      <c r="P125" s="24">
        <v>10</v>
      </c>
      <c r="Q125" s="24">
        <v>16</v>
      </c>
      <c r="R125" s="24">
        <v>19</v>
      </c>
      <c r="S125" s="24">
        <v>160</v>
      </c>
      <c r="T125" s="24">
        <v>1.6</v>
      </c>
      <c r="U125" s="24">
        <v>1440</v>
      </c>
      <c r="V125" s="24">
        <v>900</v>
      </c>
      <c r="W125" s="24">
        <v>1.296</v>
      </c>
      <c r="X125" s="23" t="s">
        <v>154</v>
      </c>
      <c r="Y125" s="23" t="s">
        <v>154</v>
      </c>
      <c r="Z125" s="24">
        <v>8100</v>
      </c>
      <c r="AA125" s="24">
        <v>60</v>
      </c>
      <c r="AB125" s="24">
        <v>150</v>
      </c>
      <c r="AC125" s="24">
        <v>140</v>
      </c>
      <c r="AD125" s="23" t="s">
        <v>201</v>
      </c>
      <c r="AE125" s="23" t="s">
        <v>23</v>
      </c>
      <c r="AF125" s="23" t="s">
        <v>11</v>
      </c>
      <c r="AG125" s="23"/>
      <c r="AH125" s="23"/>
      <c r="AI125" s="23" t="s">
        <v>57</v>
      </c>
      <c r="AJ125" s="23" t="s">
        <v>11</v>
      </c>
      <c r="AK125" s="23" t="s">
        <v>11</v>
      </c>
      <c r="AL125" s="23" t="s">
        <v>25</v>
      </c>
      <c r="AM125" s="23"/>
      <c r="AN125" s="23" t="s">
        <v>14</v>
      </c>
      <c r="AO125" s="23"/>
      <c r="AP125" s="23" t="s">
        <v>36</v>
      </c>
      <c r="AQ125" s="23"/>
      <c r="AR125" s="23"/>
      <c r="AS125" s="23" t="s">
        <v>25</v>
      </c>
      <c r="AT125" s="23"/>
      <c r="AU125" s="23" t="s">
        <v>14</v>
      </c>
      <c r="AV125" s="25"/>
      <c r="AW125" s="25"/>
      <c r="AX125" s="26">
        <v>19</v>
      </c>
      <c r="AY125" s="26">
        <v>160</v>
      </c>
      <c r="AZ125" s="25" t="s">
        <v>14</v>
      </c>
      <c r="BA125" s="25" t="s">
        <v>14</v>
      </c>
      <c r="BB125" s="23"/>
      <c r="BC125" s="23" t="s">
        <v>15</v>
      </c>
      <c r="BD125" s="23"/>
      <c r="BE125" s="23" t="s">
        <v>11</v>
      </c>
      <c r="BF125" s="23" t="s">
        <v>487</v>
      </c>
      <c r="BG125" s="23" t="s">
        <v>11</v>
      </c>
      <c r="BH125" s="23" t="s">
        <v>17</v>
      </c>
      <c r="BI125" s="23"/>
      <c r="BJ125" s="23"/>
      <c r="BK125" s="23" t="s">
        <v>11</v>
      </c>
      <c r="BL125" s="23" t="s">
        <v>11</v>
      </c>
      <c r="BM125" s="23" t="s">
        <v>11</v>
      </c>
      <c r="BN125" s="23"/>
      <c r="BO125" s="24">
        <v>0.1</v>
      </c>
      <c r="BP125" s="24">
        <v>229</v>
      </c>
      <c r="BQ125" s="24">
        <v>229</v>
      </c>
      <c r="BR125" s="24">
        <v>179</v>
      </c>
      <c r="BS125" s="24">
        <v>200</v>
      </c>
      <c r="BT125" s="23"/>
      <c r="BU125" s="23"/>
      <c r="BV125" s="24">
        <v>14.19</v>
      </c>
      <c r="BW125" s="24">
        <v>0.18</v>
      </c>
      <c r="BX125" s="23"/>
      <c r="BY125" s="24">
        <v>0.14000000000000001</v>
      </c>
      <c r="BZ125" s="27">
        <v>0.18</v>
      </c>
      <c r="CA125" s="27">
        <v>0.14000000000000001</v>
      </c>
      <c r="CB125" s="25"/>
      <c r="CC125" s="25"/>
      <c r="CD125" s="25"/>
      <c r="CE125" s="25"/>
      <c r="CF125" s="25"/>
      <c r="CG125" s="25"/>
      <c r="CH125" s="28">
        <v>15.47</v>
      </c>
      <c r="CI125" s="28">
        <v>0.5</v>
      </c>
      <c r="CJ125" s="28">
        <v>0.5</v>
      </c>
      <c r="CK125" s="25"/>
      <c r="CL125" s="25"/>
      <c r="CM125" s="28">
        <v>0.53</v>
      </c>
      <c r="CN125" s="25"/>
      <c r="CO125" s="28">
        <v>0</v>
      </c>
      <c r="CP125" s="30" t="s">
        <v>5</v>
      </c>
      <c r="CQ125" s="8">
        <f t="shared" si="12"/>
        <v>8100</v>
      </c>
      <c r="CR125" s="8">
        <f t="shared" si="13"/>
        <v>20</v>
      </c>
      <c r="CS125" s="8">
        <f t="shared" si="14"/>
        <v>1.3</v>
      </c>
      <c r="CT125" s="8">
        <f t="shared" si="15"/>
        <v>30</v>
      </c>
      <c r="CU125" s="8">
        <f t="shared" si="16"/>
        <v>200</v>
      </c>
      <c r="CV125" s="10">
        <f t="shared" si="17"/>
        <v>36640</v>
      </c>
      <c r="CW125" s="10">
        <f t="shared" si="20"/>
        <v>36.64</v>
      </c>
      <c r="CX125" s="8" t="str">
        <f t="shared" si="18"/>
        <v>No</v>
      </c>
      <c r="CY125" s="30" t="s">
        <v>11</v>
      </c>
      <c r="CZ125" s="30" t="s">
        <v>11</v>
      </c>
      <c r="DA125" s="31" t="s">
        <v>11</v>
      </c>
      <c r="DB125" s="31" t="s">
        <v>11</v>
      </c>
      <c r="DC125" s="8" t="str">
        <f t="shared" si="19"/>
        <v>No</v>
      </c>
      <c r="DD125" s="8" t="s">
        <v>11</v>
      </c>
      <c r="DE125" s="30" t="s">
        <v>11</v>
      </c>
      <c r="DF125" s="10">
        <f t="shared" si="21"/>
        <v>44.531459999999996</v>
      </c>
      <c r="DG125" s="9">
        <f>IF(S125&lt;Monitors!$H$4,(S125*Monitors!$I$4)+Monitors!$J$4,IF(S125&lt;Monitors!$H$5,(S125*Monitors!$I$5)+Monitors!$J$5,IF(S125&lt;Monitors!$H$6,(S125*Monitors!$I$6)+Monitors!$J$6,IF(S125&lt;Monitors!$H$7,(Monitors!$I$7*S125)+Monitors!$J$7,IF(S125&lt;Monitors!$H$8,(S125*Monitors!$I$8)+Monitors!$J$8,IF(S125&lt;Monitors!$H$9,(S125*Monitors!$I$9)+Monitors!$J$9,IF(S125&lt;Monitors!$H$10,(S125*Monitors!$I$10)+Monitors!$J$10,IF(S125&lt;Monitors!$H$11,(S125*Monitors!$I$11)+Monitors!$J$11,Monitors!$J$12))))))))</f>
        <v>32.833333333333336</v>
      </c>
      <c r="DH125" s="10">
        <f>$DF125-(Monitors!$B$4*'All Data'!$W125)</f>
        <v>36.586979999999997</v>
      </c>
      <c r="DI125" s="10">
        <f>IF($CX125="Yes",DH125-(Monitors!$E$4*(DG125+(Monitors!$B$4*'All Data'!$W125))),'All Data'!DH125)</f>
        <v>36.586979999999997</v>
      </c>
      <c r="DJ125" s="10">
        <f>IF(DD125="Yes",'All Data'!DI125-(DG125*Monitors!$C$4),'All Data'!DI125)</f>
        <v>36.586979999999997</v>
      </c>
      <c r="DK125" s="10">
        <f>IF($DE125="Yes",DJ125-(DG125*Monitors!$D$4),'All Data'!DJ125)</f>
        <v>36.586979999999997</v>
      </c>
      <c r="DL125" s="10">
        <f>IF($CZ125="Yes",DK125-Monitors!$C$7,'All Data'!DK125)</f>
        <v>36.586979999999997</v>
      </c>
      <c r="DM125" s="10">
        <f>IF($DA125="Yes",DL125-Monitors!$D$7,'All Data'!DL125)</f>
        <v>36.586979999999997</v>
      </c>
      <c r="DN125" s="10">
        <f>IF(DB125="Yes",DM125-((DG125+(W125*Monitors!$B$4))*Monitors!$F$4),'All Data'!DM125)</f>
        <v>36.586979999999997</v>
      </c>
      <c r="DO125" s="8" t="str">
        <f t="shared" si="22"/>
        <v>No</v>
      </c>
      <c r="DP125" s="10">
        <v>1.4656</v>
      </c>
      <c r="DQ125" s="10">
        <v>12.724399999999999</v>
      </c>
      <c r="DR125" s="10">
        <v>12.724399999999999</v>
      </c>
      <c r="DS125" s="9">
        <v>15.263221801300759</v>
      </c>
      <c r="DT125" s="9" t="s">
        <v>23</v>
      </c>
      <c r="DU125" s="14">
        <v>0</v>
      </c>
    </row>
    <row r="126" spans="1:125" ht="18" customHeight="1">
      <c r="A126" s="29">
        <v>125</v>
      </c>
      <c r="B126" s="29">
        <v>24</v>
      </c>
      <c r="C126" s="29">
        <v>25</v>
      </c>
      <c r="D126" s="21">
        <v>41419</v>
      </c>
      <c r="E126" s="21">
        <v>41401</v>
      </c>
      <c r="F126" s="21">
        <v>41435</v>
      </c>
      <c r="G126" s="20"/>
      <c r="H126" s="20" t="s">
        <v>26</v>
      </c>
      <c r="I126" s="22">
        <v>6</v>
      </c>
      <c r="J126" s="20" t="s">
        <v>5</v>
      </c>
      <c r="K126" s="20" t="s">
        <v>26</v>
      </c>
      <c r="L126" s="20" t="s">
        <v>6</v>
      </c>
      <c r="M126" s="23" t="s">
        <v>26</v>
      </c>
      <c r="N126" s="23" t="s">
        <v>7</v>
      </c>
      <c r="O126" s="23" t="s">
        <v>26</v>
      </c>
      <c r="P126" s="24">
        <v>10.1</v>
      </c>
      <c r="Q126" s="24">
        <v>16.100000000000001</v>
      </c>
      <c r="R126" s="24">
        <v>19</v>
      </c>
      <c r="S126" s="24">
        <v>161.5</v>
      </c>
      <c r="T126" s="24">
        <v>1.6</v>
      </c>
      <c r="U126" s="24">
        <v>900</v>
      </c>
      <c r="V126" s="24">
        <v>1440</v>
      </c>
      <c r="W126" s="24">
        <v>1.296</v>
      </c>
      <c r="X126" s="23" t="s">
        <v>33</v>
      </c>
      <c r="Y126" s="23" t="s">
        <v>33</v>
      </c>
      <c r="Z126" s="24">
        <v>8025</v>
      </c>
      <c r="AA126" s="24">
        <v>60</v>
      </c>
      <c r="AB126" s="24">
        <v>90</v>
      </c>
      <c r="AC126" s="24">
        <v>65</v>
      </c>
      <c r="AD126" s="23" t="s">
        <v>769</v>
      </c>
      <c r="AE126" s="23" t="s">
        <v>23</v>
      </c>
      <c r="AF126" s="23" t="s">
        <v>11</v>
      </c>
      <c r="AG126" s="23" t="s">
        <v>26</v>
      </c>
      <c r="AH126" s="23" t="s">
        <v>26</v>
      </c>
      <c r="AI126" s="23" t="s">
        <v>12</v>
      </c>
      <c r="AJ126" s="23" t="s">
        <v>11</v>
      </c>
      <c r="AK126" s="23" t="s">
        <v>23</v>
      </c>
      <c r="AL126" s="23" t="s">
        <v>13</v>
      </c>
      <c r="AM126" s="23" t="s">
        <v>26</v>
      </c>
      <c r="AN126" s="23" t="s">
        <v>14</v>
      </c>
      <c r="AO126" s="23" t="s">
        <v>26</v>
      </c>
      <c r="AP126" s="23" t="s">
        <v>36</v>
      </c>
      <c r="AQ126" s="23" t="s">
        <v>26</v>
      </c>
      <c r="AR126" s="23"/>
      <c r="AS126" s="23" t="s">
        <v>13</v>
      </c>
      <c r="AT126" s="23" t="s">
        <v>26</v>
      </c>
      <c r="AU126" s="23" t="s">
        <v>14</v>
      </c>
      <c r="AV126" s="25" t="s">
        <v>26</v>
      </c>
      <c r="AW126" s="25" t="s">
        <v>26</v>
      </c>
      <c r="AX126" s="26">
        <v>19</v>
      </c>
      <c r="AY126" s="26">
        <v>161.5</v>
      </c>
      <c r="AZ126" s="25" t="s">
        <v>14</v>
      </c>
      <c r="BA126" s="25" t="s">
        <v>14</v>
      </c>
      <c r="BB126" s="23" t="s">
        <v>26</v>
      </c>
      <c r="BC126" s="23" t="s">
        <v>15</v>
      </c>
      <c r="BD126" s="23" t="s">
        <v>26</v>
      </c>
      <c r="BE126" s="23" t="s">
        <v>11</v>
      </c>
      <c r="BF126" s="23" t="s">
        <v>119</v>
      </c>
      <c r="BG126" s="23" t="s">
        <v>11</v>
      </c>
      <c r="BH126" s="23" t="s">
        <v>17</v>
      </c>
      <c r="BI126" s="23" t="s">
        <v>26</v>
      </c>
      <c r="BJ126" s="23"/>
      <c r="BK126" s="23" t="s">
        <v>11</v>
      </c>
      <c r="BL126" s="23" t="s">
        <v>11</v>
      </c>
      <c r="BM126" s="23" t="s">
        <v>11</v>
      </c>
      <c r="BN126" s="23"/>
      <c r="BO126" s="24">
        <v>61.2</v>
      </c>
      <c r="BP126" s="24">
        <v>308</v>
      </c>
      <c r="BQ126" s="24">
        <v>200</v>
      </c>
      <c r="BR126" s="24">
        <v>298</v>
      </c>
      <c r="BS126" s="24">
        <v>200</v>
      </c>
      <c r="BT126" s="23"/>
      <c r="BU126" s="23"/>
      <c r="BV126" s="24">
        <v>14.3</v>
      </c>
      <c r="BW126" s="24">
        <v>0.21</v>
      </c>
      <c r="BX126" s="23"/>
      <c r="BY126" s="24">
        <v>0.19</v>
      </c>
      <c r="BZ126" s="27">
        <v>0.21</v>
      </c>
      <c r="CA126" s="27">
        <v>0.19</v>
      </c>
      <c r="CB126" s="25"/>
      <c r="CC126" s="25"/>
      <c r="CD126" s="28">
        <v>14.5</v>
      </c>
      <c r="CE126" s="28">
        <v>0.21</v>
      </c>
      <c r="CF126" s="25"/>
      <c r="CG126" s="28">
        <v>0.19</v>
      </c>
      <c r="CH126" s="28">
        <v>15.51</v>
      </c>
      <c r="CI126" s="28">
        <v>0.5</v>
      </c>
      <c r="CJ126" s="28">
        <v>0.5</v>
      </c>
      <c r="CK126" s="28">
        <v>0</v>
      </c>
      <c r="CL126" s="28">
        <v>0</v>
      </c>
      <c r="CM126" s="28">
        <v>0.65</v>
      </c>
      <c r="CN126" s="25"/>
      <c r="CO126" s="28">
        <v>0</v>
      </c>
      <c r="CP126" s="30" t="s">
        <v>5</v>
      </c>
      <c r="CQ126" s="8">
        <f t="shared" si="12"/>
        <v>8024.7678018575853</v>
      </c>
      <c r="CR126" s="8">
        <f t="shared" si="13"/>
        <v>20</v>
      </c>
      <c r="CS126" s="8">
        <f t="shared" si="14"/>
        <v>1.3</v>
      </c>
      <c r="CT126" s="8">
        <f t="shared" si="15"/>
        <v>30</v>
      </c>
      <c r="CU126" s="8">
        <f t="shared" si="16"/>
        <v>300</v>
      </c>
      <c r="CV126" s="10">
        <f t="shared" si="17"/>
        <v>49742</v>
      </c>
      <c r="CW126" s="10">
        <f t="shared" si="20"/>
        <v>49.741999999999997</v>
      </c>
      <c r="CX126" s="8" t="str">
        <f t="shared" si="18"/>
        <v>No</v>
      </c>
      <c r="CY126" s="30" t="s">
        <v>11</v>
      </c>
      <c r="CZ126" s="30" t="s">
        <v>11</v>
      </c>
      <c r="DA126" s="31" t="s">
        <v>11</v>
      </c>
      <c r="DB126" s="31" t="s">
        <v>11</v>
      </c>
      <c r="DC126" s="8" t="str">
        <f t="shared" si="19"/>
        <v>No</v>
      </c>
      <c r="DD126" s="8" t="s">
        <v>11</v>
      </c>
      <c r="DE126" s="30" t="s">
        <v>11</v>
      </c>
      <c r="DF126" s="10">
        <f t="shared" si="21"/>
        <v>45.039540000000002</v>
      </c>
      <c r="DG126" s="9">
        <f>IF(S126&lt;Monitors!$H$4,(S126*Monitors!$I$4)+Monitors!$J$4,IF(S126&lt;Monitors!$H$5,(S126*Monitors!$I$5)+Monitors!$J$5,IF(S126&lt;Monitors!$H$6,(S126*Monitors!$I$6)+Monitors!$J$6,IF(S126&lt;Monitors!$H$7,(Monitors!$I$7*S126)+Monitors!$J$7,IF(S126&lt;Monitors!$H$8,(S126*Monitors!$I$8)+Monitors!$J$8,IF(S126&lt;Monitors!$H$9,(S126*Monitors!$I$9)+Monitors!$J$9,IF(S126&lt;Monitors!$H$10,(S126*Monitors!$I$10)+Monitors!$J$10,IF(S126&lt;Monitors!$H$11,(S126*Monitors!$I$11)+Monitors!$J$11,Monitors!$J$12))))))))</f>
        <v>33.145833333333336</v>
      </c>
      <c r="DH126" s="10">
        <f>$DF126-(Monitors!$B$4*'All Data'!$W126)</f>
        <v>37.095060000000004</v>
      </c>
      <c r="DI126" s="10">
        <f>IF($CX126="Yes",DH126-(Monitors!$E$4*(DG126+(Monitors!$B$4*'All Data'!$W126))),'All Data'!DH126)</f>
        <v>37.095060000000004</v>
      </c>
      <c r="DJ126" s="10">
        <f>IF(DD126="Yes",'All Data'!DI126-(DG126*Monitors!$C$4),'All Data'!DI126)</f>
        <v>37.095060000000004</v>
      </c>
      <c r="DK126" s="10">
        <f>IF($DE126="Yes",DJ126-(DG126*Monitors!$D$4),'All Data'!DJ126)</f>
        <v>37.095060000000004</v>
      </c>
      <c r="DL126" s="10">
        <f>IF($CZ126="Yes",DK126-Monitors!$C$7,'All Data'!DK126)</f>
        <v>37.095060000000004</v>
      </c>
      <c r="DM126" s="10">
        <f>IF($DA126="Yes",DL126-Monitors!$D$7,'All Data'!DL126)</f>
        <v>37.095060000000004</v>
      </c>
      <c r="DN126" s="10">
        <f>IF(DB126="Yes",DM126-((DG126+(W126*Monitors!$B$4))*Monitors!$F$4),'All Data'!DM126)</f>
        <v>37.095060000000004</v>
      </c>
      <c r="DO126" s="8" t="str">
        <f t="shared" si="22"/>
        <v>No</v>
      </c>
      <c r="DP126" s="10">
        <v>1.9896800000000001</v>
      </c>
      <c r="DQ126" s="10">
        <v>12.310320000000001</v>
      </c>
      <c r="DR126" s="10">
        <v>12.310320000000001</v>
      </c>
      <c r="DS126" s="9">
        <v>15.405143192733448</v>
      </c>
      <c r="DT126" s="9" t="s">
        <v>23</v>
      </c>
      <c r="DU126" s="14">
        <v>0</v>
      </c>
    </row>
    <row r="127" spans="1:125" ht="18" customHeight="1">
      <c r="A127" s="29">
        <v>126</v>
      </c>
      <c r="B127" s="29">
        <v>26</v>
      </c>
      <c r="C127" s="29">
        <v>810</v>
      </c>
      <c r="D127" s="21">
        <v>41202</v>
      </c>
      <c r="E127" s="21">
        <v>41311</v>
      </c>
      <c r="F127" s="21">
        <v>41312</v>
      </c>
      <c r="G127" s="20" t="s">
        <v>336</v>
      </c>
      <c r="H127" s="20"/>
      <c r="I127" s="22">
        <v>6</v>
      </c>
      <c r="J127" s="20" t="s">
        <v>5</v>
      </c>
      <c r="K127" s="20"/>
      <c r="L127" s="20" t="s">
        <v>27</v>
      </c>
      <c r="M127" s="23" t="s">
        <v>27</v>
      </c>
      <c r="N127" s="23" t="s">
        <v>7</v>
      </c>
      <c r="O127" s="23"/>
      <c r="P127" s="24">
        <v>10.1</v>
      </c>
      <c r="Q127" s="24">
        <v>16.100000000000001</v>
      </c>
      <c r="R127" s="24">
        <v>19</v>
      </c>
      <c r="S127" s="24">
        <v>161</v>
      </c>
      <c r="T127" s="24">
        <v>0.67</v>
      </c>
      <c r="U127" s="24">
        <v>1440</v>
      </c>
      <c r="V127" s="24">
        <v>900</v>
      </c>
      <c r="W127" s="24">
        <v>1.296</v>
      </c>
      <c r="X127" s="23" t="s">
        <v>154</v>
      </c>
      <c r="Y127" s="23" t="s">
        <v>154</v>
      </c>
      <c r="Z127" s="24">
        <v>8025</v>
      </c>
      <c r="AA127" s="24">
        <v>60</v>
      </c>
      <c r="AB127" s="24">
        <v>170</v>
      </c>
      <c r="AC127" s="24">
        <v>160</v>
      </c>
      <c r="AD127" s="23" t="s">
        <v>10</v>
      </c>
      <c r="AE127" s="23" t="s">
        <v>11</v>
      </c>
      <c r="AF127" s="23" t="s">
        <v>11</v>
      </c>
      <c r="AG127" s="23"/>
      <c r="AH127" s="23"/>
      <c r="AI127" s="23" t="s">
        <v>12</v>
      </c>
      <c r="AJ127" s="23" t="s">
        <v>11</v>
      </c>
      <c r="AK127" s="23" t="s">
        <v>23</v>
      </c>
      <c r="AL127" s="23" t="s">
        <v>25</v>
      </c>
      <c r="AM127" s="23"/>
      <c r="AN127" s="23" t="s">
        <v>14</v>
      </c>
      <c r="AO127" s="23"/>
      <c r="AP127" s="23" t="s">
        <v>36</v>
      </c>
      <c r="AQ127" s="23"/>
      <c r="AR127" s="23"/>
      <c r="AS127" s="23" t="s">
        <v>25</v>
      </c>
      <c r="AT127" s="23"/>
      <c r="AU127" s="23" t="s">
        <v>14</v>
      </c>
      <c r="AV127" s="25"/>
      <c r="AW127" s="25"/>
      <c r="AX127" s="26">
        <v>19</v>
      </c>
      <c r="AY127" s="26">
        <v>161</v>
      </c>
      <c r="AZ127" s="25" t="s">
        <v>14</v>
      </c>
      <c r="BA127" s="25" t="s">
        <v>14</v>
      </c>
      <c r="BB127" s="23"/>
      <c r="BC127" s="23" t="s">
        <v>15</v>
      </c>
      <c r="BD127" s="23"/>
      <c r="BE127" s="23" t="s">
        <v>23</v>
      </c>
      <c r="BF127" s="23" t="s">
        <v>711</v>
      </c>
      <c r="BG127" s="23" t="s">
        <v>11</v>
      </c>
      <c r="BH127" s="23" t="s">
        <v>17</v>
      </c>
      <c r="BI127" s="23"/>
      <c r="BJ127" s="23"/>
      <c r="BK127" s="23" t="s">
        <v>11</v>
      </c>
      <c r="BL127" s="23" t="s">
        <v>11</v>
      </c>
      <c r="BM127" s="23"/>
      <c r="BN127" s="23"/>
      <c r="BO127" s="24">
        <v>5.8</v>
      </c>
      <c r="BP127" s="24">
        <v>258.89999999999998</v>
      </c>
      <c r="BQ127" s="24">
        <v>250</v>
      </c>
      <c r="BR127" s="24">
        <v>210.9</v>
      </c>
      <c r="BS127" s="24">
        <v>200</v>
      </c>
      <c r="BT127" s="23"/>
      <c r="BU127" s="23"/>
      <c r="BV127" s="24">
        <v>14.32</v>
      </c>
      <c r="BW127" s="24">
        <v>0.37</v>
      </c>
      <c r="BX127" s="23"/>
      <c r="BY127" s="24">
        <v>0.32</v>
      </c>
      <c r="BZ127" s="27">
        <v>0.37</v>
      </c>
      <c r="CA127" s="27">
        <v>0.32</v>
      </c>
      <c r="CB127" s="25"/>
      <c r="CC127" s="25"/>
      <c r="CD127" s="28">
        <v>14.97</v>
      </c>
      <c r="CE127" s="28">
        <v>0.43</v>
      </c>
      <c r="CF127" s="25"/>
      <c r="CG127" s="28">
        <v>0.38</v>
      </c>
      <c r="CH127" s="28">
        <v>15.5</v>
      </c>
      <c r="CI127" s="28">
        <v>0.5</v>
      </c>
      <c r="CJ127" s="28">
        <v>0.5</v>
      </c>
      <c r="CK127" s="25"/>
      <c r="CL127" s="25"/>
      <c r="CM127" s="28">
        <v>0.38</v>
      </c>
      <c r="CN127" s="25"/>
      <c r="CO127" s="28">
        <v>0</v>
      </c>
      <c r="CP127" s="30" t="s">
        <v>5</v>
      </c>
      <c r="CQ127" s="8">
        <f t="shared" si="12"/>
        <v>8049.6894409937886</v>
      </c>
      <c r="CR127" s="8">
        <f t="shared" si="13"/>
        <v>20</v>
      </c>
      <c r="CS127" s="8">
        <f t="shared" si="14"/>
        <v>1.3</v>
      </c>
      <c r="CT127" s="8">
        <f t="shared" si="15"/>
        <v>30</v>
      </c>
      <c r="CU127" s="8">
        <f t="shared" si="16"/>
        <v>200</v>
      </c>
      <c r="CV127" s="10">
        <f t="shared" si="17"/>
        <v>41682.899999999994</v>
      </c>
      <c r="CW127" s="10">
        <f t="shared" si="20"/>
        <v>41.682899999999997</v>
      </c>
      <c r="CX127" s="8" t="str">
        <f t="shared" si="18"/>
        <v>No</v>
      </c>
      <c r="CY127" s="30" t="s">
        <v>11</v>
      </c>
      <c r="CZ127" s="30" t="s">
        <v>11</v>
      </c>
      <c r="DA127" s="31" t="s">
        <v>11</v>
      </c>
      <c r="DB127" s="31" t="s">
        <v>11</v>
      </c>
      <c r="DC127" s="8" t="str">
        <f t="shared" si="19"/>
        <v>No</v>
      </c>
      <c r="DD127" s="8" t="s">
        <v>11</v>
      </c>
      <c r="DE127" s="30" t="s">
        <v>11</v>
      </c>
      <c r="DF127" s="10">
        <f t="shared" si="21"/>
        <v>46.011899999999997</v>
      </c>
      <c r="DG127" s="9">
        <f>IF(S127&lt;Monitors!$H$4,(S127*Monitors!$I$4)+Monitors!$J$4,IF(S127&lt;Monitors!$H$5,(S127*Monitors!$I$5)+Monitors!$J$5,IF(S127&lt;Monitors!$H$6,(S127*Monitors!$I$6)+Monitors!$J$6,IF(S127&lt;Monitors!$H$7,(Monitors!$I$7*S127)+Monitors!$J$7,IF(S127&lt;Monitors!$H$8,(S127*Monitors!$I$8)+Monitors!$J$8,IF(S127&lt;Monitors!$H$9,(S127*Monitors!$I$9)+Monitors!$J$9,IF(S127&lt;Monitors!$H$10,(S127*Monitors!$I$10)+Monitors!$J$10,IF(S127&lt;Monitors!$H$11,(S127*Monitors!$I$11)+Monitors!$J$11,Monitors!$J$12))))))))</f>
        <v>33.041666666666671</v>
      </c>
      <c r="DH127" s="10">
        <f>$DF127-(Monitors!$B$4*'All Data'!$W127)</f>
        <v>38.067419999999998</v>
      </c>
      <c r="DI127" s="10">
        <f>IF($CX127="Yes",DH127-(Monitors!$E$4*(DG127+(Monitors!$B$4*'All Data'!$W127))),'All Data'!DH127)</f>
        <v>38.067419999999998</v>
      </c>
      <c r="DJ127" s="10">
        <f>IF(DD127="Yes",'All Data'!DI127-(DG127*Monitors!$C$4),'All Data'!DI127)</f>
        <v>38.067419999999998</v>
      </c>
      <c r="DK127" s="10">
        <f>IF($DE127="Yes",DJ127-(DG127*Monitors!$D$4),'All Data'!DJ127)</f>
        <v>38.067419999999998</v>
      </c>
      <c r="DL127" s="10">
        <f>IF($CZ127="Yes",DK127-Monitors!$C$7,'All Data'!DK127)</f>
        <v>38.067419999999998</v>
      </c>
      <c r="DM127" s="10">
        <f>IF($DA127="Yes",DL127-Monitors!$D$7,'All Data'!DL127)</f>
        <v>38.067419999999998</v>
      </c>
      <c r="DN127" s="10">
        <f>IF(DB127="Yes",DM127-((DG127+(W127*Monitors!$B$4))*Monitors!$F$4),'All Data'!DM127)</f>
        <v>38.067419999999998</v>
      </c>
      <c r="DO127" s="8" t="str">
        <f t="shared" si="22"/>
        <v>No</v>
      </c>
      <c r="DP127" s="10">
        <v>1.6673159999999998</v>
      </c>
      <c r="DQ127" s="10">
        <v>12.652684000000001</v>
      </c>
      <c r="DR127" s="10">
        <v>12.652684000000001</v>
      </c>
      <c r="DS127" s="9">
        <v>15.357839033293589</v>
      </c>
      <c r="DT127" s="9" t="s">
        <v>23</v>
      </c>
      <c r="DU127" s="14">
        <v>0</v>
      </c>
    </row>
    <row r="128" spans="1:125" ht="18" customHeight="1">
      <c r="A128" s="29">
        <v>127</v>
      </c>
      <c r="B128" s="29">
        <v>24</v>
      </c>
      <c r="C128" s="29">
        <v>20</v>
      </c>
      <c r="D128" s="21">
        <v>41167</v>
      </c>
      <c r="E128" s="21">
        <v>41409</v>
      </c>
      <c r="F128" s="21">
        <v>41423</v>
      </c>
      <c r="G128" s="20" t="s">
        <v>4</v>
      </c>
      <c r="H128" s="20" t="s">
        <v>26</v>
      </c>
      <c r="I128" s="22">
        <v>6</v>
      </c>
      <c r="J128" s="20" t="s">
        <v>5</v>
      </c>
      <c r="K128" s="20" t="s">
        <v>26</v>
      </c>
      <c r="L128" s="20" t="s">
        <v>27</v>
      </c>
      <c r="M128" s="23" t="s">
        <v>27</v>
      </c>
      <c r="N128" s="23" t="s">
        <v>7</v>
      </c>
      <c r="O128" s="23" t="s">
        <v>26</v>
      </c>
      <c r="P128" s="24">
        <v>9.8000000000000007</v>
      </c>
      <c r="Q128" s="24">
        <v>16.100000000000001</v>
      </c>
      <c r="R128" s="24">
        <v>19</v>
      </c>
      <c r="S128" s="24">
        <v>157.6</v>
      </c>
      <c r="T128" s="24">
        <v>1.6</v>
      </c>
      <c r="U128" s="24">
        <v>900</v>
      </c>
      <c r="V128" s="24">
        <v>1440</v>
      </c>
      <c r="W128" s="24">
        <v>1.296</v>
      </c>
      <c r="X128" s="23" t="s">
        <v>33</v>
      </c>
      <c r="Y128" s="23" t="s">
        <v>33</v>
      </c>
      <c r="Z128" s="24">
        <v>8214</v>
      </c>
      <c r="AA128" s="24">
        <v>60</v>
      </c>
      <c r="AB128" s="24">
        <v>160</v>
      </c>
      <c r="AC128" s="24">
        <v>160</v>
      </c>
      <c r="AD128" s="23" t="s">
        <v>607</v>
      </c>
      <c r="AE128" s="23" t="s">
        <v>23</v>
      </c>
      <c r="AF128" s="23" t="s">
        <v>11</v>
      </c>
      <c r="AG128" s="23" t="s">
        <v>26</v>
      </c>
      <c r="AH128" s="23" t="s">
        <v>26</v>
      </c>
      <c r="AI128" s="23" t="s">
        <v>12</v>
      </c>
      <c r="AJ128" s="23" t="s">
        <v>11</v>
      </c>
      <c r="AK128" s="23" t="s">
        <v>23</v>
      </c>
      <c r="AL128" s="23" t="s">
        <v>25</v>
      </c>
      <c r="AM128" s="23" t="s">
        <v>14</v>
      </c>
      <c r="AN128" s="23" t="s">
        <v>72</v>
      </c>
      <c r="AO128" s="23" t="s">
        <v>14</v>
      </c>
      <c r="AP128" s="23" t="s">
        <v>36</v>
      </c>
      <c r="AQ128" s="23" t="s">
        <v>14</v>
      </c>
      <c r="AR128" s="23"/>
      <c r="AS128" s="23" t="s">
        <v>25</v>
      </c>
      <c r="AT128" s="23" t="s">
        <v>14</v>
      </c>
      <c r="AU128" s="23" t="s">
        <v>83</v>
      </c>
      <c r="AV128" s="25" t="s">
        <v>14</v>
      </c>
      <c r="AW128" s="25" t="s">
        <v>14</v>
      </c>
      <c r="AX128" s="26">
        <v>19</v>
      </c>
      <c r="AY128" s="26">
        <v>157.6</v>
      </c>
      <c r="AZ128" s="25" t="s">
        <v>72</v>
      </c>
      <c r="BA128" s="25" t="s">
        <v>83</v>
      </c>
      <c r="BB128" s="23" t="s">
        <v>14</v>
      </c>
      <c r="BC128" s="23" t="s">
        <v>15</v>
      </c>
      <c r="BD128" s="23" t="s">
        <v>14</v>
      </c>
      <c r="BE128" s="23" t="s">
        <v>11</v>
      </c>
      <c r="BF128" s="23" t="s">
        <v>768</v>
      </c>
      <c r="BG128" s="23" t="s">
        <v>11</v>
      </c>
      <c r="BH128" s="23" t="s">
        <v>17</v>
      </c>
      <c r="BI128" s="23" t="s">
        <v>26</v>
      </c>
      <c r="BJ128" s="23"/>
      <c r="BK128" s="23" t="s">
        <v>11</v>
      </c>
      <c r="BL128" s="23" t="s">
        <v>11</v>
      </c>
      <c r="BM128" s="23" t="s">
        <v>11</v>
      </c>
      <c r="BN128" s="23"/>
      <c r="BO128" s="24">
        <v>17</v>
      </c>
      <c r="BP128" s="24">
        <v>274</v>
      </c>
      <c r="BQ128" s="24">
        <v>300</v>
      </c>
      <c r="BR128" s="24">
        <v>259</v>
      </c>
      <c r="BS128" s="24">
        <v>200</v>
      </c>
      <c r="BT128" s="23"/>
      <c r="BU128" s="23"/>
      <c r="BV128" s="24">
        <v>14.4</v>
      </c>
      <c r="BW128" s="24">
        <v>0.2</v>
      </c>
      <c r="BX128" s="23"/>
      <c r="BY128" s="24">
        <v>0.1</v>
      </c>
      <c r="BZ128" s="27">
        <v>0.2</v>
      </c>
      <c r="CA128" s="27">
        <v>0.1</v>
      </c>
      <c r="CB128" s="25"/>
      <c r="CC128" s="25"/>
      <c r="CD128" s="28">
        <v>14.6</v>
      </c>
      <c r="CE128" s="28">
        <v>0.2</v>
      </c>
      <c r="CF128" s="25"/>
      <c r="CG128" s="28">
        <v>0.1</v>
      </c>
      <c r="CH128" s="28">
        <v>15.42</v>
      </c>
      <c r="CI128" s="28">
        <v>1</v>
      </c>
      <c r="CJ128" s="28">
        <v>0.5</v>
      </c>
      <c r="CK128" s="28">
        <v>0</v>
      </c>
      <c r="CL128" s="28">
        <v>0</v>
      </c>
      <c r="CM128" s="28">
        <v>0.5</v>
      </c>
      <c r="CN128" s="25"/>
      <c r="CO128" s="28">
        <v>0</v>
      </c>
      <c r="CP128" s="30" t="s">
        <v>5</v>
      </c>
      <c r="CQ128" s="8">
        <f t="shared" si="12"/>
        <v>8223.3502538071061</v>
      </c>
      <c r="CR128" s="8">
        <f t="shared" si="13"/>
        <v>20</v>
      </c>
      <c r="CS128" s="8">
        <f t="shared" si="14"/>
        <v>1.3</v>
      </c>
      <c r="CT128" s="8">
        <f t="shared" si="15"/>
        <v>30</v>
      </c>
      <c r="CU128" s="8">
        <f t="shared" si="16"/>
        <v>200</v>
      </c>
      <c r="CV128" s="10">
        <f t="shared" si="17"/>
        <v>43182.400000000001</v>
      </c>
      <c r="CW128" s="10">
        <f t="shared" si="20"/>
        <v>43.182400000000001</v>
      </c>
      <c r="CX128" s="8" t="str">
        <f t="shared" si="18"/>
        <v>No</v>
      </c>
      <c r="CY128" s="30" t="s">
        <v>11</v>
      </c>
      <c r="CZ128" s="30" t="s">
        <v>11</v>
      </c>
      <c r="DA128" s="31" t="s">
        <v>11</v>
      </c>
      <c r="DB128" s="31" t="s">
        <v>11</v>
      </c>
      <c r="DC128" s="8" t="str">
        <f t="shared" si="19"/>
        <v>No</v>
      </c>
      <c r="DD128" s="8" t="s">
        <v>11</v>
      </c>
      <c r="DE128" s="30" t="s">
        <v>11</v>
      </c>
      <c r="DF128" s="10">
        <f t="shared" si="21"/>
        <v>45.289199999999994</v>
      </c>
      <c r="DG128" s="9">
        <f>IF(S128&lt;Monitors!$H$4,(S128*Monitors!$I$4)+Monitors!$J$4,IF(S128&lt;Monitors!$H$5,(S128*Monitors!$I$5)+Monitors!$J$5,IF(S128&lt;Monitors!$H$6,(S128*Monitors!$I$6)+Monitors!$J$6,IF(S128&lt;Monitors!$H$7,(Monitors!$I$7*S128)+Monitors!$J$7,IF(S128&lt;Monitors!$H$8,(S128*Monitors!$I$8)+Monitors!$J$8,IF(S128&lt;Monitors!$H$9,(S128*Monitors!$I$9)+Monitors!$J$9,IF(S128&lt;Monitors!$H$10,(S128*Monitors!$I$10)+Monitors!$J$10,IF(S128&lt;Monitors!$H$11,(S128*Monitors!$I$11)+Monitors!$J$11,Monitors!$J$12))))))))</f>
        <v>32.333333333333336</v>
      </c>
      <c r="DH128" s="10">
        <f>$DF128-(Monitors!$B$4*'All Data'!$W128)</f>
        <v>37.344719999999995</v>
      </c>
      <c r="DI128" s="10">
        <f>IF($CX128="Yes",DH128-(Monitors!$E$4*(DG128+(Monitors!$B$4*'All Data'!$W128))),'All Data'!DH128)</f>
        <v>37.344719999999995</v>
      </c>
      <c r="DJ128" s="10">
        <f>IF(DD128="Yes",'All Data'!DI128-(DG128*Monitors!$C$4),'All Data'!DI128)</f>
        <v>37.344719999999995</v>
      </c>
      <c r="DK128" s="10">
        <f>IF($DE128="Yes",DJ128-(DG128*Monitors!$D$4),'All Data'!DJ128)</f>
        <v>37.344719999999995</v>
      </c>
      <c r="DL128" s="10">
        <f>IF($CZ128="Yes",DK128-Monitors!$C$7,'All Data'!DK128)</f>
        <v>37.344719999999995</v>
      </c>
      <c r="DM128" s="10">
        <f>IF($DA128="Yes",DL128-Monitors!$D$7,'All Data'!DL128)</f>
        <v>37.344719999999995</v>
      </c>
      <c r="DN128" s="10">
        <f>IF(DB128="Yes",DM128-((DG128+(W128*Monitors!$B$4))*Monitors!$F$4),'All Data'!DM128)</f>
        <v>37.344719999999995</v>
      </c>
      <c r="DO128" s="8" t="str">
        <f t="shared" si="22"/>
        <v>No</v>
      </c>
      <c r="DP128" s="10">
        <v>1.7272960000000002</v>
      </c>
      <c r="DQ128" s="10">
        <v>12.672704</v>
      </c>
      <c r="DR128" s="10">
        <v>12.672704</v>
      </c>
      <c r="DS128" s="9">
        <v>15.036092587904033</v>
      </c>
      <c r="DT128" s="9" t="s">
        <v>23</v>
      </c>
      <c r="DU128" s="14">
        <v>0</v>
      </c>
    </row>
    <row r="129" spans="1:125" ht="18" customHeight="1">
      <c r="A129" s="29">
        <v>128</v>
      </c>
      <c r="B129" s="29">
        <v>24</v>
      </c>
      <c r="C129" s="29">
        <v>24</v>
      </c>
      <c r="D129" s="21">
        <v>41419</v>
      </c>
      <c r="E129" s="21">
        <v>41401</v>
      </c>
      <c r="F129" s="21">
        <v>41435</v>
      </c>
      <c r="G129" s="20"/>
      <c r="H129" s="20" t="s">
        <v>26</v>
      </c>
      <c r="I129" s="22">
        <v>6</v>
      </c>
      <c r="J129" s="20" t="s">
        <v>5</v>
      </c>
      <c r="K129" s="20" t="s">
        <v>26</v>
      </c>
      <c r="L129" s="20" t="s">
        <v>6</v>
      </c>
      <c r="M129" s="23" t="s">
        <v>26</v>
      </c>
      <c r="N129" s="23" t="s">
        <v>7</v>
      </c>
      <c r="O129" s="23" t="s">
        <v>26</v>
      </c>
      <c r="P129" s="24">
        <v>10.1</v>
      </c>
      <c r="Q129" s="24">
        <v>16.100000000000001</v>
      </c>
      <c r="R129" s="24">
        <v>19</v>
      </c>
      <c r="S129" s="24">
        <v>161.5</v>
      </c>
      <c r="T129" s="24">
        <v>1.6</v>
      </c>
      <c r="U129" s="24">
        <v>900</v>
      </c>
      <c r="V129" s="24">
        <v>1440</v>
      </c>
      <c r="W129" s="24">
        <v>1.296</v>
      </c>
      <c r="X129" s="23" t="s">
        <v>33</v>
      </c>
      <c r="Y129" s="23" t="s">
        <v>33</v>
      </c>
      <c r="Z129" s="24">
        <v>8025</v>
      </c>
      <c r="AA129" s="24">
        <v>60</v>
      </c>
      <c r="AB129" s="24">
        <v>90</v>
      </c>
      <c r="AC129" s="24">
        <v>65</v>
      </c>
      <c r="AD129" s="23" t="s">
        <v>769</v>
      </c>
      <c r="AE129" s="23" t="s">
        <v>23</v>
      </c>
      <c r="AF129" s="23" t="s">
        <v>11</v>
      </c>
      <c r="AG129" s="23" t="s">
        <v>26</v>
      </c>
      <c r="AH129" s="23" t="s">
        <v>26</v>
      </c>
      <c r="AI129" s="23" t="s">
        <v>12</v>
      </c>
      <c r="AJ129" s="23" t="s">
        <v>11</v>
      </c>
      <c r="AK129" s="23" t="s">
        <v>23</v>
      </c>
      <c r="AL129" s="23" t="s">
        <v>13</v>
      </c>
      <c r="AM129" s="23" t="s">
        <v>26</v>
      </c>
      <c r="AN129" s="23" t="s">
        <v>14</v>
      </c>
      <c r="AO129" s="23" t="s">
        <v>26</v>
      </c>
      <c r="AP129" s="23" t="s">
        <v>36</v>
      </c>
      <c r="AQ129" s="23" t="s">
        <v>26</v>
      </c>
      <c r="AR129" s="23"/>
      <c r="AS129" s="23" t="s">
        <v>13</v>
      </c>
      <c r="AT129" s="23" t="s">
        <v>26</v>
      </c>
      <c r="AU129" s="23" t="s">
        <v>14</v>
      </c>
      <c r="AV129" s="25" t="s">
        <v>26</v>
      </c>
      <c r="AW129" s="25" t="s">
        <v>26</v>
      </c>
      <c r="AX129" s="26">
        <v>19</v>
      </c>
      <c r="AY129" s="26">
        <v>161.5</v>
      </c>
      <c r="AZ129" s="25" t="s">
        <v>14</v>
      </c>
      <c r="BA129" s="25" t="s">
        <v>14</v>
      </c>
      <c r="BB129" s="23" t="s">
        <v>26</v>
      </c>
      <c r="BC129" s="23" t="s">
        <v>15</v>
      </c>
      <c r="BD129" s="23" t="s">
        <v>26</v>
      </c>
      <c r="BE129" s="23" t="s">
        <v>11</v>
      </c>
      <c r="BF129" s="23" t="s">
        <v>119</v>
      </c>
      <c r="BG129" s="23" t="s">
        <v>11</v>
      </c>
      <c r="BH129" s="23" t="s">
        <v>17</v>
      </c>
      <c r="BI129" s="23" t="s">
        <v>26</v>
      </c>
      <c r="BJ129" s="23"/>
      <c r="BK129" s="23" t="s">
        <v>11</v>
      </c>
      <c r="BL129" s="23" t="s">
        <v>11</v>
      </c>
      <c r="BM129" s="23" t="s">
        <v>11</v>
      </c>
      <c r="BN129" s="23"/>
      <c r="BO129" s="24">
        <v>63</v>
      </c>
      <c r="BP129" s="24">
        <v>311</v>
      </c>
      <c r="BQ129" s="24">
        <v>200</v>
      </c>
      <c r="BR129" s="24">
        <v>284</v>
      </c>
      <c r="BS129" s="24">
        <v>200</v>
      </c>
      <c r="BT129" s="23"/>
      <c r="BU129" s="23"/>
      <c r="BV129" s="24">
        <v>14.47</v>
      </c>
      <c r="BW129" s="24">
        <v>0.16</v>
      </c>
      <c r="BX129" s="23"/>
      <c r="BY129" s="24">
        <v>0.12</v>
      </c>
      <c r="BZ129" s="27">
        <v>0.16</v>
      </c>
      <c r="CA129" s="27">
        <v>0.12</v>
      </c>
      <c r="CB129" s="25"/>
      <c r="CC129" s="25"/>
      <c r="CD129" s="28">
        <v>14.52</v>
      </c>
      <c r="CE129" s="28">
        <v>0.21</v>
      </c>
      <c r="CF129" s="25"/>
      <c r="CG129" s="28">
        <v>0.16</v>
      </c>
      <c r="CH129" s="28">
        <v>15.51</v>
      </c>
      <c r="CI129" s="28">
        <v>0.5</v>
      </c>
      <c r="CJ129" s="28">
        <v>0.5</v>
      </c>
      <c r="CK129" s="28">
        <v>0</v>
      </c>
      <c r="CL129" s="28">
        <v>0</v>
      </c>
      <c r="CM129" s="28">
        <v>0.5</v>
      </c>
      <c r="CN129" s="25"/>
      <c r="CO129" s="28">
        <v>0</v>
      </c>
      <c r="CP129" s="30" t="s">
        <v>5</v>
      </c>
      <c r="CQ129" s="8">
        <f t="shared" si="12"/>
        <v>8024.7678018575853</v>
      </c>
      <c r="CR129" s="8">
        <f t="shared" si="13"/>
        <v>20</v>
      </c>
      <c r="CS129" s="8">
        <f t="shared" si="14"/>
        <v>1.3</v>
      </c>
      <c r="CT129" s="8">
        <f t="shared" si="15"/>
        <v>30</v>
      </c>
      <c r="CU129" s="8">
        <f t="shared" si="16"/>
        <v>300</v>
      </c>
      <c r="CV129" s="10">
        <f t="shared" si="17"/>
        <v>50226.5</v>
      </c>
      <c r="CW129" s="10">
        <f t="shared" si="20"/>
        <v>50.226500000000001</v>
      </c>
      <c r="CX129" s="8" t="str">
        <f t="shared" si="18"/>
        <v>No</v>
      </c>
      <c r="CY129" s="30" t="s">
        <v>11</v>
      </c>
      <c r="CZ129" s="30" t="s">
        <v>11</v>
      </c>
      <c r="DA129" s="31" t="s">
        <v>11</v>
      </c>
      <c r="DB129" s="31" t="s">
        <v>11</v>
      </c>
      <c r="DC129" s="8" t="str">
        <f t="shared" si="19"/>
        <v>No</v>
      </c>
      <c r="DD129" s="8" t="s">
        <v>11</v>
      </c>
      <c r="DE129" s="30" t="s">
        <v>11</v>
      </c>
      <c r="DF129" s="10">
        <f t="shared" si="21"/>
        <v>45.276060000000001</v>
      </c>
      <c r="DG129" s="9">
        <f>IF(S129&lt;Monitors!$H$4,(S129*Monitors!$I$4)+Monitors!$J$4,IF(S129&lt;Monitors!$H$5,(S129*Monitors!$I$5)+Monitors!$J$5,IF(S129&lt;Monitors!$H$6,(S129*Monitors!$I$6)+Monitors!$J$6,IF(S129&lt;Monitors!$H$7,(Monitors!$I$7*S129)+Monitors!$J$7,IF(S129&lt;Monitors!$H$8,(S129*Monitors!$I$8)+Monitors!$J$8,IF(S129&lt;Monitors!$H$9,(S129*Monitors!$I$9)+Monitors!$J$9,IF(S129&lt;Monitors!$H$10,(S129*Monitors!$I$10)+Monitors!$J$10,IF(S129&lt;Monitors!$H$11,(S129*Monitors!$I$11)+Monitors!$J$11,Monitors!$J$12))))))))</f>
        <v>33.145833333333336</v>
      </c>
      <c r="DH129" s="10">
        <f>$DF129-(Monitors!$B$4*'All Data'!$W129)</f>
        <v>37.331580000000002</v>
      </c>
      <c r="DI129" s="10">
        <f>IF($CX129="Yes",DH129-(Monitors!$E$4*(DG129+(Monitors!$B$4*'All Data'!$W129))),'All Data'!DH129)</f>
        <v>37.331580000000002</v>
      </c>
      <c r="DJ129" s="10">
        <f>IF(DD129="Yes",'All Data'!DI129-(DG129*Monitors!$C$4),'All Data'!DI129)</f>
        <v>37.331580000000002</v>
      </c>
      <c r="DK129" s="10">
        <f>IF($DE129="Yes",DJ129-(DG129*Monitors!$D$4),'All Data'!DJ129)</f>
        <v>37.331580000000002</v>
      </c>
      <c r="DL129" s="10">
        <f>IF($CZ129="Yes",DK129-Monitors!$C$7,'All Data'!DK129)</f>
        <v>37.331580000000002</v>
      </c>
      <c r="DM129" s="10">
        <f>IF($DA129="Yes",DL129-Monitors!$D$7,'All Data'!DL129)</f>
        <v>37.331580000000002</v>
      </c>
      <c r="DN129" s="10">
        <f>IF(DB129="Yes",DM129-((DG129+(W129*Monitors!$B$4))*Monitors!$F$4),'All Data'!DM129)</f>
        <v>37.331580000000002</v>
      </c>
      <c r="DO129" s="8" t="str">
        <f t="shared" si="22"/>
        <v>No</v>
      </c>
      <c r="DP129" s="10">
        <v>2.0090600000000003</v>
      </c>
      <c r="DQ129" s="10">
        <v>12.460940000000001</v>
      </c>
      <c r="DR129" s="10">
        <v>12.460940000000001</v>
      </c>
      <c r="DS129" s="9">
        <v>15.405143192733448</v>
      </c>
      <c r="DT129" s="9" t="s">
        <v>23</v>
      </c>
      <c r="DU129" s="14">
        <v>0</v>
      </c>
    </row>
    <row r="130" spans="1:125" ht="18" customHeight="1">
      <c r="A130" s="29">
        <v>129</v>
      </c>
      <c r="B130" s="29">
        <v>2</v>
      </c>
      <c r="C130" s="29">
        <v>911</v>
      </c>
      <c r="D130" s="21">
        <v>41352</v>
      </c>
      <c r="E130" s="21">
        <v>41324</v>
      </c>
      <c r="F130" s="21">
        <v>41334</v>
      </c>
      <c r="G130" s="20" t="s">
        <v>233</v>
      </c>
      <c r="H130" s="20" t="s">
        <v>385</v>
      </c>
      <c r="I130" s="22">
        <v>6</v>
      </c>
      <c r="J130" s="20" t="s">
        <v>5</v>
      </c>
      <c r="K130" s="20"/>
      <c r="L130" s="20" t="s">
        <v>6</v>
      </c>
      <c r="M130" s="23"/>
      <c r="N130" s="23" t="s">
        <v>7</v>
      </c>
      <c r="O130" s="23"/>
      <c r="P130" s="24">
        <v>10.1</v>
      </c>
      <c r="Q130" s="24">
        <v>16.100000000000001</v>
      </c>
      <c r="R130" s="24">
        <v>19</v>
      </c>
      <c r="S130" s="24">
        <v>162.69999999999999</v>
      </c>
      <c r="T130" s="24">
        <v>1.59</v>
      </c>
      <c r="U130" s="24">
        <v>900</v>
      </c>
      <c r="V130" s="24">
        <v>1440</v>
      </c>
      <c r="W130" s="24">
        <v>1.296</v>
      </c>
      <c r="X130" s="23" t="s">
        <v>33</v>
      </c>
      <c r="Y130" s="23" t="s">
        <v>33</v>
      </c>
      <c r="Z130" s="24">
        <v>7965</v>
      </c>
      <c r="AA130" s="24">
        <v>75</v>
      </c>
      <c r="AB130" s="24">
        <v>170</v>
      </c>
      <c r="AC130" s="24">
        <v>160</v>
      </c>
      <c r="AD130" s="23" t="s">
        <v>201</v>
      </c>
      <c r="AE130" s="23" t="s">
        <v>23</v>
      </c>
      <c r="AF130" s="23" t="s">
        <v>11</v>
      </c>
      <c r="AG130" s="23"/>
      <c r="AH130" s="23"/>
      <c r="AI130" s="23" t="s">
        <v>57</v>
      </c>
      <c r="AJ130" s="23" t="s">
        <v>23</v>
      </c>
      <c r="AK130" s="23" t="s">
        <v>11</v>
      </c>
      <c r="AL130" s="23" t="s">
        <v>145</v>
      </c>
      <c r="AM130" s="23" t="s">
        <v>82</v>
      </c>
      <c r="AN130" s="23" t="s">
        <v>14</v>
      </c>
      <c r="AO130" s="23"/>
      <c r="AP130" s="23" t="s">
        <v>36</v>
      </c>
      <c r="AQ130" s="23"/>
      <c r="AR130" s="23"/>
      <c r="AS130" s="23" t="s">
        <v>145</v>
      </c>
      <c r="AT130" s="23" t="s">
        <v>82</v>
      </c>
      <c r="AU130" s="23" t="s">
        <v>14</v>
      </c>
      <c r="AV130" s="25"/>
      <c r="AW130" s="25"/>
      <c r="AX130" s="26">
        <v>19</v>
      </c>
      <c r="AY130" s="26">
        <v>162.69999999999999</v>
      </c>
      <c r="AZ130" s="25" t="s">
        <v>14</v>
      </c>
      <c r="BA130" s="25" t="s">
        <v>14</v>
      </c>
      <c r="BB130" s="23"/>
      <c r="BC130" s="23" t="s">
        <v>15</v>
      </c>
      <c r="BD130" s="23"/>
      <c r="BE130" s="23" t="s">
        <v>11</v>
      </c>
      <c r="BF130" s="23" t="s">
        <v>387</v>
      </c>
      <c r="BG130" s="23" t="s">
        <v>11</v>
      </c>
      <c r="BH130" s="23" t="s">
        <v>368</v>
      </c>
      <c r="BI130" s="23"/>
      <c r="BJ130" s="23" t="s">
        <v>18</v>
      </c>
      <c r="BK130" s="23" t="s">
        <v>11</v>
      </c>
      <c r="BL130" s="23" t="s">
        <v>11</v>
      </c>
      <c r="BM130" s="23"/>
      <c r="BN130" s="23"/>
      <c r="BO130" s="24">
        <v>0.1</v>
      </c>
      <c r="BP130" s="24">
        <v>216.1</v>
      </c>
      <c r="BQ130" s="24">
        <v>216.1</v>
      </c>
      <c r="BR130" s="24">
        <v>201.1</v>
      </c>
      <c r="BS130" s="24">
        <v>201.1</v>
      </c>
      <c r="BT130" s="23"/>
      <c r="BU130" s="23"/>
      <c r="BV130" s="24">
        <v>14.69</v>
      </c>
      <c r="BW130" s="24">
        <v>0.38</v>
      </c>
      <c r="BX130" s="23"/>
      <c r="BY130" s="24">
        <v>0.28000000000000003</v>
      </c>
      <c r="BZ130" s="27">
        <v>0.38</v>
      </c>
      <c r="CA130" s="27">
        <v>0.28000000000000003</v>
      </c>
      <c r="CB130" s="25"/>
      <c r="CC130" s="25"/>
      <c r="CD130" s="25"/>
      <c r="CE130" s="25"/>
      <c r="CF130" s="25"/>
      <c r="CG130" s="25"/>
      <c r="CH130" s="28">
        <v>15.61</v>
      </c>
      <c r="CI130" s="28">
        <v>0.5</v>
      </c>
      <c r="CJ130" s="28">
        <v>0.5</v>
      </c>
      <c r="CK130" s="25"/>
      <c r="CL130" s="25"/>
      <c r="CM130" s="28">
        <v>0.45</v>
      </c>
      <c r="CN130" s="25"/>
      <c r="CO130" s="28">
        <v>1</v>
      </c>
      <c r="CP130" s="30" t="s">
        <v>5</v>
      </c>
      <c r="CQ130" s="8">
        <f t="shared" ref="CQ130:CQ193" si="23">(W130*1000000)/S130</f>
        <v>7965.5808236017219</v>
      </c>
      <c r="CR130" s="8">
        <f t="shared" ref="CR130:CR193" si="24">IF($R130&lt;14,14,IF($R130&lt;16,16,IF($R130&lt;19,19,IF($R130&lt;20,20,IF($R130&lt;22,22,IF($R130&lt;24,24,IF($R130&lt;26,26,28)))))))</f>
        <v>20</v>
      </c>
      <c r="CS130" s="8">
        <f t="shared" ref="CS130:CS193" si="25">IF(W130&lt;=1.05,1.05,IF(W130&lt;=1.3,1.3,IF(W130&lt;=1.5,1.5,IF(W130&lt;=2,2,IF(W130&lt;=2.5,2.5,IF(W130&lt;=3.8,3.8,IF(W130&lt;=5,5,8)))))))</f>
        <v>1.3</v>
      </c>
      <c r="CT130" s="8">
        <f t="shared" ref="CT130:CT193" si="26">IF($R130&lt;30,30,IF($R130&lt;40,40,IF($R130&lt;50,50,IF($R130&lt;=60,60))))</f>
        <v>30</v>
      </c>
      <c r="CU130" s="8">
        <f t="shared" ref="CU130:CU193" si="27">IF(BP130&lt;200,100,IF(BP130&lt;300,200,IF(BP130&lt;400,300,IF(BP130&lt;500,400,IF(BP130&lt;600,500,IF(BP130&lt;700,600,IF(BP130&lt;800,700,IF(BP130&lt;900,800,900))))))))</f>
        <v>200</v>
      </c>
      <c r="CV130" s="10">
        <f t="shared" ref="CV130:CV193" si="28">($BP130*$S130)</f>
        <v>35159.469999999994</v>
      </c>
      <c r="CW130" s="10">
        <f t="shared" si="20"/>
        <v>35.159469999999992</v>
      </c>
      <c r="CX130" s="8" t="str">
        <f t="shared" ref="CX130:CX193" si="29">IF(AND(BL130="Yes",BM130="Yes"),"Yes","No")</f>
        <v>No</v>
      </c>
      <c r="CY130" s="30" t="s">
        <v>11</v>
      </c>
      <c r="CZ130" s="30" t="s">
        <v>11</v>
      </c>
      <c r="DA130" s="31" t="s">
        <v>11</v>
      </c>
      <c r="DB130" s="31" t="s">
        <v>11</v>
      </c>
      <c r="DC130" s="8" t="str">
        <f t="shared" ref="DC130:DC193" si="30">IF(AF130="Yes","Yes","No")</f>
        <v>No</v>
      </c>
      <c r="DD130" s="8" t="s">
        <v>11</v>
      </c>
      <c r="DE130" s="30" t="s">
        <v>11</v>
      </c>
      <c r="DF130" s="10">
        <f t="shared" si="21"/>
        <v>47.203259999999993</v>
      </c>
      <c r="DG130" s="9">
        <f>IF(S130&lt;Monitors!$H$4,(S130*Monitors!$I$4)+Monitors!$J$4,IF(S130&lt;Monitors!$H$5,(S130*Monitors!$I$5)+Monitors!$J$5,IF(S130&lt;Monitors!$H$6,(S130*Monitors!$I$6)+Monitors!$J$6,IF(S130&lt;Monitors!$H$7,(Monitors!$I$7*S130)+Monitors!$J$7,IF(S130&lt;Monitors!$H$8,(S130*Monitors!$I$8)+Monitors!$J$8,IF(S130&lt;Monitors!$H$9,(S130*Monitors!$I$9)+Monitors!$J$9,IF(S130&lt;Monitors!$H$10,(S130*Monitors!$I$10)+Monitors!$J$10,IF(S130&lt;Monitors!$H$11,(S130*Monitors!$I$11)+Monitors!$J$11,Monitors!$J$12))))))))</f>
        <v>33.395833333333336</v>
      </c>
      <c r="DH130" s="10">
        <f>$DF130-(Monitors!$B$4*'All Data'!$W130)</f>
        <v>39.258779999999994</v>
      </c>
      <c r="DI130" s="10">
        <f>IF($CX130="Yes",DH130-(Monitors!$E$4*(DG130+(Monitors!$B$4*'All Data'!$W130))),'All Data'!DH130)</f>
        <v>39.258779999999994</v>
      </c>
      <c r="DJ130" s="10">
        <f>IF(DD130="Yes",'All Data'!DI130-(DG130*Monitors!$C$4),'All Data'!DI130)</f>
        <v>39.258779999999994</v>
      </c>
      <c r="DK130" s="10">
        <f>IF($DE130="Yes",DJ130-(DG130*Monitors!$D$4),'All Data'!DJ130)</f>
        <v>39.258779999999994</v>
      </c>
      <c r="DL130" s="10">
        <f>IF($CZ130="Yes",DK130-Monitors!$C$7,'All Data'!DK130)</f>
        <v>39.258779999999994</v>
      </c>
      <c r="DM130" s="10">
        <f>IF($DA130="Yes",DL130-Monitors!$D$7,'All Data'!DL130)</f>
        <v>39.258779999999994</v>
      </c>
      <c r="DN130" s="10">
        <f>IF(DB130="Yes",DM130-((DG130+(W130*Monitors!$B$4))*Monitors!$F$4),'All Data'!DM130)</f>
        <v>39.258779999999994</v>
      </c>
      <c r="DO130" s="8" t="str">
        <f t="shared" si="22"/>
        <v>No</v>
      </c>
      <c r="DP130" s="10">
        <v>1.4063787999999999</v>
      </c>
      <c r="DQ130" s="10">
        <v>13.283621199999999</v>
      </c>
      <c r="DR130" s="10">
        <v>13.283621199999999</v>
      </c>
      <c r="DS130" s="9">
        <v>15.518660944462322</v>
      </c>
      <c r="DT130" s="9" t="s">
        <v>23</v>
      </c>
      <c r="DU130" s="14">
        <v>0</v>
      </c>
    </row>
    <row r="131" spans="1:125" ht="18" customHeight="1">
      <c r="A131" s="29">
        <v>130</v>
      </c>
      <c r="B131" s="29">
        <v>38</v>
      </c>
      <c r="C131" s="29">
        <v>1056</v>
      </c>
      <c r="D131" s="21">
        <v>42125</v>
      </c>
      <c r="E131" s="21">
        <v>42095</v>
      </c>
      <c r="F131" s="21">
        <v>42096</v>
      </c>
      <c r="G131" s="20" t="s">
        <v>4</v>
      </c>
      <c r="H131" s="20"/>
      <c r="I131" s="22">
        <v>6</v>
      </c>
      <c r="J131" s="20" t="s">
        <v>5</v>
      </c>
      <c r="K131" s="20"/>
      <c r="L131" s="20" t="s">
        <v>6</v>
      </c>
      <c r="M131" s="23"/>
      <c r="N131" s="23" t="s">
        <v>7</v>
      </c>
      <c r="O131" s="23"/>
      <c r="P131" s="24">
        <v>10</v>
      </c>
      <c r="Q131" s="24">
        <v>16.100000000000001</v>
      </c>
      <c r="R131" s="24">
        <v>19</v>
      </c>
      <c r="S131" s="24">
        <v>161.5</v>
      </c>
      <c r="T131" s="24">
        <v>1.6</v>
      </c>
      <c r="U131" s="24">
        <v>900</v>
      </c>
      <c r="V131" s="24">
        <v>1440</v>
      </c>
      <c r="W131" s="24">
        <v>1.296</v>
      </c>
      <c r="X131" s="23" t="s">
        <v>33</v>
      </c>
      <c r="Y131" s="23" t="s">
        <v>33</v>
      </c>
      <c r="Z131" s="24">
        <v>8027</v>
      </c>
      <c r="AA131" s="24">
        <v>60</v>
      </c>
      <c r="AB131" s="24">
        <v>160</v>
      </c>
      <c r="AC131" s="24">
        <v>160</v>
      </c>
      <c r="AD131" s="23" t="s">
        <v>10</v>
      </c>
      <c r="AE131" s="23" t="s">
        <v>11</v>
      </c>
      <c r="AF131" s="23" t="s">
        <v>11</v>
      </c>
      <c r="AG131" s="23"/>
      <c r="AH131" s="23"/>
      <c r="AI131" s="23" t="s">
        <v>12</v>
      </c>
      <c r="AJ131" s="23" t="s">
        <v>11</v>
      </c>
      <c r="AK131" s="23" t="s">
        <v>11</v>
      </c>
      <c r="AL131" s="23" t="s">
        <v>145</v>
      </c>
      <c r="AM131" s="23" t="s">
        <v>1196</v>
      </c>
      <c r="AN131" s="23" t="s">
        <v>14</v>
      </c>
      <c r="AO131" s="23"/>
      <c r="AP131" s="23" t="s">
        <v>36</v>
      </c>
      <c r="AQ131" s="23"/>
      <c r="AR131" s="23"/>
      <c r="AS131" s="23" t="s">
        <v>145</v>
      </c>
      <c r="AT131" s="23" t="s">
        <v>1196</v>
      </c>
      <c r="AU131" s="23" t="s">
        <v>14</v>
      </c>
      <c r="AV131" s="25"/>
      <c r="AW131" s="25"/>
      <c r="AX131" s="26">
        <v>19</v>
      </c>
      <c r="AY131" s="26">
        <v>161.5</v>
      </c>
      <c r="AZ131" s="25" t="s">
        <v>14</v>
      </c>
      <c r="BA131" s="25" t="s">
        <v>14</v>
      </c>
      <c r="BB131" s="23"/>
      <c r="BC131" s="23" t="s">
        <v>15</v>
      </c>
      <c r="BD131" s="23"/>
      <c r="BE131" s="23" t="s">
        <v>11</v>
      </c>
      <c r="BF131" s="23" t="s">
        <v>712</v>
      </c>
      <c r="BG131" s="23" t="s">
        <v>11</v>
      </c>
      <c r="BH131" s="23" t="s">
        <v>17</v>
      </c>
      <c r="BI131" s="23"/>
      <c r="BJ131" s="23" t="s">
        <v>272</v>
      </c>
      <c r="BK131" s="23" t="s">
        <v>11</v>
      </c>
      <c r="BL131" s="23" t="s">
        <v>11</v>
      </c>
      <c r="BM131" s="23"/>
      <c r="BN131" s="23"/>
      <c r="BO131" s="24">
        <v>24.8</v>
      </c>
      <c r="BP131" s="24">
        <v>281.10000000000002</v>
      </c>
      <c r="BQ131" s="24">
        <v>250</v>
      </c>
      <c r="BR131" s="24">
        <v>280.10000000000002</v>
      </c>
      <c r="BS131" s="24">
        <v>201.4</v>
      </c>
      <c r="BT131" s="23"/>
      <c r="BU131" s="23"/>
      <c r="BV131" s="24">
        <v>14.74</v>
      </c>
      <c r="BW131" s="24">
        <v>0.13</v>
      </c>
      <c r="BX131" s="23"/>
      <c r="BY131" s="24">
        <v>0</v>
      </c>
      <c r="BZ131" s="27">
        <v>0.13</v>
      </c>
      <c r="CA131" s="27">
        <v>0</v>
      </c>
      <c r="CB131" s="25"/>
      <c r="CC131" s="25"/>
      <c r="CD131" s="28">
        <v>14.78</v>
      </c>
      <c r="CE131" s="28">
        <v>0.14000000000000001</v>
      </c>
      <c r="CF131" s="25"/>
      <c r="CG131" s="28">
        <v>0</v>
      </c>
      <c r="CH131" s="28">
        <v>15.5</v>
      </c>
      <c r="CI131" s="28">
        <v>0.5</v>
      </c>
      <c r="CJ131" s="28">
        <v>0.5</v>
      </c>
      <c r="CK131" s="25"/>
      <c r="CL131" s="25"/>
      <c r="CM131" s="28">
        <v>0.55000000000000004</v>
      </c>
      <c r="CN131" s="25"/>
      <c r="CO131" s="28">
        <v>0</v>
      </c>
      <c r="CP131" s="30" t="s">
        <v>5</v>
      </c>
      <c r="CQ131" s="8">
        <f t="shared" si="23"/>
        <v>8024.7678018575853</v>
      </c>
      <c r="CR131" s="8">
        <f t="shared" si="24"/>
        <v>20</v>
      </c>
      <c r="CS131" s="8">
        <f t="shared" si="25"/>
        <v>1.3</v>
      </c>
      <c r="CT131" s="8">
        <f t="shared" si="26"/>
        <v>30</v>
      </c>
      <c r="CU131" s="8">
        <f t="shared" si="27"/>
        <v>200</v>
      </c>
      <c r="CV131" s="10">
        <f t="shared" si="28"/>
        <v>45397.65</v>
      </c>
      <c r="CW131" s="10">
        <f t="shared" ref="CW131:CW194" si="31">CV131/1000</f>
        <v>45.397649999999999</v>
      </c>
      <c r="CX131" s="8" t="str">
        <f t="shared" si="29"/>
        <v>No</v>
      </c>
      <c r="CY131" s="30" t="s">
        <v>11</v>
      </c>
      <c r="CZ131" s="30" t="s">
        <v>11</v>
      </c>
      <c r="DA131" s="31" t="s">
        <v>11</v>
      </c>
      <c r="DB131" s="31" t="s">
        <v>11</v>
      </c>
      <c r="DC131" s="8" t="str">
        <f t="shared" si="30"/>
        <v>No</v>
      </c>
      <c r="DD131" s="8" t="s">
        <v>11</v>
      </c>
      <c r="DE131" s="30" t="s">
        <v>11</v>
      </c>
      <c r="DF131" s="10">
        <f t="shared" ref="DF131:DF194" si="32">((BV131*0.35)+(BW131*0.65))*(365*24)/1000</f>
        <v>45.933059999999998</v>
      </c>
      <c r="DG131" s="9">
        <f>IF(S131&lt;Monitors!$H$4,(S131*Monitors!$I$4)+Monitors!$J$4,IF(S131&lt;Monitors!$H$5,(S131*Monitors!$I$5)+Monitors!$J$5,IF(S131&lt;Monitors!$H$6,(S131*Monitors!$I$6)+Monitors!$J$6,IF(S131&lt;Monitors!$H$7,(Monitors!$I$7*S131)+Monitors!$J$7,IF(S131&lt;Monitors!$H$8,(S131*Monitors!$I$8)+Monitors!$J$8,IF(S131&lt;Monitors!$H$9,(S131*Monitors!$I$9)+Monitors!$J$9,IF(S131&lt;Monitors!$H$10,(S131*Monitors!$I$10)+Monitors!$J$10,IF(S131&lt;Monitors!$H$11,(S131*Monitors!$I$11)+Monitors!$J$11,Monitors!$J$12))))))))</f>
        <v>33.145833333333336</v>
      </c>
      <c r="DH131" s="10">
        <f>$DF131-(Monitors!$B$4*'All Data'!$W131)</f>
        <v>37.988579999999999</v>
      </c>
      <c r="DI131" s="10">
        <f>IF($CX131="Yes",DH131-(Monitors!$E$4*(DG131+(Monitors!$B$4*'All Data'!$W131))),'All Data'!DH131)</f>
        <v>37.988579999999999</v>
      </c>
      <c r="DJ131" s="10">
        <f>IF(DD131="Yes",'All Data'!DI131-(DG131*Monitors!$C$4),'All Data'!DI131)</f>
        <v>37.988579999999999</v>
      </c>
      <c r="DK131" s="10">
        <f>IF($DE131="Yes",DJ131-(DG131*Monitors!$D$4),'All Data'!DJ131)</f>
        <v>37.988579999999999</v>
      </c>
      <c r="DL131" s="10">
        <f>IF($CZ131="Yes",DK131-Monitors!$C$7,'All Data'!DK131)</f>
        <v>37.988579999999999</v>
      </c>
      <c r="DM131" s="10">
        <f>IF($DA131="Yes",DL131-Monitors!$D$7,'All Data'!DL131)</f>
        <v>37.988579999999999</v>
      </c>
      <c r="DN131" s="10">
        <f>IF(DB131="Yes",DM131-((DG131+(W131*Monitors!$B$4))*Monitors!$F$4),'All Data'!DM131)</f>
        <v>37.988579999999999</v>
      </c>
      <c r="DO131" s="8" t="str">
        <f t="shared" ref="DO131:DO194" si="33">IF(DN131&lt;=DG131,"Yes","No")</f>
        <v>No</v>
      </c>
      <c r="DP131" s="10">
        <v>1.8159060000000002</v>
      </c>
      <c r="DQ131" s="10">
        <v>12.924094</v>
      </c>
      <c r="DR131" s="10">
        <v>12.924094</v>
      </c>
      <c r="DS131" s="9">
        <v>15.405143192733448</v>
      </c>
      <c r="DT131" s="9" t="s">
        <v>23</v>
      </c>
      <c r="DU131" s="14">
        <v>0</v>
      </c>
    </row>
    <row r="132" spans="1:125" ht="18" customHeight="1">
      <c r="A132" s="29">
        <v>131</v>
      </c>
      <c r="B132" s="29">
        <v>38</v>
      </c>
      <c r="C132" s="29">
        <v>1050</v>
      </c>
      <c r="D132" s="21">
        <v>41281</v>
      </c>
      <c r="E132" s="21">
        <v>41263</v>
      </c>
      <c r="F132" s="21">
        <v>41282</v>
      </c>
      <c r="G132" s="20" t="s">
        <v>4</v>
      </c>
      <c r="H132" s="20"/>
      <c r="I132" s="22">
        <v>6</v>
      </c>
      <c r="J132" s="20" t="s">
        <v>5</v>
      </c>
      <c r="K132" s="20"/>
      <c r="L132" s="20" t="s">
        <v>6</v>
      </c>
      <c r="M132" s="23"/>
      <c r="N132" s="23" t="s">
        <v>7</v>
      </c>
      <c r="O132" s="23"/>
      <c r="P132" s="24">
        <v>10.1</v>
      </c>
      <c r="Q132" s="24">
        <v>16.100000000000001</v>
      </c>
      <c r="R132" s="24">
        <v>19</v>
      </c>
      <c r="S132" s="24">
        <v>162</v>
      </c>
      <c r="T132" s="24">
        <v>1.6</v>
      </c>
      <c r="U132" s="24">
        <v>1440</v>
      </c>
      <c r="V132" s="24">
        <v>900</v>
      </c>
      <c r="W132" s="24">
        <v>1.296</v>
      </c>
      <c r="X132" s="23" t="s">
        <v>154</v>
      </c>
      <c r="Y132" s="23" t="s">
        <v>154</v>
      </c>
      <c r="Z132" s="24">
        <v>7999</v>
      </c>
      <c r="AA132" s="24">
        <v>60</v>
      </c>
      <c r="AB132" s="24">
        <v>170</v>
      </c>
      <c r="AC132" s="24">
        <v>160</v>
      </c>
      <c r="AD132" s="23" t="s">
        <v>10</v>
      </c>
      <c r="AE132" s="23" t="s">
        <v>11</v>
      </c>
      <c r="AF132" s="23" t="s">
        <v>11</v>
      </c>
      <c r="AG132" s="23"/>
      <c r="AH132" s="23"/>
      <c r="AI132" s="23" t="s">
        <v>12</v>
      </c>
      <c r="AJ132" s="23" t="s">
        <v>23</v>
      </c>
      <c r="AK132" s="23" t="s">
        <v>23</v>
      </c>
      <c r="AL132" s="23" t="s">
        <v>114</v>
      </c>
      <c r="AM132" s="23"/>
      <c r="AN132" s="23" t="s">
        <v>14</v>
      </c>
      <c r="AO132" s="23"/>
      <c r="AP132" s="23" t="s">
        <v>14</v>
      </c>
      <c r="AQ132" s="23"/>
      <c r="AR132" s="23"/>
      <c r="AS132" s="23" t="s">
        <v>114</v>
      </c>
      <c r="AT132" s="23"/>
      <c r="AU132" s="23" t="s">
        <v>14</v>
      </c>
      <c r="AV132" s="25"/>
      <c r="AW132" s="25"/>
      <c r="AX132" s="26">
        <v>19</v>
      </c>
      <c r="AY132" s="26">
        <v>162</v>
      </c>
      <c r="AZ132" s="25" t="s">
        <v>14</v>
      </c>
      <c r="BA132" s="25" t="s">
        <v>14</v>
      </c>
      <c r="BB132" s="23"/>
      <c r="BC132" s="23" t="s">
        <v>15</v>
      </c>
      <c r="BD132" s="23"/>
      <c r="BE132" s="23" t="s">
        <v>11</v>
      </c>
      <c r="BF132" s="23" t="s">
        <v>946</v>
      </c>
      <c r="BG132" s="23" t="s">
        <v>11</v>
      </c>
      <c r="BH132" s="23" t="s">
        <v>17</v>
      </c>
      <c r="BI132" s="23"/>
      <c r="BJ132" s="23" t="s">
        <v>272</v>
      </c>
      <c r="BK132" s="23" t="s">
        <v>11</v>
      </c>
      <c r="BL132" s="23" t="s">
        <v>11</v>
      </c>
      <c r="BM132" s="23"/>
      <c r="BN132" s="23"/>
      <c r="BO132" s="24">
        <v>5.7</v>
      </c>
      <c r="BP132" s="24">
        <v>251</v>
      </c>
      <c r="BQ132" s="24">
        <v>250</v>
      </c>
      <c r="BR132" s="24">
        <v>247.4</v>
      </c>
      <c r="BS132" s="24">
        <v>200</v>
      </c>
      <c r="BT132" s="23"/>
      <c r="BU132" s="23"/>
      <c r="BV132" s="24">
        <v>14.83</v>
      </c>
      <c r="BW132" s="24">
        <v>0.22</v>
      </c>
      <c r="BX132" s="23"/>
      <c r="BY132" s="24">
        <v>0.15</v>
      </c>
      <c r="BZ132" s="27">
        <v>0.22</v>
      </c>
      <c r="CA132" s="27">
        <v>0.15</v>
      </c>
      <c r="CB132" s="25"/>
      <c r="CC132" s="25"/>
      <c r="CD132" s="28">
        <v>14.87</v>
      </c>
      <c r="CE132" s="28">
        <v>0.24</v>
      </c>
      <c r="CF132" s="25"/>
      <c r="CG132" s="28">
        <v>0.16</v>
      </c>
      <c r="CH132" s="28">
        <v>15.5</v>
      </c>
      <c r="CI132" s="28">
        <v>0.5</v>
      </c>
      <c r="CJ132" s="28">
        <v>0.5</v>
      </c>
      <c r="CK132" s="25"/>
      <c r="CL132" s="25"/>
      <c r="CM132" s="28">
        <v>0.48</v>
      </c>
      <c r="CN132" s="25"/>
      <c r="CO132" s="28">
        <v>0</v>
      </c>
      <c r="CP132" s="30" t="s">
        <v>5</v>
      </c>
      <c r="CQ132" s="8">
        <f t="shared" si="23"/>
        <v>8000</v>
      </c>
      <c r="CR132" s="8">
        <f t="shared" si="24"/>
        <v>20</v>
      </c>
      <c r="CS132" s="8">
        <f t="shared" si="25"/>
        <v>1.3</v>
      </c>
      <c r="CT132" s="8">
        <f t="shared" si="26"/>
        <v>30</v>
      </c>
      <c r="CU132" s="8">
        <f t="shared" si="27"/>
        <v>200</v>
      </c>
      <c r="CV132" s="10">
        <f t="shared" si="28"/>
        <v>40662</v>
      </c>
      <c r="CW132" s="10">
        <f t="shared" si="31"/>
        <v>40.661999999999999</v>
      </c>
      <c r="CX132" s="8" t="str">
        <f t="shared" si="29"/>
        <v>No</v>
      </c>
      <c r="CY132" s="30" t="s">
        <v>11</v>
      </c>
      <c r="CZ132" s="30" t="s">
        <v>11</v>
      </c>
      <c r="DA132" s="31" t="s">
        <v>11</v>
      </c>
      <c r="DB132" s="31" t="s">
        <v>11</v>
      </c>
      <c r="DC132" s="8" t="str">
        <f t="shared" si="30"/>
        <v>No</v>
      </c>
      <c r="DD132" s="8" t="s">
        <v>11</v>
      </c>
      <c r="DE132" s="30" t="s">
        <v>11</v>
      </c>
      <c r="DF132" s="10">
        <f t="shared" si="32"/>
        <v>46.72146</v>
      </c>
      <c r="DG132" s="9">
        <f>IF(S132&lt;Monitors!$H$4,(S132*Monitors!$I$4)+Monitors!$J$4,IF(S132&lt;Monitors!$H$5,(S132*Monitors!$I$5)+Monitors!$J$5,IF(S132&lt;Monitors!$H$6,(S132*Monitors!$I$6)+Monitors!$J$6,IF(S132&lt;Monitors!$H$7,(Monitors!$I$7*S132)+Monitors!$J$7,IF(S132&lt;Monitors!$H$8,(S132*Monitors!$I$8)+Monitors!$J$8,IF(S132&lt;Monitors!$H$9,(S132*Monitors!$I$9)+Monitors!$J$9,IF(S132&lt;Monitors!$H$10,(S132*Monitors!$I$10)+Monitors!$J$10,IF(S132&lt;Monitors!$H$11,(S132*Monitors!$I$11)+Monitors!$J$11,Monitors!$J$12))))))))</f>
        <v>33.25</v>
      </c>
      <c r="DH132" s="10">
        <f>$DF132-(Monitors!$B$4*'All Data'!$W132)</f>
        <v>38.776980000000002</v>
      </c>
      <c r="DI132" s="10">
        <f>IF($CX132="Yes",DH132-(Monitors!$E$4*(DG132+(Monitors!$B$4*'All Data'!$W132))),'All Data'!DH132)</f>
        <v>38.776980000000002</v>
      </c>
      <c r="DJ132" s="10">
        <f>IF(DD132="Yes",'All Data'!DI132-(DG132*Monitors!$C$4),'All Data'!DI132)</f>
        <v>38.776980000000002</v>
      </c>
      <c r="DK132" s="10">
        <f>IF($DE132="Yes",DJ132-(DG132*Monitors!$D$4),'All Data'!DJ132)</f>
        <v>38.776980000000002</v>
      </c>
      <c r="DL132" s="10">
        <f>IF($CZ132="Yes",DK132-Monitors!$C$7,'All Data'!DK132)</f>
        <v>38.776980000000002</v>
      </c>
      <c r="DM132" s="10">
        <f>IF($DA132="Yes",DL132-Monitors!$D$7,'All Data'!DL132)</f>
        <v>38.776980000000002</v>
      </c>
      <c r="DN132" s="10">
        <f>IF(DB132="Yes",DM132-((DG132+(W132*Monitors!$B$4))*Monitors!$F$4),'All Data'!DM132)</f>
        <v>38.776980000000002</v>
      </c>
      <c r="DO132" s="8" t="str">
        <f t="shared" si="33"/>
        <v>No</v>
      </c>
      <c r="DP132" s="10">
        <v>1.6264800000000001</v>
      </c>
      <c r="DQ132" s="10">
        <v>13.203519999999999</v>
      </c>
      <c r="DR132" s="10">
        <v>13.203519999999999</v>
      </c>
      <c r="DS132" s="9">
        <v>15.452444361327563</v>
      </c>
      <c r="DT132" s="9" t="s">
        <v>23</v>
      </c>
      <c r="DU132" s="14">
        <v>0</v>
      </c>
    </row>
    <row r="133" spans="1:125" ht="18" customHeight="1">
      <c r="A133" s="29">
        <v>132</v>
      </c>
      <c r="B133" s="29">
        <v>19</v>
      </c>
      <c r="C133" s="29">
        <v>887</v>
      </c>
      <c r="D133" s="21">
        <v>40787</v>
      </c>
      <c r="E133" s="21">
        <v>41242</v>
      </c>
      <c r="F133" s="21">
        <v>41253</v>
      </c>
      <c r="G133" s="20" t="s">
        <v>4</v>
      </c>
      <c r="H133" s="20" t="s">
        <v>26</v>
      </c>
      <c r="I133" s="22">
        <v>6</v>
      </c>
      <c r="J133" s="20" t="s">
        <v>5</v>
      </c>
      <c r="K133" s="20" t="s">
        <v>26</v>
      </c>
      <c r="L133" s="20" t="s">
        <v>27</v>
      </c>
      <c r="M133" s="23" t="s">
        <v>27</v>
      </c>
      <c r="N133" s="23" t="s">
        <v>7</v>
      </c>
      <c r="O133" s="23" t="s">
        <v>26</v>
      </c>
      <c r="P133" s="24">
        <v>10.1</v>
      </c>
      <c r="Q133" s="24">
        <v>16.100000000000001</v>
      </c>
      <c r="R133" s="24">
        <v>19</v>
      </c>
      <c r="S133" s="24">
        <v>161.5</v>
      </c>
      <c r="T133" s="24">
        <v>1.6</v>
      </c>
      <c r="U133" s="24">
        <v>900</v>
      </c>
      <c r="V133" s="24">
        <v>1440</v>
      </c>
      <c r="W133" s="24">
        <v>1.296</v>
      </c>
      <c r="X133" s="23" t="s">
        <v>33</v>
      </c>
      <c r="Y133" s="23" t="s">
        <v>33</v>
      </c>
      <c r="Z133" s="24">
        <v>8025</v>
      </c>
      <c r="AA133" s="24">
        <v>60</v>
      </c>
      <c r="AB133" s="24">
        <v>140</v>
      </c>
      <c r="AC133" s="24">
        <v>140</v>
      </c>
      <c r="AD133" s="23" t="s">
        <v>400</v>
      </c>
      <c r="AE133" s="23" t="s">
        <v>23</v>
      </c>
      <c r="AF133" s="23" t="s">
        <v>11</v>
      </c>
      <c r="AG133" s="23" t="s">
        <v>26</v>
      </c>
      <c r="AH133" s="23" t="s">
        <v>26</v>
      </c>
      <c r="AI133" s="23" t="s">
        <v>12</v>
      </c>
      <c r="AJ133" s="23" t="s">
        <v>11</v>
      </c>
      <c r="AK133" s="23" t="s">
        <v>23</v>
      </c>
      <c r="AL133" s="23" t="s">
        <v>78</v>
      </c>
      <c r="AM133" s="23" t="s">
        <v>82</v>
      </c>
      <c r="AN133" s="23" t="s">
        <v>14</v>
      </c>
      <c r="AO133" s="23" t="s">
        <v>14</v>
      </c>
      <c r="AP133" s="23" t="s">
        <v>36</v>
      </c>
      <c r="AQ133" s="23" t="s">
        <v>14</v>
      </c>
      <c r="AR133" s="23"/>
      <c r="AS133" s="23" t="s">
        <v>78</v>
      </c>
      <c r="AT133" s="23" t="s">
        <v>82</v>
      </c>
      <c r="AU133" s="23" t="s">
        <v>14</v>
      </c>
      <c r="AV133" s="25" t="s">
        <v>14</v>
      </c>
      <c r="AW133" s="25" t="s">
        <v>14</v>
      </c>
      <c r="AX133" s="26">
        <v>19</v>
      </c>
      <c r="AY133" s="26">
        <v>161.5</v>
      </c>
      <c r="AZ133" s="25" t="s">
        <v>14</v>
      </c>
      <c r="BA133" s="25" t="s">
        <v>14</v>
      </c>
      <c r="BB133" s="23" t="s">
        <v>14</v>
      </c>
      <c r="BC133" s="23" t="s">
        <v>15</v>
      </c>
      <c r="BD133" s="23" t="s">
        <v>26</v>
      </c>
      <c r="BE133" s="23" t="s">
        <v>11</v>
      </c>
      <c r="BF133" s="23" t="s">
        <v>710</v>
      </c>
      <c r="BG133" s="23" t="s">
        <v>11</v>
      </c>
      <c r="BH133" s="23" t="s">
        <v>17</v>
      </c>
      <c r="BI133" s="23" t="s">
        <v>14</v>
      </c>
      <c r="BJ133" s="23"/>
      <c r="BK133" s="23" t="s">
        <v>11</v>
      </c>
      <c r="BL133" s="23" t="s">
        <v>11</v>
      </c>
      <c r="BM133" s="23" t="s">
        <v>11</v>
      </c>
      <c r="BN133" s="23"/>
      <c r="BO133" s="24">
        <v>98.8</v>
      </c>
      <c r="BP133" s="24">
        <v>239.2</v>
      </c>
      <c r="BQ133" s="24">
        <v>239.2</v>
      </c>
      <c r="BR133" s="24">
        <v>180.5</v>
      </c>
      <c r="BS133" s="24">
        <v>200</v>
      </c>
      <c r="BT133" s="23"/>
      <c r="BU133" s="23"/>
      <c r="BV133" s="24">
        <v>15.03</v>
      </c>
      <c r="BW133" s="24">
        <v>0.31</v>
      </c>
      <c r="BX133" s="23"/>
      <c r="BY133" s="24">
        <v>0.2</v>
      </c>
      <c r="BZ133" s="27">
        <v>0.31</v>
      </c>
      <c r="CA133" s="27">
        <v>0.2</v>
      </c>
      <c r="CB133" s="25"/>
      <c r="CC133" s="25"/>
      <c r="CD133" s="28">
        <v>15.21</v>
      </c>
      <c r="CE133" s="28">
        <v>0.38</v>
      </c>
      <c r="CF133" s="25"/>
      <c r="CG133" s="28">
        <v>0.27</v>
      </c>
      <c r="CH133" s="28">
        <v>15.51</v>
      </c>
      <c r="CI133" s="28">
        <v>0.5</v>
      </c>
      <c r="CJ133" s="28">
        <v>0.5</v>
      </c>
      <c r="CK133" s="28">
        <v>0</v>
      </c>
      <c r="CL133" s="28">
        <v>0</v>
      </c>
      <c r="CM133" s="28">
        <v>0.5</v>
      </c>
      <c r="CN133" s="25"/>
      <c r="CO133" s="28">
        <v>1</v>
      </c>
      <c r="CP133" s="30" t="s">
        <v>5</v>
      </c>
      <c r="CQ133" s="8">
        <f t="shared" si="23"/>
        <v>8024.7678018575853</v>
      </c>
      <c r="CR133" s="8">
        <f t="shared" si="24"/>
        <v>20</v>
      </c>
      <c r="CS133" s="8">
        <f t="shared" si="25"/>
        <v>1.3</v>
      </c>
      <c r="CT133" s="8">
        <f t="shared" si="26"/>
        <v>30</v>
      </c>
      <c r="CU133" s="8">
        <f t="shared" si="27"/>
        <v>200</v>
      </c>
      <c r="CV133" s="10">
        <f t="shared" si="28"/>
        <v>38630.799999999996</v>
      </c>
      <c r="CW133" s="10">
        <f t="shared" si="31"/>
        <v>38.630799999999994</v>
      </c>
      <c r="CX133" s="8" t="str">
        <f t="shared" si="29"/>
        <v>No</v>
      </c>
      <c r="CY133" s="30" t="s">
        <v>11</v>
      </c>
      <c r="CZ133" s="30" t="s">
        <v>11</v>
      </c>
      <c r="DA133" s="31" t="s">
        <v>11</v>
      </c>
      <c r="DB133" s="31" t="s">
        <v>11</v>
      </c>
      <c r="DC133" s="8" t="str">
        <f t="shared" si="30"/>
        <v>No</v>
      </c>
      <c r="DD133" s="8" t="s">
        <v>11</v>
      </c>
      <c r="DE133" s="30" t="s">
        <v>11</v>
      </c>
      <c r="DF133" s="10">
        <f t="shared" si="32"/>
        <v>47.847119999999997</v>
      </c>
      <c r="DG133" s="9">
        <f>IF(S133&lt;Monitors!$H$4,(S133*Monitors!$I$4)+Monitors!$J$4,IF(S133&lt;Monitors!$H$5,(S133*Monitors!$I$5)+Monitors!$J$5,IF(S133&lt;Monitors!$H$6,(S133*Monitors!$I$6)+Monitors!$J$6,IF(S133&lt;Monitors!$H$7,(Monitors!$I$7*S133)+Monitors!$J$7,IF(S133&lt;Monitors!$H$8,(S133*Monitors!$I$8)+Monitors!$J$8,IF(S133&lt;Monitors!$H$9,(S133*Monitors!$I$9)+Monitors!$J$9,IF(S133&lt;Monitors!$H$10,(S133*Monitors!$I$10)+Monitors!$J$10,IF(S133&lt;Monitors!$H$11,(S133*Monitors!$I$11)+Monitors!$J$11,Monitors!$J$12))))))))</f>
        <v>33.145833333333336</v>
      </c>
      <c r="DH133" s="10">
        <f>$DF133-(Monitors!$B$4*'All Data'!$W133)</f>
        <v>39.902639999999998</v>
      </c>
      <c r="DI133" s="10">
        <f>IF($CX133="Yes",DH133-(Monitors!$E$4*(DG133+(Monitors!$B$4*'All Data'!$W133))),'All Data'!DH133)</f>
        <v>39.902639999999998</v>
      </c>
      <c r="DJ133" s="10">
        <f>IF(DD133="Yes",'All Data'!DI133-(DG133*Monitors!$C$4),'All Data'!DI133)</f>
        <v>39.902639999999998</v>
      </c>
      <c r="DK133" s="10">
        <f>IF($DE133="Yes",DJ133-(DG133*Monitors!$D$4),'All Data'!DJ133)</f>
        <v>39.902639999999998</v>
      </c>
      <c r="DL133" s="10">
        <f>IF($CZ133="Yes",DK133-Monitors!$C$7,'All Data'!DK133)</f>
        <v>39.902639999999998</v>
      </c>
      <c r="DM133" s="10">
        <f>IF($DA133="Yes",DL133-Monitors!$D$7,'All Data'!DL133)</f>
        <v>39.902639999999998</v>
      </c>
      <c r="DN133" s="10">
        <f>IF(DB133="Yes",DM133-((DG133+(W133*Monitors!$B$4))*Monitors!$F$4),'All Data'!DM133)</f>
        <v>39.902639999999998</v>
      </c>
      <c r="DO133" s="8" t="str">
        <f t="shared" si="33"/>
        <v>No</v>
      </c>
      <c r="DP133" s="10">
        <v>1.5452319999999999</v>
      </c>
      <c r="DQ133" s="10">
        <v>13.484767999999999</v>
      </c>
      <c r="DR133" s="10">
        <v>13.484767999999999</v>
      </c>
      <c r="DS133" s="9">
        <v>15.405143192733448</v>
      </c>
      <c r="DT133" s="9" t="s">
        <v>23</v>
      </c>
      <c r="DU133" s="14">
        <v>0</v>
      </c>
    </row>
    <row r="134" spans="1:125" ht="18" customHeight="1">
      <c r="A134" s="29">
        <v>133</v>
      </c>
      <c r="B134" s="29">
        <v>12</v>
      </c>
      <c r="C134" s="29">
        <v>753</v>
      </c>
      <c r="D134" s="21">
        <v>41485</v>
      </c>
      <c r="E134" s="21">
        <v>41417</v>
      </c>
      <c r="F134" s="21">
        <v>41424</v>
      </c>
      <c r="G134" s="20" t="s">
        <v>356</v>
      </c>
      <c r="H134" s="20"/>
      <c r="I134" s="22">
        <v>6</v>
      </c>
      <c r="J134" s="20" t="s">
        <v>5</v>
      </c>
      <c r="K134" s="20"/>
      <c r="L134" s="20" t="s">
        <v>6</v>
      </c>
      <c r="M134" s="23"/>
      <c r="N134" s="23" t="s">
        <v>7</v>
      </c>
      <c r="O134" s="23"/>
      <c r="P134" s="24">
        <v>10</v>
      </c>
      <c r="Q134" s="24">
        <v>16.100000000000001</v>
      </c>
      <c r="R134" s="24">
        <v>19</v>
      </c>
      <c r="S134" s="24">
        <v>161.44999999999999</v>
      </c>
      <c r="T134" s="24">
        <v>1.6</v>
      </c>
      <c r="U134" s="24">
        <v>900</v>
      </c>
      <c r="V134" s="24">
        <v>1440</v>
      </c>
      <c r="W134" s="24">
        <v>1.296</v>
      </c>
      <c r="X134" s="23" t="s">
        <v>33</v>
      </c>
      <c r="Y134" s="23" t="s">
        <v>33</v>
      </c>
      <c r="Z134" s="24">
        <v>8027</v>
      </c>
      <c r="AA134" s="24">
        <v>60</v>
      </c>
      <c r="AB134" s="24">
        <v>170</v>
      </c>
      <c r="AC134" s="24">
        <v>160</v>
      </c>
      <c r="AD134" s="23" t="s">
        <v>602</v>
      </c>
      <c r="AE134" s="23" t="s">
        <v>11</v>
      </c>
      <c r="AF134" s="23" t="s">
        <v>11</v>
      </c>
      <c r="AG134" s="23"/>
      <c r="AH134" s="23"/>
      <c r="AI134" s="23" t="s">
        <v>12</v>
      </c>
      <c r="AJ134" s="23" t="s">
        <v>11</v>
      </c>
      <c r="AK134" s="23" t="s">
        <v>11</v>
      </c>
      <c r="AL134" s="23" t="s">
        <v>25</v>
      </c>
      <c r="AM134" s="23"/>
      <c r="AN134" s="23" t="s">
        <v>14</v>
      </c>
      <c r="AO134" s="23"/>
      <c r="AP134" s="23" t="s">
        <v>14</v>
      </c>
      <c r="AQ134" s="23"/>
      <c r="AR134" s="23"/>
      <c r="AS134" s="23" t="s">
        <v>25</v>
      </c>
      <c r="AT134" s="23"/>
      <c r="AU134" s="23" t="s">
        <v>14</v>
      </c>
      <c r="AV134" s="25"/>
      <c r="AW134" s="25"/>
      <c r="AX134" s="26">
        <v>19</v>
      </c>
      <c r="AY134" s="26">
        <v>161.44999999999999</v>
      </c>
      <c r="AZ134" s="25" t="s">
        <v>14</v>
      </c>
      <c r="BA134" s="25" t="s">
        <v>14</v>
      </c>
      <c r="BB134" s="23"/>
      <c r="BC134" s="23" t="s">
        <v>15</v>
      </c>
      <c r="BD134" s="23"/>
      <c r="BE134" s="23" t="s">
        <v>23</v>
      </c>
      <c r="BF134" s="23" t="s">
        <v>603</v>
      </c>
      <c r="BG134" s="23" t="s">
        <v>11</v>
      </c>
      <c r="BH134" s="23" t="s">
        <v>17</v>
      </c>
      <c r="BI134" s="23"/>
      <c r="BJ134" s="23"/>
      <c r="BK134" s="23" t="s">
        <v>11</v>
      </c>
      <c r="BL134" s="23" t="s">
        <v>11</v>
      </c>
      <c r="BM134" s="23" t="s">
        <v>11</v>
      </c>
      <c r="BN134" s="23"/>
      <c r="BO134" s="24">
        <v>0.2</v>
      </c>
      <c r="BP134" s="24">
        <v>219.9</v>
      </c>
      <c r="BQ134" s="24">
        <v>200</v>
      </c>
      <c r="BR134" s="24">
        <v>213.5</v>
      </c>
      <c r="BS134" s="24">
        <v>200.2</v>
      </c>
      <c r="BT134" s="23"/>
      <c r="BU134" s="23"/>
      <c r="BV134" s="24">
        <v>15.08</v>
      </c>
      <c r="BW134" s="24">
        <v>0.35</v>
      </c>
      <c r="BX134" s="23"/>
      <c r="BY134" s="24">
        <v>0.23</v>
      </c>
      <c r="BZ134" s="27">
        <v>0.35</v>
      </c>
      <c r="CA134" s="27">
        <v>0.23</v>
      </c>
      <c r="CB134" s="25"/>
      <c r="CC134" s="25"/>
      <c r="CD134" s="28">
        <v>15.04</v>
      </c>
      <c r="CE134" s="28">
        <v>0.38</v>
      </c>
      <c r="CF134" s="25"/>
      <c r="CG134" s="28">
        <v>0.25</v>
      </c>
      <c r="CH134" s="28">
        <v>15.51</v>
      </c>
      <c r="CI134" s="28">
        <v>0.5</v>
      </c>
      <c r="CJ134" s="28">
        <v>0.5</v>
      </c>
      <c r="CK134" s="25"/>
      <c r="CL134" s="25"/>
      <c r="CM134" s="28">
        <v>0.56999999999999995</v>
      </c>
      <c r="CN134" s="25"/>
      <c r="CO134" s="28">
        <v>0</v>
      </c>
      <c r="CP134" s="30" t="s">
        <v>5</v>
      </c>
      <c r="CQ134" s="8">
        <f t="shared" si="23"/>
        <v>8027.2530195106847</v>
      </c>
      <c r="CR134" s="8">
        <f t="shared" si="24"/>
        <v>20</v>
      </c>
      <c r="CS134" s="8">
        <f t="shared" si="25"/>
        <v>1.3</v>
      </c>
      <c r="CT134" s="8">
        <f t="shared" si="26"/>
        <v>30</v>
      </c>
      <c r="CU134" s="8">
        <f t="shared" si="27"/>
        <v>200</v>
      </c>
      <c r="CV134" s="10">
        <f t="shared" si="28"/>
        <v>35502.854999999996</v>
      </c>
      <c r="CW134" s="10">
        <f t="shared" si="31"/>
        <v>35.502854999999997</v>
      </c>
      <c r="CX134" s="8" t="str">
        <f t="shared" si="29"/>
        <v>No</v>
      </c>
      <c r="CY134" s="30" t="s">
        <v>11</v>
      </c>
      <c r="CZ134" s="30" t="s">
        <v>11</v>
      </c>
      <c r="DA134" s="31" t="s">
        <v>11</v>
      </c>
      <c r="DB134" s="31" t="s">
        <v>11</v>
      </c>
      <c r="DC134" s="8" t="str">
        <f t="shared" si="30"/>
        <v>No</v>
      </c>
      <c r="DD134" s="8" t="s">
        <v>11</v>
      </c>
      <c r="DE134" s="30" t="s">
        <v>11</v>
      </c>
      <c r="DF134" s="10">
        <f t="shared" si="32"/>
        <v>48.228179999999995</v>
      </c>
      <c r="DG134" s="9">
        <f>IF(S134&lt;Monitors!$H$4,(S134*Monitors!$I$4)+Monitors!$J$4,IF(S134&lt;Monitors!$H$5,(S134*Monitors!$I$5)+Monitors!$J$5,IF(S134&lt;Monitors!$H$6,(S134*Monitors!$I$6)+Monitors!$J$6,IF(S134&lt;Monitors!$H$7,(Monitors!$I$7*S134)+Monitors!$J$7,IF(S134&lt;Monitors!$H$8,(S134*Monitors!$I$8)+Monitors!$J$8,IF(S134&lt;Monitors!$H$9,(S134*Monitors!$I$9)+Monitors!$J$9,IF(S134&lt;Monitors!$H$10,(S134*Monitors!$I$10)+Monitors!$J$10,IF(S134&lt;Monitors!$H$11,(S134*Monitors!$I$11)+Monitors!$J$11,Monitors!$J$12))))))))</f>
        <v>33.135416666666664</v>
      </c>
      <c r="DH134" s="10">
        <f>$DF134-(Monitors!$B$4*'All Data'!$W134)</f>
        <v>40.283699999999996</v>
      </c>
      <c r="DI134" s="10">
        <f>IF($CX134="Yes",DH134-(Monitors!$E$4*(DG134+(Monitors!$B$4*'All Data'!$W134))),'All Data'!DH134)</f>
        <v>40.283699999999996</v>
      </c>
      <c r="DJ134" s="10">
        <f>IF(DD134="Yes",'All Data'!DI134-(DG134*Monitors!$C$4),'All Data'!DI134)</f>
        <v>40.283699999999996</v>
      </c>
      <c r="DK134" s="10">
        <f>IF($DE134="Yes",DJ134-(DG134*Monitors!$D$4),'All Data'!DJ134)</f>
        <v>40.283699999999996</v>
      </c>
      <c r="DL134" s="10">
        <f>IF($CZ134="Yes",DK134-Monitors!$C$7,'All Data'!DK134)</f>
        <v>40.283699999999996</v>
      </c>
      <c r="DM134" s="10">
        <f>IF($DA134="Yes",DL134-Monitors!$D$7,'All Data'!DL134)</f>
        <v>40.283699999999996</v>
      </c>
      <c r="DN134" s="10">
        <f>IF(DB134="Yes",DM134-((DG134+(W134*Monitors!$B$4))*Monitors!$F$4),'All Data'!DM134)</f>
        <v>40.283699999999996</v>
      </c>
      <c r="DO134" s="8" t="str">
        <f t="shared" si="33"/>
        <v>No</v>
      </c>
      <c r="DP134" s="10">
        <v>1.4201142</v>
      </c>
      <c r="DQ134" s="10">
        <v>13.6598858</v>
      </c>
      <c r="DR134" s="10">
        <v>13.6598858</v>
      </c>
      <c r="DS134" s="9">
        <v>15.40041291113244</v>
      </c>
      <c r="DT134" s="9" t="s">
        <v>23</v>
      </c>
      <c r="DU134" s="14">
        <v>0</v>
      </c>
    </row>
    <row r="135" spans="1:125" ht="18" customHeight="1">
      <c r="A135" s="29">
        <v>134</v>
      </c>
      <c r="B135" s="29">
        <v>19</v>
      </c>
      <c r="C135" s="29">
        <v>890</v>
      </c>
      <c r="D135" s="21">
        <v>41238</v>
      </c>
      <c r="E135" s="21">
        <v>41206</v>
      </c>
      <c r="F135" s="21">
        <v>41218</v>
      </c>
      <c r="G135" s="20" t="s">
        <v>4</v>
      </c>
      <c r="H135" s="20"/>
      <c r="I135" s="22">
        <v>6</v>
      </c>
      <c r="J135" s="20" t="s">
        <v>5</v>
      </c>
      <c r="K135" s="20"/>
      <c r="L135" s="20" t="s">
        <v>6</v>
      </c>
      <c r="M135" s="23"/>
      <c r="N135" s="23" t="s">
        <v>7</v>
      </c>
      <c r="O135" s="23"/>
      <c r="P135" s="24">
        <v>10.1</v>
      </c>
      <c r="Q135" s="24">
        <v>16.100000000000001</v>
      </c>
      <c r="R135" s="24">
        <v>19</v>
      </c>
      <c r="S135" s="24">
        <v>161.5</v>
      </c>
      <c r="T135" s="24">
        <v>1.6</v>
      </c>
      <c r="U135" s="24">
        <v>1440</v>
      </c>
      <c r="V135" s="24">
        <v>900</v>
      </c>
      <c r="W135" s="24">
        <v>1.296</v>
      </c>
      <c r="X135" s="23" t="s">
        <v>154</v>
      </c>
      <c r="Y135" s="23" t="s">
        <v>154</v>
      </c>
      <c r="Z135" s="24">
        <v>8027</v>
      </c>
      <c r="AA135" s="24">
        <v>60</v>
      </c>
      <c r="AB135" s="24">
        <v>170</v>
      </c>
      <c r="AC135" s="24">
        <v>160</v>
      </c>
      <c r="AD135" s="23" t="s">
        <v>10</v>
      </c>
      <c r="AE135" s="23" t="s">
        <v>11</v>
      </c>
      <c r="AF135" s="23" t="s">
        <v>11</v>
      </c>
      <c r="AG135" s="23"/>
      <c r="AH135" s="23"/>
      <c r="AI135" s="23" t="s">
        <v>12</v>
      </c>
      <c r="AJ135" s="23" t="s">
        <v>11</v>
      </c>
      <c r="AK135" s="23" t="s">
        <v>23</v>
      </c>
      <c r="AL135" s="23" t="s">
        <v>25</v>
      </c>
      <c r="AM135" s="23"/>
      <c r="AN135" s="23" t="s">
        <v>14</v>
      </c>
      <c r="AO135" s="23"/>
      <c r="AP135" s="23" t="s">
        <v>14</v>
      </c>
      <c r="AQ135" s="23"/>
      <c r="AR135" s="23"/>
      <c r="AS135" s="23" t="s">
        <v>25</v>
      </c>
      <c r="AT135" s="23"/>
      <c r="AU135" s="23" t="s">
        <v>14</v>
      </c>
      <c r="AV135" s="25"/>
      <c r="AW135" s="25"/>
      <c r="AX135" s="26">
        <v>19</v>
      </c>
      <c r="AY135" s="26">
        <v>161.5</v>
      </c>
      <c r="AZ135" s="25" t="s">
        <v>14</v>
      </c>
      <c r="BA135" s="25" t="s">
        <v>14</v>
      </c>
      <c r="BB135" s="23"/>
      <c r="BC135" s="23" t="s">
        <v>15</v>
      </c>
      <c r="BD135" s="23"/>
      <c r="BE135" s="23" t="s">
        <v>11</v>
      </c>
      <c r="BF135" s="23" t="s">
        <v>711</v>
      </c>
      <c r="BG135" s="23" t="s">
        <v>11</v>
      </c>
      <c r="BH135" s="23" t="s">
        <v>17</v>
      </c>
      <c r="BI135" s="23"/>
      <c r="BJ135" s="23" t="s">
        <v>18</v>
      </c>
      <c r="BK135" s="23" t="s">
        <v>11</v>
      </c>
      <c r="BL135" s="23" t="s">
        <v>11</v>
      </c>
      <c r="BM135" s="23"/>
      <c r="BN135" s="23"/>
      <c r="BO135" s="24">
        <v>3.5</v>
      </c>
      <c r="BP135" s="24">
        <v>251.2</v>
      </c>
      <c r="BQ135" s="24">
        <v>250</v>
      </c>
      <c r="BR135" s="24">
        <v>161.1</v>
      </c>
      <c r="BS135" s="24">
        <v>201.2</v>
      </c>
      <c r="BT135" s="23"/>
      <c r="BU135" s="23"/>
      <c r="BV135" s="24">
        <v>15.13</v>
      </c>
      <c r="BW135" s="24">
        <v>0.41</v>
      </c>
      <c r="BX135" s="23"/>
      <c r="BY135" s="24">
        <v>0.1</v>
      </c>
      <c r="BZ135" s="27">
        <v>0.41</v>
      </c>
      <c r="CA135" s="27">
        <v>0.1</v>
      </c>
      <c r="CB135" s="25"/>
      <c r="CC135" s="25"/>
      <c r="CD135" s="28">
        <v>15.11</v>
      </c>
      <c r="CE135" s="28">
        <v>0.43</v>
      </c>
      <c r="CF135" s="25"/>
      <c r="CG135" s="28">
        <v>0.11</v>
      </c>
      <c r="CH135" s="28">
        <v>15.5</v>
      </c>
      <c r="CI135" s="28">
        <v>0.5</v>
      </c>
      <c r="CJ135" s="28">
        <v>0.5</v>
      </c>
      <c r="CK135" s="25"/>
      <c r="CL135" s="25"/>
      <c r="CM135" s="28">
        <v>0.48</v>
      </c>
      <c r="CN135" s="25"/>
      <c r="CO135" s="28">
        <v>0</v>
      </c>
      <c r="CP135" s="30" t="s">
        <v>5</v>
      </c>
      <c r="CQ135" s="8">
        <f t="shared" si="23"/>
        <v>8024.7678018575853</v>
      </c>
      <c r="CR135" s="8">
        <f t="shared" si="24"/>
        <v>20</v>
      </c>
      <c r="CS135" s="8">
        <f t="shared" si="25"/>
        <v>1.3</v>
      </c>
      <c r="CT135" s="8">
        <f t="shared" si="26"/>
        <v>30</v>
      </c>
      <c r="CU135" s="8">
        <f t="shared" si="27"/>
        <v>200</v>
      </c>
      <c r="CV135" s="10">
        <f t="shared" si="28"/>
        <v>40568.799999999996</v>
      </c>
      <c r="CW135" s="10">
        <f t="shared" si="31"/>
        <v>40.568799999999996</v>
      </c>
      <c r="CX135" s="8" t="str">
        <f t="shared" si="29"/>
        <v>No</v>
      </c>
      <c r="CY135" s="30" t="s">
        <v>11</v>
      </c>
      <c r="CZ135" s="30" t="s">
        <v>11</v>
      </c>
      <c r="DA135" s="31" t="s">
        <v>11</v>
      </c>
      <c r="DB135" s="31" t="s">
        <v>11</v>
      </c>
      <c r="DC135" s="8" t="str">
        <f t="shared" si="30"/>
        <v>No</v>
      </c>
      <c r="DD135" s="8" t="s">
        <v>11</v>
      </c>
      <c r="DE135" s="30" t="s">
        <v>11</v>
      </c>
      <c r="DF135" s="10">
        <f t="shared" si="32"/>
        <v>48.723119999999994</v>
      </c>
      <c r="DG135" s="9">
        <f>IF(S135&lt;Monitors!$H$4,(S135*Monitors!$I$4)+Monitors!$J$4,IF(S135&lt;Monitors!$H$5,(S135*Monitors!$I$5)+Monitors!$J$5,IF(S135&lt;Monitors!$H$6,(S135*Monitors!$I$6)+Monitors!$J$6,IF(S135&lt;Monitors!$H$7,(Monitors!$I$7*S135)+Monitors!$J$7,IF(S135&lt;Monitors!$H$8,(S135*Monitors!$I$8)+Monitors!$J$8,IF(S135&lt;Monitors!$H$9,(S135*Monitors!$I$9)+Monitors!$J$9,IF(S135&lt;Monitors!$H$10,(S135*Monitors!$I$10)+Monitors!$J$10,IF(S135&lt;Monitors!$H$11,(S135*Monitors!$I$11)+Monitors!$J$11,Monitors!$J$12))))))))</f>
        <v>33.145833333333336</v>
      </c>
      <c r="DH135" s="10">
        <f>$DF135-(Monitors!$B$4*'All Data'!$W135)</f>
        <v>40.778639999999996</v>
      </c>
      <c r="DI135" s="10">
        <f>IF($CX135="Yes",DH135-(Monitors!$E$4*(DG135+(Monitors!$B$4*'All Data'!$W135))),'All Data'!DH135)</f>
        <v>40.778639999999996</v>
      </c>
      <c r="DJ135" s="10">
        <f>IF(DD135="Yes",'All Data'!DI135-(DG135*Monitors!$C$4),'All Data'!DI135)</f>
        <v>40.778639999999996</v>
      </c>
      <c r="DK135" s="10">
        <f>IF($DE135="Yes",DJ135-(DG135*Monitors!$D$4),'All Data'!DJ135)</f>
        <v>40.778639999999996</v>
      </c>
      <c r="DL135" s="10">
        <f>IF($CZ135="Yes",DK135-Monitors!$C$7,'All Data'!DK135)</f>
        <v>40.778639999999996</v>
      </c>
      <c r="DM135" s="10">
        <f>IF($DA135="Yes",DL135-Monitors!$D$7,'All Data'!DL135)</f>
        <v>40.778639999999996</v>
      </c>
      <c r="DN135" s="10">
        <f>IF(DB135="Yes",DM135-((DG135+(W135*Monitors!$B$4))*Monitors!$F$4),'All Data'!DM135)</f>
        <v>40.778639999999996</v>
      </c>
      <c r="DO135" s="8" t="str">
        <f t="shared" si="33"/>
        <v>No</v>
      </c>
      <c r="DP135" s="10">
        <v>1.622752</v>
      </c>
      <c r="DQ135" s="10">
        <v>13.507248000000001</v>
      </c>
      <c r="DR135" s="10">
        <v>13.507248000000001</v>
      </c>
      <c r="DS135" s="9">
        <v>15.405143192733448</v>
      </c>
      <c r="DT135" s="9" t="s">
        <v>23</v>
      </c>
      <c r="DU135" s="14">
        <v>0</v>
      </c>
    </row>
    <row r="136" spans="1:125" ht="18" customHeight="1">
      <c r="A136" s="29">
        <v>135</v>
      </c>
      <c r="B136" s="29">
        <v>19</v>
      </c>
      <c r="C136" s="29">
        <v>891</v>
      </c>
      <c r="D136" s="21">
        <v>41517</v>
      </c>
      <c r="E136" s="21">
        <v>41507</v>
      </c>
      <c r="F136" s="21">
        <v>41513</v>
      </c>
      <c r="G136" s="20" t="s">
        <v>4</v>
      </c>
      <c r="H136" s="20"/>
      <c r="I136" s="22">
        <v>6</v>
      </c>
      <c r="J136" s="20" t="s">
        <v>5</v>
      </c>
      <c r="K136" s="20"/>
      <c r="L136" s="20" t="s">
        <v>6</v>
      </c>
      <c r="M136" s="23"/>
      <c r="N136" s="23" t="s">
        <v>7</v>
      </c>
      <c r="O136" s="23"/>
      <c r="P136" s="24">
        <v>10</v>
      </c>
      <c r="Q136" s="24">
        <v>16.100000000000001</v>
      </c>
      <c r="R136" s="24">
        <v>19</v>
      </c>
      <c r="S136" s="24">
        <v>161.5</v>
      </c>
      <c r="T136" s="24">
        <v>1.6</v>
      </c>
      <c r="U136" s="24">
        <v>900</v>
      </c>
      <c r="V136" s="24">
        <v>1440</v>
      </c>
      <c r="W136" s="24">
        <v>1.296</v>
      </c>
      <c r="X136" s="23" t="s">
        <v>33</v>
      </c>
      <c r="Y136" s="23" t="s">
        <v>33</v>
      </c>
      <c r="Z136" s="24">
        <v>8027</v>
      </c>
      <c r="AA136" s="24">
        <v>60</v>
      </c>
      <c r="AB136" s="24">
        <v>170</v>
      </c>
      <c r="AC136" s="24">
        <v>160</v>
      </c>
      <c r="AD136" s="23" t="s">
        <v>10</v>
      </c>
      <c r="AE136" s="23" t="s">
        <v>11</v>
      </c>
      <c r="AF136" s="23" t="s">
        <v>11</v>
      </c>
      <c r="AG136" s="23"/>
      <c r="AH136" s="23"/>
      <c r="AI136" s="23" t="s">
        <v>12</v>
      </c>
      <c r="AJ136" s="23" t="s">
        <v>11</v>
      </c>
      <c r="AK136" s="23" t="s">
        <v>23</v>
      </c>
      <c r="AL136" s="23" t="s">
        <v>25</v>
      </c>
      <c r="AM136" s="23"/>
      <c r="AN136" s="23" t="s">
        <v>14</v>
      </c>
      <c r="AO136" s="23"/>
      <c r="AP136" s="23" t="s">
        <v>14</v>
      </c>
      <c r="AQ136" s="23"/>
      <c r="AR136" s="23"/>
      <c r="AS136" s="23" t="s">
        <v>25</v>
      </c>
      <c r="AT136" s="23"/>
      <c r="AU136" s="23" t="s">
        <v>14</v>
      </c>
      <c r="AV136" s="25"/>
      <c r="AW136" s="25"/>
      <c r="AX136" s="26">
        <v>19</v>
      </c>
      <c r="AY136" s="26">
        <v>161.5</v>
      </c>
      <c r="AZ136" s="25" t="s">
        <v>14</v>
      </c>
      <c r="BA136" s="25" t="s">
        <v>14</v>
      </c>
      <c r="BB136" s="23"/>
      <c r="BC136" s="23" t="s">
        <v>15</v>
      </c>
      <c r="BD136" s="23"/>
      <c r="BE136" s="23" t="s">
        <v>11</v>
      </c>
      <c r="BF136" s="23" t="s">
        <v>712</v>
      </c>
      <c r="BG136" s="23" t="s">
        <v>11</v>
      </c>
      <c r="BH136" s="23" t="s">
        <v>17</v>
      </c>
      <c r="BI136" s="23"/>
      <c r="BJ136" s="23" t="s">
        <v>18</v>
      </c>
      <c r="BK136" s="23" t="s">
        <v>11</v>
      </c>
      <c r="BL136" s="23" t="s">
        <v>11</v>
      </c>
      <c r="BM136" s="23"/>
      <c r="BN136" s="23"/>
      <c r="BO136" s="24">
        <v>3.5</v>
      </c>
      <c r="BP136" s="24">
        <v>251.2</v>
      </c>
      <c r="BQ136" s="24">
        <v>250</v>
      </c>
      <c r="BR136" s="24">
        <v>161.1</v>
      </c>
      <c r="BS136" s="24">
        <v>201.2</v>
      </c>
      <c r="BT136" s="23"/>
      <c r="BU136" s="23"/>
      <c r="BV136" s="24">
        <v>15.13</v>
      </c>
      <c r="BW136" s="24">
        <v>0.41</v>
      </c>
      <c r="BX136" s="23"/>
      <c r="BY136" s="24">
        <v>0.1</v>
      </c>
      <c r="BZ136" s="27">
        <v>0.41</v>
      </c>
      <c r="CA136" s="27">
        <v>0.1</v>
      </c>
      <c r="CB136" s="25"/>
      <c r="CC136" s="25"/>
      <c r="CD136" s="28">
        <v>15.11</v>
      </c>
      <c r="CE136" s="28">
        <v>0.43</v>
      </c>
      <c r="CF136" s="25"/>
      <c r="CG136" s="28">
        <v>0.11</v>
      </c>
      <c r="CH136" s="28">
        <v>15.5</v>
      </c>
      <c r="CI136" s="28">
        <v>0.5</v>
      </c>
      <c r="CJ136" s="28">
        <v>0.5</v>
      </c>
      <c r="CK136" s="25"/>
      <c r="CL136" s="25"/>
      <c r="CM136" s="28">
        <v>0.48</v>
      </c>
      <c r="CN136" s="25"/>
      <c r="CO136" s="28">
        <v>0</v>
      </c>
      <c r="CP136" s="30" t="s">
        <v>5</v>
      </c>
      <c r="CQ136" s="8">
        <f t="shared" si="23"/>
        <v>8024.7678018575853</v>
      </c>
      <c r="CR136" s="8">
        <f t="shared" si="24"/>
        <v>20</v>
      </c>
      <c r="CS136" s="8">
        <f t="shared" si="25"/>
        <v>1.3</v>
      </c>
      <c r="CT136" s="8">
        <f t="shared" si="26"/>
        <v>30</v>
      </c>
      <c r="CU136" s="8">
        <f t="shared" si="27"/>
        <v>200</v>
      </c>
      <c r="CV136" s="10">
        <f t="shared" si="28"/>
        <v>40568.799999999996</v>
      </c>
      <c r="CW136" s="10">
        <f t="shared" si="31"/>
        <v>40.568799999999996</v>
      </c>
      <c r="CX136" s="8" t="str">
        <f t="shared" si="29"/>
        <v>No</v>
      </c>
      <c r="CY136" s="30" t="s">
        <v>11</v>
      </c>
      <c r="CZ136" s="30" t="s">
        <v>11</v>
      </c>
      <c r="DA136" s="31" t="s">
        <v>11</v>
      </c>
      <c r="DB136" s="31" t="s">
        <v>11</v>
      </c>
      <c r="DC136" s="8" t="str">
        <f t="shared" si="30"/>
        <v>No</v>
      </c>
      <c r="DD136" s="8" t="s">
        <v>11</v>
      </c>
      <c r="DE136" s="30" t="s">
        <v>11</v>
      </c>
      <c r="DF136" s="10">
        <f t="shared" si="32"/>
        <v>48.723119999999994</v>
      </c>
      <c r="DG136" s="9">
        <f>IF(S136&lt;Monitors!$H$4,(S136*Monitors!$I$4)+Monitors!$J$4,IF(S136&lt;Monitors!$H$5,(S136*Monitors!$I$5)+Monitors!$J$5,IF(S136&lt;Monitors!$H$6,(S136*Monitors!$I$6)+Monitors!$J$6,IF(S136&lt;Monitors!$H$7,(Monitors!$I$7*S136)+Monitors!$J$7,IF(S136&lt;Monitors!$H$8,(S136*Monitors!$I$8)+Monitors!$J$8,IF(S136&lt;Monitors!$H$9,(S136*Monitors!$I$9)+Monitors!$J$9,IF(S136&lt;Monitors!$H$10,(S136*Monitors!$I$10)+Monitors!$J$10,IF(S136&lt;Monitors!$H$11,(S136*Monitors!$I$11)+Monitors!$J$11,Monitors!$J$12))))))))</f>
        <v>33.145833333333336</v>
      </c>
      <c r="DH136" s="10">
        <f>$DF136-(Monitors!$B$4*'All Data'!$W136)</f>
        <v>40.778639999999996</v>
      </c>
      <c r="DI136" s="10">
        <f>IF($CX136="Yes",DH136-(Monitors!$E$4*(DG136+(Monitors!$B$4*'All Data'!$W136))),'All Data'!DH136)</f>
        <v>40.778639999999996</v>
      </c>
      <c r="DJ136" s="10">
        <f>IF(DD136="Yes",'All Data'!DI136-(DG136*Monitors!$C$4),'All Data'!DI136)</f>
        <v>40.778639999999996</v>
      </c>
      <c r="DK136" s="10">
        <f>IF($DE136="Yes",DJ136-(DG136*Monitors!$D$4),'All Data'!DJ136)</f>
        <v>40.778639999999996</v>
      </c>
      <c r="DL136" s="10">
        <f>IF($CZ136="Yes",DK136-Monitors!$C$7,'All Data'!DK136)</f>
        <v>40.778639999999996</v>
      </c>
      <c r="DM136" s="10">
        <f>IF($DA136="Yes",DL136-Monitors!$D$7,'All Data'!DL136)</f>
        <v>40.778639999999996</v>
      </c>
      <c r="DN136" s="10">
        <f>IF(DB136="Yes",DM136-((DG136+(W136*Monitors!$B$4))*Monitors!$F$4),'All Data'!DM136)</f>
        <v>40.778639999999996</v>
      </c>
      <c r="DO136" s="8" t="str">
        <f t="shared" si="33"/>
        <v>No</v>
      </c>
      <c r="DP136" s="10">
        <v>1.622752</v>
      </c>
      <c r="DQ136" s="10">
        <v>13.507248000000001</v>
      </c>
      <c r="DR136" s="10">
        <v>13.507248000000001</v>
      </c>
      <c r="DS136" s="9">
        <v>15.405143192733448</v>
      </c>
      <c r="DT136" s="9" t="s">
        <v>23</v>
      </c>
      <c r="DU136" s="14">
        <v>0</v>
      </c>
    </row>
    <row r="137" spans="1:125" ht="18" customHeight="1">
      <c r="A137" s="29">
        <v>136</v>
      </c>
      <c r="B137" s="29">
        <v>12</v>
      </c>
      <c r="C137" s="29">
        <v>763</v>
      </c>
      <c r="D137" s="21">
        <v>41362</v>
      </c>
      <c r="E137" s="21">
        <v>41354</v>
      </c>
      <c r="F137" s="21">
        <v>41359</v>
      </c>
      <c r="G137" s="20" t="s">
        <v>233</v>
      </c>
      <c r="H137" s="20"/>
      <c r="I137" s="22">
        <v>6</v>
      </c>
      <c r="J137" s="20" t="s">
        <v>5</v>
      </c>
      <c r="K137" s="20"/>
      <c r="L137" s="20" t="s">
        <v>6</v>
      </c>
      <c r="M137" s="23"/>
      <c r="N137" s="23" t="s">
        <v>7</v>
      </c>
      <c r="O137" s="23"/>
      <c r="P137" s="24">
        <v>10.199999999999999</v>
      </c>
      <c r="Q137" s="24">
        <v>16.3</v>
      </c>
      <c r="R137" s="24">
        <v>19</v>
      </c>
      <c r="S137" s="24">
        <v>165.8</v>
      </c>
      <c r="T137" s="24">
        <v>1.6</v>
      </c>
      <c r="U137" s="24">
        <v>900</v>
      </c>
      <c r="V137" s="24">
        <v>1440</v>
      </c>
      <c r="W137" s="24">
        <v>1.296</v>
      </c>
      <c r="X137" s="23" t="s">
        <v>33</v>
      </c>
      <c r="Y137" s="23" t="s">
        <v>33</v>
      </c>
      <c r="Z137" s="24">
        <v>8068</v>
      </c>
      <c r="AA137" s="24">
        <v>75</v>
      </c>
      <c r="AB137" s="24">
        <v>170</v>
      </c>
      <c r="AC137" s="24">
        <v>160</v>
      </c>
      <c r="AD137" s="23" t="s">
        <v>201</v>
      </c>
      <c r="AE137" s="23" t="s">
        <v>23</v>
      </c>
      <c r="AF137" s="23" t="s">
        <v>11</v>
      </c>
      <c r="AG137" s="23"/>
      <c r="AH137" s="23"/>
      <c r="AI137" s="23" t="s">
        <v>34</v>
      </c>
      <c r="AJ137" s="23" t="s">
        <v>11</v>
      </c>
      <c r="AK137" s="23" t="s">
        <v>11</v>
      </c>
      <c r="AL137" s="23" t="s">
        <v>111</v>
      </c>
      <c r="AM137" s="23"/>
      <c r="AN137" s="23" t="s">
        <v>14</v>
      </c>
      <c r="AO137" s="23"/>
      <c r="AP137" s="23" t="s">
        <v>14</v>
      </c>
      <c r="AQ137" s="23"/>
      <c r="AR137" s="23"/>
      <c r="AS137" s="23" t="s">
        <v>111</v>
      </c>
      <c r="AT137" s="23"/>
      <c r="AU137" s="23" t="s">
        <v>14</v>
      </c>
      <c r="AV137" s="25"/>
      <c r="AW137" s="25"/>
      <c r="AX137" s="26">
        <v>19</v>
      </c>
      <c r="AY137" s="26">
        <v>165.8</v>
      </c>
      <c r="AZ137" s="25" t="s">
        <v>14</v>
      </c>
      <c r="BA137" s="25" t="s">
        <v>14</v>
      </c>
      <c r="BB137" s="23"/>
      <c r="BC137" s="23" t="s">
        <v>15</v>
      </c>
      <c r="BD137" s="23"/>
      <c r="BE137" s="23" t="s">
        <v>11</v>
      </c>
      <c r="BF137" s="23" t="s">
        <v>597</v>
      </c>
      <c r="BG137" s="23" t="s">
        <v>11</v>
      </c>
      <c r="BH137" s="23" t="s">
        <v>17</v>
      </c>
      <c r="BI137" s="23"/>
      <c r="BJ137" s="23"/>
      <c r="BK137" s="23" t="s">
        <v>11</v>
      </c>
      <c r="BL137" s="23" t="s">
        <v>11</v>
      </c>
      <c r="BM137" s="23"/>
      <c r="BN137" s="23"/>
      <c r="BO137" s="24">
        <v>0.1</v>
      </c>
      <c r="BP137" s="24">
        <v>205</v>
      </c>
      <c r="BQ137" s="24">
        <v>205</v>
      </c>
      <c r="BR137" s="24">
        <v>177</v>
      </c>
      <c r="BS137" s="24">
        <v>177</v>
      </c>
      <c r="BT137" s="23"/>
      <c r="BU137" s="23"/>
      <c r="BV137" s="24">
        <v>15.17</v>
      </c>
      <c r="BW137" s="24">
        <v>0.25</v>
      </c>
      <c r="BX137" s="23"/>
      <c r="BY137" s="24">
        <v>0.18</v>
      </c>
      <c r="BZ137" s="27">
        <v>0.25</v>
      </c>
      <c r="CA137" s="27">
        <v>0.18</v>
      </c>
      <c r="CB137" s="25"/>
      <c r="CC137" s="25"/>
      <c r="CD137" s="25"/>
      <c r="CE137" s="25"/>
      <c r="CF137" s="25"/>
      <c r="CG137" s="25"/>
      <c r="CH137" s="28">
        <v>15.6</v>
      </c>
      <c r="CI137" s="28">
        <v>0.5</v>
      </c>
      <c r="CJ137" s="28">
        <v>0.5</v>
      </c>
      <c r="CK137" s="25"/>
      <c r="CL137" s="25"/>
      <c r="CM137" s="28">
        <v>0.48</v>
      </c>
      <c r="CN137" s="25"/>
      <c r="CO137" s="28">
        <v>0</v>
      </c>
      <c r="CP137" s="30" t="s">
        <v>5</v>
      </c>
      <c r="CQ137" s="8">
        <f t="shared" si="23"/>
        <v>7816.6465621230391</v>
      </c>
      <c r="CR137" s="8">
        <f t="shared" si="24"/>
        <v>20</v>
      </c>
      <c r="CS137" s="8">
        <f t="shared" si="25"/>
        <v>1.3</v>
      </c>
      <c r="CT137" s="8">
        <f t="shared" si="26"/>
        <v>30</v>
      </c>
      <c r="CU137" s="8">
        <f t="shared" si="27"/>
        <v>200</v>
      </c>
      <c r="CV137" s="10">
        <f t="shared" si="28"/>
        <v>33989</v>
      </c>
      <c r="CW137" s="10">
        <f t="shared" si="31"/>
        <v>33.988999999999997</v>
      </c>
      <c r="CX137" s="8" t="str">
        <f t="shared" si="29"/>
        <v>No</v>
      </c>
      <c r="CY137" s="30" t="s">
        <v>11</v>
      </c>
      <c r="CZ137" s="30" t="s">
        <v>11</v>
      </c>
      <c r="DA137" s="31" t="s">
        <v>11</v>
      </c>
      <c r="DB137" s="31" t="s">
        <v>11</v>
      </c>
      <c r="DC137" s="8" t="str">
        <f t="shared" si="30"/>
        <v>No</v>
      </c>
      <c r="DD137" s="8" t="s">
        <v>11</v>
      </c>
      <c r="DE137" s="30" t="s">
        <v>11</v>
      </c>
      <c r="DF137" s="10">
        <f t="shared" si="32"/>
        <v>47.934719999999992</v>
      </c>
      <c r="DG137" s="9">
        <f>IF(S137&lt;Monitors!$H$4,(S137*Monitors!$I$4)+Monitors!$J$4,IF(S137&lt;Monitors!$H$5,(S137*Monitors!$I$5)+Monitors!$J$5,IF(S137&lt;Monitors!$H$6,(S137*Monitors!$I$6)+Monitors!$J$6,IF(S137&lt;Monitors!$H$7,(Monitors!$I$7*S137)+Monitors!$J$7,IF(S137&lt;Monitors!$H$8,(S137*Monitors!$I$8)+Monitors!$J$8,IF(S137&lt;Monitors!$H$9,(S137*Monitors!$I$9)+Monitors!$J$9,IF(S137&lt;Monitors!$H$10,(S137*Monitors!$I$10)+Monitors!$J$10,IF(S137&lt;Monitors!$H$11,(S137*Monitors!$I$11)+Monitors!$J$11,Monitors!$J$12))))))))</f>
        <v>34.041666666666671</v>
      </c>
      <c r="DH137" s="10">
        <f>$DF137-(Monitors!$B$4*'All Data'!$W137)</f>
        <v>39.990239999999993</v>
      </c>
      <c r="DI137" s="10">
        <f>IF($CX137="Yes",DH137-(Monitors!$E$4*(DG137+(Monitors!$B$4*'All Data'!$W137))),'All Data'!DH137)</f>
        <v>39.990239999999993</v>
      </c>
      <c r="DJ137" s="10">
        <f>IF(DD137="Yes",'All Data'!DI137-(DG137*Monitors!$C$4),'All Data'!DI137)</f>
        <v>39.990239999999993</v>
      </c>
      <c r="DK137" s="10">
        <f>IF($DE137="Yes",DJ137-(DG137*Monitors!$D$4),'All Data'!DJ137)</f>
        <v>39.990239999999993</v>
      </c>
      <c r="DL137" s="10">
        <f>IF($CZ137="Yes",DK137-Monitors!$C$7,'All Data'!DK137)</f>
        <v>39.990239999999993</v>
      </c>
      <c r="DM137" s="10">
        <f>IF($DA137="Yes",DL137-Monitors!$D$7,'All Data'!DL137)</f>
        <v>39.990239999999993</v>
      </c>
      <c r="DN137" s="10">
        <f>IF(DB137="Yes",DM137-((DG137+(W137*Monitors!$B$4))*Monitors!$F$4),'All Data'!DM137)</f>
        <v>39.990239999999993</v>
      </c>
      <c r="DO137" s="8" t="str">
        <f t="shared" si="33"/>
        <v>No</v>
      </c>
      <c r="DP137" s="10">
        <v>1.3595600000000001</v>
      </c>
      <c r="DQ137" s="10">
        <v>13.81044</v>
      </c>
      <c r="DR137" s="10">
        <v>13.81044</v>
      </c>
      <c r="DS137" s="9">
        <v>15.811833949375909</v>
      </c>
      <c r="DT137" s="9" t="s">
        <v>23</v>
      </c>
      <c r="DU137" s="14">
        <v>0</v>
      </c>
    </row>
    <row r="138" spans="1:125" ht="18" customHeight="1">
      <c r="A138" s="29">
        <v>137</v>
      </c>
      <c r="B138" s="29">
        <v>33</v>
      </c>
      <c r="C138" s="29">
        <v>1213</v>
      </c>
      <c r="D138" s="21">
        <v>41548</v>
      </c>
      <c r="E138" s="21">
        <v>41499</v>
      </c>
      <c r="F138" s="21">
        <v>41607</v>
      </c>
      <c r="G138" s="20" t="s">
        <v>233</v>
      </c>
      <c r="H138" s="20"/>
      <c r="I138" s="22">
        <v>6</v>
      </c>
      <c r="J138" s="20" t="s">
        <v>5</v>
      </c>
      <c r="K138" s="20"/>
      <c r="L138" s="20" t="s">
        <v>6</v>
      </c>
      <c r="M138" s="23"/>
      <c r="N138" s="23" t="s">
        <v>7</v>
      </c>
      <c r="O138" s="23"/>
      <c r="P138" s="24">
        <v>10.3</v>
      </c>
      <c r="Q138" s="24">
        <v>16.2</v>
      </c>
      <c r="R138" s="24">
        <v>18.5</v>
      </c>
      <c r="S138" s="24">
        <v>165.8</v>
      </c>
      <c r="T138" s="24">
        <v>1.33</v>
      </c>
      <c r="U138" s="24">
        <v>768</v>
      </c>
      <c r="V138" s="24">
        <v>1366</v>
      </c>
      <c r="W138" s="24">
        <v>1.3</v>
      </c>
      <c r="X138" s="23" t="s">
        <v>33</v>
      </c>
      <c r="Y138" s="23" t="s">
        <v>8</v>
      </c>
      <c r="Z138" s="24">
        <v>7817</v>
      </c>
      <c r="AA138" s="24">
        <v>60</v>
      </c>
      <c r="AB138" s="24">
        <v>160</v>
      </c>
      <c r="AC138" s="24">
        <v>150</v>
      </c>
      <c r="AD138" s="23" t="s">
        <v>96</v>
      </c>
      <c r="AE138" s="23" t="s">
        <v>23</v>
      </c>
      <c r="AF138" s="23"/>
      <c r="AG138" s="23"/>
      <c r="AH138" s="23"/>
      <c r="AI138" s="23" t="s">
        <v>12</v>
      </c>
      <c r="AJ138" s="23" t="s">
        <v>23</v>
      </c>
      <c r="AK138" s="23" t="s">
        <v>11</v>
      </c>
      <c r="AL138" s="23" t="s">
        <v>25</v>
      </c>
      <c r="AM138" s="23"/>
      <c r="AN138" s="23" t="s">
        <v>669</v>
      </c>
      <c r="AO138" s="23"/>
      <c r="AP138" s="23" t="s">
        <v>14</v>
      </c>
      <c r="AQ138" s="23"/>
      <c r="AR138" s="23"/>
      <c r="AS138" s="23" t="s">
        <v>25</v>
      </c>
      <c r="AT138" s="23"/>
      <c r="AU138" s="23" t="s">
        <v>14</v>
      </c>
      <c r="AV138" s="25"/>
      <c r="AW138" s="25"/>
      <c r="AX138" s="26">
        <v>18.5</v>
      </c>
      <c r="AY138" s="26">
        <v>165.8</v>
      </c>
      <c r="AZ138" s="25" t="s">
        <v>669</v>
      </c>
      <c r="BA138" s="25" t="s">
        <v>14</v>
      </c>
      <c r="BB138" s="23"/>
      <c r="BC138" s="23" t="s">
        <v>15</v>
      </c>
      <c r="BD138" s="23"/>
      <c r="BE138" s="23" t="s">
        <v>11</v>
      </c>
      <c r="BF138" s="23" t="s">
        <v>928</v>
      </c>
      <c r="BG138" s="23" t="s">
        <v>11</v>
      </c>
      <c r="BH138" s="23" t="s">
        <v>17</v>
      </c>
      <c r="BI138" s="23"/>
      <c r="BJ138" s="23"/>
      <c r="BK138" s="23" t="s">
        <v>11</v>
      </c>
      <c r="BL138" s="23" t="s">
        <v>11</v>
      </c>
      <c r="BM138" s="23"/>
      <c r="BN138" s="23"/>
      <c r="BO138" s="24">
        <v>128.19999999999999</v>
      </c>
      <c r="BP138" s="24">
        <v>203.4</v>
      </c>
      <c r="BQ138" s="24">
        <v>300</v>
      </c>
      <c r="BR138" s="24">
        <v>128.19999999999999</v>
      </c>
      <c r="BS138" s="24">
        <v>200</v>
      </c>
      <c r="BT138" s="23"/>
      <c r="BU138" s="23"/>
      <c r="BV138" s="24">
        <v>11.4</v>
      </c>
      <c r="BW138" s="24">
        <v>0.4</v>
      </c>
      <c r="BX138" s="23"/>
      <c r="BY138" s="23"/>
      <c r="BZ138" s="27">
        <v>0.4</v>
      </c>
      <c r="CA138" s="27"/>
      <c r="CB138" s="25"/>
      <c r="CC138" s="25"/>
      <c r="CD138" s="25"/>
      <c r="CE138" s="25"/>
      <c r="CF138" s="25"/>
      <c r="CG138" s="25"/>
      <c r="CH138" s="28">
        <v>15.6</v>
      </c>
      <c r="CI138" s="28">
        <v>0.5</v>
      </c>
      <c r="CJ138" s="28">
        <v>0.5</v>
      </c>
      <c r="CK138" s="25"/>
      <c r="CL138" s="25"/>
      <c r="CM138" s="28">
        <v>0.4</v>
      </c>
      <c r="CN138" s="25"/>
      <c r="CO138" s="28">
        <v>0</v>
      </c>
      <c r="CP138" s="30" t="s">
        <v>5</v>
      </c>
      <c r="CQ138" s="8">
        <f t="shared" si="23"/>
        <v>7840.7720144752711</v>
      </c>
      <c r="CR138" s="8">
        <f t="shared" si="24"/>
        <v>19</v>
      </c>
      <c r="CS138" s="8">
        <f t="shared" si="25"/>
        <v>1.3</v>
      </c>
      <c r="CT138" s="8">
        <f t="shared" si="26"/>
        <v>30</v>
      </c>
      <c r="CU138" s="8">
        <f t="shared" si="27"/>
        <v>200</v>
      </c>
      <c r="CV138" s="10">
        <f t="shared" si="28"/>
        <v>33723.72</v>
      </c>
      <c r="CW138" s="10">
        <f t="shared" si="31"/>
        <v>33.72372</v>
      </c>
      <c r="CX138" s="8" t="str">
        <f t="shared" si="29"/>
        <v>No</v>
      </c>
      <c r="CY138" s="30" t="s">
        <v>23</v>
      </c>
      <c r="CZ138" s="30" t="s">
        <v>11</v>
      </c>
      <c r="DA138" s="31" t="s">
        <v>11</v>
      </c>
      <c r="DB138" s="31" t="s">
        <v>11</v>
      </c>
      <c r="DC138" s="8" t="str">
        <f t="shared" si="30"/>
        <v>No</v>
      </c>
      <c r="DD138" s="8" t="s">
        <v>11</v>
      </c>
      <c r="DE138" s="30" t="s">
        <v>11</v>
      </c>
      <c r="DF138" s="10">
        <f t="shared" si="32"/>
        <v>37.229999999999997</v>
      </c>
      <c r="DG138" s="9">
        <f>IF(S138&lt;Monitors!$H$4,(S138*Monitors!$I$4)+Monitors!$J$4,IF(S138&lt;Monitors!$H$5,(S138*Monitors!$I$5)+Monitors!$J$5,IF(S138&lt;Monitors!$H$6,(S138*Monitors!$I$6)+Monitors!$J$6,IF(S138&lt;Monitors!$H$7,(Monitors!$I$7*S138)+Monitors!$J$7,IF(S138&lt;Monitors!$H$8,(S138*Monitors!$I$8)+Monitors!$J$8,IF(S138&lt;Monitors!$H$9,(S138*Monitors!$I$9)+Monitors!$J$9,IF(S138&lt;Monitors!$H$10,(S138*Monitors!$I$10)+Monitors!$J$10,IF(S138&lt;Monitors!$H$11,(S138*Monitors!$I$11)+Monitors!$J$11,Monitors!$J$12))))))))</f>
        <v>34.041666666666671</v>
      </c>
      <c r="DH138" s="10">
        <f>$DF138-(Monitors!$B$4*'All Data'!$W138)</f>
        <v>29.260999999999996</v>
      </c>
      <c r="DI138" s="10">
        <f>IF($CX138="Yes",DH138-(Monitors!$E$4*(DG138+(Monitors!$B$4*'All Data'!$W138))),'All Data'!DH138)</f>
        <v>29.260999999999996</v>
      </c>
      <c r="DJ138" s="10">
        <f>IF(DD138="Yes",'All Data'!DI138-(DG138*Monitors!$C$4),'All Data'!DI138)</f>
        <v>29.260999999999996</v>
      </c>
      <c r="DK138" s="10">
        <f>IF($DE138="Yes",DJ138-(DG138*Monitors!$D$4),'All Data'!DJ138)</f>
        <v>29.260999999999996</v>
      </c>
      <c r="DL138" s="10">
        <f>IF($CZ138="Yes",DK138-Monitors!$C$7,'All Data'!DK138)</f>
        <v>29.260999999999996</v>
      </c>
      <c r="DM138" s="10">
        <f>IF($DA138="Yes",DL138-Monitors!$D$7,'All Data'!DL138)</f>
        <v>29.260999999999996</v>
      </c>
      <c r="DN138" s="10">
        <f>IF(DB138="Yes",DM138-((DG138+(W138*Monitors!$B$4))*Monitors!$F$4),'All Data'!DM138)</f>
        <v>29.260999999999996</v>
      </c>
      <c r="DO138" s="8" t="str">
        <f t="shared" si="33"/>
        <v>Yes</v>
      </c>
      <c r="DP138" s="10">
        <v>1.3489488000000001</v>
      </c>
      <c r="DQ138" s="10">
        <v>10.0510512</v>
      </c>
      <c r="DR138" s="10">
        <v>10.0510512</v>
      </c>
      <c r="DS138" s="9">
        <v>15.811833949375909</v>
      </c>
      <c r="DT138" s="9" t="s">
        <v>23</v>
      </c>
      <c r="DU138" s="14">
        <v>0</v>
      </c>
    </row>
    <row r="139" spans="1:125" ht="18" customHeight="1">
      <c r="A139" s="29">
        <v>138</v>
      </c>
      <c r="B139" s="29">
        <v>4</v>
      </c>
      <c r="C139" s="29">
        <v>950</v>
      </c>
      <c r="D139" s="21">
        <v>40998</v>
      </c>
      <c r="E139" s="21">
        <v>41218</v>
      </c>
      <c r="F139" s="21">
        <v>41221</v>
      </c>
      <c r="G139" s="20" t="s">
        <v>416</v>
      </c>
      <c r="H139" s="20" t="s">
        <v>417</v>
      </c>
      <c r="I139" s="22">
        <v>6</v>
      </c>
      <c r="J139" s="20" t="s">
        <v>5</v>
      </c>
      <c r="K139" s="20"/>
      <c r="L139" s="20" t="s">
        <v>6</v>
      </c>
      <c r="M139" s="23"/>
      <c r="N139" s="23" t="s">
        <v>7</v>
      </c>
      <c r="O139" s="23"/>
      <c r="P139" s="24">
        <v>10.1</v>
      </c>
      <c r="Q139" s="24">
        <v>16.100000000000001</v>
      </c>
      <c r="R139" s="24">
        <v>19</v>
      </c>
      <c r="S139" s="24">
        <v>161.5</v>
      </c>
      <c r="T139" s="24">
        <v>1.6</v>
      </c>
      <c r="U139" s="24">
        <v>900</v>
      </c>
      <c r="V139" s="24">
        <v>1440</v>
      </c>
      <c r="W139" s="24">
        <v>1.3</v>
      </c>
      <c r="X139" s="23" t="s">
        <v>33</v>
      </c>
      <c r="Y139" s="23" t="s">
        <v>33</v>
      </c>
      <c r="Z139" s="24">
        <v>8025</v>
      </c>
      <c r="AA139" s="24">
        <v>60</v>
      </c>
      <c r="AB139" s="24">
        <v>170</v>
      </c>
      <c r="AC139" s="24">
        <v>160</v>
      </c>
      <c r="AD139" s="23" t="s">
        <v>10</v>
      </c>
      <c r="AE139" s="23" t="s">
        <v>11</v>
      </c>
      <c r="AF139" s="23" t="s">
        <v>11</v>
      </c>
      <c r="AG139" s="23"/>
      <c r="AH139" s="23"/>
      <c r="AI139" s="23" t="s">
        <v>12</v>
      </c>
      <c r="AJ139" s="23" t="s">
        <v>11</v>
      </c>
      <c r="AK139" s="23" t="s">
        <v>11</v>
      </c>
      <c r="AL139" s="23" t="s">
        <v>78</v>
      </c>
      <c r="AM139" s="23"/>
      <c r="AN139" s="23" t="s">
        <v>207</v>
      </c>
      <c r="AO139" s="23"/>
      <c r="AP139" s="23" t="s">
        <v>14</v>
      </c>
      <c r="AQ139" s="23"/>
      <c r="AR139" s="23"/>
      <c r="AS139" s="23" t="s">
        <v>78</v>
      </c>
      <c r="AT139" s="23"/>
      <c r="AU139" s="23" t="s">
        <v>83</v>
      </c>
      <c r="AV139" s="25"/>
      <c r="AW139" s="25"/>
      <c r="AX139" s="26">
        <v>19</v>
      </c>
      <c r="AY139" s="26">
        <v>161.5</v>
      </c>
      <c r="AZ139" s="25" t="s">
        <v>207</v>
      </c>
      <c r="BA139" s="25" t="s">
        <v>83</v>
      </c>
      <c r="BB139" s="23"/>
      <c r="BC139" s="23" t="s">
        <v>15</v>
      </c>
      <c r="BD139" s="23"/>
      <c r="BE139" s="23" t="s">
        <v>11</v>
      </c>
      <c r="BF139" s="23" t="s">
        <v>425</v>
      </c>
      <c r="BG139" s="23" t="s">
        <v>11</v>
      </c>
      <c r="BH139" s="23" t="s">
        <v>17</v>
      </c>
      <c r="BI139" s="23"/>
      <c r="BJ139" s="23" t="s">
        <v>18</v>
      </c>
      <c r="BK139" s="23" t="s">
        <v>11</v>
      </c>
      <c r="BL139" s="23" t="s">
        <v>11</v>
      </c>
      <c r="BM139" s="23"/>
      <c r="BN139" s="23"/>
      <c r="BO139" s="24">
        <v>18.8</v>
      </c>
      <c r="BP139" s="24">
        <v>241.5</v>
      </c>
      <c r="BQ139" s="24">
        <v>300</v>
      </c>
      <c r="BR139" s="24">
        <v>169.1</v>
      </c>
      <c r="BS139" s="24">
        <v>200</v>
      </c>
      <c r="BT139" s="23"/>
      <c r="BU139" s="23"/>
      <c r="BV139" s="24">
        <v>12.2</v>
      </c>
      <c r="BW139" s="24">
        <v>0.17</v>
      </c>
      <c r="BX139" s="23"/>
      <c r="BY139" s="24">
        <v>0.13</v>
      </c>
      <c r="BZ139" s="27">
        <v>0.17</v>
      </c>
      <c r="CA139" s="27">
        <v>0.13</v>
      </c>
      <c r="CB139" s="25"/>
      <c r="CC139" s="25"/>
      <c r="CD139" s="28">
        <v>12.25</v>
      </c>
      <c r="CE139" s="28">
        <v>0.2</v>
      </c>
      <c r="CF139" s="25"/>
      <c r="CG139" s="28">
        <v>0.16</v>
      </c>
      <c r="CH139" s="28">
        <v>15.5</v>
      </c>
      <c r="CI139" s="28">
        <v>0.5</v>
      </c>
      <c r="CJ139" s="28">
        <v>0.5</v>
      </c>
      <c r="CK139" s="25"/>
      <c r="CL139" s="25"/>
      <c r="CM139" s="28">
        <v>0.47</v>
      </c>
      <c r="CN139" s="25"/>
      <c r="CO139" s="28">
        <v>0</v>
      </c>
      <c r="CP139" s="30" t="s">
        <v>5</v>
      </c>
      <c r="CQ139" s="8">
        <f t="shared" si="23"/>
        <v>8049.5356037151705</v>
      </c>
      <c r="CR139" s="8">
        <f t="shared" si="24"/>
        <v>20</v>
      </c>
      <c r="CS139" s="8">
        <f t="shared" si="25"/>
        <v>1.3</v>
      </c>
      <c r="CT139" s="8">
        <f t="shared" si="26"/>
        <v>30</v>
      </c>
      <c r="CU139" s="8">
        <f t="shared" si="27"/>
        <v>200</v>
      </c>
      <c r="CV139" s="10">
        <f t="shared" si="28"/>
        <v>39002.25</v>
      </c>
      <c r="CW139" s="10">
        <f t="shared" si="31"/>
        <v>39.002249999999997</v>
      </c>
      <c r="CX139" s="8" t="str">
        <f t="shared" si="29"/>
        <v>No</v>
      </c>
      <c r="CY139" s="30" t="s">
        <v>11</v>
      </c>
      <c r="CZ139" s="30" t="s">
        <v>11</v>
      </c>
      <c r="DA139" s="31" t="s">
        <v>11</v>
      </c>
      <c r="DB139" s="31" t="s">
        <v>11</v>
      </c>
      <c r="DC139" s="8" t="str">
        <f t="shared" si="30"/>
        <v>No</v>
      </c>
      <c r="DD139" s="8" t="s">
        <v>11</v>
      </c>
      <c r="DE139" s="30" t="s">
        <v>11</v>
      </c>
      <c r="DF139" s="10">
        <f t="shared" si="32"/>
        <v>38.373179999999991</v>
      </c>
      <c r="DG139" s="9">
        <f>IF(S139&lt;Monitors!$H$4,(S139*Monitors!$I$4)+Monitors!$J$4,IF(S139&lt;Monitors!$H$5,(S139*Monitors!$I$5)+Monitors!$J$5,IF(S139&lt;Monitors!$H$6,(S139*Monitors!$I$6)+Monitors!$J$6,IF(S139&lt;Monitors!$H$7,(Monitors!$I$7*S139)+Monitors!$J$7,IF(S139&lt;Monitors!$H$8,(S139*Monitors!$I$8)+Monitors!$J$8,IF(S139&lt;Monitors!$H$9,(S139*Monitors!$I$9)+Monitors!$J$9,IF(S139&lt;Monitors!$H$10,(S139*Monitors!$I$10)+Monitors!$J$10,IF(S139&lt;Monitors!$H$11,(S139*Monitors!$I$11)+Monitors!$J$11,Monitors!$J$12))))))))</f>
        <v>33.145833333333336</v>
      </c>
      <c r="DH139" s="10">
        <f>$DF139-(Monitors!$B$4*'All Data'!$W139)</f>
        <v>30.40417999999999</v>
      </c>
      <c r="DI139" s="10">
        <f>IF($CX139="Yes",DH139-(Monitors!$E$4*(DG139+(Monitors!$B$4*'All Data'!$W139))),'All Data'!DH139)</f>
        <v>30.40417999999999</v>
      </c>
      <c r="DJ139" s="10">
        <f>IF(DD139="Yes",'All Data'!DI139-(DG139*Monitors!$C$4),'All Data'!DI139)</f>
        <v>30.40417999999999</v>
      </c>
      <c r="DK139" s="10">
        <f>IF($DE139="Yes",DJ139-(DG139*Monitors!$D$4),'All Data'!DJ139)</f>
        <v>30.40417999999999</v>
      </c>
      <c r="DL139" s="10">
        <f>IF($CZ139="Yes",DK139-Monitors!$C$7,'All Data'!DK139)</f>
        <v>30.40417999999999</v>
      </c>
      <c r="DM139" s="10">
        <f>IF($DA139="Yes",DL139-Monitors!$D$7,'All Data'!DL139)</f>
        <v>30.40417999999999</v>
      </c>
      <c r="DN139" s="10">
        <f>IF(DB139="Yes",DM139-((DG139+(W139*Monitors!$B$4))*Monitors!$F$4),'All Data'!DM139)</f>
        <v>30.40417999999999</v>
      </c>
      <c r="DO139" s="8" t="str">
        <f t="shared" si="33"/>
        <v>Yes</v>
      </c>
      <c r="DP139" s="10">
        <v>1.5600900000000002</v>
      </c>
      <c r="DQ139" s="10">
        <v>10.639909999999999</v>
      </c>
      <c r="DR139" s="10">
        <v>10.639909999999999</v>
      </c>
      <c r="DS139" s="9">
        <v>15.405143192733448</v>
      </c>
      <c r="DT139" s="9" t="s">
        <v>23</v>
      </c>
      <c r="DU139" s="14">
        <v>0</v>
      </c>
    </row>
    <row r="140" spans="1:125" ht="18" customHeight="1">
      <c r="A140" s="29">
        <v>139</v>
      </c>
      <c r="B140" s="29">
        <v>5</v>
      </c>
      <c r="C140" s="29">
        <v>1263</v>
      </c>
      <c r="D140" s="21">
        <v>41223</v>
      </c>
      <c r="E140" s="21">
        <v>41199</v>
      </c>
      <c r="F140" s="21">
        <v>41214</v>
      </c>
      <c r="G140" s="20"/>
      <c r="H140" s="20"/>
      <c r="I140" s="22">
        <v>6</v>
      </c>
      <c r="J140" s="20" t="s">
        <v>5</v>
      </c>
      <c r="K140" s="20"/>
      <c r="L140" s="20" t="s">
        <v>27</v>
      </c>
      <c r="M140" s="23" t="s">
        <v>27</v>
      </c>
      <c r="N140" s="23" t="s">
        <v>7</v>
      </c>
      <c r="O140" s="23"/>
      <c r="P140" s="24">
        <v>10.1</v>
      </c>
      <c r="Q140" s="24">
        <v>16.100000000000001</v>
      </c>
      <c r="R140" s="24">
        <v>19</v>
      </c>
      <c r="S140" s="24">
        <v>162</v>
      </c>
      <c r="T140" s="24">
        <v>1.78</v>
      </c>
      <c r="U140" s="24">
        <v>900</v>
      </c>
      <c r="V140" s="24">
        <v>1440</v>
      </c>
      <c r="W140" s="24">
        <v>1.3</v>
      </c>
      <c r="X140" s="23" t="s">
        <v>33</v>
      </c>
      <c r="Y140" s="23" t="s">
        <v>33</v>
      </c>
      <c r="Z140" s="24">
        <v>8000</v>
      </c>
      <c r="AA140" s="24">
        <v>60</v>
      </c>
      <c r="AB140" s="24">
        <v>170</v>
      </c>
      <c r="AC140" s="24">
        <v>160</v>
      </c>
      <c r="AD140" s="23" t="s">
        <v>10</v>
      </c>
      <c r="AE140" s="23" t="s">
        <v>11</v>
      </c>
      <c r="AF140" s="23" t="s">
        <v>11</v>
      </c>
      <c r="AG140" s="23"/>
      <c r="AH140" s="23"/>
      <c r="AI140" s="23" t="s">
        <v>57</v>
      </c>
      <c r="AJ140" s="23" t="s">
        <v>11</v>
      </c>
      <c r="AK140" s="23" t="s">
        <v>11</v>
      </c>
      <c r="AL140" s="23" t="s">
        <v>25</v>
      </c>
      <c r="AM140" s="23"/>
      <c r="AN140" s="23" t="s">
        <v>14</v>
      </c>
      <c r="AO140" s="23"/>
      <c r="AP140" s="23" t="s">
        <v>14</v>
      </c>
      <c r="AQ140" s="23"/>
      <c r="AR140" s="23"/>
      <c r="AS140" s="23" t="s">
        <v>25</v>
      </c>
      <c r="AT140" s="23"/>
      <c r="AU140" s="23" t="s">
        <v>14</v>
      </c>
      <c r="AV140" s="25"/>
      <c r="AW140" s="25"/>
      <c r="AX140" s="26">
        <v>19</v>
      </c>
      <c r="AY140" s="26">
        <v>162</v>
      </c>
      <c r="AZ140" s="25" t="s">
        <v>14</v>
      </c>
      <c r="BA140" s="25" t="s">
        <v>14</v>
      </c>
      <c r="BB140" s="23"/>
      <c r="BC140" s="23" t="s">
        <v>15</v>
      </c>
      <c r="BD140" s="23"/>
      <c r="BE140" s="23" t="s">
        <v>11</v>
      </c>
      <c r="BF140" s="23" t="s">
        <v>173</v>
      </c>
      <c r="BG140" s="23" t="s">
        <v>11</v>
      </c>
      <c r="BH140" s="23" t="s">
        <v>17</v>
      </c>
      <c r="BI140" s="23"/>
      <c r="BJ140" s="23" t="s">
        <v>18</v>
      </c>
      <c r="BK140" s="23" t="s">
        <v>11</v>
      </c>
      <c r="BL140" s="23" t="s">
        <v>11</v>
      </c>
      <c r="BM140" s="23"/>
      <c r="BN140" s="23"/>
      <c r="BO140" s="24">
        <v>45.6</v>
      </c>
      <c r="BP140" s="24">
        <v>266.5</v>
      </c>
      <c r="BQ140" s="24">
        <v>250</v>
      </c>
      <c r="BR140" s="24">
        <v>236.5</v>
      </c>
      <c r="BS140" s="24">
        <v>200</v>
      </c>
      <c r="BT140" s="23"/>
      <c r="BU140" s="23"/>
      <c r="BV140" s="24">
        <v>12.9</v>
      </c>
      <c r="BW140" s="24">
        <v>0.35</v>
      </c>
      <c r="BX140" s="23"/>
      <c r="BY140" s="24">
        <v>0.18</v>
      </c>
      <c r="BZ140" s="27">
        <v>0.35</v>
      </c>
      <c r="CA140" s="27">
        <v>0.18</v>
      </c>
      <c r="CB140" s="25"/>
      <c r="CC140" s="25"/>
      <c r="CD140" s="28">
        <v>12.76</v>
      </c>
      <c r="CE140" s="28">
        <v>0.42</v>
      </c>
      <c r="CF140" s="25"/>
      <c r="CG140" s="28">
        <v>0.25</v>
      </c>
      <c r="CH140" s="28">
        <v>15.5</v>
      </c>
      <c r="CI140" s="28">
        <v>0.5</v>
      </c>
      <c r="CJ140" s="28">
        <v>0.5</v>
      </c>
      <c r="CK140" s="25"/>
      <c r="CL140" s="25"/>
      <c r="CM140" s="28">
        <v>0.5</v>
      </c>
      <c r="CN140" s="25"/>
      <c r="CO140" s="28">
        <v>0</v>
      </c>
      <c r="CP140" s="30" t="s">
        <v>5</v>
      </c>
      <c r="CQ140" s="8">
        <f t="shared" si="23"/>
        <v>8024.691358024691</v>
      </c>
      <c r="CR140" s="8">
        <f t="shared" si="24"/>
        <v>20</v>
      </c>
      <c r="CS140" s="8">
        <f t="shared" si="25"/>
        <v>1.3</v>
      </c>
      <c r="CT140" s="8">
        <f t="shared" si="26"/>
        <v>30</v>
      </c>
      <c r="CU140" s="8">
        <f t="shared" si="27"/>
        <v>200</v>
      </c>
      <c r="CV140" s="10">
        <f t="shared" si="28"/>
        <v>43173</v>
      </c>
      <c r="CW140" s="10">
        <f t="shared" si="31"/>
        <v>43.173000000000002</v>
      </c>
      <c r="CX140" s="8" t="str">
        <f t="shared" si="29"/>
        <v>No</v>
      </c>
      <c r="CY140" s="30" t="s">
        <v>11</v>
      </c>
      <c r="CZ140" s="30" t="s">
        <v>11</v>
      </c>
      <c r="DA140" s="31" t="s">
        <v>11</v>
      </c>
      <c r="DB140" s="31" t="s">
        <v>11</v>
      </c>
      <c r="DC140" s="8" t="str">
        <f t="shared" si="30"/>
        <v>No</v>
      </c>
      <c r="DD140" s="8" t="s">
        <v>11</v>
      </c>
      <c r="DE140" s="30" t="s">
        <v>11</v>
      </c>
      <c r="DF140" s="10">
        <f t="shared" si="32"/>
        <v>41.544299999999993</v>
      </c>
      <c r="DG140" s="9">
        <f>IF(S140&lt;Monitors!$H$4,(S140*Monitors!$I$4)+Monitors!$J$4,IF(S140&lt;Monitors!$H$5,(S140*Monitors!$I$5)+Monitors!$J$5,IF(S140&lt;Monitors!$H$6,(S140*Monitors!$I$6)+Monitors!$J$6,IF(S140&lt;Monitors!$H$7,(Monitors!$I$7*S140)+Monitors!$J$7,IF(S140&lt;Monitors!$H$8,(S140*Monitors!$I$8)+Monitors!$J$8,IF(S140&lt;Monitors!$H$9,(S140*Monitors!$I$9)+Monitors!$J$9,IF(S140&lt;Monitors!$H$10,(S140*Monitors!$I$10)+Monitors!$J$10,IF(S140&lt;Monitors!$H$11,(S140*Monitors!$I$11)+Monitors!$J$11,Monitors!$J$12))))))))</f>
        <v>33.25</v>
      </c>
      <c r="DH140" s="10">
        <f>$DF140-(Monitors!$B$4*'All Data'!$W140)</f>
        <v>33.575299999999991</v>
      </c>
      <c r="DI140" s="10">
        <f>IF($CX140="Yes",DH140-(Monitors!$E$4*(DG140+(Monitors!$B$4*'All Data'!$W140))),'All Data'!DH140)</f>
        <v>33.575299999999991</v>
      </c>
      <c r="DJ140" s="10">
        <f>IF(DD140="Yes",'All Data'!DI140-(DG140*Monitors!$C$4),'All Data'!DI140)</f>
        <v>33.575299999999991</v>
      </c>
      <c r="DK140" s="10">
        <f>IF($DE140="Yes",DJ140-(DG140*Monitors!$D$4),'All Data'!DJ140)</f>
        <v>33.575299999999991</v>
      </c>
      <c r="DL140" s="10">
        <f>IF($CZ140="Yes",DK140-Monitors!$C$7,'All Data'!DK140)</f>
        <v>33.575299999999991</v>
      </c>
      <c r="DM140" s="10">
        <f>IF($DA140="Yes",DL140-Monitors!$D$7,'All Data'!DL140)</f>
        <v>33.575299999999991</v>
      </c>
      <c r="DN140" s="10">
        <f>IF(DB140="Yes",DM140-((DG140+(W140*Monitors!$B$4))*Monitors!$F$4),'All Data'!DM140)</f>
        <v>33.575299999999991</v>
      </c>
      <c r="DO140" s="8" t="str">
        <f t="shared" si="33"/>
        <v>No</v>
      </c>
      <c r="DP140" s="10">
        <v>1.7269200000000002</v>
      </c>
      <c r="DQ140" s="10">
        <v>11.173080000000001</v>
      </c>
      <c r="DR140" s="10">
        <v>11.173080000000001</v>
      </c>
      <c r="DS140" s="9">
        <v>15.452444361327563</v>
      </c>
      <c r="DT140" s="9" t="s">
        <v>23</v>
      </c>
      <c r="DU140" s="14">
        <v>0</v>
      </c>
    </row>
    <row r="141" spans="1:125" ht="18" customHeight="1">
      <c r="A141" s="29">
        <v>140</v>
      </c>
      <c r="B141" s="29">
        <v>5</v>
      </c>
      <c r="C141" s="29">
        <v>1262</v>
      </c>
      <c r="D141" s="21">
        <v>41223</v>
      </c>
      <c r="E141" s="21">
        <v>41199</v>
      </c>
      <c r="F141" s="21">
        <v>41214</v>
      </c>
      <c r="G141" s="20"/>
      <c r="H141" s="20"/>
      <c r="I141" s="22">
        <v>6</v>
      </c>
      <c r="J141" s="20" t="s">
        <v>5</v>
      </c>
      <c r="K141" s="20"/>
      <c r="L141" s="20" t="s">
        <v>27</v>
      </c>
      <c r="M141" s="23" t="s">
        <v>27</v>
      </c>
      <c r="N141" s="23" t="s">
        <v>7</v>
      </c>
      <c r="O141" s="23"/>
      <c r="P141" s="24">
        <v>11.9</v>
      </c>
      <c r="Q141" s="24">
        <v>14.8</v>
      </c>
      <c r="R141" s="24">
        <v>19</v>
      </c>
      <c r="S141" s="24">
        <v>175.6</v>
      </c>
      <c r="T141" s="24">
        <v>1.25</v>
      </c>
      <c r="U141" s="24">
        <v>1024</v>
      </c>
      <c r="V141" s="24">
        <v>1280</v>
      </c>
      <c r="W141" s="24">
        <v>1.3</v>
      </c>
      <c r="X141" s="23" t="s">
        <v>21</v>
      </c>
      <c r="Y141" s="23" t="s">
        <v>21</v>
      </c>
      <c r="Z141" s="24">
        <v>7464</v>
      </c>
      <c r="AA141" s="24">
        <v>60</v>
      </c>
      <c r="AB141" s="24">
        <v>170</v>
      </c>
      <c r="AC141" s="24">
        <v>160</v>
      </c>
      <c r="AD141" s="23" t="s">
        <v>10</v>
      </c>
      <c r="AE141" s="23" t="s">
        <v>11</v>
      </c>
      <c r="AF141" s="23" t="s">
        <v>11</v>
      </c>
      <c r="AG141" s="23"/>
      <c r="AH141" s="23"/>
      <c r="AI141" s="23" t="s">
        <v>57</v>
      </c>
      <c r="AJ141" s="23" t="s">
        <v>11</v>
      </c>
      <c r="AK141" s="23" t="s">
        <v>11</v>
      </c>
      <c r="AL141" s="23" t="s">
        <v>25</v>
      </c>
      <c r="AM141" s="23"/>
      <c r="AN141" s="23" t="s">
        <v>14</v>
      </c>
      <c r="AO141" s="23"/>
      <c r="AP141" s="23" t="s">
        <v>14</v>
      </c>
      <c r="AQ141" s="23"/>
      <c r="AR141" s="23"/>
      <c r="AS141" s="23" t="s">
        <v>25</v>
      </c>
      <c r="AT141" s="23"/>
      <c r="AU141" s="23" t="s">
        <v>14</v>
      </c>
      <c r="AV141" s="25"/>
      <c r="AW141" s="25"/>
      <c r="AX141" s="26">
        <v>19</v>
      </c>
      <c r="AY141" s="26">
        <v>175.6</v>
      </c>
      <c r="AZ141" s="25" t="s">
        <v>14</v>
      </c>
      <c r="BA141" s="25" t="s">
        <v>14</v>
      </c>
      <c r="BB141" s="23"/>
      <c r="BC141" s="23" t="s">
        <v>15</v>
      </c>
      <c r="BD141" s="23"/>
      <c r="BE141" s="23" t="s">
        <v>11</v>
      </c>
      <c r="BF141" s="23" t="s">
        <v>172</v>
      </c>
      <c r="BG141" s="23" t="s">
        <v>11</v>
      </c>
      <c r="BH141" s="23" t="s">
        <v>17</v>
      </c>
      <c r="BI141" s="23"/>
      <c r="BJ141" s="23" t="s">
        <v>18</v>
      </c>
      <c r="BK141" s="23" t="s">
        <v>11</v>
      </c>
      <c r="BL141" s="23" t="s">
        <v>11</v>
      </c>
      <c r="BM141" s="23"/>
      <c r="BN141" s="23"/>
      <c r="BO141" s="24">
        <v>53.6</v>
      </c>
      <c r="BP141" s="24">
        <v>266.5</v>
      </c>
      <c r="BQ141" s="24">
        <v>300</v>
      </c>
      <c r="BR141" s="24">
        <v>266.10000000000002</v>
      </c>
      <c r="BS141" s="24">
        <v>200</v>
      </c>
      <c r="BT141" s="23"/>
      <c r="BU141" s="23"/>
      <c r="BV141" s="24">
        <v>15.04</v>
      </c>
      <c r="BW141" s="24">
        <v>0.35</v>
      </c>
      <c r="BX141" s="23"/>
      <c r="BY141" s="24">
        <v>0.19</v>
      </c>
      <c r="BZ141" s="27">
        <v>0.35</v>
      </c>
      <c r="CA141" s="27">
        <v>0.19</v>
      </c>
      <c r="CB141" s="25"/>
      <c r="CC141" s="25"/>
      <c r="CD141" s="28">
        <v>14.85</v>
      </c>
      <c r="CE141" s="28">
        <v>0.41</v>
      </c>
      <c r="CF141" s="25"/>
      <c r="CG141" s="28">
        <v>0.25</v>
      </c>
      <c r="CH141" s="28">
        <v>16</v>
      </c>
      <c r="CI141" s="28">
        <v>0.5</v>
      </c>
      <c r="CJ141" s="28">
        <v>0.5</v>
      </c>
      <c r="CK141" s="25"/>
      <c r="CL141" s="25"/>
      <c r="CM141" s="28">
        <v>0.5</v>
      </c>
      <c r="CN141" s="25"/>
      <c r="CO141" s="28">
        <v>0</v>
      </c>
      <c r="CP141" s="30" t="s">
        <v>5</v>
      </c>
      <c r="CQ141" s="8">
        <f t="shared" si="23"/>
        <v>7403.1890660592262</v>
      </c>
      <c r="CR141" s="8">
        <f t="shared" si="24"/>
        <v>20</v>
      </c>
      <c r="CS141" s="8">
        <f t="shared" si="25"/>
        <v>1.3</v>
      </c>
      <c r="CT141" s="8">
        <f t="shared" si="26"/>
        <v>30</v>
      </c>
      <c r="CU141" s="8">
        <f t="shared" si="27"/>
        <v>200</v>
      </c>
      <c r="CV141" s="10">
        <f t="shared" si="28"/>
        <v>46797.4</v>
      </c>
      <c r="CW141" s="10">
        <f t="shared" si="31"/>
        <v>46.797400000000003</v>
      </c>
      <c r="CX141" s="8" t="str">
        <f t="shared" si="29"/>
        <v>No</v>
      </c>
      <c r="CY141" s="30" t="s">
        <v>11</v>
      </c>
      <c r="CZ141" s="30" t="s">
        <v>11</v>
      </c>
      <c r="DA141" s="31" t="s">
        <v>11</v>
      </c>
      <c r="DB141" s="31" t="s">
        <v>11</v>
      </c>
      <c r="DC141" s="8" t="str">
        <f t="shared" si="30"/>
        <v>No</v>
      </c>
      <c r="DD141" s="8" t="s">
        <v>11</v>
      </c>
      <c r="DE141" s="30" t="s">
        <v>11</v>
      </c>
      <c r="DF141" s="10">
        <f t="shared" si="32"/>
        <v>48.105539999999991</v>
      </c>
      <c r="DG141" s="9">
        <f>IF(S141&lt;Monitors!$H$4,(S141*Monitors!$I$4)+Monitors!$J$4,IF(S141&lt;Monitors!$H$5,(S141*Monitors!$I$5)+Monitors!$J$5,IF(S141&lt;Monitors!$H$6,(S141*Monitors!$I$6)+Monitors!$J$6,IF(S141&lt;Monitors!$H$7,(Monitors!$I$7*S141)+Monitors!$J$7,IF(S141&lt;Monitors!$H$8,(S141*Monitors!$I$8)+Monitors!$J$8,IF(S141&lt;Monitors!$H$9,(S141*Monitors!$I$9)+Monitors!$J$9,IF(S141&lt;Monitors!$H$10,(S141*Monitors!$I$10)+Monitors!$J$10,IF(S141&lt;Monitors!$H$11,(S141*Monitors!$I$11)+Monitors!$J$11,Monitors!$J$12))))))))</f>
        <v>36.083333333333336</v>
      </c>
      <c r="DH141" s="10">
        <f>$DF141-(Monitors!$B$4*'All Data'!$W141)</f>
        <v>40.136539999999989</v>
      </c>
      <c r="DI141" s="10">
        <f>IF($CX141="Yes",DH141-(Monitors!$E$4*(DG141+(Monitors!$B$4*'All Data'!$W141))),'All Data'!DH141)</f>
        <v>40.136539999999989</v>
      </c>
      <c r="DJ141" s="10">
        <f>IF(DD141="Yes",'All Data'!DI141-(DG141*Monitors!$C$4),'All Data'!DI141)</f>
        <v>40.136539999999989</v>
      </c>
      <c r="DK141" s="10">
        <f>IF($DE141="Yes",DJ141-(DG141*Monitors!$D$4),'All Data'!DJ141)</f>
        <v>40.136539999999989</v>
      </c>
      <c r="DL141" s="10">
        <f>IF($CZ141="Yes",DK141-Monitors!$C$7,'All Data'!DK141)</f>
        <v>40.136539999999989</v>
      </c>
      <c r="DM141" s="10">
        <f>IF($DA141="Yes",DL141-Monitors!$D$7,'All Data'!DL141)</f>
        <v>40.136539999999989</v>
      </c>
      <c r="DN141" s="10">
        <f>IF(DB141="Yes",DM141-((DG141+(W141*Monitors!$B$4))*Monitors!$F$4),'All Data'!DM141)</f>
        <v>40.136539999999989</v>
      </c>
      <c r="DO141" s="8" t="str">
        <f t="shared" si="33"/>
        <v>No</v>
      </c>
      <c r="DP141" s="10">
        <v>1.8718960000000002</v>
      </c>
      <c r="DQ141" s="10">
        <v>13.168104</v>
      </c>
      <c r="DR141" s="10">
        <v>13.168104</v>
      </c>
      <c r="DS141" s="9">
        <v>16.737833754558785</v>
      </c>
      <c r="DT141" s="9" t="s">
        <v>23</v>
      </c>
      <c r="DU141" s="14">
        <v>0</v>
      </c>
    </row>
    <row r="142" spans="1:125" ht="18" customHeight="1">
      <c r="A142" s="29">
        <v>141</v>
      </c>
      <c r="B142" s="29">
        <v>13</v>
      </c>
      <c r="C142" s="29">
        <v>947</v>
      </c>
      <c r="D142" s="21">
        <v>41638</v>
      </c>
      <c r="E142" s="21">
        <v>41596</v>
      </c>
      <c r="F142" s="21">
        <v>41600</v>
      </c>
      <c r="G142" s="20" t="s">
        <v>4</v>
      </c>
      <c r="H142" s="20" t="s">
        <v>26</v>
      </c>
      <c r="I142" s="22">
        <v>6</v>
      </c>
      <c r="J142" s="20" t="s">
        <v>5</v>
      </c>
      <c r="K142" s="20" t="s">
        <v>26</v>
      </c>
      <c r="L142" s="20" t="s">
        <v>27</v>
      </c>
      <c r="M142" s="23" t="s">
        <v>27</v>
      </c>
      <c r="N142" s="23" t="s">
        <v>7</v>
      </c>
      <c r="O142" s="23" t="s">
        <v>26</v>
      </c>
      <c r="P142" s="24">
        <v>10.6</v>
      </c>
      <c r="Q142" s="24">
        <v>13.3</v>
      </c>
      <c r="R142" s="24">
        <v>17</v>
      </c>
      <c r="S142" s="24">
        <v>141.5</v>
      </c>
      <c r="T142" s="24">
        <v>1.25</v>
      </c>
      <c r="U142" s="24">
        <v>1024</v>
      </c>
      <c r="V142" s="24">
        <v>1280</v>
      </c>
      <c r="W142" s="24">
        <v>1.31</v>
      </c>
      <c r="X142" s="23" t="s">
        <v>21</v>
      </c>
      <c r="Y142" s="23" t="s">
        <v>21</v>
      </c>
      <c r="Z142" s="24">
        <v>9297</v>
      </c>
      <c r="AA142" s="24">
        <v>60</v>
      </c>
      <c r="AB142" s="24">
        <v>170</v>
      </c>
      <c r="AC142" s="24">
        <v>160</v>
      </c>
      <c r="AD142" s="23" t="s">
        <v>28</v>
      </c>
      <c r="AE142" s="23" t="s">
        <v>23</v>
      </c>
      <c r="AF142" s="23" t="s">
        <v>11</v>
      </c>
      <c r="AG142" s="23" t="s">
        <v>26</v>
      </c>
      <c r="AH142" s="23" t="s">
        <v>26</v>
      </c>
      <c r="AI142" s="23" t="s">
        <v>34</v>
      </c>
      <c r="AJ142" s="23" t="s">
        <v>11</v>
      </c>
      <c r="AK142" s="23" t="s">
        <v>23</v>
      </c>
      <c r="AL142" s="23" t="s">
        <v>111</v>
      </c>
      <c r="AM142" s="23" t="s">
        <v>26</v>
      </c>
      <c r="AN142" s="23" t="s">
        <v>14</v>
      </c>
      <c r="AO142" s="23" t="s">
        <v>14</v>
      </c>
      <c r="AP142" s="23" t="s">
        <v>14</v>
      </c>
      <c r="AQ142" s="23" t="s">
        <v>14</v>
      </c>
      <c r="AR142" s="23"/>
      <c r="AS142" s="23" t="s">
        <v>111</v>
      </c>
      <c r="AT142" s="23" t="s">
        <v>26</v>
      </c>
      <c r="AU142" s="23" t="s">
        <v>14</v>
      </c>
      <c r="AV142" s="25" t="s">
        <v>14</v>
      </c>
      <c r="AW142" s="25" t="s">
        <v>14</v>
      </c>
      <c r="AX142" s="26">
        <v>17</v>
      </c>
      <c r="AY142" s="26">
        <v>141.5</v>
      </c>
      <c r="AZ142" s="25" t="s">
        <v>14</v>
      </c>
      <c r="BA142" s="25" t="s">
        <v>14</v>
      </c>
      <c r="BB142" s="23" t="s">
        <v>14</v>
      </c>
      <c r="BC142" s="23" t="s">
        <v>15</v>
      </c>
      <c r="BD142" s="23" t="s">
        <v>26</v>
      </c>
      <c r="BE142" s="23" t="s">
        <v>11</v>
      </c>
      <c r="BF142" s="23" t="s">
        <v>659</v>
      </c>
      <c r="BG142" s="23" t="s">
        <v>11</v>
      </c>
      <c r="BH142" s="23" t="s">
        <v>17</v>
      </c>
      <c r="BI142" s="23" t="s">
        <v>14</v>
      </c>
      <c r="BJ142" s="23"/>
      <c r="BK142" s="23" t="s">
        <v>11</v>
      </c>
      <c r="BL142" s="23" t="s">
        <v>11</v>
      </c>
      <c r="BM142" s="23" t="s">
        <v>11</v>
      </c>
      <c r="BN142" s="23"/>
      <c r="BO142" s="24">
        <v>0.3</v>
      </c>
      <c r="BP142" s="24">
        <v>288.3</v>
      </c>
      <c r="BQ142" s="24">
        <v>250</v>
      </c>
      <c r="BR142" s="24">
        <v>247.8</v>
      </c>
      <c r="BS142" s="24">
        <v>200</v>
      </c>
      <c r="BT142" s="23"/>
      <c r="BU142" s="23"/>
      <c r="BV142" s="24">
        <v>10.199999999999999</v>
      </c>
      <c r="BW142" s="24">
        <v>0.2</v>
      </c>
      <c r="BX142" s="23"/>
      <c r="BY142" s="24">
        <v>0.14000000000000001</v>
      </c>
      <c r="BZ142" s="27">
        <v>0.2</v>
      </c>
      <c r="CA142" s="27">
        <v>0.14000000000000001</v>
      </c>
      <c r="CB142" s="25"/>
      <c r="CC142" s="25"/>
      <c r="CD142" s="28">
        <v>10.5</v>
      </c>
      <c r="CE142" s="28">
        <v>0.27</v>
      </c>
      <c r="CF142" s="25"/>
      <c r="CG142" s="28">
        <v>0.2</v>
      </c>
      <c r="CH142" s="28">
        <v>15.09</v>
      </c>
      <c r="CI142" s="28">
        <v>0.5</v>
      </c>
      <c r="CJ142" s="28">
        <v>0.5</v>
      </c>
      <c r="CK142" s="28">
        <v>0</v>
      </c>
      <c r="CL142" s="28">
        <v>0</v>
      </c>
      <c r="CM142" s="28">
        <v>0.5</v>
      </c>
      <c r="CN142" s="25"/>
      <c r="CO142" s="28">
        <v>1</v>
      </c>
      <c r="CP142" s="30" t="s">
        <v>5</v>
      </c>
      <c r="CQ142" s="8">
        <f t="shared" si="23"/>
        <v>9257.9505300353358</v>
      </c>
      <c r="CR142" s="8">
        <f t="shared" si="24"/>
        <v>19</v>
      </c>
      <c r="CS142" s="8">
        <f t="shared" si="25"/>
        <v>1.5</v>
      </c>
      <c r="CT142" s="8">
        <f t="shared" si="26"/>
        <v>30</v>
      </c>
      <c r="CU142" s="8">
        <f t="shared" si="27"/>
        <v>200</v>
      </c>
      <c r="CV142" s="10">
        <f t="shared" si="28"/>
        <v>40794.450000000004</v>
      </c>
      <c r="CW142" s="10">
        <f t="shared" si="31"/>
        <v>40.794450000000005</v>
      </c>
      <c r="CX142" s="8" t="str">
        <f t="shared" si="29"/>
        <v>No</v>
      </c>
      <c r="CY142" s="30" t="s">
        <v>11</v>
      </c>
      <c r="CZ142" s="30" t="s">
        <v>11</v>
      </c>
      <c r="DA142" s="31" t="s">
        <v>11</v>
      </c>
      <c r="DB142" s="31" t="s">
        <v>11</v>
      </c>
      <c r="DC142" s="8" t="str">
        <f t="shared" si="30"/>
        <v>No</v>
      </c>
      <c r="DD142" s="8" t="s">
        <v>11</v>
      </c>
      <c r="DE142" s="30" t="s">
        <v>11</v>
      </c>
      <c r="DF142" s="10">
        <f t="shared" si="32"/>
        <v>32.411999999999992</v>
      </c>
      <c r="DG142" s="9">
        <f>IF(S142&lt;Monitors!$H$4,(S142*Monitors!$I$4)+Monitors!$J$4,IF(S142&lt;Monitors!$H$5,(S142*Monitors!$I$5)+Monitors!$J$5,IF(S142&lt;Monitors!$H$6,(S142*Monitors!$I$6)+Monitors!$J$6,IF(S142&lt;Monitors!$H$7,(Monitors!$I$7*S142)+Monitors!$J$7,IF(S142&lt;Monitors!$H$8,(S142*Monitors!$I$8)+Monitors!$J$8,IF(S142&lt;Monitors!$H$9,(S142*Monitors!$I$9)+Monitors!$J$9,IF(S142&lt;Monitors!$H$10,(S142*Monitors!$I$10)+Monitors!$J$10,IF(S142&lt;Monitors!$H$11,(S142*Monitors!$I$11)+Monitors!$J$11,Monitors!$J$12))))))))</f>
        <v>24.90625</v>
      </c>
      <c r="DH142" s="10">
        <f>$DF142-(Monitors!$B$4*'All Data'!$W142)</f>
        <v>24.381699999999991</v>
      </c>
      <c r="DI142" s="10">
        <f>IF($CX142="Yes",DH142-(Monitors!$E$4*(DG142+(Monitors!$B$4*'All Data'!$W142))),'All Data'!DH142)</f>
        <v>24.381699999999991</v>
      </c>
      <c r="DJ142" s="10">
        <f>IF(DD142="Yes",'All Data'!DI142-(DG142*Monitors!$C$4),'All Data'!DI142)</f>
        <v>24.381699999999991</v>
      </c>
      <c r="DK142" s="10">
        <f>IF($DE142="Yes",DJ142-(DG142*Monitors!$D$4),'All Data'!DJ142)</f>
        <v>24.381699999999991</v>
      </c>
      <c r="DL142" s="10">
        <f>IF($CZ142="Yes",DK142-Monitors!$C$7,'All Data'!DK142)</f>
        <v>24.381699999999991</v>
      </c>
      <c r="DM142" s="10">
        <f>IF($DA142="Yes",DL142-Monitors!$D$7,'All Data'!DL142)</f>
        <v>24.381699999999991</v>
      </c>
      <c r="DN142" s="10">
        <f>IF(DB142="Yes",DM142-((DG142+(W142*Monitors!$B$4))*Monitors!$F$4),'All Data'!DM142)</f>
        <v>24.381699999999991</v>
      </c>
      <c r="DO142" s="8" t="str">
        <f t="shared" si="33"/>
        <v>Yes</v>
      </c>
      <c r="DP142" s="10">
        <v>1.6317780000000004</v>
      </c>
      <c r="DQ142" s="10">
        <v>8.5682219999999987</v>
      </c>
      <c r="DR142" s="10">
        <v>8.5682219999999987</v>
      </c>
      <c r="DS142" s="9">
        <v>13.510802678978724</v>
      </c>
      <c r="DT142" s="9" t="s">
        <v>23</v>
      </c>
      <c r="DU142" s="14">
        <v>0</v>
      </c>
    </row>
    <row r="143" spans="1:125" ht="18" customHeight="1">
      <c r="A143" s="29">
        <v>142</v>
      </c>
      <c r="B143" s="29">
        <v>35</v>
      </c>
      <c r="C143" s="29">
        <v>540</v>
      </c>
      <c r="D143" s="21">
        <v>41465</v>
      </c>
      <c r="E143" s="21">
        <v>41425</v>
      </c>
      <c r="F143" s="21">
        <v>41625</v>
      </c>
      <c r="G143" s="20" t="s">
        <v>4</v>
      </c>
      <c r="H143" s="20"/>
      <c r="I143" s="22">
        <v>6</v>
      </c>
      <c r="J143" s="20" t="s">
        <v>5</v>
      </c>
      <c r="K143" s="20"/>
      <c r="L143" s="20" t="s">
        <v>6</v>
      </c>
      <c r="M143" s="23"/>
      <c r="N143" s="23" t="s">
        <v>7</v>
      </c>
      <c r="O143" s="23"/>
      <c r="P143" s="24">
        <v>10.6</v>
      </c>
      <c r="Q143" s="24">
        <v>13.3</v>
      </c>
      <c r="R143" s="24">
        <v>17</v>
      </c>
      <c r="S143" s="24">
        <v>141.6</v>
      </c>
      <c r="T143" s="24">
        <v>1.25</v>
      </c>
      <c r="U143" s="24">
        <v>1024</v>
      </c>
      <c r="V143" s="24">
        <v>1280</v>
      </c>
      <c r="W143" s="24">
        <v>1.3109999999999999</v>
      </c>
      <c r="X143" s="23" t="s">
        <v>21</v>
      </c>
      <c r="Y143" s="23" t="s">
        <v>21</v>
      </c>
      <c r="Z143" s="24">
        <v>9257</v>
      </c>
      <c r="AA143" s="24">
        <v>60</v>
      </c>
      <c r="AB143" s="24">
        <v>170</v>
      </c>
      <c r="AC143" s="24">
        <v>160</v>
      </c>
      <c r="AD143" s="23" t="s">
        <v>96</v>
      </c>
      <c r="AE143" s="23" t="s">
        <v>11</v>
      </c>
      <c r="AF143" s="23" t="s">
        <v>11</v>
      </c>
      <c r="AG143" s="23"/>
      <c r="AH143" s="23"/>
      <c r="AI143" s="23" t="s">
        <v>34</v>
      </c>
      <c r="AJ143" s="23" t="s">
        <v>11</v>
      </c>
      <c r="AK143" s="23" t="s">
        <v>11</v>
      </c>
      <c r="AL143" s="23" t="s">
        <v>111</v>
      </c>
      <c r="AM143" s="23"/>
      <c r="AN143" s="23" t="s">
        <v>14</v>
      </c>
      <c r="AO143" s="23"/>
      <c r="AP143" s="23" t="s">
        <v>14</v>
      </c>
      <c r="AQ143" s="23"/>
      <c r="AR143" s="23"/>
      <c r="AS143" s="23" t="s">
        <v>111</v>
      </c>
      <c r="AT143" s="23"/>
      <c r="AU143" s="23" t="s">
        <v>14</v>
      </c>
      <c r="AV143" s="25"/>
      <c r="AW143" s="25"/>
      <c r="AX143" s="26">
        <v>17</v>
      </c>
      <c r="AY143" s="26">
        <v>141.6</v>
      </c>
      <c r="AZ143" s="25" t="s">
        <v>14</v>
      </c>
      <c r="BA143" s="25" t="s">
        <v>14</v>
      </c>
      <c r="BB143" s="23"/>
      <c r="BC143" s="23" t="s">
        <v>15</v>
      </c>
      <c r="BD143" s="23"/>
      <c r="BE143" s="23" t="s">
        <v>23</v>
      </c>
      <c r="BF143" s="23" t="s">
        <v>324</v>
      </c>
      <c r="BG143" s="23" t="s">
        <v>11</v>
      </c>
      <c r="BH143" s="23" t="s">
        <v>17</v>
      </c>
      <c r="BI143" s="23"/>
      <c r="BJ143" s="23"/>
      <c r="BK143" s="23" t="s">
        <v>11</v>
      </c>
      <c r="BL143" s="23" t="s">
        <v>11</v>
      </c>
      <c r="BM143" s="23" t="s">
        <v>11</v>
      </c>
      <c r="BN143" s="23"/>
      <c r="BO143" s="24">
        <v>0.4</v>
      </c>
      <c r="BP143" s="24">
        <v>255.1</v>
      </c>
      <c r="BQ143" s="24">
        <v>250</v>
      </c>
      <c r="BR143" s="24">
        <v>255.1</v>
      </c>
      <c r="BS143" s="24">
        <v>202</v>
      </c>
      <c r="BT143" s="23"/>
      <c r="BU143" s="23"/>
      <c r="BV143" s="24">
        <v>9.65</v>
      </c>
      <c r="BW143" s="24">
        <v>0.24</v>
      </c>
      <c r="BX143" s="23"/>
      <c r="BY143" s="24">
        <v>0.15</v>
      </c>
      <c r="BZ143" s="27">
        <v>0.24</v>
      </c>
      <c r="CA143" s="27">
        <v>0.15</v>
      </c>
      <c r="CB143" s="25"/>
      <c r="CC143" s="25"/>
      <c r="CD143" s="28">
        <v>9.5500000000000007</v>
      </c>
      <c r="CE143" s="28">
        <v>0.28000000000000003</v>
      </c>
      <c r="CF143" s="25"/>
      <c r="CG143" s="28">
        <v>0.18</v>
      </c>
      <c r="CH143" s="28">
        <v>15.1</v>
      </c>
      <c r="CI143" s="28">
        <v>0.5</v>
      </c>
      <c r="CJ143" s="28">
        <v>0.5</v>
      </c>
      <c r="CK143" s="25"/>
      <c r="CL143" s="25"/>
      <c r="CM143" s="28">
        <v>0.51</v>
      </c>
      <c r="CN143" s="25"/>
      <c r="CO143" s="28">
        <v>0</v>
      </c>
      <c r="CP143" s="30" t="s">
        <v>5</v>
      </c>
      <c r="CQ143" s="8">
        <f t="shared" si="23"/>
        <v>9258.4745762711864</v>
      </c>
      <c r="CR143" s="8">
        <f t="shared" si="24"/>
        <v>19</v>
      </c>
      <c r="CS143" s="8">
        <f t="shared" si="25"/>
        <v>1.5</v>
      </c>
      <c r="CT143" s="8">
        <f t="shared" si="26"/>
        <v>30</v>
      </c>
      <c r="CU143" s="8">
        <f t="shared" si="27"/>
        <v>200</v>
      </c>
      <c r="CV143" s="10">
        <f t="shared" si="28"/>
        <v>36122.159999999996</v>
      </c>
      <c r="CW143" s="10">
        <f t="shared" si="31"/>
        <v>36.122159999999994</v>
      </c>
      <c r="CX143" s="8" t="str">
        <f t="shared" si="29"/>
        <v>No</v>
      </c>
      <c r="CY143" s="30" t="s">
        <v>11</v>
      </c>
      <c r="CZ143" s="30" t="s">
        <v>11</v>
      </c>
      <c r="DA143" s="31" t="s">
        <v>11</v>
      </c>
      <c r="DB143" s="31" t="s">
        <v>11</v>
      </c>
      <c r="DC143" s="8" t="str">
        <f t="shared" si="30"/>
        <v>No</v>
      </c>
      <c r="DD143" s="8" t="s">
        <v>11</v>
      </c>
      <c r="DE143" s="30" t="s">
        <v>11</v>
      </c>
      <c r="DF143" s="10">
        <f t="shared" si="32"/>
        <v>30.95346</v>
      </c>
      <c r="DG143" s="9">
        <f>IF(S143&lt;Monitors!$H$4,(S143*Monitors!$I$4)+Monitors!$J$4,IF(S143&lt;Monitors!$H$5,(S143*Monitors!$I$5)+Monitors!$J$5,IF(S143&lt;Monitors!$H$6,(S143*Monitors!$I$6)+Monitors!$J$6,IF(S143&lt;Monitors!$H$7,(Monitors!$I$7*S143)+Monitors!$J$7,IF(S143&lt;Monitors!$H$8,(S143*Monitors!$I$8)+Monitors!$J$8,IF(S143&lt;Monitors!$H$9,(S143*Monitors!$I$9)+Monitors!$J$9,IF(S143&lt;Monitors!$H$10,(S143*Monitors!$I$10)+Monitors!$J$10,IF(S143&lt;Monitors!$H$11,(S143*Monitors!$I$11)+Monitors!$J$11,Monitors!$J$12))))))))</f>
        <v>24.974999999999994</v>
      </c>
      <c r="DH143" s="10">
        <f>$DF143-(Monitors!$B$4*'All Data'!$W143)</f>
        <v>22.91703</v>
      </c>
      <c r="DI143" s="10">
        <f>IF($CX143="Yes",DH143-(Monitors!$E$4*(DG143+(Monitors!$B$4*'All Data'!$W143))),'All Data'!DH143)</f>
        <v>22.91703</v>
      </c>
      <c r="DJ143" s="10">
        <f>IF(DD143="Yes",'All Data'!DI143-(DG143*Monitors!$C$4),'All Data'!DI143)</f>
        <v>22.91703</v>
      </c>
      <c r="DK143" s="10">
        <f>IF($DE143="Yes",DJ143-(DG143*Monitors!$D$4),'All Data'!DJ143)</f>
        <v>22.91703</v>
      </c>
      <c r="DL143" s="10">
        <f>IF($CZ143="Yes",DK143-Monitors!$C$7,'All Data'!DK143)</f>
        <v>22.91703</v>
      </c>
      <c r="DM143" s="10">
        <f>IF($DA143="Yes",DL143-Monitors!$D$7,'All Data'!DL143)</f>
        <v>22.91703</v>
      </c>
      <c r="DN143" s="10">
        <f>IF(DB143="Yes",DM143-((DG143+(W143*Monitors!$B$4))*Monitors!$F$4),'All Data'!DM143)</f>
        <v>22.91703</v>
      </c>
      <c r="DO143" s="8" t="str">
        <f t="shared" si="33"/>
        <v>Yes</v>
      </c>
      <c r="DP143" s="10">
        <v>1.4448863999999999</v>
      </c>
      <c r="DQ143" s="10">
        <v>8.2051136000000007</v>
      </c>
      <c r="DR143" s="10">
        <v>8.2051136000000007</v>
      </c>
      <c r="DS143" s="9">
        <v>13.520284706942011</v>
      </c>
      <c r="DT143" s="9" t="s">
        <v>23</v>
      </c>
      <c r="DU143" s="14">
        <v>0</v>
      </c>
    </row>
    <row r="144" spans="1:125" ht="18" customHeight="1">
      <c r="A144" s="29">
        <v>143</v>
      </c>
      <c r="B144" s="29">
        <v>8</v>
      </c>
      <c r="C144" s="29">
        <v>692</v>
      </c>
      <c r="D144" s="21">
        <v>41353</v>
      </c>
      <c r="E144" s="21">
        <v>41323</v>
      </c>
      <c r="F144" s="21">
        <v>41351</v>
      </c>
      <c r="G144" s="20" t="s">
        <v>4</v>
      </c>
      <c r="H144" s="20"/>
      <c r="I144" s="22">
        <v>6</v>
      </c>
      <c r="J144" s="20" t="s">
        <v>5</v>
      </c>
      <c r="K144" s="20"/>
      <c r="L144" s="20" t="s">
        <v>6</v>
      </c>
      <c r="M144" s="23"/>
      <c r="N144" s="23" t="s">
        <v>7</v>
      </c>
      <c r="O144" s="23"/>
      <c r="P144" s="24">
        <v>11.9</v>
      </c>
      <c r="Q144" s="24">
        <v>14.8</v>
      </c>
      <c r="R144" s="24">
        <v>19</v>
      </c>
      <c r="S144" s="24">
        <f>P144*Q144</f>
        <v>176.12</v>
      </c>
      <c r="T144" s="24">
        <v>1.25</v>
      </c>
      <c r="U144" s="24">
        <v>1024</v>
      </c>
      <c r="V144" s="24">
        <v>1280</v>
      </c>
      <c r="W144" s="24">
        <v>1.31</v>
      </c>
      <c r="X144" s="23" t="s">
        <v>21</v>
      </c>
      <c r="Y144" s="23" t="s">
        <v>21</v>
      </c>
      <c r="Z144" s="24">
        <v>7396</v>
      </c>
      <c r="AA144" s="24">
        <v>60</v>
      </c>
      <c r="AB144" s="24">
        <v>170</v>
      </c>
      <c r="AC144" s="24">
        <v>160</v>
      </c>
      <c r="AD144" s="23" t="s">
        <v>28</v>
      </c>
      <c r="AE144" s="23" t="s">
        <v>11</v>
      </c>
      <c r="AF144" s="23" t="s">
        <v>11</v>
      </c>
      <c r="AG144" s="23"/>
      <c r="AH144" s="23"/>
      <c r="AI144" s="23" t="s">
        <v>12</v>
      </c>
      <c r="AJ144" s="23" t="s">
        <v>11</v>
      </c>
      <c r="AK144" s="23" t="s">
        <v>23</v>
      </c>
      <c r="AL144" s="23" t="s">
        <v>545</v>
      </c>
      <c r="AM144" s="23" t="s">
        <v>494</v>
      </c>
      <c r="AN144" s="23" t="s">
        <v>14</v>
      </c>
      <c r="AO144" s="23"/>
      <c r="AP144" s="23" t="s">
        <v>14</v>
      </c>
      <c r="AQ144" s="23"/>
      <c r="AR144" s="23"/>
      <c r="AS144" s="23" t="s">
        <v>545</v>
      </c>
      <c r="AT144" s="23" t="s">
        <v>494</v>
      </c>
      <c r="AU144" s="23" t="s">
        <v>14</v>
      </c>
      <c r="AV144" s="25"/>
      <c r="AW144" s="25"/>
      <c r="AX144" s="26">
        <v>19</v>
      </c>
      <c r="AY144" s="26">
        <v>19</v>
      </c>
      <c r="AZ144" s="25" t="s">
        <v>14</v>
      </c>
      <c r="BA144" s="25" t="s">
        <v>14</v>
      </c>
      <c r="BB144" s="23"/>
      <c r="BC144" s="23" t="s">
        <v>15</v>
      </c>
      <c r="BD144" s="23"/>
      <c r="BE144" s="23" t="s">
        <v>11</v>
      </c>
      <c r="BF144" s="23" t="s">
        <v>549</v>
      </c>
      <c r="BG144" s="23" t="s">
        <v>11</v>
      </c>
      <c r="BH144" s="23" t="s">
        <v>17</v>
      </c>
      <c r="BI144" s="23"/>
      <c r="BJ144" s="23"/>
      <c r="BK144" s="23" t="s">
        <v>23</v>
      </c>
      <c r="BL144" s="23" t="s">
        <v>23</v>
      </c>
      <c r="BM144" s="23" t="s">
        <v>23</v>
      </c>
      <c r="BN144" s="23" t="s">
        <v>210</v>
      </c>
      <c r="BO144" s="24">
        <v>2.5</v>
      </c>
      <c r="BP144" s="24">
        <v>250</v>
      </c>
      <c r="BQ144" s="24">
        <v>250</v>
      </c>
      <c r="BR144" s="24">
        <v>267.3</v>
      </c>
      <c r="BS144" s="24">
        <v>267.3</v>
      </c>
      <c r="BT144" s="23" t="s">
        <v>550</v>
      </c>
      <c r="BU144" s="23" t="s">
        <v>551</v>
      </c>
      <c r="BV144" s="24">
        <v>11.98</v>
      </c>
      <c r="BW144" s="24">
        <v>0.4</v>
      </c>
      <c r="BX144" s="23"/>
      <c r="BY144" s="24">
        <v>0.22</v>
      </c>
      <c r="BZ144" s="27">
        <v>0.4</v>
      </c>
      <c r="CA144" s="27">
        <v>0.22</v>
      </c>
      <c r="CB144" s="25" t="s">
        <v>552</v>
      </c>
      <c r="CC144" s="25" t="s">
        <v>488</v>
      </c>
      <c r="CD144" s="28">
        <v>12.25</v>
      </c>
      <c r="CE144" s="28">
        <v>0.42</v>
      </c>
      <c r="CF144" s="25"/>
      <c r="CG144" s="28">
        <v>0.24</v>
      </c>
      <c r="CH144" s="28">
        <v>17.600000000000001</v>
      </c>
      <c r="CI144" s="28">
        <v>0.5</v>
      </c>
      <c r="CJ144" s="28">
        <v>0.5</v>
      </c>
      <c r="CK144" s="25"/>
      <c r="CL144" s="25"/>
      <c r="CM144" s="28">
        <v>0.55000000000000004</v>
      </c>
      <c r="CN144" s="25"/>
      <c r="CO144" s="28">
        <v>0</v>
      </c>
      <c r="CP144" s="30" t="s">
        <v>5</v>
      </c>
      <c r="CQ144" s="8">
        <f t="shared" si="23"/>
        <v>7438.1103792868498</v>
      </c>
      <c r="CR144" s="8">
        <f t="shared" si="24"/>
        <v>20</v>
      </c>
      <c r="CS144" s="8">
        <f t="shared" si="25"/>
        <v>1.5</v>
      </c>
      <c r="CT144" s="8">
        <f t="shared" si="26"/>
        <v>30</v>
      </c>
      <c r="CU144" s="8">
        <f t="shared" si="27"/>
        <v>200</v>
      </c>
      <c r="CV144" s="10">
        <f t="shared" si="28"/>
        <v>44030</v>
      </c>
      <c r="CW144" s="10">
        <f t="shared" si="31"/>
        <v>44.03</v>
      </c>
      <c r="CX144" s="8" t="str">
        <f t="shared" si="29"/>
        <v>Yes</v>
      </c>
      <c r="CY144" s="30" t="s">
        <v>11</v>
      </c>
      <c r="CZ144" s="30" t="s">
        <v>11</v>
      </c>
      <c r="DA144" s="31" t="s">
        <v>11</v>
      </c>
      <c r="DB144" s="31" t="s">
        <v>11</v>
      </c>
      <c r="DC144" s="8" t="str">
        <f t="shared" si="30"/>
        <v>No</v>
      </c>
      <c r="DD144" s="8" t="s">
        <v>11</v>
      </c>
      <c r="DE144" s="30" t="s">
        <v>11</v>
      </c>
      <c r="DF144" s="10">
        <f t="shared" si="32"/>
        <v>39.008279999999992</v>
      </c>
      <c r="DG144" s="9">
        <f>IF(S144&lt;Monitors!$H$4,(S144*Monitors!$I$4)+Monitors!$J$4,IF(S144&lt;Monitors!$H$5,(S144*Monitors!$I$5)+Monitors!$J$5,IF(S144&lt;Monitors!$H$6,(S144*Monitors!$I$6)+Monitors!$J$6,IF(S144&lt;Monitors!$H$7,(Monitors!$I$7*S144)+Monitors!$J$7,IF(S144&lt;Monitors!$H$8,(S144*Monitors!$I$8)+Monitors!$J$8,IF(S144&lt;Monitors!$H$9,(S144*Monitors!$I$9)+Monitors!$J$9,IF(S144&lt;Monitors!$H$10,(S144*Monitors!$I$10)+Monitors!$J$10,IF(S144&lt;Monitors!$H$11,(S144*Monitors!$I$11)+Monitors!$J$11,Monitors!$J$12))))))))</f>
        <v>36.19166666666667</v>
      </c>
      <c r="DH144" s="10">
        <f>$DF144-(Monitors!$B$4*'All Data'!$W144)</f>
        <v>30.977979999999992</v>
      </c>
      <c r="DI144" s="10">
        <f>IF($CX144="Yes",DH144-(Monitors!$E$4*(DG144+(Monitors!$B$4*'All Data'!$W144))),'All Data'!DH144)</f>
        <v>28.766881666666659</v>
      </c>
      <c r="DJ144" s="10">
        <f>IF(DD144="Yes",'All Data'!DI144-(DG144*Monitors!$C$4),'All Data'!DI144)</f>
        <v>28.766881666666659</v>
      </c>
      <c r="DK144" s="10">
        <f>IF($DE144="Yes",DJ144-(DG144*Monitors!$D$4),'All Data'!DJ144)</f>
        <v>28.766881666666659</v>
      </c>
      <c r="DL144" s="10">
        <f>IF($CZ144="Yes",DK144-Monitors!$C$7,'All Data'!DK144)</f>
        <v>28.766881666666659</v>
      </c>
      <c r="DM144" s="10">
        <f>IF($DA144="Yes",DL144-Monitors!$D$7,'All Data'!DL144)</f>
        <v>28.766881666666659</v>
      </c>
      <c r="DN144" s="10">
        <f>IF(DB144="Yes",DM144-((DG144+(W144*Monitors!$B$4))*Monitors!$F$4),'All Data'!DM144)</f>
        <v>28.766881666666659</v>
      </c>
      <c r="DO144" s="8" t="str">
        <f t="shared" si="33"/>
        <v>Yes</v>
      </c>
      <c r="DP144" s="10">
        <v>1.7612000000000001</v>
      </c>
      <c r="DQ144" s="10">
        <v>10.2188</v>
      </c>
      <c r="DR144" s="10">
        <v>9.3794533580310215</v>
      </c>
      <c r="DS144" s="9">
        <v>16.786932839379553</v>
      </c>
      <c r="DT144" s="9" t="s">
        <v>23</v>
      </c>
      <c r="DU144" s="14">
        <v>0</v>
      </c>
    </row>
    <row r="145" spans="1:125" ht="18" customHeight="1">
      <c r="A145" s="29">
        <v>144</v>
      </c>
      <c r="B145" s="29">
        <v>8</v>
      </c>
      <c r="C145" s="29">
        <v>691</v>
      </c>
      <c r="D145" s="21">
        <v>41263</v>
      </c>
      <c r="E145" s="21">
        <v>41241</v>
      </c>
      <c r="F145" s="21">
        <v>41281</v>
      </c>
      <c r="G145" s="20" t="s">
        <v>4</v>
      </c>
      <c r="H145" s="20"/>
      <c r="I145" s="22">
        <v>6</v>
      </c>
      <c r="J145" s="20" t="s">
        <v>5</v>
      </c>
      <c r="K145" s="20"/>
      <c r="L145" s="20" t="s">
        <v>6</v>
      </c>
      <c r="M145" s="23"/>
      <c r="N145" s="23" t="s">
        <v>7</v>
      </c>
      <c r="O145" s="23"/>
      <c r="P145" s="24">
        <v>13.3</v>
      </c>
      <c r="Q145" s="24">
        <v>10.6</v>
      </c>
      <c r="R145" s="24">
        <v>17</v>
      </c>
      <c r="S145" s="24">
        <f>P145*Q145</f>
        <v>140.97999999999999</v>
      </c>
      <c r="T145" s="24">
        <v>1.25</v>
      </c>
      <c r="U145" s="24">
        <v>1024</v>
      </c>
      <c r="V145" s="24">
        <v>1280</v>
      </c>
      <c r="W145" s="24">
        <v>1.31</v>
      </c>
      <c r="X145" s="23" t="s">
        <v>21</v>
      </c>
      <c r="Y145" s="23" t="s">
        <v>21</v>
      </c>
      <c r="Z145" s="24">
        <v>9216</v>
      </c>
      <c r="AA145" s="24">
        <v>60</v>
      </c>
      <c r="AB145" s="24">
        <v>170</v>
      </c>
      <c r="AC145" s="24">
        <v>160</v>
      </c>
      <c r="AD145" s="23" t="s">
        <v>28</v>
      </c>
      <c r="AE145" s="23" t="s">
        <v>11</v>
      </c>
      <c r="AF145" s="23" t="s">
        <v>11</v>
      </c>
      <c r="AG145" s="23"/>
      <c r="AH145" s="23"/>
      <c r="AI145" s="23" t="s">
        <v>12</v>
      </c>
      <c r="AJ145" s="23" t="s">
        <v>11</v>
      </c>
      <c r="AK145" s="23" t="s">
        <v>23</v>
      </c>
      <c r="AL145" s="23" t="s">
        <v>545</v>
      </c>
      <c r="AM145" s="23" t="s">
        <v>494</v>
      </c>
      <c r="AN145" s="23" t="s">
        <v>14</v>
      </c>
      <c r="AO145" s="23"/>
      <c r="AP145" s="23" t="s">
        <v>14</v>
      </c>
      <c r="AQ145" s="23"/>
      <c r="AR145" s="23"/>
      <c r="AS145" s="23" t="s">
        <v>545</v>
      </c>
      <c r="AT145" s="23" t="s">
        <v>494</v>
      </c>
      <c r="AU145" s="23" t="s">
        <v>14</v>
      </c>
      <c r="AV145" s="25"/>
      <c r="AW145" s="25"/>
      <c r="AX145" s="26">
        <v>17</v>
      </c>
      <c r="AY145" s="26">
        <v>17</v>
      </c>
      <c r="AZ145" s="25" t="s">
        <v>14</v>
      </c>
      <c r="BA145" s="25" t="s">
        <v>14</v>
      </c>
      <c r="BB145" s="23"/>
      <c r="BC145" s="23" t="s">
        <v>15</v>
      </c>
      <c r="BD145" s="23"/>
      <c r="BE145" s="23" t="s">
        <v>11</v>
      </c>
      <c r="BF145" s="23" t="s">
        <v>546</v>
      </c>
      <c r="BG145" s="23" t="s">
        <v>11</v>
      </c>
      <c r="BH145" s="23" t="s">
        <v>17</v>
      </c>
      <c r="BI145" s="23"/>
      <c r="BJ145" s="23"/>
      <c r="BK145" s="23" t="s">
        <v>23</v>
      </c>
      <c r="BL145" s="23" t="s">
        <v>23</v>
      </c>
      <c r="BM145" s="23" t="s">
        <v>23</v>
      </c>
      <c r="BN145" s="23"/>
      <c r="BO145" s="24">
        <v>250</v>
      </c>
      <c r="BP145" s="24">
        <v>250.2</v>
      </c>
      <c r="BQ145" s="24">
        <v>250</v>
      </c>
      <c r="BR145" s="24">
        <v>250</v>
      </c>
      <c r="BS145" s="24">
        <v>200</v>
      </c>
      <c r="BT145" s="23" t="s">
        <v>150</v>
      </c>
      <c r="BU145" s="23" t="s">
        <v>547</v>
      </c>
      <c r="BV145" s="24">
        <v>13.16</v>
      </c>
      <c r="BW145" s="24">
        <v>0.41</v>
      </c>
      <c r="BX145" s="23"/>
      <c r="BY145" s="24">
        <v>0.22</v>
      </c>
      <c r="BZ145" s="27">
        <v>0.41</v>
      </c>
      <c r="CA145" s="27">
        <v>0.22</v>
      </c>
      <c r="CB145" s="25" t="s">
        <v>548</v>
      </c>
      <c r="CC145" s="25" t="s">
        <v>406</v>
      </c>
      <c r="CD145" s="28">
        <v>13.52</v>
      </c>
      <c r="CE145" s="28">
        <v>0.44</v>
      </c>
      <c r="CF145" s="25"/>
      <c r="CG145" s="28">
        <v>0.25</v>
      </c>
      <c r="CH145" s="28">
        <v>16.600000000000001</v>
      </c>
      <c r="CI145" s="28">
        <v>0.5</v>
      </c>
      <c r="CJ145" s="28">
        <v>0.5</v>
      </c>
      <c r="CK145" s="25"/>
      <c r="CL145" s="25"/>
      <c r="CM145" s="28">
        <v>0.49</v>
      </c>
      <c r="CN145" s="25"/>
      <c r="CO145" s="28">
        <v>0</v>
      </c>
      <c r="CP145" s="30" t="s">
        <v>5</v>
      </c>
      <c r="CQ145" s="8">
        <f t="shared" si="23"/>
        <v>9292.0981699531858</v>
      </c>
      <c r="CR145" s="8">
        <f t="shared" si="24"/>
        <v>19</v>
      </c>
      <c r="CS145" s="8">
        <f t="shared" si="25"/>
        <v>1.5</v>
      </c>
      <c r="CT145" s="8">
        <f t="shared" si="26"/>
        <v>30</v>
      </c>
      <c r="CU145" s="8">
        <f t="shared" si="27"/>
        <v>200</v>
      </c>
      <c r="CV145" s="10">
        <f t="shared" si="28"/>
        <v>35273.195999999996</v>
      </c>
      <c r="CW145" s="10">
        <f t="shared" si="31"/>
        <v>35.273195999999999</v>
      </c>
      <c r="CX145" s="8" t="str">
        <f t="shared" si="29"/>
        <v>Yes</v>
      </c>
      <c r="CY145" s="30" t="s">
        <v>11</v>
      </c>
      <c r="CZ145" s="30" t="s">
        <v>11</v>
      </c>
      <c r="DA145" s="31" t="s">
        <v>11</v>
      </c>
      <c r="DB145" s="31" t="s">
        <v>11</v>
      </c>
      <c r="DC145" s="8" t="str">
        <f t="shared" si="30"/>
        <v>No</v>
      </c>
      <c r="DD145" s="8" t="s">
        <v>11</v>
      </c>
      <c r="DE145" s="30" t="s">
        <v>11</v>
      </c>
      <c r="DF145" s="10">
        <f t="shared" si="32"/>
        <v>42.683099999999996</v>
      </c>
      <c r="DG145" s="9">
        <f>IF(S145&lt;Monitors!$H$4,(S145*Monitors!$I$4)+Monitors!$J$4,IF(S145&lt;Monitors!$H$5,(S145*Monitors!$I$5)+Monitors!$J$5,IF(S145&lt;Monitors!$H$6,(S145*Monitors!$I$6)+Monitors!$J$6,IF(S145&lt;Monitors!$H$7,(Monitors!$I$7*S145)+Monitors!$J$7,IF(S145&lt;Monitors!$H$8,(S145*Monitors!$I$8)+Monitors!$J$8,IF(S145&lt;Monitors!$H$9,(S145*Monitors!$I$9)+Monitors!$J$9,IF(S145&lt;Monitors!$H$10,(S145*Monitors!$I$10)+Monitors!$J$10,IF(S145&lt;Monitors!$H$11,(S145*Monitors!$I$11)+Monitors!$J$11,Monitors!$J$12))))))))</f>
        <v>24.548749999999984</v>
      </c>
      <c r="DH145" s="10">
        <f>$DF145-(Monitors!$B$4*'All Data'!$W145)</f>
        <v>34.652799999999999</v>
      </c>
      <c r="DI145" s="10">
        <f>IF($CX145="Yes",DH145-(Monitors!$E$4*(DG145+(Monitors!$B$4*'All Data'!$W145))),'All Data'!DH145)</f>
        <v>33.023847500000002</v>
      </c>
      <c r="DJ145" s="10">
        <f>IF(DD145="Yes",'All Data'!DI145-(DG145*Monitors!$C$4),'All Data'!DI145)</f>
        <v>33.023847500000002</v>
      </c>
      <c r="DK145" s="10">
        <f>IF($DE145="Yes",DJ145-(DG145*Monitors!$D$4),'All Data'!DJ145)</f>
        <v>33.023847500000002</v>
      </c>
      <c r="DL145" s="10">
        <f>IF($CZ145="Yes",DK145-Monitors!$C$7,'All Data'!DK145)</f>
        <v>33.023847500000002</v>
      </c>
      <c r="DM145" s="10">
        <f>IF($DA145="Yes",DL145-Monitors!$D$7,'All Data'!DL145)</f>
        <v>33.023847500000002</v>
      </c>
      <c r="DN145" s="10">
        <f>IF(DB145="Yes",DM145-((DG145+(W145*Monitors!$B$4))*Monitors!$F$4),'All Data'!DM145)</f>
        <v>33.023847500000002</v>
      </c>
      <c r="DO145" s="8" t="str">
        <f t="shared" si="33"/>
        <v>No</v>
      </c>
      <c r="DP145" s="10">
        <v>1.41092784</v>
      </c>
      <c r="DQ145" s="10">
        <v>11.749072160000001</v>
      </c>
      <c r="DR145" s="10">
        <v>11.075997430364961</v>
      </c>
      <c r="DS145" s="9">
        <v>13.461494592700786</v>
      </c>
      <c r="DT145" s="9" t="s">
        <v>23</v>
      </c>
      <c r="DU145" s="14">
        <v>0</v>
      </c>
    </row>
    <row r="146" spans="1:125" ht="18" customHeight="1">
      <c r="A146" s="29">
        <v>145</v>
      </c>
      <c r="B146" s="29">
        <v>4</v>
      </c>
      <c r="C146" s="29">
        <v>951</v>
      </c>
      <c r="D146" s="21">
        <v>40998</v>
      </c>
      <c r="E146" s="21">
        <v>41218</v>
      </c>
      <c r="F146" s="21">
        <v>41221</v>
      </c>
      <c r="G146" s="20" t="s">
        <v>416</v>
      </c>
      <c r="H146" s="20" t="s">
        <v>417</v>
      </c>
      <c r="I146" s="22">
        <v>6</v>
      </c>
      <c r="J146" s="20" t="s">
        <v>5</v>
      </c>
      <c r="K146" s="20"/>
      <c r="L146" s="20" t="s">
        <v>6</v>
      </c>
      <c r="M146" s="23"/>
      <c r="N146" s="23" t="s">
        <v>7</v>
      </c>
      <c r="O146" s="23"/>
      <c r="P146" s="24">
        <v>11.9</v>
      </c>
      <c r="Q146" s="24">
        <v>14.8</v>
      </c>
      <c r="R146" s="24">
        <v>19</v>
      </c>
      <c r="S146" s="24">
        <v>175.6</v>
      </c>
      <c r="T146" s="24">
        <v>1.25</v>
      </c>
      <c r="U146" s="24">
        <v>1024</v>
      </c>
      <c r="V146" s="24">
        <v>1280</v>
      </c>
      <c r="W146" s="24">
        <v>1.31</v>
      </c>
      <c r="X146" s="23" t="s">
        <v>21</v>
      </c>
      <c r="Y146" s="23" t="s">
        <v>21</v>
      </c>
      <c r="Z146" s="24">
        <v>7464</v>
      </c>
      <c r="AA146" s="24">
        <v>60</v>
      </c>
      <c r="AB146" s="24">
        <v>170</v>
      </c>
      <c r="AC146" s="24">
        <v>160</v>
      </c>
      <c r="AD146" s="23" t="s">
        <v>10</v>
      </c>
      <c r="AE146" s="23" t="s">
        <v>11</v>
      </c>
      <c r="AF146" s="23" t="s">
        <v>11</v>
      </c>
      <c r="AG146" s="23"/>
      <c r="AH146" s="23"/>
      <c r="AI146" s="23" t="s">
        <v>12</v>
      </c>
      <c r="AJ146" s="23" t="s">
        <v>11</v>
      </c>
      <c r="AK146" s="23" t="s">
        <v>11</v>
      </c>
      <c r="AL146" s="23" t="s">
        <v>78</v>
      </c>
      <c r="AM146" s="23"/>
      <c r="AN146" s="23" t="s">
        <v>207</v>
      </c>
      <c r="AO146" s="23"/>
      <c r="AP146" s="23" t="s">
        <v>14</v>
      </c>
      <c r="AQ146" s="23"/>
      <c r="AR146" s="23"/>
      <c r="AS146" s="23" t="s">
        <v>78</v>
      </c>
      <c r="AT146" s="23"/>
      <c r="AU146" s="23" t="s">
        <v>83</v>
      </c>
      <c r="AV146" s="25"/>
      <c r="AW146" s="25"/>
      <c r="AX146" s="26">
        <v>19</v>
      </c>
      <c r="AY146" s="26">
        <v>175.6</v>
      </c>
      <c r="AZ146" s="25" t="s">
        <v>207</v>
      </c>
      <c r="BA146" s="25" t="s">
        <v>83</v>
      </c>
      <c r="BB146" s="23"/>
      <c r="BC146" s="23" t="s">
        <v>15</v>
      </c>
      <c r="BD146" s="23"/>
      <c r="BE146" s="23" t="s">
        <v>11</v>
      </c>
      <c r="BF146" s="23" t="s">
        <v>426</v>
      </c>
      <c r="BG146" s="23" t="s">
        <v>11</v>
      </c>
      <c r="BH146" s="23" t="s">
        <v>17</v>
      </c>
      <c r="BI146" s="23"/>
      <c r="BJ146" s="23" t="s">
        <v>18</v>
      </c>
      <c r="BK146" s="23" t="s">
        <v>11</v>
      </c>
      <c r="BL146" s="23" t="s">
        <v>11</v>
      </c>
      <c r="BM146" s="23"/>
      <c r="BN146" s="23"/>
      <c r="BO146" s="24">
        <v>25.1</v>
      </c>
      <c r="BP146" s="24">
        <v>285.60000000000002</v>
      </c>
      <c r="BQ146" s="24">
        <v>300</v>
      </c>
      <c r="BR146" s="24">
        <v>180.1</v>
      </c>
      <c r="BS146" s="24">
        <v>200</v>
      </c>
      <c r="BT146" s="23"/>
      <c r="BU146" s="23"/>
      <c r="BV146" s="24">
        <v>13.71</v>
      </c>
      <c r="BW146" s="24">
        <v>0.2</v>
      </c>
      <c r="BX146" s="23"/>
      <c r="BY146" s="24">
        <v>0.14000000000000001</v>
      </c>
      <c r="BZ146" s="27">
        <v>0.2</v>
      </c>
      <c r="CA146" s="27">
        <v>0.14000000000000001</v>
      </c>
      <c r="CB146" s="25"/>
      <c r="CC146" s="25"/>
      <c r="CD146" s="28">
        <v>13.6</v>
      </c>
      <c r="CE146" s="28">
        <v>0.22</v>
      </c>
      <c r="CF146" s="25"/>
      <c r="CG146" s="28">
        <v>0.17</v>
      </c>
      <c r="CH146" s="28">
        <v>16</v>
      </c>
      <c r="CI146" s="28">
        <v>0.5</v>
      </c>
      <c r="CJ146" s="28">
        <v>0.5</v>
      </c>
      <c r="CK146" s="25"/>
      <c r="CL146" s="25"/>
      <c r="CM146" s="28">
        <v>0.47</v>
      </c>
      <c r="CN146" s="25"/>
      <c r="CO146" s="28">
        <v>0</v>
      </c>
      <c r="CP146" s="30" t="s">
        <v>5</v>
      </c>
      <c r="CQ146" s="8">
        <f t="shared" si="23"/>
        <v>7460.1366742596811</v>
      </c>
      <c r="CR146" s="8">
        <f t="shared" si="24"/>
        <v>20</v>
      </c>
      <c r="CS146" s="8">
        <f t="shared" si="25"/>
        <v>1.5</v>
      </c>
      <c r="CT146" s="8">
        <f t="shared" si="26"/>
        <v>30</v>
      </c>
      <c r="CU146" s="8">
        <f t="shared" si="27"/>
        <v>200</v>
      </c>
      <c r="CV146" s="10">
        <f t="shared" si="28"/>
        <v>50151.360000000001</v>
      </c>
      <c r="CW146" s="10">
        <f t="shared" si="31"/>
        <v>50.151360000000004</v>
      </c>
      <c r="CX146" s="8" t="str">
        <f t="shared" si="29"/>
        <v>No</v>
      </c>
      <c r="CY146" s="30" t="s">
        <v>11</v>
      </c>
      <c r="CZ146" s="30" t="s">
        <v>11</v>
      </c>
      <c r="DA146" s="31" t="s">
        <v>11</v>
      </c>
      <c r="DB146" s="31" t="s">
        <v>11</v>
      </c>
      <c r="DC146" s="8" t="str">
        <f t="shared" si="30"/>
        <v>No</v>
      </c>
      <c r="DD146" s="8" t="s">
        <v>11</v>
      </c>
      <c r="DE146" s="30" t="s">
        <v>11</v>
      </c>
      <c r="DF146" s="10">
        <f t="shared" si="32"/>
        <v>43.173659999999998</v>
      </c>
      <c r="DG146" s="9">
        <f>IF(S146&lt;Monitors!$H$4,(S146*Monitors!$I$4)+Monitors!$J$4,IF(S146&lt;Monitors!$H$5,(S146*Monitors!$I$5)+Monitors!$J$5,IF(S146&lt;Monitors!$H$6,(S146*Monitors!$I$6)+Monitors!$J$6,IF(S146&lt;Monitors!$H$7,(Monitors!$I$7*S146)+Monitors!$J$7,IF(S146&lt;Monitors!$H$8,(S146*Monitors!$I$8)+Monitors!$J$8,IF(S146&lt;Monitors!$H$9,(S146*Monitors!$I$9)+Monitors!$J$9,IF(S146&lt;Monitors!$H$10,(S146*Monitors!$I$10)+Monitors!$J$10,IF(S146&lt;Monitors!$H$11,(S146*Monitors!$I$11)+Monitors!$J$11,Monitors!$J$12))))))))</f>
        <v>36.083333333333336</v>
      </c>
      <c r="DH146" s="10">
        <f>$DF146-(Monitors!$B$4*'All Data'!$W146)</f>
        <v>35.143360000000001</v>
      </c>
      <c r="DI146" s="10">
        <f>IF($CX146="Yes",DH146-(Monitors!$E$4*(DG146+(Monitors!$B$4*'All Data'!$W146))),'All Data'!DH146)</f>
        <v>35.143360000000001</v>
      </c>
      <c r="DJ146" s="10">
        <f>IF(DD146="Yes",'All Data'!DI146-(DG146*Monitors!$C$4),'All Data'!DI146)</f>
        <v>35.143360000000001</v>
      </c>
      <c r="DK146" s="10">
        <f>IF($DE146="Yes",DJ146-(DG146*Monitors!$D$4),'All Data'!DJ146)</f>
        <v>35.143360000000001</v>
      </c>
      <c r="DL146" s="10">
        <f>IF($CZ146="Yes",DK146-Monitors!$C$7,'All Data'!DK146)</f>
        <v>35.143360000000001</v>
      </c>
      <c r="DM146" s="10">
        <f>IF($DA146="Yes",DL146-Monitors!$D$7,'All Data'!DL146)</f>
        <v>35.143360000000001</v>
      </c>
      <c r="DN146" s="10">
        <f>IF(DB146="Yes",DM146-((DG146+(W146*Monitors!$B$4))*Monitors!$F$4),'All Data'!DM146)</f>
        <v>35.143360000000001</v>
      </c>
      <c r="DO146" s="8" t="str">
        <f t="shared" si="33"/>
        <v>Yes</v>
      </c>
      <c r="DP146" s="10">
        <v>2.0060544</v>
      </c>
      <c r="DQ146" s="10">
        <v>11.703945600000001</v>
      </c>
      <c r="DR146" s="10">
        <v>11.703945600000001</v>
      </c>
      <c r="DS146" s="9">
        <v>16.737833754558785</v>
      </c>
      <c r="DT146" s="9" t="s">
        <v>23</v>
      </c>
      <c r="DU146" s="14">
        <v>0</v>
      </c>
    </row>
    <row r="147" spans="1:125" ht="18" customHeight="1">
      <c r="A147" s="29">
        <v>146</v>
      </c>
      <c r="B147" s="29">
        <v>24</v>
      </c>
      <c r="C147" s="29">
        <v>36</v>
      </c>
      <c r="D147" s="21">
        <v>41435</v>
      </c>
      <c r="E147" s="21">
        <v>41696</v>
      </c>
      <c r="F147" s="21">
        <v>41701</v>
      </c>
      <c r="G147" s="20"/>
      <c r="H147" s="20" t="s">
        <v>26</v>
      </c>
      <c r="I147" s="22">
        <v>6</v>
      </c>
      <c r="J147" s="20" t="s">
        <v>5</v>
      </c>
      <c r="K147" s="20" t="s">
        <v>26</v>
      </c>
      <c r="L147" s="20" t="s">
        <v>26</v>
      </c>
      <c r="M147" s="23" t="s">
        <v>26</v>
      </c>
      <c r="N147" s="23" t="s">
        <v>7</v>
      </c>
      <c r="O147" s="23" t="s">
        <v>26</v>
      </c>
      <c r="P147" s="24">
        <v>11.9</v>
      </c>
      <c r="Q147" s="24">
        <v>14.8</v>
      </c>
      <c r="R147" s="24">
        <v>19</v>
      </c>
      <c r="S147" s="24">
        <v>176.12</v>
      </c>
      <c r="T147" s="24">
        <v>1.25</v>
      </c>
      <c r="U147" s="24">
        <v>1024</v>
      </c>
      <c r="V147" s="24">
        <v>1280</v>
      </c>
      <c r="W147" s="24">
        <v>1.31</v>
      </c>
      <c r="X147" s="23" t="s">
        <v>21</v>
      </c>
      <c r="Y147" s="23" t="s">
        <v>21</v>
      </c>
      <c r="Z147" s="24">
        <v>7438</v>
      </c>
      <c r="AA147" s="24">
        <v>60</v>
      </c>
      <c r="AB147" s="24">
        <v>170</v>
      </c>
      <c r="AC147" s="24">
        <v>160</v>
      </c>
      <c r="AD147" s="23" t="s">
        <v>50</v>
      </c>
      <c r="AE147" s="23" t="s">
        <v>23</v>
      </c>
      <c r="AF147" s="23" t="s">
        <v>11</v>
      </c>
      <c r="AG147" s="23" t="s">
        <v>26</v>
      </c>
      <c r="AH147" s="23" t="s">
        <v>26</v>
      </c>
      <c r="AI147" s="23" t="s">
        <v>12</v>
      </c>
      <c r="AJ147" s="23" t="s">
        <v>11</v>
      </c>
      <c r="AK147" s="23" t="s">
        <v>23</v>
      </c>
      <c r="AL147" s="23" t="s">
        <v>25</v>
      </c>
      <c r="AM147" s="23" t="s">
        <v>14</v>
      </c>
      <c r="AN147" s="23" t="s">
        <v>14</v>
      </c>
      <c r="AO147" s="23" t="s">
        <v>14</v>
      </c>
      <c r="AP147" s="23" t="s">
        <v>36</v>
      </c>
      <c r="AQ147" s="23" t="s">
        <v>14</v>
      </c>
      <c r="AR147" s="23"/>
      <c r="AS147" s="23" t="s">
        <v>25</v>
      </c>
      <c r="AT147" s="23" t="s">
        <v>14</v>
      </c>
      <c r="AU147" s="23" t="s">
        <v>14</v>
      </c>
      <c r="AV147" s="25" t="s">
        <v>14</v>
      </c>
      <c r="AW147" s="25" t="s">
        <v>14</v>
      </c>
      <c r="AX147" s="26">
        <v>19</v>
      </c>
      <c r="AY147" s="26">
        <v>176.12</v>
      </c>
      <c r="AZ147" s="25" t="s">
        <v>14</v>
      </c>
      <c r="BA147" s="25" t="s">
        <v>14</v>
      </c>
      <c r="BB147" s="23" t="s">
        <v>14</v>
      </c>
      <c r="BC147" s="23" t="s">
        <v>15</v>
      </c>
      <c r="BD147" s="23" t="s">
        <v>14</v>
      </c>
      <c r="BE147" s="23" t="s">
        <v>11</v>
      </c>
      <c r="BF147" s="23" t="s">
        <v>770</v>
      </c>
      <c r="BG147" s="23" t="s">
        <v>11</v>
      </c>
      <c r="BH147" s="23" t="s">
        <v>17</v>
      </c>
      <c r="BI147" s="23" t="s">
        <v>26</v>
      </c>
      <c r="BJ147" s="23"/>
      <c r="BK147" s="23" t="s">
        <v>11</v>
      </c>
      <c r="BL147" s="23" t="s">
        <v>11</v>
      </c>
      <c r="BM147" s="23" t="s">
        <v>11</v>
      </c>
      <c r="BN147" s="23"/>
      <c r="BO147" s="24">
        <v>50</v>
      </c>
      <c r="BP147" s="24">
        <v>220.8</v>
      </c>
      <c r="BQ147" s="24">
        <v>220.8</v>
      </c>
      <c r="BR147" s="24">
        <v>174.3</v>
      </c>
      <c r="BS147" s="24">
        <v>200.6</v>
      </c>
      <c r="BT147" s="23"/>
      <c r="BU147" s="23"/>
      <c r="BV147" s="24">
        <v>14.9</v>
      </c>
      <c r="BW147" s="24">
        <v>0.1</v>
      </c>
      <c r="BX147" s="23"/>
      <c r="BY147" s="24">
        <v>0.1</v>
      </c>
      <c r="BZ147" s="27">
        <v>0.1</v>
      </c>
      <c r="CA147" s="27">
        <v>0.1</v>
      </c>
      <c r="CB147" s="25"/>
      <c r="CC147" s="25"/>
      <c r="CD147" s="25"/>
      <c r="CE147" s="25"/>
      <c r="CF147" s="25"/>
      <c r="CG147" s="25"/>
      <c r="CH147" s="28">
        <v>15.9</v>
      </c>
      <c r="CI147" s="28">
        <v>0.5</v>
      </c>
      <c r="CJ147" s="28">
        <v>0.5</v>
      </c>
      <c r="CK147" s="28">
        <v>0</v>
      </c>
      <c r="CL147" s="28">
        <v>0</v>
      </c>
      <c r="CM147" s="28">
        <v>0.5</v>
      </c>
      <c r="CN147" s="25"/>
      <c r="CO147" s="28">
        <v>0</v>
      </c>
      <c r="CP147" s="30" t="s">
        <v>5</v>
      </c>
      <c r="CQ147" s="8">
        <f t="shared" si="23"/>
        <v>7438.1103792868498</v>
      </c>
      <c r="CR147" s="8">
        <f t="shared" si="24"/>
        <v>20</v>
      </c>
      <c r="CS147" s="8">
        <f t="shared" si="25"/>
        <v>1.5</v>
      </c>
      <c r="CT147" s="8">
        <f t="shared" si="26"/>
        <v>30</v>
      </c>
      <c r="CU147" s="8">
        <f t="shared" si="27"/>
        <v>200</v>
      </c>
      <c r="CV147" s="10">
        <f t="shared" si="28"/>
        <v>38887.296000000002</v>
      </c>
      <c r="CW147" s="10">
        <f t="shared" si="31"/>
        <v>38.887295999999999</v>
      </c>
      <c r="CX147" s="8" t="str">
        <f t="shared" si="29"/>
        <v>No</v>
      </c>
      <c r="CY147" s="30" t="s">
        <v>11</v>
      </c>
      <c r="CZ147" s="30" t="s">
        <v>11</v>
      </c>
      <c r="DA147" s="31" t="s">
        <v>11</v>
      </c>
      <c r="DB147" s="31" t="s">
        <v>11</v>
      </c>
      <c r="DC147" s="8" t="str">
        <f t="shared" si="30"/>
        <v>No</v>
      </c>
      <c r="DD147" s="8" t="s">
        <v>11</v>
      </c>
      <c r="DE147" s="30" t="s">
        <v>11</v>
      </c>
      <c r="DF147" s="10">
        <f t="shared" si="32"/>
        <v>46.252800000000001</v>
      </c>
      <c r="DG147" s="9">
        <f>IF(S147&lt;Monitors!$H$4,(S147*Monitors!$I$4)+Monitors!$J$4,IF(S147&lt;Monitors!$H$5,(S147*Monitors!$I$5)+Monitors!$J$5,IF(S147&lt;Monitors!$H$6,(S147*Monitors!$I$6)+Monitors!$J$6,IF(S147&lt;Monitors!$H$7,(Monitors!$I$7*S147)+Monitors!$J$7,IF(S147&lt;Monitors!$H$8,(S147*Monitors!$I$8)+Monitors!$J$8,IF(S147&lt;Monitors!$H$9,(S147*Monitors!$I$9)+Monitors!$J$9,IF(S147&lt;Monitors!$H$10,(S147*Monitors!$I$10)+Monitors!$J$10,IF(S147&lt;Monitors!$H$11,(S147*Monitors!$I$11)+Monitors!$J$11,Monitors!$J$12))))))))</f>
        <v>36.19166666666667</v>
      </c>
      <c r="DH147" s="10">
        <f>$DF147-(Monitors!$B$4*'All Data'!$W147)</f>
        <v>38.222499999999997</v>
      </c>
      <c r="DI147" s="10">
        <f>IF($CX147="Yes",DH147-(Monitors!$E$4*(DG147+(Monitors!$B$4*'All Data'!$W147))),'All Data'!DH147)</f>
        <v>38.222499999999997</v>
      </c>
      <c r="DJ147" s="10">
        <f>IF(DD147="Yes",'All Data'!DI147-(DG147*Monitors!$C$4),'All Data'!DI147)</f>
        <v>38.222499999999997</v>
      </c>
      <c r="DK147" s="10">
        <f>IF($DE147="Yes",DJ147-(DG147*Monitors!$D$4),'All Data'!DJ147)</f>
        <v>38.222499999999997</v>
      </c>
      <c r="DL147" s="10">
        <f>IF($CZ147="Yes",DK147-Monitors!$C$7,'All Data'!DK147)</f>
        <v>38.222499999999997</v>
      </c>
      <c r="DM147" s="10">
        <f>IF($DA147="Yes",DL147-Monitors!$D$7,'All Data'!DL147)</f>
        <v>38.222499999999997</v>
      </c>
      <c r="DN147" s="10">
        <f>IF(DB147="Yes",DM147-((DG147+(W147*Monitors!$B$4))*Monitors!$F$4),'All Data'!DM147)</f>
        <v>38.222499999999997</v>
      </c>
      <c r="DO147" s="8" t="str">
        <f t="shared" si="33"/>
        <v>No</v>
      </c>
      <c r="DP147" s="10">
        <v>1.5554918400000002</v>
      </c>
      <c r="DQ147" s="10">
        <v>13.34450816</v>
      </c>
      <c r="DR147" s="10">
        <v>13.34450816</v>
      </c>
      <c r="DS147" s="9">
        <v>16.786932839379553</v>
      </c>
      <c r="DT147" s="9" t="s">
        <v>23</v>
      </c>
      <c r="DU147" s="14">
        <v>0</v>
      </c>
    </row>
    <row r="148" spans="1:125" ht="18" customHeight="1">
      <c r="A148" s="29">
        <v>147</v>
      </c>
      <c r="B148" s="29">
        <v>7</v>
      </c>
      <c r="C148" s="29">
        <v>1018</v>
      </c>
      <c r="D148" s="21">
        <v>41453</v>
      </c>
      <c r="E148" s="21">
        <v>41397</v>
      </c>
      <c r="F148" s="21">
        <v>41428</v>
      </c>
      <c r="G148" s="20" t="s">
        <v>233</v>
      </c>
      <c r="H148" s="20"/>
      <c r="I148" s="22">
        <v>6</v>
      </c>
      <c r="J148" s="20" t="s">
        <v>5</v>
      </c>
      <c r="K148" s="20"/>
      <c r="L148" s="20" t="s">
        <v>6</v>
      </c>
      <c r="M148" s="23"/>
      <c r="N148" s="23" t="s">
        <v>7</v>
      </c>
      <c r="O148" s="23"/>
      <c r="P148" s="24">
        <v>11.9</v>
      </c>
      <c r="Q148" s="24">
        <v>14.8</v>
      </c>
      <c r="R148" s="24">
        <v>19</v>
      </c>
      <c r="S148" s="24">
        <v>175.59</v>
      </c>
      <c r="T148" s="24">
        <v>1.25</v>
      </c>
      <c r="U148" s="24">
        <v>1024</v>
      </c>
      <c r="V148" s="24">
        <v>1280</v>
      </c>
      <c r="W148" s="24">
        <v>1.31</v>
      </c>
      <c r="X148" s="23" t="s">
        <v>21</v>
      </c>
      <c r="Y148" s="23" t="s">
        <v>21</v>
      </c>
      <c r="Z148" s="24">
        <v>7465</v>
      </c>
      <c r="AA148" s="24">
        <v>75</v>
      </c>
      <c r="AB148" s="24">
        <v>170</v>
      </c>
      <c r="AC148" s="24">
        <v>160</v>
      </c>
      <c r="AD148" s="23" t="s">
        <v>490</v>
      </c>
      <c r="AE148" s="23" t="s">
        <v>11</v>
      </c>
      <c r="AF148" s="23" t="s">
        <v>11</v>
      </c>
      <c r="AG148" s="23"/>
      <c r="AH148" s="23"/>
      <c r="AI148" s="23" t="s">
        <v>12</v>
      </c>
      <c r="AJ148" s="23" t="s">
        <v>11</v>
      </c>
      <c r="AK148" s="23" t="s">
        <v>23</v>
      </c>
      <c r="AL148" s="23" t="s">
        <v>491</v>
      </c>
      <c r="AM148" s="23"/>
      <c r="AN148" s="23" t="s">
        <v>14</v>
      </c>
      <c r="AO148" s="23"/>
      <c r="AP148" s="23" t="s">
        <v>14</v>
      </c>
      <c r="AQ148" s="23"/>
      <c r="AR148" s="23"/>
      <c r="AS148" s="23" t="s">
        <v>491</v>
      </c>
      <c r="AT148" s="23"/>
      <c r="AU148" s="23" t="s">
        <v>14</v>
      </c>
      <c r="AV148" s="25"/>
      <c r="AW148" s="25"/>
      <c r="AX148" s="26">
        <v>19</v>
      </c>
      <c r="AY148" s="26">
        <v>175.59</v>
      </c>
      <c r="AZ148" s="25" t="s">
        <v>14</v>
      </c>
      <c r="BA148" s="25" t="s">
        <v>14</v>
      </c>
      <c r="BB148" s="23"/>
      <c r="BC148" s="23" t="s">
        <v>15</v>
      </c>
      <c r="BD148" s="23"/>
      <c r="BE148" s="23" t="s">
        <v>23</v>
      </c>
      <c r="BF148" s="23" t="s">
        <v>492</v>
      </c>
      <c r="BG148" s="23" t="s">
        <v>11</v>
      </c>
      <c r="BH148" s="23" t="s">
        <v>17</v>
      </c>
      <c r="BI148" s="23"/>
      <c r="BJ148" s="23"/>
      <c r="BK148" s="23" t="s">
        <v>23</v>
      </c>
      <c r="BL148" s="23" t="s">
        <v>11</v>
      </c>
      <c r="BM148" s="23"/>
      <c r="BN148" s="23"/>
      <c r="BO148" s="24">
        <v>180.3</v>
      </c>
      <c r="BP148" s="24">
        <v>250.1</v>
      </c>
      <c r="BQ148" s="24">
        <v>250</v>
      </c>
      <c r="BR148" s="24">
        <v>200</v>
      </c>
      <c r="BS148" s="24">
        <v>200.1</v>
      </c>
      <c r="BT148" s="23"/>
      <c r="BU148" s="23"/>
      <c r="BV148" s="24">
        <v>15.59</v>
      </c>
      <c r="BW148" s="24">
        <v>0.47</v>
      </c>
      <c r="BX148" s="23"/>
      <c r="BY148" s="24">
        <v>0.45</v>
      </c>
      <c r="BZ148" s="27">
        <v>0.47</v>
      </c>
      <c r="CA148" s="27">
        <v>0.45</v>
      </c>
      <c r="CB148" s="25"/>
      <c r="CC148" s="25"/>
      <c r="CD148" s="25"/>
      <c r="CE148" s="25"/>
      <c r="CF148" s="25"/>
      <c r="CG148" s="25"/>
      <c r="CH148" s="28">
        <v>15.95</v>
      </c>
      <c r="CI148" s="28">
        <v>0.5</v>
      </c>
      <c r="CJ148" s="28">
        <v>0.5</v>
      </c>
      <c r="CK148" s="25"/>
      <c r="CL148" s="25"/>
      <c r="CM148" s="28">
        <v>0.51</v>
      </c>
      <c r="CN148" s="25"/>
      <c r="CO148" s="28">
        <v>0</v>
      </c>
      <c r="CP148" s="30" t="s">
        <v>5</v>
      </c>
      <c r="CQ148" s="8">
        <f t="shared" si="23"/>
        <v>7460.5615353949543</v>
      </c>
      <c r="CR148" s="8">
        <f t="shared" si="24"/>
        <v>20</v>
      </c>
      <c r="CS148" s="8">
        <f t="shared" si="25"/>
        <v>1.5</v>
      </c>
      <c r="CT148" s="8">
        <f t="shared" si="26"/>
        <v>30</v>
      </c>
      <c r="CU148" s="8">
        <f t="shared" si="27"/>
        <v>200</v>
      </c>
      <c r="CV148" s="10">
        <f t="shared" si="28"/>
        <v>43915.059000000001</v>
      </c>
      <c r="CW148" s="10">
        <f t="shared" si="31"/>
        <v>43.915058999999999</v>
      </c>
      <c r="CX148" s="8" t="str">
        <f t="shared" si="29"/>
        <v>No</v>
      </c>
      <c r="CY148" s="30" t="s">
        <v>11</v>
      </c>
      <c r="CZ148" s="30" t="s">
        <v>11</v>
      </c>
      <c r="DA148" s="31" t="s">
        <v>11</v>
      </c>
      <c r="DB148" s="31" t="s">
        <v>11</v>
      </c>
      <c r="DC148" s="8" t="str">
        <f t="shared" si="30"/>
        <v>No</v>
      </c>
      <c r="DD148" s="8" t="s">
        <v>11</v>
      </c>
      <c r="DE148" s="30" t="s">
        <v>11</v>
      </c>
      <c r="DF148" s="10">
        <f t="shared" si="32"/>
        <v>50.475119999999997</v>
      </c>
      <c r="DG148" s="9">
        <f>IF(S148&lt;Monitors!$H$4,(S148*Monitors!$I$4)+Monitors!$J$4,IF(S148&lt;Monitors!$H$5,(S148*Monitors!$I$5)+Monitors!$J$5,IF(S148&lt;Monitors!$H$6,(S148*Monitors!$I$6)+Monitors!$J$6,IF(S148&lt;Monitors!$H$7,(Monitors!$I$7*S148)+Monitors!$J$7,IF(S148&lt;Monitors!$H$8,(S148*Monitors!$I$8)+Monitors!$J$8,IF(S148&lt;Monitors!$H$9,(S148*Monitors!$I$9)+Monitors!$J$9,IF(S148&lt;Monitors!$H$10,(S148*Monitors!$I$10)+Monitors!$J$10,IF(S148&lt;Monitors!$H$11,(S148*Monitors!$I$11)+Monitors!$J$11,Monitors!$J$12))))))))</f>
        <v>36.081250000000004</v>
      </c>
      <c r="DH148" s="10">
        <f>$DF148-(Monitors!$B$4*'All Data'!$W148)</f>
        <v>42.444819999999993</v>
      </c>
      <c r="DI148" s="10">
        <f>IF($CX148="Yes",DH148-(Monitors!$E$4*(DG148+(Monitors!$B$4*'All Data'!$W148))),'All Data'!DH148)</f>
        <v>42.444819999999993</v>
      </c>
      <c r="DJ148" s="10">
        <f>IF(DD148="Yes",'All Data'!DI148-(DG148*Monitors!$C$4),'All Data'!DI148)</f>
        <v>42.444819999999993</v>
      </c>
      <c r="DK148" s="10">
        <f>IF($DE148="Yes",DJ148-(DG148*Monitors!$D$4),'All Data'!DJ148)</f>
        <v>42.444819999999993</v>
      </c>
      <c r="DL148" s="10">
        <f>IF($CZ148="Yes",DK148-Monitors!$C$7,'All Data'!DK148)</f>
        <v>42.444819999999993</v>
      </c>
      <c r="DM148" s="10">
        <f>IF($DA148="Yes",DL148-Monitors!$D$7,'All Data'!DL148)</f>
        <v>42.444819999999993</v>
      </c>
      <c r="DN148" s="10">
        <f>IF(DB148="Yes",DM148-((DG148+(W148*Monitors!$B$4))*Monitors!$F$4),'All Data'!DM148)</f>
        <v>42.444819999999993</v>
      </c>
      <c r="DO148" s="8" t="str">
        <f t="shared" si="33"/>
        <v>No</v>
      </c>
      <c r="DP148" s="10">
        <v>1.7566023600000003</v>
      </c>
      <c r="DQ148" s="10">
        <v>13.833397639999999</v>
      </c>
      <c r="DR148" s="10">
        <v>13.833397639999999</v>
      </c>
      <c r="DS148" s="9">
        <v>16.736889505209867</v>
      </c>
      <c r="DT148" s="9" t="s">
        <v>23</v>
      </c>
      <c r="DU148" s="14">
        <v>0</v>
      </c>
    </row>
    <row r="149" spans="1:125" ht="18" customHeight="1">
      <c r="A149" s="29">
        <v>148</v>
      </c>
      <c r="B149" s="29">
        <v>47</v>
      </c>
      <c r="C149" s="29">
        <v>22</v>
      </c>
      <c r="D149" s="21">
        <v>41248</v>
      </c>
      <c r="E149" s="21">
        <v>41226</v>
      </c>
      <c r="F149" s="21">
        <v>41232</v>
      </c>
      <c r="G149" s="20" t="s">
        <v>4</v>
      </c>
      <c r="H149" s="20" t="s">
        <v>26</v>
      </c>
      <c r="I149" s="22">
        <v>6</v>
      </c>
      <c r="J149" s="20" t="s">
        <v>5</v>
      </c>
      <c r="K149" s="20" t="s">
        <v>26</v>
      </c>
      <c r="L149" s="20" t="s">
        <v>27</v>
      </c>
      <c r="M149" s="23" t="s">
        <v>27</v>
      </c>
      <c r="N149" s="23" t="s">
        <v>7</v>
      </c>
      <c r="O149" s="23" t="s">
        <v>26</v>
      </c>
      <c r="P149" s="24">
        <v>11.9</v>
      </c>
      <c r="Q149" s="24">
        <v>14.8</v>
      </c>
      <c r="R149" s="24">
        <v>19</v>
      </c>
      <c r="S149" s="24">
        <v>176.12</v>
      </c>
      <c r="T149" s="24">
        <v>1.25</v>
      </c>
      <c r="U149" s="24">
        <v>1024</v>
      </c>
      <c r="V149" s="24">
        <v>1280</v>
      </c>
      <c r="W149" s="24">
        <v>1.31</v>
      </c>
      <c r="X149" s="23" t="s">
        <v>21</v>
      </c>
      <c r="Y149" s="23" t="s">
        <v>21</v>
      </c>
      <c r="Z149" s="24">
        <v>7438</v>
      </c>
      <c r="AA149" s="24">
        <v>60</v>
      </c>
      <c r="AB149" s="24">
        <v>170</v>
      </c>
      <c r="AC149" s="24">
        <v>160</v>
      </c>
      <c r="AD149" s="23" t="s">
        <v>28</v>
      </c>
      <c r="AE149" s="23" t="s">
        <v>23</v>
      </c>
      <c r="AF149" s="23" t="s">
        <v>11</v>
      </c>
      <c r="AG149" s="23"/>
      <c r="AH149" s="23"/>
      <c r="AI149" s="23" t="s">
        <v>12</v>
      </c>
      <c r="AJ149" s="23" t="s">
        <v>11</v>
      </c>
      <c r="AK149" s="23" t="s">
        <v>23</v>
      </c>
      <c r="AL149" s="23" t="s">
        <v>25</v>
      </c>
      <c r="AM149" s="23" t="s">
        <v>26</v>
      </c>
      <c r="AN149" s="23" t="s">
        <v>14</v>
      </c>
      <c r="AO149" s="23" t="s">
        <v>26</v>
      </c>
      <c r="AP149" s="23" t="s">
        <v>36</v>
      </c>
      <c r="AQ149" s="23" t="s">
        <v>26</v>
      </c>
      <c r="AR149" s="23"/>
      <c r="AS149" s="23" t="s">
        <v>25</v>
      </c>
      <c r="AT149" s="23" t="s">
        <v>26</v>
      </c>
      <c r="AU149" s="23" t="s">
        <v>14</v>
      </c>
      <c r="AV149" s="25" t="s">
        <v>26</v>
      </c>
      <c r="AW149" s="25" t="s">
        <v>26</v>
      </c>
      <c r="AX149" s="26">
        <v>19</v>
      </c>
      <c r="AY149" s="26">
        <v>176.12</v>
      </c>
      <c r="AZ149" s="25" t="s">
        <v>14</v>
      </c>
      <c r="BA149" s="25" t="s">
        <v>14</v>
      </c>
      <c r="BB149" s="23" t="s">
        <v>26</v>
      </c>
      <c r="BC149" s="23" t="s">
        <v>15</v>
      </c>
      <c r="BD149" s="23" t="s">
        <v>26</v>
      </c>
      <c r="BE149" s="23" t="s">
        <v>11</v>
      </c>
      <c r="BF149" s="23" t="s">
        <v>868</v>
      </c>
      <c r="BG149" s="23" t="s">
        <v>11</v>
      </c>
      <c r="BH149" s="23" t="s">
        <v>17</v>
      </c>
      <c r="BI149" s="23" t="s">
        <v>26</v>
      </c>
      <c r="BJ149" s="23"/>
      <c r="BK149" s="23" t="s">
        <v>11</v>
      </c>
      <c r="BL149" s="23" t="s">
        <v>11</v>
      </c>
      <c r="BM149" s="23" t="s">
        <v>11</v>
      </c>
      <c r="BN149" s="23"/>
      <c r="BO149" s="24">
        <v>33.299999999999997</v>
      </c>
      <c r="BP149" s="24">
        <v>285.3</v>
      </c>
      <c r="BQ149" s="24">
        <v>250</v>
      </c>
      <c r="BR149" s="24">
        <v>217</v>
      </c>
      <c r="BS149" s="24">
        <v>200</v>
      </c>
      <c r="BT149" s="23"/>
      <c r="BU149" s="23"/>
      <c r="BV149" s="24">
        <v>15.63</v>
      </c>
      <c r="BW149" s="24">
        <v>0.27</v>
      </c>
      <c r="BX149" s="23"/>
      <c r="BY149" s="24">
        <v>0.21</v>
      </c>
      <c r="BZ149" s="27">
        <v>0.27</v>
      </c>
      <c r="CA149" s="27">
        <v>0.21</v>
      </c>
      <c r="CB149" s="25"/>
      <c r="CC149" s="25"/>
      <c r="CD149" s="28">
        <v>15.77</v>
      </c>
      <c r="CE149" s="28">
        <v>0.25</v>
      </c>
      <c r="CF149" s="25"/>
      <c r="CG149" s="28">
        <v>0.18</v>
      </c>
      <c r="CH149" s="28">
        <v>15.96</v>
      </c>
      <c r="CI149" s="28">
        <v>0.5</v>
      </c>
      <c r="CJ149" s="28">
        <v>0.5</v>
      </c>
      <c r="CK149" s="28">
        <v>0</v>
      </c>
      <c r="CL149" s="28">
        <v>0</v>
      </c>
      <c r="CM149" s="28">
        <v>0.4</v>
      </c>
      <c r="CN149" s="25"/>
      <c r="CO149" s="28">
        <v>0</v>
      </c>
      <c r="CP149" s="30" t="s">
        <v>5</v>
      </c>
      <c r="CQ149" s="8">
        <f t="shared" si="23"/>
        <v>7438.1103792868498</v>
      </c>
      <c r="CR149" s="8">
        <f t="shared" si="24"/>
        <v>20</v>
      </c>
      <c r="CS149" s="8">
        <f t="shared" si="25"/>
        <v>1.5</v>
      </c>
      <c r="CT149" s="8">
        <f t="shared" si="26"/>
        <v>30</v>
      </c>
      <c r="CU149" s="8">
        <f t="shared" si="27"/>
        <v>200</v>
      </c>
      <c r="CV149" s="10">
        <f t="shared" si="28"/>
        <v>50247.036</v>
      </c>
      <c r="CW149" s="10">
        <f t="shared" si="31"/>
        <v>50.247036000000001</v>
      </c>
      <c r="CX149" s="8" t="str">
        <f t="shared" si="29"/>
        <v>No</v>
      </c>
      <c r="CY149" s="30" t="s">
        <v>11</v>
      </c>
      <c r="CZ149" s="30" t="s">
        <v>11</v>
      </c>
      <c r="DA149" s="31" t="s">
        <v>11</v>
      </c>
      <c r="DB149" s="31" t="s">
        <v>11</v>
      </c>
      <c r="DC149" s="8" t="str">
        <f t="shared" si="30"/>
        <v>No</v>
      </c>
      <c r="DD149" s="8" t="s">
        <v>11</v>
      </c>
      <c r="DE149" s="30" t="s">
        <v>11</v>
      </c>
      <c r="DF149" s="10">
        <f t="shared" si="32"/>
        <v>49.458960000000005</v>
      </c>
      <c r="DG149" s="9">
        <f>IF(S149&lt;Monitors!$H$4,(S149*Monitors!$I$4)+Monitors!$J$4,IF(S149&lt;Monitors!$H$5,(S149*Monitors!$I$5)+Monitors!$J$5,IF(S149&lt;Monitors!$H$6,(S149*Monitors!$I$6)+Monitors!$J$6,IF(S149&lt;Monitors!$H$7,(Monitors!$I$7*S149)+Monitors!$J$7,IF(S149&lt;Monitors!$H$8,(S149*Monitors!$I$8)+Monitors!$J$8,IF(S149&lt;Monitors!$H$9,(S149*Monitors!$I$9)+Monitors!$J$9,IF(S149&lt;Monitors!$H$10,(S149*Monitors!$I$10)+Monitors!$J$10,IF(S149&lt;Monitors!$H$11,(S149*Monitors!$I$11)+Monitors!$J$11,Monitors!$J$12))))))))</f>
        <v>36.19166666666667</v>
      </c>
      <c r="DH149" s="10">
        <f>$DF149-(Monitors!$B$4*'All Data'!$W149)</f>
        <v>41.428660000000008</v>
      </c>
      <c r="DI149" s="10">
        <f>IF($CX149="Yes",DH149-(Monitors!$E$4*(DG149+(Monitors!$B$4*'All Data'!$W149))),'All Data'!DH149)</f>
        <v>41.428660000000008</v>
      </c>
      <c r="DJ149" s="10">
        <f>IF(DD149="Yes",'All Data'!DI149-(DG149*Monitors!$C$4),'All Data'!DI149)</f>
        <v>41.428660000000008</v>
      </c>
      <c r="DK149" s="10">
        <f>IF($DE149="Yes",DJ149-(DG149*Monitors!$D$4),'All Data'!DJ149)</f>
        <v>41.428660000000008</v>
      </c>
      <c r="DL149" s="10">
        <f>IF($CZ149="Yes",DK149-Monitors!$C$7,'All Data'!DK149)</f>
        <v>41.428660000000008</v>
      </c>
      <c r="DM149" s="10">
        <f>IF($DA149="Yes",DL149-Monitors!$D$7,'All Data'!DL149)</f>
        <v>41.428660000000008</v>
      </c>
      <c r="DN149" s="10">
        <f>IF(DB149="Yes",DM149-((DG149+(W149*Monitors!$B$4))*Monitors!$F$4),'All Data'!DM149)</f>
        <v>41.428660000000008</v>
      </c>
      <c r="DO149" s="8" t="str">
        <f t="shared" si="33"/>
        <v>No</v>
      </c>
      <c r="DP149" s="10">
        <v>2.00988144</v>
      </c>
      <c r="DQ149" s="10">
        <v>13.620118560000002</v>
      </c>
      <c r="DR149" s="10">
        <v>13.620118560000002</v>
      </c>
      <c r="DS149" s="9">
        <v>16.786932839379553</v>
      </c>
      <c r="DT149" s="9" t="s">
        <v>23</v>
      </c>
      <c r="DU149" s="14">
        <v>0</v>
      </c>
    </row>
    <row r="150" spans="1:125" ht="18" customHeight="1">
      <c r="A150" s="29">
        <v>149</v>
      </c>
      <c r="B150" s="29">
        <v>35</v>
      </c>
      <c r="C150" s="29">
        <v>724</v>
      </c>
      <c r="D150" s="21">
        <v>42125</v>
      </c>
      <c r="E150" s="21">
        <v>42019</v>
      </c>
      <c r="F150" s="21">
        <v>42115</v>
      </c>
      <c r="G150" s="20" t="s">
        <v>4</v>
      </c>
      <c r="H150" s="20"/>
      <c r="I150" s="22">
        <v>6</v>
      </c>
      <c r="J150" s="20" t="s">
        <v>5</v>
      </c>
      <c r="K150" s="20"/>
      <c r="L150" s="20" t="s">
        <v>6</v>
      </c>
      <c r="M150" s="23"/>
      <c r="N150" s="23" t="s">
        <v>7</v>
      </c>
      <c r="O150" s="23"/>
      <c r="P150" s="24">
        <v>12</v>
      </c>
      <c r="Q150" s="24">
        <v>21</v>
      </c>
      <c r="R150" s="24">
        <v>24</v>
      </c>
      <c r="S150" s="24">
        <v>237</v>
      </c>
      <c r="T150" s="24">
        <v>1.78</v>
      </c>
      <c r="U150" s="24">
        <v>1080</v>
      </c>
      <c r="V150" s="24">
        <v>1920</v>
      </c>
      <c r="W150" s="24">
        <v>2.0739999999999998</v>
      </c>
      <c r="X150" s="23" t="s">
        <v>47</v>
      </c>
      <c r="Y150" s="23" t="s">
        <v>47</v>
      </c>
      <c r="Z150" s="24">
        <v>187</v>
      </c>
      <c r="AA150" s="24">
        <v>60</v>
      </c>
      <c r="AB150" s="24">
        <v>170</v>
      </c>
      <c r="AC150" s="24">
        <v>160</v>
      </c>
      <c r="AD150" s="23" t="s">
        <v>10</v>
      </c>
      <c r="AE150" s="23" t="s">
        <v>11</v>
      </c>
      <c r="AF150" s="23" t="s">
        <v>11</v>
      </c>
      <c r="AG150" s="23"/>
      <c r="AH150" s="23"/>
      <c r="AI150" s="23" t="s">
        <v>12</v>
      </c>
      <c r="AJ150" s="23" t="s">
        <v>11</v>
      </c>
      <c r="AK150" s="23" t="s">
        <v>11</v>
      </c>
      <c r="AL150" s="23" t="s">
        <v>51</v>
      </c>
      <c r="AM150" s="23"/>
      <c r="AN150" s="23" t="s">
        <v>14</v>
      </c>
      <c r="AO150" s="23"/>
      <c r="AP150" s="23" t="s">
        <v>14</v>
      </c>
      <c r="AQ150" s="23"/>
      <c r="AR150" s="23"/>
      <c r="AS150" s="23" t="s">
        <v>51</v>
      </c>
      <c r="AT150" s="23"/>
      <c r="AU150" s="23" t="s">
        <v>14</v>
      </c>
      <c r="AV150" s="25"/>
      <c r="AW150" s="25"/>
      <c r="AX150" s="26">
        <v>24</v>
      </c>
      <c r="AY150" s="26">
        <v>237</v>
      </c>
      <c r="AZ150" s="25" t="s">
        <v>14</v>
      </c>
      <c r="BA150" s="25" t="s">
        <v>14</v>
      </c>
      <c r="BB150" s="23"/>
      <c r="BC150" s="23" t="s">
        <v>24</v>
      </c>
      <c r="BD150" s="23" t="s">
        <v>79</v>
      </c>
      <c r="BE150" s="23" t="s">
        <v>11</v>
      </c>
      <c r="BF150" s="23" t="s">
        <v>80</v>
      </c>
      <c r="BG150" s="23" t="s">
        <v>11</v>
      </c>
      <c r="BH150" s="23" t="s">
        <v>17</v>
      </c>
      <c r="BI150" s="23"/>
      <c r="BJ150" s="23" t="s">
        <v>157</v>
      </c>
      <c r="BK150" s="23" t="s">
        <v>11</v>
      </c>
      <c r="BL150" s="23" t="s">
        <v>11</v>
      </c>
      <c r="BM150" s="23"/>
      <c r="BN150" s="23"/>
      <c r="BO150" s="24">
        <v>7</v>
      </c>
      <c r="BP150" s="24">
        <v>198.1</v>
      </c>
      <c r="BQ150" s="24">
        <v>250</v>
      </c>
      <c r="BR150" s="24">
        <v>166</v>
      </c>
      <c r="BS150" s="24">
        <v>200.1</v>
      </c>
      <c r="BT150" s="23"/>
      <c r="BU150" s="23"/>
      <c r="BV150" s="24">
        <v>15.43</v>
      </c>
      <c r="BW150" s="24">
        <v>0.21</v>
      </c>
      <c r="BX150" s="24">
        <v>0</v>
      </c>
      <c r="BY150" s="24">
        <v>0.19</v>
      </c>
      <c r="BZ150" s="27">
        <v>0.21</v>
      </c>
      <c r="CA150" s="27">
        <v>0.19</v>
      </c>
      <c r="CB150" s="25"/>
      <c r="CC150" s="25"/>
      <c r="CD150" s="28">
        <v>15.49</v>
      </c>
      <c r="CE150" s="28">
        <v>0.26</v>
      </c>
      <c r="CF150" s="28">
        <v>0</v>
      </c>
      <c r="CG150" s="28">
        <v>0.2</v>
      </c>
      <c r="CH150" s="28">
        <v>22.7</v>
      </c>
      <c r="CI150" s="28">
        <v>0.5</v>
      </c>
      <c r="CJ150" s="28">
        <v>0.5</v>
      </c>
      <c r="CK150" s="25"/>
      <c r="CL150" s="25"/>
      <c r="CM150" s="28">
        <v>0.5</v>
      </c>
      <c r="CN150" s="25"/>
      <c r="CO150" s="28">
        <v>0</v>
      </c>
      <c r="CP150" s="30" t="s">
        <v>5</v>
      </c>
      <c r="CQ150" s="8">
        <f t="shared" si="23"/>
        <v>8751.0548523206744</v>
      </c>
      <c r="CR150" s="8">
        <f t="shared" si="24"/>
        <v>26</v>
      </c>
      <c r="CS150" s="8">
        <f t="shared" si="25"/>
        <v>2.5</v>
      </c>
      <c r="CT150" s="8">
        <f t="shared" si="26"/>
        <v>30</v>
      </c>
      <c r="CU150" s="8">
        <f t="shared" si="27"/>
        <v>100</v>
      </c>
      <c r="CV150" s="10">
        <f t="shared" si="28"/>
        <v>46949.7</v>
      </c>
      <c r="CW150" s="10">
        <f t="shared" si="31"/>
        <v>46.9497</v>
      </c>
      <c r="CX150" s="8" t="str">
        <f t="shared" si="29"/>
        <v>No</v>
      </c>
      <c r="CY150" s="30" t="s">
        <v>11</v>
      </c>
      <c r="CZ150" s="30" t="s">
        <v>11</v>
      </c>
      <c r="DA150" s="31" t="s">
        <v>11</v>
      </c>
      <c r="DB150" s="31" t="s">
        <v>11</v>
      </c>
      <c r="DC150" s="8" t="str">
        <f t="shared" si="30"/>
        <v>No</v>
      </c>
      <c r="DD150" s="8" t="s">
        <v>11</v>
      </c>
      <c r="DE150" s="30" t="s">
        <v>11</v>
      </c>
      <c r="DF150" s="10">
        <f t="shared" si="32"/>
        <v>48.504119999999986</v>
      </c>
      <c r="DG150" s="9">
        <f>IF(S150&lt;Monitors!$H$4,(S150*Monitors!$I$4)+Monitors!$J$4,IF(S150&lt;Monitors!$H$5,(S150*Monitors!$I$5)+Monitors!$J$5,IF(S150&lt;Monitors!$H$6,(S150*Monitors!$I$6)+Monitors!$J$6,IF(S150&lt;Monitors!$H$7,(Monitors!$I$7*S150)+Monitors!$J$7,IF(S150&lt;Monitors!$H$8,(S150*Monitors!$I$8)+Monitors!$J$8,IF(S150&lt;Monitors!$H$9,(S150*Monitors!$I$9)+Monitors!$J$9,IF(S150&lt;Monitors!$H$10,(S150*Monitors!$I$10)+Monitors!$J$10,IF(S150&lt;Monitors!$H$11,(S150*Monitors!$I$11)+Monitors!$J$11,Monitors!$J$12))))))))</f>
        <v>40.400000000000006</v>
      </c>
      <c r="DH150" s="10">
        <f>$DF150-(Monitors!$B$4*'All Data'!$W150)</f>
        <v>35.790499999999987</v>
      </c>
      <c r="DI150" s="10">
        <f>IF($CX150="Yes",DH150-(Monitors!$E$4*(DG150+(Monitors!$B$4*'All Data'!$W150))),'All Data'!DH150)</f>
        <v>35.790499999999987</v>
      </c>
      <c r="DJ150" s="10">
        <f>IF(DD150="Yes",'All Data'!DI150-(DG150*Monitors!$C$4),'All Data'!DI150)</f>
        <v>35.790499999999987</v>
      </c>
      <c r="DK150" s="10">
        <f>IF($DE150="Yes",DJ150-(DG150*Monitors!$D$4),'All Data'!DJ150)</f>
        <v>35.790499999999987</v>
      </c>
      <c r="DL150" s="10">
        <f>IF($CZ150="Yes",DK150-Monitors!$C$7,'All Data'!DK150)</f>
        <v>35.790499999999987</v>
      </c>
      <c r="DM150" s="10">
        <f>IF($DA150="Yes",DL150-Monitors!$D$7,'All Data'!DL150)</f>
        <v>35.790499999999987</v>
      </c>
      <c r="DN150" s="10">
        <f>IF(DB150="Yes",DM150-((DG150+(W150*Monitors!$B$4))*Monitors!$F$4),'All Data'!DM150)</f>
        <v>35.790499999999987</v>
      </c>
      <c r="DO150" s="8" t="str">
        <f t="shared" si="33"/>
        <v>Yes</v>
      </c>
      <c r="DP150" s="10">
        <v>1.877988</v>
      </c>
      <c r="DQ150" s="10">
        <v>13.552012</v>
      </c>
      <c r="DR150" s="10">
        <v>13.552012</v>
      </c>
      <c r="DS150" s="9">
        <v>22.505319606149008</v>
      </c>
      <c r="DT150" s="9" t="s">
        <v>23</v>
      </c>
      <c r="DU150" s="14">
        <v>0</v>
      </c>
    </row>
    <row r="151" spans="1:125" ht="18" customHeight="1">
      <c r="A151" s="29">
        <v>150</v>
      </c>
      <c r="B151" s="29">
        <v>40</v>
      </c>
      <c r="C151" s="29">
        <v>531</v>
      </c>
      <c r="D151" s="21">
        <v>41521</v>
      </c>
      <c r="E151" s="21">
        <v>41508</v>
      </c>
      <c r="F151" s="21">
        <v>41528</v>
      </c>
      <c r="G151" s="20" t="s">
        <v>4</v>
      </c>
      <c r="H151" s="20" t="s">
        <v>26</v>
      </c>
      <c r="I151" s="22">
        <v>6</v>
      </c>
      <c r="J151" s="20" t="s">
        <v>5</v>
      </c>
      <c r="K151" s="20" t="s">
        <v>26</v>
      </c>
      <c r="L151" s="20" t="s">
        <v>49</v>
      </c>
      <c r="M151" s="23" t="s">
        <v>26</v>
      </c>
      <c r="N151" s="23" t="s">
        <v>7</v>
      </c>
      <c r="O151" s="23" t="s">
        <v>26</v>
      </c>
      <c r="P151" s="24">
        <v>11.3</v>
      </c>
      <c r="Q151" s="24">
        <v>20</v>
      </c>
      <c r="R151" s="24">
        <v>23</v>
      </c>
      <c r="S151" s="24">
        <v>226.53</v>
      </c>
      <c r="T151" s="24">
        <v>1.78</v>
      </c>
      <c r="U151" s="24">
        <v>1080</v>
      </c>
      <c r="V151" s="24">
        <v>1920</v>
      </c>
      <c r="W151" s="24">
        <v>2.0739999999999998</v>
      </c>
      <c r="X151" s="23" t="s">
        <v>67</v>
      </c>
      <c r="Y151" s="23" t="s">
        <v>47</v>
      </c>
      <c r="Z151" s="24">
        <v>9175</v>
      </c>
      <c r="AA151" s="24">
        <v>60</v>
      </c>
      <c r="AB151" s="24">
        <v>160</v>
      </c>
      <c r="AC151" s="24">
        <v>160</v>
      </c>
      <c r="AD151" s="23" t="s">
        <v>371</v>
      </c>
      <c r="AE151" s="23" t="s">
        <v>11</v>
      </c>
      <c r="AF151" s="23" t="s">
        <v>11</v>
      </c>
      <c r="AG151" s="23" t="s">
        <v>26</v>
      </c>
      <c r="AH151" s="23" t="s">
        <v>26</v>
      </c>
      <c r="AI151" s="23" t="s">
        <v>12</v>
      </c>
      <c r="AJ151" s="23" t="s">
        <v>11</v>
      </c>
      <c r="AK151" s="23" t="s">
        <v>23</v>
      </c>
      <c r="AL151" s="23" t="s">
        <v>13</v>
      </c>
      <c r="AM151" s="23" t="s">
        <v>14</v>
      </c>
      <c r="AN151" s="23" t="s">
        <v>14</v>
      </c>
      <c r="AO151" s="23" t="s">
        <v>14</v>
      </c>
      <c r="AP151" s="23" t="s">
        <v>14</v>
      </c>
      <c r="AQ151" s="23" t="s">
        <v>14</v>
      </c>
      <c r="AR151" s="23"/>
      <c r="AS151" s="23" t="s">
        <v>13</v>
      </c>
      <c r="AT151" s="23" t="s">
        <v>14</v>
      </c>
      <c r="AU151" s="23" t="s">
        <v>14</v>
      </c>
      <c r="AV151" s="25" t="s">
        <v>14</v>
      </c>
      <c r="AW151" s="25" t="s">
        <v>14</v>
      </c>
      <c r="AX151" s="26">
        <v>23</v>
      </c>
      <c r="AY151" s="26">
        <v>226.53</v>
      </c>
      <c r="AZ151" s="25" t="s">
        <v>14</v>
      </c>
      <c r="BA151" s="25" t="s">
        <v>14</v>
      </c>
      <c r="BB151" s="23" t="s">
        <v>14</v>
      </c>
      <c r="BC151" s="23" t="s">
        <v>15</v>
      </c>
      <c r="BD151" s="23" t="s">
        <v>14</v>
      </c>
      <c r="BE151" s="23" t="s">
        <v>11</v>
      </c>
      <c r="BF151" s="23" t="s">
        <v>372</v>
      </c>
      <c r="BG151" s="23" t="s">
        <v>11</v>
      </c>
      <c r="BH151" s="23" t="s">
        <v>17</v>
      </c>
      <c r="BI151" s="23" t="s">
        <v>26</v>
      </c>
      <c r="BJ151" s="23"/>
      <c r="BK151" s="23" t="s">
        <v>11</v>
      </c>
      <c r="BL151" s="23" t="s">
        <v>11</v>
      </c>
      <c r="BM151" s="23" t="s">
        <v>11</v>
      </c>
      <c r="BN151" s="23"/>
      <c r="BO151" s="24">
        <v>0</v>
      </c>
      <c r="BP151" s="24">
        <v>275</v>
      </c>
      <c r="BQ151" s="24">
        <v>240</v>
      </c>
      <c r="BR151" s="24">
        <v>250</v>
      </c>
      <c r="BS151" s="24">
        <v>200</v>
      </c>
      <c r="BT151" s="23"/>
      <c r="BU151" s="23"/>
      <c r="BV151" s="24">
        <v>14.81</v>
      </c>
      <c r="BW151" s="24">
        <v>0.26</v>
      </c>
      <c r="BX151" s="23"/>
      <c r="BY151" s="24">
        <v>0.25</v>
      </c>
      <c r="BZ151" s="27">
        <v>0.26</v>
      </c>
      <c r="CA151" s="27">
        <v>0.25</v>
      </c>
      <c r="CB151" s="25"/>
      <c r="CC151" s="25"/>
      <c r="CD151" s="28">
        <v>14.84</v>
      </c>
      <c r="CE151" s="28">
        <v>0.26</v>
      </c>
      <c r="CF151" s="25"/>
      <c r="CG151" s="28">
        <v>0.24</v>
      </c>
      <c r="CH151" s="28">
        <v>22</v>
      </c>
      <c r="CI151" s="28">
        <v>0.5</v>
      </c>
      <c r="CJ151" s="28">
        <v>0.5</v>
      </c>
      <c r="CK151" s="25"/>
      <c r="CL151" s="25"/>
      <c r="CM151" s="28">
        <v>0.5</v>
      </c>
      <c r="CN151" s="25"/>
      <c r="CO151" s="28">
        <v>0</v>
      </c>
      <c r="CP151" s="30" t="s">
        <v>5</v>
      </c>
      <c r="CQ151" s="8">
        <f t="shared" si="23"/>
        <v>9155.5202401447914</v>
      </c>
      <c r="CR151" s="8">
        <f t="shared" si="24"/>
        <v>24</v>
      </c>
      <c r="CS151" s="8">
        <f t="shared" si="25"/>
        <v>2.5</v>
      </c>
      <c r="CT151" s="8">
        <f t="shared" si="26"/>
        <v>30</v>
      </c>
      <c r="CU151" s="8">
        <f t="shared" si="27"/>
        <v>200</v>
      </c>
      <c r="CV151" s="10">
        <f t="shared" si="28"/>
        <v>62295.75</v>
      </c>
      <c r="CW151" s="10">
        <f t="shared" si="31"/>
        <v>62.295749999999998</v>
      </c>
      <c r="CX151" s="8" t="str">
        <f t="shared" si="29"/>
        <v>No</v>
      </c>
      <c r="CY151" s="30" t="s">
        <v>11</v>
      </c>
      <c r="CZ151" s="30" t="s">
        <v>11</v>
      </c>
      <c r="DA151" s="31" t="s">
        <v>11</v>
      </c>
      <c r="DB151" s="31" t="s">
        <v>11</v>
      </c>
      <c r="DC151" s="8" t="str">
        <f t="shared" si="30"/>
        <v>No</v>
      </c>
      <c r="DD151" s="8" t="s">
        <v>11</v>
      </c>
      <c r="DE151" s="30" t="s">
        <v>11</v>
      </c>
      <c r="DF151" s="10">
        <f t="shared" si="32"/>
        <v>46.887899999999995</v>
      </c>
      <c r="DG151" s="9">
        <f>IF(S151&lt;Monitors!$H$4,(S151*Monitors!$I$4)+Monitors!$J$4,IF(S151&lt;Monitors!$H$5,(S151*Monitors!$I$5)+Monitors!$J$5,IF(S151&lt;Monitors!$H$6,(S151*Monitors!$I$6)+Monitors!$J$6,IF(S151&lt;Monitors!$H$7,(Monitors!$I$7*S151)+Monitors!$J$7,IF(S151&lt;Monitors!$H$8,(S151*Monitors!$I$8)+Monitors!$J$8,IF(S151&lt;Monitors!$H$9,(S151*Monitors!$I$9)+Monitors!$J$9,IF(S151&lt;Monitors!$H$10,(S151*Monitors!$I$10)+Monitors!$J$10,IF(S151&lt;Monitors!$H$11,(S151*Monitors!$I$11)+Monitors!$J$11,Monitors!$J$12))))))))</f>
        <v>38.884333333333331</v>
      </c>
      <c r="DH151" s="10">
        <f>$DF151-(Monitors!$B$4*'All Data'!$W151)</f>
        <v>34.174279999999996</v>
      </c>
      <c r="DI151" s="10">
        <f>IF($CX151="Yes",DH151-(Monitors!$E$4*(DG151+(Monitors!$B$4*'All Data'!$W151))),'All Data'!DH151)</f>
        <v>34.174279999999996</v>
      </c>
      <c r="DJ151" s="10">
        <f>IF(DD151="Yes",'All Data'!DI151-(DG151*Monitors!$C$4),'All Data'!DI151)</f>
        <v>34.174279999999996</v>
      </c>
      <c r="DK151" s="10">
        <f>IF($DE151="Yes",DJ151-(DG151*Monitors!$D$4),'All Data'!DJ151)</f>
        <v>34.174279999999996</v>
      </c>
      <c r="DL151" s="10">
        <f>IF($CZ151="Yes",DK151-Monitors!$C$7,'All Data'!DK151)</f>
        <v>34.174279999999996</v>
      </c>
      <c r="DM151" s="10">
        <f>IF($DA151="Yes",DL151-Monitors!$D$7,'All Data'!DL151)</f>
        <v>34.174279999999996</v>
      </c>
      <c r="DN151" s="10">
        <f>IF(DB151="Yes",DM151-((DG151+(W151*Monitors!$B$4))*Monitors!$F$4),'All Data'!DM151)</f>
        <v>34.174279999999996</v>
      </c>
      <c r="DO151" s="8" t="str">
        <f t="shared" si="33"/>
        <v>Yes</v>
      </c>
      <c r="DP151" s="10">
        <v>2.4918300000000002</v>
      </c>
      <c r="DQ151" s="10">
        <v>12.31817</v>
      </c>
      <c r="DR151" s="10">
        <v>12.31817</v>
      </c>
      <c r="DS151" s="9">
        <v>21.526636603452026</v>
      </c>
      <c r="DT151" s="9" t="s">
        <v>23</v>
      </c>
      <c r="DU151" s="14">
        <v>0</v>
      </c>
    </row>
    <row r="152" spans="1:125" ht="18" customHeight="1">
      <c r="A152" s="29">
        <v>151</v>
      </c>
      <c r="B152" s="29">
        <v>1</v>
      </c>
      <c r="C152" s="29">
        <v>931</v>
      </c>
      <c r="D152" s="21">
        <v>41883</v>
      </c>
      <c r="E152" s="21">
        <v>41434</v>
      </c>
      <c r="F152" s="21">
        <v>41897</v>
      </c>
      <c r="G152" s="20" t="s">
        <v>233</v>
      </c>
      <c r="H152" s="20" t="s">
        <v>381</v>
      </c>
      <c r="I152" s="22">
        <v>6</v>
      </c>
      <c r="J152" s="20" t="s">
        <v>5</v>
      </c>
      <c r="K152" s="20"/>
      <c r="L152" s="20" t="s">
        <v>6</v>
      </c>
      <c r="M152" s="23"/>
      <c r="N152" s="23" t="s">
        <v>7</v>
      </c>
      <c r="O152" s="23"/>
      <c r="P152" s="24">
        <v>10.6</v>
      </c>
      <c r="Q152" s="24">
        <v>18.8</v>
      </c>
      <c r="R152" s="24">
        <v>21.5</v>
      </c>
      <c r="S152" s="24">
        <v>198</v>
      </c>
      <c r="T152" s="24">
        <v>1.78</v>
      </c>
      <c r="U152" s="24">
        <v>1080</v>
      </c>
      <c r="V152" s="24">
        <v>1920</v>
      </c>
      <c r="W152" s="24">
        <v>2.0739999999999998</v>
      </c>
      <c r="X152" s="23" t="s">
        <v>47</v>
      </c>
      <c r="Y152" s="23" t="s">
        <v>47</v>
      </c>
      <c r="Z152" s="24">
        <v>10472</v>
      </c>
      <c r="AA152" s="24">
        <v>60</v>
      </c>
      <c r="AB152" s="24">
        <v>90</v>
      </c>
      <c r="AC152" s="24">
        <v>65</v>
      </c>
      <c r="AD152" s="23" t="s">
        <v>10</v>
      </c>
      <c r="AE152" s="23" t="s">
        <v>11</v>
      </c>
      <c r="AF152" s="23" t="s">
        <v>11</v>
      </c>
      <c r="AG152" s="23"/>
      <c r="AH152" s="23"/>
      <c r="AI152" s="23" t="s">
        <v>12</v>
      </c>
      <c r="AJ152" s="23" t="s">
        <v>11</v>
      </c>
      <c r="AK152" s="23" t="s">
        <v>11</v>
      </c>
      <c r="AL152" s="23" t="s">
        <v>25</v>
      </c>
      <c r="AM152" s="23"/>
      <c r="AN152" s="23" t="s">
        <v>14</v>
      </c>
      <c r="AO152" s="23"/>
      <c r="AP152" s="23" t="s">
        <v>36</v>
      </c>
      <c r="AQ152" s="23"/>
      <c r="AR152" s="23"/>
      <c r="AS152" s="23" t="s">
        <v>25</v>
      </c>
      <c r="AT152" s="23"/>
      <c r="AU152" s="23" t="s">
        <v>14</v>
      </c>
      <c r="AV152" s="25"/>
      <c r="AW152" s="25"/>
      <c r="AX152" s="26">
        <v>21.5</v>
      </c>
      <c r="AY152" s="26">
        <v>198</v>
      </c>
      <c r="AZ152" s="25" t="s">
        <v>14</v>
      </c>
      <c r="BA152" s="25" t="s">
        <v>14</v>
      </c>
      <c r="BB152" s="23"/>
      <c r="BC152" s="23" t="s">
        <v>15</v>
      </c>
      <c r="BD152" s="23"/>
      <c r="BE152" s="23" t="s">
        <v>11</v>
      </c>
      <c r="BF152" s="23" t="s">
        <v>61</v>
      </c>
      <c r="BG152" s="23" t="s">
        <v>11</v>
      </c>
      <c r="BH152" s="23" t="s">
        <v>17</v>
      </c>
      <c r="BI152" s="23"/>
      <c r="BJ152" s="23" t="s">
        <v>18</v>
      </c>
      <c r="BK152" s="23" t="s">
        <v>11</v>
      </c>
      <c r="BL152" s="23" t="s">
        <v>11</v>
      </c>
      <c r="BM152" s="23"/>
      <c r="BN152" s="23"/>
      <c r="BO152" s="24">
        <v>31.1</v>
      </c>
      <c r="BP152" s="24">
        <v>313.5</v>
      </c>
      <c r="BQ152" s="24">
        <v>220</v>
      </c>
      <c r="BR152" s="24">
        <v>274.39999999999998</v>
      </c>
      <c r="BS152" s="24">
        <v>201.2</v>
      </c>
      <c r="BT152" s="23"/>
      <c r="BU152" s="23"/>
      <c r="BV152" s="24">
        <v>13.47</v>
      </c>
      <c r="BW152" s="24">
        <v>0.17</v>
      </c>
      <c r="BX152" s="23"/>
      <c r="BY152" s="24">
        <v>0.16</v>
      </c>
      <c r="BZ152" s="27">
        <v>0.17</v>
      </c>
      <c r="CA152" s="27">
        <v>0.16</v>
      </c>
      <c r="CB152" s="25"/>
      <c r="CC152" s="25"/>
      <c r="CD152" s="25"/>
      <c r="CE152" s="25"/>
      <c r="CF152" s="25"/>
      <c r="CG152" s="25"/>
      <c r="CH152" s="28">
        <v>21.1</v>
      </c>
      <c r="CI152" s="28">
        <v>0.5</v>
      </c>
      <c r="CJ152" s="28">
        <v>0.5</v>
      </c>
      <c r="CK152" s="25"/>
      <c r="CL152" s="25"/>
      <c r="CM152" s="28">
        <v>0.51</v>
      </c>
      <c r="CN152" s="25"/>
      <c r="CO152" s="28">
        <v>0</v>
      </c>
      <c r="CP152" s="30" t="s">
        <v>5</v>
      </c>
      <c r="CQ152" s="8">
        <f t="shared" si="23"/>
        <v>10474.747474747473</v>
      </c>
      <c r="CR152" s="8">
        <f t="shared" si="24"/>
        <v>22</v>
      </c>
      <c r="CS152" s="8">
        <f t="shared" si="25"/>
        <v>2.5</v>
      </c>
      <c r="CT152" s="8">
        <f t="shared" si="26"/>
        <v>30</v>
      </c>
      <c r="CU152" s="8">
        <f t="shared" si="27"/>
        <v>300</v>
      </c>
      <c r="CV152" s="10">
        <f t="shared" si="28"/>
        <v>62073</v>
      </c>
      <c r="CW152" s="10">
        <f t="shared" si="31"/>
        <v>62.073</v>
      </c>
      <c r="CX152" s="8" t="str">
        <f t="shared" si="29"/>
        <v>No</v>
      </c>
      <c r="CY152" s="30" t="s">
        <v>11</v>
      </c>
      <c r="CZ152" s="30" t="s">
        <v>11</v>
      </c>
      <c r="DA152" s="31" t="s">
        <v>11</v>
      </c>
      <c r="DB152" s="31" t="s">
        <v>11</v>
      </c>
      <c r="DC152" s="8" t="str">
        <f t="shared" si="30"/>
        <v>No</v>
      </c>
      <c r="DD152" s="8" t="s">
        <v>11</v>
      </c>
      <c r="DE152" s="30" t="s">
        <v>11</v>
      </c>
      <c r="DF152" s="10">
        <f t="shared" si="32"/>
        <v>42.267000000000003</v>
      </c>
      <c r="DG152" s="9">
        <f>IF(S152&lt;Monitors!$H$4,(S152*Monitors!$I$4)+Monitors!$J$4,IF(S152&lt;Monitors!$H$5,(S152*Monitors!$I$5)+Monitors!$J$5,IF(S152&lt;Monitors!$H$6,(S152*Monitors!$I$6)+Monitors!$J$6,IF(S152&lt;Monitors!$H$7,(Monitors!$I$7*S152)+Monitors!$J$7,IF(S152&lt;Monitors!$H$8,(S152*Monitors!$I$8)+Monitors!$J$8,IF(S152&lt;Monitors!$H$9,(S152*Monitors!$I$9)+Monitors!$J$9,IF(S152&lt;Monitors!$H$10,(S152*Monitors!$I$10)+Monitors!$J$10,IF(S152&lt;Monitors!$H$11,(S152*Monitors!$I$11)+Monitors!$J$11,Monitors!$J$12))))))))</f>
        <v>37.9</v>
      </c>
      <c r="DH152" s="10">
        <f>$DF152-(Monitors!$B$4*'All Data'!$W152)</f>
        <v>29.553380000000004</v>
      </c>
      <c r="DI152" s="10">
        <f>IF($CX152="Yes",DH152-(Monitors!$E$4*(DG152+(Monitors!$B$4*'All Data'!$W152))),'All Data'!DH152)</f>
        <v>29.553380000000004</v>
      </c>
      <c r="DJ152" s="10">
        <f>IF(DD152="Yes",'All Data'!DI152-(DG152*Monitors!$C$4),'All Data'!DI152)</f>
        <v>29.553380000000004</v>
      </c>
      <c r="DK152" s="10">
        <f>IF($DE152="Yes",DJ152-(DG152*Monitors!$D$4),'All Data'!DJ152)</f>
        <v>29.553380000000004</v>
      </c>
      <c r="DL152" s="10">
        <f>IF($CZ152="Yes",DK152-Monitors!$C$7,'All Data'!DK152)</f>
        <v>29.553380000000004</v>
      </c>
      <c r="DM152" s="10">
        <f>IF($DA152="Yes",DL152-Monitors!$D$7,'All Data'!DL152)</f>
        <v>29.553380000000004</v>
      </c>
      <c r="DN152" s="10">
        <f>IF(DB152="Yes",DM152-((DG152+(W152*Monitors!$B$4))*Monitors!$F$4),'All Data'!DM152)</f>
        <v>29.553380000000004</v>
      </c>
      <c r="DO152" s="8" t="str">
        <f t="shared" si="33"/>
        <v>Yes</v>
      </c>
      <c r="DP152" s="10">
        <v>2.48292</v>
      </c>
      <c r="DQ152" s="10">
        <v>10.987080000000001</v>
      </c>
      <c r="DR152" s="10">
        <v>10.987080000000001</v>
      </c>
      <c r="DS152" s="9">
        <v>18.849310517355313</v>
      </c>
      <c r="DT152" s="9" t="s">
        <v>23</v>
      </c>
      <c r="DU152" s="14">
        <v>0</v>
      </c>
    </row>
    <row r="153" spans="1:125" ht="18" customHeight="1">
      <c r="A153" s="29">
        <v>152</v>
      </c>
      <c r="B153" s="29">
        <v>10</v>
      </c>
      <c r="C153" s="29">
        <v>15</v>
      </c>
      <c r="D153" s="21">
        <v>41821</v>
      </c>
      <c r="E153" s="21">
        <v>41618</v>
      </c>
      <c r="F153" s="21">
        <v>41625</v>
      </c>
      <c r="G153" s="20" t="s">
        <v>87</v>
      </c>
      <c r="H153" s="20"/>
      <c r="I153" s="22">
        <v>6</v>
      </c>
      <c r="J153" s="20" t="s">
        <v>5</v>
      </c>
      <c r="K153" s="20"/>
      <c r="L153" s="20" t="s">
        <v>6</v>
      </c>
      <c r="M153" s="23"/>
      <c r="N153" s="23" t="s">
        <v>7</v>
      </c>
      <c r="O153" s="23"/>
      <c r="P153" s="24">
        <v>9</v>
      </c>
      <c r="Q153" s="24">
        <v>16.100000000000001</v>
      </c>
      <c r="R153" s="24">
        <v>18.5</v>
      </c>
      <c r="S153" s="24">
        <v>144.9</v>
      </c>
      <c r="T153" s="24">
        <v>1.79</v>
      </c>
      <c r="U153" s="24">
        <v>1366</v>
      </c>
      <c r="V153" s="24">
        <v>768</v>
      </c>
      <c r="W153" s="24">
        <v>1.0489999999999999</v>
      </c>
      <c r="X153" s="23" t="s">
        <v>8</v>
      </c>
      <c r="Y153" s="23" t="s">
        <v>171</v>
      </c>
      <c r="Z153" s="24">
        <v>7240</v>
      </c>
      <c r="AA153" s="24">
        <v>60</v>
      </c>
      <c r="AB153" s="24">
        <v>176</v>
      </c>
      <c r="AC153" s="24">
        <v>170</v>
      </c>
      <c r="AD153" s="23" t="s">
        <v>201</v>
      </c>
      <c r="AE153" s="23" t="s">
        <v>23</v>
      </c>
      <c r="AF153" s="23" t="s">
        <v>11</v>
      </c>
      <c r="AG153" s="23"/>
      <c r="AH153" s="23"/>
      <c r="AI153" s="23" t="s">
        <v>34</v>
      </c>
      <c r="AJ153" s="23" t="s">
        <v>11</v>
      </c>
      <c r="AK153" s="23" t="s">
        <v>11</v>
      </c>
      <c r="AL153" s="23" t="s">
        <v>111</v>
      </c>
      <c r="AM153" s="23"/>
      <c r="AN153" s="23" t="s">
        <v>14</v>
      </c>
      <c r="AO153" s="23"/>
      <c r="AP153" s="23" t="s">
        <v>14</v>
      </c>
      <c r="AQ153" s="23"/>
      <c r="AR153" s="23"/>
      <c r="AS153" s="23" t="s">
        <v>111</v>
      </c>
      <c r="AT153" s="23"/>
      <c r="AU153" s="23" t="s">
        <v>14</v>
      </c>
      <c r="AV153" s="25"/>
      <c r="AW153" s="25"/>
      <c r="AX153" s="26">
        <v>18.5</v>
      </c>
      <c r="AY153" s="26">
        <v>144.9</v>
      </c>
      <c r="AZ153" s="25" t="s">
        <v>14</v>
      </c>
      <c r="BA153" s="25" t="s">
        <v>14</v>
      </c>
      <c r="BB153" s="23"/>
      <c r="BC153" s="23" t="s">
        <v>15</v>
      </c>
      <c r="BD153" s="23"/>
      <c r="BE153" s="23" t="s">
        <v>11</v>
      </c>
      <c r="BF153" s="23" t="s">
        <v>202</v>
      </c>
      <c r="BG153" s="23" t="s">
        <v>11</v>
      </c>
      <c r="BH153" s="23" t="s">
        <v>17</v>
      </c>
      <c r="BI153" s="23"/>
      <c r="BJ153" s="23"/>
      <c r="BK153" s="23" t="s">
        <v>11</v>
      </c>
      <c r="BL153" s="23" t="s">
        <v>11</v>
      </c>
      <c r="BM153" s="23" t="s">
        <v>11</v>
      </c>
      <c r="BN153" s="23"/>
      <c r="BO153" s="24">
        <v>0.1</v>
      </c>
      <c r="BP153" s="24">
        <v>120</v>
      </c>
      <c r="BQ153" s="24">
        <v>120</v>
      </c>
      <c r="BR153" s="24">
        <v>110</v>
      </c>
      <c r="BS153" s="24">
        <v>120</v>
      </c>
      <c r="BT153" s="23"/>
      <c r="BU153" s="23"/>
      <c r="BV153" s="24">
        <v>7.98</v>
      </c>
      <c r="BW153" s="24">
        <v>0.26</v>
      </c>
      <c r="BX153" s="23"/>
      <c r="BY153" s="24">
        <v>0.23</v>
      </c>
      <c r="BZ153" s="27">
        <v>0.26</v>
      </c>
      <c r="CA153" s="27">
        <v>0.23</v>
      </c>
      <c r="CB153" s="25"/>
      <c r="CC153" s="25"/>
      <c r="CD153" s="25"/>
      <c r="CE153" s="25"/>
      <c r="CF153" s="25"/>
      <c r="CG153" s="25"/>
      <c r="CH153" s="28">
        <v>13.6</v>
      </c>
      <c r="CI153" s="28">
        <v>0.5</v>
      </c>
      <c r="CJ153" s="28">
        <v>0.5</v>
      </c>
      <c r="CK153" s="25"/>
      <c r="CL153" s="25"/>
      <c r="CM153" s="28">
        <v>0.5</v>
      </c>
      <c r="CN153" s="25"/>
      <c r="CO153" s="28">
        <v>0</v>
      </c>
      <c r="CP153" s="30" t="s">
        <v>5</v>
      </c>
      <c r="CQ153" s="8">
        <f t="shared" si="23"/>
        <v>7239.4755003450655</v>
      </c>
      <c r="CR153" s="8">
        <f t="shared" si="24"/>
        <v>19</v>
      </c>
      <c r="CS153" s="8">
        <f t="shared" si="25"/>
        <v>1.05</v>
      </c>
      <c r="CT153" s="8">
        <f t="shared" si="26"/>
        <v>30</v>
      </c>
      <c r="CU153" s="8">
        <f t="shared" si="27"/>
        <v>100</v>
      </c>
      <c r="CV153" s="10">
        <f t="shared" si="28"/>
        <v>17388</v>
      </c>
      <c r="CW153" s="10">
        <f t="shared" si="31"/>
        <v>17.388000000000002</v>
      </c>
      <c r="CX153" s="8" t="str">
        <f t="shared" si="29"/>
        <v>No</v>
      </c>
      <c r="CY153" s="30" t="s">
        <v>11</v>
      </c>
      <c r="CZ153" s="30" t="s">
        <v>11</v>
      </c>
      <c r="DA153" s="31" t="s">
        <v>11</v>
      </c>
      <c r="DB153" s="31" t="s">
        <v>11</v>
      </c>
      <c r="DC153" s="8" t="str">
        <f t="shared" si="30"/>
        <v>No</v>
      </c>
      <c r="DD153" s="8" t="s">
        <v>11</v>
      </c>
      <c r="DE153" s="30" t="s">
        <v>11</v>
      </c>
      <c r="DF153" s="10">
        <f t="shared" si="32"/>
        <v>25.947120000000002</v>
      </c>
      <c r="DG153" s="9">
        <f>IF(S153&lt;Monitors!$H$4,(S153*Monitors!$I$4)+Monitors!$J$4,IF(S153&lt;Monitors!$H$5,(S153*Monitors!$I$5)+Monitors!$J$5,IF(S153&lt;Monitors!$H$6,(S153*Monitors!$I$6)+Monitors!$J$6,IF(S153&lt;Monitors!$H$7,(Monitors!$I$7*S153)+Monitors!$J$7,IF(S153&lt;Monitors!$H$8,(S153*Monitors!$I$8)+Monitors!$J$8,IF(S153&lt;Monitors!$H$9,(S153*Monitors!$I$9)+Monitors!$J$9,IF(S153&lt;Monitors!$H$10,(S153*Monitors!$I$10)+Monitors!$J$10,IF(S153&lt;Monitors!$H$11,(S153*Monitors!$I$11)+Monitors!$J$11,Monitors!$J$12))))))))</f>
        <v>27.243750000000006</v>
      </c>
      <c r="DH153" s="10">
        <f>$DF153-(Monitors!$B$4*'All Data'!$W153)</f>
        <v>19.516750000000002</v>
      </c>
      <c r="DI153" s="10">
        <f>IF($CX153="Yes",DH153-(Monitors!$E$4*(DG153+(Monitors!$B$4*'All Data'!$W153))),'All Data'!DH153)</f>
        <v>19.516750000000002</v>
      </c>
      <c r="DJ153" s="10">
        <f>IF(DD153="Yes",'All Data'!DI153-(DG153*Monitors!$C$4),'All Data'!DI153)</f>
        <v>19.516750000000002</v>
      </c>
      <c r="DK153" s="10">
        <f>IF($DE153="Yes",DJ153-(DG153*Monitors!$D$4),'All Data'!DJ153)</f>
        <v>19.516750000000002</v>
      </c>
      <c r="DL153" s="10">
        <f>IF($CZ153="Yes",DK153-Monitors!$C$7,'All Data'!DK153)</f>
        <v>19.516750000000002</v>
      </c>
      <c r="DM153" s="10">
        <f>IF($DA153="Yes",DL153-Monitors!$D$7,'All Data'!DL153)</f>
        <v>19.516750000000002</v>
      </c>
      <c r="DN153" s="10">
        <f>IF(DB153="Yes",DM153-((DG153+(W153*Monitors!$B$4))*Monitors!$F$4),'All Data'!DM153)</f>
        <v>19.516750000000002</v>
      </c>
      <c r="DO153" s="8" t="str">
        <f t="shared" si="33"/>
        <v>Yes</v>
      </c>
      <c r="DP153" s="10">
        <v>0.69552000000000003</v>
      </c>
      <c r="DQ153" s="10">
        <v>7.2844800000000003</v>
      </c>
      <c r="DR153" s="10">
        <v>7.2844800000000003</v>
      </c>
      <c r="DS153" s="9">
        <v>13.833137126406506</v>
      </c>
      <c r="DT153" s="9" t="s">
        <v>23</v>
      </c>
      <c r="DU153" s="14">
        <v>0</v>
      </c>
    </row>
    <row r="154" spans="1:125" ht="18" customHeight="1">
      <c r="A154" s="29">
        <v>153</v>
      </c>
      <c r="B154" s="29">
        <v>20</v>
      </c>
      <c r="C154" s="29">
        <v>1216</v>
      </c>
      <c r="D154" s="21">
        <v>41122</v>
      </c>
      <c r="E154" s="21">
        <v>41604</v>
      </c>
      <c r="F154" s="21">
        <v>41613</v>
      </c>
      <c r="G154" s="20" t="s">
        <v>4</v>
      </c>
      <c r="H154" s="20"/>
      <c r="I154" s="22">
        <v>6</v>
      </c>
      <c r="J154" s="20" t="s">
        <v>5</v>
      </c>
      <c r="K154" s="20"/>
      <c r="L154" s="20" t="s">
        <v>49</v>
      </c>
      <c r="M154" s="23"/>
      <c r="N154" s="23" t="s">
        <v>7</v>
      </c>
      <c r="O154" s="23"/>
      <c r="P154" s="24">
        <v>10.6</v>
      </c>
      <c r="Q154" s="24">
        <v>13.3</v>
      </c>
      <c r="R154" s="24">
        <v>17</v>
      </c>
      <c r="S154" s="24">
        <v>141.6</v>
      </c>
      <c r="T154" s="24">
        <v>1.25</v>
      </c>
      <c r="U154" s="24">
        <v>1024</v>
      </c>
      <c r="V154" s="24">
        <v>1280</v>
      </c>
      <c r="W154" s="24">
        <v>1.3109999999999999</v>
      </c>
      <c r="X154" s="23" t="s">
        <v>21</v>
      </c>
      <c r="Y154" s="23" t="s">
        <v>21</v>
      </c>
      <c r="Z154" s="24">
        <v>9257</v>
      </c>
      <c r="AA154" s="24">
        <v>60</v>
      </c>
      <c r="AB154" s="24">
        <v>170</v>
      </c>
      <c r="AC154" s="24">
        <v>160</v>
      </c>
      <c r="AD154" s="23" t="s">
        <v>10</v>
      </c>
      <c r="AE154" s="23" t="s">
        <v>11</v>
      </c>
      <c r="AF154" s="23" t="s">
        <v>11</v>
      </c>
      <c r="AG154" s="23"/>
      <c r="AH154" s="23"/>
      <c r="AI154" s="23" t="s">
        <v>12</v>
      </c>
      <c r="AJ154" s="23" t="s">
        <v>11</v>
      </c>
      <c r="AK154" s="23" t="s">
        <v>23</v>
      </c>
      <c r="AL154" s="23" t="s">
        <v>25</v>
      </c>
      <c r="AM154" s="23"/>
      <c r="AN154" s="23" t="s">
        <v>72</v>
      </c>
      <c r="AO154" s="23"/>
      <c r="AP154" s="23" t="s">
        <v>36</v>
      </c>
      <c r="AQ154" s="23"/>
      <c r="AR154" s="23"/>
      <c r="AS154" s="23" t="s">
        <v>25</v>
      </c>
      <c r="AT154" s="23"/>
      <c r="AU154" s="23" t="s">
        <v>14</v>
      </c>
      <c r="AV154" s="25"/>
      <c r="AW154" s="25"/>
      <c r="AX154" s="26">
        <v>17</v>
      </c>
      <c r="AY154" s="26">
        <v>141.6</v>
      </c>
      <c r="AZ154" s="25" t="s">
        <v>72</v>
      </c>
      <c r="BA154" s="25" t="s">
        <v>14</v>
      </c>
      <c r="BB154" s="23"/>
      <c r="BC154" s="23" t="s">
        <v>15</v>
      </c>
      <c r="BD154" s="23"/>
      <c r="BE154" s="23" t="s">
        <v>11</v>
      </c>
      <c r="BF154" s="23" t="s">
        <v>218</v>
      </c>
      <c r="BG154" s="23" t="s">
        <v>11</v>
      </c>
      <c r="BH154" s="23" t="s">
        <v>17</v>
      </c>
      <c r="BI154" s="23"/>
      <c r="BJ154" s="23" t="s">
        <v>18</v>
      </c>
      <c r="BK154" s="23" t="s">
        <v>11</v>
      </c>
      <c r="BL154" s="23" t="s">
        <v>11</v>
      </c>
      <c r="BM154" s="23" t="s">
        <v>11</v>
      </c>
      <c r="BN154" s="23"/>
      <c r="BO154" s="24">
        <v>4.2</v>
      </c>
      <c r="BP154" s="24">
        <v>241.2</v>
      </c>
      <c r="BQ154" s="24">
        <v>250</v>
      </c>
      <c r="BR154" s="24">
        <v>239.1</v>
      </c>
      <c r="BS154" s="24">
        <v>200.2</v>
      </c>
      <c r="BT154" s="23"/>
      <c r="BU154" s="23"/>
      <c r="BV154" s="24">
        <v>10.4</v>
      </c>
      <c r="BW154" s="24">
        <v>0.28999999999999998</v>
      </c>
      <c r="BX154" s="24">
        <v>0.42</v>
      </c>
      <c r="BY154" s="24">
        <v>0.28999999999999998</v>
      </c>
      <c r="BZ154" s="27">
        <v>0.28999999999999998</v>
      </c>
      <c r="CA154" s="27">
        <v>0.28999999999999998</v>
      </c>
      <c r="CB154" s="25"/>
      <c r="CC154" s="25"/>
      <c r="CD154" s="28">
        <v>10.6</v>
      </c>
      <c r="CE154" s="28">
        <v>0.35</v>
      </c>
      <c r="CF154" s="28">
        <v>0.48</v>
      </c>
      <c r="CG154" s="28">
        <v>0.35</v>
      </c>
      <c r="CH154" s="28">
        <v>15.1</v>
      </c>
      <c r="CI154" s="28">
        <v>1</v>
      </c>
      <c r="CJ154" s="28">
        <v>0.5</v>
      </c>
      <c r="CK154" s="25"/>
      <c r="CL154" s="25"/>
      <c r="CM154" s="28">
        <v>0.52</v>
      </c>
      <c r="CN154" s="25"/>
      <c r="CO154" s="28">
        <v>0</v>
      </c>
      <c r="CP154" s="30" t="s">
        <v>5</v>
      </c>
      <c r="CQ154" s="8">
        <f t="shared" si="23"/>
        <v>9258.4745762711864</v>
      </c>
      <c r="CR154" s="8">
        <f t="shared" si="24"/>
        <v>19</v>
      </c>
      <c r="CS154" s="8">
        <f t="shared" si="25"/>
        <v>1.5</v>
      </c>
      <c r="CT154" s="8">
        <f t="shared" si="26"/>
        <v>30</v>
      </c>
      <c r="CU154" s="8">
        <f t="shared" si="27"/>
        <v>200</v>
      </c>
      <c r="CV154" s="10">
        <f t="shared" si="28"/>
        <v>34153.919999999998</v>
      </c>
      <c r="CW154" s="10">
        <f t="shared" si="31"/>
        <v>34.153919999999999</v>
      </c>
      <c r="CX154" s="8" t="str">
        <f t="shared" si="29"/>
        <v>No</v>
      </c>
      <c r="CY154" s="30" t="s">
        <v>11</v>
      </c>
      <c r="CZ154" s="30" t="s">
        <v>11</v>
      </c>
      <c r="DA154" s="31" t="s">
        <v>11</v>
      </c>
      <c r="DB154" s="31" t="s">
        <v>11</v>
      </c>
      <c r="DC154" s="8" t="str">
        <f t="shared" si="30"/>
        <v>No</v>
      </c>
      <c r="DD154" s="8" t="s">
        <v>11</v>
      </c>
      <c r="DE154" s="30" t="s">
        <v>11</v>
      </c>
      <c r="DF154" s="10">
        <f t="shared" si="32"/>
        <v>33.537659999999995</v>
      </c>
      <c r="DG154" s="9">
        <f>IF(S154&lt;Monitors!$H$4,(S154*Monitors!$I$4)+Monitors!$J$4,IF(S154&lt;Monitors!$H$5,(S154*Monitors!$I$5)+Monitors!$J$5,IF(S154&lt;Monitors!$H$6,(S154*Monitors!$I$6)+Monitors!$J$6,IF(S154&lt;Monitors!$H$7,(Monitors!$I$7*S154)+Monitors!$J$7,IF(S154&lt;Monitors!$H$8,(S154*Monitors!$I$8)+Monitors!$J$8,IF(S154&lt;Monitors!$H$9,(S154*Monitors!$I$9)+Monitors!$J$9,IF(S154&lt;Monitors!$H$10,(S154*Monitors!$I$10)+Monitors!$J$10,IF(S154&lt;Monitors!$H$11,(S154*Monitors!$I$11)+Monitors!$J$11,Monitors!$J$12))))))))</f>
        <v>24.974999999999994</v>
      </c>
      <c r="DH154" s="10">
        <f>$DF154-(Monitors!$B$4*'All Data'!$W154)</f>
        <v>25.501229999999996</v>
      </c>
      <c r="DI154" s="10">
        <f>IF($CX154="Yes",DH154-(Monitors!$E$4*(DG154+(Monitors!$B$4*'All Data'!$W154))),'All Data'!DH154)</f>
        <v>25.501229999999996</v>
      </c>
      <c r="DJ154" s="10">
        <f>IF(DD154="Yes",'All Data'!DI154-(DG154*Monitors!$C$4),'All Data'!DI154)</f>
        <v>25.501229999999996</v>
      </c>
      <c r="DK154" s="10">
        <f>IF($DE154="Yes",DJ154-(DG154*Monitors!$D$4),'All Data'!DJ154)</f>
        <v>25.501229999999996</v>
      </c>
      <c r="DL154" s="10">
        <f>IF($CZ154="Yes",DK154-Monitors!$C$7,'All Data'!DK154)</f>
        <v>25.501229999999996</v>
      </c>
      <c r="DM154" s="10">
        <f>IF($DA154="Yes",DL154-Monitors!$D$7,'All Data'!DL154)</f>
        <v>25.501229999999996</v>
      </c>
      <c r="DN154" s="10">
        <f>IF(DB154="Yes",DM154-((DG154+(W154*Monitors!$B$4))*Monitors!$F$4),'All Data'!DM154)</f>
        <v>25.501229999999996</v>
      </c>
      <c r="DO154" s="8" t="str">
        <f t="shared" si="33"/>
        <v>No</v>
      </c>
      <c r="DP154" s="10">
        <v>1.3661567999999999</v>
      </c>
      <c r="DQ154" s="10">
        <v>9.0338431999999997</v>
      </c>
      <c r="DR154" s="10">
        <v>9.0338431999999997</v>
      </c>
      <c r="DS154" s="9">
        <v>13.520284706942011</v>
      </c>
      <c r="DT154" s="9" t="s">
        <v>23</v>
      </c>
      <c r="DU154" s="14">
        <v>0</v>
      </c>
    </row>
    <row r="155" spans="1:125" ht="18" customHeight="1">
      <c r="A155" s="29">
        <v>154</v>
      </c>
      <c r="B155" s="29">
        <v>19</v>
      </c>
      <c r="C155" s="29">
        <v>883</v>
      </c>
      <c r="D155" s="21">
        <v>41608</v>
      </c>
      <c r="E155" s="21">
        <v>41599</v>
      </c>
      <c r="F155" s="21">
        <v>41600</v>
      </c>
      <c r="G155" s="20" t="s">
        <v>4</v>
      </c>
      <c r="H155" s="20"/>
      <c r="I155" s="22">
        <v>6</v>
      </c>
      <c r="J155" s="20" t="s">
        <v>5</v>
      </c>
      <c r="K155" s="20"/>
      <c r="L155" s="20" t="s">
        <v>6</v>
      </c>
      <c r="M155" s="23"/>
      <c r="N155" s="23" t="s">
        <v>7</v>
      </c>
      <c r="O155" s="23"/>
      <c r="P155" s="24">
        <v>10.6</v>
      </c>
      <c r="Q155" s="24">
        <v>13.3</v>
      </c>
      <c r="R155" s="24">
        <v>17</v>
      </c>
      <c r="S155" s="24">
        <v>141.6</v>
      </c>
      <c r="T155" s="24">
        <v>1.25</v>
      </c>
      <c r="U155" s="24">
        <v>1024</v>
      </c>
      <c r="V155" s="24">
        <v>1280</v>
      </c>
      <c r="W155" s="24">
        <v>1.3109999999999999</v>
      </c>
      <c r="X155" s="23" t="s">
        <v>21</v>
      </c>
      <c r="Y155" s="23" t="s">
        <v>21</v>
      </c>
      <c r="Z155" s="24">
        <v>9257</v>
      </c>
      <c r="AA155" s="24">
        <v>60</v>
      </c>
      <c r="AB155" s="24">
        <v>170</v>
      </c>
      <c r="AC155" s="24">
        <v>160</v>
      </c>
      <c r="AD155" s="23" t="s">
        <v>10</v>
      </c>
      <c r="AE155" s="23" t="s">
        <v>11</v>
      </c>
      <c r="AF155" s="23" t="s">
        <v>11</v>
      </c>
      <c r="AG155" s="23"/>
      <c r="AH155" s="23"/>
      <c r="AI155" s="23" t="s">
        <v>12</v>
      </c>
      <c r="AJ155" s="23" t="s">
        <v>11</v>
      </c>
      <c r="AK155" s="23" t="s">
        <v>11</v>
      </c>
      <c r="AL155" s="23" t="s">
        <v>25</v>
      </c>
      <c r="AM155" s="23"/>
      <c r="AN155" s="23" t="s">
        <v>14</v>
      </c>
      <c r="AO155" s="23"/>
      <c r="AP155" s="23" t="s">
        <v>14</v>
      </c>
      <c r="AQ155" s="23"/>
      <c r="AR155" s="23"/>
      <c r="AS155" s="23" t="s">
        <v>25</v>
      </c>
      <c r="AT155" s="23"/>
      <c r="AU155" s="23" t="s">
        <v>14</v>
      </c>
      <c r="AV155" s="25"/>
      <c r="AW155" s="25"/>
      <c r="AX155" s="26">
        <v>17</v>
      </c>
      <c r="AY155" s="26">
        <v>141.6</v>
      </c>
      <c r="AZ155" s="25" t="s">
        <v>14</v>
      </c>
      <c r="BA155" s="25" t="s">
        <v>14</v>
      </c>
      <c r="BB155" s="23"/>
      <c r="BC155" s="23" t="s">
        <v>15</v>
      </c>
      <c r="BD155" s="23"/>
      <c r="BE155" s="23" t="s">
        <v>11</v>
      </c>
      <c r="BF155" s="23" t="s">
        <v>218</v>
      </c>
      <c r="BG155" s="23" t="s">
        <v>11</v>
      </c>
      <c r="BH155" s="23" t="s">
        <v>17</v>
      </c>
      <c r="BI155" s="23"/>
      <c r="BJ155" s="23" t="s">
        <v>18</v>
      </c>
      <c r="BK155" s="23" t="s">
        <v>11</v>
      </c>
      <c r="BL155" s="23" t="s">
        <v>11</v>
      </c>
      <c r="BM155" s="23"/>
      <c r="BN155" s="23"/>
      <c r="BO155" s="24">
        <v>4.4000000000000004</v>
      </c>
      <c r="BP155" s="24">
        <v>261.3</v>
      </c>
      <c r="BQ155" s="24">
        <v>250</v>
      </c>
      <c r="BR155" s="24">
        <v>219.4</v>
      </c>
      <c r="BS155" s="24">
        <v>200</v>
      </c>
      <c r="BT155" s="23"/>
      <c r="BU155" s="23"/>
      <c r="BV155" s="24">
        <v>10.5</v>
      </c>
      <c r="BW155" s="24">
        <v>0.31</v>
      </c>
      <c r="BX155" s="23"/>
      <c r="BY155" s="24">
        <v>0.24</v>
      </c>
      <c r="BZ155" s="27">
        <v>0.31</v>
      </c>
      <c r="CA155" s="27">
        <v>0.24</v>
      </c>
      <c r="CB155" s="25"/>
      <c r="CC155" s="25"/>
      <c r="CD155" s="28">
        <v>10.4</v>
      </c>
      <c r="CE155" s="28">
        <v>0.33</v>
      </c>
      <c r="CF155" s="25"/>
      <c r="CG155" s="28">
        <v>0.25</v>
      </c>
      <c r="CH155" s="28">
        <v>15.1</v>
      </c>
      <c r="CI155" s="28">
        <v>0.5</v>
      </c>
      <c r="CJ155" s="28">
        <v>0.5</v>
      </c>
      <c r="CK155" s="25"/>
      <c r="CL155" s="25"/>
      <c r="CM155" s="28">
        <v>0.5</v>
      </c>
      <c r="CN155" s="25"/>
      <c r="CO155" s="28">
        <v>0</v>
      </c>
      <c r="CP155" s="30" t="s">
        <v>5</v>
      </c>
      <c r="CQ155" s="8">
        <f t="shared" si="23"/>
        <v>9258.4745762711864</v>
      </c>
      <c r="CR155" s="8">
        <f t="shared" si="24"/>
        <v>19</v>
      </c>
      <c r="CS155" s="8">
        <f t="shared" si="25"/>
        <v>1.5</v>
      </c>
      <c r="CT155" s="8">
        <f t="shared" si="26"/>
        <v>30</v>
      </c>
      <c r="CU155" s="8">
        <f t="shared" si="27"/>
        <v>200</v>
      </c>
      <c r="CV155" s="10">
        <f t="shared" si="28"/>
        <v>37000.080000000002</v>
      </c>
      <c r="CW155" s="10">
        <f t="shared" si="31"/>
        <v>37.000080000000004</v>
      </c>
      <c r="CX155" s="8" t="str">
        <f t="shared" si="29"/>
        <v>No</v>
      </c>
      <c r="CY155" s="30" t="s">
        <v>11</v>
      </c>
      <c r="CZ155" s="30" t="s">
        <v>11</v>
      </c>
      <c r="DA155" s="31" t="s">
        <v>11</v>
      </c>
      <c r="DB155" s="31" t="s">
        <v>11</v>
      </c>
      <c r="DC155" s="8" t="str">
        <f t="shared" si="30"/>
        <v>No</v>
      </c>
      <c r="DD155" s="8" t="s">
        <v>11</v>
      </c>
      <c r="DE155" s="30" t="s">
        <v>11</v>
      </c>
      <c r="DF155" s="10">
        <f t="shared" si="32"/>
        <v>33.95814</v>
      </c>
      <c r="DG155" s="9">
        <f>IF(S155&lt;Monitors!$H$4,(S155*Monitors!$I$4)+Monitors!$J$4,IF(S155&lt;Monitors!$H$5,(S155*Monitors!$I$5)+Monitors!$J$5,IF(S155&lt;Monitors!$H$6,(S155*Monitors!$I$6)+Monitors!$J$6,IF(S155&lt;Monitors!$H$7,(Monitors!$I$7*S155)+Monitors!$J$7,IF(S155&lt;Monitors!$H$8,(S155*Monitors!$I$8)+Monitors!$J$8,IF(S155&lt;Monitors!$H$9,(S155*Monitors!$I$9)+Monitors!$J$9,IF(S155&lt;Monitors!$H$10,(S155*Monitors!$I$10)+Monitors!$J$10,IF(S155&lt;Monitors!$H$11,(S155*Monitors!$I$11)+Monitors!$J$11,Monitors!$J$12))))))))</f>
        <v>24.974999999999994</v>
      </c>
      <c r="DH155" s="10">
        <f>$DF155-(Monitors!$B$4*'All Data'!$W155)</f>
        <v>25.921710000000001</v>
      </c>
      <c r="DI155" s="10">
        <f>IF($CX155="Yes",DH155-(Monitors!$E$4*(DG155+(Monitors!$B$4*'All Data'!$W155))),'All Data'!DH155)</f>
        <v>25.921710000000001</v>
      </c>
      <c r="DJ155" s="10">
        <f>IF(DD155="Yes",'All Data'!DI155-(DG155*Monitors!$C$4),'All Data'!DI155)</f>
        <v>25.921710000000001</v>
      </c>
      <c r="DK155" s="10">
        <f>IF($DE155="Yes",DJ155-(DG155*Monitors!$D$4),'All Data'!DJ155)</f>
        <v>25.921710000000001</v>
      </c>
      <c r="DL155" s="10">
        <f>IF($CZ155="Yes",DK155-Monitors!$C$7,'All Data'!DK155)</f>
        <v>25.921710000000001</v>
      </c>
      <c r="DM155" s="10">
        <f>IF($DA155="Yes",DL155-Monitors!$D$7,'All Data'!DL155)</f>
        <v>25.921710000000001</v>
      </c>
      <c r="DN155" s="10">
        <f>IF(DB155="Yes",DM155-((DG155+(W155*Monitors!$B$4))*Monitors!$F$4),'All Data'!DM155)</f>
        <v>25.921710000000001</v>
      </c>
      <c r="DO155" s="8" t="str">
        <f t="shared" si="33"/>
        <v>No</v>
      </c>
      <c r="DP155" s="10">
        <v>1.4800032000000003</v>
      </c>
      <c r="DQ155" s="10">
        <v>9.0199967999999995</v>
      </c>
      <c r="DR155" s="10">
        <v>9.0199967999999995</v>
      </c>
      <c r="DS155" s="9">
        <v>13.520284706942011</v>
      </c>
      <c r="DT155" s="9" t="s">
        <v>23</v>
      </c>
      <c r="DU155" s="14">
        <v>0</v>
      </c>
    </row>
    <row r="156" spans="1:125" ht="18" customHeight="1">
      <c r="A156" s="29">
        <v>155</v>
      </c>
      <c r="B156" s="29">
        <v>38</v>
      </c>
      <c r="C156" s="29">
        <v>841</v>
      </c>
      <c r="D156" s="21">
        <v>41813</v>
      </c>
      <c r="E156" s="21">
        <v>41751</v>
      </c>
      <c r="F156" s="21">
        <v>41782</v>
      </c>
      <c r="G156" s="20" t="s">
        <v>4</v>
      </c>
      <c r="H156" s="20"/>
      <c r="I156" s="22">
        <v>6</v>
      </c>
      <c r="J156" s="20" t="s">
        <v>5</v>
      </c>
      <c r="K156" s="20"/>
      <c r="L156" s="20" t="s">
        <v>6</v>
      </c>
      <c r="M156" s="23"/>
      <c r="N156" s="23" t="s">
        <v>7</v>
      </c>
      <c r="O156" s="23"/>
      <c r="P156" s="24">
        <v>10.6</v>
      </c>
      <c r="Q156" s="24">
        <v>13.3</v>
      </c>
      <c r="R156" s="24">
        <v>17</v>
      </c>
      <c r="S156" s="24">
        <v>141.6</v>
      </c>
      <c r="T156" s="24">
        <v>1.25</v>
      </c>
      <c r="U156" s="24">
        <v>1024</v>
      </c>
      <c r="V156" s="24">
        <v>1280</v>
      </c>
      <c r="W156" s="24">
        <v>1.3109999999999999</v>
      </c>
      <c r="X156" s="23" t="s">
        <v>21</v>
      </c>
      <c r="Y156" s="23" t="s">
        <v>21</v>
      </c>
      <c r="Z156" s="24">
        <v>9257</v>
      </c>
      <c r="AA156" s="24">
        <v>60</v>
      </c>
      <c r="AB156" s="24">
        <v>170</v>
      </c>
      <c r="AC156" s="24">
        <v>160</v>
      </c>
      <c r="AD156" s="23" t="s">
        <v>10</v>
      </c>
      <c r="AE156" s="23" t="s">
        <v>11</v>
      </c>
      <c r="AF156" s="23" t="s">
        <v>11</v>
      </c>
      <c r="AG156" s="23"/>
      <c r="AH156" s="23"/>
      <c r="AI156" s="23" t="s">
        <v>12</v>
      </c>
      <c r="AJ156" s="23" t="s">
        <v>11</v>
      </c>
      <c r="AK156" s="23" t="s">
        <v>11</v>
      </c>
      <c r="AL156" s="23" t="s">
        <v>13</v>
      </c>
      <c r="AM156" s="23"/>
      <c r="AN156" s="23" t="s">
        <v>14</v>
      </c>
      <c r="AO156" s="23"/>
      <c r="AP156" s="23" t="s">
        <v>14</v>
      </c>
      <c r="AQ156" s="23" t="s">
        <v>14</v>
      </c>
      <c r="AR156" s="23"/>
      <c r="AS156" s="23" t="s">
        <v>13</v>
      </c>
      <c r="AT156" s="23"/>
      <c r="AU156" s="23" t="s">
        <v>14</v>
      </c>
      <c r="AV156" s="25"/>
      <c r="AW156" s="25"/>
      <c r="AX156" s="26">
        <v>17</v>
      </c>
      <c r="AY156" s="26">
        <v>141.6</v>
      </c>
      <c r="AZ156" s="25" t="s">
        <v>14</v>
      </c>
      <c r="BA156" s="25" t="s">
        <v>14</v>
      </c>
      <c r="BB156" s="23"/>
      <c r="BC156" s="23" t="s">
        <v>15</v>
      </c>
      <c r="BD156" s="23"/>
      <c r="BE156" s="23" t="s">
        <v>11</v>
      </c>
      <c r="BF156" s="23" t="s">
        <v>218</v>
      </c>
      <c r="BG156" s="23" t="s">
        <v>11</v>
      </c>
      <c r="BH156" s="23" t="s">
        <v>17</v>
      </c>
      <c r="BI156" s="23"/>
      <c r="BJ156" s="23" t="s">
        <v>32</v>
      </c>
      <c r="BK156" s="23" t="s">
        <v>11</v>
      </c>
      <c r="BL156" s="23" t="s">
        <v>11</v>
      </c>
      <c r="BM156" s="23" t="s">
        <v>11</v>
      </c>
      <c r="BN156" s="23"/>
      <c r="BO156" s="24">
        <v>10.9</v>
      </c>
      <c r="BP156" s="24">
        <v>207.6</v>
      </c>
      <c r="BQ156" s="24">
        <v>200</v>
      </c>
      <c r="BR156" s="24">
        <v>164.2</v>
      </c>
      <c r="BS156" s="24">
        <v>201.5</v>
      </c>
      <c r="BT156" s="23"/>
      <c r="BU156" s="23"/>
      <c r="BV156" s="24">
        <v>10.7</v>
      </c>
      <c r="BW156" s="24">
        <v>0.06</v>
      </c>
      <c r="BX156" s="23"/>
      <c r="BY156" s="24">
        <v>0.05</v>
      </c>
      <c r="BZ156" s="27">
        <v>0.06</v>
      </c>
      <c r="CA156" s="27">
        <v>0.05</v>
      </c>
      <c r="CB156" s="25"/>
      <c r="CC156" s="25"/>
      <c r="CD156" s="28">
        <v>11.1</v>
      </c>
      <c r="CE156" s="28">
        <v>7.0000000000000007E-2</v>
      </c>
      <c r="CF156" s="25"/>
      <c r="CG156" s="28">
        <v>7.0000000000000007E-2</v>
      </c>
      <c r="CH156" s="28">
        <v>15.1</v>
      </c>
      <c r="CI156" s="28">
        <v>0.5</v>
      </c>
      <c r="CJ156" s="28">
        <v>0.5</v>
      </c>
      <c r="CK156" s="25"/>
      <c r="CL156" s="25"/>
      <c r="CM156" s="28">
        <v>0.56999999999999995</v>
      </c>
      <c r="CN156" s="25"/>
      <c r="CO156" s="28">
        <v>0</v>
      </c>
      <c r="CP156" s="30" t="s">
        <v>5</v>
      </c>
      <c r="CQ156" s="8">
        <f t="shared" si="23"/>
        <v>9258.4745762711864</v>
      </c>
      <c r="CR156" s="8">
        <f t="shared" si="24"/>
        <v>19</v>
      </c>
      <c r="CS156" s="8">
        <f t="shared" si="25"/>
        <v>1.5</v>
      </c>
      <c r="CT156" s="8">
        <f t="shared" si="26"/>
        <v>30</v>
      </c>
      <c r="CU156" s="8">
        <f t="shared" si="27"/>
        <v>200</v>
      </c>
      <c r="CV156" s="10">
        <f t="shared" si="28"/>
        <v>29396.159999999996</v>
      </c>
      <c r="CW156" s="10">
        <f t="shared" si="31"/>
        <v>29.396159999999995</v>
      </c>
      <c r="CX156" s="8" t="str">
        <f t="shared" si="29"/>
        <v>No</v>
      </c>
      <c r="CY156" s="30" t="s">
        <v>11</v>
      </c>
      <c r="CZ156" s="30" t="s">
        <v>11</v>
      </c>
      <c r="DA156" s="31" t="s">
        <v>11</v>
      </c>
      <c r="DB156" s="31" t="s">
        <v>11</v>
      </c>
      <c r="DC156" s="8" t="str">
        <f t="shared" si="30"/>
        <v>No</v>
      </c>
      <c r="DD156" s="8" t="s">
        <v>11</v>
      </c>
      <c r="DE156" s="30" t="s">
        <v>11</v>
      </c>
      <c r="DF156" s="10">
        <f t="shared" si="32"/>
        <v>33.147839999999995</v>
      </c>
      <c r="DG156" s="9">
        <f>IF(S156&lt;Monitors!$H$4,(S156*Monitors!$I$4)+Monitors!$J$4,IF(S156&lt;Monitors!$H$5,(S156*Monitors!$I$5)+Monitors!$J$5,IF(S156&lt;Monitors!$H$6,(S156*Monitors!$I$6)+Monitors!$J$6,IF(S156&lt;Monitors!$H$7,(Monitors!$I$7*S156)+Monitors!$J$7,IF(S156&lt;Monitors!$H$8,(S156*Monitors!$I$8)+Monitors!$J$8,IF(S156&lt;Monitors!$H$9,(S156*Monitors!$I$9)+Monitors!$J$9,IF(S156&lt;Monitors!$H$10,(S156*Monitors!$I$10)+Monitors!$J$10,IF(S156&lt;Monitors!$H$11,(S156*Monitors!$I$11)+Monitors!$J$11,Monitors!$J$12))))))))</f>
        <v>24.974999999999994</v>
      </c>
      <c r="DH156" s="10">
        <f>$DF156-(Monitors!$B$4*'All Data'!$W156)</f>
        <v>25.111409999999996</v>
      </c>
      <c r="DI156" s="10">
        <f>IF($CX156="Yes",DH156-(Monitors!$E$4*(DG156+(Monitors!$B$4*'All Data'!$W156))),'All Data'!DH156)</f>
        <v>25.111409999999996</v>
      </c>
      <c r="DJ156" s="10">
        <f>IF(DD156="Yes",'All Data'!DI156-(DG156*Monitors!$C$4),'All Data'!DI156)</f>
        <v>25.111409999999996</v>
      </c>
      <c r="DK156" s="10">
        <f>IF($DE156="Yes",DJ156-(DG156*Monitors!$D$4),'All Data'!DJ156)</f>
        <v>25.111409999999996</v>
      </c>
      <c r="DL156" s="10">
        <f>IF($CZ156="Yes",DK156-Monitors!$C$7,'All Data'!DK156)</f>
        <v>25.111409999999996</v>
      </c>
      <c r="DM156" s="10">
        <f>IF($DA156="Yes",DL156-Monitors!$D$7,'All Data'!DL156)</f>
        <v>25.111409999999996</v>
      </c>
      <c r="DN156" s="10">
        <f>IF(DB156="Yes",DM156-((DG156+(W156*Monitors!$B$4))*Monitors!$F$4),'All Data'!DM156)</f>
        <v>25.111409999999996</v>
      </c>
      <c r="DO156" s="8" t="str">
        <f t="shared" si="33"/>
        <v>No</v>
      </c>
      <c r="DP156" s="10">
        <v>1.1758464</v>
      </c>
      <c r="DQ156" s="10">
        <v>9.5241536</v>
      </c>
      <c r="DR156" s="10">
        <v>9.5241536</v>
      </c>
      <c r="DS156" s="9">
        <v>13.520284706942011</v>
      </c>
      <c r="DT156" s="9" t="s">
        <v>23</v>
      </c>
      <c r="DU156" s="14">
        <v>0</v>
      </c>
    </row>
    <row r="157" spans="1:125" ht="18" customHeight="1">
      <c r="A157" s="29">
        <v>156</v>
      </c>
      <c r="B157" s="29">
        <v>52</v>
      </c>
      <c r="C157" s="29">
        <v>1367</v>
      </c>
      <c r="D157" s="21">
        <v>41759</v>
      </c>
      <c r="E157" s="21">
        <v>41729</v>
      </c>
      <c r="F157" s="21">
        <v>41731</v>
      </c>
      <c r="G157" s="20" t="s">
        <v>4</v>
      </c>
      <c r="H157" s="20"/>
      <c r="I157" s="22">
        <v>6</v>
      </c>
      <c r="J157" s="20" t="s">
        <v>5</v>
      </c>
      <c r="K157" s="20"/>
      <c r="L157" s="20" t="s">
        <v>6</v>
      </c>
      <c r="M157" s="23"/>
      <c r="N157" s="23" t="s">
        <v>7</v>
      </c>
      <c r="O157" s="23"/>
      <c r="P157" s="24">
        <v>11</v>
      </c>
      <c r="Q157" s="24">
        <v>13</v>
      </c>
      <c r="R157" s="24">
        <v>17</v>
      </c>
      <c r="S157" s="24">
        <v>142</v>
      </c>
      <c r="T157" s="24">
        <v>1.78</v>
      </c>
      <c r="U157" s="24">
        <v>1024</v>
      </c>
      <c r="V157" s="24">
        <v>1280</v>
      </c>
      <c r="W157" s="24">
        <v>1.3109999999999999</v>
      </c>
      <c r="X157" s="23" t="s">
        <v>21</v>
      </c>
      <c r="Y157" s="23" t="s">
        <v>21</v>
      </c>
      <c r="Z157" s="24">
        <v>192</v>
      </c>
      <c r="AA157" s="24">
        <v>60</v>
      </c>
      <c r="AB157" s="24">
        <v>170</v>
      </c>
      <c r="AC157" s="24">
        <v>160</v>
      </c>
      <c r="AD157" s="23" t="s">
        <v>10</v>
      </c>
      <c r="AE157" s="23" t="s">
        <v>11</v>
      </c>
      <c r="AF157" s="23" t="s">
        <v>11</v>
      </c>
      <c r="AG157" s="23"/>
      <c r="AH157" s="23"/>
      <c r="AI157" s="23" t="s">
        <v>34</v>
      </c>
      <c r="AJ157" s="23" t="s">
        <v>11</v>
      </c>
      <c r="AK157" s="23" t="s">
        <v>11</v>
      </c>
      <c r="AL157" s="23" t="s">
        <v>111</v>
      </c>
      <c r="AM157" s="23"/>
      <c r="AN157" s="23" t="s">
        <v>14</v>
      </c>
      <c r="AO157" s="23"/>
      <c r="AP157" s="23" t="s">
        <v>14</v>
      </c>
      <c r="AQ157" s="23"/>
      <c r="AR157" s="23"/>
      <c r="AS157" s="23" t="s">
        <v>111</v>
      </c>
      <c r="AT157" s="23"/>
      <c r="AU157" s="23" t="s">
        <v>14</v>
      </c>
      <c r="AV157" s="25"/>
      <c r="AW157" s="25"/>
      <c r="AX157" s="26">
        <v>17</v>
      </c>
      <c r="AY157" s="26">
        <v>142</v>
      </c>
      <c r="AZ157" s="25" t="s">
        <v>14</v>
      </c>
      <c r="BA157" s="25" t="s">
        <v>14</v>
      </c>
      <c r="BB157" s="23"/>
      <c r="BC157" s="23" t="s">
        <v>15</v>
      </c>
      <c r="BD157" s="23"/>
      <c r="BE157" s="23" t="s">
        <v>11</v>
      </c>
      <c r="BF157" s="23" t="s">
        <v>152</v>
      </c>
      <c r="BG157" s="23" t="s">
        <v>11</v>
      </c>
      <c r="BH157" s="23" t="s">
        <v>17</v>
      </c>
      <c r="BI157" s="23"/>
      <c r="BJ157" s="23" t="s">
        <v>20</v>
      </c>
      <c r="BK157" s="23" t="s">
        <v>11</v>
      </c>
      <c r="BL157" s="23" t="s">
        <v>11</v>
      </c>
      <c r="BM157" s="23"/>
      <c r="BN157" s="23"/>
      <c r="BO157" s="24">
        <v>8.1</v>
      </c>
      <c r="BP157" s="24">
        <v>233</v>
      </c>
      <c r="BQ157" s="24">
        <v>250</v>
      </c>
      <c r="BR157" s="24">
        <v>190.3</v>
      </c>
      <c r="BS157" s="24">
        <v>200.7</v>
      </c>
      <c r="BT157" s="23"/>
      <c r="BU157" s="23"/>
      <c r="BV157" s="24">
        <v>10.78</v>
      </c>
      <c r="BW157" s="24">
        <v>0.25</v>
      </c>
      <c r="BX157" s="24">
        <v>0</v>
      </c>
      <c r="BY157" s="24">
        <v>0.13</v>
      </c>
      <c r="BZ157" s="27">
        <v>0.25</v>
      </c>
      <c r="CA157" s="27">
        <v>0.13</v>
      </c>
      <c r="CB157" s="25"/>
      <c r="CC157" s="25"/>
      <c r="CD157" s="28">
        <v>10.77</v>
      </c>
      <c r="CE157" s="28">
        <v>0.27</v>
      </c>
      <c r="CF157" s="28">
        <v>0</v>
      </c>
      <c r="CG157" s="28">
        <v>0.16</v>
      </c>
      <c r="CH157" s="28">
        <v>15.1</v>
      </c>
      <c r="CI157" s="28">
        <v>0.5</v>
      </c>
      <c r="CJ157" s="28">
        <v>0.5</v>
      </c>
      <c r="CK157" s="25"/>
      <c r="CL157" s="25"/>
      <c r="CM157" s="28">
        <v>0.49</v>
      </c>
      <c r="CN157" s="25"/>
      <c r="CO157" s="28">
        <v>0</v>
      </c>
      <c r="CP157" s="30" t="s">
        <v>5</v>
      </c>
      <c r="CQ157" s="8">
        <f t="shared" si="23"/>
        <v>9232.3943661971825</v>
      </c>
      <c r="CR157" s="8">
        <f t="shared" si="24"/>
        <v>19</v>
      </c>
      <c r="CS157" s="8">
        <f t="shared" si="25"/>
        <v>1.5</v>
      </c>
      <c r="CT157" s="8">
        <f t="shared" si="26"/>
        <v>30</v>
      </c>
      <c r="CU157" s="8">
        <f t="shared" si="27"/>
        <v>200</v>
      </c>
      <c r="CV157" s="10">
        <f t="shared" si="28"/>
        <v>33086</v>
      </c>
      <c r="CW157" s="10">
        <f t="shared" si="31"/>
        <v>33.085999999999999</v>
      </c>
      <c r="CX157" s="8" t="str">
        <f t="shared" si="29"/>
        <v>No</v>
      </c>
      <c r="CY157" s="30" t="s">
        <v>11</v>
      </c>
      <c r="CZ157" s="30" t="s">
        <v>11</v>
      </c>
      <c r="DA157" s="31" t="s">
        <v>11</v>
      </c>
      <c r="DB157" s="31" t="s">
        <v>11</v>
      </c>
      <c r="DC157" s="8" t="str">
        <f t="shared" si="30"/>
        <v>No</v>
      </c>
      <c r="DD157" s="8" t="s">
        <v>11</v>
      </c>
      <c r="DE157" s="30" t="s">
        <v>11</v>
      </c>
      <c r="DF157" s="10">
        <f t="shared" si="32"/>
        <v>34.474979999999995</v>
      </c>
      <c r="DG157" s="9">
        <f>IF(S157&lt;Monitors!$H$4,(S157*Monitors!$I$4)+Monitors!$J$4,IF(S157&lt;Monitors!$H$5,(S157*Monitors!$I$5)+Monitors!$J$5,IF(S157&lt;Monitors!$H$6,(S157*Monitors!$I$6)+Monitors!$J$6,IF(S157&lt;Monitors!$H$7,(Monitors!$I$7*S157)+Monitors!$J$7,IF(S157&lt;Monitors!$H$8,(S157*Monitors!$I$8)+Monitors!$J$8,IF(S157&lt;Monitors!$H$9,(S157*Monitors!$I$9)+Monitors!$J$9,IF(S157&lt;Monitors!$H$10,(S157*Monitors!$I$10)+Monitors!$J$10,IF(S157&lt;Monitors!$H$11,(S157*Monitors!$I$11)+Monitors!$J$11,Monitors!$J$12))))))))</f>
        <v>25.25</v>
      </c>
      <c r="DH157" s="10">
        <f>$DF157-(Monitors!$B$4*'All Data'!$W157)</f>
        <v>26.438549999999996</v>
      </c>
      <c r="DI157" s="10">
        <f>IF($CX157="Yes",DH157-(Monitors!$E$4*(DG157+(Monitors!$B$4*'All Data'!$W157))),'All Data'!DH157)</f>
        <v>26.438549999999996</v>
      </c>
      <c r="DJ157" s="10">
        <f>IF(DD157="Yes",'All Data'!DI157-(DG157*Monitors!$C$4),'All Data'!DI157)</f>
        <v>26.438549999999996</v>
      </c>
      <c r="DK157" s="10">
        <f>IF($DE157="Yes",DJ157-(DG157*Monitors!$D$4),'All Data'!DJ157)</f>
        <v>26.438549999999996</v>
      </c>
      <c r="DL157" s="10">
        <f>IF($CZ157="Yes",DK157-Monitors!$C$7,'All Data'!DK157)</f>
        <v>26.438549999999996</v>
      </c>
      <c r="DM157" s="10">
        <f>IF($DA157="Yes",DL157-Monitors!$D$7,'All Data'!DL157)</f>
        <v>26.438549999999996</v>
      </c>
      <c r="DN157" s="10">
        <f>IF(DB157="Yes",DM157-((DG157+(W157*Monitors!$B$4))*Monitors!$F$4),'All Data'!DM157)</f>
        <v>26.438549999999996</v>
      </c>
      <c r="DO157" s="8" t="str">
        <f t="shared" si="33"/>
        <v>No</v>
      </c>
      <c r="DP157" s="10">
        <v>1.3234400000000002</v>
      </c>
      <c r="DQ157" s="10">
        <v>9.4565599999999996</v>
      </c>
      <c r="DR157" s="10">
        <v>9.4565599999999996</v>
      </c>
      <c r="DS157" s="9">
        <v>13.558211858843922</v>
      </c>
      <c r="DT157" s="9" t="s">
        <v>23</v>
      </c>
      <c r="DU157" s="14">
        <v>0</v>
      </c>
    </row>
    <row r="158" spans="1:125" ht="18" customHeight="1">
      <c r="A158" s="29">
        <v>157</v>
      </c>
      <c r="B158" s="29">
        <v>25</v>
      </c>
      <c r="C158" s="29">
        <v>1281</v>
      </c>
      <c r="D158" s="21">
        <v>40865</v>
      </c>
      <c r="E158" s="21">
        <v>41605</v>
      </c>
      <c r="F158" s="21">
        <v>41612</v>
      </c>
      <c r="G158" s="20" t="s">
        <v>182</v>
      </c>
      <c r="H158" s="20" t="s">
        <v>1176</v>
      </c>
      <c r="I158" s="22">
        <v>6</v>
      </c>
      <c r="J158" s="20" t="s">
        <v>5</v>
      </c>
      <c r="K158" s="20" t="s">
        <v>26</v>
      </c>
      <c r="L158" s="20" t="s">
        <v>27</v>
      </c>
      <c r="M158" s="23" t="s">
        <v>27</v>
      </c>
      <c r="N158" s="23" t="s">
        <v>7</v>
      </c>
      <c r="O158" s="23" t="s">
        <v>26</v>
      </c>
      <c r="P158" s="24">
        <v>10.6</v>
      </c>
      <c r="Q158" s="24">
        <v>13.3</v>
      </c>
      <c r="R158" s="24">
        <v>17</v>
      </c>
      <c r="S158" s="24">
        <v>141.6</v>
      </c>
      <c r="T158" s="24">
        <v>1.25</v>
      </c>
      <c r="U158" s="24">
        <v>1024</v>
      </c>
      <c r="V158" s="24">
        <v>1280</v>
      </c>
      <c r="W158" s="24">
        <v>1.3109999999999999</v>
      </c>
      <c r="X158" s="23" t="s">
        <v>21</v>
      </c>
      <c r="Y158" s="23" t="s">
        <v>21</v>
      </c>
      <c r="Z158" s="24">
        <v>9257</v>
      </c>
      <c r="AA158" s="24">
        <v>60</v>
      </c>
      <c r="AB158" s="24">
        <v>170</v>
      </c>
      <c r="AC158" s="24">
        <v>160</v>
      </c>
      <c r="AD158" s="23" t="s">
        <v>28</v>
      </c>
      <c r="AE158" s="23" t="s">
        <v>23</v>
      </c>
      <c r="AF158" s="23" t="s">
        <v>11</v>
      </c>
      <c r="AG158" s="23" t="s">
        <v>26</v>
      </c>
      <c r="AH158" s="23" t="s">
        <v>26</v>
      </c>
      <c r="AI158" s="23" t="s">
        <v>34</v>
      </c>
      <c r="AJ158" s="23" t="s">
        <v>11</v>
      </c>
      <c r="AK158" s="23" t="s">
        <v>23</v>
      </c>
      <c r="AL158" s="23" t="s">
        <v>111</v>
      </c>
      <c r="AM158" s="23" t="s">
        <v>14</v>
      </c>
      <c r="AN158" s="23" t="s">
        <v>14</v>
      </c>
      <c r="AO158" s="23" t="s">
        <v>14</v>
      </c>
      <c r="AP158" s="23" t="s">
        <v>14</v>
      </c>
      <c r="AQ158" s="23" t="s">
        <v>14</v>
      </c>
      <c r="AR158" s="23"/>
      <c r="AS158" s="23" t="s">
        <v>111</v>
      </c>
      <c r="AT158" s="23" t="s">
        <v>14</v>
      </c>
      <c r="AU158" s="23" t="s">
        <v>14</v>
      </c>
      <c r="AV158" s="25" t="s">
        <v>14</v>
      </c>
      <c r="AW158" s="25" t="s">
        <v>26</v>
      </c>
      <c r="AX158" s="26">
        <v>17</v>
      </c>
      <c r="AY158" s="26">
        <v>141.6</v>
      </c>
      <c r="AZ158" s="25" t="s">
        <v>14</v>
      </c>
      <c r="BA158" s="25" t="s">
        <v>14</v>
      </c>
      <c r="BB158" s="23" t="s">
        <v>26</v>
      </c>
      <c r="BC158" s="23" t="s">
        <v>15</v>
      </c>
      <c r="BD158" s="23" t="s">
        <v>26</v>
      </c>
      <c r="BE158" s="23" t="s">
        <v>11</v>
      </c>
      <c r="BF158" s="23" t="s">
        <v>270</v>
      </c>
      <c r="BG158" s="23" t="s">
        <v>11</v>
      </c>
      <c r="BH158" s="23" t="s">
        <v>17</v>
      </c>
      <c r="BI158" s="23" t="s">
        <v>14</v>
      </c>
      <c r="BJ158" s="23"/>
      <c r="BK158" s="23" t="s">
        <v>11</v>
      </c>
      <c r="BL158" s="23" t="s">
        <v>11</v>
      </c>
      <c r="BM158" s="23" t="s">
        <v>11</v>
      </c>
      <c r="BN158" s="23"/>
      <c r="BO158" s="24">
        <v>6</v>
      </c>
      <c r="BP158" s="24">
        <v>297.10000000000002</v>
      </c>
      <c r="BQ158" s="24">
        <v>297.10000000000002</v>
      </c>
      <c r="BR158" s="24">
        <v>295.3</v>
      </c>
      <c r="BS158" s="24">
        <v>200</v>
      </c>
      <c r="BT158" s="23"/>
      <c r="BU158" s="23"/>
      <c r="BV158" s="24">
        <v>10.88</v>
      </c>
      <c r="BW158" s="24">
        <v>0.19</v>
      </c>
      <c r="BX158" s="23"/>
      <c r="BY158" s="24">
        <v>0.17</v>
      </c>
      <c r="BZ158" s="27">
        <v>0.19</v>
      </c>
      <c r="CA158" s="27">
        <v>0.17</v>
      </c>
      <c r="CB158" s="25"/>
      <c r="CC158" s="25"/>
      <c r="CD158" s="28">
        <v>10.84</v>
      </c>
      <c r="CE158" s="28">
        <v>0.25</v>
      </c>
      <c r="CF158" s="25"/>
      <c r="CG158" s="28">
        <v>0.22</v>
      </c>
      <c r="CH158" s="28">
        <v>15.1</v>
      </c>
      <c r="CI158" s="28">
        <v>0.5</v>
      </c>
      <c r="CJ158" s="28">
        <v>0.5</v>
      </c>
      <c r="CK158" s="28">
        <v>0</v>
      </c>
      <c r="CL158" s="28">
        <v>0</v>
      </c>
      <c r="CM158" s="28">
        <v>0.5</v>
      </c>
      <c r="CN158" s="25"/>
      <c r="CO158" s="28">
        <v>0</v>
      </c>
      <c r="CP158" s="30" t="s">
        <v>5</v>
      </c>
      <c r="CQ158" s="8">
        <f t="shared" si="23"/>
        <v>9258.4745762711864</v>
      </c>
      <c r="CR158" s="8">
        <f t="shared" si="24"/>
        <v>19</v>
      </c>
      <c r="CS158" s="8">
        <f t="shared" si="25"/>
        <v>1.5</v>
      </c>
      <c r="CT158" s="8">
        <f t="shared" si="26"/>
        <v>30</v>
      </c>
      <c r="CU158" s="8">
        <f t="shared" si="27"/>
        <v>200</v>
      </c>
      <c r="CV158" s="10">
        <f t="shared" si="28"/>
        <v>42069.36</v>
      </c>
      <c r="CW158" s="10">
        <f t="shared" si="31"/>
        <v>42.069360000000003</v>
      </c>
      <c r="CX158" s="8" t="str">
        <f t="shared" si="29"/>
        <v>No</v>
      </c>
      <c r="CY158" s="30" t="s">
        <v>11</v>
      </c>
      <c r="CZ158" s="30" t="s">
        <v>11</v>
      </c>
      <c r="DA158" s="31" t="s">
        <v>11</v>
      </c>
      <c r="DB158" s="31" t="s">
        <v>11</v>
      </c>
      <c r="DC158" s="8" t="str">
        <f t="shared" si="30"/>
        <v>No</v>
      </c>
      <c r="DD158" s="8" t="s">
        <v>11</v>
      </c>
      <c r="DE158" s="30" t="s">
        <v>11</v>
      </c>
      <c r="DF158" s="10">
        <f t="shared" si="32"/>
        <v>34.439939999999993</v>
      </c>
      <c r="DG158" s="9">
        <f>IF(S158&lt;Monitors!$H$4,(S158*Monitors!$I$4)+Monitors!$J$4,IF(S158&lt;Monitors!$H$5,(S158*Monitors!$I$5)+Monitors!$J$5,IF(S158&lt;Monitors!$H$6,(S158*Monitors!$I$6)+Monitors!$J$6,IF(S158&lt;Monitors!$H$7,(Monitors!$I$7*S158)+Monitors!$J$7,IF(S158&lt;Monitors!$H$8,(S158*Monitors!$I$8)+Monitors!$J$8,IF(S158&lt;Monitors!$H$9,(S158*Monitors!$I$9)+Monitors!$J$9,IF(S158&lt;Monitors!$H$10,(S158*Monitors!$I$10)+Monitors!$J$10,IF(S158&lt;Monitors!$H$11,(S158*Monitors!$I$11)+Monitors!$J$11,Monitors!$J$12))))))))</f>
        <v>24.974999999999994</v>
      </c>
      <c r="DH158" s="10">
        <f>$DF158-(Monitors!$B$4*'All Data'!$W158)</f>
        <v>26.403509999999994</v>
      </c>
      <c r="DI158" s="10">
        <f>IF($CX158="Yes",DH158-(Monitors!$E$4*(DG158+(Monitors!$B$4*'All Data'!$W158))),'All Data'!DH158)</f>
        <v>26.403509999999994</v>
      </c>
      <c r="DJ158" s="10">
        <f>IF(DD158="Yes",'All Data'!DI158-(DG158*Monitors!$C$4),'All Data'!DI158)</f>
        <v>26.403509999999994</v>
      </c>
      <c r="DK158" s="10">
        <f>IF($DE158="Yes",DJ158-(DG158*Monitors!$D$4),'All Data'!DJ158)</f>
        <v>26.403509999999994</v>
      </c>
      <c r="DL158" s="10">
        <f>IF($CZ158="Yes",DK158-Monitors!$C$7,'All Data'!DK158)</f>
        <v>26.403509999999994</v>
      </c>
      <c r="DM158" s="10">
        <f>IF($DA158="Yes",DL158-Monitors!$D$7,'All Data'!DL158)</f>
        <v>26.403509999999994</v>
      </c>
      <c r="DN158" s="10">
        <f>IF(DB158="Yes",DM158-((DG158+(W158*Monitors!$B$4))*Monitors!$F$4),'All Data'!DM158)</f>
        <v>26.403509999999994</v>
      </c>
      <c r="DO158" s="8" t="str">
        <f t="shared" si="33"/>
        <v>No</v>
      </c>
      <c r="DP158" s="10">
        <v>1.6827744000000002</v>
      </c>
      <c r="DQ158" s="10">
        <v>9.1972256000000012</v>
      </c>
      <c r="DR158" s="10">
        <v>9.1972256000000012</v>
      </c>
      <c r="DS158" s="9">
        <v>13.520284706942011</v>
      </c>
      <c r="DT158" s="9" t="s">
        <v>23</v>
      </c>
      <c r="DU158" s="14">
        <v>0</v>
      </c>
    </row>
    <row r="159" spans="1:125" ht="18" customHeight="1">
      <c r="A159" s="29">
        <v>158</v>
      </c>
      <c r="B159" s="29">
        <v>19</v>
      </c>
      <c r="C159" s="29">
        <v>885</v>
      </c>
      <c r="D159" s="21">
        <v>41611</v>
      </c>
      <c r="E159" s="21">
        <v>41564</v>
      </c>
      <c r="F159" s="21">
        <v>41572</v>
      </c>
      <c r="G159" s="20" t="s">
        <v>4</v>
      </c>
      <c r="H159" s="20"/>
      <c r="I159" s="22">
        <v>6</v>
      </c>
      <c r="J159" s="20" t="s">
        <v>5</v>
      </c>
      <c r="K159" s="20"/>
      <c r="L159" s="20" t="s">
        <v>6</v>
      </c>
      <c r="M159" s="23"/>
      <c r="N159" s="23" t="s">
        <v>7</v>
      </c>
      <c r="O159" s="23"/>
      <c r="P159" s="24">
        <v>10.6</v>
      </c>
      <c r="Q159" s="24">
        <v>13.3</v>
      </c>
      <c r="R159" s="24">
        <v>17</v>
      </c>
      <c r="S159" s="24">
        <v>141.6</v>
      </c>
      <c r="T159" s="24">
        <v>1.25</v>
      </c>
      <c r="U159" s="24">
        <v>1024</v>
      </c>
      <c r="V159" s="24">
        <v>1280</v>
      </c>
      <c r="W159" s="24">
        <v>1.3109999999999999</v>
      </c>
      <c r="X159" s="23" t="s">
        <v>21</v>
      </c>
      <c r="Y159" s="23" t="s">
        <v>21</v>
      </c>
      <c r="Z159" s="24">
        <v>9257</v>
      </c>
      <c r="AA159" s="24">
        <v>60</v>
      </c>
      <c r="AB159" s="24">
        <v>176</v>
      </c>
      <c r="AC159" s="24">
        <v>170</v>
      </c>
      <c r="AD159" s="23" t="s">
        <v>10</v>
      </c>
      <c r="AE159" s="23" t="s">
        <v>11</v>
      </c>
      <c r="AF159" s="23" t="s">
        <v>11</v>
      </c>
      <c r="AG159" s="23"/>
      <c r="AH159" s="23"/>
      <c r="AI159" s="23" t="s">
        <v>12</v>
      </c>
      <c r="AJ159" s="23" t="s">
        <v>11</v>
      </c>
      <c r="AK159" s="23" t="s">
        <v>23</v>
      </c>
      <c r="AL159" s="23" t="s">
        <v>13</v>
      </c>
      <c r="AM159" s="23"/>
      <c r="AN159" s="23" t="s">
        <v>14</v>
      </c>
      <c r="AO159" s="23"/>
      <c r="AP159" s="23" t="s">
        <v>14</v>
      </c>
      <c r="AQ159" s="23"/>
      <c r="AR159" s="23"/>
      <c r="AS159" s="23" t="s">
        <v>13</v>
      </c>
      <c r="AT159" s="23"/>
      <c r="AU159" s="23" t="s">
        <v>14</v>
      </c>
      <c r="AV159" s="25"/>
      <c r="AW159" s="25"/>
      <c r="AX159" s="26">
        <v>17</v>
      </c>
      <c r="AY159" s="26">
        <v>141.6</v>
      </c>
      <c r="AZ159" s="25" t="s">
        <v>14</v>
      </c>
      <c r="BA159" s="25" t="s">
        <v>14</v>
      </c>
      <c r="BB159" s="23"/>
      <c r="BC159" s="23" t="s">
        <v>15</v>
      </c>
      <c r="BD159" s="23"/>
      <c r="BE159" s="23" t="s">
        <v>11</v>
      </c>
      <c r="BF159" s="23" t="s">
        <v>152</v>
      </c>
      <c r="BG159" s="23" t="s">
        <v>11</v>
      </c>
      <c r="BH159" s="23" t="s">
        <v>17</v>
      </c>
      <c r="BI159" s="23"/>
      <c r="BJ159" s="23" t="s">
        <v>18</v>
      </c>
      <c r="BK159" s="23" t="s">
        <v>11</v>
      </c>
      <c r="BL159" s="23" t="s">
        <v>11</v>
      </c>
      <c r="BM159" s="23"/>
      <c r="BN159" s="23"/>
      <c r="BO159" s="24">
        <v>0.3</v>
      </c>
      <c r="BP159" s="24">
        <v>266.39999999999998</v>
      </c>
      <c r="BQ159" s="24">
        <v>250</v>
      </c>
      <c r="BR159" s="24">
        <v>194.9</v>
      </c>
      <c r="BS159" s="24">
        <v>200.1</v>
      </c>
      <c r="BT159" s="23"/>
      <c r="BU159" s="23"/>
      <c r="BV159" s="24">
        <v>10.9</v>
      </c>
      <c r="BW159" s="24">
        <v>0.15</v>
      </c>
      <c r="BX159" s="23"/>
      <c r="BY159" s="24">
        <v>0.12</v>
      </c>
      <c r="BZ159" s="27">
        <v>0.15</v>
      </c>
      <c r="CA159" s="27">
        <v>0.12</v>
      </c>
      <c r="CB159" s="25"/>
      <c r="CC159" s="25"/>
      <c r="CD159" s="28">
        <v>11.2</v>
      </c>
      <c r="CE159" s="28">
        <v>0.23</v>
      </c>
      <c r="CF159" s="25"/>
      <c r="CG159" s="28">
        <v>0.18</v>
      </c>
      <c r="CH159" s="28">
        <v>15.1</v>
      </c>
      <c r="CI159" s="28">
        <v>0.5</v>
      </c>
      <c r="CJ159" s="28">
        <v>0.5</v>
      </c>
      <c r="CK159" s="25"/>
      <c r="CL159" s="25"/>
      <c r="CM159" s="28">
        <v>0.5</v>
      </c>
      <c r="CN159" s="25"/>
      <c r="CO159" s="28">
        <v>0</v>
      </c>
      <c r="CP159" s="30" t="s">
        <v>5</v>
      </c>
      <c r="CQ159" s="8">
        <f t="shared" si="23"/>
        <v>9258.4745762711864</v>
      </c>
      <c r="CR159" s="8">
        <f t="shared" si="24"/>
        <v>19</v>
      </c>
      <c r="CS159" s="8">
        <f t="shared" si="25"/>
        <v>1.5</v>
      </c>
      <c r="CT159" s="8">
        <f t="shared" si="26"/>
        <v>30</v>
      </c>
      <c r="CU159" s="8">
        <f t="shared" si="27"/>
        <v>200</v>
      </c>
      <c r="CV159" s="10">
        <f t="shared" si="28"/>
        <v>37722.239999999998</v>
      </c>
      <c r="CW159" s="10">
        <f t="shared" si="31"/>
        <v>37.722239999999999</v>
      </c>
      <c r="CX159" s="8" t="str">
        <f t="shared" si="29"/>
        <v>No</v>
      </c>
      <c r="CY159" s="30" t="s">
        <v>11</v>
      </c>
      <c r="CZ159" s="30" t="s">
        <v>11</v>
      </c>
      <c r="DA159" s="31" t="s">
        <v>11</v>
      </c>
      <c r="DB159" s="31" t="s">
        <v>11</v>
      </c>
      <c r="DC159" s="8" t="str">
        <f t="shared" si="30"/>
        <v>No</v>
      </c>
      <c r="DD159" s="8" t="s">
        <v>11</v>
      </c>
      <c r="DE159" s="30" t="s">
        <v>11</v>
      </c>
      <c r="DF159" s="10">
        <f t="shared" si="32"/>
        <v>34.273499999999999</v>
      </c>
      <c r="DG159" s="9">
        <f>IF(S159&lt;Monitors!$H$4,(S159*Monitors!$I$4)+Monitors!$J$4,IF(S159&lt;Monitors!$H$5,(S159*Monitors!$I$5)+Monitors!$J$5,IF(S159&lt;Monitors!$H$6,(S159*Monitors!$I$6)+Monitors!$J$6,IF(S159&lt;Monitors!$H$7,(Monitors!$I$7*S159)+Monitors!$J$7,IF(S159&lt;Monitors!$H$8,(S159*Monitors!$I$8)+Monitors!$J$8,IF(S159&lt;Monitors!$H$9,(S159*Monitors!$I$9)+Monitors!$J$9,IF(S159&lt;Monitors!$H$10,(S159*Monitors!$I$10)+Monitors!$J$10,IF(S159&lt;Monitors!$H$11,(S159*Monitors!$I$11)+Monitors!$J$11,Monitors!$J$12))))))))</f>
        <v>24.974999999999994</v>
      </c>
      <c r="DH159" s="10">
        <f>$DF159-(Monitors!$B$4*'All Data'!$W159)</f>
        <v>26.237069999999999</v>
      </c>
      <c r="DI159" s="10">
        <f>IF($CX159="Yes",DH159-(Monitors!$E$4*(DG159+(Monitors!$B$4*'All Data'!$W159))),'All Data'!DH159)</f>
        <v>26.237069999999999</v>
      </c>
      <c r="DJ159" s="10">
        <f>IF(DD159="Yes",'All Data'!DI159-(DG159*Monitors!$C$4),'All Data'!DI159)</f>
        <v>26.237069999999999</v>
      </c>
      <c r="DK159" s="10">
        <f>IF($DE159="Yes",DJ159-(DG159*Monitors!$D$4),'All Data'!DJ159)</f>
        <v>26.237069999999999</v>
      </c>
      <c r="DL159" s="10">
        <f>IF($CZ159="Yes",DK159-Monitors!$C$7,'All Data'!DK159)</f>
        <v>26.237069999999999</v>
      </c>
      <c r="DM159" s="10">
        <f>IF($DA159="Yes",DL159-Monitors!$D$7,'All Data'!DL159)</f>
        <v>26.237069999999999</v>
      </c>
      <c r="DN159" s="10">
        <f>IF(DB159="Yes",DM159-((DG159+(W159*Monitors!$B$4))*Monitors!$F$4),'All Data'!DM159)</f>
        <v>26.237069999999999</v>
      </c>
      <c r="DO159" s="8" t="str">
        <f t="shared" si="33"/>
        <v>No</v>
      </c>
      <c r="DP159" s="10">
        <v>1.5088896000000001</v>
      </c>
      <c r="DQ159" s="10">
        <v>9.3911104000000005</v>
      </c>
      <c r="DR159" s="10">
        <v>9.3911104000000005</v>
      </c>
      <c r="DS159" s="9">
        <v>13.520284706942011</v>
      </c>
      <c r="DT159" s="9" t="s">
        <v>23</v>
      </c>
      <c r="DU159" s="14">
        <v>0</v>
      </c>
    </row>
    <row r="160" spans="1:125" ht="18" customHeight="1">
      <c r="A160" s="29">
        <v>159</v>
      </c>
      <c r="B160" s="29">
        <v>5</v>
      </c>
      <c r="C160" s="29">
        <v>1258</v>
      </c>
      <c r="D160" s="21">
        <v>41424</v>
      </c>
      <c r="E160" s="21">
        <v>41380</v>
      </c>
      <c r="F160" s="21">
        <v>41394</v>
      </c>
      <c r="G160" s="20" t="s">
        <v>4</v>
      </c>
      <c r="H160" s="20"/>
      <c r="I160" s="22">
        <v>6</v>
      </c>
      <c r="J160" s="20" t="s">
        <v>5</v>
      </c>
      <c r="K160" s="20"/>
      <c r="L160" s="20" t="s">
        <v>6</v>
      </c>
      <c r="M160" s="23"/>
      <c r="N160" s="23" t="s">
        <v>7</v>
      </c>
      <c r="O160" s="23"/>
      <c r="P160" s="24">
        <v>10.6</v>
      </c>
      <c r="Q160" s="24">
        <v>13.3</v>
      </c>
      <c r="R160" s="24">
        <v>17</v>
      </c>
      <c r="S160" s="24">
        <v>141.6</v>
      </c>
      <c r="T160" s="24">
        <v>1.25</v>
      </c>
      <c r="U160" s="24">
        <v>1024</v>
      </c>
      <c r="V160" s="24">
        <v>1280</v>
      </c>
      <c r="W160" s="24">
        <v>1.3109999999999999</v>
      </c>
      <c r="X160" s="23" t="s">
        <v>21</v>
      </c>
      <c r="Y160" s="23" t="s">
        <v>21</v>
      </c>
      <c r="Z160" s="24">
        <v>9257</v>
      </c>
      <c r="AA160" s="24">
        <v>60</v>
      </c>
      <c r="AB160" s="24">
        <v>170</v>
      </c>
      <c r="AC160" s="24">
        <v>160</v>
      </c>
      <c r="AD160" s="23" t="s">
        <v>96</v>
      </c>
      <c r="AE160" s="23" t="s">
        <v>11</v>
      </c>
      <c r="AF160" s="23" t="s">
        <v>11</v>
      </c>
      <c r="AG160" s="23"/>
      <c r="AH160" s="23"/>
      <c r="AI160" s="23" t="s">
        <v>12</v>
      </c>
      <c r="AJ160" s="23" t="s">
        <v>11</v>
      </c>
      <c r="AK160" s="23" t="s">
        <v>11</v>
      </c>
      <c r="AL160" s="23" t="s">
        <v>168</v>
      </c>
      <c r="AM160" s="23"/>
      <c r="AN160" s="23" t="s">
        <v>14</v>
      </c>
      <c r="AO160" s="23"/>
      <c r="AP160" s="23" t="s">
        <v>14</v>
      </c>
      <c r="AQ160" s="23"/>
      <c r="AR160" s="23"/>
      <c r="AS160" s="23" t="s">
        <v>168</v>
      </c>
      <c r="AT160" s="23"/>
      <c r="AU160" s="23" t="s">
        <v>14</v>
      </c>
      <c r="AV160" s="25"/>
      <c r="AW160" s="25"/>
      <c r="AX160" s="26">
        <v>17</v>
      </c>
      <c r="AY160" s="26">
        <v>141.6</v>
      </c>
      <c r="AZ160" s="25" t="s">
        <v>14</v>
      </c>
      <c r="BA160" s="25" t="s">
        <v>14</v>
      </c>
      <c r="BB160" s="23"/>
      <c r="BC160" s="23" t="s">
        <v>15</v>
      </c>
      <c r="BD160" s="23"/>
      <c r="BE160" s="23" t="s">
        <v>23</v>
      </c>
      <c r="BF160" s="23" t="s">
        <v>169</v>
      </c>
      <c r="BG160" s="23" t="s">
        <v>11</v>
      </c>
      <c r="BH160" s="23" t="s">
        <v>17</v>
      </c>
      <c r="BI160" s="23"/>
      <c r="BJ160" s="23"/>
      <c r="BK160" s="23" t="s">
        <v>11</v>
      </c>
      <c r="BL160" s="23" t="s">
        <v>11</v>
      </c>
      <c r="BM160" s="23"/>
      <c r="BN160" s="23"/>
      <c r="BO160" s="24">
        <v>0.4</v>
      </c>
      <c r="BP160" s="24">
        <v>297.60000000000002</v>
      </c>
      <c r="BQ160" s="24">
        <v>290</v>
      </c>
      <c r="BR160" s="24">
        <v>250</v>
      </c>
      <c r="BS160" s="24">
        <v>200.9</v>
      </c>
      <c r="BT160" s="23"/>
      <c r="BU160" s="23"/>
      <c r="BV160" s="24">
        <v>11.07</v>
      </c>
      <c r="BW160" s="24">
        <v>0.28999999999999998</v>
      </c>
      <c r="BX160" s="23"/>
      <c r="BY160" s="24">
        <v>0.12</v>
      </c>
      <c r="BZ160" s="27">
        <v>0.28999999999999998</v>
      </c>
      <c r="CA160" s="27">
        <v>0.12</v>
      </c>
      <c r="CB160" s="25"/>
      <c r="CC160" s="25"/>
      <c r="CD160" s="28">
        <v>10.96</v>
      </c>
      <c r="CE160" s="28">
        <v>0.33</v>
      </c>
      <c r="CF160" s="25"/>
      <c r="CG160" s="28">
        <v>0.16</v>
      </c>
      <c r="CH160" s="28">
        <v>15.1</v>
      </c>
      <c r="CI160" s="28">
        <v>0.5</v>
      </c>
      <c r="CJ160" s="28">
        <v>0.5</v>
      </c>
      <c r="CK160" s="25"/>
      <c r="CL160" s="25"/>
      <c r="CM160" s="28">
        <v>0.52</v>
      </c>
      <c r="CN160" s="25"/>
      <c r="CO160" s="28">
        <v>0</v>
      </c>
      <c r="CP160" s="30" t="s">
        <v>5</v>
      </c>
      <c r="CQ160" s="8">
        <f t="shared" si="23"/>
        <v>9258.4745762711864</v>
      </c>
      <c r="CR160" s="8">
        <f t="shared" si="24"/>
        <v>19</v>
      </c>
      <c r="CS160" s="8">
        <f t="shared" si="25"/>
        <v>1.5</v>
      </c>
      <c r="CT160" s="8">
        <f t="shared" si="26"/>
        <v>30</v>
      </c>
      <c r="CU160" s="8">
        <f t="shared" si="27"/>
        <v>200</v>
      </c>
      <c r="CV160" s="10">
        <f t="shared" si="28"/>
        <v>42140.160000000003</v>
      </c>
      <c r="CW160" s="10">
        <f t="shared" si="31"/>
        <v>42.140160000000002</v>
      </c>
      <c r="CX160" s="8" t="str">
        <f t="shared" si="29"/>
        <v>No</v>
      </c>
      <c r="CY160" s="30" t="s">
        <v>11</v>
      </c>
      <c r="CZ160" s="30" t="s">
        <v>11</v>
      </c>
      <c r="DA160" s="31" t="s">
        <v>11</v>
      </c>
      <c r="DB160" s="31" t="s">
        <v>11</v>
      </c>
      <c r="DC160" s="8" t="str">
        <f t="shared" si="30"/>
        <v>No</v>
      </c>
      <c r="DD160" s="8" t="s">
        <v>11</v>
      </c>
      <c r="DE160" s="30" t="s">
        <v>11</v>
      </c>
      <c r="DF160" s="10">
        <f t="shared" si="32"/>
        <v>35.591879999999996</v>
      </c>
      <c r="DG160" s="9">
        <f>IF(S160&lt;Monitors!$H$4,(S160*Monitors!$I$4)+Monitors!$J$4,IF(S160&lt;Monitors!$H$5,(S160*Monitors!$I$5)+Monitors!$J$5,IF(S160&lt;Monitors!$H$6,(S160*Monitors!$I$6)+Monitors!$J$6,IF(S160&lt;Monitors!$H$7,(Monitors!$I$7*S160)+Monitors!$J$7,IF(S160&lt;Monitors!$H$8,(S160*Monitors!$I$8)+Monitors!$J$8,IF(S160&lt;Monitors!$H$9,(S160*Monitors!$I$9)+Monitors!$J$9,IF(S160&lt;Monitors!$H$10,(S160*Monitors!$I$10)+Monitors!$J$10,IF(S160&lt;Monitors!$H$11,(S160*Monitors!$I$11)+Monitors!$J$11,Monitors!$J$12))))))))</f>
        <v>24.974999999999994</v>
      </c>
      <c r="DH160" s="10">
        <f>$DF160-(Monitors!$B$4*'All Data'!$W160)</f>
        <v>27.555449999999997</v>
      </c>
      <c r="DI160" s="10">
        <f>IF($CX160="Yes",DH160-(Monitors!$E$4*(DG160+(Monitors!$B$4*'All Data'!$W160))),'All Data'!DH160)</f>
        <v>27.555449999999997</v>
      </c>
      <c r="DJ160" s="10">
        <f>IF(DD160="Yes",'All Data'!DI160-(DG160*Monitors!$C$4),'All Data'!DI160)</f>
        <v>27.555449999999997</v>
      </c>
      <c r="DK160" s="10">
        <f>IF($DE160="Yes",DJ160-(DG160*Monitors!$D$4),'All Data'!DJ160)</f>
        <v>27.555449999999997</v>
      </c>
      <c r="DL160" s="10">
        <f>IF($CZ160="Yes",DK160-Monitors!$C$7,'All Data'!DK160)</f>
        <v>27.555449999999997</v>
      </c>
      <c r="DM160" s="10">
        <f>IF($DA160="Yes",DL160-Monitors!$D$7,'All Data'!DL160)</f>
        <v>27.555449999999997</v>
      </c>
      <c r="DN160" s="10">
        <f>IF(DB160="Yes",DM160-((DG160+(W160*Monitors!$B$4))*Monitors!$F$4),'All Data'!DM160)</f>
        <v>27.555449999999997</v>
      </c>
      <c r="DO160" s="8" t="str">
        <f t="shared" si="33"/>
        <v>No</v>
      </c>
      <c r="DP160" s="10">
        <v>1.6856064000000002</v>
      </c>
      <c r="DQ160" s="10">
        <v>9.3843935999999992</v>
      </c>
      <c r="DR160" s="10">
        <v>9.3843935999999992</v>
      </c>
      <c r="DS160" s="9">
        <v>13.520284706942011</v>
      </c>
      <c r="DT160" s="9" t="s">
        <v>23</v>
      </c>
      <c r="DU160" s="14">
        <v>0</v>
      </c>
    </row>
    <row r="161" spans="1:125" ht="18" customHeight="1">
      <c r="A161" s="29">
        <v>160</v>
      </c>
      <c r="B161" s="29">
        <v>10</v>
      </c>
      <c r="C161" s="29">
        <v>48</v>
      </c>
      <c r="D161" s="21">
        <v>41821</v>
      </c>
      <c r="E161" s="21">
        <v>41618</v>
      </c>
      <c r="F161" s="21">
        <v>41625</v>
      </c>
      <c r="G161" s="20" t="s">
        <v>87</v>
      </c>
      <c r="H161" s="20"/>
      <c r="I161" s="22">
        <v>6</v>
      </c>
      <c r="J161" s="20" t="s">
        <v>5</v>
      </c>
      <c r="K161" s="20"/>
      <c r="L161" s="20" t="s">
        <v>6</v>
      </c>
      <c r="M161" s="23"/>
      <c r="N161" s="23" t="s">
        <v>7</v>
      </c>
      <c r="O161" s="23"/>
      <c r="P161" s="24">
        <v>9.8000000000000007</v>
      </c>
      <c r="Q161" s="24">
        <v>17.399999999999999</v>
      </c>
      <c r="R161" s="24">
        <v>19.899999999999999</v>
      </c>
      <c r="S161" s="24">
        <v>170.52</v>
      </c>
      <c r="T161" s="24">
        <v>1.78</v>
      </c>
      <c r="U161" s="24">
        <v>1600</v>
      </c>
      <c r="V161" s="24">
        <v>900</v>
      </c>
      <c r="W161" s="24">
        <v>1.44</v>
      </c>
      <c r="X161" s="23" t="s">
        <v>40</v>
      </c>
      <c r="Y161" s="23" t="s">
        <v>109</v>
      </c>
      <c r="Z161" s="24">
        <v>8444</v>
      </c>
      <c r="AA161" s="24">
        <v>60</v>
      </c>
      <c r="AB161" s="24">
        <v>176</v>
      </c>
      <c r="AC161" s="24">
        <v>170</v>
      </c>
      <c r="AD161" s="23" t="s">
        <v>201</v>
      </c>
      <c r="AE161" s="23" t="s">
        <v>23</v>
      </c>
      <c r="AF161" s="23" t="s">
        <v>11</v>
      </c>
      <c r="AG161" s="23"/>
      <c r="AH161" s="23"/>
      <c r="AI161" s="23" t="s">
        <v>34</v>
      </c>
      <c r="AJ161" s="23" t="s">
        <v>11</v>
      </c>
      <c r="AK161" s="23" t="s">
        <v>11</v>
      </c>
      <c r="AL161" s="23" t="s">
        <v>111</v>
      </c>
      <c r="AM161" s="23"/>
      <c r="AN161" s="23" t="s">
        <v>14</v>
      </c>
      <c r="AO161" s="23"/>
      <c r="AP161" s="23" t="s">
        <v>14</v>
      </c>
      <c r="AQ161" s="23"/>
      <c r="AR161" s="23"/>
      <c r="AS161" s="23" t="s">
        <v>111</v>
      </c>
      <c r="AT161" s="23"/>
      <c r="AU161" s="23" t="s">
        <v>14</v>
      </c>
      <c r="AV161" s="25"/>
      <c r="AW161" s="25"/>
      <c r="AX161" s="26">
        <v>19.899999999999999</v>
      </c>
      <c r="AY161" s="26">
        <v>170.52</v>
      </c>
      <c r="AZ161" s="25" t="s">
        <v>14</v>
      </c>
      <c r="BA161" s="25" t="s">
        <v>14</v>
      </c>
      <c r="BB161" s="23"/>
      <c r="BC161" s="23" t="s">
        <v>15</v>
      </c>
      <c r="BD161" s="23"/>
      <c r="BE161" s="23" t="s">
        <v>11</v>
      </c>
      <c r="BF161" s="23" t="s">
        <v>158</v>
      </c>
      <c r="BG161" s="23" t="s">
        <v>11</v>
      </c>
      <c r="BH161" s="23" t="s">
        <v>17</v>
      </c>
      <c r="BI161" s="23"/>
      <c r="BJ161" s="23"/>
      <c r="BK161" s="23" t="s">
        <v>11</v>
      </c>
      <c r="BL161" s="23" t="s">
        <v>11</v>
      </c>
      <c r="BM161" s="23" t="s">
        <v>11</v>
      </c>
      <c r="BN161" s="23"/>
      <c r="BO161" s="24">
        <v>0.1</v>
      </c>
      <c r="BP161" s="24">
        <v>142</v>
      </c>
      <c r="BQ161" s="24">
        <v>142</v>
      </c>
      <c r="BR161" s="24">
        <v>138</v>
      </c>
      <c r="BS161" s="24">
        <v>142</v>
      </c>
      <c r="BT161" s="23"/>
      <c r="BU161" s="23"/>
      <c r="BV161" s="24">
        <v>11.1</v>
      </c>
      <c r="BW161" s="24">
        <v>0.4</v>
      </c>
      <c r="BX161" s="23"/>
      <c r="BY161" s="24">
        <v>0.36</v>
      </c>
      <c r="BZ161" s="27">
        <v>0.4</v>
      </c>
      <c r="CA161" s="27">
        <v>0.36</v>
      </c>
      <c r="CB161" s="25"/>
      <c r="CC161" s="25"/>
      <c r="CD161" s="25"/>
      <c r="CE161" s="25"/>
      <c r="CF161" s="25"/>
      <c r="CG161" s="25"/>
      <c r="CH161" s="28">
        <v>16.600000000000001</v>
      </c>
      <c r="CI161" s="28">
        <v>0.5</v>
      </c>
      <c r="CJ161" s="28">
        <v>0.5</v>
      </c>
      <c r="CK161" s="25"/>
      <c r="CL161" s="25"/>
      <c r="CM161" s="28">
        <v>0.52</v>
      </c>
      <c r="CN161" s="25"/>
      <c r="CO161" s="28">
        <v>0</v>
      </c>
      <c r="CP161" s="30" t="s">
        <v>5</v>
      </c>
      <c r="CQ161" s="8">
        <f t="shared" si="23"/>
        <v>8444.7572132301193</v>
      </c>
      <c r="CR161" s="8">
        <f t="shared" si="24"/>
        <v>20</v>
      </c>
      <c r="CS161" s="8">
        <f t="shared" si="25"/>
        <v>1.5</v>
      </c>
      <c r="CT161" s="8">
        <f t="shared" si="26"/>
        <v>30</v>
      </c>
      <c r="CU161" s="8">
        <f t="shared" si="27"/>
        <v>100</v>
      </c>
      <c r="CV161" s="10">
        <f t="shared" si="28"/>
        <v>24213.84</v>
      </c>
      <c r="CW161" s="10">
        <f t="shared" si="31"/>
        <v>24.213840000000001</v>
      </c>
      <c r="CX161" s="8" t="str">
        <f t="shared" si="29"/>
        <v>No</v>
      </c>
      <c r="CY161" s="30" t="s">
        <v>11</v>
      </c>
      <c r="CZ161" s="30" t="s">
        <v>11</v>
      </c>
      <c r="DA161" s="31" t="s">
        <v>11</v>
      </c>
      <c r="DB161" s="31" t="s">
        <v>11</v>
      </c>
      <c r="DC161" s="8" t="str">
        <f t="shared" si="30"/>
        <v>No</v>
      </c>
      <c r="DD161" s="8" t="s">
        <v>11</v>
      </c>
      <c r="DE161" s="30" t="s">
        <v>11</v>
      </c>
      <c r="DF161" s="10">
        <f t="shared" si="32"/>
        <v>36.310199999999995</v>
      </c>
      <c r="DG161" s="9">
        <f>IF(S161&lt;Monitors!$H$4,(S161*Monitors!$I$4)+Monitors!$J$4,IF(S161&lt;Monitors!$H$5,(S161*Monitors!$I$5)+Monitors!$J$5,IF(S161&lt;Monitors!$H$6,(S161*Monitors!$I$6)+Monitors!$J$6,IF(S161&lt;Monitors!$H$7,(Monitors!$I$7*S161)+Monitors!$J$7,IF(S161&lt;Monitors!$H$8,(S161*Monitors!$I$8)+Monitors!$J$8,IF(S161&lt;Monitors!$H$9,(S161*Monitors!$I$9)+Monitors!$J$9,IF(S161&lt;Monitors!$H$10,(S161*Monitors!$I$10)+Monitors!$J$10,IF(S161&lt;Monitors!$H$11,(S161*Monitors!$I$11)+Monitors!$J$11,Monitors!$J$12))))))))</f>
        <v>35.025000000000006</v>
      </c>
      <c r="DH161" s="10">
        <f>$DF161-(Monitors!$B$4*'All Data'!$W161)</f>
        <v>27.482999999999997</v>
      </c>
      <c r="DI161" s="10">
        <f>IF($CX161="Yes",DH161-(Monitors!$E$4*(DG161+(Monitors!$B$4*'All Data'!$W161))),'All Data'!DH161)</f>
        <v>27.482999999999997</v>
      </c>
      <c r="DJ161" s="10">
        <f>IF(DD161="Yes",'All Data'!DI161-(DG161*Monitors!$C$4),'All Data'!DI161)</f>
        <v>27.482999999999997</v>
      </c>
      <c r="DK161" s="10">
        <f>IF($DE161="Yes",DJ161-(DG161*Monitors!$D$4),'All Data'!DJ161)</f>
        <v>27.482999999999997</v>
      </c>
      <c r="DL161" s="10">
        <f>IF($CZ161="Yes",DK161-Monitors!$C$7,'All Data'!DK161)</f>
        <v>27.482999999999997</v>
      </c>
      <c r="DM161" s="10">
        <f>IF($DA161="Yes",DL161-Monitors!$D$7,'All Data'!DL161)</f>
        <v>27.482999999999997</v>
      </c>
      <c r="DN161" s="10">
        <f>IF(DB161="Yes",DM161-((DG161+(W161*Monitors!$B$4))*Monitors!$F$4),'All Data'!DM161)</f>
        <v>27.482999999999997</v>
      </c>
      <c r="DO161" s="8" t="str">
        <f t="shared" si="33"/>
        <v>Yes</v>
      </c>
      <c r="DP161" s="10">
        <v>0.96855360000000013</v>
      </c>
      <c r="DQ161" s="10">
        <v>10.1314464</v>
      </c>
      <c r="DR161" s="10">
        <v>10.1314464</v>
      </c>
      <c r="DS161" s="9">
        <v>16.257982106654769</v>
      </c>
      <c r="DT161" s="9" t="s">
        <v>23</v>
      </c>
      <c r="DU161" s="14">
        <v>0</v>
      </c>
    </row>
    <row r="162" spans="1:125" ht="18" customHeight="1">
      <c r="A162" s="29">
        <v>161</v>
      </c>
      <c r="B162" s="29">
        <v>10</v>
      </c>
      <c r="C162" s="29">
        <v>69</v>
      </c>
      <c r="D162" s="21">
        <v>41821</v>
      </c>
      <c r="E162" s="21">
        <v>41618</v>
      </c>
      <c r="F162" s="21">
        <v>41625</v>
      </c>
      <c r="G162" s="20" t="s">
        <v>87</v>
      </c>
      <c r="H162" s="20"/>
      <c r="I162" s="22">
        <v>6</v>
      </c>
      <c r="J162" s="20" t="s">
        <v>5</v>
      </c>
      <c r="K162" s="20"/>
      <c r="L162" s="20" t="s">
        <v>6</v>
      </c>
      <c r="M162" s="23"/>
      <c r="N162" s="23" t="s">
        <v>7</v>
      </c>
      <c r="O162" s="23"/>
      <c r="P162" s="24">
        <v>10.6</v>
      </c>
      <c r="Q162" s="24">
        <v>18.600000000000001</v>
      </c>
      <c r="R162" s="24">
        <v>21.5</v>
      </c>
      <c r="S162" s="24">
        <v>199.28</v>
      </c>
      <c r="T162" s="24">
        <v>1.76</v>
      </c>
      <c r="U162" s="24">
        <v>1920</v>
      </c>
      <c r="V162" s="24">
        <v>1080</v>
      </c>
      <c r="W162" s="24">
        <v>2.0739999999999998</v>
      </c>
      <c r="X162" s="23" t="s">
        <v>47</v>
      </c>
      <c r="Y162" s="23" t="s">
        <v>67</v>
      </c>
      <c r="Z162" s="24">
        <v>10405</v>
      </c>
      <c r="AA162" s="24">
        <v>60</v>
      </c>
      <c r="AB162" s="24">
        <v>170</v>
      </c>
      <c r="AC162" s="24">
        <v>160</v>
      </c>
      <c r="AD162" s="23" t="s">
        <v>203</v>
      </c>
      <c r="AE162" s="23" t="s">
        <v>23</v>
      </c>
      <c r="AF162" s="23" t="s">
        <v>11</v>
      </c>
      <c r="AG162" s="23"/>
      <c r="AH162" s="23"/>
      <c r="AI162" s="23" t="s">
        <v>34</v>
      </c>
      <c r="AJ162" s="23" t="s">
        <v>11</v>
      </c>
      <c r="AK162" s="23" t="s">
        <v>11</v>
      </c>
      <c r="AL162" s="23" t="s">
        <v>111</v>
      </c>
      <c r="AM162" s="23"/>
      <c r="AN162" s="23" t="s">
        <v>14</v>
      </c>
      <c r="AO162" s="23"/>
      <c r="AP162" s="23" t="s">
        <v>14</v>
      </c>
      <c r="AQ162" s="23"/>
      <c r="AR162" s="23"/>
      <c r="AS162" s="23" t="s">
        <v>111</v>
      </c>
      <c r="AT162" s="23"/>
      <c r="AU162" s="23" t="s">
        <v>14</v>
      </c>
      <c r="AV162" s="25"/>
      <c r="AW162" s="25"/>
      <c r="AX162" s="26">
        <v>21.5</v>
      </c>
      <c r="AY162" s="26">
        <v>199.28</v>
      </c>
      <c r="AZ162" s="25" t="s">
        <v>14</v>
      </c>
      <c r="BA162" s="25" t="s">
        <v>14</v>
      </c>
      <c r="BB162" s="23"/>
      <c r="BC162" s="23" t="s">
        <v>15</v>
      </c>
      <c r="BD162" s="23"/>
      <c r="BE162" s="23" t="s">
        <v>11</v>
      </c>
      <c r="BF162" s="23" t="s">
        <v>204</v>
      </c>
      <c r="BG162" s="23" t="s">
        <v>11</v>
      </c>
      <c r="BH162" s="23" t="s">
        <v>17</v>
      </c>
      <c r="BI162" s="23"/>
      <c r="BJ162" s="23"/>
      <c r="BK162" s="23" t="s">
        <v>11</v>
      </c>
      <c r="BL162" s="23" t="s">
        <v>11</v>
      </c>
      <c r="BM162" s="23" t="s">
        <v>11</v>
      </c>
      <c r="BN162" s="23"/>
      <c r="BO162" s="24">
        <v>0.1</v>
      </c>
      <c r="BP162" s="24">
        <v>107</v>
      </c>
      <c r="BQ162" s="24">
        <v>107</v>
      </c>
      <c r="BR162" s="24">
        <v>100</v>
      </c>
      <c r="BS162" s="24">
        <v>107</v>
      </c>
      <c r="BT162" s="23"/>
      <c r="BU162" s="23"/>
      <c r="BV162" s="24">
        <v>12.33</v>
      </c>
      <c r="BW162" s="24">
        <v>0.39</v>
      </c>
      <c r="BX162" s="23"/>
      <c r="BY162" s="24">
        <v>0.36</v>
      </c>
      <c r="BZ162" s="27">
        <v>0.39</v>
      </c>
      <c r="CA162" s="27">
        <v>0.36</v>
      </c>
      <c r="CB162" s="25"/>
      <c r="CC162" s="25"/>
      <c r="CD162" s="25"/>
      <c r="CE162" s="25"/>
      <c r="CF162" s="25"/>
      <c r="CG162" s="25"/>
      <c r="CH162" s="28">
        <v>21.12</v>
      </c>
      <c r="CI162" s="28">
        <v>0.5</v>
      </c>
      <c r="CJ162" s="28">
        <v>0.5</v>
      </c>
      <c r="CK162" s="25"/>
      <c r="CL162" s="25"/>
      <c r="CM162" s="28">
        <v>0.53</v>
      </c>
      <c r="CN162" s="25"/>
      <c r="CO162" s="28">
        <v>0</v>
      </c>
      <c r="CP162" s="30" t="s">
        <v>5</v>
      </c>
      <c r="CQ162" s="8">
        <f t="shared" si="23"/>
        <v>10407.466880770773</v>
      </c>
      <c r="CR162" s="8">
        <f t="shared" si="24"/>
        <v>22</v>
      </c>
      <c r="CS162" s="8">
        <f t="shared" si="25"/>
        <v>2.5</v>
      </c>
      <c r="CT162" s="8">
        <f t="shared" si="26"/>
        <v>30</v>
      </c>
      <c r="CU162" s="8">
        <f t="shared" si="27"/>
        <v>100</v>
      </c>
      <c r="CV162" s="10">
        <f t="shared" si="28"/>
        <v>21322.959999999999</v>
      </c>
      <c r="CW162" s="10">
        <f t="shared" si="31"/>
        <v>21.322959999999998</v>
      </c>
      <c r="CX162" s="8" t="str">
        <f t="shared" si="29"/>
        <v>No</v>
      </c>
      <c r="CY162" s="30" t="s">
        <v>11</v>
      </c>
      <c r="CZ162" s="30" t="s">
        <v>11</v>
      </c>
      <c r="DA162" s="31" t="s">
        <v>11</v>
      </c>
      <c r="DB162" s="31" t="s">
        <v>11</v>
      </c>
      <c r="DC162" s="8" t="str">
        <f t="shared" si="30"/>
        <v>No</v>
      </c>
      <c r="DD162" s="8" t="s">
        <v>11</v>
      </c>
      <c r="DE162" s="30" t="s">
        <v>11</v>
      </c>
      <c r="DF162" s="10">
        <f t="shared" si="32"/>
        <v>40.024440000000006</v>
      </c>
      <c r="DG162" s="9">
        <f>IF(S162&lt;Monitors!$H$4,(S162*Monitors!$I$4)+Monitors!$J$4,IF(S162&lt;Monitors!$H$5,(S162*Monitors!$I$5)+Monitors!$J$5,IF(S162&lt;Monitors!$H$6,(S162*Monitors!$I$6)+Monitors!$J$6,IF(S162&lt;Monitors!$H$7,(Monitors!$I$7*S162)+Monitors!$J$7,IF(S162&lt;Monitors!$H$8,(S162*Monitors!$I$8)+Monitors!$J$8,IF(S162&lt;Monitors!$H$9,(S162*Monitors!$I$9)+Monitors!$J$9,IF(S162&lt;Monitors!$H$10,(S162*Monitors!$I$10)+Monitors!$J$10,IF(S162&lt;Monitors!$H$11,(S162*Monitors!$I$11)+Monitors!$J$11,Monitors!$J$12))))))))</f>
        <v>37.963999999999999</v>
      </c>
      <c r="DH162" s="10">
        <f>$DF162-(Monitors!$B$4*'All Data'!$W162)</f>
        <v>27.310820000000007</v>
      </c>
      <c r="DI162" s="10">
        <f>IF($CX162="Yes",DH162-(Monitors!$E$4*(DG162+(Monitors!$B$4*'All Data'!$W162))),'All Data'!DH162)</f>
        <v>27.310820000000007</v>
      </c>
      <c r="DJ162" s="10">
        <f>IF(DD162="Yes",'All Data'!DI162-(DG162*Monitors!$C$4),'All Data'!DI162)</f>
        <v>27.310820000000007</v>
      </c>
      <c r="DK162" s="10">
        <f>IF($DE162="Yes",DJ162-(DG162*Monitors!$D$4),'All Data'!DJ162)</f>
        <v>27.310820000000007</v>
      </c>
      <c r="DL162" s="10">
        <f>IF($CZ162="Yes",DK162-Monitors!$C$7,'All Data'!DK162)</f>
        <v>27.310820000000007</v>
      </c>
      <c r="DM162" s="10">
        <f>IF($DA162="Yes",DL162-Monitors!$D$7,'All Data'!DL162)</f>
        <v>27.310820000000007</v>
      </c>
      <c r="DN162" s="10">
        <f>IF(DB162="Yes",DM162-((DG162+(W162*Monitors!$B$4))*Monitors!$F$4),'All Data'!DM162)</f>
        <v>27.310820000000007</v>
      </c>
      <c r="DO162" s="8" t="str">
        <f t="shared" si="33"/>
        <v>Yes</v>
      </c>
      <c r="DP162" s="10">
        <v>0.85291840000000008</v>
      </c>
      <c r="DQ162" s="10">
        <v>11.4770816</v>
      </c>
      <c r="DR162" s="10">
        <v>11.4770816</v>
      </c>
      <c r="DS162" s="9">
        <v>18.969732426776226</v>
      </c>
      <c r="DT162" s="9" t="s">
        <v>23</v>
      </c>
      <c r="DU162" s="14">
        <v>0</v>
      </c>
    </row>
    <row r="163" spans="1:125" ht="18" customHeight="1">
      <c r="A163" s="29">
        <v>162</v>
      </c>
      <c r="B163" s="29">
        <v>47</v>
      </c>
      <c r="C163" s="29">
        <v>1203</v>
      </c>
      <c r="D163" s="21">
        <v>41516</v>
      </c>
      <c r="E163" s="21">
        <v>41585</v>
      </c>
      <c r="F163" s="21">
        <v>41593</v>
      </c>
      <c r="G163" s="20" t="s">
        <v>4</v>
      </c>
      <c r="H163" s="20" t="s">
        <v>26</v>
      </c>
      <c r="I163" s="22">
        <v>6</v>
      </c>
      <c r="J163" s="20" t="s">
        <v>5</v>
      </c>
      <c r="K163" s="20" t="s">
        <v>26</v>
      </c>
      <c r="L163" s="20" t="s">
        <v>6</v>
      </c>
      <c r="M163" s="23" t="s">
        <v>26</v>
      </c>
      <c r="N163" s="23" t="s">
        <v>7</v>
      </c>
      <c r="O163" s="23" t="s">
        <v>26</v>
      </c>
      <c r="P163" s="24">
        <v>10.6</v>
      </c>
      <c r="Q163" s="24">
        <v>13.3</v>
      </c>
      <c r="R163" s="24">
        <v>17</v>
      </c>
      <c r="S163" s="24">
        <v>141.55000000000001</v>
      </c>
      <c r="T163" s="24">
        <v>1.25</v>
      </c>
      <c r="U163" s="24">
        <v>1024</v>
      </c>
      <c r="V163" s="24">
        <v>1280</v>
      </c>
      <c r="W163" s="24">
        <v>1.3109999999999999</v>
      </c>
      <c r="X163" s="23" t="s">
        <v>21</v>
      </c>
      <c r="Y163" s="23" t="s">
        <v>21</v>
      </c>
      <c r="Z163" s="24">
        <v>9297</v>
      </c>
      <c r="AA163" s="24">
        <v>60</v>
      </c>
      <c r="AB163" s="24">
        <v>178</v>
      </c>
      <c r="AC163" s="24">
        <v>178</v>
      </c>
      <c r="AD163" s="23" t="s">
        <v>300</v>
      </c>
      <c r="AE163" s="23" t="s">
        <v>11</v>
      </c>
      <c r="AF163" s="23" t="s">
        <v>11</v>
      </c>
      <c r="AG163" s="23" t="s">
        <v>26</v>
      </c>
      <c r="AH163" s="23" t="s">
        <v>26</v>
      </c>
      <c r="AI163" s="23" t="s">
        <v>12</v>
      </c>
      <c r="AJ163" s="23" t="s">
        <v>11</v>
      </c>
      <c r="AK163" s="23" t="s">
        <v>23</v>
      </c>
      <c r="AL163" s="23" t="s">
        <v>13</v>
      </c>
      <c r="AM163" s="23" t="s">
        <v>14</v>
      </c>
      <c r="AN163" s="23" t="s">
        <v>14</v>
      </c>
      <c r="AO163" s="23" t="s">
        <v>14</v>
      </c>
      <c r="AP163" s="23" t="s">
        <v>14</v>
      </c>
      <c r="AQ163" s="23" t="s">
        <v>14</v>
      </c>
      <c r="AR163" s="23"/>
      <c r="AS163" s="23" t="s">
        <v>13</v>
      </c>
      <c r="AT163" s="23" t="s">
        <v>14</v>
      </c>
      <c r="AU163" s="23" t="s">
        <v>14</v>
      </c>
      <c r="AV163" s="25" t="s">
        <v>14</v>
      </c>
      <c r="AW163" s="25" t="s">
        <v>14</v>
      </c>
      <c r="AX163" s="26">
        <v>17</v>
      </c>
      <c r="AY163" s="26">
        <v>141.55000000000001</v>
      </c>
      <c r="AZ163" s="25" t="s">
        <v>14</v>
      </c>
      <c r="BA163" s="25" t="s">
        <v>14</v>
      </c>
      <c r="BB163" s="23" t="s">
        <v>14</v>
      </c>
      <c r="BC163" s="23" t="s">
        <v>15</v>
      </c>
      <c r="BD163" s="23" t="s">
        <v>14</v>
      </c>
      <c r="BE163" s="23" t="s">
        <v>11</v>
      </c>
      <c r="BF163" s="23" t="s">
        <v>992</v>
      </c>
      <c r="BG163" s="23" t="s">
        <v>11</v>
      </c>
      <c r="BH163" s="23" t="s">
        <v>17</v>
      </c>
      <c r="BI163" s="23" t="s">
        <v>14</v>
      </c>
      <c r="BJ163" s="23"/>
      <c r="BK163" s="23" t="s">
        <v>11</v>
      </c>
      <c r="BL163" s="23" t="s">
        <v>11</v>
      </c>
      <c r="BM163" s="23" t="s">
        <v>11</v>
      </c>
      <c r="BN163" s="23"/>
      <c r="BO163" s="24">
        <v>30.6</v>
      </c>
      <c r="BP163" s="24">
        <v>262.8</v>
      </c>
      <c r="BQ163" s="24">
        <v>250</v>
      </c>
      <c r="BR163" s="23"/>
      <c r="BS163" s="24">
        <v>200</v>
      </c>
      <c r="BT163" s="23"/>
      <c r="BU163" s="23"/>
      <c r="BV163" s="24">
        <v>11.3</v>
      </c>
      <c r="BW163" s="24">
        <v>0.41</v>
      </c>
      <c r="BX163" s="23"/>
      <c r="BY163" s="24">
        <v>0.19</v>
      </c>
      <c r="BZ163" s="27">
        <v>0.41</v>
      </c>
      <c r="CA163" s="27">
        <v>0.19</v>
      </c>
      <c r="CB163" s="25"/>
      <c r="CC163" s="25"/>
      <c r="CD163" s="28">
        <v>11.22</v>
      </c>
      <c r="CE163" s="28">
        <v>0.41</v>
      </c>
      <c r="CF163" s="25"/>
      <c r="CG163" s="28">
        <v>0.19</v>
      </c>
      <c r="CH163" s="28">
        <v>15.09</v>
      </c>
      <c r="CI163" s="28">
        <v>0.5</v>
      </c>
      <c r="CJ163" s="28">
        <v>0.5</v>
      </c>
      <c r="CK163" s="28">
        <v>0</v>
      </c>
      <c r="CL163" s="28">
        <v>0</v>
      </c>
      <c r="CM163" s="28">
        <v>0.5</v>
      </c>
      <c r="CN163" s="25"/>
      <c r="CO163" s="28">
        <v>0</v>
      </c>
      <c r="CP163" s="30" t="s">
        <v>5</v>
      </c>
      <c r="CQ163" s="8">
        <f t="shared" si="23"/>
        <v>9261.7449664429514</v>
      </c>
      <c r="CR163" s="8">
        <f t="shared" si="24"/>
        <v>19</v>
      </c>
      <c r="CS163" s="8">
        <f t="shared" si="25"/>
        <v>1.5</v>
      </c>
      <c r="CT163" s="8">
        <f t="shared" si="26"/>
        <v>30</v>
      </c>
      <c r="CU163" s="8">
        <f t="shared" si="27"/>
        <v>200</v>
      </c>
      <c r="CV163" s="10">
        <f t="shared" si="28"/>
        <v>37199.340000000004</v>
      </c>
      <c r="CW163" s="10">
        <f t="shared" si="31"/>
        <v>37.199340000000007</v>
      </c>
      <c r="CX163" s="8" t="str">
        <f t="shared" si="29"/>
        <v>No</v>
      </c>
      <c r="CY163" s="30" t="s">
        <v>11</v>
      </c>
      <c r="CZ163" s="30" t="s">
        <v>11</v>
      </c>
      <c r="DA163" s="31" t="s">
        <v>11</v>
      </c>
      <c r="DB163" s="31" t="s">
        <v>11</v>
      </c>
      <c r="DC163" s="8" t="str">
        <f t="shared" si="30"/>
        <v>No</v>
      </c>
      <c r="DD163" s="8" t="s">
        <v>11</v>
      </c>
      <c r="DE163" s="30" t="s">
        <v>11</v>
      </c>
      <c r="DF163" s="10">
        <f t="shared" si="32"/>
        <v>36.980339999999998</v>
      </c>
      <c r="DG163" s="9">
        <f>IF(S163&lt;Monitors!$H$4,(S163*Monitors!$I$4)+Monitors!$J$4,IF(S163&lt;Monitors!$H$5,(S163*Monitors!$I$5)+Monitors!$J$5,IF(S163&lt;Monitors!$H$6,(S163*Monitors!$I$6)+Monitors!$J$6,IF(S163&lt;Monitors!$H$7,(Monitors!$I$7*S163)+Monitors!$J$7,IF(S163&lt;Monitors!$H$8,(S163*Monitors!$I$8)+Monitors!$J$8,IF(S163&lt;Monitors!$H$9,(S163*Monitors!$I$9)+Monitors!$J$9,IF(S163&lt;Monitors!$H$10,(S163*Monitors!$I$10)+Monitors!$J$10,IF(S163&lt;Monitors!$H$11,(S163*Monitors!$I$11)+Monitors!$J$11,Monitors!$J$12))))))))</f>
        <v>24.940625000000011</v>
      </c>
      <c r="DH163" s="10">
        <f>$DF163-(Monitors!$B$4*'All Data'!$W163)</f>
        <v>28.943909999999999</v>
      </c>
      <c r="DI163" s="10">
        <f>IF($CX163="Yes",DH163-(Monitors!$E$4*(DG163+(Monitors!$B$4*'All Data'!$W163))),'All Data'!DH163)</f>
        <v>28.943909999999999</v>
      </c>
      <c r="DJ163" s="10">
        <f>IF(DD163="Yes",'All Data'!DI163-(DG163*Monitors!$C$4),'All Data'!DI163)</f>
        <v>28.943909999999999</v>
      </c>
      <c r="DK163" s="10">
        <f>IF($DE163="Yes",DJ163-(DG163*Monitors!$D$4),'All Data'!DJ163)</f>
        <v>28.943909999999999</v>
      </c>
      <c r="DL163" s="10">
        <f>IF($CZ163="Yes",DK163-Monitors!$C$7,'All Data'!DK163)</f>
        <v>28.943909999999999</v>
      </c>
      <c r="DM163" s="10">
        <f>IF($DA163="Yes",DL163-Monitors!$D$7,'All Data'!DL163)</f>
        <v>28.943909999999999</v>
      </c>
      <c r="DN163" s="10">
        <f>IF(DB163="Yes",DM163-((DG163+(W163*Monitors!$B$4))*Monitors!$F$4),'All Data'!DM163)</f>
        <v>28.943909999999999</v>
      </c>
      <c r="DO163" s="8" t="str">
        <f t="shared" si="33"/>
        <v>No</v>
      </c>
      <c r="DP163" s="10">
        <v>1.4879736000000003</v>
      </c>
      <c r="DQ163" s="10">
        <v>9.8120264000000006</v>
      </c>
      <c r="DR163" s="10">
        <v>9.8120264000000006</v>
      </c>
      <c r="DS163" s="9">
        <v>13.515543704937274</v>
      </c>
      <c r="DT163" s="9" t="s">
        <v>23</v>
      </c>
      <c r="DU163" s="14">
        <v>0</v>
      </c>
    </row>
    <row r="164" spans="1:125" ht="18" customHeight="1">
      <c r="A164" s="29">
        <v>163</v>
      </c>
      <c r="B164" s="29">
        <v>19</v>
      </c>
      <c r="C164" s="29">
        <v>884</v>
      </c>
      <c r="D164" s="21">
        <v>41562</v>
      </c>
      <c r="E164" s="21">
        <v>41592</v>
      </c>
      <c r="F164" s="21">
        <v>41597</v>
      </c>
      <c r="G164" s="20" t="s">
        <v>4</v>
      </c>
      <c r="H164" s="20" t="s">
        <v>26</v>
      </c>
      <c r="I164" s="22">
        <v>6</v>
      </c>
      <c r="J164" s="20" t="s">
        <v>5</v>
      </c>
      <c r="K164" s="20" t="s">
        <v>26</v>
      </c>
      <c r="L164" s="20" t="s">
        <v>27</v>
      </c>
      <c r="M164" s="23" t="s">
        <v>27</v>
      </c>
      <c r="N164" s="23" t="s">
        <v>7</v>
      </c>
      <c r="O164" s="23" t="s">
        <v>26</v>
      </c>
      <c r="P164" s="24">
        <v>13.3</v>
      </c>
      <c r="Q164" s="24">
        <v>10.6</v>
      </c>
      <c r="R164" s="24">
        <v>17</v>
      </c>
      <c r="S164" s="24">
        <v>141.6</v>
      </c>
      <c r="T164" s="24">
        <v>1.25</v>
      </c>
      <c r="U164" s="24">
        <v>1024</v>
      </c>
      <c r="V164" s="24">
        <v>1280</v>
      </c>
      <c r="W164" s="24">
        <v>1.3109999999999999</v>
      </c>
      <c r="X164" s="23" t="s">
        <v>21</v>
      </c>
      <c r="Y164" s="23" t="s">
        <v>21</v>
      </c>
      <c r="Z164" s="24">
        <v>9297</v>
      </c>
      <c r="AA164" s="24">
        <v>60</v>
      </c>
      <c r="AB164" s="24">
        <v>170</v>
      </c>
      <c r="AC164" s="24">
        <v>160</v>
      </c>
      <c r="AD164" s="23" t="s">
        <v>28</v>
      </c>
      <c r="AE164" s="23" t="s">
        <v>23</v>
      </c>
      <c r="AF164" s="23" t="s">
        <v>11</v>
      </c>
      <c r="AG164" s="23" t="s">
        <v>26</v>
      </c>
      <c r="AH164" s="23" t="s">
        <v>26</v>
      </c>
      <c r="AI164" s="23" t="s">
        <v>12</v>
      </c>
      <c r="AJ164" s="23" t="s">
        <v>11</v>
      </c>
      <c r="AK164" s="23" t="s">
        <v>23</v>
      </c>
      <c r="AL164" s="23" t="s">
        <v>25</v>
      </c>
      <c r="AM164" s="23" t="s">
        <v>26</v>
      </c>
      <c r="AN164" s="23" t="s">
        <v>14</v>
      </c>
      <c r="AO164" s="23" t="s">
        <v>14</v>
      </c>
      <c r="AP164" s="23" t="s">
        <v>14</v>
      </c>
      <c r="AQ164" s="23" t="s">
        <v>14</v>
      </c>
      <c r="AR164" s="23"/>
      <c r="AS164" s="23" t="s">
        <v>25</v>
      </c>
      <c r="AT164" s="23" t="s">
        <v>26</v>
      </c>
      <c r="AU164" s="23" t="s">
        <v>14</v>
      </c>
      <c r="AV164" s="25" t="s">
        <v>14</v>
      </c>
      <c r="AW164" s="25" t="s">
        <v>14</v>
      </c>
      <c r="AX164" s="26">
        <v>17</v>
      </c>
      <c r="AY164" s="26">
        <v>141.6</v>
      </c>
      <c r="AZ164" s="25" t="s">
        <v>14</v>
      </c>
      <c r="BA164" s="25" t="s">
        <v>14</v>
      </c>
      <c r="BB164" s="23" t="s">
        <v>14</v>
      </c>
      <c r="BC164" s="23" t="s">
        <v>15</v>
      </c>
      <c r="BD164" s="23" t="s">
        <v>26</v>
      </c>
      <c r="BE164" s="23" t="s">
        <v>11</v>
      </c>
      <c r="BF164" s="23" t="s">
        <v>405</v>
      </c>
      <c r="BG164" s="23" t="s">
        <v>11</v>
      </c>
      <c r="BH164" s="23" t="s">
        <v>17</v>
      </c>
      <c r="BI164" s="23" t="s">
        <v>14</v>
      </c>
      <c r="BJ164" s="23"/>
      <c r="BK164" s="23" t="s">
        <v>11</v>
      </c>
      <c r="BL164" s="23" t="s">
        <v>11</v>
      </c>
      <c r="BM164" s="23" t="s">
        <v>11</v>
      </c>
      <c r="BN164" s="23"/>
      <c r="BO164" s="24">
        <v>10.1</v>
      </c>
      <c r="BP164" s="24">
        <v>293</v>
      </c>
      <c r="BQ164" s="24">
        <v>250</v>
      </c>
      <c r="BR164" s="24">
        <v>179.3</v>
      </c>
      <c r="BS164" s="24">
        <v>200</v>
      </c>
      <c r="BT164" s="23"/>
      <c r="BU164" s="23"/>
      <c r="BV164" s="24">
        <v>11.35</v>
      </c>
      <c r="BW164" s="24">
        <v>0.21</v>
      </c>
      <c r="BX164" s="23"/>
      <c r="BY164" s="24">
        <v>0.14000000000000001</v>
      </c>
      <c r="BZ164" s="27">
        <v>0.21</v>
      </c>
      <c r="CA164" s="27">
        <v>0.14000000000000001</v>
      </c>
      <c r="CB164" s="25"/>
      <c r="CC164" s="25"/>
      <c r="CD164" s="28">
        <v>11.52</v>
      </c>
      <c r="CE164" s="28">
        <v>0.27</v>
      </c>
      <c r="CF164" s="25"/>
      <c r="CG164" s="28">
        <v>0.19</v>
      </c>
      <c r="CH164" s="28">
        <v>15.09</v>
      </c>
      <c r="CI164" s="28">
        <v>0.5</v>
      </c>
      <c r="CJ164" s="28">
        <v>0.5</v>
      </c>
      <c r="CK164" s="28">
        <v>0</v>
      </c>
      <c r="CL164" s="28">
        <v>0</v>
      </c>
      <c r="CM164" s="28">
        <v>0.5</v>
      </c>
      <c r="CN164" s="25"/>
      <c r="CO164" s="28">
        <v>1</v>
      </c>
      <c r="CP164" s="30" t="s">
        <v>5</v>
      </c>
      <c r="CQ164" s="8">
        <f t="shared" si="23"/>
        <v>9258.4745762711864</v>
      </c>
      <c r="CR164" s="8">
        <f t="shared" si="24"/>
        <v>19</v>
      </c>
      <c r="CS164" s="8">
        <f t="shared" si="25"/>
        <v>1.5</v>
      </c>
      <c r="CT164" s="8">
        <f t="shared" si="26"/>
        <v>30</v>
      </c>
      <c r="CU164" s="8">
        <f t="shared" si="27"/>
        <v>200</v>
      </c>
      <c r="CV164" s="10">
        <f t="shared" si="28"/>
        <v>41488.799999999996</v>
      </c>
      <c r="CW164" s="10">
        <f t="shared" si="31"/>
        <v>41.488799999999998</v>
      </c>
      <c r="CX164" s="8" t="str">
        <f t="shared" si="29"/>
        <v>No</v>
      </c>
      <c r="CY164" s="30" t="s">
        <v>11</v>
      </c>
      <c r="CZ164" s="30" t="s">
        <v>11</v>
      </c>
      <c r="DA164" s="31" t="s">
        <v>11</v>
      </c>
      <c r="DB164" s="31" t="s">
        <v>11</v>
      </c>
      <c r="DC164" s="8" t="str">
        <f t="shared" si="30"/>
        <v>No</v>
      </c>
      <c r="DD164" s="8" t="s">
        <v>11</v>
      </c>
      <c r="DE164" s="30" t="s">
        <v>11</v>
      </c>
      <c r="DF164" s="10">
        <f t="shared" si="32"/>
        <v>35.994839999999996</v>
      </c>
      <c r="DG164" s="9">
        <f>IF(S164&lt;Monitors!$H$4,(S164*Monitors!$I$4)+Monitors!$J$4,IF(S164&lt;Monitors!$H$5,(S164*Monitors!$I$5)+Monitors!$J$5,IF(S164&lt;Monitors!$H$6,(S164*Monitors!$I$6)+Monitors!$J$6,IF(S164&lt;Monitors!$H$7,(Monitors!$I$7*S164)+Monitors!$J$7,IF(S164&lt;Monitors!$H$8,(S164*Monitors!$I$8)+Monitors!$J$8,IF(S164&lt;Monitors!$H$9,(S164*Monitors!$I$9)+Monitors!$J$9,IF(S164&lt;Monitors!$H$10,(S164*Monitors!$I$10)+Monitors!$J$10,IF(S164&lt;Monitors!$H$11,(S164*Monitors!$I$11)+Monitors!$J$11,Monitors!$J$12))))))))</f>
        <v>24.974999999999994</v>
      </c>
      <c r="DH164" s="10">
        <f>$DF164-(Monitors!$B$4*'All Data'!$W164)</f>
        <v>27.958409999999997</v>
      </c>
      <c r="DI164" s="10">
        <f>IF($CX164="Yes",DH164-(Monitors!$E$4*(DG164+(Monitors!$B$4*'All Data'!$W164))),'All Data'!DH164)</f>
        <v>27.958409999999997</v>
      </c>
      <c r="DJ164" s="10">
        <f>IF(DD164="Yes",'All Data'!DI164-(DG164*Monitors!$C$4),'All Data'!DI164)</f>
        <v>27.958409999999997</v>
      </c>
      <c r="DK164" s="10">
        <f>IF($DE164="Yes",DJ164-(DG164*Monitors!$D$4),'All Data'!DJ164)</f>
        <v>27.958409999999997</v>
      </c>
      <c r="DL164" s="10">
        <f>IF($CZ164="Yes",DK164-Monitors!$C$7,'All Data'!DK164)</f>
        <v>27.958409999999997</v>
      </c>
      <c r="DM164" s="10">
        <f>IF($DA164="Yes",DL164-Monitors!$D$7,'All Data'!DL164)</f>
        <v>27.958409999999997</v>
      </c>
      <c r="DN164" s="10">
        <f>IF(DB164="Yes",DM164-((DG164+(W164*Monitors!$B$4))*Monitors!$F$4),'All Data'!DM164)</f>
        <v>27.958409999999997</v>
      </c>
      <c r="DO164" s="8" t="str">
        <f t="shared" si="33"/>
        <v>No</v>
      </c>
      <c r="DP164" s="10">
        <v>1.6595519999999999</v>
      </c>
      <c r="DQ164" s="10">
        <v>9.690448</v>
      </c>
      <c r="DR164" s="10">
        <v>9.690448</v>
      </c>
      <c r="DS164" s="9">
        <v>13.520284706942011</v>
      </c>
      <c r="DT164" s="9" t="s">
        <v>23</v>
      </c>
      <c r="DU164" s="14">
        <v>0</v>
      </c>
    </row>
    <row r="165" spans="1:125" ht="18" customHeight="1">
      <c r="A165" s="29">
        <v>164</v>
      </c>
      <c r="B165" s="29">
        <v>26</v>
      </c>
      <c r="C165" s="29">
        <v>806</v>
      </c>
      <c r="D165" s="21">
        <v>41516</v>
      </c>
      <c r="E165" s="21">
        <v>41624</v>
      </c>
      <c r="F165" s="21">
        <v>41626</v>
      </c>
      <c r="G165" s="20" t="s">
        <v>4</v>
      </c>
      <c r="H165" s="20" t="s">
        <v>26</v>
      </c>
      <c r="I165" s="22">
        <v>6</v>
      </c>
      <c r="J165" s="20" t="s">
        <v>5</v>
      </c>
      <c r="K165" s="20" t="s">
        <v>26</v>
      </c>
      <c r="L165" s="20" t="s">
        <v>27</v>
      </c>
      <c r="M165" s="23" t="s">
        <v>27</v>
      </c>
      <c r="N165" s="23" t="s">
        <v>7</v>
      </c>
      <c r="O165" s="23" t="s">
        <v>26</v>
      </c>
      <c r="P165" s="24">
        <v>10.6</v>
      </c>
      <c r="Q165" s="24">
        <v>13.3</v>
      </c>
      <c r="R165" s="24">
        <v>17</v>
      </c>
      <c r="S165" s="24">
        <v>141.6</v>
      </c>
      <c r="T165" s="24">
        <v>1.25</v>
      </c>
      <c r="U165" s="24">
        <v>1024</v>
      </c>
      <c r="V165" s="24">
        <v>1280</v>
      </c>
      <c r="W165" s="24">
        <v>1.3109999999999999</v>
      </c>
      <c r="X165" s="23" t="s">
        <v>21</v>
      </c>
      <c r="Y165" s="23" t="s">
        <v>21</v>
      </c>
      <c r="Z165" s="24">
        <v>9257</v>
      </c>
      <c r="AA165" s="24">
        <v>60</v>
      </c>
      <c r="AB165" s="24">
        <v>178</v>
      </c>
      <c r="AC165" s="24">
        <v>178</v>
      </c>
      <c r="AD165" s="23" t="s">
        <v>73</v>
      </c>
      <c r="AE165" s="23" t="s">
        <v>23</v>
      </c>
      <c r="AF165" s="23" t="s">
        <v>11</v>
      </c>
      <c r="AG165" s="23"/>
      <c r="AH165" s="23"/>
      <c r="AI165" s="23" t="s">
        <v>12</v>
      </c>
      <c r="AJ165" s="23" t="s">
        <v>11</v>
      </c>
      <c r="AK165" s="23" t="s">
        <v>23</v>
      </c>
      <c r="AL165" s="23" t="s">
        <v>13</v>
      </c>
      <c r="AM165" s="23" t="s">
        <v>14</v>
      </c>
      <c r="AN165" s="23" t="s">
        <v>14</v>
      </c>
      <c r="AO165" s="23" t="s">
        <v>14</v>
      </c>
      <c r="AP165" s="23" t="s">
        <v>14</v>
      </c>
      <c r="AQ165" s="23" t="s">
        <v>14</v>
      </c>
      <c r="AR165" s="23"/>
      <c r="AS165" s="23" t="s">
        <v>13</v>
      </c>
      <c r="AT165" s="23" t="s">
        <v>14</v>
      </c>
      <c r="AU165" s="23" t="s">
        <v>14</v>
      </c>
      <c r="AV165" s="25" t="s">
        <v>14</v>
      </c>
      <c r="AW165" s="25" t="s">
        <v>14</v>
      </c>
      <c r="AX165" s="26">
        <v>17</v>
      </c>
      <c r="AY165" s="26">
        <v>141.6</v>
      </c>
      <c r="AZ165" s="25" t="s">
        <v>14</v>
      </c>
      <c r="BA165" s="25" t="s">
        <v>14</v>
      </c>
      <c r="BB165" s="23" t="s">
        <v>14</v>
      </c>
      <c r="BC165" s="23" t="s">
        <v>15</v>
      </c>
      <c r="BD165" s="23" t="s">
        <v>14</v>
      </c>
      <c r="BE165" s="23" t="s">
        <v>11</v>
      </c>
      <c r="BF165" s="23" t="s">
        <v>863</v>
      </c>
      <c r="BG165" s="23" t="s">
        <v>11</v>
      </c>
      <c r="BH165" s="23" t="s">
        <v>17</v>
      </c>
      <c r="BI165" s="23" t="s">
        <v>14</v>
      </c>
      <c r="BJ165" s="23"/>
      <c r="BK165" s="23" t="s">
        <v>11</v>
      </c>
      <c r="BL165" s="23" t="s">
        <v>11</v>
      </c>
      <c r="BM165" s="23" t="s">
        <v>11</v>
      </c>
      <c r="BN165" s="23"/>
      <c r="BO165" s="24">
        <v>13.9</v>
      </c>
      <c r="BP165" s="24">
        <v>260</v>
      </c>
      <c r="BQ165" s="24">
        <v>250</v>
      </c>
      <c r="BR165" s="24">
        <v>200</v>
      </c>
      <c r="BS165" s="24">
        <v>200</v>
      </c>
      <c r="BT165" s="23"/>
      <c r="BU165" s="23"/>
      <c r="BV165" s="24">
        <v>11.63</v>
      </c>
      <c r="BW165" s="24">
        <v>7.0000000000000007E-2</v>
      </c>
      <c r="BX165" s="23"/>
      <c r="BY165" s="24">
        <v>0.06</v>
      </c>
      <c r="BZ165" s="27">
        <v>7.0000000000000007E-2</v>
      </c>
      <c r="CA165" s="27">
        <v>0.06</v>
      </c>
      <c r="CB165" s="25"/>
      <c r="CC165" s="25"/>
      <c r="CD165" s="28">
        <v>11.69</v>
      </c>
      <c r="CE165" s="28">
        <v>0.1</v>
      </c>
      <c r="CF165" s="25"/>
      <c r="CG165" s="28">
        <v>0.09</v>
      </c>
      <c r="CH165" s="28">
        <v>15.1</v>
      </c>
      <c r="CI165" s="28">
        <v>0.5</v>
      </c>
      <c r="CJ165" s="28">
        <v>0.5</v>
      </c>
      <c r="CK165" s="25"/>
      <c r="CL165" s="28">
        <v>0</v>
      </c>
      <c r="CM165" s="28">
        <v>0.5</v>
      </c>
      <c r="CN165" s="25"/>
      <c r="CO165" s="28">
        <v>0</v>
      </c>
      <c r="CP165" s="30" t="s">
        <v>5</v>
      </c>
      <c r="CQ165" s="8">
        <f t="shared" si="23"/>
        <v>9258.4745762711864</v>
      </c>
      <c r="CR165" s="8">
        <f t="shared" si="24"/>
        <v>19</v>
      </c>
      <c r="CS165" s="8">
        <f t="shared" si="25"/>
        <v>1.5</v>
      </c>
      <c r="CT165" s="8">
        <f t="shared" si="26"/>
        <v>30</v>
      </c>
      <c r="CU165" s="8">
        <f t="shared" si="27"/>
        <v>200</v>
      </c>
      <c r="CV165" s="10">
        <f t="shared" si="28"/>
        <v>36816</v>
      </c>
      <c r="CW165" s="10">
        <f t="shared" si="31"/>
        <v>36.816000000000003</v>
      </c>
      <c r="CX165" s="8" t="str">
        <f t="shared" si="29"/>
        <v>No</v>
      </c>
      <c r="CY165" s="30" t="s">
        <v>11</v>
      </c>
      <c r="CZ165" s="30" t="s">
        <v>11</v>
      </c>
      <c r="DA165" s="31" t="s">
        <v>11</v>
      </c>
      <c r="DB165" s="31" t="s">
        <v>11</v>
      </c>
      <c r="DC165" s="8" t="str">
        <f t="shared" si="30"/>
        <v>No</v>
      </c>
      <c r="DD165" s="8" t="s">
        <v>11</v>
      </c>
      <c r="DE165" s="30" t="s">
        <v>11</v>
      </c>
      <c r="DF165" s="10">
        <f t="shared" si="32"/>
        <v>36.056159999999998</v>
      </c>
      <c r="DG165" s="9">
        <f>IF(S165&lt;Monitors!$H$4,(S165*Monitors!$I$4)+Monitors!$J$4,IF(S165&lt;Monitors!$H$5,(S165*Monitors!$I$5)+Monitors!$J$5,IF(S165&lt;Monitors!$H$6,(S165*Monitors!$I$6)+Monitors!$J$6,IF(S165&lt;Monitors!$H$7,(Monitors!$I$7*S165)+Monitors!$J$7,IF(S165&lt;Monitors!$H$8,(S165*Monitors!$I$8)+Monitors!$J$8,IF(S165&lt;Monitors!$H$9,(S165*Monitors!$I$9)+Monitors!$J$9,IF(S165&lt;Monitors!$H$10,(S165*Monitors!$I$10)+Monitors!$J$10,IF(S165&lt;Monitors!$H$11,(S165*Monitors!$I$11)+Monitors!$J$11,Monitors!$J$12))))))))</f>
        <v>24.974999999999994</v>
      </c>
      <c r="DH165" s="10">
        <f>$DF165-(Monitors!$B$4*'All Data'!$W165)</f>
        <v>28.019729999999999</v>
      </c>
      <c r="DI165" s="10">
        <f>IF($CX165="Yes",DH165-(Monitors!$E$4*(DG165+(Monitors!$B$4*'All Data'!$W165))),'All Data'!DH165)</f>
        <v>28.019729999999999</v>
      </c>
      <c r="DJ165" s="10">
        <f>IF(DD165="Yes",'All Data'!DI165-(DG165*Monitors!$C$4),'All Data'!DI165)</f>
        <v>28.019729999999999</v>
      </c>
      <c r="DK165" s="10">
        <f>IF($DE165="Yes",DJ165-(DG165*Monitors!$D$4),'All Data'!DJ165)</f>
        <v>28.019729999999999</v>
      </c>
      <c r="DL165" s="10">
        <f>IF($CZ165="Yes",DK165-Monitors!$C$7,'All Data'!DK165)</f>
        <v>28.019729999999999</v>
      </c>
      <c r="DM165" s="10">
        <f>IF($DA165="Yes",DL165-Monitors!$D$7,'All Data'!DL165)</f>
        <v>28.019729999999999</v>
      </c>
      <c r="DN165" s="10">
        <f>IF(DB165="Yes",DM165-((DG165+(W165*Monitors!$B$4))*Monitors!$F$4),'All Data'!DM165)</f>
        <v>28.019729999999999</v>
      </c>
      <c r="DO165" s="8" t="str">
        <f t="shared" si="33"/>
        <v>No</v>
      </c>
      <c r="DP165" s="10">
        <v>1.4726400000000002</v>
      </c>
      <c r="DQ165" s="10">
        <v>10.157360000000001</v>
      </c>
      <c r="DR165" s="10">
        <v>10.157360000000001</v>
      </c>
      <c r="DS165" s="9">
        <v>13.520284706942011</v>
      </c>
      <c r="DT165" s="9" t="s">
        <v>23</v>
      </c>
      <c r="DU165" s="14">
        <v>0</v>
      </c>
    </row>
    <row r="166" spans="1:125" ht="18" customHeight="1">
      <c r="A166" s="29">
        <v>165</v>
      </c>
      <c r="B166" s="29">
        <v>35</v>
      </c>
      <c r="C166" s="29">
        <v>541</v>
      </c>
      <c r="D166" s="21">
        <v>41453</v>
      </c>
      <c r="E166" s="21">
        <v>41425</v>
      </c>
      <c r="F166" s="21">
        <v>41451</v>
      </c>
      <c r="G166" s="20" t="s">
        <v>4</v>
      </c>
      <c r="H166" s="20"/>
      <c r="I166" s="22">
        <v>6</v>
      </c>
      <c r="J166" s="20" t="s">
        <v>5</v>
      </c>
      <c r="K166" s="20"/>
      <c r="L166" s="20" t="s">
        <v>6</v>
      </c>
      <c r="M166" s="23"/>
      <c r="N166" s="23" t="s">
        <v>7</v>
      </c>
      <c r="O166" s="23"/>
      <c r="P166" s="24">
        <v>11.9</v>
      </c>
      <c r="Q166" s="24">
        <v>14.8</v>
      </c>
      <c r="R166" s="24">
        <v>19</v>
      </c>
      <c r="S166" s="24">
        <v>175.61</v>
      </c>
      <c r="T166" s="24">
        <v>1.25</v>
      </c>
      <c r="U166" s="24">
        <v>1024</v>
      </c>
      <c r="V166" s="24">
        <v>1280</v>
      </c>
      <c r="W166" s="24">
        <v>1.3109999999999999</v>
      </c>
      <c r="X166" s="23" t="s">
        <v>21</v>
      </c>
      <c r="Y166" s="23" t="s">
        <v>21</v>
      </c>
      <c r="Z166" s="24">
        <v>7464</v>
      </c>
      <c r="AA166" s="24">
        <v>60</v>
      </c>
      <c r="AB166" s="24">
        <v>170</v>
      </c>
      <c r="AC166" s="24">
        <v>160</v>
      </c>
      <c r="AD166" s="23" t="s">
        <v>96</v>
      </c>
      <c r="AE166" s="23" t="s">
        <v>11</v>
      </c>
      <c r="AF166" s="23" t="s">
        <v>11</v>
      </c>
      <c r="AG166" s="23"/>
      <c r="AH166" s="23"/>
      <c r="AI166" s="23" t="s">
        <v>12</v>
      </c>
      <c r="AJ166" s="23" t="s">
        <v>11</v>
      </c>
      <c r="AK166" s="23" t="s">
        <v>11</v>
      </c>
      <c r="AL166" s="23" t="s">
        <v>25</v>
      </c>
      <c r="AM166" s="23"/>
      <c r="AN166" s="23" t="s">
        <v>14</v>
      </c>
      <c r="AO166" s="23"/>
      <c r="AP166" s="23" t="s">
        <v>14</v>
      </c>
      <c r="AQ166" s="23"/>
      <c r="AR166" s="23"/>
      <c r="AS166" s="23" t="s">
        <v>25</v>
      </c>
      <c r="AT166" s="23"/>
      <c r="AU166" s="23" t="s">
        <v>14</v>
      </c>
      <c r="AV166" s="25"/>
      <c r="AW166" s="25"/>
      <c r="AX166" s="26">
        <v>19</v>
      </c>
      <c r="AY166" s="26">
        <v>175.61</v>
      </c>
      <c r="AZ166" s="25" t="s">
        <v>14</v>
      </c>
      <c r="BA166" s="25" t="s">
        <v>14</v>
      </c>
      <c r="BB166" s="23"/>
      <c r="BC166" s="23" t="s">
        <v>15</v>
      </c>
      <c r="BD166" s="23"/>
      <c r="BE166" s="23" t="s">
        <v>23</v>
      </c>
      <c r="BF166" s="23" t="s">
        <v>325</v>
      </c>
      <c r="BG166" s="23" t="s">
        <v>11</v>
      </c>
      <c r="BH166" s="23" t="s">
        <v>17</v>
      </c>
      <c r="BI166" s="23"/>
      <c r="BJ166" s="23"/>
      <c r="BK166" s="23" t="s">
        <v>11</v>
      </c>
      <c r="BL166" s="23" t="s">
        <v>11</v>
      </c>
      <c r="BM166" s="23" t="s">
        <v>11</v>
      </c>
      <c r="BN166" s="23"/>
      <c r="BO166" s="24">
        <v>0.4</v>
      </c>
      <c r="BP166" s="24">
        <v>248.3</v>
      </c>
      <c r="BQ166" s="24">
        <v>250</v>
      </c>
      <c r="BR166" s="24">
        <v>247.3</v>
      </c>
      <c r="BS166" s="24">
        <v>200.1</v>
      </c>
      <c r="BT166" s="23"/>
      <c r="BU166" s="23"/>
      <c r="BV166" s="24">
        <v>12.06</v>
      </c>
      <c r="BW166" s="24">
        <v>0.15</v>
      </c>
      <c r="BX166" s="23"/>
      <c r="BY166" s="24">
        <v>0.09</v>
      </c>
      <c r="BZ166" s="27">
        <v>0.15</v>
      </c>
      <c r="CA166" s="27">
        <v>0.09</v>
      </c>
      <c r="CB166" s="25"/>
      <c r="CC166" s="25"/>
      <c r="CD166" s="28">
        <v>11.9</v>
      </c>
      <c r="CE166" s="28">
        <v>0.16</v>
      </c>
      <c r="CF166" s="25"/>
      <c r="CG166" s="28">
        <v>0.11</v>
      </c>
      <c r="CH166" s="28">
        <v>15.95</v>
      </c>
      <c r="CI166" s="28">
        <v>0.5</v>
      </c>
      <c r="CJ166" s="28">
        <v>0.5</v>
      </c>
      <c r="CK166" s="25"/>
      <c r="CL166" s="25"/>
      <c r="CM166" s="28">
        <v>0.55000000000000004</v>
      </c>
      <c r="CN166" s="25"/>
      <c r="CO166" s="28">
        <v>0</v>
      </c>
      <c r="CP166" s="30" t="s">
        <v>5</v>
      </c>
      <c r="CQ166" s="8">
        <f t="shared" si="23"/>
        <v>7465.4062980468079</v>
      </c>
      <c r="CR166" s="8">
        <f t="shared" si="24"/>
        <v>20</v>
      </c>
      <c r="CS166" s="8">
        <f t="shared" si="25"/>
        <v>1.5</v>
      </c>
      <c r="CT166" s="8">
        <f t="shared" si="26"/>
        <v>30</v>
      </c>
      <c r="CU166" s="8">
        <f t="shared" si="27"/>
        <v>200</v>
      </c>
      <c r="CV166" s="10">
        <f t="shared" si="28"/>
        <v>43603.963000000003</v>
      </c>
      <c r="CW166" s="10">
        <f t="shared" si="31"/>
        <v>43.603963</v>
      </c>
      <c r="CX166" s="8" t="str">
        <f t="shared" si="29"/>
        <v>No</v>
      </c>
      <c r="CY166" s="30" t="s">
        <v>11</v>
      </c>
      <c r="CZ166" s="30" t="s">
        <v>11</v>
      </c>
      <c r="DA166" s="31" t="s">
        <v>11</v>
      </c>
      <c r="DB166" s="31" t="s">
        <v>11</v>
      </c>
      <c r="DC166" s="8" t="str">
        <f t="shared" si="30"/>
        <v>No</v>
      </c>
      <c r="DD166" s="8" t="s">
        <v>11</v>
      </c>
      <c r="DE166" s="30" t="s">
        <v>11</v>
      </c>
      <c r="DF166" s="10">
        <f t="shared" si="32"/>
        <v>37.830060000000003</v>
      </c>
      <c r="DG166" s="9">
        <f>IF(S166&lt;Monitors!$H$4,(S166*Monitors!$I$4)+Monitors!$J$4,IF(S166&lt;Monitors!$H$5,(S166*Monitors!$I$5)+Monitors!$J$5,IF(S166&lt;Monitors!$H$6,(S166*Monitors!$I$6)+Monitors!$J$6,IF(S166&lt;Monitors!$H$7,(Monitors!$I$7*S166)+Monitors!$J$7,IF(S166&lt;Monitors!$H$8,(S166*Monitors!$I$8)+Monitors!$J$8,IF(S166&lt;Monitors!$H$9,(S166*Monitors!$I$9)+Monitors!$J$9,IF(S166&lt;Monitors!$H$10,(S166*Monitors!$I$10)+Monitors!$J$10,IF(S166&lt;Monitors!$H$11,(S166*Monitors!$I$11)+Monitors!$J$11,Monitors!$J$12))))))))</f>
        <v>36.085416666666674</v>
      </c>
      <c r="DH166" s="10">
        <f>$DF166-(Monitors!$B$4*'All Data'!$W166)</f>
        <v>29.793630000000004</v>
      </c>
      <c r="DI166" s="10">
        <f>IF($CX166="Yes",DH166-(Monitors!$E$4*(DG166+(Monitors!$B$4*'All Data'!$W166))),'All Data'!DH166)</f>
        <v>29.793630000000004</v>
      </c>
      <c r="DJ166" s="10">
        <f>IF(DD166="Yes",'All Data'!DI166-(DG166*Monitors!$C$4),'All Data'!DI166)</f>
        <v>29.793630000000004</v>
      </c>
      <c r="DK166" s="10">
        <f>IF($DE166="Yes",DJ166-(DG166*Monitors!$D$4),'All Data'!DJ166)</f>
        <v>29.793630000000004</v>
      </c>
      <c r="DL166" s="10">
        <f>IF($CZ166="Yes",DK166-Monitors!$C$7,'All Data'!DK166)</f>
        <v>29.793630000000004</v>
      </c>
      <c r="DM166" s="10">
        <f>IF($DA166="Yes",DL166-Monitors!$D$7,'All Data'!DL166)</f>
        <v>29.793630000000004</v>
      </c>
      <c r="DN166" s="10">
        <f>IF(DB166="Yes",DM166-((DG166+(W166*Monitors!$B$4))*Monitors!$F$4),'All Data'!DM166)</f>
        <v>29.793630000000004</v>
      </c>
      <c r="DO166" s="8" t="str">
        <f t="shared" si="33"/>
        <v>Yes</v>
      </c>
      <c r="DP166" s="10">
        <v>1.7441585200000003</v>
      </c>
      <c r="DQ166" s="10">
        <v>10.31584148</v>
      </c>
      <c r="DR166" s="10">
        <v>10.31584148</v>
      </c>
      <c r="DS166" s="9">
        <v>16.738778002544457</v>
      </c>
      <c r="DT166" s="9" t="s">
        <v>23</v>
      </c>
      <c r="DU166" s="14">
        <v>0</v>
      </c>
    </row>
    <row r="167" spans="1:125" ht="18" customHeight="1">
      <c r="A167" s="29">
        <v>166</v>
      </c>
      <c r="B167" s="29">
        <v>52</v>
      </c>
      <c r="C167" s="29">
        <v>1334</v>
      </c>
      <c r="D167" s="21">
        <v>41229</v>
      </c>
      <c r="E167" s="21">
        <v>41233</v>
      </c>
      <c r="F167" s="21">
        <v>41488</v>
      </c>
      <c r="G167" s="20" t="s">
        <v>4</v>
      </c>
      <c r="H167" s="20" t="s">
        <v>26</v>
      </c>
      <c r="I167" s="22">
        <v>6</v>
      </c>
      <c r="J167" s="20" t="s">
        <v>5</v>
      </c>
      <c r="K167" s="20" t="s">
        <v>26</v>
      </c>
      <c r="L167" s="20" t="s">
        <v>27</v>
      </c>
      <c r="M167" s="23" t="s">
        <v>27</v>
      </c>
      <c r="N167" s="23" t="s">
        <v>7</v>
      </c>
      <c r="O167" s="23" t="s">
        <v>26</v>
      </c>
      <c r="P167" s="24">
        <v>11.9</v>
      </c>
      <c r="Q167" s="24">
        <v>14.8</v>
      </c>
      <c r="R167" s="24">
        <v>19</v>
      </c>
      <c r="S167" s="24">
        <v>176.12</v>
      </c>
      <c r="T167" s="24">
        <v>1.25</v>
      </c>
      <c r="U167" s="24">
        <v>1024</v>
      </c>
      <c r="V167" s="24">
        <v>1080</v>
      </c>
      <c r="W167" s="24">
        <v>1.3109999999999999</v>
      </c>
      <c r="X167" s="23" t="s">
        <v>21</v>
      </c>
      <c r="Y167" s="23" t="s">
        <v>1002</v>
      </c>
      <c r="Z167" s="24">
        <v>7442</v>
      </c>
      <c r="AA167" s="24">
        <v>60</v>
      </c>
      <c r="AB167" s="24">
        <v>170</v>
      </c>
      <c r="AC167" s="24">
        <v>160</v>
      </c>
      <c r="AD167" s="23" t="s">
        <v>28</v>
      </c>
      <c r="AE167" s="23" t="s">
        <v>23</v>
      </c>
      <c r="AF167" s="23" t="s">
        <v>11</v>
      </c>
      <c r="AG167" s="23" t="s">
        <v>26</v>
      </c>
      <c r="AH167" s="23" t="s">
        <v>26</v>
      </c>
      <c r="AI167" s="23" t="s">
        <v>12</v>
      </c>
      <c r="AJ167" s="23" t="s">
        <v>11</v>
      </c>
      <c r="AK167" s="23" t="s">
        <v>23</v>
      </c>
      <c r="AL167" s="23" t="s">
        <v>25</v>
      </c>
      <c r="AM167" s="23" t="s">
        <v>26</v>
      </c>
      <c r="AN167" s="23" t="s">
        <v>14</v>
      </c>
      <c r="AO167" s="23" t="s">
        <v>26</v>
      </c>
      <c r="AP167" s="23" t="s">
        <v>36</v>
      </c>
      <c r="AQ167" s="23" t="s">
        <v>26</v>
      </c>
      <c r="AR167" s="23"/>
      <c r="AS167" s="23" t="s">
        <v>25</v>
      </c>
      <c r="AT167" s="23" t="s">
        <v>26</v>
      </c>
      <c r="AU167" s="23" t="s">
        <v>14</v>
      </c>
      <c r="AV167" s="25" t="s">
        <v>26</v>
      </c>
      <c r="AW167" s="25" t="s">
        <v>26</v>
      </c>
      <c r="AX167" s="26">
        <v>19</v>
      </c>
      <c r="AY167" s="26">
        <v>176.12</v>
      </c>
      <c r="AZ167" s="25" t="s">
        <v>14</v>
      </c>
      <c r="BA167" s="25" t="s">
        <v>14</v>
      </c>
      <c r="BB167" s="23" t="s">
        <v>26</v>
      </c>
      <c r="BC167" s="23" t="s">
        <v>15</v>
      </c>
      <c r="BD167" s="23" t="s">
        <v>26</v>
      </c>
      <c r="BE167" s="23" t="s">
        <v>11</v>
      </c>
      <c r="BF167" s="23" t="s">
        <v>1003</v>
      </c>
      <c r="BG167" s="23" t="s">
        <v>11</v>
      </c>
      <c r="BH167" s="23" t="s">
        <v>17</v>
      </c>
      <c r="BI167" s="23" t="s">
        <v>26</v>
      </c>
      <c r="BJ167" s="23"/>
      <c r="BK167" s="23" t="s">
        <v>11</v>
      </c>
      <c r="BL167" s="23" t="s">
        <v>11</v>
      </c>
      <c r="BM167" s="23" t="s">
        <v>11</v>
      </c>
      <c r="BN167" s="23"/>
      <c r="BO167" s="24">
        <v>13</v>
      </c>
      <c r="BP167" s="24">
        <v>289</v>
      </c>
      <c r="BQ167" s="24">
        <v>289</v>
      </c>
      <c r="BR167" s="24">
        <v>288</v>
      </c>
      <c r="BS167" s="24">
        <v>200</v>
      </c>
      <c r="BT167" s="23"/>
      <c r="BU167" s="23"/>
      <c r="BV167" s="24">
        <v>12.5</v>
      </c>
      <c r="BW167" s="24">
        <v>0.23</v>
      </c>
      <c r="BX167" s="23"/>
      <c r="BY167" s="24">
        <v>0.14000000000000001</v>
      </c>
      <c r="BZ167" s="27">
        <v>0.23</v>
      </c>
      <c r="CA167" s="27">
        <v>0.14000000000000001</v>
      </c>
      <c r="CB167" s="25"/>
      <c r="CC167" s="25"/>
      <c r="CD167" s="28">
        <v>12.42</v>
      </c>
      <c r="CE167" s="28">
        <v>0.22</v>
      </c>
      <c r="CF167" s="25"/>
      <c r="CG167" s="28">
        <v>0.14000000000000001</v>
      </c>
      <c r="CH167" s="28">
        <v>15.97</v>
      </c>
      <c r="CI167" s="28">
        <v>0.5</v>
      </c>
      <c r="CJ167" s="28">
        <v>0.5</v>
      </c>
      <c r="CK167" s="28">
        <v>0</v>
      </c>
      <c r="CL167" s="28">
        <v>0</v>
      </c>
      <c r="CM167" s="28">
        <v>0.5</v>
      </c>
      <c r="CN167" s="25"/>
      <c r="CO167" s="28">
        <v>0</v>
      </c>
      <c r="CP167" s="30" t="s">
        <v>5</v>
      </c>
      <c r="CQ167" s="8">
        <f t="shared" si="23"/>
        <v>7443.7883261412671</v>
      </c>
      <c r="CR167" s="8">
        <f t="shared" si="24"/>
        <v>20</v>
      </c>
      <c r="CS167" s="8">
        <f t="shared" si="25"/>
        <v>1.5</v>
      </c>
      <c r="CT167" s="8">
        <f t="shared" si="26"/>
        <v>30</v>
      </c>
      <c r="CU167" s="8">
        <f t="shared" si="27"/>
        <v>200</v>
      </c>
      <c r="CV167" s="10">
        <f t="shared" si="28"/>
        <v>50898.68</v>
      </c>
      <c r="CW167" s="10">
        <f t="shared" si="31"/>
        <v>50.898679999999999</v>
      </c>
      <c r="CX167" s="8" t="str">
        <f t="shared" si="29"/>
        <v>No</v>
      </c>
      <c r="CY167" s="30" t="s">
        <v>11</v>
      </c>
      <c r="CZ167" s="30" t="s">
        <v>11</v>
      </c>
      <c r="DA167" s="31" t="s">
        <v>11</v>
      </c>
      <c r="DB167" s="31" t="s">
        <v>11</v>
      </c>
      <c r="DC167" s="8" t="str">
        <f t="shared" si="30"/>
        <v>No</v>
      </c>
      <c r="DD167" s="8" t="s">
        <v>11</v>
      </c>
      <c r="DE167" s="30" t="s">
        <v>11</v>
      </c>
      <c r="DF167" s="10">
        <f t="shared" si="32"/>
        <v>39.634619999999998</v>
      </c>
      <c r="DG167" s="9">
        <f>IF(S167&lt;Monitors!$H$4,(S167*Monitors!$I$4)+Monitors!$J$4,IF(S167&lt;Monitors!$H$5,(S167*Monitors!$I$5)+Monitors!$J$5,IF(S167&lt;Monitors!$H$6,(S167*Monitors!$I$6)+Monitors!$J$6,IF(S167&lt;Monitors!$H$7,(Monitors!$I$7*S167)+Monitors!$J$7,IF(S167&lt;Monitors!$H$8,(S167*Monitors!$I$8)+Monitors!$J$8,IF(S167&lt;Monitors!$H$9,(S167*Monitors!$I$9)+Monitors!$J$9,IF(S167&lt;Monitors!$H$10,(S167*Monitors!$I$10)+Monitors!$J$10,IF(S167&lt;Monitors!$H$11,(S167*Monitors!$I$11)+Monitors!$J$11,Monitors!$J$12))))))))</f>
        <v>36.19166666666667</v>
      </c>
      <c r="DH167" s="10">
        <f>$DF167-(Monitors!$B$4*'All Data'!$W167)</f>
        <v>31.598189999999999</v>
      </c>
      <c r="DI167" s="10">
        <f>IF($CX167="Yes",DH167-(Monitors!$E$4*(DG167+(Monitors!$B$4*'All Data'!$W167))),'All Data'!DH167)</f>
        <v>31.598189999999999</v>
      </c>
      <c r="DJ167" s="10">
        <f>IF(DD167="Yes",'All Data'!DI167-(DG167*Monitors!$C$4),'All Data'!DI167)</f>
        <v>31.598189999999999</v>
      </c>
      <c r="DK167" s="10">
        <f>IF($DE167="Yes",DJ167-(DG167*Monitors!$D$4),'All Data'!DJ167)</f>
        <v>31.598189999999999</v>
      </c>
      <c r="DL167" s="10">
        <f>IF($CZ167="Yes",DK167-Monitors!$C$7,'All Data'!DK167)</f>
        <v>31.598189999999999</v>
      </c>
      <c r="DM167" s="10">
        <f>IF($DA167="Yes",DL167-Monitors!$D$7,'All Data'!DL167)</f>
        <v>31.598189999999999</v>
      </c>
      <c r="DN167" s="10">
        <f>IF(DB167="Yes",DM167-((DG167+(W167*Monitors!$B$4))*Monitors!$F$4),'All Data'!DM167)</f>
        <v>31.598189999999999</v>
      </c>
      <c r="DO167" s="8" t="str">
        <f t="shared" si="33"/>
        <v>Yes</v>
      </c>
      <c r="DP167" s="10">
        <v>2.0359472000000003</v>
      </c>
      <c r="DQ167" s="10">
        <v>10.464052799999999</v>
      </c>
      <c r="DR167" s="10">
        <v>10.464052799999999</v>
      </c>
      <c r="DS167" s="9">
        <v>16.786932839379553</v>
      </c>
      <c r="DT167" s="9" t="s">
        <v>23</v>
      </c>
      <c r="DU167" s="14">
        <v>0</v>
      </c>
    </row>
    <row r="168" spans="1:125" ht="18" customHeight="1">
      <c r="A168" s="29">
        <v>167</v>
      </c>
      <c r="B168" s="29">
        <v>20</v>
      </c>
      <c r="C168" s="29">
        <v>1217</v>
      </c>
      <c r="D168" s="21">
        <v>41289</v>
      </c>
      <c r="E168" s="21">
        <v>41239</v>
      </c>
      <c r="F168" s="21">
        <v>41256</v>
      </c>
      <c r="G168" s="20" t="s">
        <v>4</v>
      </c>
      <c r="H168" s="20"/>
      <c r="I168" s="22">
        <v>6</v>
      </c>
      <c r="J168" s="20" t="s">
        <v>5</v>
      </c>
      <c r="K168" s="20"/>
      <c r="L168" s="20" t="s">
        <v>6</v>
      </c>
      <c r="M168" s="23"/>
      <c r="N168" s="23" t="s">
        <v>7</v>
      </c>
      <c r="O168" s="23"/>
      <c r="P168" s="24">
        <v>11.9</v>
      </c>
      <c r="Q168" s="24">
        <v>14.8</v>
      </c>
      <c r="R168" s="24">
        <v>19</v>
      </c>
      <c r="S168" s="24">
        <v>175.61</v>
      </c>
      <c r="T168" s="24">
        <v>1.25</v>
      </c>
      <c r="U168" s="24">
        <v>1280</v>
      </c>
      <c r="V168" s="24">
        <v>1024</v>
      </c>
      <c r="W168" s="24">
        <v>1.3109999999999999</v>
      </c>
      <c r="X168" s="23" t="s">
        <v>219</v>
      </c>
      <c r="Y168" s="23" t="s">
        <v>219</v>
      </c>
      <c r="Z168" s="24">
        <v>7464</v>
      </c>
      <c r="AA168" s="24">
        <v>60</v>
      </c>
      <c r="AB168" s="24">
        <v>170</v>
      </c>
      <c r="AC168" s="24">
        <v>160</v>
      </c>
      <c r="AD168" s="23" t="s">
        <v>10</v>
      </c>
      <c r="AE168" s="23" t="s">
        <v>11</v>
      </c>
      <c r="AF168" s="23" t="s">
        <v>11</v>
      </c>
      <c r="AG168" s="23"/>
      <c r="AH168" s="23"/>
      <c r="AI168" s="23" t="s">
        <v>12</v>
      </c>
      <c r="AJ168" s="23" t="s">
        <v>11</v>
      </c>
      <c r="AK168" s="23" t="s">
        <v>23</v>
      </c>
      <c r="AL168" s="23" t="s">
        <v>25</v>
      </c>
      <c r="AM168" s="23"/>
      <c r="AN168" s="23" t="s">
        <v>24</v>
      </c>
      <c r="AO168" s="23" t="s">
        <v>220</v>
      </c>
      <c r="AP168" s="23" t="s">
        <v>36</v>
      </c>
      <c r="AQ168" s="23"/>
      <c r="AR168" s="23"/>
      <c r="AS168" s="23" t="s">
        <v>25</v>
      </c>
      <c r="AT168" s="23"/>
      <c r="AU168" s="23" t="s">
        <v>14</v>
      </c>
      <c r="AV168" s="25" t="s">
        <v>220</v>
      </c>
      <c r="AW168" s="25"/>
      <c r="AX168" s="26">
        <v>19</v>
      </c>
      <c r="AY168" s="26">
        <v>175.61</v>
      </c>
      <c r="AZ168" s="25" t="s">
        <v>24</v>
      </c>
      <c r="BA168" s="25" t="s">
        <v>14</v>
      </c>
      <c r="BB168" s="23"/>
      <c r="BC168" s="23" t="s">
        <v>15</v>
      </c>
      <c r="BD168" s="23"/>
      <c r="BE168" s="23" t="s">
        <v>11</v>
      </c>
      <c r="BF168" s="23" t="s">
        <v>221</v>
      </c>
      <c r="BG168" s="23" t="s">
        <v>11</v>
      </c>
      <c r="BH168" s="23" t="s">
        <v>17</v>
      </c>
      <c r="BI168" s="23"/>
      <c r="BJ168" s="23" t="s">
        <v>20</v>
      </c>
      <c r="BK168" s="23" t="s">
        <v>11</v>
      </c>
      <c r="BL168" s="23" t="s">
        <v>11</v>
      </c>
      <c r="BM168" s="23"/>
      <c r="BN168" s="23"/>
      <c r="BO168" s="24">
        <v>21.1</v>
      </c>
      <c r="BP168" s="24">
        <v>230.4</v>
      </c>
      <c r="BQ168" s="24">
        <v>300</v>
      </c>
      <c r="BR168" s="24">
        <v>230.3</v>
      </c>
      <c r="BS168" s="24">
        <v>203.3</v>
      </c>
      <c r="BT168" s="23"/>
      <c r="BU168" s="23"/>
      <c r="BV168" s="24">
        <v>13.14</v>
      </c>
      <c r="BW168" s="24">
        <v>0.23</v>
      </c>
      <c r="BX168" s="23"/>
      <c r="BY168" s="24">
        <v>0.21</v>
      </c>
      <c r="BZ168" s="27">
        <v>0.23</v>
      </c>
      <c r="CA168" s="27">
        <v>0.21</v>
      </c>
      <c r="CB168" s="25"/>
      <c r="CC168" s="25"/>
      <c r="CD168" s="28">
        <v>13.36</v>
      </c>
      <c r="CE168" s="28">
        <v>0.28000000000000003</v>
      </c>
      <c r="CF168" s="25"/>
      <c r="CG168" s="28">
        <v>0.27</v>
      </c>
      <c r="CH168" s="28">
        <v>16</v>
      </c>
      <c r="CI168" s="28">
        <v>0.5</v>
      </c>
      <c r="CJ168" s="28">
        <v>0.5</v>
      </c>
      <c r="CK168" s="25"/>
      <c r="CL168" s="25"/>
      <c r="CM168" s="28">
        <v>0.55000000000000004</v>
      </c>
      <c r="CN168" s="25"/>
      <c r="CO168" s="28">
        <v>0</v>
      </c>
      <c r="CP168" s="30" t="s">
        <v>5</v>
      </c>
      <c r="CQ168" s="8">
        <f t="shared" si="23"/>
        <v>7465.4062980468079</v>
      </c>
      <c r="CR168" s="8">
        <f t="shared" si="24"/>
        <v>20</v>
      </c>
      <c r="CS168" s="8">
        <f t="shared" si="25"/>
        <v>1.5</v>
      </c>
      <c r="CT168" s="8">
        <f t="shared" si="26"/>
        <v>30</v>
      </c>
      <c r="CU168" s="8">
        <f t="shared" si="27"/>
        <v>200</v>
      </c>
      <c r="CV168" s="10">
        <f t="shared" si="28"/>
        <v>40460.544000000002</v>
      </c>
      <c r="CW168" s="10">
        <f t="shared" si="31"/>
        <v>40.460543999999999</v>
      </c>
      <c r="CX168" s="8" t="str">
        <f t="shared" si="29"/>
        <v>No</v>
      </c>
      <c r="CY168" s="30" t="s">
        <v>11</v>
      </c>
      <c r="CZ168" s="30" t="s">
        <v>11</v>
      </c>
      <c r="DA168" s="31" t="s">
        <v>11</v>
      </c>
      <c r="DB168" s="31" t="s">
        <v>11</v>
      </c>
      <c r="DC168" s="8" t="str">
        <f t="shared" si="30"/>
        <v>No</v>
      </c>
      <c r="DD168" s="8" t="s">
        <v>11</v>
      </c>
      <c r="DE168" s="30" t="s">
        <v>11</v>
      </c>
      <c r="DF168" s="10">
        <f t="shared" si="32"/>
        <v>41.59686</v>
      </c>
      <c r="DG168" s="9">
        <f>IF(S168&lt;Monitors!$H$4,(S168*Monitors!$I$4)+Monitors!$J$4,IF(S168&lt;Monitors!$H$5,(S168*Monitors!$I$5)+Monitors!$J$5,IF(S168&lt;Monitors!$H$6,(S168*Monitors!$I$6)+Monitors!$J$6,IF(S168&lt;Monitors!$H$7,(Monitors!$I$7*S168)+Monitors!$J$7,IF(S168&lt;Monitors!$H$8,(S168*Monitors!$I$8)+Monitors!$J$8,IF(S168&lt;Monitors!$H$9,(S168*Monitors!$I$9)+Monitors!$J$9,IF(S168&lt;Monitors!$H$10,(S168*Monitors!$I$10)+Monitors!$J$10,IF(S168&lt;Monitors!$H$11,(S168*Monitors!$I$11)+Monitors!$J$11,Monitors!$J$12))))))))</f>
        <v>36.085416666666674</v>
      </c>
      <c r="DH168" s="10">
        <f>$DF168-(Monitors!$B$4*'All Data'!$W168)</f>
        <v>33.560429999999997</v>
      </c>
      <c r="DI168" s="10">
        <f>IF($CX168="Yes",DH168-(Monitors!$E$4*(DG168+(Monitors!$B$4*'All Data'!$W168))),'All Data'!DH168)</f>
        <v>33.560429999999997</v>
      </c>
      <c r="DJ168" s="10">
        <f>IF(DD168="Yes",'All Data'!DI168-(DG168*Monitors!$C$4),'All Data'!DI168)</f>
        <v>33.560429999999997</v>
      </c>
      <c r="DK168" s="10">
        <f>IF($DE168="Yes",DJ168-(DG168*Monitors!$D$4),'All Data'!DJ168)</f>
        <v>33.560429999999997</v>
      </c>
      <c r="DL168" s="10">
        <f>IF($CZ168="Yes",DK168-Monitors!$C$7,'All Data'!DK168)</f>
        <v>33.560429999999997</v>
      </c>
      <c r="DM168" s="10">
        <f>IF($DA168="Yes",DL168-Monitors!$D$7,'All Data'!DL168)</f>
        <v>33.560429999999997</v>
      </c>
      <c r="DN168" s="10">
        <f>IF(DB168="Yes",DM168-((DG168+(W168*Monitors!$B$4))*Monitors!$F$4),'All Data'!DM168)</f>
        <v>33.560429999999997</v>
      </c>
      <c r="DO168" s="8" t="str">
        <f t="shared" si="33"/>
        <v>Yes</v>
      </c>
      <c r="DP168" s="10">
        <v>1.6184217600000002</v>
      </c>
      <c r="DQ168" s="10">
        <v>11.52157824</v>
      </c>
      <c r="DR168" s="10">
        <v>11.52157824</v>
      </c>
      <c r="DS168" s="9">
        <v>16.738778002544457</v>
      </c>
      <c r="DT168" s="9" t="s">
        <v>23</v>
      </c>
      <c r="DU168" s="14">
        <v>0</v>
      </c>
    </row>
    <row r="169" spans="1:125" ht="18" customHeight="1">
      <c r="A169" s="29">
        <v>168</v>
      </c>
      <c r="B169" s="29">
        <v>24</v>
      </c>
      <c r="C169" s="29">
        <v>14</v>
      </c>
      <c r="D169" s="21">
        <v>41577</v>
      </c>
      <c r="E169" s="21">
        <v>41545</v>
      </c>
      <c r="F169" s="21">
        <v>41647</v>
      </c>
      <c r="G169" s="20" t="s">
        <v>4</v>
      </c>
      <c r="H169" s="20"/>
      <c r="I169" s="22">
        <v>6</v>
      </c>
      <c r="J169" s="20" t="s">
        <v>5</v>
      </c>
      <c r="K169" s="20"/>
      <c r="L169" s="20" t="s">
        <v>6</v>
      </c>
      <c r="M169" s="23"/>
      <c r="N169" s="23" t="s">
        <v>7</v>
      </c>
      <c r="O169" s="23"/>
      <c r="P169" s="24">
        <v>10.6</v>
      </c>
      <c r="Q169" s="24">
        <v>13.3</v>
      </c>
      <c r="R169" s="24">
        <v>17</v>
      </c>
      <c r="S169" s="24">
        <v>141.6</v>
      </c>
      <c r="T169" s="24">
        <v>1.25</v>
      </c>
      <c r="U169" s="24">
        <v>1024</v>
      </c>
      <c r="V169" s="24">
        <v>1280</v>
      </c>
      <c r="W169" s="24">
        <v>1.3109999999999999</v>
      </c>
      <c r="X169" s="23" t="s">
        <v>219</v>
      </c>
      <c r="Y169" s="23" t="s">
        <v>21</v>
      </c>
      <c r="Z169" s="24">
        <v>9257</v>
      </c>
      <c r="AA169" s="24">
        <v>60</v>
      </c>
      <c r="AB169" s="24">
        <v>170</v>
      </c>
      <c r="AC169" s="24">
        <v>160</v>
      </c>
      <c r="AD169" s="23" t="s">
        <v>10</v>
      </c>
      <c r="AE169" s="23" t="s">
        <v>11</v>
      </c>
      <c r="AF169" s="23" t="s">
        <v>11</v>
      </c>
      <c r="AG169" s="23"/>
      <c r="AH169" s="23"/>
      <c r="AI169" s="23" t="s">
        <v>12</v>
      </c>
      <c r="AJ169" s="23" t="s">
        <v>11</v>
      </c>
      <c r="AK169" s="23" t="s">
        <v>11</v>
      </c>
      <c r="AL169" s="23" t="s">
        <v>13</v>
      </c>
      <c r="AM169" s="23"/>
      <c r="AN169" s="23" t="s">
        <v>14</v>
      </c>
      <c r="AO169" s="23"/>
      <c r="AP169" s="23" t="s">
        <v>36</v>
      </c>
      <c r="AQ169" s="23"/>
      <c r="AR169" s="23"/>
      <c r="AS169" s="23" t="s">
        <v>13</v>
      </c>
      <c r="AT169" s="23"/>
      <c r="AU169" s="23" t="s">
        <v>14</v>
      </c>
      <c r="AV169" s="25"/>
      <c r="AW169" s="25"/>
      <c r="AX169" s="26">
        <v>17</v>
      </c>
      <c r="AY169" s="26">
        <v>141.6</v>
      </c>
      <c r="AZ169" s="25" t="s">
        <v>14</v>
      </c>
      <c r="BA169" s="25" t="s">
        <v>14</v>
      </c>
      <c r="BB169" s="23"/>
      <c r="BC169" s="23" t="s">
        <v>15</v>
      </c>
      <c r="BD169" s="23"/>
      <c r="BE169" s="23" t="s">
        <v>11</v>
      </c>
      <c r="BF169" s="23" t="s">
        <v>218</v>
      </c>
      <c r="BG169" s="23" t="s">
        <v>11</v>
      </c>
      <c r="BH169" s="23" t="s">
        <v>17</v>
      </c>
      <c r="BI169" s="23"/>
      <c r="BJ169" s="23" t="s">
        <v>32</v>
      </c>
      <c r="BK169" s="23" t="s">
        <v>11</v>
      </c>
      <c r="BL169" s="23" t="s">
        <v>11</v>
      </c>
      <c r="BM169" s="23"/>
      <c r="BN169" s="23"/>
      <c r="BO169" s="24">
        <v>10.6</v>
      </c>
      <c r="BP169" s="24">
        <v>242.3</v>
      </c>
      <c r="BQ169" s="24">
        <v>250</v>
      </c>
      <c r="BR169" s="24">
        <v>237.6</v>
      </c>
      <c r="BS169" s="24">
        <v>201.8</v>
      </c>
      <c r="BT169" s="23"/>
      <c r="BU169" s="23"/>
      <c r="BV169" s="24">
        <v>13.38</v>
      </c>
      <c r="BW169" s="24">
        <v>0.17</v>
      </c>
      <c r="BX169" s="23"/>
      <c r="BY169" s="24">
        <v>0.13</v>
      </c>
      <c r="BZ169" s="27">
        <v>0.17</v>
      </c>
      <c r="CA169" s="27">
        <v>0.13</v>
      </c>
      <c r="CB169" s="25"/>
      <c r="CC169" s="25"/>
      <c r="CD169" s="28">
        <v>13.39</v>
      </c>
      <c r="CE169" s="28">
        <v>0.19</v>
      </c>
      <c r="CF169" s="25"/>
      <c r="CG169" s="28">
        <v>0.15</v>
      </c>
      <c r="CH169" s="28">
        <v>15.1</v>
      </c>
      <c r="CI169" s="28">
        <v>0.5</v>
      </c>
      <c r="CJ169" s="28">
        <v>0.5</v>
      </c>
      <c r="CK169" s="25"/>
      <c r="CL169" s="25"/>
      <c r="CM169" s="28">
        <v>0.56000000000000005</v>
      </c>
      <c r="CN169" s="25"/>
      <c r="CO169" s="28">
        <v>0</v>
      </c>
      <c r="CP169" s="30" t="s">
        <v>5</v>
      </c>
      <c r="CQ169" s="8">
        <f t="shared" si="23"/>
        <v>9258.4745762711864</v>
      </c>
      <c r="CR169" s="8">
        <f t="shared" si="24"/>
        <v>19</v>
      </c>
      <c r="CS169" s="8">
        <f t="shared" si="25"/>
        <v>1.5</v>
      </c>
      <c r="CT169" s="8">
        <f t="shared" si="26"/>
        <v>30</v>
      </c>
      <c r="CU169" s="8">
        <f t="shared" si="27"/>
        <v>200</v>
      </c>
      <c r="CV169" s="10">
        <f t="shared" si="28"/>
        <v>34309.68</v>
      </c>
      <c r="CW169" s="10">
        <f t="shared" si="31"/>
        <v>34.30968</v>
      </c>
      <c r="CX169" s="8" t="str">
        <f t="shared" si="29"/>
        <v>No</v>
      </c>
      <c r="CY169" s="30" t="s">
        <v>11</v>
      </c>
      <c r="CZ169" s="30" t="s">
        <v>11</v>
      </c>
      <c r="DA169" s="31" t="s">
        <v>11</v>
      </c>
      <c r="DB169" s="31" t="s">
        <v>11</v>
      </c>
      <c r="DC169" s="8" t="str">
        <f t="shared" si="30"/>
        <v>No</v>
      </c>
      <c r="DD169" s="8" t="s">
        <v>11</v>
      </c>
      <c r="DE169" s="30" t="s">
        <v>11</v>
      </c>
      <c r="DF169" s="10">
        <f t="shared" si="32"/>
        <v>41.991059999999997</v>
      </c>
      <c r="DG169" s="9">
        <f>IF(S169&lt;Monitors!$H$4,(S169*Monitors!$I$4)+Monitors!$J$4,IF(S169&lt;Monitors!$H$5,(S169*Monitors!$I$5)+Monitors!$J$5,IF(S169&lt;Monitors!$H$6,(S169*Monitors!$I$6)+Monitors!$J$6,IF(S169&lt;Monitors!$H$7,(Monitors!$I$7*S169)+Monitors!$J$7,IF(S169&lt;Monitors!$H$8,(S169*Monitors!$I$8)+Monitors!$J$8,IF(S169&lt;Monitors!$H$9,(S169*Monitors!$I$9)+Monitors!$J$9,IF(S169&lt;Monitors!$H$10,(S169*Monitors!$I$10)+Monitors!$J$10,IF(S169&lt;Monitors!$H$11,(S169*Monitors!$I$11)+Monitors!$J$11,Monitors!$J$12))))))))</f>
        <v>24.974999999999994</v>
      </c>
      <c r="DH169" s="10">
        <f>$DF169-(Monitors!$B$4*'All Data'!$W169)</f>
        <v>33.954629999999995</v>
      </c>
      <c r="DI169" s="10">
        <f>IF($CX169="Yes",DH169-(Monitors!$E$4*(DG169+(Monitors!$B$4*'All Data'!$W169))),'All Data'!DH169)</f>
        <v>33.954629999999995</v>
      </c>
      <c r="DJ169" s="10">
        <f>IF(DD169="Yes",'All Data'!DI169-(DG169*Monitors!$C$4),'All Data'!DI169)</f>
        <v>33.954629999999995</v>
      </c>
      <c r="DK169" s="10">
        <f>IF($DE169="Yes",DJ169-(DG169*Monitors!$D$4),'All Data'!DJ169)</f>
        <v>33.954629999999995</v>
      </c>
      <c r="DL169" s="10">
        <f>IF($CZ169="Yes",DK169-Monitors!$C$7,'All Data'!DK169)</f>
        <v>33.954629999999995</v>
      </c>
      <c r="DM169" s="10">
        <f>IF($DA169="Yes",DL169-Monitors!$D$7,'All Data'!DL169)</f>
        <v>33.954629999999995</v>
      </c>
      <c r="DN169" s="10">
        <f>IF(DB169="Yes",DM169-((DG169+(W169*Monitors!$B$4))*Monitors!$F$4),'All Data'!DM169)</f>
        <v>33.954629999999995</v>
      </c>
      <c r="DO169" s="8" t="str">
        <f t="shared" si="33"/>
        <v>No</v>
      </c>
      <c r="DP169" s="10">
        <v>1.3723872000000001</v>
      </c>
      <c r="DQ169" s="10">
        <v>12.0076128</v>
      </c>
      <c r="DR169" s="10">
        <v>12.0076128</v>
      </c>
      <c r="DS169" s="9">
        <v>13.520284706942011</v>
      </c>
      <c r="DT169" s="9" t="s">
        <v>23</v>
      </c>
      <c r="DU169" s="14">
        <v>0</v>
      </c>
    </row>
    <row r="170" spans="1:125" ht="18" customHeight="1">
      <c r="A170" s="29">
        <v>169</v>
      </c>
      <c r="B170" s="29">
        <v>13</v>
      </c>
      <c r="C170" s="29">
        <v>839</v>
      </c>
      <c r="D170" s="21">
        <v>41105</v>
      </c>
      <c r="E170" s="21">
        <v>41289</v>
      </c>
      <c r="F170" s="21">
        <v>41290</v>
      </c>
      <c r="G170" s="20" t="s">
        <v>4</v>
      </c>
      <c r="H170" s="20" t="s">
        <v>26</v>
      </c>
      <c r="I170" s="22">
        <v>6</v>
      </c>
      <c r="J170" s="20" t="s">
        <v>5</v>
      </c>
      <c r="K170" s="20" t="s">
        <v>26</v>
      </c>
      <c r="L170" s="20" t="s">
        <v>27</v>
      </c>
      <c r="M170" s="23" t="s">
        <v>27</v>
      </c>
      <c r="N170" s="23" t="s">
        <v>7</v>
      </c>
      <c r="O170" s="23" t="s">
        <v>26</v>
      </c>
      <c r="P170" s="24">
        <v>11.9</v>
      </c>
      <c r="Q170" s="24">
        <v>14.8</v>
      </c>
      <c r="R170" s="24">
        <v>19</v>
      </c>
      <c r="S170" s="24">
        <v>176.12</v>
      </c>
      <c r="T170" s="24">
        <v>1.25</v>
      </c>
      <c r="U170" s="24">
        <v>1024</v>
      </c>
      <c r="V170" s="24">
        <v>1280</v>
      </c>
      <c r="W170" s="24">
        <v>1.3109999999999999</v>
      </c>
      <c r="X170" s="23" t="s">
        <v>21</v>
      </c>
      <c r="Y170" s="23" t="s">
        <v>21</v>
      </c>
      <c r="Z170" s="24">
        <v>7444</v>
      </c>
      <c r="AA170" s="24">
        <v>60</v>
      </c>
      <c r="AB170" s="24">
        <v>170</v>
      </c>
      <c r="AC170" s="24">
        <v>160</v>
      </c>
      <c r="AD170" s="23" t="s">
        <v>400</v>
      </c>
      <c r="AE170" s="23" t="s">
        <v>23</v>
      </c>
      <c r="AF170" s="23" t="s">
        <v>11</v>
      </c>
      <c r="AG170" s="23" t="s">
        <v>26</v>
      </c>
      <c r="AH170" s="23" t="s">
        <v>26</v>
      </c>
      <c r="AI170" s="23" t="s">
        <v>12</v>
      </c>
      <c r="AJ170" s="23" t="s">
        <v>11</v>
      </c>
      <c r="AK170" s="23" t="s">
        <v>23</v>
      </c>
      <c r="AL170" s="23" t="s">
        <v>53</v>
      </c>
      <c r="AM170" s="23" t="s">
        <v>26</v>
      </c>
      <c r="AN170" s="23" t="s">
        <v>72</v>
      </c>
      <c r="AO170" s="23" t="s">
        <v>14</v>
      </c>
      <c r="AP170" s="23" t="s">
        <v>36</v>
      </c>
      <c r="AQ170" s="23" t="s">
        <v>14</v>
      </c>
      <c r="AR170" s="23"/>
      <c r="AS170" s="23" t="s">
        <v>53</v>
      </c>
      <c r="AT170" s="23" t="s">
        <v>26</v>
      </c>
      <c r="AU170" s="23" t="s">
        <v>83</v>
      </c>
      <c r="AV170" s="25" t="s">
        <v>14</v>
      </c>
      <c r="AW170" s="25" t="s">
        <v>14</v>
      </c>
      <c r="AX170" s="26">
        <v>19</v>
      </c>
      <c r="AY170" s="26">
        <v>176.12</v>
      </c>
      <c r="AZ170" s="25" t="s">
        <v>72</v>
      </c>
      <c r="BA170" s="25" t="s">
        <v>83</v>
      </c>
      <c r="BB170" s="23" t="s">
        <v>14</v>
      </c>
      <c r="BC170" s="23" t="s">
        <v>15</v>
      </c>
      <c r="BD170" s="23" t="s">
        <v>26</v>
      </c>
      <c r="BE170" s="23" t="s">
        <v>11</v>
      </c>
      <c r="BF170" s="23" t="s">
        <v>651</v>
      </c>
      <c r="BG170" s="23" t="s">
        <v>11</v>
      </c>
      <c r="BH170" s="23" t="s">
        <v>17</v>
      </c>
      <c r="BI170" s="23" t="s">
        <v>14</v>
      </c>
      <c r="BJ170" s="23"/>
      <c r="BK170" s="23" t="s">
        <v>11</v>
      </c>
      <c r="BL170" s="23" t="s">
        <v>11</v>
      </c>
      <c r="BM170" s="23" t="s">
        <v>11</v>
      </c>
      <c r="BN170" s="23"/>
      <c r="BO170" s="24">
        <v>2.1</v>
      </c>
      <c r="BP170" s="24">
        <v>268</v>
      </c>
      <c r="BQ170" s="24">
        <v>268</v>
      </c>
      <c r="BR170" s="24">
        <v>230</v>
      </c>
      <c r="BS170" s="24">
        <v>200</v>
      </c>
      <c r="BT170" s="23"/>
      <c r="BU170" s="23"/>
      <c r="BV170" s="24">
        <v>13.5</v>
      </c>
      <c r="BW170" s="24">
        <v>0.61</v>
      </c>
      <c r="BX170" s="23"/>
      <c r="BY170" s="24">
        <v>0.35</v>
      </c>
      <c r="BZ170" s="27">
        <v>0.61</v>
      </c>
      <c r="CA170" s="27">
        <v>0.35</v>
      </c>
      <c r="CB170" s="25"/>
      <c r="CC170" s="25"/>
      <c r="CD170" s="28">
        <v>14.1</v>
      </c>
      <c r="CE170" s="28">
        <v>0.71</v>
      </c>
      <c r="CF170" s="25"/>
      <c r="CG170" s="28">
        <v>0.41</v>
      </c>
      <c r="CH170" s="28">
        <v>15.97</v>
      </c>
      <c r="CI170" s="28">
        <v>1</v>
      </c>
      <c r="CJ170" s="28">
        <v>0.5</v>
      </c>
      <c r="CK170" s="28">
        <v>0</v>
      </c>
      <c r="CL170" s="28">
        <v>0</v>
      </c>
      <c r="CM170" s="28">
        <v>0.5</v>
      </c>
      <c r="CN170" s="25"/>
      <c r="CO170" s="28">
        <v>1</v>
      </c>
      <c r="CP170" s="30" t="s">
        <v>5</v>
      </c>
      <c r="CQ170" s="8">
        <f t="shared" si="23"/>
        <v>7443.7883261412671</v>
      </c>
      <c r="CR170" s="8">
        <f t="shared" si="24"/>
        <v>20</v>
      </c>
      <c r="CS170" s="8">
        <f t="shared" si="25"/>
        <v>1.5</v>
      </c>
      <c r="CT170" s="8">
        <f t="shared" si="26"/>
        <v>30</v>
      </c>
      <c r="CU170" s="8">
        <f t="shared" si="27"/>
        <v>200</v>
      </c>
      <c r="CV170" s="10">
        <f t="shared" si="28"/>
        <v>47200.160000000003</v>
      </c>
      <c r="CW170" s="10">
        <f t="shared" si="31"/>
        <v>47.200160000000004</v>
      </c>
      <c r="CX170" s="8" t="str">
        <f t="shared" si="29"/>
        <v>No</v>
      </c>
      <c r="CY170" s="30" t="s">
        <v>11</v>
      </c>
      <c r="CZ170" s="30" t="s">
        <v>11</v>
      </c>
      <c r="DA170" s="31" t="s">
        <v>11</v>
      </c>
      <c r="DB170" s="31" t="s">
        <v>11</v>
      </c>
      <c r="DC170" s="8" t="str">
        <f t="shared" si="30"/>
        <v>No</v>
      </c>
      <c r="DD170" s="8" t="s">
        <v>11</v>
      </c>
      <c r="DE170" s="30" t="s">
        <v>11</v>
      </c>
      <c r="DF170" s="10">
        <f t="shared" si="32"/>
        <v>44.864339999999999</v>
      </c>
      <c r="DG170" s="9">
        <f>IF(S170&lt;Monitors!$H$4,(S170*Monitors!$I$4)+Monitors!$J$4,IF(S170&lt;Monitors!$H$5,(S170*Monitors!$I$5)+Monitors!$J$5,IF(S170&lt;Monitors!$H$6,(S170*Monitors!$I$6)+Monitors!$J$6,IF(S170&lt;Monitors!$H$7,(Monitors!$I$7*S170)+Monitors!$J$7,IF(S170&lt;Monitors!$H$8,(S170*Monitors!$I$8)+Monitors!$J$8,IF(S170&lt;Monitors!$H$9,(S170*Monitors!$I$9)+Monitors!$J$9,IF(S170&lt;Monitors!$H$10,(S170*Monitors!$I$10)+Monitors!$J$10,IF(S170&lt;Monitors!$H$11,(S170*Monitors!$I$11)+Monitors!$J$11,Monitors!$J$12))))))))</f>
        <v>36.19166666666667</v>
      </c>
      <c r="DH170" s="10">
        <f>$DF170-(Monitors!$B$4*'All Data'!$W170)</f>
        <v>36.827910000000003</v>
      </c>
      <c r="DI170" s="10">
        <f>IF($CX170="Yes",DH170-(Monitors!$E$4*(DG170+(Monitors!$B$4*'All Data'!$W170))),'All Data'!DH170)</f>
        <v>36.827910000000003</v>
      </c>
      <c r="DJ170" s="10">
        <f>IF(DD170="Yes",'All Data'!DI170-(DG170*Monitors!$C$4),'All Data'!DI170)</f>
        <v>36.827910000000003</v>
      </c>
      <c r="DK170" s="10">
        <f>IF($DE170="Yes",DJ170-(DG170*Monitors!$D$4),'All Data'!DJ170)</f>
        <v>36.827910000000003</v>
      </c>
      <c r="DL170" s="10">
        <f>IF($CZ170="Yes",DK170-Monitors!$C$7,'All Data'!DK170)</f>
        <v>36.827910000000003</v>
      </c>
      <c r="DM170" s="10">
        <f>IF($DA170="Yes",DL170-Monitors!$D$7,'All Data'!DL170)</f>
        <v>36.827910000000003</v>
      </c>
      <c r="DN170" s="10">
        <f>IF(DB170="Yes",DM170-((DG170+(W170*Monitors!$B$4))*Monitors!$F$4),'All Data'!DM170)</f>
        <v>36.827910000000003</v>
      </c>
      <c r="DO170" s="8" t="str">
        <f t="shared" si="33"/>
        <v>No</v>
      </c>
      <c r="DP170" s="10">
        <v>1.8880064000000003</v>
      </c>
      <c r="DQ170" s="10">
        <v>11.6119936</v>
      </c>
      <c r="DR170" s="10">
        <v>11.6119936</v>
      </c>
      <c r="DS170" s="9">
        <v>16.786932839379553</v>
      </c>
      <c r="DT170" s="9" t="s">
        <v>23</v>
      </c>
      <c r="DU170" s="14">
        <v>0</v>
      </c>
    </row>
    <row r="171" spans="1:125" ht="18" customHeight="1">
      <c r="A171" s="29">
        <v>170</v>
      </c>
      <c r="B171" s="29">
        <v>32</v>
      </c>
      <c r="C171" s="29">
        <v>1017</v>
      </c>
      <c r="D171" s="21">
        <v>41671</v>
      </c>
      <c r="E171" s="21">
        <v>41596</v>
      </c>
      <c r="F171" s="21">
        <v>41619</v>
      </c>
      <c r="G171" s="20" t="s">
        <v>233</v>
      </c>
      <c r="H171" s="20"/>
      <c r="I171" s="22">
        <v>6</v>
      </c>
      <c r="J171" s="20" t="s">
        <v>5</v>
      </c>
      <c r="K171" s="20"/>
      <c r="L171" s="20" t="s">
        <v>6</v>
      </c>
      <c r="M171" s="23"/>
      <c r="N171" s="23" t="s">
        <v>7</v>
      </c>
      <c r="O171" s="23"/>
      <c r="P171" s="24">
        <v>10.6</v>
      </c>
      <c r="Q171" s="24">
        <v>13.3</v>
      </c>
      <c r="R171" s="24">
        <v>17</v>
      </c>
      <c r="S171" s="24">
        <v>141.44999999999999</v>
      </c>
      <c r="T171" s="24">
        <v>1.25</v>
      </c>
      <c r="U171" s="24">
        <v>1024</v>
      </c>
      <c r="V171" s="24">
        <v>1280</v>
      </c>
      <c r="W171" s="24">
        <v>1.3109999999999999</v>
      </c>
      <c r="X171" s="23" t="s">
        <v>21</v>
      </c>
      <c r="Y171" s="23" t="s">
        <v>21</v>
      </c>
      <c r="Z171" s="24">
        <v>9266</v>
      </c>
      <c r="AA171" s="24">
        <v>75</v>
      </c>
      <c r="AB171" s="24">
        <v>170</v>
      </c>
      <c r="AC171" s="24">
        <v>160</v>
      </c>
      <c r="AD171" s="23" t="s">
        <v>201</v>
      </c>
      <c r="AE171" s="23" t="s">
        <v>23</v>
      </c>
      <c r="AF171" s="23"/>
      <c r="AG171" s="23"/>
      <c r="AH171" s="23"/>
      <c r="AI171" s="23" t="s">
        <v>12</v>
      </c>
      <c r="AJ171" s="23" t="s">
        <v>11</v>
      </c>
      <c r="AK171" s="23" t="s">
        <v>23</v>
      </c>
      <c r="AL171" s="23" t="s">
        <v>926</v>
      </c>
      <c r="AM171" s="23"/>
      <c r="AN171" s="23" t="s">
        <v>14</v>
      </c>
      <c r="AO171" s="23"/>
      <c r="AP171" s="23" t="s">
        <v>14</v>
      </c>
      <c r="AQ171" s="23"/>
      <c r="AR171" s="23"/>
      <c r="AS171" s="23" t="s">
        <v>926</v>
      </c>
      <c r="AT171" s="23"/>
      <c r="AU171" s="23" t="s">
        <v>14</v>
      </c>
      <c r="AV171" s="25"/>
      <c r="AW171" s="25"/>
      <c r="AX171" s="26">
        <v>17</v>
      </c>
      <c r="AY171" s="26">
        <v>141.44999999999999</v>
      </c>
      <c r="AZ171" s="25" t="s">
        <v>14</v>
      </c>
      <c r="BA171" s="25" t="s">
        <v>14</v>
      </c>
      <c r="BB171" s="23"/>
      <c r="BC171" s="23" t="s">
        <v>15</v>
      </c>
      <c r="BD171" s="23"/>
      <c r="BE171" s="23" t="s">
        <v>23</v>
      </c>
      <c r="BF171" s="23" t="s">
        <v>927</v>
      </c>
      <c r="BG171" s="23" t="s">
        <v>11</v>
      </c>
      <c r="BH171" s="23" t="s">
        <v>368</v>
      </c>
      <c r="BI171" s="23"/>
      <c r="BJ171" s="23"/>
      <c r="BK171" s="23" t="s">
        <v>23</v>
      </c>
      <c r="BL171" s="23" t="s">
        <v>11</v>
      </c>
      <c r="BM171" s="23"/>
      <c r="BN171" s="23"/>
      <c r="BO171" s="24">
        <v>1</v>
      </c>
      <c r="BP171" s="24">
        <v>220.3</v>
      </c>
      <c r="BQ171" s="24">
        <v>250</v>
      </c>
      <c r="BR171" s="24">
        <v>208.9</v>
      </c>
      <c r="BS171" s="24">
        <v>200.3</v>
      </c>
      <c r="BT171" s="23"/>
      <c r="BU171" s="23"/>
      <c r="BV171" s="24">
        <v>13.58</v>
      </c>
      <c r="BW171" s="24">
        <v>0.46</v>
      </c>
      <c r="BX171" s="23"/>
      <c r="BY171" s="24">
        <v>0.45</v>
      </c>
      <c r="BZ171" s="27">
        <v>0.46</v>
      </c>
      <c r="CA171" s="27">
        <v>0.45</v>
      </c>
      <c r="CB171" s="25"/>
      <c r="CC171" s="25"/>
      <c r="CD171" s="25"/>
      <c r="CE171" s="25"/>
      <c r="CF171" s="25"/>
      <c r="CG171" s="25"/>
      <c r="CH171" s="28">
        <v>15.1</v>
      </c>
      <c r="CI171" s="28">
        <v>0.5</v>
      </c>
      <c r="CJ171" s="28">
        <v>0.5</v>
      </c>
      <c r="CK171" s="25"/>
      <c r="CL171" s="25"/>
      <c r="CM171" s="28">
        <v>0.44</v>
      </c>
      <c r="CN171" s="25"/>
      <c r="CO171" s="28">
        <v>0</v>
      </c>
      <c r="CP171" s="30" t="s">
        <v>5</v>
      </c>
      <c r="CQ171" s="8">
        <f t="shared" si="23"/>
        <v>9268.2926829268308</v>
      </c>
      <c r="CR171" s="8">
        <f t="shared" si="24"/>
        <v>19</v>
      </c>
      <c r="CS171" s="8">
        <f t="shared" si="25"/>
        <v>1.5</v>
      </c>
      <c r="CT171" s="8">
        <f t="shared" si="26"/>
        <v>30</v>
      </c>
      <c r="CU171" s="8">
        <f t="shared" si="27"/>
        <v>200</v>
      </c>
      <c r="CV171" s="10">
        <f t="shared" si="28"/>
        <v>31161.434999999998</v>
      </c>
      <c r="CW171" s="10">
        <f t="shared" si="31"/>
        <v>31.161434999999997</v>
      </c>
      <c r="CX171" s="8" t="str">
        <f t="shared" si="29"/>
        <v>No</v>
      </c>
      <c r="CY171" s="30" t="s">
        <v>11</v>
      </c>
      <c r="CZ171" s="30" t="s">
        <v>11</v>
      </c>
      <c r="DA171" s="31" t="s">
        <v>11</v>
      </c>
      <c r="DB171" s="31" t="s">
        <v>11</v>
      </c>
      <c r="DC171" s="8" t="str">
        <f t="shared" si="30"/>
        <v>No</v>
      </c>
      <c r="DD171" s="8" t="s">
        <v>11</v>
      </c>
      <c r="DE171" s="30" t="s">
        <v>11</v>
      </c>
      <c r="DF171" s="10">
        <f t="shared" si="32"/>
        <v>44.255520000000004</v>
      </c>
      <c r="DG171" s="9">
        <f>IF(S171&lt;Monitors!$H$4,(S171*Monitors!$I$4)+Monitors!$J$4,IF(S171&lt;Monitors!$H$5,(S171*Monitors!$I$5)+Monitors!$J$5,IF(S171&lt;Monitors!$H$6,(S171*Monitors!$I$6)+Monitors!$J$6,IF(S171&lt;Monitors!$H$7,(Monitors!$I$7*S171)+Monitors!$J$7,IF(S171&lt;Monitors!$H$8,(S171*Monitors!$I$8)+Monitors!$J$8,IF(S171&lt;Monitors!$H$9,(S171*Monitors!$I$9)+Monitors!$J$9,IF(S171&lt;Monitors!$H$10,(S171*Monitors!$I$10)+Monitors!$J$10,IF(S171&lt;Monitors!$H$11,(S171*Monitors!$I$11)+Monitors!$J$11,Monitors!$J$12))))))))</f>
        <v>24.871874999999989</v>
      </c>
      <c r="DH171" s="10">
        <f>$DF171-(Monitors!$B$4*'All Data'!$W171)</f>
        <v>36.219090000000008</v>
      </c>
      <c r="DI171" s="10">
        <f>IF($CX171="Yes",DH171-(Monitors!$E$4*(DG171+(Monitors!$B$4*'All Data'!$W171))),'All Data'!DH171)</f>
        <v>36.219090000000008</v>
      </c>
      <c r="DJ171" s="10">
        <f>IF(DD171="Yes",'All Data'!DI171-(DG171*Monitors!$C$4),'All Data'!DI171)</f>
        <v>36.219090000000008</v>
      </c>
      <c r="DK171" s="10">
        <f>IF($DE171="Yes",DJ171-(DG171*Monitors!$D$4),'All Data'!DJ171)</f>
        <v>36.219090000000008</v>
      </c>
      <c r="DL171" s="10">
        <f>IF($CZ171="Yes",DK171-Monitors!$C$7,'All Data'!DK171)</f>
        <v>36.219090000000008</v>
      </c>
      <c r="DM171" s="10">
        <f>IF($DA171="Yes",DL171-Monitors!$D$7,'All Data'!DL171)</f>
        <v>36.219090000000008</v>
      </c>
      <c r="DN171" s="10">
        <f>IF(DB171="Yes",DM171-((DG171+(W171*Monitors!$B$4))*Monitors!$F$4),'All Data'!DM171)</f>
        <v>36.219090000000008</v>
      </c>
      <c r="DO171" s="8" t="str">
        <f t="shared" si="33"/>
        <v>No</v>
      </c>
      <c r="DP171" s="10">
        <v>1.2464573999999999</v>
      </c>
      <c r="DQ171" s="10">
        <v>12.333542599999999</v>
      </c>
      <c r="DR171" s="10">
        <v>12.333542599999999</v>
      </c>
      <c r="DS171" s="9">
        <v>13.506061629081348</v>
      </c>
      <c r="DT171" s="9" t="s">
        <v>23</v>
      </c>
      <c r="DU171" s="14">
        <v>0</v>
      </c>
    </row>
    <row r="172" spans="1:125" ht="18" customHeight="1">
      <c r="A172" s="29">
        <v>171</v>
      </c>
      <c r="B172" s="29">
        <v>24</v>
      </c>
      <c r="C172" s="29">
        <v>36</v>
      </c>
      <c r="D172" s="21">
        <v>41435</v>
      </c>
      <c r="E172" s="21">
        <v>41409</v>
      </c>
      <c r="F172" s="21">
        <v>41432</v>
      </c>
      <c r="G172" s="20" t="s">
        <v>4</v>
      </c>
      <c r="H172" s="20" t="s">
        <v>26</v>
      </c>
      <c r="I172" s="22">
        <v>6</v>
      </c>
      <c r="J172" s="20" t="s">
        <v>5</v>
      </c>
      <c r="K172" s="20" t="s">
        <v>26</v>
      </c>
      <c r="L172" s="20" t="s">
        <v>6</v>
      </c>
      <c r="M172" s="23" t="s">
        <v>26</v>
      </c>
      <c r="N172" s="23" t="s">
        <v>7</v>
      </c>
      <c r="O172" s="23" t="s">
        <v>26</v>
      </c>
      <c r="P172" s="24">
        <v>11.9</v>
      </c>
      <c r="Q172" s="24">
        <v>14.8</v>
      </c>
      <c r="R172" s="24">
        <v>19</v>
      </c>
      <c r="S172" s="24">
        <v>157.6</v>
      </c>
      <c r="T172" s="24">
        <v>1.25</v>
      </c>
      <c r="U172" s="24">
        <v>1024</v>
      </c>
      <c r="V172" s="24">
        <v>1280</v>
      </c>
      <c r="W172" s="24">
        <v>1.3109999999999999</v>
      </c>
      <c r="X172" s="23" t="s">
        <v>21</v>
      </c>
      <c r="Y172" s="23" t="s">
        <v>21</v>
      </c>
      <c r="Z172" s="24">
        <v>7442</v>
      </c>
      <c r="AA172" s="24">
        <v>60</v>
      </c>
      <c r="AB172" s="24">
        <v>170</v>
      </c>
      <c r="AC172" s="24">
        <v>160</v>
      </c>
      <c r="AD172" s="23" t="s">
        <v>607</v>
      </c>
      <c r="AE172" s="23" t="s">
        <v>23</v>
      </c>
      <c r="AF172" s="23" t="s">
        <v>11</v>
      </c>
      <c r="AG172" s="23" t="s">
        <v>26</v>
      </c>
      <c r="AH172" s="23" t="s">
        <v>26</v>
      </c>
      <c r="AI172" s="23" t="s">
        <v>12</v>
      </c>
      <c r="AJ172" s="23" t="s">
        <v>11</v>
      </c>
      <c r="AK172" s="23" t="s">
        <v>23</v>
      </c>
      <c r="AL172" s="23" t="s">
        <v>25</v>
      </c>
      <c r="AM172" s="23" t="s">
        <v>14</v>
      </c>
      <c r="AN172" s="23" t="s">
        <v>14</v>
      </c>
      <c r="AO172" s="23" t="s">
        <v>14</v>
      </c>
      <c r="AP172" s="23" t="s">
        <v>36</v>
      </c>
      <c r="AQ172" s="23" t="s">
        <v>14</v>
      </c>
      <c r="AR172" s="23"/>
      <c r="AS172" s="23" t="s">
        <v>25</v>
      </c>
      <c r="AT172" s="23" t="s">
        <v>14</v>
      </c>
      <c r="AU172" s="23" t="s">
        <v>14</v>
      </c>
      <c r="AV172" s="25" t="s">
        <v>14</v>
      </c>
      <c r="AW172" s="25" t="s">
        <v>14</v>
      </c>
      <c r="AX172" s="26">
        <v>19</v>
      </c>
      <c r="AY172" s="26">
        <v>157.6</v>
      </c>
      <c r="AZ172" s="25" t="s">
        <v>14</v>
      </c>
      <c r="BA172" s="25" t="s">
        <v>14</v>
      </c>
      <c r="BB172" s="23" t="s">
        <v>14</v>
      </c>
      <c r="BC172" s="23" t="s">
        <v>15</v>
      </c>
      <c r="BD172" s="23" t="s">
        <v>14</v>
      </c>
      <c r="BE172" s="23" t="s">
        <v>11</v>
      </c>
      <c r="BF172" s="23" t="s">
        <v>39</v>
      </c>
      <c r="BG172" s="23" t="s">
        <v>11</v>
      </c>
      <c r="BH172" s="23" t="s">
        <v>17</v>
      </c>
      <c r="BI172" s="23" t="s">
        <v>26</v>
      </c>
      <c r="BJ172" s="23"/>
      <c r="BK172" s="23" t="s">
        <v>11</v>
      </c>
      <c r="BL172" s="23" t="s">
        <v>11</v>
      </c>
      <c r="BM172" s="23" t="s">
        <v>11</v>
      </c>
      <c r="BN172" s="23"/>
      <c r="BO172" s="24">
        <v>17</v>
      </c>
      <c r="BP172" s="24">
        <v>258</v>
      </c>
      <c r="BQ172" s="24">
        <v>280</v>
      </c>
      <c r="BR172" s="24">
        <v>246</v>
      </c>
      <c r="BS172" s="24">
        <v>200</v>
      </c>
      <c r="BT172" s="23"/>
      <c r="BU172" s="23"/>
      <c r="BV172" s="24">
        <v>13.71</v>
      </c>
      <c r="BW172" s="24">
        <v>0.12</v>
      </c>
      <c r="BX172" s="23"/>
      <c r="BY172" s="24">
        <v>0.09</v>
      </c>
      <c r="BZ172" s="27">
        <v>0.12</v>
      </c>
      <c r="CA172" s="27">
        <v>0.09</v>
      </c>
      <c r="CB172" s="25"/>
      <c r="CC172" s="25"/>
      <c r="CD172" s="28">
        <v>13.65</v>
      </c>
      <c r="CE172" s="28">
        <v>0.13</v>
      </c>
      <c r="CF172" s="25"/>
      <c r="CG172" s="28">
        <v>0.09</v>
      </c>
      <c r="CH172" s="28">
        <v>15.97</v>
      </c>
      <c r="CI172" s="28">
        <v>0.5</v>
      </c>
      <c r="CJ172" s="28">
        <v>0.5</v>
      </c>
      <c r="CK172" s="28">
        <v>0</v>
      </c>
      <c r="CL172" s="28">
        <v>0</v>
      </c>
      <c r="CM172" s="28">
        <v>0.5</v>
      </c>
      <c r="CN172" s="25"/>
      <c r="CO172" s="28">
        <v>0</v>
      </c>
      <c r="CP172" s="30" t="s">
        <v>5</v>
      </c>
      <c r="CQ172" s="8">
        <f t="shared" si="23"/>
        <v>8318.5279187817268</v>
      </c>
      <c r="CR172" s="8">
        <f t="shared" si="24"/>
        <v>20</v>
      </c>
      <c r="CS172" s="8">
        <f t="shared" si="25"/>
        <v>1.5</v>
      </c>
      <c r="CT172" s="8">
        <f t="shared" si="26"/>
        <v>30</v>
      </c>
      <c r="CU172" s="8">
        <f t="shared" si="27"/>
        <v>200</v>
      </c>
      <c r="CV172" s="10">
        <f t="shared" si="28"/>
        <v>40660.799999999996</v>
      </c>
      <c r="CW172" s="10">
        <f t="shared" si="31"/>
        <v>40.660799999999995</v>
      </c>
      <c r="CX172" s="8" t="str">
        <f t="shared" si="29"/>
        <v>No</v>
      </c>
      <c r="CY172" s="30" t="s">
        <v>11</v>
      </c>
      <c r="CZ172" s="30" t="s">
        <v>11</v>
      </c>
      <c r="DA172" s="31" t="s">
        <v>11</v>
      </c>
      <c r="DB172" s="31" t="s">
        <v>11</v>
      </c>
      <c r="DC172" s="8" t="str">
        <f t="shared" si="30"/>
        <v>No</v>
      </c>
      <c r="DD172" s="8" t="s">
        <v>11</v>
      </c>
      <c r="DE172" s="30" t="s">
        <v>11</v>
      </c>
      <c r="DF172" s="10">
        <f t="shared" si="32"/>
        <v>42.718139999999998</v>
      </c>
      <c r="DG172" s="9">
        <f>IF(S172&lt;Monitors!$H$4,(S172*Monitors!$I$4)+Monitors!$J$4,IF(S172&lt;Monitors!$H$5,(S172*Monitors!$I$5)+Monitors!$J$5,IF(S172&lt;Monitors!$H$6,(S172*Monitors!$I$6)+Monitors!$J$6,IF(S172&lt;Monitors!$H$7,(Monitors!$I$7*S172)+Monitors!$J$7,IF(S172&lt;Monitors!$H$8,(S172*Monitors!$I$8)+Monitors!$J$8,IF(S172&lt;Monitors!$H$9,(S172*Monitors!$I$9)+Monitors!$J$9,IF(S172&lt;Monitors!$H$10,(S172*Monitors!$I$10)+Monitors!$J$10,IF(S172&lt;Monitors!$H$11,(S172*Monitors!$I$11)+Monitors!$J$11,Monitors!$J$12))))))))</f>
        <v>32.333333333333336</v>
      </c>
      <c r="DH172" s="10">
        <f>$DF172-(Monitors!$B$4*'All Data'!$W172)</f>
        <v>34.681709999999995</v>
      </c>
      <c r="DI172" s="10">
        <f>IF($CX172="Yes",DH172-(Monitors!$E$4*(DG172+(Monitors!$B$4*'All Data'!$W172))),'All Data'!DH172)</f>
        <v>34.681709999999995</v>
      </c>
      <c r="DJ172" s="10">
        <f>IF(DD172="Yes",'All Data'!DI172-(DG172*Monitors!$C$4),'All Data'!DI172)</f>
        <v>34.681709999999995</v>
      </c>
      <c r="DK172" s="10">
        <f>IF($DE172="Yes",DJ172-(DG172*Monitors!$D$4),'All Data'!DJ172)</f>
        <v>34.681709999999995</v>
      </c>
      <c r="DL172" s="10">
        <f>IF($CZ172="Yes",DK172-Monitors!$C$7,'All Data'!DK172)</f>
        <v>34.681709999999995</v>
      </c>
      <c r="DM172" s="10">
        <f>IF($DA172="Yes",DL172-Monitors!$D$7,'All Data'!DL172)</f>
        <v>34.681709999999995</v>
      </c>
      <c r="DN172" s="10">
        <f>IF(DB172="Yes",DM172-((DG172+(W172*Monitors!$B$4))*Monitors!$F$4),'All Data'!DM172)</f>
        <v>34.681709999999995</v>
      </c>
      <c r="DO172" s="8" t="str">
        <f t="shared" si="33"/>
        <v>No</v>
      </c>
      <c r="DP172" s="10">
        <v>1.6264319999999999</v>
      </c>
      <c r="DQ172" s="10">
        <v>12.083568000000001</v>
      </c>
      <c r="DR172" s="10">
        <v>12.083568000000001</v>
      </c>
      <c r="DS172" s="9">
        <v>15.036092587904033</v>
      </c>
      <c r="DT172" s="9" t="s">
        <v>23</v>
      </c>
      <c r="DU172" s="14">
        <v>0</v>
      </c>
    </row>
    <row r="173" spans="1:125" ht="18" customHeight="1">
      <c r="A173" s="29">
        <v>172</v>
      </c>
      <c r="B173" s="29">
        <v>4</v>
      </c>
      <c r="C173" s="29">
        <v>953</v>
      </c>
      <c r="D173" s="21">
        <v>41944</v>
      </c>
      <c r="E173" s="21">
        <v>41941</v>
      </c>
      <c r="F173" s="21">
        <v>41941</v>
      </c>
      <c r="G173" s="20" t="s">
        <v>4</v>
      </c>
      <c r="H173" s="20"/>
      <c r="I173" s="22">
        <v>6</v>
      </c>
      <c r="J173" s="20" t="s">
        <v>5</v>
      </c>
      <c r="K173" s="20"/>
      <c r="L173" s="20" t="s">
        <v>6</v>
      </c>
      <c r="M173" s="23"/>
      <c r="N173" s="23" t="s">
        <v>7</v>
      </c>
      <c r="O173" s="23"/>
      <c r="P173" s="24">
        <v>12</v>
      </c>
      <c r="Q173" s="24">
        <v>15</v>
      </c>
      <c r="R173" s="24">
        <v>19</v>
      </c>
      <c r="S173" s="24">
        <v>174</v>
      </c>
      <c r="T173" s="24">
        <v>1.25</v>
      </c>
      <c r="U173" s="24">
        <v>1024</v>
      </c>
      <c r="V173" s="24">
        <v>1280</v>
      </c>
      <c r="W173" s="24">
        <v>1.3109999999999999</v>
      </c>
      <c r="X173" s="23" t="s">
        <v>21</v>
      </c>
      <c r="Y173" s="23" t="s">
        <v>21</v>
      </c>
      <c r="Z173" s="24">
        <v>173</v>
      </c>
      <c r="AA173" s="24">
        <v>60</v>
      </c>
      <c r="AB173" s="24">
        <v>170</v>
      </c>
      <c r="AC173" s="24">
        <v>160</v>
      </c>
      <c r="AD173" s="23" t="s">
        <v>10</v>
      </c>
      <c r="AE173" s="23" t="s">
        <v>11</v>
      </c>
      <c r="AF173" s="23" t="s">
        <v>11</v>
      </c>
      <c r="AG173" s="23"/>
      <c r="AH173" s="23"/>
      <c r="AI173" s="23" t="s">
        <v>57</v>
      </c>
      <c r="AJ173" s="23" t="s">
        <v>11</v>
      </c>
      <c r="AK173" s="23" t="s">
        <v>11</v>
      </c>
      <c r="AL173" s="23" t="s">
        <v>78</v>
      </c>
      <c r="AM173" s="23"/>
      <c r="AN173" s="23" t="s">
        <v>14</v>
      </c>
      <c r="AO173" s="23"/>
      <c r="AP173" s="23" t="s">
        <v>14</v>
      </c>
      <c r="AQ173" s="23"/>
      <c r="AR173" s="23"/>
      <c r="AS173" s="23" t="s">
        <v>78</v>
      </c>
      <c r="AT173" s="23"/>
      <c r="AU173" s="23" t="s">
        <v>83</v>
      </c>
      <c r="AV173" s="25"/>
      <c r="AW173" s="25"/>
      <c r="AX173" s="26">
        <v>19</v>
      </c>
      <c r="AY173" s="26">
        <v>174</v>
      </c>
      <c r="AZ173" s="25" t="s">
        <v>14</v>
      </c>
      <c r="BA173" s="25" t="s">
        <v>83</v>
      </c>
      <c r="BB173" s="23"/>
      <c r="BC173" s="23" t="s">
        <v>24</v>
      </c>
      <c r="BD173" s="23" t="s">
        <v>79</v>
      </c>
      <c r="BE173" s="23" t="s">
        <v>11</v>
      </c>
      <c r="BF173" s="23" t="s">
        <v>428</v>
      </c>
      <c r="BG173" s="23" t="s">
        <v>11</v>
      </c>
      <c r="BH173" s="23" t="s">
        <v>17</v>
      </c>
      <c r="BI173" s="23"/>
      <c r="BJ173" s="23" t="s">
        <v>157</v>
      </c>
      <c r="BK173" s="23" t="s">
        <v>11</v>
      </c>
      <c r="BL173" s="23" t="s">
        <v>11</v>
      </c>
      <c r="BM173" s="23"/>
      <c r="BN173" s="23"/>
      <c r="BO173" s="24">
        <v>8</v>
      </c>
      <c r="BP173" s="24">
        <v>261</v>
      </c>
      <c r="BQ173" s="24">
        <v>250</v>
      </c>
      <c r="BR173" s="24">
        <v>194.2</v>
      </c>
      <c r="BS173" s="24">
        <v>200.1</v>
      </c>
      <c r="BT173" s="23"/>
      <c r="BU173" s="23"/>
      <c r="BV173" s="24">
        <v>13.75</v>
      </c>
      <c r="BW173" s="24">
        <v>0.13</v>
      </c>
      <c r="BX173" s="24">
        <v>0</v>
      </c>
      <c r="BY173" s="24">
        <v>0.11</v>
      </c>
      <c r="BZ173" s="27">
        <v>0.13</v>
      </c>
      <c r="CA173" s="27">
        <v>0.11</v>
      </c>
      <c r="CB173" s="25"/>
      <c r="CC173" s="25"/>
      <c r="CD173" s="28">
        <v>13.75</v>
      </c>
      <c r="CE173" s="28">
        <v>0.16</v>
      </c>
      <c r="CF173" s="28">
        <v>0</v>
      </c>
      <c r="CG173" s="28">
        <v>0.14000000000000001</v>
      </c>
      <c r="CH173" s="28">
        <v>15.9</v>
      </c>
      <c r="CI173" s="28">
        <v>1</v>
      </c>
      <c r="CJ173" s="28">
        <v>0.5</v>
      </c>
      <c r="CK173" s="25"/>
      <c r="CL173" s="25"/>
      <c r="CM173" s="28">
        <v>0.47</v>
      </c>
      <c r="CN173" s="25"/>
      <c r="CO173" s="28">
        <v>0</v>
      </c>
      <c r="CP173" s="30" t="s">
        <v>5</v>
      </c>
      <c r="CQ173" s="8">
        <f t="shared" si="23"/>
        <v>7534.4827586206893</v>
      </c>
      <c r="CR173" s="8">
        <f t="shared" si="24"/>
        <v>20</v>
      </c>
      <c r="CS173" s="8">
        <f t="shared" si="25"/>
        <v>1.5</v>
      </c>
      <c r="CT173" s="8">
        <f t="shared" si="26"/>
        <v>30</v>
      </c>
      <c r="CU173" s="8">
        <f t="shared" si="27"/>
        <v>200</v>
      </c>
      <c r="CV173" s="10">
        <f t="shared" si="28"/>
        <v>45414</v>
      </c>
      <c r="CW173" s="10">
        <f t="shared" si="31"/>
        <v>45.414000000000001</v>
      </c>
      <c r="CX173" s="8" t="str">
        <f t="shared" si="29"/>
        <v>No</v>
      </c>
      <c r="CY173" s="30" t="s">
        <v>11</v>
      </c>
      <c r="CZ173" s="30" t="s">
        <v>11</v>
      </c>
      <c r="DA173" s="31" t="s">
        <v>11</v>
      </c>
      <c r="DB173" s="31" t="s">
        <v>11</v>
      </c>
      <c r="DC173" s="8" t="str">
        <f t="shared" si="30"/>
        <v>No</v>
      </c>
      <c r="DD173" s="8" t="s">
        <v>11</v>
      </c>
      <c r="DE173" s="30" t="s">
        <v>11</v>
      </c>
      <c r="DF173" s="10">
        <f t="shared" si="32"/>
        <v>42.89772</v>
      </c>
      <c r="DG173" s="9">
        <f>IF(S173&lt;Monitors!$H$4,(S173*Monitors!$I$4)+Monitors!$J$4,IF(S173&lt;Monitors!$H$5,(S173*Monitors!$I$5)+Monitors!$J$5,IF(S173&lt;Monitors!$H$6,(S173*Monitors!$I$6)+Monitors!$J$6,IF(S173&lt;Monitors!$H$7,(Monitors!$I$7*S173)+Monitors!$J$7,IF(S173&lt;Monitors!$H$8,(S173*Monitors!$I$8)+Monitors!$J$8,IF(S173&lt;Monitors!$H$9,(S173*Monitors!$I$9)+Monitors!$J$9,IF(S173&lt;Monitors!$H$10,(S173*Monitors!$I$10)+Monitors!$J$10,IF(S173&lt;Monitors!$H$11,(S173*Monitors!$I$11)+Monitors!$J$11,Monitors!$J$12))))))))</f>
        <v>35.75</v>
      </c>
      <c r="DH173" s="10">
        <f>$DF173-(Monitors!$B$4*'All Data'!$W173)</f>
        <v>34.861289999999997</v>
      </c>
      <c r="DI173" s="10">
        <f>IF($CX173="Yes",DH173-(Monitors!$E$4*(DG173+(Monitors!$B$4*'All Data'!$W173))),'All Data'!DH173)</f>
        <v>34.861289999999997</v>
      </c>
      <c r="DJ173" s="10">
        <f>IF(DD173="Yes",'All Data'!DI173-(DG173*Monitors!$C$4),'All Data'!DI173)</f>
        <v>34.861289999999997</v>
      </c>
      <c r="DK173" s="10">
        <f>IF($DE173="Yes",DJ173-(DG173*Monitors!$D$4),'All Data'!DJ173)</f>
        <v>34.861289999999997</v>
      </c>
      <c r="DL173" s="10">
        <f>IF($CZ173="Yes",DK173-Monitors!$C$7,'All Data'!DK173)</f>
        <v>34.861289999999997</v>
      </c>
      <c r="DM173" s="10">
        <f>IF($DA173="Yes",DL173-Monitors!$D$7,'All Data'!DL173)</f>
        <v>34.861289999999997</v>
      </c>
      <c r="DN173" s="10">
        <f>IF(DB173="Yes",DM173-((DG173+(W173*Monitors!$B$4))*Monitors!$F$4),'All Data'!DM173)</f>
        <v>34.861289999999997</v>
      </c>
      <c r="DO173" s="8" t="str">
        <f t="shared" si="33"/>
        <v>Yes</v>
      </c>
      <c r="DP173" s="10">
        <v>1.8165600000000002</v>
      </c>
      <c r="DQ173" s="10">
        <v>11.933439999999999</v>
      </c>
      <c r="DR173" s="10">
        <v>11.933439999999999</v>
      </c>
      <c r="DS173" s="9">
        <v>16.586736598679046</v>
      </c>
      <c r="DT173" s="9" t="s">
        <v>23</v>
      </c>
      <c r="DU173" s="14">
        <v>0</v>
      </c>
    </row>
    <row r="174" spans="1:125" ht="18" customHeight="1">
      <c r="A174" s="29">
        <v>173</v>
      </c>
      <c r="B174" s="29">
        <v>25</v>
      </c>
      <c r="C174" s="29">
        <v>1282</v>
      </c>
      <c r="D174" s="21">
        <v>41791</v>
      </c>
      <c r="E174" s="21">
        <v>41792</v>
      </c>
      <c r="F174" s="21">
        <v>41799</v>
      </c>
      <c r="G174" s="20" t="s">
        <v>182</v>
      </c>
      <c r="H174" s="20" t="s">
        <v>1176</v>
      </c>
      <c r="I174" s="22">
        <v>6</v>
      </c>
      <c r="J174" s="20" t="s">
        <v>5</v>
      </c>
      <c r="K174" s="20" t="s">
        <v>26</v>
      </c>
      <c r="L174" s="20" t="s">
        <v>6</v>
      </c>
      <c r="M174" s="23" t="s">
        <v>26</v>
      </c>
      <c r="N174" s="23" t="s">
        <v>7</v>
      </c>
      <c r="O174" s="23" t="s">
        <v>26</v>
      </c>
      <c r="P174" s="24">
        <v>11.9</v>
      </c>
      <c r="Q174" s="24">
        <v>14.8</v>
      </c>
      <c r="R174" s="24">
        <v>19</v>
      </c>
      <c r="S174" s="24">
        <v>176.12</v>
      </c>
      <c r="T174" s="24">
        <v>1.25</v>
      </c>
      <c r="U174" s="24">
        <v>1024</v>
      </c>
      <c r="V174" s="24">
        <v>1280</v>
      </c>
      <c r="W174" s="24">
        <v>1.3109999999999999</v>
      </c>
      <c r="X174" s="23" t="s">
        <v>21</v>
      </c>
      <c r="Y174" s="23" t="s">
        <v>21</v>
      </c>
      <c r="Z174" s="24">
        <v>7444</v>
      </c>
      <c r="AA174" s="24">
        <v>60</v>
      </c>
      <c r="AB174" s="24">
        <v>170</v>
      </c>
      <c r="AC174" s="24">
        <v>160</v>
      </c>
      <c r="AD174" s="23" t="s">
        <v>28</v>
      </c>
      <c r="AE174" s="23" t="s">
        <v>23</v>
      </c>
      <c r="AF174" s="23" t="s">
        <v>11</v>
      </c>
      <c r="AG174" s="23" t="s">
        <v>26</v>
      </c>
      <c r="AH174" s="23" t="s">
        <v>26</v>
      </c>
      <c r="AI174" s="23" t="s">
        <v>12</v>
      </c>
      <c r="AJ174" s="23" t="s">
        <v>11</v>
      </c>
      <c r="AK174" s="23" t="s">
        <v>23</v>
      </c>
      <c r="AL174" s="23" t="s">
        <v>25</v>
      </c>
      <c r="AM174" s="23" t="s">
        <v>14</v>
      </c>
      <c r="AN174" s="23" t="s">
        <v>14</v>
      </c>
      <c r="AO174" s="23" t="s">
        <v>14</v>
      </c>
      <c r="AP174" s="23" t="s">
        <v>14</v>
      </c>
      <c r="AQ174" s="23" t="s">
        <v>14</v>
      </c>
      <c r="AR174" s="23"/>
      <c r="AS174" s="23" t="s">
        <v>25</v>
      </c>
      <c r="AT174" s="23" t="s">
        <v>14</v>
      </c>
      <c r="AU174" s="23" t="s">
        <v>14</v>
      </c>
      <c r="AV174" s="25" t="s">
        <v>14</v>
      </c>
      <c r="AW174" s="25" t="s">
        <v>26</v>
      </c>
      <c r="AX174" s="26">
        <v>19</v>
      </c>
      <c r="AY174" s="26">
        <v>176.12</v>
      </c>
      <c r="AZ174" s="25" t="s">
        <v>14</v>
      </c>
      <c r="BA174" s="25" t="s">
        <v>14</v>
      </c>
      <c r="BB174" s="23" t="s">
        <v>26</v>
      </c>
      <c r="BC174" s="23" t="s">
        <v>15</v>
      </c>
      <c r="BD174" s="23" t="s">
        <v>26</v>
      </c>
      <c r="BE174" s="23" t="s">
        <v>11</v>
      </c>
      <c r="BF174" s="23" t="s">
        <v>273</v>
      </c>
      <c r="BG174" s="23" t="s">
        <v>11</v>
      </c>
      <c r="BH174" s="23" t="s">
        <v>17</v>
      </c>
      <c r="BI174" s="23" t="s">
        <v>14</v>
      </c>
      <c r="BJ174" s="23"/>
      <c r="BK174" s="23" t="s">
        <v>11</v>
      </c>
      <c r="BL174" s="23" t="s">
        <v>11</v>
      </c>
      <c r="BM174" s="23" t="s">
        <v>11</v>
      </c>
      <c r="BN174" s="23"/>
      <c r="BO174" s="24">
        <v>6</v>
      </c>
      <c r="BP174" s="24">
        <v>236</v>
      </c>
      <c r="BQ174" s="24">
        <v>236</v>
      </c>
      <c r="BR174" s="24">
        <v>200</v>
      </c>
      <c r="BS174" s="24">
        <v>200</v>
      </c>
      <c r="BT174" s="23"/>
      <c r="BU174" s="23"/>
      <c r="BV174" s="24">
        <v>13.85</v>
      </c>
      <c r="BW174" s="24">
        <v>0.15</v>
      </c>
      <c r="BX174" s="23"/>
      <c r="BY174" s="24">
        <v>0.11</v>
      </c>
      <c r="BZ174" s="27">
        <v>0.15</v>
      </c>
      <c r="CA174" s="27">
        <v>0.11</v>
      </c>
      <c r="CB174" s="25"/>
      <c r="CC174" s="25"/>
      <c r="CD174" s="28">
        <v>13.56</v>
      </c>
      <c r="CE174" s="28">
        <v>0.14000000000000001</v>
      </c>
      <c r="CF174" s="25"/>
      <c r="CG174" s="28">
        <v>0.1</v>
      </c>
      <c r="CH174" s="28">
        <v>15.96</v>
      </c>
      <c r="CI174" s="28">
        <v>0.5</v>
      </c>
      <c r="CJ174" s="28">
        <v>0.5</v>
      </c>
      <c r="CK174" s="28">
        <v>0</v>
      </c>
      <c r="CL174" s="28">
        <v>0</v>
      </c>
      <c r="CM174" s="28">
        <v>0.5</v>
      </c>
      <c r="CN174" s="25"/>
      <c r="CO174" s="28">
        <v>0</v>
      </c>
      <c r="CP174" s="30" t="s">
        <v>5</v>
      </c>
      <c r="CQ174" s="8">
        <f t="shared" si="23"/>
        <v>7443.7883261412671</v>
      </c>
      <c r="CR174" s="8">
        <f t="shared" si="24"/>
        <v>20</v>
      </c>
      <c r="CS174" s="8">
        <f t="shared" si="25"/>
        <v>1.5</v>
      </c>
      <c r="CT174" s="8">
        <f t="shared" si="26"/>
        <v>30</v>
      </c>
      <c r="CU174" s="8">
        <f t="shared" si="27"/>
        <v>200</v>
      </c>
      <c r="CV174" s="10">
        <f t="shared" si="28"/>
        <v>41564.32</v>
      </c>
      <c r="CW174" s="10">
        <f t="shared" si="31"/>
        <v>41.564320000000002</v>
      </c>
      <c r="CX174" s="8" t="str">
        <f t="shared" si="29"/>
        <v>No</v>
      </c>
      <c r="CY174" s="30" t="s">
        <v>11</v>
      </c>
      <c r="CZ174" s="30" t="s">
        <v>11</v>
      </c>
      <c r="DA174" s="31" t="s">
        <v>11</v>
      </c>
      <c r="DB174" s="31" t="s">
        <v>11</v>
      </c>
      <c r="DC174" s="8" t="str">
        <f t="shared" si="30"/>
        <v>No</v>
      </c>
      <c r="DD174" s="8" t="s">
        <v>11</v>
      </c>
      <c r="DE174" s="30" t="s">
        <v>11</v>
      </c>
      <c r="DF174" s="10">
        <f t="shared" si="32"/>
        <v>43.318199999999997</v>
      </c>
      <c r="DG174" s="9">
        <f>IF(S174&lt;Monitors!$H$4,(S174*Monitors!$I$4)+Monitors!$J$4,IF(S174&lt;Monitors!$H$5,(S174*Monitors!$I$5)+Monitors!$J$5,IF(S174&lt;Monitors!$H$6,(S174*Monitors!$I$6)+Monitors!$J$6,IF(S174&lt;Monitors!$H$7,(Monitors!$I$7*S174)+Monitors!$J$7,IF(S174&lt;Monitors!$H$8,(S174*Monitors!$I$8)+Monitors!$J$8,IF(S174&lt;Monitors!$H$9,(S174*Monitors!$I$9)+Monitors!$J$9,IF(S174&lt;Monitors!$H$10,(S174*Monitors!$I$10)+Monitors!$J$10,IF(S174&lt;Monitors!$H$11,(S174*Monitors!$I$11)+Monitors!$J$11,Monitors!$J$12))))))))</f>
        <v>36.19166666666667</v>
      </c>
      <c r="DH174" s="10">
        <f>$DF174-(Monitors!$B$4*'All Data'!$W174)</f>
        <v>35.281769999999995</v>
      </c>
      <c r="DI174" s="10">
        <f>IF($CX174="Yes",DH174-(Monitors!$E$4*(DG174+(Monitors!$B$4*'All Data'!$W174))),'All Data'!DH174)</f>
        <v>35.281769999999995</v>
      </c>
      <c r="DJ174" s="10">
        <f>IF(DD174="Yes",'All Data'!DI174-(DG174*Monitors!$C$4),'All Data'!DI174)</f>
        <v>35.281769999999995</v>
      </c>
      <c r="DK174" s="10">
        <f>IF($DE174="Yes",DJ174-(DG174*Monitors!$D$4),'All Data'!DJ174)</f>
        <v>35.281769999999995</v>
      </c>
      <c r="DL174" s="10">
        <f>IF($CZ174="Yes",DK174-Monitors!$C$7,'All Data'!DK174)</f>
        <v>35.281769999999995</v>
      </c>
      <c r="DM174" s="10">
        <f>IF($DA174="Yes",DL174-Monitors!$D$7,'All Data'!DL174)</f>
        <v>35.281769999999995</v>
      </c>
      <c r="DN174" s="10">
        <f>IF(DB174="Yes",DM174-((DG174+(W174*Monitors!$B$4))*Monitors!$F$4),'All Data'!DM174)</f>
        <v>35.281769999999995</v>
      </c>
      <c r="DO174" s="8" t="str">
        <f t="shared" si="33"/>
        <v>Yes</v>
      </c>
      <c r="DP174" s="10">
        <v>1.6625728000000002</v>
      </c>
      <c r="DQ174" s="10">
        <v>12.1874272</v>
      </c>
      <c r="DR174" s="10">
        <v>12.1874272</v>
      </c>
      <c r="DS174" s="9">
        <v>16.786932839379553</v>
      </c>
      <c r="DT174" s="9" t="s">
        <v>23</v>
      </c>
      <c r="DU174" s="14">
        <v>0</v>
      </c>
    </row>
    <row r="175" spans="1:125" ht="18" customHeight="1">
      <c r="A175" s="29">
        <v>174</v>
      </c>
      <c r="B175" s="29">
        <v>52</v>
      </c>
      <c r="C175" s="29">
        <v>1368</v>
      </c>
      <c r="D175" s="21">
        <v>41837</v>
      </c>
      <c r="E175" s="21">
        <v>41837</v>
      </c>
      <c r="F175" s="21">
        <v>41843</v>
      </c>
      <c r="G175" s="20" t="s">
        <v>4</v>
      </c>
      <c r="H175" s="20" t="s">
        <v>26</v>
      </c>
      <c r="I175" s="22">
        <v>6</v>
      </c>
      <c r="J175" s="20" t="s">
        <v>5</v>
      </c>
      <c r="K175" s="20" t="s">
        <v>26</v>
      </c>
      <c r="L175" s="20" t="s">
        <v>27</v>
      </c>
      <c r="M175" s="23" t="s">
        <v>27</v>
      </c>
      <c r="N175" s="23" t="s">
        <v>7</v>
      </c>
      <c r="O175" s="23" t="s">
        <v>26</v>
      </c>
      <c r="P175" s="24">
        <v>11.8</v>
      </c>
      <c r="Q175" s="24">
        <v>14.8</v>
      </c>
      <c r="R175" s="24">
        <v>19</v>
      </c>
      <c r="S175" s="24">
        <v>174.17</v>
      </c>
      <c r="T175" s="24">
        <v>1.25</v>
      </c>
      <c r="U175" s="24">
        <v>1024</v>
      </c>
      <c r="V175" s="24">
        <v>1280</v>
      </c>
      <c r="W175" s="24">
        <v>1.3109999999999999</v>
      </c>
      <c r="X175" s="23" t="s">
        <v>21</v>
      </c>
      <c r="Y175" s="23" t="s">
        <v>21</v>
      </c>
      <c r="Z175" s="24">
        <v>7525</v>
      </c>
      <c r="AA175" s="24">
        <v>60</v>
      </c>
      <c r="AB175" s="24">
        <v>178</v>
      </c>
      <c r="AC175" s="24">
        <v>178</v>
      </c>
      <c r="AD175" s="23" t="s">
        <v>73</v>
      </c>
      <c r="AE175" s="23" t="s">
        <v>23</v>
      </c>
      <c r="AF175" s="23" t="s">
        <v>11</v>
      </c>
      <c r="AG175" s="23" t="s">
        <v>26</v>
      </c>
      <c r="AH175" s="23" t="s">
        <v>26</v>
      </c>
      <c r="AI175" s="23" t="s">
        <v>12</v>
      </c>
      <c r="AJ175" s="23" t="s">
        <v>11</v>
      </c>
      <c r="AK175" s="23" t="s">
        <v>23</v>
      </c>
      <c r="AL175" s="23" t="s">
        <v>13</v>
      </c>
      <c r="AM175" s="23" t="s">
        <v>14</v>
      </c>
      <c r="AN175" s="23" t="s">
        <v>72</v>
      </c>
      <c r="AO175" s="23" t="s">
        <v>14</v>
      </c>
      <c r="AP175" s="23" t="s">
        <v>36</v>
      </c>
      <c r="AQ175" s="23" t="s">
        <v>14</v>
      </c>
      <c r="AR175" s="23"/>
      <c r="AS175" s="23" t="s">
        <v>13</v>
      </c>
      <c r="AT175" s="23" t="s">
        <v>14</v>
      </c>
      <c r="AU175" s="23" t="s">
        <v>83</v>
      </c>
      <c r="AV175" s="25" t="s">
        <v>14</v>
      </c>
      <c r="AW175" s="25" t="s">
        <v>14</v>
      </c>
      <c r="AX175" s="26">
        <v>19</v>
      </c>
      <c r="AY175" s="26">
        <v>174.17</v>
      </c>
      <c r="AZ175" s="25" t="s">
        <v>72</v>
      </c>
      <c r="BA175" s="25" t="s">
        <v>83</v>
      </c>
      <c r="BB175" s="23" t="s">
        <v>14</v>
      </c>
      <c r="BC175" s="23" t="s">
        <v>15</v>
      </c>
      <c r="BD175" s="23" t="s">
        <v>14</v>
      </c>
      <c r="BE175" s="23" t="s">
        <v>11</v>
      </c>
      <c r="BF175" s="23" t="s">
        <v>1024</v>
      </c>
      <c r="BG175" s="23" t="s">
        <v>11</v>
      </c>
      <c r="BH175" s="23" t="s">
        <v>17</v>
      </c>
      <c r="BI175" s="23" t="s">
        <v>14</v>
      </c>
      <c r="BJ175" s="23"/>
      <c r="BK175" s="23" t="s">
        <v>11</v>
      </c>
      <c r="BL175" s="23" t="s">
        <v>11</v>
      </c>
      <c r="BM175" s="23" t="s">
        <v>11</v>
      </c>
      <c r="BN175" s="23"/>
      <c r="BO175" s="24">
        <v>6.2</v>
      </c>
      <c r="BP175" s="24">
        <v>250</v>
      </c>
      <c r="BQ175" s="24">
        <v>250</v>
      </c>
      <c r="BR175" s="24">
        <v>235</v>
      </c>
      <c r="BS175" s="24">
        <v>200</v>
      </c>
      <c r="BT175" s="23"/>
      <c r="BU175" s="23"/>
      <c r="BV175" s="24">
        <v>13.91</v>
      </c>
      <c r="BW175" s="24">
        <v>0.25</v>
      </c>
      <c r="BX175" s="23"/>
      <c r="BY175" s="24">
        <v>0.16</v>
      </c>
      <c r="BZ175" s="27">
        <v>0.25</v>
      </c>
      <c r="CA175" s="27">
        <v>0.16</v>
      </c>
      <c r="CB175" s="25"/>
      <c r="CC175" s="25"/>
      <c r="CD175" s="28">
        <v>13.91</v>
      </c>
      <c r="CE175" s="28">
        <v>0.28999999999999998</v>
      </c>
      <c r="CF175" s="25"/>
      <c r="CG175" s="28">
        <v>0.19</v>
      </c>
      <c r="CH175" s="28">
        <v>15.92</v>
      </c>
      <c r="CI175" s="28">
        <v>1</v>
      </c>
      <c r="CJ175" s="28">
        <v>0.5</v>
      </c>
      <c r="CK175" s="28">
        <v>0</v>
      </c>
      <c r="CL175" s="28">
        <v>0</v>
      </c>
      <c r="CM175" s="28">
        <v>0.5</v>
      </c>
      <c r="CN175" s="25"/>
      <c r="CO175" s="28">
        <v>0</v>
      </c>
      <c r="CP175" s="30" t="s">
        <v>5</v>
      </c>
      <c r="CQ175" s="8">
        <f t="shared" si="23"/>
        <v>7527.1286673939258</v>
      </c>
      <c r="CR175" s="8">
        <f t="shared" si="24"/>
        <v>20</v>
      </c>
      <c r="CS175" s="8">
        <f t="shared" si="25"/>
        <v>1.5</v>
      </c>
      <c r="CT175" s="8">
        <f t="shared" si="26"/>
        <v>30</v>
      </c>
      <c r="CU175" s="8">
        <f t="shared" si="27"/>
        <v>200</v>
      </c>
      <c r="CV175" s="10">
        <f t="shared" si="28"/>
        <v>43542.5</v>
      </c>
      <c r="CW175" s="10">
        <f t="shared" si="31"/>
        <v>43.542499999999997</v>
      </c>
      <c r="CX175" s="8" t="str">
        <f t="shared" si="29"/>
        <v>No</v>
      </c>
      <c r="CY175" s="30" t="s">
        <v>11</v>
      </c>
      <c r="CZ175" s="30" t="s">
        <v>11</v>
      </c>
      <c r="DA175" s="31" t="s">
        <v>11</v>
      </c>
      <c r="DB175" s="31" t="s">
        <v>11</v>
      </c>
      <c r="DC175" s="8" t="str">
        <f t="shared" si="30"/>
        <v>No</v>
      </c>
      <c r="DD175" s="8" t="s">
        <v>11</v>
      </c>
      <c r="DE175" s="30" t="s">
        <v>11</v>
      </c>
      <c r="DF175" s="10">
        <f t="shared" si="32"/>
        <v>44.071559999999998</v>
      </c>
      <c r="DG175" s="9">
        <f>IF(S175&lt;Monitors!$H$4,(S175*Monitors!$I$4)+Monitors!$J$4,IF(S175&lt;Monitors!$H$5,(S175*Monitors!$I$5)+Monitors!$J$5,IF(S175&lt;Monitors!$H$6,(S175*Monitors!$I$6)+Monitors!$J$6,IF(S175&lt;Monitors!$H$7,(Monitors!$I$7*S175)+Monitors!$J$7,IF(S175&lt;Monitors!$H$8,(S175*Monitors!$I$8)+Monitors!$J$8,IF(S175&lt;Monitors!$H$9,(S175*Monitors!$I$9)+Monitors!$J$9,IF(S175&lt;Monitors!$H$10,(S175*Monitors!$I$10)+Monitors!$J$10,IF(S175&lt;Monitors!$H$11,(S175*Monitors!$I$11)+Monitors!$J$11,Monitors!$J$12))))))))</f>
        <v>35.785416666666663</v>
      </c>
      <c r="DH175" s="10">
        <f>$DF175-(Monitors!$B$4*'All Data'!$W175)</f>
        <v>36.035129999999995</v>
      </c>
      <c r="DI175" s="10">
        <f>IF($CX175="Yes",DH175-(Monitors!$E$4*(DG175+(Monitors!$B$4*'All Data'!$W175))),'All Data'!DH175)</f>
        <v>36.035129999999995</v>
      </c>
      <c r="DJ175" s="10">
        <f>IF(DD175="Yes",'All Data'!DI175-(DG175*Monitors!$C$4),'All Data'!DI175)</f>
        <v>36.035129999999995</v>
      </c>
      <c r="DK175" s="10">
        <f>IF($DE175="Yes",DJ175-(DG175*Monitors!$D$4),'All Data'!DJ175)</f>
        <v>36.035129999999995</v>
      </c>
      <c r="DL175" s="10">
        <f>IF($CZ175="Yes",DK175-Monitors!$C$7,'All Data'!DK175)</f>
        <v>36.035129999999995</v>
      </c>
      <c r="DM175" s="10">
        <f>IF($DA175="Yes",DL175-Monitors!$D$7,'All Data'!DL175)</f>
        <v>36.035129999999995</v>
      </c>
      <c r="DN175" s="10">
        <f>IF(DB175="Yes",DM175-((DG175+(W175*Monitors!$B$4))*Monitors!$F$4),'All Data'!DM175)</f>
        <v>36.035129999999995</v>
      </c>
      <c r="DO175" s="8" t="str">
        <f t="shared" si="33"/>
        <v>No</v>
      </c>
      <c r="DP175" s="10">
        <v>1.7417000000000002</v>
      </c>
      <c r="DQ175" s="10">
        <v>12.1683</v>
      </c>
      <c r="DR175" s="10">
        <v>12.1683</v>
      </c>
      <c r="DS175" s="9">
        <v>16.602792314043555</v>
      </c>
      <c r="DT175" s="9" t="s">
        <v>23</v>
      </c>
      <c r="DU175" s="14">
        <v>0</v>
      </c>
    </row>
    <row r="176" spans="1:125" ht="18" customHeight="1">
      <c r="A176" s="29">
        <v>175</v>
      </c>
      <c r="B176" s="29">
        <v>21</v>
      </c>
      <c r="C176" s="29">
        <v>582</v>
      </c>
      <c r="D176" s="21">
        <v>41409</v>
      </c>
      <c r="E176" s="21">
        <v>41409</v>
      </c>
      <c r="F176" s="21">
        <v>41414</v>
      </c>
      <c r="G176" s="20" t="s">
        <v>4</v>
      </c>
      <c r="H176" s="20" t="s">
        <v>26</v>
      </c>
      <c r="I176" s="22">
        <v>6</v>
      </c>
      <c r="J176" s="20" t="s">
        <v>5</v>
      </c>
      <c r="K176" s="20" t="s">
        <v>26</v>
      </c>
      <c r="L176" s="20" t="s">
        <v>27</v>
      </c>
      <c r="M176" s="23" t="s">
        <v>27</v>
      </c>
      <c r="N176" s="23" t="s">
        <v>7</v>
      </c>
      <c r="O176" s="23" t="s">
        <v>26</v>
      </c>
      <c r="P176" s="24">
        <v>11.9</v>
      </c>
      <c r="Q176" s="24">
        <v>14.8</v>
      </c>
      <c r="R176" s="24">
        <v>19</v>
      </c>
      <c r="S176" s="24">
        <v>175.57</v>
      </c>
      <c r="T176" s="24">
        <v>1.25</v>
      </c>
      <c r="U176" s="24">
        <v>1024</v>
      </c>
      <c r="V176" s="24">
        <v>1280</v>
      </c>
      <c r="W176" s="24">
        <v>1.3109999999999999</v>
      </c>
      <c r="X176" s="23" t="s">
        <v>21</v>
      </c>
      <c r="Y176" s="23" t="s">
        <v>21</v>
      </c>
      <c r="Z176" s="24">
        <v>7467</v>
      </c>
      <c r="AA176" s="24">
        <v>60</v>
      </c>
      <c r="AB176" s="24">
        <v>160</v>
      </c>
      <c r="AC176" s="24">
        <v>160</v>
      </c>
      <c r="AD176" s="23" t="s">
        <v>300</v>
      </c>
      <c r="AE176" s="23" t="s">
        <v>23</v>
      </c>
      <c r="AF176" s="23" t="s">
        <v>11</v>
      </c>
      <c r="AG176" s="23"/>
      <c r="AH176" s="23"/>
      <c r="AI176" s="23" t="s">
        <v>12</v>
      </c>
      <c r="AJ176" s="23" t="s">
        <v>11</v>
      </c>
      <c r="AK176" s="23" t="s">
        <v>23</v>
      </c>
      <c r="AL176" s="23" t="s">
        <v>107</v>
      </c>
      <c r="AM176" s="23" t="s">
        <v>26</v>
      </c>
      <c r="AN176" s="23" t="s">
        <v>72</v>
      </c>
      <c r="AO176" s="23" t="s">
        <v>26</v>
      </c>
      <c r="AP176" s="23" t="s">
        <v>14</v>
      </c>
      <c r="AQ176" s="23" t="s">
        <v>26</v>
      </c>
      <c r="AR176" s="23"/>
      <c r="AS176" s="23" t="s">
        <v>107</v>
      </c>
      <c r="AT176" s="23" t="s">
        <v>26</v>
      </c>
      <c r="AU176" s="23" t="s">
        <v>14</v>
      </c>
      <c r="AV176" s="25" t="s">
        <v>26</v>
      </c>
      <c r="AW176" s="25" t="s">
        <v>26</v>
      </c>
      <c r="AX176" s="26">
        <v>19</v>
      </c>
      <c r="AY176" s="26">
        <v>175.57</v>
      </c>
      <c r="AZ176" s="25" t="s">
        <v>72</v>
      </c>
      <c r="BA176" s="25" t="s">
        <v>14</v>
      </c>
      <c r="BB176" s="23" t="s">
        <v>26</v>
      </c>
      <c r="BC176" s="23" t="s">
        <v>15</v>
      </c>
      <c r="BD176" s="23" t="s">
        <v>26</v>
      </c>
      <c r="BE176" s="23" t="s">
        <v>11</v>
      </c>
      <c r="BF176" s="23" t="s">
        <v>409</v>
      </c>
      <c r="BG176" s="23" t="s">
        <v>11</v>
      </c>
      <c r="BH176" s="23" t="s">
        <v>17</v>
      </c>
      <c r="BI176" s="23" t="s">
        <v>26</v>
      </c>
      <c r="BJ176" s="23"/>
      <c r="BK176" s="23" t="s">
        <v>11</v>
      </c>
      <c r="BL176" s="23" t="s">
        <v>11</v>
      </c>
      <c r="BM176" s="23" t="s">
        <v>11</v>
      </c>
      <c r="BN176" s="23"/>
      <c r="BO176" s="24">
        <v>0</v>
      </c>
      <c r="BP176" s="24">
        <v>275</v>
      </c>
      <c r="BQ176" s="24">
        <v>275</v>
      </c>
      <c r="BR176" s="24">
        <v>230</v>
      </c>
      <c r="BS176" s="24">
        <v>200</v>
      </c>
      <c r="BT176" s="23"/>
      <c r="BU176" s="23"/>
      <c r="BV176" s="24">
        <v>13.98</v>
      </c>
      <c r="BW176" s="24">
        <v>0.2</v>
      </c>
      <c r="BX176" s="23"/>
      <c r="BY176" s="24">
        <v>0.13</v>
      </c>
      <c r="BZ176" s="27">
        <v>0.2</v>
      </c>
      <c r="CA176" s="27">
        <v>0.13</v>
      </c>
      <c r="CB176" s="25"/>
      <c r="CC176" s="25"/>
      <c r="CD176" s="28">
        <v>13.96</v>
      </c>
      <c r="CE176" s="28">
        <v>0.21</v>
      </c>
      <c r="CF176" s="25"/>
      <c r="CG176" s="28">
        <v>0.1</v>
      </c>
      <c r="CH176" s="28">
        <v>15.96</v>
      </c>
      <c r="CI176" s="28">
        <v>0.5</v>
      </c>
      <c r="CJ176" s="28">
        <v>0.5</v>
      </c>
      <c r="CK176" s="28">
        <v>0</v>
      </c>
      <c r="CL176" s="28">
        <v>0</v>
      </c>
      <c r="CM176" s="28">
        <v>0.4</v>
      </c>
      <c r="CN176" s="25"/>
      <c r="CO176" s="28">
        <v>0</v>
      </c>
      <c r="CP176" s="30" t="s">
        <v>5</v>
      </c>
      <c r="CQ176" s="8">
        <f t="shared" si="23"/>
        <v>7467.107136754571</v>
      </c>
      <c r="CR176" s="8">
        <f t="shared" si="24"/>
        <v>20</v>
      </c>
      <c r="CS176" s="8">
        <f t="shared" si="25"/>
        <v>1.5</v>
      </c>
      <c r="CT176" s="8">
        <f t="shared" si="26"/>
        <v>30</v>
      </c>
      <c r="CU176" s="8">
        <f t="shared" si="27"/>
        <v>200</v>
      </c>
      <c r="CV176" s="10">
        <f t="shared" si="28"/>
        <v>48281.75</v>
      </c>
      <c r="CW176" s="10">
        <f t="shared" si="31"/>
        <v>48.281750000000002</v>
      </c>
      <c r="CX176" s="8" t="str">
        <f t="shared" si="29"/>
        <v>No</v>
      </c>
      <c r="CY176" s="30" t="s">
        <v>11</v>
      </c>
      <c r="CZ176" s="30" t="s">
        <v>11</v>
      </c>
      <c r="DA176" s="31" t="s">
        <v>11</v>
      </c>
      <c r="DB176" s="31" t="s">
        <v>11</v>
      </c>
      <c r="DC176" s="8" t="str">
        <f t="shared" si="30"/>
        <v>No</v>
      </c>
      <c r="DD176" s="8" t="s">
        <v>11</v>
      </c>
      <c r="DE176" s="30" t="s">
        <v>11</v>
      </c>
      <c r="DF176" s="10">
        <f t="shared" si="32"/>
        <v>44.001479999999994</v>
      </c>
      <c r="DG176" s="9">
        <f>IF(S176&lt;Monitors!$H$4,(S176*Monitors!$I$4)+Monitors!$J$4,IF(S176&lt;Monitors!$H$5,(S176*Monitors!$I$5)+Monitors!$J$5,IF(S176&lt;Monitors!$H$6,(S176*Monitors!$I$6)+Monitors!$J$6,IF(S176&lt;Monitors!$H$7,(Monitors!$I$7*S176)+Monitors!$J$7,IF(S176&lt;Monitors!$H$8,(S176*Monitors!$I$8)+Monitors!$J$8,IF(S176&lt;Monitors!$H$9,(S176*Monitors!$I$9)+Monitors!$J$9,IF(S176&lt;Monitors!$H$10,(S176*Monitors!$I$10)+Monitors!$J$10,IF(S176&lt;Monitors!$H$11,(S176*Monitors!$I$11)+Monitors!$J$11,Monitors!$J$12))))))))</f>
        <v>36.077083333333334</v>
      </c>
      <c r="DH176" s="10">
        <f>$DF176-(Monitors!$B$4*'All Data'!$W176)</f>
        <v>35.965049999999991</v>
      </c>
      <c r="DI176" s="10">
        <f>IF($CX176="Yes",DH176-(Monitors!$E$4*(DG176+(Monitors!$B$4*'All Data'!$W176))),'All Data'!DH176)</f>
        <v>35.965049999999991</v>
      </c>
      <c r="DJ176" s="10">
        <f>IF(DD176="Yes",'All Data'!DI176-(DG176*Monitors!$C$4),'All Data'!DI176)</f>
        <v>35.965049999999991</v>
      </c>
      <c r="DK176" s="10">
        <f>IF($DE176="Yes",DJ176-(DG176*Monitors!$D$4),'All Data'!DJ176)</f>
        <v>35.965049999999991</v>
      </c>
      <c r="DL176" s="10">
        <f>IF($CZ176="Yes",DK176-Monitors!$C$7,'All Data'!DK176)</f>
        <v>35.965049999999991</v>
      </c>
      <c r="DM176" s="10">
        <f>IF($DA176="Yes",DL176-Monitors!$D$7,'All Data'!DL176)</f>
        <v>35.965049999999991</v>
      </c>
      <c r="DN176" s="10">
        <f>IF(DB176="Yes",DM176-((DG176+(W176*Monitors!$B$4))*Monitors!$F$4),'All Data'!DM176)</f>
        <v>35.965049999999991</v>
      </c>
      <c r="DO176" s="8" t="str">
        <f t="shared" si="33"/>
        <v>Yes</v>
      </c>
      <c r="DP176" s="10">
        <v>1.9312700000000003</v>
      </c>
      <c r="DQ176" s="10">
        <v>12.048730000000001</v>
      </c>
      <c r="DR176" s="10">
        <v>12.048730000000001</v>
      </c>
      <c r="DS176" s="9">
        <v>16.735001002422749</v>
      </c>
      <c r="DT176" s="9" t="s">
        <v>23</v>
      </c>
      <c r="DU176" s="14">
        <v>0</v>
      </c>
    </row>
    <row r="177" spans="1:125" ht="18" customHeight="1">
      <c r="A177" s="29">
        <v>176</v>
      </c>
      <c r="B177" s="29">
        <v>4</v>
      </c>
      <c r="C177" s="29">
        <v>585</v>
      </c>
      <c r="D177" s="21">
        <v>41337</v>
      </c>
      <c r="E177" s="21">
        <v>41337</v>
      </c>
      <c r="F177" s="21">
        <v>41340</v>
      </c>
      <c r="G177" s="20" t="s">
        <v>4</v>
      </c>
      <c r="H177" s="20" t="s">
        <v>408</v>
      </c>
      <c r="I177" s="22">
        <v>6</v>
      </c>
      <c r="J177" s="20" t="s">
        <v>5</v>
      </c>
      <c r="K177" s="20" t="s">
        <v>26</v>
      </c>
      <c r="L177" s="20" t="s">
        <v>27</v>
      </c>
      <c r="M177" s="23" t="s">
        <v>27</v>
      </c>
      <c r="N177" s="23" t="s">
        <v>7</v>
      </c>
      <c r="O177" s="23" t="s">
        <v>26</v>
      </c>
      <c r="P177" s="24">
        <v>11.9</v>
      </c>
      <c r="Q177" s="24">
        <v>14.8</v>
      </c>
      <c r="R177" s="24">
        <v>19</v>
      </c>
      <c r="S177" s="24">
        <v>175.57</v>
      </c>
      <c r="T177" s="24">
        <v>1.25</v>
      </c>
      <c r="U177" s="24">
        <v>1024</v>
      </c>
      <c r="V177" s="24">
        <v>1280</v>
      </c>
      <c r="W177" s="24">
        <v>1.3109999999999999</v>
      </c>
      <c r="X177" s="23" t="s">
        <v>21</v>
      </c>
      <c r="Y177" s="23" t="s">
        <v>21</v>
      </c>
      <c r="Z177" s="24">
        <v>7467</v>
      </c>
      <c r="AA177" s="24">
        <v>60</v>
      </c>
      <c r="AB177" s="24">
        <v>170</v>
      </c>
      <c r="AC177" s="24">
        <v>160</v>
      </c>
      <c r="AD177" s="23" t="s">
        <v>28</v>
      </c>
      <c r="AE177" s="23" t="s">
        <v>23</v>
      </c>
      <c r="AF177" s="23" t="s">
        <v>11</v>
      </c>
      <c r="AG177" s="23" t="s">
        <v>26</v>
      </c>
      <c r="AH177" s="23" t="s">
        <v>26</v>
      </c>
      <c r="AI177" s="23" t="s">
        <v>34</v>
      </c>
      <c r="AJ177" s="23" t="s">
        <v>11</v>
      </c>
      <c r="AK177" s="23" t="s">
        <v>23</v>
      </c>
      <c r="AL177" s="23" t="s">
        <v>111</v>
      </c>
      <c r="AM177" s="23" t="s">
        <v>26</v>
      </c>
      <c r="AN177" s="23" t="s">
        <v>14</v>
      </c>
      <c r="AO177" s="23" t="s">
        <v>26</v>
      </c>
      <c r="AP177" s="23" t="s">
        <v>14</v>
      </c>
      <c r="AQ177" s="23" t="s">
        <v>26</v>
      </c>
      <c r="AR177" s="23"/>
      <c r="AS177" s="23" t="s">
        <v>111</v>
      </c>
      <c r="AT177" s="23" t="s">
        <v>26</v>
      </c>
      <c r="AU177" s="23" t="s">
        <v>14</v>
      </c>
      <c r="AV177" s="25" t="s">
        <v>26</v>
      </c>
      <c r="AW177" s="25" t="s">
        <v>26</v>
      </c>
      <c r="AX177" s="26">
        <v>19</v>
      </c>
      <c r="AY177" s="26">
        <v>175.57</v>
      </c>
      <c r="AZ177" s="25" t="s">
        <v>14</v>
      </c>
      <c r="BA177" s="25" t="s">
        <v>14</v>
      </c>
      <c r="BB177" s="23" t="s">
        <v>26</v>
      </c>
      <c r="BC177" s="23" t="s">
        <v>15</v>
      </c>
      <c r="BD177" s="23" t="s">
        <v>26</v>
      </c>
      <c r="BE177" s="23" t="s">
        <v>11</v>
      </c>
      <c r="BF177" s="23" t="s">
        <v>409</v>
      </c>
      <c r="BG177" s="23" t="s">
        <v>11</v>
      </c>
      <c r="BH177" s="23" t="s">
        <v>17</v>
      </c>
      <c r="BI177" s="23" t="s">
        <v>26</v>
      </c>
      <c r="BJ177" s="23"/>
      <c r="BK177" s="23" t="s">
        <v>11</v>
      </c>
      <c r="BL177" s="23" t="s">
        <v>11</v>
      </c>
      <c r="BM177" s="23" t="s">
        <v>11</v>
      </c>
      <c r="BN177" s="23"/>
      <c r="BO177" s="24">
        <v>0.1</v>
      </c>
      <c r="BP177" s="24">
        <v>270</v>
      </c>
      <c r="BQ177" s="24">
        <v>270</v>
      </c>
      <c r="BR177" s="24">
        <v>175</v>
      </c>
      <c r="BS177" s="24">
        <v>200</v>
      </c>
      <c r="BT177" s="23"/>
      <c r="BU177" s="23"/>
      <c r="BV177" s="24">
        <v>14</v>
      </c>
      <c r="BW177" s="24">
        <v>0.13</v>
      </c>
      <c r="BX177" s="23"/>
      <c r="BY177" s="24">
        <v>0.1</v>
      </c>
      <c r="BZ177" s="27">
        <v>0.13</v>
      </c>
      <c r="CA177" s="27">
        <v>0.1</v>
      </c>
      <c r="CB177" s="25"/>
      <c r="CC177" s="25"/>
      <c r="CD177" s="28">
        <v>14.5</v>
      </c>
      <c r="CE177" s="28">
        <v>0.19</v>
      </c>
      <c r="CF177" s="25"/>
      <c r="CG177" s="28">
        <v>0.16</v>
      </c>
      <c r="CH177" s="28">
        <v>15.96</v>
      </c>
      <c r="CI177" s="28">
        <v>0.5</v>
      </c>
      <c r="CJ177" s="28">
        <v>0.5</v>
      </c>
      <c r="CK177" s="28">
        <v>0</v>
      </c>
      <c r="CL177" s="28">
        <v>0</v>
      </c>
      <c r="CM177" s="28">
        <v>0.5</v>
      </c>
      <c r="CN177" s="25"/>
      <c r="CO177" s="28">
        <v>0</v>
      </c>
      <c r="CP177" s="30" t="s">
        <v>5</v>
      </c>
      <c r="CQ177" s="8">
        <f t="shared" si="23"/>
        <v>7467.107136754571</v>
      </c>
      <c r="CR177" s="8">
        <f t="shared" si="24"/>
        <v>20</v>
      </c>
      <c r="CS177" s="8">
        <f t="shared" si="25"/>
        <v>1.5</v>
      </c>
      <c r="CT177" s="8">
        <f t="shared" si="26"/>
        <v>30</v>
      </c>
      <c r="CU177" s="8">
        <f t="shared" si="27"/>
        <v>200</v>
      </c>
      <c r="CV177" s="10">
        <f t="shared" si="28"/>
        <v>47403.9</v>
      </c>
      <c r="CW177" s="10">
        <f t="shared" si="31"/>
        <v>47.4039</v>
      </c>
      <c r="CX177" s="8" t="str">
        <f t="shared" si="29"/>
        <v>No</v>
      </c>
      <c r="CY177" s="30" t="s">
        <v>11</v>
      </c>
      <c r="CZ177" s="30" t="s">
        <v>11</v>
      </c>
      <c r="DA177" s="31" t="s">
        <v>11</v>
      </c>
      <c r="DB177" s="31" t="s">
        <v>11</v>
      </c>
      <c r="DC177" s="8" t="str">
        <f t="shared" si="30"/>
        <v>No</v>
      </c>
      <c r="DD177" s="8" t="s">
        <v>11</v>
      </c>
      <c r="DE177" s="30" t="s">
        <v>11</v>
      </c>
      <c r="DF177" s="10">
        <f t="shared" si="32"/>
        <v>43.664219999999993</v>
      </c>
      <c r="DG177" s="9">
        <f>IF(S177&lt;Monitors!$H$4,(S177*Monitors!$I$4)+Monitors!$J$4,IF(S177&lt;Monitors!$H$5,(S177*Monitors!$I$5)+Monitors!$J$5,IF(S177&lt;Monitors!$H$6,(S177*Monitors!$I$6)+Monitors!$J$6,IF(S177&lt;Monitors!$H$7,(Monitors!$I$7*S177)+Monitors!$J$7,IF(S177&lt;Monitors!$H$8,(S177*Monitors!$I$8)+Monitors!$J$8,IF(S177&lt;Monitors!$H$9,(S177*Monitors!$I$9)+Monitors!$J$9,IF(S177&lt;Monitors!$H$10,(S177*Monitors!$I$10)+Monitors!$J$10,IF(S177&lt;Monitors!$H$11,(S177*Monitors!$I$11)+Monitors!$J$11,Monitors!$J$12))))))))</f>
        <v>36.077083333333334</v>
      </c>
      <c r="DH177" s="10">
        <f>$DF177-(Monitors!$B$4*'All Data'!$W177)</f>
        <v>35.62778999999999</v>
      </c>
      <c r="DI177" s="10">
        <f>IF($CX177="Yes",DH177-(Monitors!$E$4*(DG177+(Monitors!$B$4*'All Data'!$W177))),'All Data'!DH177)</f>
        <v>35.62778999999999</v>
      </c>
      <c r="DJ177" s="10">
        <f>IF(DD177="Yes",'All Data'!DI177-(DG177*Monitors!$C$4),'All Data'!DI177)</f>
        <v>35.62778999999999</v>
      </c>
      <c r="DK177" s="10">
        <f>IF($DE177="Yes",DJ177-(DG177*Monitors!$D$4),'All Data'!DJ177)</f>
        <v>35.62778999999999</v>
      </c>
      <c r="DL177" s="10">
        <f>IF($CZ177="Yes",DK177-Monitors!$C$7,'All Data'!DK177)</f>
        <v>35.62778999999999</v>
      </c>
      <c r="DM177" s="10">
        <f>IF($DA177="Yes",DL177-Monitors!$D$7,'All Data'!DL177)</f>
        <v>35.62778999999999</v>
      </c>
      <c r="DN177" s="10">
        <f>IF(DB177="Yes",DM177-((DG177+(W177*Monitors!$B$4))*Monitors!$F$4),'All Data'!DM177)</f>
        <v>35.62778999999999</v>
      </c>
      <c r="DO177" s="8" t="str">
        <f t="shared" si="33"/>
        <v>Yes</v>
      </c>
      <c r="DP177" s="10">
        <v>1.8961560000000002</v>
      </c>
      <c r="DQ177" s="10">
        <v>12.103844</v>
      </c>
      <c r="DR177" s="10">
        <v>12.103844</v>
      </c>
      <c r="DS177" s="9">
        <v>16.735001002422749</v>
      </c>
      <c r="DT177" s="9" t="s">
        <v>23</v>
      </c>
      <c r="DU177" s="14">
        <v>0</v>
      </c>
    </row>
    <row r="178" spans="1:125" ht="18" customHeight="1">
      <c r="A178" s="29">
        <v>177</v>
      </c>
      <c r="B178" s="29">
        <v>13</v>
      </c>
      <c r="C178" s="29">
        <v>839</v>
      </c>
      <c r="D178" s="21">
        <v>41091</v>
      </c>
      <c r="E178" s="21">
        <v>41228</v>
      </c>
      <c r="F178" s="21">
        <v>41239</v>
      </c>
      <c r="G178" s="20" t="s">
        <v>4</v>
      </c>
      <c r="H178" s="20"/>
      <c r="I178" s="22">
        <v>6</v>
      </c>
      <c r="J178" s="20" t="s">
        <v>5</v>
      </c>
      <c r="K178" s="20"/>
      <c r="L178" s="20" t="s">
        <v>6</v>
      </c>
      <c r="M178" s="23"/>
      <c r="N178" s="23" t="s">
        <v>7</v>
      </c>
      <c r="O178" s="23"/>
      <c r="P178" s="24">
        <v>11.9</v>
      </c>
      <c r="Q178" s="24">
        <v>14.8</v>
      </c>
      <c r="R178" s="24">
        <v>19</v>
      </c>
      <c r="S178" s="24">
        <v>110.39</v>
      </c>
      <c r="T178" s="24">
        <v>1.25</v>
      </c>
      <c r="U178" s="24">
        <v>1280</v>
      </c>
      <c r="V178" s="24">
        <v>1024</v>
      </c>
      <c r="W178" s="24">
        <v>1.3109999999999999</v>
      </c>
      <c r="X178" s="23" t="s">
        <v>219</v>
      </c>
      <c r="Y178" s="23" t="s">
        <v>219</v>
      </c>
      <c r="Z178" s="24">
        <v>11874</v>
      </c>
      <c r="AA178" s="24">
        <v>60</v>
      </c>
      <c r="AB178" s="24">
        <v>170</v>
      </c>
      <c r="AC178" s="24">
        <v>160</v>
      </c>
      <c r="AD178" s="23" t="s">
        <v>10</v>
      </c>
      <c r="AE178" s="23" t="s">
        <v>11</v>
      </c>
      <c r="AF178" s="23" t="s">
        <v>11</v>
      </c>
      <c r="AG178" s="23"/>
      <c r="AH178" s="23"/>
      <c r="AI178" s="23" t="s">
        <v>12</v>
      </c>
      <c r="AJ178" s="23" t="s">
        <v>11</v>
      </c>
      <c r="AK178" s="23" t="s">
        <v>23</v>
      </c>
      <c r="AL178" s="23" t="s">
        <v>53</v>
      </c>
      <c r="AM178" s="23"/>
      <c r="AN178" s="23" t="s">
        <v>72</v>
      </c>
      <c r="AO178" s="23"/>
      <c r="AP178" s="23" t="s">
        <v>14</v>
      </c>
      <c r="AQ178" s="23"/>
      <c r="AR178" s="23"/>
      <c r="AS178" s="23" t="s">
        <v>53</v>
      </c>
      <c r="AT178" s="23"/>
      <c r="AU178" s="23" t="s">
        <v>83</v>
      </c>
      <c r="AV178" s="25"/>
      <c r="AW178" s="25"/>
      <c r="AX178" s="26">
        <v>19</v>
      </c>
      <c r="AY178" s="26">
        <v>110.39</v>
      </c>
      <c r="AZ178" s="25" t="s">
        <v>72</v>
      </c>
      <c r="BA178" s="25" t="s">
        <v>83</v>
      </c>
      <c r="BB178" s="23"/>
      <c r="BC178" s="23" t="s">
        <v>15</v>
      </c>
      <c r="BD178" s="23"/>
      <c r="BE178" s="23" t="s">
        <v>11</v>
      </c>
      <c r="BF178" s="23" t="s">
        <v>650</v>
      </c>
      <c r="BG178" s="23" t="s">
        <v>11</v>
      </c>
      <c r="BH178" s="23" t="s">
        <v>17</v>
      </c>
      <c r="BI178" s="23"/>
      <c r="BJ178" s="23"/>
      <c r="BK178" s="23" t="s">
        <v>11</v>
      </c>
      <c r="BL178" s="23" t="s">
        <v>11</v>
      </c>
      <c r="BM178" s="23"/>
      <c r="BN178" s="23"/>
      <c r="BO178" s="24">
        <v>14.5</v>
      </c>
      <c r="BP178" s="24">
        <v>281</v>
      </c>
      <c r="BQ178" s="24">
        <v>300</v>
      </c>
      <c r="BR178" s="24">
        <v>253</v>
      </c>
      <c r="BS178" s="24">
        <v>200.7</v>
      </c>
      <c r="BT178" s="23"/>
      <c r="BU178" s="23"/>
      <c r="BV178" s="24">
        <v>14.12</v>
      </c>
      <c r="BW178" s="24">
        <v>0.19</v>
      </c>
      <c r="BX178" s="24">
        <v>0.28999999999999998</v>
      </c>
      <c r="BY178" s="24">
        <v>0.18</v>
      </c>
      <c r="BZ178" s="27">
        <v>0.19</v>
      </c>
      <c r="CA178" s="27">
        <v>0.18</v>
      </c>
      <c r="CB178" s="25"/>
      <c r="CC178" s="25"/>
      <c r="CD178" s="28">
        <v>14.36</v>
      </c>
      <c r="CE178" s="28">
        <v>0.26</v>
      </c>
      <c r="CF178" s="28">
        <v>0.38</v>
      </c>
      <c r="CG178" s="28">
        <v>0.24</v>
      </c>
      <c r="CH178" s="28">
        <v>14.5</v>
      </c>
      <c r="CI178" s="28">
        <v>1</v>
      </c>
      <c r="CJ178" s="28">
        <v>0.5</v>
      </c>
      <c r="CK178" s="25"/>
      <c r="CL178" s="25"/>
      <c r="CM178" s="28">
        <v>0.67</v>
      </c>
      <c r="CN178" s="25"/>
      <c r="CO178" s="28">
        <v>0</v>
      </c>
      <c r="CP178" s="30" t="s">
        <v>5</v>
      </c>
      <c r="CQ178" s="8">
        <f t="shared" si="23"/>
        <v>11876.075731497418</v>
      </c>
      <c r="CR178" s="8">
        <f t="shared" si="24"/>
        <v>20</v>
      </c>
      <c r="CS178" s="8">
        <f t="shared" si="25"/>
        <v>1.5</v>
      </c>
      <c r="CT178" s="8">
        <f t="shared" si="26"/>
        <v>30</v>
      </c>
      <c r="CU178" s="8">
        <f t="shared" si="27"/>
        <v>200</v>
      </c>
      <c r="CV178" s="10">
        <f t="shared" si="28"/>
        <v>31019.59</v>
      </c>
      <c r="CW178" s="10">
        <f t="shared" si="31"/>
        <v>31.019590000000001</v>
      </c>
      <c r="CX178" s="8" t="str">
        <f t="shared" si="29"/>
        <v>No</v>
      </c>
      <c r="CY178" s="30" t="s">
        <v>11</v>
      </c>
      <c r="CZ178" s="30" t="s">
        <v>11</v>
      </c>
      <c r="DA178" s="31" t="s">
        <v>11</v>
      </c>
      <c r="DB178" s="31" t="s">
        <v>11</v>
      </c>
      <c r="DC178" s="8" t="str">
        <f t="shared" si="30"/>
        <v>No</v>
      </c>
      <c r="DD178" s="8" t="s">
        <v>11</v>
      </c>
      <c r="DE178" s="30" t="s">
        <v>11</v>
      </c>
      <c r="DF178" s="10">
        <f t="shared" si="32"/>
        <v>44.373779999999989</v>
      </c>
      <c r="DG178" s="9">
        <f>IF(S178&lt;Monitors!$H$4,(S178*Monitors!$I$4)+Monitors!$J$4,IF(S178&lt;Monitors!$H$5,(S178*Monitors!$I$5)+Monitors!$J$5,IF(S178&lt;Monitors!$H$6,(S178*Monitors!$I$6)+Monitors!$J$6,IF(S178&lt;Monitors!$H$7,(Monitors!$I$7*S178)+Monitors!$J$7,IF(S178&lt;Monitors!$H$8,(S178*Monitors!$I$8)+Monitors!$J$8,IF(S178&lt;Monitors!$H$9,(S178*Monitors!$I$9)+Monitors!$J$9,IF(S178&lt;Monitors!$H$10,(S178*Monitors!$I$10)+Monitors!$J$10,IF(S178&lt;Monitors!$H$11,(S178*Monitors!$I$11)+Monitors!$J$11,Monitors!$J$12))))))))</f>
        <v>15.793230769230771</v>
      </c>
      <c r="DH178" s="10">
        <f>$DF178-(Monitors!$B$4*'All Data'!$W178)</f>
        <v>36.337349999999986</v>
      </c>
      <c r="DI178" s="10">
        <f>IF($CX178="Yes",DH178-(Monitors!$E$4*(DG178+(Monitors!$B$4*'All Data'!$W178))),'All Data'!DH178)</f>
        <v>36.337349999999986</v>
      </c>
      <c r="DJ178" s="10">
        <f>IF(DD178="Yes",'All Data'!DI178-(DG178*Monitors!$C$4),'All Data'!DI178)</f>
        <v>36.337349999999986</v>
      </c>
      <c r="DK178" s="10">
        <f>IF($DE178="Yes",DJ178-(DG178*Monitors!$D$4),'All Data'!DJ178)</f>
        <v>36.337349999999986</v>
      </c>
      <c r="DL178" s="10">
        <f>IF($CZ178="Yes",DK178-Monitors!$C$7,'All Data'!DK178)</f>
        <v>36.337349999999986</v>
      </c>
      <c r="DM178" s="10">
        <f>IF($DA178="Yes",DL178-Monitors!$D$7,'All Data'!DL178)</f>
        <v>36.337349999999986</v>
      </c>
      <c r="DN178" s="10">
        <f>IF(DB178="Yes",DM178-((DG178+(W178*Monitors!$B$4))*Monitors!$F$4),'All Data'!DM178)</f>
        <v>36.337349999999986</v>
      </c>
      <c r="DO178" s="8" t="str">
        <f t="shared" si="33"/>
        <v>No</v>
      </c>
      <c r="DP178" s="10">
        <v>1.2407836000000001</v>
      </c>
      <c r="DQ178" s="10">
        <v>12.879216399999999</v>
      </c>
      <c r="DR178" s="10">
        <v>12.879216399999999</v>
      </c>
      <c r="DS178" s="9">
        <v>10.556898665326525</v>
      </c>
      <c r="DT178" s="9" t="s">
        <v>11</v>
      </c>
      <c r="DU178" s="14">
        <v>0</v>
      </c>
    </row>
    <row r="179" spans="1:125" ht="18" customHeight="1">
      <c r="A179" s="29">
        <v>178</v>
      </c>
      <c r="B179" s="29">
        <v>4</v>
      </c>
      <c r="C179" s="29">
        <v>954</v>
      </c>
      <c r="D179" s="21">
        <v>41529</v>
      </c>
      <c r="E179" s="21">
        <v>41410</v>
      </c>
      <c r="F179" s="21">
        <v>41415</v>
      </c>
      <c r="G179" s="20" t="s">
        <v>4</v>
      </c>
      <c r="H179" s="20" t="s">
        <v>26</v>
      </c>
      <c r="I179" s="22">
        <v>6</v>
      </c>
      <c r="J179" s="20" t="s">
        <v>5</v>
      </c>
      <c r="K179" s="20" t="s">
        <v>26</v>
      </c>
      <c r="L179" s="20" t="s">
        <v>27</v>
      </c>
      <c r="M179" s="23" t="s">
        <v>27</v>
      </c>
      <c r="N179" s="23" t="s">
        <v>7</v>
      </c>
      <c r="O179" s="23" t="s">
        <v>26</v>
      </c>
      <c r="P179" s="24">
        <v>11.8</v>
      </c>
      <c r="Q179" s="24">
        <v>14.8</v>
      </c>
      <c r="R179" s="24">
        <v>19</v>
      </c>
      <c r="S179" s="24">
        <v>175.62</v>
      </c>
      <c r="T179" s="24">
        <v>1.25</v>
      </c>
      <c r="U179" s="24">
        <v>1024</v>
      </c>
      <c r="V179" s="24">
        <v>1280</v>
      </c>
      <c r="W179" s="24">
        <v>1.3109999999999999</v>
      </c>
      <c r="X179" s="23" t="s">
        <v>21</v>
      </c>
      <c r="Y179" s="23" t="s">
        <v>21</v>
      </c>
      <c r="Z179" s="24">
        <v>7164</v>
      </c>
      <c r="AA179" s="24">
        <v>60</v>
      </c>
      <c r="AB179" s="24">
        <v>178</v>
      </c>
      <c r="AC179" s="24">
        <v>178</v>
      </c>
      <c r="AD179" s="23" t="s">
        <v>300</v>
      </c>
      <c r="AE179" s="23" t="s">
        <v>23</v>
      </c>
      <c r="AF179" s="23" t="s">
        <v>11</v>
      </c>
      <c r="AG179" s="23" t="s">
        <v>26</v>
      </c>
      <c r="AH179" s="23" t="s">
        <v>26</v>
      </c>
      <c r="AI179" s="23" t="s">
        <v>12</v>
      </c>
      <c r="AJ179" s="23" t="s">
        <v>11</v>
      </c>
      <c r="AK179" s="23" t="s">
        <v>23</v>
      </c>
      <c r="AL179" s="23" t="s">
        <v>78</v>
      </c>
      <c r="AM179" s="23" t="s">
        <v>14</v>
      </c>
      <c r="AN179" s="23" t="s">
        <v>207</v>
      </c>
      <c r="AO179" s="23" t="s">
        <v>14</v>
      </c>
      <c r="AP179" s="23" t="s">
        <v>36</v>
      </c>
      <c r="AQ179" s="23" t="s">
        <v>14</v>
      </c>
      <c r="AR179" s="23"/>
      <c r="AS179" s="23" t="s">
        <v>78</v>
      </c>
      <c r="AT179" s="23" t="s">
        <v>14</v>
      </c>
      <c r="AU179" s="23" t="s">
        <v>83</v>
      </c>
      <c r="AV179" s="25" t="s">
        <v>14</v>
      </c>
      <c r="AW179" s="25" t="s">
        <v>14</v>
      </c>
      <c r="AX179" s="26">
        <v>19</v>
      </c>
      <c r="AY179" s="26">
        <v>175.62</v>
      </c>
      <c r="AZ179" s="25" t="s">
        <v>207</v>
      </c>
      <c r="BA179" s="25" t="s">
        <v>83</v>
      </c>
      <c r="BB179" s="23" t="s">
        <v>14</v>
      </c>
      <c r="BC179" s="23" t="s">
        <v>15</v>
      </c>
      <c r="BD179" s="23" t="s">
        <v>14</v>
      </c>
      <c r="BE179" s="23" t="s">
        <v>11</v>
      </c>
      <c r="BF179" s="23" t="s">
        <v>409</v>
      </c>
      <c r="BG179" s="23" t="s">
        <v>11</v>
      </c>
      <c r="BH179" s="23" t="s">
        <v>17</v>
      </c>
      <c r="BI179" s="23" t="s">
        <v>14</v>
      </c>
      <c r="BJ179" s="23"/>
      <c r="BK179" s="23" t="s">
        <v>11</v>
      </c>
      <c r="BL179" s="23" t="s">
        <v>11</v>
      </c>
      <c r="BM179" s="23" t="s">
        <v>11</v>
      </c>
      <c r="BN179" s="23"/>
      <c r="BO179" s="24">
        <v>0.2</v>
      </c>
      <c r="BP179" s="24">
        <v>251.3</v>
      </c>
      <c r="BQ179" s="24">
        <v>250</v>
      </c>
      <c r="BR179" s="24">
        <v>183</v>
      </c>
      <c r="BS179" s="24">
        <v>200</v>
      </c>
      <c r="BT179" s="23"/>
      <c r="BU179" s="23"/>
      <c r="BV179" s="24">
        <v>14.24</v>
      </c>
      <c r="BW179" s="24">
        <v>0.13</v>
      </c>
      <c r="BX179" s="23"/>
      <c r="BY179" s="24">
        <v>0.06</v>
      </c>
      <c r="BZ179" s="27">
        <v>0.13</v>
      </c>
      <c r="CA179" s="27">
        <v>0.06</v>
      </c>
      <c r="CB179" s="25"/>
      <c r="CC179" s="25"/>
      <c r="CD179" s="28">
        <v>14.94</v>
      </c>
      <c r="CE179" s="28">
        <v>0.16</v>
      </c>
      <c r="CF179" s="25"/>
      <c r="CG179" s="28">
        <v>0.09</v>
      </c>
      <c r="CH179" s="28">
        <v>15.95</v>
      </c>
      <c r="CI179" s="28">
        <v>1</v>
      </c>
      <c r="CJ179" s="28">
        <v>0.5</v>
      </c>
      <c r="CK179" s="28">
        <v>0</v>
      </c>
      <c r="CL179" s="28">
        <v>0</v>
      </c>
      <c r="CM179" s="28">
        <v>0.5</v>
      </c>
      <c r="CN179" s="25"/>
      <c r="CO179" s="28">
        <v>0</v>
      </c>
      <c r="CP179" s="30" t="s">
        <v>5</v>
      </c>
      <c r="CQ179" s="8">
        <f t="shared" si="23"/>
        <v>7464.9812094294493</v>
      </c>
      <c r="CR179" s="8">
        <f t="shared" si="24"/>
        <v>20</v>
      </c>
      <c r="CS179" s="8">
        <f t="shared" si="25"/>
        <v>1.5</v>
      </c>
      <c r="CT179" s="8">
        <f t="shared" si="26"/>
        <v>30</v>
      </c>
      <c r="CU179" s="8">
        <f t="shared" si="27"/>
        <v>200</v>
      </c>
      <c r="CV179" s="10">
        <f t="shared" si="28"/>
        <v>44133.306000000004</v>
      </c>
      <c r="CW179" s="10">
        <f t="shared" si="31"/>
        <v>44.133306000000005</v>
      </c>
      <c r="CX179" s="8" t="str">
        <f t="shared" si="29"/>
        <v>No</v>
      </c>
      <c r="CY179" s="30" t="s">
        <v>11</v>
      </c>
      <c r="CZ179" s="30" t="s">
        <v>11</v>
      </c>
      <c r="DA179" s="31" t="s">
        <v>11</v>
      </c>
      <c r="DB179" s="31" t="s">
        <v>11</v>
      </c>
      <c r="DC179" s="8" t="str">
        <f t="shared" si="30"/>
        <v>No</v>
      </c>
      <c r="DD179" s="8" t="s">
        <v>11</v>
      </c>
      <c r="DE179" s="30" t="s">
        <v>11</v>
      </c>
      <c r="DF179" s="10">
        <f t="shared" si="32"/>
        <v>44.400060000000003</v>
      </c>
      <c r="DG179" s="9">
        <f>IF(S179&lt;Monitors!$H$4,(S179*Monitors!$I$4)+Monitors!$J$4,IF(S179&lt;Monitors!$H$5,(S179*Monitors!$I$5)+Monitors!$J$5,IF(S179&lt;Monitors!$H$6,(S179*Monitors!$I$6)+Monitors!$J$6,IF(S179&lt;Monitors!$H$7,(Monitors!$I$7*S179)+Monitors!$J$7,IF(S179&lt;Monitors!$H$8,(S179*Monitors!$I$8)+Monitors!$J$8,IF(S179&lt;Monitors!$H$9,(S179*Monitors!$I$9)+Monitors!$J$9,IF(S179&lt;Monitors!$H$10,(S179*Monitors!$I$10)+Monitors!$J$10,IF(S179&lt;Monitors!$H$11,(S179*Monitors!$I$11)+Monitors!$J$11,Monitors!$J$12))))))))</f>
        <v>36.087500000000006</v>
      </c>
      <c r="DH179" s="10">
        <f>$DF179-(Monitors!$B$4*'All Data'!$W179)</f>
        <v>36.363630000000001</v>
      </c>
      <c r="DI179" s="10">
        <f>IF($CX179="Yes",DH179-(Monitors!$E$4*(DG179+(Monitors!$B$4*'All Data'!$W179))),'All Data'!DH179)</f>
        <v>36.363630000000001</v>
      </c>
      <c r="DJ179" s="10">
        <f>IF(DD179="Yes",'All Data'!DI179-(DG179*Monitors!$C$4),'All Data'!DI179)</f>
        <v>36.363630000000001</v>
      </c>
      <c r="DK179" s="10">
        <f>IF($DE179="Yes",DJ179-(DG179*Monitors!$D$4),'All Data'!DJ179)</f>
        <v>36.363630000000001</v>
      </c>
      <c r="DL179" s="10">
        <f>IF($CZ179="Yes",DK179-Monitors!$C$7,'All Data'!DK179)</f>
        <v>36.363630000000001</v>
      </c>
      <c r="DM179" s="10">
        <f>IF($DA179="Yes",DL179-Monitors!$D$7,'All Data'!DL179)</f>
        <v>36.363630000000001</v>
      </c>
      <c r="DN179" s="10">
        <f>IF(DB179="Yes",DM179-((DG179+(W179*Monitors!$B$4))*Monitors!$F$4),'All Data'!DM179)</f>
        <v>36.363630000000001</v>
      </c>
      <c r="DO179" s="8" t="str">
        <f t="shared" si="33"/>
        <v>No</v>
      </c>
      <c r="DP179" s="10">
        <v>1.7653322400000002</v>
      </c>
      <c r="DQ179" s="10">
        <v>12.474667759999999</v>
      </c>
      <c r="DR179" s="10">
        <v>12.474667759999999</v>
      </c>
      <c r="DS179" s="9">
        <v>16.73972224916675</v>
      </c>
      <c r="DT179" s="9" t="s">
        <v>23</v>
      </c>
      <c r="DU179" s="14">
        <v>0</v>
      </c>
    </row>
    <row r="180" spans="1:125" ht="18" customHeight="1">
      <c r="A180" s="29">
        <v>179</v>
      </c>
      <c r="B180" s="29">
        <v>13</v>
      </c>
      <c r="C180" s="29">
        <v>581</v>
      </c>
      <c r="D180" s="21">
        <v>41582</v>
      </c>
      <c r="E180" s="21">
        <v>41484</v>
      </c>
      <c r="F180" s="21">
        <v>41491</v>
      </c>
      <c r="G180" s="20" t="s">
        <v>4</v>
      </c>
      <c r="H180" s="20"/>
      <c r="I180" s="22">
        <v>6</v>
      </c>
      <c r="J180" s="20" t="s">
        <v>5</v>
      </c>
      <c r="K180" s="20"/>
      <c r="L180" s="20" t="s">
        <v>49</v>
      </c>
      <c r="M180" s="23"/>
      <c r="N180" s="23" t="s">
        <v>7</v>
      </c>
      <c r="O180" s="23"/>
      <c r="P180" s="24">
        <v>11.8</v>
      </c>
      <c r="Q180" s="24">
        <v>14.8</v>
      </c>
      <c r="R180" s="24">
        <v>19</v>
      </c>
      <c r="S180" s="24">
        <v>174.2</v>
      </c>
      <c r="T180" s="24">
        <v>1.25</v>
      </c>
      <c r="U180" s="24">
        <v>1024</v>
      </c>
      <c r="V180" s="24">
        <v>1280</v>
      </c>
      <c r="W180" s="24">
        <v>1.3109999999999999</v>
      </c>
      <c r="X180" s="23" t="s">
        <v>21</v>
      </c>
      <c r="Y180" s="23" t="s">
        <v>21</v>
      </c>
      <c r="Z180" s="24">
        <v>7525</v>
      </c>
      <c r="AA180" s="24">
        <v>60</v>
      </c>
      <c r="AB180" s="24">
        <v>178</v>
      </c>
      <c r="AC180" s="24">
        <v>178</v>
      </c>
      <c r="AD180" s="23" t="s">
        <v>10</v>
      </c>
      <c r="AE180" s="23" t="s">
        <v>11</v>
      </c>
      <c r="AF180" s="23" t="s">
        <v>11</v>
      </c>
      <c r="AG180" s="23"/>
      <c r="AH180" s="23"/>
      <c r="AI180" s="23" t="s">
        <v>12</v>
      </c>
      <c r="AJ180" s="23" t="s">
        <v>11</v>
      </c>
      <c r="AK180" s="23" t="s">
        <v>11</v>
      </c>
      <c r="AL180" s="23" t="s">
        <v>53</v>
      </c>
      <c r="AM180" s="23"/>
      <c r="AN180" s="23" t="s">
        <v>24</v>
      </c>
      <c r="AO180" s="23" t="s">
        <v>206</v>
      </c>
      <c r="AP180" s="23" t="s">
        <v>14</v>
      </c>
      <c r="AQ180" s="23"/>
      <c r="AR180" s="23"/>
      <c r="AS180" s="23" t="s">
        <v>53</v>
      </c>
      <c r="AT180" s="23"/>
      <c r="AU180" s="23" t="s">
        <v>14</v>
      </c>
      <c r="AV180" s="25" t="s">
        <v>206</v>
      </c>
      <c r="AW180" s="25"/>
      <c r="AX180" s="26">
        <v>19</v>
      </c>
      <c r="AY180" s="26">
        <v>174.2</v>
      </c>
      <c r="AZ180" s="25" t="s">
        <v>24</v>
      </c>
      <c r="BA180" s="25" t="s">
        <v>14</v>
      </c>
      <c r="BB180" s="23"/>
      <c r="BC180" s="23" t="s">
        <v>15</v>
      </c>
      <c r="BD180" s="23"/>
      <c r="BE180" s="23" t="s">
        <v>11</v>
      </c>
      <c r="BF180" s="23" t="s">
        <v>630</v>
      </c>
      <c r="BG180" s="23" t="s">
        <v>11</v>
      </c>
      <c r="BH180" s="23" t="s">
        <v>17</v>
      </c>
      <c r="BI180" s="23"/>
      <c r="BJ180" s="23" t="s">
        <v>18</v>
      </c>
      <c r="BK180" s="23" t="s">
        <v>11</v>
      </c>
      <c r="BL180" s="23" t="s">
        <v>11</v>
      </c>
      <c r="BM180" s="23"/>
      <c r="BN180" s="23"/>
      <c r="BO180" s="24">
        <v>3.3</v>
      </c>
      <c r="BP180" s="24">
        <v>243</v>
      </c>
      <c r="BQ180" s="24">
        <v>250</v>
      </c>
      <c r="BR180" s="24">
        <v>229.8</v>
      </c>
      <c r="BS180" s="24">
        <v>200.3</v>
      </c>
      <c r="BT180" s="23"/>
      <c r="BU180" s="23"/>
      <c r="BV180" s="24">
        <v>14.3</v>
      </c>
      <c r="BW180" s="24">
        <v>0.18</v>
      </c>
      <c r="BX180" s="24">
        <v>0.18</v>
      </c>
      <c r="BY180" s="24">
        <v>0.17</v>
      </c>
      <c r="BZ180" s="27">
        <v>0.18</v>
      </c>
      <c r="CA180" s="27">
        <v>0.17</v>
      </c>
      <c r="CB180" s="25"/>
      <c r="CC180" s="25"/>
      <c r="CD180" s="28">
        <v>14.61</v>
      </c>
      <c r="CE180" s="28">
        <v>0.28000000000000003</v>
      </c>
      <c r="CF180" s="28">
        <v>0.28000000000000003</v>
      </c>
      <c r="CG180" s="28">
        <v>0.26</v>
      </c>
      <c r="CH180" s="28">
        <v>15.9</v>
      </c>
      <c r="CI180" s="28">
        <v>1</v>
      </c>
      <c r="CJ180" s="28">
        <v>0.5</v>
      </c>
      <c r="CK180" s="25"/>
      <c r="CL180" s="25"/>
      <c r="CM180" s="28">
        <v>0.49</v>
      </c>
      <c r="CN180" s="25"/>
      <c r="CO180" s="28">
        <v>0</v>
      </c>
      <c r="CP180" s="30" t="s">
        <v>5</v>
      </c>
      <c r="CQ180" s="8">
        <f t="shared" si="23"/>
        <v>7525.8323765786454</v>
      </c>
      <c r="CR180" s="8">
        <f t="shared" si="24"/>
        <v>20</v>
      </c>
      <c r="CS180" s="8">
        <f t="shared" si="25"/>
        <v>1.5</v>
      </c>
      <c r="CT180" s="8">
        <f t="shared" si="26"/>
        <v>30</v>
      </c>
      <c r="CU180" s="8">
        <f t="shared" si="27"/>
        <v>200</v>
      </c>
      <c r="CV180" s="10">
        <f t="shared" si="28"/>
        <v>42330.6</v>
      </c>
      <c r="CW180" s="10">
        <f t="shared" si="31"/>
        <v>42.330599999999997</v>
      </c>
      <c r="CX180" s="8" t="str">
        <f t="shared" si="29"/>
        <v>No</v>
      </c>
      <c r="CY180" s="30" t="s">
        <v>11</v>
      </c>
      <c r="CZ180" s="30" t="s">
        <v>11</v>
      </c>
      <c r="DA180" s="31" t="s">
        <v>11</v>
      </c>
      <c r="DB180" s="31" t="s">
        <v>11</v>
      </c>
      <c r="DC180" s="8" t="str">
        <f t="shared" si="30"/>
        <v>No</v>
      </c>
      <c r="DD180" s="8" t="s">
        <v>11</v>
      </c>
      <c r="DE180" s="30" t="s">
        <v>11</v>
      </c>
      <c r="DF180" s="10">
        <f t="shared" si="32"/>
        <v>44.868720000000003</v>
      </c>
      <c r="DG180" s="9">
        <f>IF(S180&lt;Monitors!$H$4,(S180*Monitors!$I$4)+Monitors!$J$4,IF(S180&lt;Monitors!$H$5,(S180*Monitors!$I$5)+Monitors!$J$5,IF(S180&lt;Monitors!$H$6,(S180*Monitors!$I$6)+Monitors!$J$6,IF(S180&lt;Monitors!$H$7,(Monitors!$I$7*S180)+Monitors!$J$7,IF(S180&lt;Monitors!$H$8,(S180*Monitors!$I$8)+Monitors!$J$8,IF(S180&lt;Monitors!$H$9,(S180*Monitors!$I$9)+Monitors!$J$9,IF(S180&lt;Monitors!$H$10,(S180*Monitors!$I$10)+Monitors!$J$10,IF(S180&lt;Monitors!$H$11,(S180*Monitors!$I$11)+Monitors!$J$11,Monitors!$J$12))))))))</f>
        <v>35.791666666666664</v>
      </c>
      <c r="DH180" s="10">
        <f>$DF180-(Monitors!$B$4*'All Data'!$W180)</f>
        <v>36.83229</v>
      </c>
      <c r="DI180" s="10">
        <f>IF($CX180="Yes",DH180-(Monitors!$E$4*(DG180+(Monitors!$B$4*'All Data'!$W180))),'All Data'!DH180)</f>
        <v>36.83229</v>
      </c>
      <c r="DJ180" s="10">
        <f>IF(DD180="Yes",'All Data'!DI180-(DG180*Monitors!$C$4),'All Data'!DI180)</f>
        <v>36.83229</v>
      </c>
      <c r="DK180" s="10">
        <f>IF($DE180="Yes",DJ180-(DG180*Monitors!$D$4),'All Data'!DJ180)</f>
        <v>36.83229</v>
      </c>
      <c r="DL180" s="10">
        <f>IF($CZ180="Yes",DK180-Monitors!$C$7,'All Data'!DK180)</f>
        <v>36.83229</v>
      </c>
      <c r="DM180" s="10">
        <f>IF($DA180="Yes",DL180-Monitors!$D$7,'All Data'!DL180)</f>
        <v>36.83229</v>
      </c>
      <c r="DN180" s="10">
        <f>IF(DB180="Yes",DM180-((DG180+(W180*Monitors!$B$4))*Monitors!$F$4),'All Data'!DM180)</f>
        <v>36.83229</v>
      </c>
      <c r="DO180" s="8" t="str">
        <f t="shared" si="33"/>
        <v>No</v>
      </c>
      <c r="DP180" s="10">
        <v>1.6932240000000001</v>
      </c>
      <c r="DQ180" s="10">
        <v>12.606776</v>
      </c>
      <c r="DR180" s="10">
        <v>12.606776</v>
      </c>
      <c r="DS180" s="9">
        <v>16.605625635203488</v>
      </c>
      <c r="DT180" s="9" t="s">
        <v>23</v>
      </c>
      <c r="DU180" s="14">
        <v>0</v>
      </c>
    </row>
    <row r="181" spans="1:125" ht="18" customHeight="1">
      <c r="A181" s="29">
        <v>180</v>
      </c>
      <c r="B181" s="29">
        <v>4</v>
      </c>
      <c r="C181" s="29">
        <v>584</v>
      </c>
      <c r="D181" s="21">
        <v>41294</v>
      </c>
      <c r="E181" s="21">
        <v>41296</v>
      </c>
      <c r="F181" s="21">
        <v>41309</v>
      </c>
      <c r="G181" s="20" t="s">
        <v>4</v>
      </c>
      <c r="H181" s="20" t="s">
        <v>26</v>
      </c>
      <c r="I181" s="22">
        <v>6</v>
      </c>
      <c r="J181" s="20" t="s">
        <v>5</v>
      </c>
      <c r="K181" s="20" t="s">
        <v>26</v>
      </c>
      <c r="L181" s="20" t="s">
        <v>27</v>
      </c>
      <c r="M181" s="23" t="s">
        <v>27</v>
      </c>
      <c r="N181" s="23" t="s">
        <v>7</v>
      </c>
      <c r="O181" s="23" t="s">
        <v>26</v>
      </c>
      <c r="P181" s="24">
        <v>11.9</v>
      </c>
      <c r="Q181" s="24">
        <v>14.8</v>
      </c>
      <c r="R181" s="24">
        <v>19</v>
      </c>
      <c r="S181" s="24">
        <v>176.12</v>
      </c>
      <c r="T181" s="24">
        <v>1.25</v>
      </c>
      <c r="U181" s="24">
        <v>1024</v>
      </c>
      <c r="V181" s="24">
        <v>1280</v>
      </c>
      <c r="W181" s="24">
        <v>1.3109999999999999</v>
      </c>
      <c r="X181" s="23" t="s">
        <v>21</v>
      </c>
      <c r="Y181" s="23" t="s">
        <v>21</v>
      </c>
      <c r="Z181" s="24">
        <v>7442</v>
      </c>
      <c r="AA181" s="24">
        <v>60</v>
      </c>
      <c r="AB181" s="24">
        <v>170</v>
      </c>
      <c r="AC181" s="24">
        <v>160</v>
      </c>
      <c r="AD181" s="23" t="s">
        <v>28</v>
      </c>
      <c r="AE181" s="23" t="s">
        <v>23</v>
      </c>
      <c r="AF181" s="23" t="s">
        <v>11</v>
      </c>
      <c r="AG181" s="23" t="s">
        <v>26</v>
      </c>
      <c r="AH181" s="23" t="s">
        <v>26</v>
      </c>
      <c r="AI181" s="23" t="s">
        <v>34</v>
      </c>
      <c r="AJ181" s="23" t="s">
        <v>11</v>
      </c>
      <c r="AK181" s="23" t="s">
        <v>23</v>
      </c>
      <c r="AL181" s="23" t="s">
        <v>111</v>
      </c>
      <c r="AM181" s="23" t="s">
        <v>26</v>
      </c>
      <c r="AN181" s="23" t="s">
        <v>14</v>
      </c>
      <c r="AO181" s="23" t="s">
        <v>26</v>
      </c>
      <c r="AP181" s="23" t="s">
        <v>14</v>
      </c>
      <c r="AQ181" s="23" t="s">
        <v>26</v>
      </c>
      <c r="AR181" s="23"/>
      <c r="AS181" s="23" t="s">
        <v>111</v>
      </c>
      <c r="AT181" s="23" t="s">
        <v>26</v>
      </c>
      <c r="AU181" s="23" t="s">
        <v>14</v>
      </c>
      <c r="AV181" s="25" t="s">
        <v>26</v>
      </c>
      <c r="AW181" s="25" t="s">
        <v>26</v>
      </c>
      <c r="AX181" s="26">
        <v>19</v>
      </c>
      <c r="AY181" s="26">
        <v>176.12</v>
      </c>
      <c r="AZ181" s="25" t="s">
        <v>14</v>
      </c>
      <c r="BA181" s="25" t="s">
        <v>14</v>
      </c>
      <c r="BB181" s="23" t="s">
        <v>26</v>
      </c>
      <c r="BC181" s="23" t="s">
        <v>15</v>
      </c>
      <c r="BD181" s="23" t="s">
        <v>26</v>
      </c>
      <c r="BE181" s="23" t="s">
        <v>11</v>
      </c>
      <c r="BF181" s="23" t="s">
        <v>407</v>
      </c>
      <c r="BG181" s="23" t="s">
        <v>11</v>
      </c>
      <c r="BH181" s="23" t="s">
        <v>17</v>
      </c>
      <c r="BI181" s="23" t="s">
        <v>26</v>
      </c>
      <c r="BJ181" s="23"/>
      <c r="BK181" s="23" t="s">
        <v>11</v>
      </c>
      <c r="BL181" s="23" t="s">
        <v>11</v>
      </c>
      <c r="BM181" s="23" t="s">
        <v>11</v>
      </c>
      <c r="BN181" s="23"/>
      <c r="BO181" s="24">
        <v>0.1</v>
      </c>
      <c r="BP181" s="24">
        <v>379</v>
      </c>
      <c r="BQ181" s="24">
        <v>250</v>
      </c>
      <c r="BR181" s="24">
        <v>189</v>
      </c>
      <c r="BS181" s="24">
        <v>200</v>
      </c>
      <c r="BT181" s="23"/>
      <c r="BU181" s="23"/>
      <c r="BV181" s="24">
        <v>14.34</v>
      </c>
      <c r="BW181" s="24">
        <v>0.25</v>
      </c>
      <c r="BX181" s="23"/>
      <c r="BY181" s="24">
        <v>0.2</v>
      </c>
      <c r="BZ181" s="27">
        <v>0.25</v>
      </c>
      <c r="CA181" s="27">
        <v>0.2</v>
      </c>
      <c r="CB181" s="25"/>
      <c r="CC181" s="25"/>
      <c r="CD181" s="28">
        <v>14.4</v>
      </c>
      <c r="CE181" s="28">
        <v>0.25</v>
      </c>
      <c r="CF181" s="25"/>
      <c r="CG181" s="28">
        <v>0.21</v>
      </c>
      <c r="CH181" s="28">
        <v>15.96</v>
      </c>
      <c r="CI181" s="28">
        <v>0.5</v>
      </c>
      <c r="CJ181" s="28">
        <v>0.5</v>
      </c>
      <c r="CK181" s="28">
        <v>0</v>
      </c>
      <c r="CL181" s="28">
        <v>0</v>
      </c>
      <c r="CM181" s="28">
        <v>0.5</v>
      </c>
      <c r="CN181" s="25"/>
      <c r="CO181" s="28">
        <v>0</v>
      </c>
      <c r="CP181" s="30" t="s">
        <v>5</v>
      </c>
      <c r="CQ181" s="8">
        <f t="shared" si="23"/>
        <v>7443.7883261412671</v>
      </c>
      <c r="CR181" s="8">
        <f t="shared" si="24"/>
        <v>20</v>
      </c>
      <c r="CS181" s="8">
        <f t="shared" si="25"/>
        <v>1.5</v>
      </c>
      <c r="CT181" s="8">
        <f t="shared" si="26"/>
        <v>30</v>
      </c>
      <c r="CU181" s="8">
        <f t="shared" si="27"/>
        <v>300</v>
      </c>
      <c r="CV181" s="10">
        <f t="shared" si="28"/>
        <v>66749.48</v>
      </c>
      <c r="CW181" s="10">
        <f t="shared" si="31"/>
        <v>66.749479999999991</v>
      </c>
      <c r="CX181" s="8" t="str">
        <f t="shared" si="29"/>
        <v>No</v>
      </c>
      <c r="CY181" s="30" t="s">
        <v>11</v>
      </c>
      <c r="CZ181" s="30" t="s">
        <v>11</v>
      </c>
      <c r="DA181" s="31" t="s">
        <v>11</v>
      </c>
      <c r="DB181" s="31" t="s">
        <v>11</v>
      </c>
      <c r="DC181" s="8" t="str">
        <f t="shared" si="30"/>
        <v>No</v>
      </c>
      <c r="DD181" s="8" t="s">
        <v>11</v>
      </c>
      <c r="DE181" s="30" t="s">
        <v>11</v>
      </c>
      <c r="DF181" s="10">
        <f t="shared" si="32"/>
        <v>45.389939999999989</v>
      </c>
      <c r="DG181" s="9">
        <f>IF(S181&lt;Monitors!$H$4,(S181*Monitors!$I$4)+Monitors!$J$4,IF(S181&lt;Monitors!$H$5,(S181*Monitors!$I$5)+Monitors!$J$5,IF(S181&lt;Monitors!$H$6,(S181*Monitors!$I$6)+Monitors!$J$6,IF(S181&lt;Monitors!$H$7,(Monitors!$I$7*S181)+Monitors!$J$7,IF(S181&lt;Monitors!$H$8,(S181*Monitors!$I$8)+Monitors!$J$8,IF(S181&lt;Monitors!$H$9,(S181*Monitors!$I$9)+Monitors!$J$9,IF(S181&lt;Monitors!$H$10,(S181*Monitors!$I$10)+Monitors!$J$10,IF(S181&lt;Monitors!$H$11,(S181*Monitors!$I$11)+Monitors!$J$11,Monitors!$J$12))))))))</f>
        <v>36.19166666666667</v>
      </c>
      <c r="DH181" s="10">
        <f>$DF181-(Monitors!$B$4*'All Data'!$W181)</f>
        <v>37.353509999999986</v>
      </c>
      <c r="DI181" s="10">
        <f>IF($CX181="Yes",DH181-(Monitors!$E$4*(DG181+(Monitors!$B$4*'All Data'!$W181))),'All Data'!DH181)</f>
        <v>37.353509999999986</v>
      </c>
      <c r="DJ181" s="10">
        <f>IF(DD181="Yes",'All Data'!DI181-(DG181*Monitors!$C$4),'All Data'!DI181)</f>
        <v>37.353509999999986</v>
      </c>
      <c r="DK181" s="10">
        <f>IF($DE181="Yes",DJ181-(DG181*Monitors!$D$4),'All Data'!DJ181)</f>
        <v>37.353509999999986</v>
      </c>
      <c r="DL181" s="10">
        <f>IF($CZ181="Yes",DK181-Monitors!$C$7,'All Data'!DK181)</f>
        <v>37.353509999999986</v>
      </c>
      <c r="DM181" s="10">
        <f>IF($DA181="Yes",DL181-Monitors!$D$7,'All Data'!DL181)</f>
        <v>37.353509999999986</v>
      </c>
      <c r="DN181" s="10">
        <f>IF(DB181="Yes",DM181-((DG181+(W181*Monitors!$B$4))*Monitors!$F$4),'All Data'!DM181)</f>
        <v>37.353509999999986</v>
      </c>
      <c r="DO181" s="8" t="str">
        <f t="shared" si="33"/>
        <v>No</v>
      </c>
      <c r="DP181" s="10">
        <v>2.6699792000000002</v>
      </c>
      <c r="DQ181" s="10">
        <v>11.6700208</v>
      </c>
      <c r="DR181" s="10">
        <v>11.6700208</v>
      </c>
      <c r="DS181" s="9">
        <v>16.786932839379553</v>
      </c>
      <c r="DT181" s="9" t="s">
        <v>23</v>
      </c>
      <c r="DU181" s="14">
        <v>0</v>
      </c>
    </row>
    <row r="182" spans="1:125" ht="18" customHeight="1">
      <c r="A182" s="29">
        <v>181</v>
      </c>
      <c r="B182" s="29">
        <v>24</v>
      </c>
      <c r="C182" s="29">
        <v>46</v>
      </c>
      <c r="D182" s="21">
        <v>41435</v>
      </c>
      <c r="E182" s="21">
        <v>41456</v>
      </c>
      <c r="F182" s="21">
        <v>41458</v>
      </c>
      <c r="G182" s="20" t="s">
        <v>4</v>
      </c>
      <c r="H182" s="20" t="s">
        <v>26</v>
      </c>
      <c r="I182" s="22">
        <v>6</v>
      </c>
      <c r="J182" s="20" t="s">
        <v>5</v>
      </c>
      <c r="K182" s="20" t="s">
        <v>26</v>
      </c>
      <c r="L182" s="20" t="s">
        <v>6</v>
      </c>
      <c r="M182" s="23" t="s">
        <v>26</v>
      </c>
      <c r="N182" s="23" t="s">
        <v>7</v>
      </c>
      <c r="O182" s="23" t="s">
        <v>26</v>
      </c>
      <c r="P182" s="24">
        <v>11.9</v>
      </c>
      <c r="Q182" s="24">
        <v>14.8</v>
      </c>
      <c r="R182" s="24">
        <v>19</v>
      </c>
      <c r="S182" s="24">
        <v>175.61</v>
      </c>
      <c r="T182" s="24">
        <v>1.25</v>
      </c>
      <c r="U182" s="24">
        <v>1024</v>
      </c>
      <c r="V182" s="24">
        <v>1280</v>
      </c>
      <c r="W182" s="24">
        <v>1.3109999999999999</v>
      </c>
      <c r="X182" s="23" t="s">
        <v>219</v>
      </c>
      <c r="Y182" s="23" t="s">
        <v>21</v>
      </c>
      <c r="Z182" s="24">
        <v>7464</v>
      </c>
      <c r="AA182" s="24">
        <v>60</v>
      </c>
      <c r="AB182" s="24">
        <v>170</v>
      </c>
      <c r="AC182" s="24">
        <v>160</v>
      </c>
      <c r="AD182" s="23" t="s">
        <v>28</v>
      </c>
      <c r="AE182" s="23" t="s">
        <v>23</v>
      </c>
      <c r="AF182" s="23" t="s">
        <v>11</v>
      </c>
      <c r="AG182" s="23" t="s">
        <v>26</v>
      </c>
      <c r="AH182" s="23" t="s">
        <v>26</v>
      </c>
      <c r="AI182" s="23" t="s">
        <v>12</v>
      </c>
      <c r="AJ182" s="23" t="s">
        <v>11</v>
      </c>
      <c r="AK182" s="23" t="s">
        <v>23</v>
      </c>
      <c r="AL182" s="23" t="s">
        <v>13</v>
      </c>
      <c r="AM182" s="23" t="s">
        <v>773</v>
      </c>
      <c r="AN182" s="23" t="s">
        <v>14</v>
      </c>
      <c r="AO182" s="23" t="s">
        <v>14</v>
      </c>
      <c r="AP182" s="23" t="s">
        <v>36</v>
      </c>
      <c r="AQ182" s="23" t="s">
        <v>14</v>
      </c>
      <c r="AR182" s="23"/>
      <c r="AS182" s="23" t="s">
        <v>13</v>
      </c>
      <c r="AT182" s="23" t="s">
        <v>773</v>
      </c>
      <c r="AU182" s="23" t="s">
        <v>14</v>
      </c>
      <c r="AV182" s="25" t="s">
        <v>14</v>
      </c>
      <c r="AW182" s="25" t="s">
        <v>14</v>
      </c>
      <c r="AX182" s="26">
        <v>19</v>
      </c>
      <c r="AY182" s="26">
        <v>175.61</v>
      </c>
      <c r="AZ182" s="25" t="s">
        <v>14</v>
      </c>
      <c r="BA182" s="25" t="s">
        <v>14</v>
      </c>
      <c r="BB182" s="23" t="s">
        <v>14</v>
      </c>
      <c r="BC182" s="23" t="s">
        <v>15</v>
      </c>
      <c r="BD182" s="23" t="s">
        <v>14</v>
      </c>
      <c r="BE182" s="23" t="s">
        <v>11</v>
      </c>
      <c r="BF182" s="23" t="s">
        <v>774</v>
      </c>
      <c r="BG182" s="23" t="s">
        <v>11</v>
      </c>
      <c r="BH182" s="23" t="s">
        <v>365</v>
      </c>
      <c r="BI182" s="23" t="s">
        <v>14</v>
      </c>
      <c r="BJ182" s="23"/>
      <c r="BK182" s="23" t="s">
        <v>11</v>
      </c>
      <c r="BL182" s="23" t="s">
        <v>11</v>
      </c>
      <c r="BM182" s="23" t="s">
        <v>11</v>
      </c>
      <c r="BN182" s="23"/>
      <c r="BO182" s="24">
        <v>14.1</v>
      </c>
      <c r="BP182" s="24">
        <v>242.1</v>
      </c>
      <c r="BQ182" s="24">
        <v>280</v>
      </c>
      <c r="BR182" s="24">
        <v>222.5</v>
      </c>
      <c r="BS182" s="24">
        <v>200</v>
      </c>
      <c r="BT182" s="23"/>
      <c r="BU182" s="23"/>
      <c r="BV182" s="24">
        <v>14.35</v>
      </c>
      <c r="BW182" s="24">
        <v>0.12</v>
      </c>
      <c r="BX182" s="23"/>
      <c r="BY182" s="24">
        <v>0.09</v>
      </c>
      <c r="BZ182" s="27">
        <v>0.12</v>
      </c>
      <c r="CA182" s="27">
        <v>0.09</v>
      </c>
      <c r="CB182" s="25"/>
      <c r="CC182" s="25"/>
      <c r="CD182" s="28">
        <v>14.28</v>
      </c>
      <c r="CE182" s="28">
        <v>0.15</v>
      </c>
      <c r="CF182" s="25"/>
      <c r="CG182" s="28">
        <v>0.1</v>
      </c>
      <c r="CH182" s="28">
        <v>15.95</v>
      </c>
      <c r="CI182" s="28">
        <v>0.5</v>
      </c>
      <c r="CJ182" s="28">
        <v>0.5</v>
      </c>
      <c r="CK182" s="28">
        <v>0</v>
      </c>
      <c r="CL182" s="28">
        <v>0</v>
      </c>
      <c r="CM182" s="28">
        <v>0.5</v>
      </c>
      <c r="CN182" s="25"/>
      <c r="CO182" s="28">
        <v>0</v>
      </c>
      <c r="CP182" s="30" t="s">
        <v>5</v>
      </c>
      <c r="CQ182" s="8">
        <f t="shared" si="23"/>
        <v>7465.4062980468079</v>
      </c>
      <c r="CR182" s="8">
        <f t="shared" si="24"/>
        <v>20</v>
      </c>
      <c r="CS182" s="8">
        <f t="shared" si="25"/>
        <v>1.5</v>
      </c>
      <c r="CT182" s="8">
        <f t="shared" si="26"/>
        <v>30</v>
      </c>
      <c r="CU182" s="8">
        <f t="shared" si="27"/>
        <v>200</v>
      </c>
      <c r="CV182" s="10">
        <f t="shared" si="28"/>
        <v>42515.181000000004</v>
      </c>
      <c r="CW182" s="10">
        <f t="shared" si="31"/>
        <v>42.515181000000005</v>
      </c>
      <c r="CX182" s="8" t="str">
        <f t="shared" si="29"/>
        <v>No</v>
      </c>
      <c r="CY182" s="30" t="s">
        <v>11</v>
      </c>
      <c r="CZ182" s="30" t="s">
        <v>11</v>
      </c>
      <c r="DA182" s="31" t="s">
        <v>11</v>
      </c>
      <c r="DB182" s="31" t="s">
        <v>11</v>
      </c>
      <c r="DC182" s="8" t="str">
        <f t="shared" si="30"/>
        <v>No</v>
      </c>
      <c r="DD182" s="8" t="s">
        <v>11</v>
      </c>
      <c r="DE182" s="30" t="s">
        <v>11</v>
      </c>
      <c r="DF182" s="10">
        <f t="shared" si="32"/>
        <v>44.680380000000007</v>
      </c>
      <c r="DG182" s="9">
        <f>IF(S182&lt;Monitors!$H$4,(S182*Monitors!$I$4)+Monitors!$J$4,IF(S182&lt;Monitors!$H$5,(S182*Monitors!$I$5)+Monitors!$J$5,IF(S182&lt;Monitors!$H$6,(S182*Monitors!$I$6)+Monitors!$J$6,IF(S182&lt;Monitors!$H$7,(Monitors!$I$7*S182)+Monitors!$J$7,IF(S182&lt;Monitors!$H$8,(S182*Monitors!$I$8)+Monitors!$J$8,IF(S182&lt;Monitors!$H$9,(S182*Monitors!$I$9)+Monitors!$J$9,IF(S182&lt;Monitors!$H$10,(S182*Monitors!$I$10)+Monitors!$J$10,IF(S182&lt;Monitors!$H$11,(S182*Monitors!$I$11)+Monitors!$J$11,Monitors!$J$12))))))))</f>
        <v>36.085416666666674</v>
      </c>
      <c r="DH182" s="10">
        <f>$DF182-(Monitors!$B$4*'All Data'!$W182)</f>
        <v>36.643950000000004</v>
      </c>
      <c r="DI182" s="10">
        <f>IF($CX182="Yes",DH182-(Monitors!$E$4*(DG182+(Monitors!$B$4*'All Data'!$W182))),'All Data'!DH182)</f>
        <v>36.643950000000004</v>
      </c>
      <c r="DJ182" s="10">
        <f>IF(DD182="Yes",'All Data'!DI182-(DG182*Monitors!$C$4),'All Data'!DI182)</f>
        <v>36.643950000000004</v>
      </c>
      <c r="DK182" s="10">
        <f>IF($DE182="Yes",DJ182-(DG182*Monitors!$D$4),'All Data'!DJ182)</f>
        <v>36.643950000000004</v>
      </c>
      <c r="DL182" s="10">
        <f>IF($CZ182="Yes",DK182-Monitors!$C$7,'All Data'!DK182)</f>
        <v>36.643950000000004</v>
      </c>
      <c r="DM182" s="10">
        <f>IF($DA182="Yes",DL182-Monitors!$D$7,'All Data'!DL182)</f>
        <v>36.643950000000004</v>
      </c>
      <c r="DN182" s="10">
        <f>IF(DB182="Yes",DM182-((DG182+(W182*Monitors!$B$4))*Monitors!$F$4),'All Data'!DM182)</f>
        <v>36.643950000000004</v>
      </c>
      <c r="DO182" s="8" t="str">
        <f t="shared" si="33"/>
        <v>No</v>
      </c>
      <c r="DP182" s="10">
        <v>1.7006072400000003</v>
      </c>
      <c r="DQ182" s="10">
        <v>12.64939276</v>
      </c>
      <c r="DR182" s="10">
        <v>12.64939276</v>
      </c>
      <c r="DS182" s="9">
        <v>16.738778002544457</v>
      </c>
      <c r="DT182" s="9" t="s">
        <v>23</v>
      </c>
      <c r="DU182" s="14">
        <v>0</v>
      </c>
    </row>
    <row r="183" spans="1:125" ht="18" customHeight="1">
      <c r="A183" s="29">
        <v>182</v>
      </c>
      <c r="B183" s="29">
        <v>26</v>
      </c>
      <c r="C183" s="29">
        <v>809</v>
      </c>
      <c r="D183" s="21">
        <v>40563</v>
      </c>
      <c r="E183" s="21">
        <v>41414</v>
      </c>
      <c r="F183" s="21">
        <v>41435</v>
      </c>
      <c r="G183" s="20" t="s">
        <v>4</v>
      </c>
      <c r="H183" s="20" t="s">
        <v>26</v>
      </c>
      <c r="I183" s="22">
        <v>6</v>
      </c>
      <c r="J183" s="20" t="s">
        <v>5</v>
      </c>
      <c r="K183" s="20" t="s">
        <v>26</v>
      </c>
      <c r="L183" s="20" t="s">
        <v>27</v>
      </c>
      <c r="M183" s="23" t="s">
        <v>27</v>
      </c>
      <c r="N183" s="23" t="s">
        <v>7</v>
      </c>
      <c r="O183" s="23" t="s">
        <v>26</v>
      </c>
      <c r="P183" s="24">
        <v>11.9</v>
      </c>
      <c r="Q183" s="24">
        <v>14.8</v>
      </c>
      <c r="R183" s="24">
        <v>19</v>
      </c>
      <c r="S183" s="24">
        <v>176.1</v>
      </c>
      <c r="T183" s="24">
        <v>1.25</v>
      </c>
      <c r="U183" s="24">
        <v>1024</v>
      </c>
      <c r="V183" s="24">
        <v>1280</v>
      </c>
      <c r="W183" s="24">
        <v>1.3109999999999999</v>
      </c>
      <c r="X183" s="23" t="s">
        <v>21</v>
      </c>
      <c r="Y183" s="23" t="s">
        <v>21</v>
      </c>
      <c r="Z183" s="24">
        <v>7442</v>
      </c>
      <c r="AA183" s="24">
        <v>60</v>
      </c>
      <c r="AB183" s="24">
        <v>178</v>
      </c>
      <c r="AC183" s="24">
        <v>178</v>
      </c>
      <c r="AD183" s="23" t="s">
        <v>28</v>
      </c>
      <c r="AE183" s="23" t="s">
        <v>23</v>
      </c>
      <c r="AF183" s="23" t="s">
        <v>11</v>
      </c>
      <c r="AG183" s="23" t="s">
        <v>26</v>
      </c>
      <c r="AH183" s="23" t="s">
        <v>26</v>
      </c>
      <c r="AI183" s="23" t="s">
        <v>12</v>
      </c>
      <c r="AJ183" s="23" t="s">
        <v>11</v>
      </c>
      <c r="AK183" s="23" t="s">
        <v>23</v>
      </c>
      <c r="AL183" s="23" t="s">
        <v>25</v>
      </c>
      <c r="AM183" s="23" t="s">
        <v>26</v>
      </c>
      <c r="AN183" s="23" t="s">
        <v>14</v>
      </c>
      <c r="AO183" s="23" t="s">
        <v>26</v>
      </c>
      <c r="AP183" s="23" t="s">
        <v>14</v>
      </c>
      <c r="AQ183" s="23" t="s">
        <v>26</v>
      </c>
      <c r="AR183" s="23"/>
      <c r="AS183" s="23" t="s">
        <v>25</v>
      </c>
      <c r="AT183" s="23" t="s">
        <v>26</v>
      </c>
      <c r="AU183" s="23" t="s">
        <v>14</v>
      </c>
      <c r="AV183" s="25" t="s">
        <v>26</v>
      </c>
      <c r="AW183" s="25" t="s">
        <v>26</v>
      </c>
      <c r="AX183" s="26">
        <v>19</v>
      </c>
      <c r="AY183" s="26">
        <v>176.1</v>
      </c>
      <c r="AZ183" s="25" t="s">
        <v>14</v>
      </c>
      <c r="BA183" s="25" t="s">
        <v>14</v>
      </c>
      <c r="BB183" s="23" t="s">
        <v>26</v>
      </c>
      <c r="BC183" s="23" t="s">
        <v>15</v>
      </c>
      <c r="BD183" s="23" t="s">
        <v>26</v>
      </c>
      <c r="BE183" s="23" t="s">
        <v>11</v>
      </c>
      <c r="BF183" s="23" t="s">
        <v>868</v>
      </c>
      <c r="BG183" s="23" t="s">
        <v>11</v>
      </c>
      <c r="BH183" s="23" t="s">
        <v>17</v>
      </c>
      <c r="BI183" s="23" t="s">
        <v>26</v>
      </c>
      <c r="BJ183" s="23"/>
      <c r="BK183" s="23" t="s">
        <v>11</v>
      </c>
      <c r="BL183" s="23" t="s">
        <v>11</v>
      </c>
      <c r="BM183" s="23" t="s">
        <v>11</v>
      </c>
      <c r="BN183" s="23"/>
      <c r="BO183" s="24">
        <v>50</v>
      </c>
      <c r="BP183" s="24">
        <v>250</v>
      </c>
      <c r="BQ183" s="24">
        <v>250</v>
      </c>
      <c r="BR183" s="24">
        <v>200</v>
      </c>
      <c r="BS183" s="24">
        <v>200</v>
      </c>
      <c r="BT183" s="23"/>
      <c r="BU183" s="23"/>
      <c r="BV183" s="24">
        <v>14.36</v>
      </c>
      <c r="BW183" s="24">
        <v>7.0000000000000007E-2</v>
      </c>
      <c r="BX183" s="23"/>
      <c r="BY183" s="24">
        <v>0.06</v>
      </c>
      <c r="BZ183" s="27">
        <v>7.0000000000000007E-2</v>
      </c>
      <c r="CA183" s="27">
        <v>0.06</v>
      </c>
      <c r="CB183" s="25"/>
      <c r="CC183" s="25"/>
      <c r="CD183" s="28">
        <v>14.33</v>
      </c>
      <c r="CE183" s="28">
        <v>0.09</v>
      </c>
      <c r="CF183" s="25"/>
      <c r="CG183" s="28">
        <v>0.08</v>
      </c>
      <c r="CH183" s="28">
        <v>15.97</v>
      </c>
      <c r="CI183" s="28">
        <v>0.5</v>
      </c>
      <c r="CJ183" s="28">
        <v>0.5</v>
      </c>
      <c r="CK183" s="28">
        <v>0</v>
      </c>
      <c r="CL183" s="28">
        <v>0</v>
      </c>
      <c r="CM183" s="28">
        <v>0.5</v>
      </c>
      <c r="CN183" s="25"/>
      <c r="CO183" s="28">
        <v>0</v>
      </c>
      <c r="CP183" s="30" t="s">
        <v>5</v>
      </c>
      <c r="CQ183" s="8">
        <f t="shared" si="23"/>
        <v>7444.6337308347529</v>
      </c>
      <c r="CR183" s="8">
        <f t="shared" si="24"/>
        <v>20</v>
      </c>
      <c r="CS183" s="8">
        <f t="shared" si="25"/>
        <v>1.5</v>
      </c>
      <c r="CT183" s="8">
        <f t="shared" si="26"/>
        <v>30</v>
      </c>
      <c r="CU183" s="8">
        <f t="shared" si="27"/>
        <v>200</v>
      </c>
      <c r="CV183" s="10">
        <f t="shared" si="28"/>
        <v>44025</v>
      </c>
      <c r="CW183" s="10">
        <f t="shared" si="31"/>
        <v>44.024999999999999</v>
      </c>
      <c r="CX183" s="8" t="str">
        <f t="shared" si="29"/>
        <v>No</v>
      </c>
      <c r="CY183" s="30" t="s">
        <v>11</v>
      </c>
      <c r="CZ183" s="30" t="s">
        <v>11</v>
      </c>
      <c r="DA183" s="31" t="s">
        <v>11</v>
      </c>
      <c r="DB183" s="31" t="s">
        <v>11</v>
      </c>
      <c r="DC183" s="8" t="str">
        <f t="shared" si="30"/>
        <v>No</v>
      </c>
      <c r="DD183" s="8" t="s">
        <v>11</v>
      </c>
      <c r="DE183" s="30" t="s">
        <v>11</v>
      </c>
      <c r="DF183" s="10">
        <f t="shared" si="32"/>
        <v>44.426339999999996</v>
      </c>
      <c r="DG183" s="9">
        <f>IF(S183&lt;Monitors!$H$4,(S183*Monitors!$I$4)+Monitors!$J$4,IF(S183&lt;Monitors!$H$5,(S183*Monitors!$I$5)+Monitors!$J$5,IF(S183&lt;Monitors!$H$6,(S183*Monitors!$I$6)+Monitors!$J$6,IF(S183&lt;Monitors!$H$7,(Monitors!$I$7*S183)+Monitors!$J$7,IF(S183&lt;Monitors!$H$8,(S183*Monitors!$I$8)+Monitors!$J$8,IF(S183&lt;Monitors!$H$9,(S183*Monitors!$I$9)+Monitors!$J$9,IF(S183&lt;Monitors!$H$10,(S183*Monitors!$I$10)+Monitors!$J$10,IF(S183&lt;Monitors!$H$11,(S183*Monitors!$I$11)+Monitors!$J$11,Monitors!$J$12))))))))</f>
        <v>36.1875</v>
      </c>
      <c r="DH183" s="10">
        <f>$DF183-(Monitors!$B$4*'All Data'!$W183)</f>
        <v>36.38991</v>
      </c>
      <c r="DI183" s="10">
        <f>IF($CX183="Yes",DH183-(Monitors!$E$4*(DG183+(Monitors!$B$4*'All Data'!$W183))),'All Data'!DH183)</f>
        <v>36.38991</v>
      </c>
      <c r="DJ183" s="10">
        <f>IF(DD183="Yes",'All Data'!DI183-(DG183*Monitors!$C$4),'All Data'!DI183)</f>
        <v>36.38991</v>
      </c>
      <c r="DK183" s="10">
        <f>IF($DE183="Yes",DJ183-(DG183*Monitors!$D$4),'All Data'!DJ183)</f>
        <v>36.38991</v>
      </c>
      <c r="DL183" s="10">
        <f>IF($CZ183="Yes",DK183-Monitors!$C$7,'All Data'!DK183)</f>
        <v>36.38991</v>
      </c>
      <c r="DM183" s="10">
        <f>IF($DA183="Yes",DL183-Monitors!$D$7,'All Data'!DL183)</f>
        <v>36.38991</v>
      </c>
      <c r="DN183" s="10">
        <f>IF(DB183="Yes",DM183-((DG183+(W183*Monitors!$B$4))*Monitors!$F$4),'All Data'!DM183)</f>
        <v>36.38991</v>
      </c>
      <c r="DO183" s="8" t="str">
        <f t="shared" si="33"/>
        <v>No</v>
      </c>
      <c r="DP183" s="10">
        <v>1.7610000000000001</v>
      </c>
      <c r="DQ183" s="10">
        <v>12.599</v>
      </c>
      <c r="DR183" s="10">
        <v>12.599</v>
      </c>
      <c r="DS183" s="9">
        <v>16.785044481403311</v>
      </c>
      <c r="DT183" s="9" t="s">
        <v>23</v>
      </c>
      <c r="DU183" s="14">
        <v>0</v>
      </c>
    </row>
    <row r="184" spans="1:125" ht="18" customHeight="1">
      <c r="A184" s="29">
        <v>183</v>
      </c>
      <c r="B184" s="29">
        <v>38</v>
      </c>
      <c r="C184" s="29">
        <v>1045</v>
      </c>
      <c r="D184" s="21">
        <v>41426</v>
      </c>
      <c r="E184" s="21">
        <v>41400</v>
      </c>
      <c r="F184" s="21">
        <v>41409</v>
      </c>
      <c r="G184" s="20" t="s">
        <v>4</v>
      </c>
      <c r="H184" s="20"/>
      <c r="I184" s="22">
        <v>6</v>
      </c>
      <c r="J184" s="20" t="s">
        <v>5</v>
      </c>
      <c r="K184" s="20"/>
      <c r="L184" s="20" t="s">
        <v>6</v>
      </c>
      <c r="M184" s="23"/>
      <c r="N184" s="23" t="s">
        <v>7</v>
      </c>
      <c r="O184" s="23"/>
      <c r="P184" s="24">
        <v>11.9</v>
      </c>
      <c r="Q184" s="24">
        <v>14.8</v>
      </c>
      <c r="R184" s="24">
        <v>19</v>
      </c>
      <c r="S184" s="24">
        <v>175.6</v>
      </c>
      <c r="T184" s="24">
        <v>1.25</v>
      </c>
      <c r="U184" s="24">
        <v>1024</v>
      </c>
      <c r="V184" s="24">
        <v>1280</v>
      </c>
      <c r="W184" s="24">
        <v>1.3109999999999999</v>
      </c>
      <c r="X184" s="23" t="s">
        <v>21</v>
      </c>
      <c r="Y184" s="23" t="s">
        <v>21</v>
      </c>
      <c r="Z184" s="24">
        <v>7464</v>
      </c>
      <c r="AA184" s="24">
        <v>60</v>
      </c>
      <c r="AB184" s="24">
        <v>170</v>
      </c>
      <c r="AC184" s="24">
        <v>160</v>
      </c>
      <c r="AD184" s="23" t="s">
        <v>10</v>
      </c>
      <c r="AE184" s="23" t="s">
        <v>11</v>
      </c>
      <c r="AF184" s="23" t="s">
        <v>11</v>
      </c>
      <c r="AG184" s="23"/>
      <c r="AH184" s="23"/>
      <c r="AI184" s="23" t="s">
        <v>12</v>
      </c>
      <c r="AJ184" s="23" t="s">
        <v>11</v>
      </c>
      <c r="AK184" s="23" t="s">
        <v>23</v>
      </c>
      <c r="AL184" s="23" t="s">
        <v>13</v>
      </c>
      <c r="AM184" s="23"/>
      <c r="AN184" s="23" t="s">
        <v>14</v>
      </c>
      <c r="AO184" s="23"/>
      <c r="AP184" s="23" t="s">
        <v>14</v>
      </c>
      <c r="AQ184" s="23"/>
      <c r="AR184" s="23"/>
      <c r="AS184" s="23" t="s">
        <v>13</v>
      </c>
      <c r="AT184" s="23"/>
      <c r="AU184" s="23" t="s">
        <v>14</v>
      </c>
      <c r="AV184" s="25"/>
      <c r="AW184" s="25"/>
      <c r="AX184" s="26">
        <v>19</v>
      </c>
      <c r="AY184" s="26">
        <v>175.6</v>
      </c>
      <c r="AZ184" s="25" t="s">
        <v>14</v>
      </c>
      <c r="BA184" s="25" t="s">
        <v>14</v>
      </c>
      <c r="BB184" s="23"/>
      <c r="BC184" s="23" t="s">
        <v>15</v>
      </c>
      <c r="BD184" s="23"/>
      <c r="BE184" s="23" t="s">
        <v>11</v>
      </c>
      <c r="BF184" s="23" t="s">
        <v>221</v>
      </c>
      <c r="BG184" s="23" t="s">
        <v>11</v>
      </c>
      <c r="BH184" s="23" t="s">
        <v>17</v>
      </c>
      <c r="BI184" s="23"/>
      <c r="BJ184" s="23" t="s">
        <v>272</v>
      </c>
      <c r="BK184" s="23" t="s">
        <v>11</v>
      </c>
      <c r="BL184" s="23" t="s">
        <v>11</v>
      </c>
      <c r="BM184" s="23"/>
      <c r="BN184" s="23"/>
      <c r="BO184" s="24">
        <v>8</v>
      </c>
      <c r="BP184" s="24">
        <v>342.9</v>
      </c>
      <c r="BQ184" s="24">
        <v>250</v>
      </c>
      <c r="BR184" s="24">
        <v>342.4</v>
      </c>
      <c r="BS184" s="24">
        <v>200</v>
      </c>
      <c r="BT184" s="23"/>
      <c r="BU184" s="23"/>
      <c r="BV184" s="24">
        <v>14.48</v>
      </c>
      <c r="BW184" s="24">
        <v>0.11</v>
      </c>
      <c r="BX184" s="23"/>
      <c r="BY184" s="24">
        <v>7.0000000000000007E-2</v>
      </c>
      <c r="BZ184" s="27">
        <v>0.11</v>
      </c>
      <c r="CA184" s="27">
        <v>7.0000000000000007E-2</v>
      </c>
      <c r="CB184" s="25"/>
      <c r="CC184" s="25"/>
      <c r="CD184" s="28">
        <v>14.65</v>
      </c>
      <c r="CE184" s="28">
        <v>0.14000000000000001</v>
      </c>
      <c r="CF184" s="25"/>
      <c r="CG184" s="28">
        <v>0.11</v>
      </c>
      <c r="CH184" s="28">
        <v>16</v>
      </c>
      <c r="CI184" s="28">
        <v>0.5</v>
      </c>
      <c r="CJ184" s="28">
        <v>0.5</v>
      </c>
      <c r="CK184" s="25"/>
      <c r="CL184" s="25"/>
      <c r="CM184" s="28">
        <v>0.49</v>
      </c>
      <c r="CN184" s="25"/>
      <c r="CO184" s="28">
        <v>0</v>
      </c>
      <c r="CP184" s="30" t="s">
        <v>5</v>
      </c>
      <c r="CQ184" s="8">
        <f t="shared" si="23"/>
        <v>7465.8314350797273</v>
      </c>
      <c r="CR184" s="8">
        <f t="shared" si="24"/>
        <v>20</v>
      </c>
      <c r="CS184" s="8">
        <f t="shared" si="25"/>
        <v>1.5</v>
      </c>
      <c r="CT184" s="8">
        <f t="shared" si="26"/>
        <v>30</v>
      </c>
      <c r="CU184" s="8">
        <f t="shared" si="27"/>
        <v>300</v>
      </c>
      <c r="CV184" s="10">
        <f t="shared" si="28"/>
        <v>60213.239999999991</v>
      </c>
      <c r="CW184" s="10">
        <f t="shared" si="31"/>
        <v>60.213239999999992</v>
      </c>
      <c r="CX184" s="8" t="str">
        <f t="shared" si="29"/>
        <v>No</v>
      </c>
      <c r="CY184" s="30" t="s">
        <v>11</v>
      </c>
      <c r="CZ184" s="30" t="s">
        <v>11</v>
      </c>
      <c r="DA184" s="31" t="s">
        <v>11</v>
      </c>
      <c r="DB184" s="31" t="s">
        <v>11</v>
      </c>
      <c r="DC184" s="8" t="str">
        <f t="shared" si="30"/>
        <v>No</v>
      </c>
      <c r="DD184" s="8" t="s">
        <v>11</v>
      </c>
      <c r="DE184" s="30" t="s">
        <v>11</v>
      </c>
      <c r="DF184" s="10">
        <f t="shared" si="32"/>
        <v>45.022019999999998</v>
      </c>
      <c r="DG184" s="9">
        <f>IF(S184&lt;Monitors!$H$4,(S184*Monitors!$I$4)+Monitors!$J$4,IF(S184&lt;Monitors!$H$5,(S184*Monitors!$I$5)+Monitors!$J$5,IF(S184&lt;Monitors!$H$6,(S184*Monitors!$I$6)+Monitors!$J$6,IF(S184&lt;Monitors!$H$7,(Monitors!$I$7*S184)+Monitors!$J$7,IF(S184&lt;Monitors!$H$8,(S184*Monitors!$I$8)+Monitors!$J$8,IF(S184&lt;Monitors!$H$9,(S184*Monitors!$I$9)+Monitors!$J$9,IF(S184&lt;Monitors!$H$10,(S184*Monitors!$I$10)+Monitors!$J$10,IF(S184&lt;Monitors!$H$11,(S184*Monitors!$I$11)+Monitors!$J$11,Monitors!$J$12))))))))</f>
        <v>36.083333333333336</v>
      </c>
      <c r="DH184" s="10">
        <f>$DF184-(Monitors!$B$4*'All Data'!$W184)</f>
        <v>36.985590000000002</v>
      </c>
      <c r="DI184" s="10">
        <f>IF($CX184="Yes",DH184-(Monitors!$E$4*(DG184+(Monitors!$B$4*'All Data'!$W184))),'All Data'!DH184)</f>
        <v>36.985590000000002</v>
      </c>
      <c r="DJ184" s="10">
        <f>IF(DD184="Yes",'All Data'!DI184-(DG184*Monitors!$C$4),'All Data'!DI184)</f>
        <v>36.985590000000002</v>
      </c>
      <c r="DK184" s="10">
        <f>IF($DE184="Yes",DJ184-(DG184*Monitors!$D$4),'All Data'!DJ184)</f>
        <v>36.985590000000002</v>
      </c>
      <c r="DL184" s="10">
        <f>IF($CZ184="Yes",DK184-Monitors!$C$7,'All Data'!DK184)</f>
        <v>36.985590000000002</v>
      </c>
      <c r="DM184" s="10">
        <f>IF($DA184="Yes",DL184-Monitors!$D$7,'All Data'!DL184)</f>
        <v>36.985590000000002</v>
      </c>
      <c r="DN184" s="10">
        <f>IF(DB184="Yes",DM184-((DG184+(W184*Monitors!$B$4))*Monitors!$F$4),'All Data'!DM184)</f>
        <v>36.985590000000002</v>
      </c>
      <c r="DO184" s="8" t="str">
        <f t="shared" si="33"/>
        <v>No</v>
      </c>
      <c r="DP184" s="10">
        <v>2.4085295999999996</v>
      </c>
      <c r="DQ184" s="10">
        <v>12.071470400000001</v>
      </c>
      <c r="DR184" s="10">
        <v>12.071470400000001</v>
      </c>
      <c r="DS184" s="9">
        <v>16.737833754558785</v>
      </c>
      <c r="DT184" s="9" t="s">
        <v>23</v>
      </c>
      <c r="DU184" s="14">
        <v>0</v>
      </c>
    </row>
    <row r="185" spans="1:125" ht="18" customHeight="1">
      <c r="A185" s="29">
        <v>184</v>
      </c>
      <c r="B185" s="29">
        <v>38</v>
      </c>
      <c r="C185" s="29">
        <v>1051</v>
      </c>
      <c r="D185" s="21">
        <v>42125</v>
      </c>
      <c r="E185" s="21">
        <v>42066</v>
      </c>
      <c r="F185" s="21">
        <v>42073</v>
      </c>
      <c r="G185" s="20" t="s">
        <v>4</v>
      </c>
      <c r="H185" s="20"/>
      <c r="I185" s="22">
        <v>6</v>
      </c>
      <c r="J185" s="20" t="s">
        <v>5</v>
      </c>
      <c r="K185" s="20"/>
      <c r="L185" s="20" t="s">
        <v>6</v>
      </c>
      <c r="M185" s="23"/>
      <c r="N185" s="23" t="s">
        <v>7</v>
      </c>
      <c r="O185" s="23"/>
      <c r="P185" s="24">
        <v>11.9</v>
      </c>
      <c r="Q185" s="24">
        <v>14.8</v>
      </c>
      <c r="R185" s="24">
        <v>19</v>
      </c>
      <c r="S185" s="24">
        <v>175.6</v>
      </c>
      <c r="T185" s="24">
        <v>1.25</v>
      </c>
      <c r="U185" s="24">
        <v>1024</v>
      </c>
      <c r="V185" s="24">
        <v>1280</v>
      </c>
      <c r="W185" s="24">
        <v>1.3109999999999999</v>
      </c>
      <c r="X185" s="23" t="s">
        <v>21</v>
      </c>
      <c r="Y185" s="23" t="s">
        <v>21</v>
      </c>
      <c r="Z185" s="24">
        <v>7464</v>
      </c>
      <c r="AA185" s="24">
        <v>60</v>
      </c>
      <c r="AB185" s="24">
        <v>178</v>
      </c>
      <c r="AC185" s="24">
        <v>178</v>
      </c>
      <c r="AD185" s="23" t="s">
        <v>10</v>
      </c>
      <c r="AE185" s="23" t="s">
        <v>11</v>
      </c>
      <c r="AF185" s="23" t="s">
        <v>11</v>
      </c>
      <c r="AG185" s="23"/>
      <c r="AH185" s="23"/>
      <c r="AI185" s="23" t="s">
        <v>12</v>
      </c>
      <c r="AJ185" s="23" t="s">
        <v>11</v>
      </c>
      <c r="AK185" s="23" t="s">
        <v>11</v>
      </c>
      <c r="AL185" s="23" t="s">
        <v>25</v>
      </c>
      <c r="AM185" s="23"/>
      <c r="AN185" s="23" t="s">
        <v>14</v>
      </c>
      <c r="AO185" s="23"/>
      <c r="AP185" s="23" t="s">
        <v>14</v>
      </c>
      <c r="AQ185" s="23"/>
      <c r="AR185" s="23"/>
      <c r="AS185" s="23" t="s">
        <v>25</v>
      </c>
      <c r="AT185" s="23"/>
      <c r="AU185" s="23" t="s">
        <v>14</v>
      </c>
      <c r="AV185" s="25"/>
      <c r="AW185" s="25"/>
      <c r="AX185" s="26">
        <v>19</v>
      </c>
      <c r="AY185" s="26">
        <v>175.6</v>
      </c>
      <c r="AZ185" s="25" t="s">
        <v>14</v>
      </c>
      <c r="BA185" s="25" t="s">
        <v>14</v>
      </c>
      <c r="BB185" s="23"/>
      <c r="BC185" s="23" t="s">
        <v>15</v>
      </c>
      <c r="BD185" s="23"/>
      <c r="BE185" s="23" t="s">
        <v>11</v>
      </c>
      <c r="BF185" s="23" t="s">
        <v>1195</v>
      </c>
      <c r="BG185" s="23" t="s">
        <v>11</v>
      </c>
      <c r="BH185" s="23" t="s">
        <v>17</v>
      </c>
      <c r="BI185" s="23"/>
      <c r="BJ185" s="23" t="s">
        <v>18</v>
      </c>
      <c r="BK185" s="23" t="s">
        <v>11</v>
      </c>
      <c r="BL185" s="23" t="s">
        <v>11</v>
      </c>
      <c r="BM185" s="23"/>
      <c r="BN185" s="23"/>
      <c r="BO185" s="24">
        <v>25</v>
      </c>
      <c r="BP185" s="24">
        <v>281</v>
      </c>
      <c r="BQ185" s="24">
        <v>250</v>
      </c>
      <c r="BR185" s="24">
        <v>280</v>
      </c>
      <c r="BS185" s="24">
        <v>201</v>
      </c>
      <c r="BT185" s="23"/>
      <c r="BU185" s="23"/>
      <c r="BV185" s="24">
        <v>14.5</v>
      </c>
      <c r="BW185" s="24">
        <v>7.0000000000000007E-2</v>
      </c>
      <c r="BX185" s="23"/>
      <c r="BY185" s="24">
        <v>7.0000000000000007E-2</v>
      </c>
      <c r="BZ185" s="27">
        <v>7.0000000000000007E-2</v>
      </c>
      <c r="CA185" s="27">
        <v>7.0000000000000007E-2</v>
      </c>
      <c r="CB185" s="25"/>
      <c r="CC185" s="25"/>
      <c r="CD185" s="28">
        <v>14.8</v>
      </c>
      <c r="CE185" s="28">
        <v>0.09</v>
      </c>
      <c r="CF185" s="25"/>
      <c r="CG185" s="28">
        <v>0.09</v>
      </c>
      <c r="CH185" s="28">
        <v>16</v>
      </c>
      <c r="CI185" s="28">
        <v>0.5</v>
      </c>
      <c r="CJ185" s="28">
        <v>0.5</v>
      </c>
      <c r="CK185" s="25"/>
      <c r="CL185" s="25"/>
      <c r="CM185" s="28">
        <v>0.52</v>
      </c>
      <c r="CN185" s="25"/>
      <c r="CO185" s="28">
        <v>0</v>
      </c>
      <c r="CP185" s="30" t="s">
        <v>5</v>
      </c>
      <c r="CQ185" s="8">
        <f t="shared" si="23"/>
        <v>7465.8314350797273</v>
      </c>
      <c r="CR185" s="8">
        <f t="shared" si="24"/>
        <v>20</v>
      </c>
      <c r="CS185" s="8">
        <f t="shared" si="25"/>
        <v>1.5</v>
      </c>
      <c r="CT185" s="8">
        <f t="shared" si="26"/>
        <v>30</v>
      </c>
      <c r="CU185" s="8">
        <f t="shared" si="27"/>
        <v>200</v>
      </c>
      <c r="CV185" s="10">
        <f t="shared" si="28"/>
        <v>49343.6</v>
      </c>
      <c r="CW185" s="10">
        <f t="shared" si="31"/>
        <v>49.343599999999995</v>
      </c>
      <c r="CX185" s="8" t="str">
        <f t="shared" si="29"/>
        <v>No</v>
      </c>
      <c r="CY185" s="30" t="s">
        <v>11</v>
      </c>
      <c r="CZ185" s="30" t="s">
        <v>11</v>
      </c>
      <c r="DA185" s="31" t="s">
        <v>11</v>
      </c>
      <c r="DB185" s="31" t="s">
        <v>11</v>
      </c>
      <c r="DC185" s="8" t="str">
        <f t="shared" si="30"/>
        <v>No</v>
      </c>
      <c r="DD185" s="8" t="s">
        <v>11</v>
      </c>
      <c r="DE185" s="30" t="s">
        <v>11</v>
      </c>
      <c r="DF185" s="10">
        <f t="shared" si="32"/>
        <v>44.855579999999989</v>
      </c>
      <c r="DG185" s="9">
        <f>IF(S185&lt;Monitors!$H$4,(S185*Monitors!$I$4)+Monitors!$J$4,IF(S185&lt;Monitors!$H$5,(S185*Monitors!$I$5)+Monitors!$J$5,IF(S185&lt;Monitors!$H$6,(S185*Monitors!$I$6)+Monitors!$J$6,IF(S185&lt;Monitors!$H$7,(Monitors!$I$7*S185)+Monitors!$J$7,IF(S185&lt;Monitors!$H$8,(S185*Monitors!$I$8)+Monitors!$J$8,IF(S185&lt;Monitors!$H$9,(S185*Monitors!$I$9)+Monitors!$J$9,IF(S185&lt;Monitors!$H$10,(S185*Monitors!$I$10)+Monitors!$J$10,IF(S185&lt;Monitors!$H$11,(S185*Monitors!$I$11)+Monitors!$J$11,Monitors!$J$12))))))))</f>
        <v>36.083333333333336</v>
      </c>
      <c r="DH185" s="10">
        <f>$DF185-(Monitors!$B$4*'All Data'!$W185)</f>
        <v>36.819149999999993</v>
      </c>
      <c r="DI185" s="10">
        <f>IF($CX185="Yes",DH185-(Monitors!$E$4*(DG185+(Monitors!$B$4*'All Data'!$W185))),'All Data'!DH185)</f>
        <v>36.819149999999993</v>
      </c>
      <c r="DJ185" s="10">
        <f>IF(DD185="Yes",'All Data'!DI185-(DG185*Monitors!$C$4),'All Data'!DI185)</f>
        <v>36.819149999999993</v>
      </c>
      <c r="DK185" s="10">
        <f>IF($DE185="Yes",DJ185-(DG185*Monitors!$D$4),'All Data'!DJ185)</f>
        <v>36.819149999999993</v>
      </c>
      <c r="DL185" s="10">
        <f>IF($CZ185="Yes",DK185-Monitors!$C$7,'All Data'!DK185)</f>
        <v>36.819149999999993</v>
      </c>
      <c r="DM185" s="10">
        <f>IF($DA185="Yes",DL185-Monitors!$D$7,'All Data'!DL185)</f>
        <v>36.819149999999993</v>
      </c>
      <c r="DN185" s="10">
        <f>IF(DB185="Yes",DM185-((DG185+(W185*Monitors!$B$4))*Monitors!$F$4),'All Data'!DM185)</f>
        <v>36.819149999999993</v>
      </c>
      <c r="DO185" s="8" t="str">
        <f t="shared" si="33"/>
        <v>No</v>
      </c>
      <c r="DP185" s="10">
        <v>1.9737440000000002</v>
      </c>
      <c r="DQ185" s="10">
        <v>12.526256</v>
      </c>
      <c r="DR185" s="10">
        <v>12.526256</v>
      </c>
      <c r="DS185" s="9">
        <v>16.737833754558785</v>
      </c>
      <c r="DT185" s="9" t="s">
        <v>23</v>
      </c>
      <c r="DU185" s="14">
        <v>0</v>
      </c>
    </row>
    <row r="186" spans="1:125" ht="18" customHeight="1">
      <c r="A186" s="29">
        <v>185</v>
      </c>
      <c r="B186" s="29">
        <v>9</v>
      </c>
      <c r="C186" s="29">
        <v>574</v>
      </c>
      <c r="D186" s="21">
        <v>41487</v>
      </c>
      <c r="E186" s="21">
        <v>41492</v>
      </c>
      <c r="F186" s="21">
        <v>41506</v>
      </c>
      <c r="G186" s="20" t="s">
        <v>4</v>
      </c>
      <c r="H186" s="20"/>
      <c r="I186" s="22">
        <v>6</v>
      </c>
      <c r="J186" s="20" t="s">
        <v>5</v>
      </c>
      <c r="K186" s="20"/>
      <c r="L186" s="20" t="s">
        <v>49</v>
      </c>
      <c r="M186" s="23"/>
      <c r="N186" s="23" t="s">
        <v>7</v>
      </c>
      <c r="O186" s="23"/>
      <c r="P186" s="24">
        <v>11.8</v>
      </c>
      <c r="Q186" s="24">
        <v>14.8</v>
      </c>
      <c r="R186" s="24">
        <v>18.899999999999999</v>
      </c>
      <c r="S186" s="24">
        <v>174.2</v>
      </c>
      <c r="T186" s="24">
        <v>1.25</v>
      </c>
      <c r="U186" s="24">
        <v>1024</v>
      </c>
      <c r="V186" s="24">
        <v>1280</v>
      </c>
      <c r="W186" s="24">
        <v>1.3109999999999999</v>
      </c>
      <c r="X186" s="23" t="s">
        <v>21</v>
      </c>
      <c r="Y186" s="23" t="s">
        <v>21</v>
      </c>
      <c r="Z186" s="24">
        <v>7525</v>
      </c>
      <c r="AA186" s="24">
        <v>60</v>
      </c>
      <c r="AB186" s="24">
        <v>178</v>
      </c>
      <c r="AC186" s="24">
        <v>178</v>
      </c>
      <c r="AD186" s="23" t="s">
        <v>10</v>
      </c>
      <c r="AE186" s="23" t="s">
        <v>11</v>
      </c>
      <c r="AF186" s="23" t="s">
        <v>11</v>
      </c>
      <c r="AG186" s="23"/>
      <c r="AH186" s="23"/>
      <c r="AI186" s="23" t="s">
        <v>12</v>
      </c>
      <c r="AJ186" s="23" t="s">
        <v>11</v>
      </c>
      <c r="AK186" s="23" t="s">
        <v>23</v>
      </c>
      <c r="AL186" s="23" t="s">
        <v>13</v>
      </c>
      <c r="AM186" s="23"/>
      <c r="AN186" s="23" t="s">
        <v>14</v>
      </c>
      <c r="AO186" s="23"/>
      <c r="AP186" s="23" t="s">
        <v>14</v>
      </c>
      <c r="AQ186" s="23"/>
      <c r="AR186" s="23"/>
      <c r="AS186" s="23" t="s">
        <v>13</v>
      </c>
      <c r="AT186" s="23"/>
      <c r="AU186" s="23" t="s">
        <v>14</v>
      </c>
      <c r="AV186" s="25"/>
      <c r="AW186" s="25"/>
      <c r="AX186" s="26">
        <v>18.899999999999999</v>
      </c>
      <c r="AY186" s="26">
        <v>174.2</v>
      </c>
      <c r="AZ186" s="25" t="s">
        <v>14</v>
      </c>
      <c r="BA186" s="25" t="s">
        <v>14</v>
      </c>
      <c r="BB186" s="23"/>
      <c r="BC186" s="23" t="s">
        <v>15</v>
      </c>
      <c r="BD186" s="23"/>
      <c r="BE186" s="23" t="s">
        <v>11</v>
      </c>
      <c r="BF186" s="23" t="s">
        <v>428</v>
      </c>
      <c r="BG186" s="23" t="s">
        <v>11</v>
      </c>
      <c r="BH186" s="23" t="s">
        <v>17</v>
      </c>
      <c r="BI186" s="23"/>
      <c r="BJ186" s="23" t="s">
        <v>18</v>
      </c>
      <c r="BK186" s="23" t="s">
        <v>11</v>
      </c>
      <c r="BL186" s="23" t="s">
        <v>11</v>
      </c>
      <c r="BM186" s="23"/>
      <c r="BN186" s="23"/>
      <c r="BO186" s="24">
        <v>16.2</v>
      </c>
      <c r="BP186" s="24">
        <v>250.7</v>
      </c>
      <c r="BQ186" s="24">
        <v>250</v>
      </c>
      <c r="BR186" s="24">
        <v>202.8</v>
      </c>
      <c r="BS186" s="24">
        <v>200.3</v>
      </c>
      <c r="BT186" s="23"/>
      <c r="BU186" s="23"/>
      <c r="BV186" s="24">
        <v>14.52</v>
      </c>
      <c r="BW186" s="24">
        <v>0.16</v>
      </c>
      <c r="BX186" s="23"/>
      <c r="BY186" s="24">
        <v>0.13</v>
      </c>
      <c r="BZ186" s="27">
        <v>0.16</v>
      </c>
      <c r="CA186" s="27">
        <v>0.13</v>
      </c>
      <c r="CB186" s="25"/>
      <c r="CC186" s="25"/>
      <c r="CD186" s="28">
        <v>14.7</v>
      </c>
      <c r="CE186" s="28">
        <v>0.22</v>
      </c>
      <c r="CF186" s="25"/>
      <c r="CG186" s="28">
        <v>0.19</v>
      </c>
      <c r="CH186" s="28">
        <v>15.9</v>
      </c>
      <c r="CI186" s="28">
        <v>1</v>
      </c>
      <c r="CJ186" s="28">
        <v>0.5</v>
      </c>
      <c r="CK186" s="25"/>
      <c r="CL186" s="25"/>
      <c r="CM186" s="28">
        <v>0.5</v>
      </c>
      <c r="CN186" s="25"/>
      <c r="CO186" s="28">
        <v>0</v>
      </c>
      <c r="CP186" s="30" t="s">
        <v>5</v>
      </c>
      <c r="CQ186" s="8">
        <f t="shared" si="23"/>
        <v>7525.8323765786454</v>
      </c>
      <c r="CR186" s="8">
        <f t="shared" si="24"/>
        <v>19</v>
      </c>
      <c r="CS186" s="8">
        <f t="shared" si="25"/>
        <v>1.5</v>
      </c>
      <c r="CT186" s="8">
        <f t="shared" si="26"/>
        <v>30</v>
      </c>
      <c r="CU186" s="8">
        <f t="shared" si="27"/>
        <v>200</v>
      </c>
      <c r="CV186" s="10">
        <f t="shared" si="28"/>
        <v>43671.939999999995</v>
      </c>
      <c r="CW186" s="10">
        <f t="shared" si="31"/>
        <v>43.671939999999992</v>
      </c>
      <c r="CX186" s="8" t="str">
        <f t="shared" si="29"/>
        <v>No</v>
      </c>
      <c r="CY186" s="30" t="s">
        <v>11</v>
      </c>
      <c r="CZ186" s="30" t="s">
        <v>11</v>
      </c>
      <c r="DA186" s="31" t="s">
        <v>11</v>
      </c>
      <c r="DB186" s="31" t="s">
        <v>11</v>
      </c>
      <c r="DC186" s="8" t="str">
        <f t="shared" si="30"/>
        <v>No</v>
      </c>
      <c r="DD186" s="8" t="s">
        <v>11</v>
      </c>
      <c r="DE186" s="30" t="s">
        <v>11</v>
      </c>
      <c r="DF186" s="10">
        <f t="shared" si="32"/>
        <v>45.429360000000003</v>
      </c>
      <c r="DG186" s="9">
        <f>IF(S186&lt;Monitors!$H$4,(S186*Monitors!$I$4)+Monitors!$J$4,IF(S186&lt;Monitors!$H$5,(S186*Monitors!$I$5)+Monitors!$J$5,IF(S186&lt;Monitors!$H$6,(S186*Monitors!$I$6)+Monitors!$J$6,IF(S186&lt;Monitors!$H$7,(Monitors!$I$7*S186)+Monitors!$J$7,IF(S186&lt;Monitors!$H$8,(S186*Monitors!$I$8)+Monitors!$J$8,IF(S186&lt;Monitors!$H$9,(S186*Monitors!$I$9)+Monitors!$J$9,IF(S186&lt;Monitors!$H$10,(S186*Monitors!$I$10)+Monitors!$J$10,IF(S186&lt;Monitors!$H$11,(S186*Monitors!$I$11)+Monitors!$J$11,Monitors!$J$12))))))))</f>
        <v>35.791666666666664</v>
      </c>
      <c r="DH186" s="10">
        <f>$DF186-(Monitors!$B$4*'All Data'!$W186)</f>
        <v>37.392930000000007</v>
      </c>
      <c r="DI186" s="10">
        <f>IF($CX186="Yes",DH186-(Monitors!$E$4*(DG186+(Monitors!$B$4*'All Data'!$W186))),'All Data'!DH186)</f>
        <v>37.392930000000007</v>
      </c>
      <c r="DJ186" s="10">
        <f>IF(DD186="Yes",'All Data'!DI186-(DG186*Monitors!$C$4),'All Data'!DI186)</f>
        <v>37.392930000000007</v>
      </c>
      <c r="DK186" s="10">
        <f>IF($DE186="Yes",DJ186-(DG186*Monitors!$D$4),'All Data'!DJ186)</f>
        <v>37.392930000000007</v>
      </c>
      <c r="DL186" s="10">
        <f>IF($CZ186="Yes",DK186-Monitors!$C$7,'All Data'!DK186)</f>
        <v>37.392930000000007</v>
      </c>
      <c r="DM186" s="10">
        <f>IF($DA186="Yes",DL186-Monitors!$D$7,'All Data'!DL186)</f>
        <v>37.392930000000007</v>
      </c>
      <c r="DN186" s="10">
        <f>IF(DB186="Yes",DM186-((DG186+(W186*Monitors!$B$4))*Monitors!$F$4),'All Data'!DM186)</f>
        <v>37.392930000000007</v>
      </c>
      <c r="DO186" s="8" t="str">
        <f t="shared" si="33"/>
        <v>No</v>
      </c>
      <c r="DP186" s="10">
        <v>1.7468775999999999</v>
      </c>
      <c r="DQ186" s="10">
        <v>12.7731224</v>
      </c>
      <c r="DR186" s="10">
        <v>12.7731224</v>
      </c>
      <c r="DS186" s="9">
        <v>16.605625635203488</v>
      </c>
      <c r="DT186" s="9" t="s">
        <v>23</v>
      </c>
      <c r="DU186" s="14">
        <v>0</v>
      </c>
    </row>
    <row r="187" spans="1:125" ht="18" customHeight="1">
      <c r="A187" s="29">
        <v>186</v>
      </c>
      <c r="B187" s="29">
        <v>5</v>
      </c>
      <c r="C187" s="29">
        <v>1265</v>
      </c>
      <c r="D187" s="21">
        <v>41334</v>
      </c>
      <c r="E187" s="21">
        <v>41305</v>
      </c>
      <c r="F187" s="21">
        <v>41325</v>
      </c>
      <c r="G187" s="20" t="s">
        <v>4</v>
      </c>
      <c r="H187" s="20"/>
      <c r="I187" s="22">
        <v>6</v>
      </c>
      <c r="J187" s="20" t="s">
        <v>5</v>
      </c>
      <c r="K187" s="20"/>
      <c r="L187" s="20" t="s">
        <v>6</v>
      </c>
      <c r="M187" s="23"/>
      <c r="N187" s="23" t="s">
        <v>7</v>
      </c>
      <c r="O187" s="23"/>
      <c r="P187" s="24">
        <v>119</v>
      </c>
      <c r="Q187" s="24">
        <v>148</v>
      </c>
      <c r="R187" s="24">
        <v>19</v>
      </c>
      <c r="S187" s="24">
        <v>176</v>
      </c>
      <c r="T187" s="24">
        <v>1.31</v>
      </c>
      <c r="U187" s="24">
        <v>1024</v>
      </c>
      <c r="V187" s="24">
        <v>1280</v>
      </c>
      <c r="W187" s="24">
        <v>1.3109999999999999</v>
      </c>
      <c r="X187" s="23" t="s">
        <v>21</v>
      </c>
      <c r="Y187" s="23" t="s">
        <v>21</v>
      </c>
      <c r="Z187" s="24">
        <v>7464</v>
      </c>
      <c r="AA187" s="24">
        <v>60</v>
      </c>
      <c r="AB187" s="24">
        <v>170</v>
      </c>
      <c r="AC187" s="24">
        <v>160</v>
      </c>
      <c r="AD187" s="23" t="s">
        <v>10</v>
      </c>
      <c r="AE187" s="23" t="s">
        <v>11</v>
      </c>
      <c r="AF187" s="23" t="s">
        <v>11</v>
      </c>
      <c r="AG187" s="23"/>
      <c r="AH187" s="23"/>
      <c r="AI187" s="23" t="s">
        <v>12</v>
      </c>
      <c r="AJ187" s="23" t="s">
        <v>11</v>
      </c>
      <c r="AK187" s="23" t="s">
        <v>11</v>
      </c>
      <c r="AL187" s="23" t="s">
        <v>35</v>
      </c>
      <c r="AM187" s="23"/>
      <c r="AN187" s="23" t="s">
        <v>14</v>
      </c>
      <c r="AO187" s="23"/>
      <c r="AP187" s="23" t="s">
        <v>14</v>
      </c>
      <c r="AQ187" s="23"/>
      <c r="AR187" s="23"/>
      <c r="AS187" s="23" t="s">
        <v>35</v>
      </c>
      <c r="AT187" s="23"/>
      <c r="AU187" s="23" t="s">
        <v>14</v>
      </c>
      <c r="AV187" s="25"/>
      <c r="AW187" s="25"/>
      <c r="AX187" s="26">
        <v>19</v>
      </c>
      <c r="AY187" s="26">
        <v>176</v>
      </c>
      <c r="AZ187" s="25" t="s">
        <v>14</v>
      </c>
      <c r="BA187" s="25" t="s">
        <v>14</v>
      </c>
      <c r="BB187" s="23"/>
      <c r="BC187" s="23" t="s">
        <v>15</v>
      </c>
      <c r="BD187" s="23"/>
      <c r="BE187" s="23" t="s">
        <v>11</v>
      </c>
      <c r="BF187" s="23" t="s">
        <v>39</v>
      </c>
      <c r="BG187" s="23" t="s">
        <v>11</v>
      </c>
      <c r="BH187" s="23" t="s">
        <v>17</v>
      </c>
      <c r="BI187" s="23"/>
      <c r="BJ187" s="23" t="s">
        <v>18</v>
      </c>
      <c r="BK187" s="23" t="s">
        <v>11</v>
      </c>
      <c r="BL187" s="23" t="s">
        <v>11</v>
      </c>
      <c r="BM187" s="23"/>
      <c r="BN187" s="23"/>
      <c r="BO187" s="24">
        <v>23.1</v>
      </c>
      <c r="BP187" s="24">
        <v>230.8</v>
      </c>
      <c r="BQ187" s="24">
        <v>300</v>
      </c>
      <c r="BR187" s="24">
        <v>175.4</v>
      </c>
      <c r="BS187" s="24">
        <v>201.7</v>
      </c>
      <c r="BT187" s="23"/>
      <c r="BU187" s="23"/>
      <c r="BV187" s="24">
        <v>14.64</v>
      </c>
      <c r="BW187" s="24">
        <v>0.25</v>
      </c>
      <c r="BX187" s="23"/>
      <c r="BY187" s="24">
        <v>0.1</v>
      </c>
      <c r="BZ187" s="27">
        <v>0.25</v>
      </c>
      <c r="CA187" s="27">
        <v>0.1</v>
      </c>
      <c r="CB187" s="25"/>
      <c r="CC187" s="25"/>
      <c r="CD187" s="28">
        <v>14.49</v>
      </c>
      <c r="CE187" s="28">
        <v>0.32</v>
      </c>
      <c r="CF187" s="25"/>
      <c r="CG187" s="28">
        <v>0.15</v>
      </c>
      <c r="CH187" s="28">
        <v>16</v>
      </c>
      <c r="CI187" s="28">
        <v>1.2</v>
      </c>
      <c r="CJ187" s="28">
        <v>0.5</v>
      </c>
      <c r="CK187" s="25"/>
      <c r="CL187" s="25"/>
      <c r="CM187" s="28">
        <v>0.54</v>
      </c>
      <c r="CN187" s="25"/>
      <c r="CO187" s="28">
        <v>0</v>
      </c>
      <c r="CP187" s="30" t="s">
        <v>5</v>
      </c>
      <c r="CQ187" s="8">
        <f t="shared" si="23"/>
        <v>7448.863636363636</v>
      </c>
      <c r="CR187" s="8">
        <f t="shared" si="24"/>
        <v>20</v>
      </c>
      <c r="CS187" s="8">
        <f t="shared" si="25"/>
        <v>1.5</v>
      </c>
      <c r="CT187" s="8">
        <f t="shared" si="26"/>
        <v>30</v>
      </c>
      <c r="CU187" s="8">
        <f t="shared" si="27"/>
        <v>200</v>
      </c>
      <c r="CV187" s="10">
        <f t="shared" si="28"/>
        <v>40620.800000000003</v>
      </c>
      <c r="CW187" s="10">
        <f t="shared" si="31"/>
        <v>40.620800000000003</v>
      </c>
      <c r="CX187" s="8" t="str">
        <f t="shared" si="29"/>
        <v>No</v>
      </c>
      <c r="CY187" s="30" t="s">
        <v>11</v>
      </c>
      <c r="CZ187" s="30" t="s">
        <v>11</v>
      </c>
      <c r="DA187" s="31" t="s">
        <v>11</v>
      </c>
      <c r="DB187" s="31" t="s">
        <v>11</v>
      </c>
      <c r="DC187" s="8" t="str">
        <f t="shared" si="30"/>
        <v>No</v>
      </c>
      <c r="DD187" s="8" t="s">
        <v>11</v>
      </c>
      <c r="DE187" s="30" t="s">
        <v>11</v>
      </c>
      <c r="DF187" s="10">
        <f t="shared" si="32"/>
        <v>46.309739999999991</v>
      </c>
      <c r="DG187" s="9">
        <f>IF(S187&lt;Monitors!$H$4,(S187*Monitors!$I$4)+Monitors!$J$4,IF(S187&lt;Monitors!$H$5,(S187*Monitors!$I$5)+Monitors!$J$5,IF(S187&lt;Monitors!$H$6,(S187*Monitors!$I$6)+Monitors!$J$6,IF(S187&lt;Monitors!$H$7,(Monitors!$I$7*S187)+Monitors!$J$7,IF(S187&lt;Monitors!$H$8,(S187*Monitors!$I$8)+Monitors!$J$8,IF(S187&lt;Monitors!$H$9,(S187*Monitors!$I$9)+Monitors!$J$9,IF(S187&lt;Monitors!$H$10,(S187*Monitors!$I$10)+Monitors!$J$10,IF(S187&lt;Monitors!$H$11,(S187*Monitors!$I$11)+Monitors!$J$11,Monitors!$J$12))))))))</f>
        <v>36.166666666666671</v>
      </c>
      <c r="DH187" s="10">
        <f>$DF187-(Monitors!$B$4*'All Data'!$W187)</f>
        <v>38.273309999999995</v>
      </c>
      <c r="DI187" s="10">
        <f>IF($CX187="Yes",DH187-(Monitors!$E$4*(DG187+(Monitors!$B$4*'All Data'!$W187))),'All Data'!DH187)</f>
        <v>38.273309999999995</v>
      </c>
      <c r="DJ187" s="10">
        <f>IF(DD187="Yes",'All Data'!DI187-(DG187*Monitors!$C$4),'All Data'!DI187)</f>
        <v>38.273309999999995</v>
      </c>
      <c r="DK187" s="10">
        <f>IF($DE187="Yes",DJ187-(DG187*Monitors!$D$4),'All Data'!DJ187)</f>
        <v>38.273309999999995</v>
      </c>
      <c r="DL187" s="10">
        <f>IF($CZ187="Yes",DK187-Monitors!$C$7,'All Data'!DK187)</f>
        <v>38.273309999999995</v>
      </c>
      <c r="DM187" s="10">
        <f>IF($DA187="Yes",DL187-Monitors!$D$7,'All Data'!DL187)</f>
        <v>38.273309999999995</v>
      </c>
      <c r="DN187" s="10">
        <f>IF(DB187="Yes",DM187-((DG187+(W187*Monitors!$B$4))*Monitors!$F$4),'All Data'!DM187)</f>
        <v>38.273309999999995</v>
      </c>
      <c r="DO187" s="8" t="str">
        <f t="shared" si="33"/>
        <v>No</v>
      </c>
      <c r="DP187" s="10">
        <v>1.6248320000000003</v>
      </c>
      <c r="DQ187" s="10">
        <v>13.015168000000001</v>
      </c>
      <c r="DR187" s="10">
        <v>13.015168000000001</v>
      </c>
      <c r="DS187" s="9">
        <v>16.775602609392166</v>
      </c>
      <c r="DT187" s="9" t="s">
        <v>23</v>
      </c>
      <c r="DU187" s="14">
        <v>0</v>
      </c>
    </row>
    <row r="188" spans="1:125" ht="18" customHeight="1">
      <c r="A188" s="29">
        <v>187</v>
      </c>
      <c r="B188" s="29">
        <v>5</v>
      </c>
      <c r="C188" s="29">
        <v>457</v>
      </c>
      <c r="D188" s="21">
        <v>41334</v>
      </c>
      <c r="E188" s="21">
        <v>41313</v>
      </c>
      <c r="F188" s="21">
        <v>41325</v>
      </c>
      <c r="G188" s="20" t="s">
        <v>4</v>
      </c>
      <c r="H188" s="20"/>
      <c r="I188" s="22">
        <v>6</v>
      </c>
      <c r="J188" s="20" t="s">
        <v>5</v>
      </c>
      <c r="K188" s="20"/>
      <c r="L188" s="20" t="s">
        <v>6</v>
      </c>
      <c r="M188" s="23"/>
      <c r="N188" s="23" t="s">
        <v>7</v>
      </c>
      <c r="O188" s="23"/>
      <c r="P188" s="24">
        <v>119</v>
      </c>
      <c r="Q188" s="24">
        <v>148</v>
      </c>
      <c r="R188" s="24">
        <v>19</v>
      </c>
      <c r="S188" s="24">
        <v>176</v>
      </c>
      <c r="T188" s="24">
        <v>1.31</v>
      </c>
      <c r="U188" s="24">
        <v>1024</v>
      </c>
      <c r="V188" s="24">
        <v>1280</v>
      </c>
      <c r="W188" s="24">
        <v>1.3109999999999999</v>
      </c>
      <c r="X188" s="23" t="s">
        <v>21</v>
      </c>
      <c r="Y188" s="23" t="s">
        <v>21</v>
      </c>
      <c r="Z188" s="24">
        <v>7464</v>
      </c>
      <c r="AA188" s="24">
        <v>60</v>
      </c>
      <c r="AB188" s="24">
        <v>170</v>
      </c>
      <c r="AC188" s="24">
        <v>160</v>
      </c>
      <c r="AD188" s="23" t="s">
        <v>10</v>
      </c>
      <c r="AE188" s="23" t="s">
        <v>11</v>
      </c>
      <c r="AF188" s="23" t="s">
        <v>11</v>
      </c>
      <c r="AG188" s="23"/>
      <c r="AH188" s="23"/>
      <c r="AI188" s="23" t="s">
        <v>12</v>
      </c>
      <c r="AJ188" s="23" t="s">
        <v>11</v>
      </c>
      <c r="AK188" s="23" t="s">
        <v>11</v>
      </c>
      <c r="AL188" s="23" t="s">
        <v>25</v>
      </c>
      <c r="AM188" s="23"/>
      <c r="AN188" s="23" t="s">
        <v>14</v>
      </c>
      <c r="AO188" s="23"/>
      <c r="AP188" s="23" t="s">
        <v>14</v>
      </c>
      <c r="AQ188" s="23"/>
      <c r="AR188" s="23"/>
      <c r="AS188" s="23" t="s">
        <v>25</v>
      </c>
      <c r="AT188" s="23"/>
      <c r="AU188" s="23" t="s">
        <v>14</v>
      </c>
      <c r="AV188" s="25"/>
      <c r="AW188" s="25"/>
      <c r="AX188" s="26">
        <v>19</v>
      </c>
      <c r="AY188" s="26">
        <v>176</v>
      </c>
      <c r="AZ188" s="25" t="s">
        <v>14</v>
      </c>
      <c r="BA188" s="25" t="s">
        <v>14</v>
      </c>
      <c r="BB188" s="23"/>
      <c r="BC188" s="23" t="s">
        <v>15</v>
      </c>
      <c r="BD188" s="23"/>
      <c r="BE188" s="23" t="s">
        <v>11</v>
      </c>
      <c r="BF188" s="23" t="s">
        <v>39</v>
      </c>
      <c r="BG188" s="23" t="s">
        <v>11</v>
      </c>
      <c r="BH188" s="23" t="s">
        <v>17</v>
      </c>
      <c r="BI188" s="23"/>
      <c r="BJ188" s="23" t="s">
        <v>18</v>
      </c>
      <c r="BK188" s="23" t="s">
        <v>11</v>
      </c>
      <c r="BL188" s="23" t="s">
        <v>11</v>
      </c>
      <c r="BM188" s="23"/>
      <c r="BN188" s="23"/>
      <c r="BO188" s="24">
        <v>23.1</v>
      </c>
      <c r="BP188" s="24">
        <v>230.6</v>
      </c>
      <c r="BQ188" s="24">
        <v>300</v>
      </c>
      <c r="BR188" s="24">
        <v>175.4</v>
      </c>
      <c r="BS188" s="24">
        <v>201.7</v>
      </c>
      <c r="BT188" s="23"/>
      <c r="BU188" s="23"/>
      <c r="BV188" s="24">
        <v>14.69</v>
      </c>
      <c r="BW188" s="24">
        <v>0.25</v>
      </c>
      <c r="BX188" s="23"/>
      <c r="BY188" s="24">
        <v>0.1</v>
      </c>
      <c r="BZ188" s="27">
        <v>0.25</v>
      </c>
      <c r="CA188" s="27">
        <v>0.1</v>
      </c>
      <c r="CB188" s="25"/>
      <c r="CC188" s="25"/>
      <c r="CD188" s="28">
        <v>14.52</v>
      </c>
      <c r="CE188" s="28">
        <v>0.32</v>
      </c>
      <c r="CF188" s="25"/>
      <c r="CG188" s="28">
        <v>0.15</v>
      </c>
      <c r="CH188" s="28">
        <v>16</v>
      </c>
      <c r="CI188" s="28">
        <v>0.5</v>
      </c>
      <c r="CJ188" s="28">
        <v>0.5</v>
      </c>
      <c r="CK188" s="25"/>
      <c r="CL188" s="25"/>
      <c r="CM188" s="28">
        <v>0.54</v>
      </c>
      <c r="CN188" s="25"/>
      <c r="CO188" s="28">
        <v>0</v>
      </c>
      <c r="CP188" s="30" t="s">
        <v>5</v>
      </c>
      <c r="CQ188" s="8">
        <f t="shared" si="23"/>
        <v>7448.863636363636</v>
      </c>
      <c r="CR188" s="8">
        <f t="shared" si="24"/>
        <v>20</v>
      </c>
      <c r="CS188" s="8">
        <f t="shared" si="25"/>
        <v>1.5</v>
      </c>
      <c r="CT188" s="8">
        <f t="shared" si="26"/>
        <v>30</v>
      </c>
      <c r="CU188" s="8">
        <f t="shared" si="27"/>
        <v>200</v>
      </c>
      <c r="CV188" s="10">
        <f t="shared" si="28"/>
        <v>40585.599999999999</v>
      </c>
      <c r="CW188" s="10">
        <f t="shared" si="31"/>
        <v>40.585599999999999</v>
      </c>
      <c r="CX188" s="8" t="str">
        <f t="shared" si="29"/>
        <v>No</v>
      </c>
      <c r="CY188" s="30" t="s">
        <v>11</v>
      </c>
      <c r="CZ188" s="30" t="s">
        <v>11</v>
      </c>
      <c r="DA188" s="31" t="s">
        <v>11</v>
      </c>
      <c r="DB188" s="31" t="s">
        <v>11</v>
      </c>
      <c r="DC188" s="8" t="str">
        <f t="shared" si="30"/>
        <v>No</v>
      </c>
      <c r="DD188" s="8" t="s">
        <v>11</v>
      </c>
      <c r="DE188" s="30" t="s">
        <v>11</v>
      </c>
      <c r="DF188" s="10">
        <f t="shared" si="32"/>
        <v>46.463039999999992</v>
      </c>
      <c r="DG188" s="9">
        <f>IF(S188&lt;Monitors!$H$4,(S188*Monitors!$I$4)+Monitors!$J$4,IF(S188&lt;Monitors!$H$5,(S188*Monitors!$I$5)+Monitors!$J$5,IF(S188&lt;Monitors!$H$6,(S188*Monitors!$I$6)+Monitors!$J$6,IF(S188&lt;Monitors!$H$7,(Monitors!$I$7*S188)+Monitors!$J$7,IF(S188&lt;Monitors!$H$8,(S188*Monitors!$I$8)+Monitors!$J$8,IF(S188&lt;Monitors!$H$9,(S188*Monitors!$I$9)+Monitors!$J$9,IF(S188&lt;Monitors!$H$10,(S188*Monitors!$I$10)+Monitors!$J$10,IF(S188&lt;Monitors!$H$11,(S188*Monitors!$I$11)+Monitors!$J$11,Monitors!$J$12))))))))</f>
        <v>36.166666666666671</v>
      </c>
      <c r="DH188" s="10">
        <f>$DF188-(Monitors!$B$4*'All Data'!$W188)</f>
        <v>38.426609999999997</v>
      </c>
      <c r="DI188" s="10">
        <f>IF($CX188="Yes",DH188-(Monitors!$E$4*(DG188+(Monitors!$B$4*'All Data'!$W188))),'All Data'!DH188)</f>
        <v>38.426609999999997</v>
      </c>
      <c r="DJ188" s="10">
        <f>IF(DD188="Yes",'All Data'!DI188-(DG188*Monitors!$C$4),'All Data'!DI188)</f>
        <v>38.426609999999997</v>
      </c>
      <c r="DK188" s="10">
        <f>IF($DE188="Yes",DJ188-(DG188*Monitors!$D$4),'All Data'!DJ188)</f>
        <v>38.426609999999997</v>
      </c>
      <c r="DL188" s="10">
        <f>IF($CZ188="Yes",DK188-Monitors!$C$7,'All Data'!DK188)</f>
        <v>38.426609999999997</v>
      </c>
      <c r="DM188" s="10">
        <f>IF($DA188="Yes",DL188-Monitors!$D$7,'All Data'!DL188)</f>
        <v>38.426609999999997</v>
      </c>
      <c r="DN188" s="10">
        <f>IF(DB188="Yes",DM188-((DG188+(W188*Monitors!$B$4))*Monitors!$F$4),'All Data'!DM188)</f>
        <v>38.426609999999997</v>
      </c>
      <c r="DO188" s="8" t="str">
        <f t="shared" si="33"/>
        <v>No</v>
      </c>
      <c r="DP188" s="10">
        <v>1.623424</v>
      </c>
      <c r="DQ188" s="10">
        <v>13.066576</v>
      </c>
      <c r="DR188" s="10">
        <v>13.066576</v>
      </c>
      <c r="DS188" s="9">
        <v>16.775602609392166</v>
      </c>
      <c r="DT188" s="9" t="s">
        <v>23</v>
      </c>
      <c r="DU188" s="14">
        <v>0</v>
      </c>
    </row>
    <row r="189" spans="1:125" ht="18" customHeight="1">
      <c r="A189" s="29">
        <v>188</v>
      </c>
      <c r="B189" s="29">
        <v>24</v>
      </c>
      <c r="C189" s="29">
        <v>47</v>
      </c>
      <c r="D189" s="21">
        <v>41974</v>
      </c>
      <c r="E189" s="21">
        <v>41942</v>
      </c>
      <c r="F189" s="21">
        <v>41988</v>
      </c>
      <c r="G189" s="20"/>
      <c r="H189" s="20"/>
      <c r="I189" s="22">
        <v>6</v>
      </c>
      <c r="J189" s="20" t="s">
        <v>5</v>
      </c>
      <c r="K189" s="20"/>
      <c r="L189" s="20" t="s">
        <v>6</v>
      </c>
      <c r="M189" s="23"/>
      <c r="N189" s="23" t="s">
        <v>7</v>
      </c>
      <c r="O189" s="23"/>
      <c r="P189" s="24">
        <v>11.8</v>
      </c>
      <c r="Q189" s="24">
        <v>14.8</v>
      </c>
      <c r="R189" s="24">
        <v>18.899999999999999</v>
      </c>
      <c r="S189" s="24">
        <v>174.2</v>
      </c>
      <c r="T189" s="24">
        <v>1.25</v>
      </c>
      <c r="U189" s="24">
        <v>1024</v>
      </c>
      <c r="V189" s="24">
        <v>1280</v>
      </c>
      <c r="W189" s="24">
        <v>1.3109999999999999</v>
      </c>
      <c r="X189" s="23" t="s">
        <v>21</v>
      </c>
      <c r="Y189" s="23" t="s">
        <v>21</v>
      </c>
      <c r="Z189" s="24">
        <v>7525</v>
      </c>
      <c r="AA189" s="24">
        <v>60</v>
      </c>
      <c r="AB189" s="24">
        <v>178</v>
      </c>
      <c r="AC189" s="24">
        <v>178</v>
      </c>
      <c r="AD189" s="23" t="s">
        <v>10</v>
      </c>
      <c r="AE189" s="23" t="s">
        <v>11</v>
      </c>
      <c r="AF189" s="23" t="s">
        <v>11</v>
      </c>
      <c r="AG189" s="23"/>
      <c r="AH189" s="23"/>
      <c r="AI189" s="23" t="s">
        <v>12</v>
      </c>
      <c r="AJ189" s="23" t="s">
        <v>11</v>
      </c>
      <c r="AK189" s="23" t="s">
        <v>11</v>
      </c>
      <c r="AL189" s="23" t="s">
        <v>78</v>
      </c>
      <c r="AM189" s="23"/>
      <c r="AN189" s="23" t="s">
        <v>72</v>
      </c>
      <c r="AO189" s="23"/>
      <c r="AP189" s="23" t="s">
        <v>36</v>
      </c>
      <c r="AQ189" s="23"/>
      <c r="AR189" s="23"/>
      <c r="AS189" s="23" t="s">
        <v>78</v>
      </c>
      <c r="AT189" s="23"/>
      <c r="AU189" s="23" t="s">
        <v>14</v>
      </c>
      <c r="AV189" s="25"/>
      <c r="AW189" s="25"/>
      <c r="AX189" s="26">
        <v>18.899999999999999</v>
      </c>
      <c r="AY189" s="26">
        <v>174.2</v>
      </c>
      <c r="AZ189" s="25" t="s">
        <v>72</v>
      </c>
      <c r="BA189" s="25" t="s">
        <v>14</v>
      </c>
      <c r="BB189" s="23"/>
      <c r="BC189" s="23" t="s">
        <v>15</v>
      </c>
      <c r="BD189" s="23"/>
      <c r="BE189" s="23" t="s">
        <v>11</v>
      </c>
      <c r="BF189" s="23" t="s">
        <v>775</v>
      </c>
      <c r="BG189" s="23" t="s">
        <v>11</v>
      </c>
      <c r="BH189" s="23" t="s">
        <v>17</v>
      </c>
      <c r="BI189" s="23"/>
      <c r="BJ189" s="23" t="s">
        <v>18</v>
      </c>
      <c r="BK189" s="23" t="s">
        <v>11</v>
      </c>
      <c r="BL189" s="23" t="s">
        <v>11</v>
      </c>
      <c r="BM189" s="23"/>
      <c r="BN189" s="23"/>
      <c r="BO189" s="24">
        <v>21</v>
      </c>
      <c r="BP189" s="24">
        <v>259</v>
      </c>
      <c r="BQ189" s="24">
        <v>200</v>
      </c>
      <c r="BR189" s="24">
        <v>259</v>
      </c>
      <c r="BS189" s="24">
        <v>201</v>
      </c>
      <c r="BT189" s="23"/>
      <c r="BU189" s="23"/>
      <c r="BV189" s="24">
        <v>14.7</v>
      </c>
      <c r="BW189" s="24">
        <v>0.24</v>
      </c>
      <c r="BX189" s="23"/>
      <c r="BY189" s="24">
        <v>0.16</v>
      </c>
      <c r="BZ189" s="27">
        <v>0.24</v>
      </c>
      <c r="CA189" s="27">
        <v>0.16</v>
      </c>
      <c r="CB189" s="25"/>
      <c r="CC189" s="25"/>
      <c r="CD189" s="28">
        <v>14.8</v>
      </c>
      <c r="CE189" s="28">
        <v>0.28000000000000003</v>
      </c>
      <c r="CF189" s="25"/>
      <c r="CG189" s="28">
        <v>0.21</v>
      </c>
      <c r="CH189" s="28">
        <v>15.9</v>
      </c>
      <c r="CI189" s="28">
        <v>0.5</v>
      </c>
      <c r="CJ189" s="28">
        <v>0.5</v>
      </c>
      <c r="CK189" s="25"/>
      <c r="CL189" s="25"/>
      <c r="CM189" s="28">
        <v>0.62</v>
      </c>
      <c r="CN189" s="25"/>
      <c r="CO189" s="28">
        <v>0</v>
      </c>
      <c r="CP189" s="30" t="s">
        <v>5</v>
      </c>
      <c r="CQ189" s="8">
        <f t="shared" si="23"/>
        <v>7525.8323765786454</v>
      </c>
      <c r="CR189" s="8">
        <f t="shared" si="24"/>
        <v>19</v>
      </c>
      <c r="CS189" s="8">
        <f t="shared" si="25"/>
        <v>1.5</v>
      </c>
      <c r="CT189" s="8">
        <f t="shared" si="26"/>
        <v>30</v>
      </c>
      <c r="CU189" s="8">
        <f t="shared" si="27"/>
        <v>200</v>
      </c>
      <c r="CV189" s="10">
        <f t="shared" si="28"/>
        <v>45117.799999999996</v>
      </c>
      <c r="CW189" s="10">
        <f t="shared" si="31"/>
        <v>45.117799999999995</v>
      </c>
      <c r="CX189" s="8" t="str">
        <f t="shared" si="29"/>
        <v>No</v>
      </c>
      <c r="CY189" s="30" t="s">
        <v>11</v>
      </c>
      <c r="CZ189" s="30" t="s">
        <v>11</v>
      </c>
      <c r="DA189" s="31" t="s">
        <v>11</v>
      </c>
      <c r="DB189" s="31" t="s">
        <v>11</v>
      </c>
      <c r="DC189" s="8" t="str">
        <f t="shared" si="30"/>
        <v>No</v>
      </c>
      <c r="DD189" s="8" t="s">
        <v>11</v>
      </c>
      <c r="DE189" s="30" t="s">
        <v>11</v>
      </c>
      <c r="DF189" s="10">
        <f t="shared" si="32"/>
        <v>46.436759999999992</v>
      </c>
      <c r="DG189" s="9">
        <f>IF(S189&lt;Monitors!$H$4,(S189*Monitors!$I$4)+Monitors!$J$4,IF(S189&lt;Monitors!$H$5,(S189*Monitors!$I$5)+Monitors!$J$5,IF(S189&lt;Monitors!$H$6,(S189*Monitors!$I$6)+Monitors!$J$6,IF(S189&lt;Monitors!$H$7,(Monitors!$I$7*S189)+Monitors!$J$7,IF(S189&lt;Monitors!$H$8,(S189*Monitors!$I$8)+Monitors!$J$8,IF(S189&lt;Monitors!$H$9,(S189*Monitors!$I$9)+Monitors!$J$9,IF(S189&lt;Monitors!$H$10,(S189*Monitors!$I$10)+Monitors!$J$10,IF(S189&lt;Monitors!$H$11,(S189*Monitors!$I$11)+Monitors!$J$11,Monitors!$J$12))))))))</f>
        <v>35.791666666666664</v>
      </c>
      <c r="DH189" s="10">
        <f>$DF189-(Monitors!$B$4*'All Data'!$W189)</f>
        <v>38.400329999999997</v>
      </c>
      <c r="DI189" s="10">
        <f>IF($CX189="Yes",DH189-(Monitors!$E$4*(DG189+(Monitors!$B$4*'All Data'!$W189))),'All Data'!DH189)</f>
        <v>38.400329999999997</v>
      </c>
      <c r="DJ189" s="10">
        <f>IF(DD189="Yes",'All Data'!DI189-(DG189*Monitors!$C$4),'All Data'!DI189)</f>
        <v>38.400329999999997</v>
      </c>
      <c r="DK189" s="10">
        <f>IF($DE189="Yes",DJ189-(DG189*Monitors!$D$4),'All Data'!DJ189)</f>
        <v>38.400329999999997</v>
      </c>
      <c r="DL189" s="10">
        <f>IF($CZ189="Yes",DK189-Monitors!$C$7,'All Data'!DK189)</f>
        <v>38.400329999999997</v>
      </c>
      <c r="DM189" s="10">
        <f>IF($DA189="Yes",DL189-Monitors!$D$7,'All Data'!DL189)</f>
        <v>38.400329999999997</v>
      </c>
      <c r="DN189" s="10">
        <f>IF(DB189="Yes",DM189-((DG189+(W189*Monitors!$B$4))*Monitors!$F$4),'All Data'!DM189)</f>
        <v>38.400329999999997</v>
      </c>
      <c r="DO189" s="8" t="str">
        <f t="shared" si="33"/>
        <v>No</v>
      </c>
      <c r="DP189" s="10">
        <v>1.8047119999999999</v>
      </c>
      <c r="DQ189" s="10">
        <v>12.895287999999999</v>
      </c>
      <c r="DR189" s="10">
        <v>12.895287999999999</v>
      </c>
      <c r="DS189" s="9">
        <v>16.605625635203488</v>
      </c>
      <c r="DT189" s="9" t="s">
        <v>23</v>
      </c>
      <c r="DU189" s="14">
        <v>0</v>
      </c>
    </row>
    <row r="190" spans="1:125" ht="18" customHeight="1">
      <c r="A190" s="29">
        <v>189</v>
      </c>
      <c r="B190" s="29">
        <v>5</v>
      </c>
      <c r="C190" s="29">
        <v>454</v>
      </c>
      <c r="D190" s="21">
        <v>40673</v>
      </c>
      <c r="E190" s="21">
        <v>41411</v>
      </c>
      <c r="F190" s="21">
        <v>41424</v>
      </c>
      <c r="G190" s="20" t="s">
        <v>4</v>
      </c>
      <c r="H190" s="20" t="s">
        <v>26</v>
      </c>
      <c r="I190" s="22">
        <v>6</v>
      </c>
      <c r="J190" s="20" t="s">
        <v>5</v>
      </c>
      <c r="K190" s="20" t="s">
        <v>26</v>
      </c>
      <c r="L190" s="20" t="s">
        <v>27</v>
      </c>
      <c r="M190" s="23" t="s">
        <v>27</v>
      </c>
      <c r="N190" s="23" t="s">
        <v>7</v>
      </c>
      <c r="O190" s="23" t="s">
        <v>26</v>
      </c>
      <c r="P190" s="24">
        <v>11.8</v>
      </c>
      <c r="Q190" s="24">
        <v>14.8</v>
      </c>
      <c r="R190" s="24">
        <v>19</v>
      </c>
      <c r="S190" s="24">
        <v>174.6</v>
      </c>
      <c r="T190" s="24">
        <v>1.25</v>
      </c>
      <c r="U190" s="24">
        <v>1024</v>
      </c>
      <c r="V190" s="24">
        <v>1280</v>
      </c>
      <c r="W190" s="24">
        <v>1.3109999999999999</v>
      </c>
      <c r="X190" s="23" t="s">
        <v>21</v>
      </c>
      <c r="Y190" s="23" t="s">
        <v>21</v>
      </c>
      <c r="Z190" s="24">
        <v>7505</v>
      </c>
      <c r="AA190" s="24">
        <v>60</v>
      </c>
      <c r="AB190" s="24">
        <v>170</v>
      </c>
      <c r="AC190" s="24">
        <v>160</v>
      </c>
      <c r="AD190" s="23" t="s">
        <v>28</v>
      </c>
      <c r="AE190" s="23" t="s">
        <v>23</v>
      </c>
      <c r="AF190" s="23" t="s">
        <v>11</v>
      </c>
      <c r="AG190" s="23" t="s">
        <v>26</v>
      </c>
      <c r="AH190" s="23" t="s">
        <v>26</v>
      </c>
      <c r="AI190" s="23" t="s">
        <v>12</v>
      </c>
      <c r="AJ190" s="23" t="s">
        <v>11</v>
      </c>
      <c r="AK190" s="23" t="s">
        <v>23</v>
      </c>
      <c r="AL190" s="23" t="s">
        <v>25</v>
      </c>
      <c r="AM190" s="23" t="s">
        <v>26</v>
      </c>
      <c r="AN190" s="23" t="s">
        <v>14</v>
      </c>
      <c r="AO190" s="23" t="s">
        <v>26</v>
      </c>
      <c r="AP190" s="23" t="s">
        <v>14</v>
      </c>
      <c r="AQ190" s="23" t="s">
        <v>26</v>
      </c>
      <c r="AR190" s="23"/>
      <c r="AS190" s="23" t="s">
        <v>25</v>
      </c>
      <c r="AT190" s="23" t="s">
        <v>26</v>
      </c>
      <c r="AU190" s="23" t="s">
        <v>14</v>
      </c>
      <c r="AV190" s="25" t="s">
        <v>26</v>
      </c>
      <c r="AW190" s="25" t="s">
        <v>26</v>
      </c>
      <c r="AX190" s="26">
        <v>19</v>
      </c>
      <c r="AY190" s="26">
        <v>174.6</v>
      </c>
      <c r="AZ190" s="25" t="s">
        <v>14</v>
      </c>
      <c r="BA190" s="25" t="s">
        <v>14</v>
      </c>
      <c r="BB190" s="23" t="s">
        <v>26</v>
      </c>
      <c r="BC190" s="23" t="s">
        <v>15</v>
      </c>
      <c r="BD190" s="23" t="s">
        <v>26</v>
      </c>
      <c r="BE190" s="23" t="s">
        <v>11</v>
      </c>
      <c r="BF190" s="23" t="s">
        <v>29</v>
      </c>
      <c r="BG190" s="23" t="s">
        <v>11</v>
      </c>
      <c r="BH190" s="23" t="s">
        <v>17</v>
      </c>
      <c r="BI190" s="23" t="s">
        <v>26</v>
      </c>
      <c r="BJ190" s="23"/>
      <c r="BK190" s="23" t="s">
        <v>11</v>
      </c>
      <c r="BL190" s="23" t="s">
        <v>11</v>
      </c>
      <c r="BM190" s="23" t="s">
        <v>11</v>
      </c>
      <c r="BN190" s="23"/>
      <c r="BO190" s="24">
        <v>17</v>
      </c>
      <c r="BP190" s="24">
        <v>265</v>
      </c>
      <c r="BQ190" s="24">
        <v>250</v>
      </c>
      <c r="BR190" s="24">
        <v>186</v>
      </c>
      <c r="BS190" s="24">
        <v>200</v>
      </c>
      <c r="BT190" s="23"/>
      <c r="BU190" s="23"/>
      <c r="BV190" s="24">
        <v>14.8</v>
      </c>
      <c r="BW190" s="24">
        <v>0.24</v>
      </c>
      <c r="BX190" s="23"/>
      <c r="BY190" s="24">
        <v>0.14000000000000001</v>
      </c>
      <c r="BZ190" s="27">
        <v>0.24</v>
      </c>
      <c r="CA190" s="27">
        <v>0.14000000000000001</v>
      </c>
      <c r="CB190" s="25"/>
      <c r="CC190" s="25"/>
      <c r="CD190" s="28">
        <v>14.9</v>
      </c>
      <c r="CE190" s="28">
        <v>0.24</v>
      </c>
      <c r="CF190" s="25"/>
      <c r="CG190" s="28">
        <v>0.14000000000000001</v>
      </c>
      <c r="CH190" s="28">
        <v>15.93</v>
      </c>
      <c r="CI190" s="28">
        <v>0.5</v>
      </c>
      <c r="CJ190" s="28">
        <v>0.5</v>
      </c>
      <c r="CK190" s="28">
        <v>0</v>
      </c>
      <c r="CL190" s="28">
        <v>0</v>
      </c>
      <c r="CM190" s="28">
        <v>0.5</v>
      </c>
      <c r="CN190" s="25"/>
      <c r="CO190" s="28">
        <v>0</v>
      </c>
      <c r="CP190" s="30" t="s">
        <v>5</v>
      </c>
      <c r="CQ190" s="8">
        <f t="shared" si="23"/>
        <v>7508.5910652920966</v>
      </c>
      <c r="CR190" s="8">
        <f t="shared" si="24"/>
        <v>20</v>
      </c>
      <c r="CS190" s="8">
        <f t="shared" si="25"/>
        <v>1.5</v>
      </c>
      <c r="CT190" s="8">
        <f t="shared" si="26"/>
        <v>30</v>
      </c>
      <c r="CU190" s="8">
        <f t="shared" si="27"/>
        <v>200</v>
      </c>
      <c r="CV190" s="10">
        <f t="shared" si="28"/>
        <v>46269</v>
      </c>
      <c r="CW190" s="10">
        <f t="shared" si="31"/>
        <v>46.268999999999998</v>
      </c>
      <c r="CX190" s="8" t="str">
        <f t="shared" si="29"/>
        <v>No</v>
      </c>
      <c r="CY190" s="30" t="s">
        <v>11</v>
      </c>
      <c r="CZ190" s="30" t="s">
        <v>11</v>
      </c>
      <c r="DA190" s="31" t="s">
        <v>11</v>
      </c>
      <c r="DB190" s="31" t="s">
        <v>11</v>
      </c>
      <c r="DC190" s="8" t="str">
        <f t="shared" si="30"/>
        <v>No</v>
      </c>
      <c r="DD190" s="8" t="s">
        <v>11</v>
      </c>
      <c r="DE190" s="30" t="s">
        <v>11</v>
      </c>
      <c r="DF190" s="10">
        <f t="shared" si="32"/>
        <v>46.743359999999996</v>
      </c>
      <c r="DG190" s="9">
        <f>IF(S190&lt;Monitors!$H$4,(S190*Monitors!$I$4)+Monitors!$J$4,IF(S190&lt;Monitors!$H$5,(S190*Monitors!$I$5)+Monitors!$J$5,IF(S190&lt;Monitors!$H$6,(S190*Monitors!$I$6)+Monitors!$J$6,IF(S190&lt;Monitors!$H$7,(Monitors!$I$7*S190)+Monitors!$J$7,IF(S190&lt;Monitors!$H$8,(S190*Monitors!$I$8)+Monitors!$J$8,IF(S190&lt;Monitors!$H$9,(S190*Monitors!$I$9)+Monitors!$J$9,IF(S190&lt;Monitors!$H$10,(S190*Monitors!$I$10)+Monitors!$J$10,IF(S190&lt;Monitors!$H$11,(S190*Monitors!$I$11)+Monitors!$J$11,Monitors!$J$12))))))))</f>
        <v>35.875</v>
      </c>
      <c r="DH190" s="10">
        <f>$DF190-(Monitors!$B$4*'All Data'!$W190)</f>
        <v>38.70693</v>
      </c>
      <c r="DI190" s="10">
        <f>IF($CX190="Yes",DH190-(Monitors!$E$4*(DG190+(Monitors!$B$4*'All Data'!$W190))),'All Data'!DH190)</f>
        <v>38.70693</v>
      </c>
      <c r="DJ190" s="10">
        <f>IF(DD190="Yes",'All Data'!DI190-(DG190*Monitors!$C$4),'All Data'!DI190)</f>
        <v>38.70693</v>
      </c>
      <c r="DK190" s="10">
        <f>IF($DE190="Yes",DJ190-(DG190*Monitors!$D$4),'All Data'!DJ190)</f>
        <v>38.70693</v>
      </c>
      <c r="DL190" s="10">
        <f>IF($CZ190="Yes",DK190-Monitors!$C$7,'All Data'!DK190)</f>
        <v>38.70693</v>
      </c>
      <c r="DM190" s="10">
        <f>IF($DA190="Yes",DL190-Monitors!$D$7,'All Data'!DL190)</f>
        <v>38.70693</v>
      </c>
      <c r="DN190" s="10">
        <f>IF(DB190="Yes",DM190-((DG190+(W190*Monitors!$B$4))*Monitors!$F$4),'All Data'!DM190)</f>
        <v>38.70693</v>
      </c>
      <c r="DO190" s="8" t="str">
        <f t="shared" si="33"/>
        <v>No</v>
      </c>
      <c r="DP190" s="10">
        <v>1.8507600000000002</v>
      </c>
      <c r="DQ190" s="10">
        <v>12.94924</v>
      </c>
      <c r="DR190" s="10">
        <v>12.94924</v>
      </c>
      <c r="DS190" s="9">
        <v>16.643402091223457</v>
      </c>
      <c r="DT190" s="9" t="s">
        <v>23</v>
      </c>
      <c r="DU190" s="14">
        <v>0</v>
      </c>
    </row>
    <row r="191" spans="1:125" ht="18" customHeight="1">
      <c r="A191" s="29">
        <v>190</v>
      </c>
      <c r="B191" s="29">
        <v>5</v>
      </c>
      <c r="C191" s="29">
        <v>1262</v>
      </c>
      <c r="D191" s="21">
        <v>40673</v>
      </c>
      <c r="E191" s="21">
        <v>41411</v>
      </c>
      <c r="F191" s="21">
        <v>41425</v>
      </c>
      <c r="G191" s="20" t="s">
        <v>4</v>
      </c>
      <c r="H191" s="20" t="s">
        <v>26</v>
      </c>
      <c r="I191" s="22">
        <v>6</v>
      </c>
      <c r="J191" s="20" t="s">
        <v>5</v>
      </c>
      <c r="K191" s="20" t="s">
        <v>26</v>
      </c>
      <c r="L191" s="20" t="s">
        <v>27</v>
      </c>
      <c r="M191" s="23" t="s">
        <v>27</v>
      </c>
      <c r="N191" s="23" t="s">
        <v>7</v>
      </c>
      <c r="O191" s="23" t="s">
        <v>26</v>
      </c>
      <c r="P191" s="24">
        <v>11.9</v>
      </c>
      <c r="Q191" s="24">
        <v>14.8</v>
      </c>
      <c r="R191" s="24">
        <v>19</v>
      </c>
      <c r="S191" s="24">
        <v>175.9</v>
      </c>
      <c r="T191" s="24">
        <v>1.25</v>
      </c>
      <c r="U191" s="24">
        <v>1024</v>
      </c>
      <c r="V191" s="24">
        <v>1280</v>
      </c>
      <c r="W191" s="24">
        <v>1.3109999999999999</v>
      </c>
      <c r="X191" s="23" t="s">
        <v>21</v>
      </c>
      <c r="Y191" s="23" t="s">
        <v>21</v>
      </c>
      <c r="Z191" s="24">
        <v>7505</v>
      </c>
      <c r="AA191" s="24">
        <v>60</v>
      </c>
      <c r="AB191" s="24">
        <v>170</v>
      </c>
      <c r="AC191" s="24">
        <v>160</v>
      </c>
      <c r="AD191" s="23" t="s">
        <v>28</v>
      </c>
      <c r="AE191" s="23" t="s">
        <v>23</v>
      </c>
      <c r="AF191" s="23" t="s">
        <v>11</v>
      </c>
      <c r="AG191" s="23" t="s">
        <v>26</v>
      </c>
      <c r="AH191" s="23" t="s">
        <v>26</v>
      </c>
      <c r="AI191" s="23" t="s">
        <v>12</v>
      </c>
      <c r="AJ191" s="23" t="s">
        <v>11</v>
      </c>
      <c r="AK191" s="23" t="s">
        <v>23</v>
      </c>
      <c r="AL191" s="23" t="s">
        <v>25</v>
      </c>
      <c r="AM191" s="23" t="s">
        <v>26</v>
      </c>
      <c r="AN191" s="23" t="s">
        <v>14</v>
      </c>
      <c r="AO191" s="23" t="s">
        <v>26</v>
      </c>
      <c r="AP191" s="23" t="s">
        <v>36</v>
      </c>
      <c r="AQ191" s="23" t="s">
        <v>26</v>
      </c>
      <c r="AR191" s="23"/>
      <c r="AS191" s="23" t="s">
        <v>25</v>
      </c>
      <c r="AT191" s="23" t="s">
        <v>26</v>
      </c>
      <c r="AU191" s="23" t="s">
        <v>14</v>
      </c>
      <c r="AV191" s="25" t="s">
        <v>26</v>
      </c>
      <c r="AW191" s="25" t="s">
        <v>26</v>
      </c>
      <c r="AX191" s="26">
        <v>19</v>
      </c>
      <c r="AY191" s="26">
        <v>175.9</v>
      </c>
      <c r="AZ191" s="25" t="s">
        <v>14</v>
      </c>
      <c r="BA191" s="25" t="s">
        <v>14</v>
      </c>
      <c r="BB191" s="23" t="s">
        <v>26</v>
      </c>
      <c r="BC191" s="23" t="s">
        <v>15</v>
      </c>
      <c r="BD191" s="23" t="s">
        <v>26</v>
      </c>
      <c r="BE191" s="23" t="s">
        <v>11</v>
      </c>
      <c r="BF191" s="23" t="s">
        <v>29</v>
      </c>
      <c r="BG191" s="23" t="s">
        <v>11</v>
      </c>
      <c r="BH191" s="23" t="s">
        <v>17</v>
      </c>
      <c r="BI191" s="23" t="s">
        <v>26</v>
      </c>
      <c r="BJ191" s="23"/>
      <c r="BK191" s="23" t="s">
        <v>11</v>
      </c>
      <c r="BL191" s="23" t="s">
        <v>11</v>
      </c>
      <c r="BM191" s="23" t="s">
        <v>11</v>
      </c>
      <c r="BN191" s="23"/>
      <c r="BO191" s="24">
        <v>17</v>
      </c>
      <c r="BP191" s="24">
        <v>265</v>
      </c>
      <c r="BQ191" s="24">
        <v>250</v>
      </c>
      <c r="BR191" s="24">
        <v>186</v>
      </c>
      <c r="BS191" s="24">
        <v>200</v>
      </c>
      <c r="BT191" s="23"/>
      <c r="BU191" s="23"/>
      <c r="BV191" s="24">
        <v>14.8</v>
      </c>
      <c r="BW191" s="24">
        <v>0.24</v>
      </c>
      <c r="BX191" s="23"/>
      <c r="BY191" s="24">
        <v>0.14000000000000001</v>
      </c>
      <c r="BZ191" s="27">
        <v>0.24</v>
      </c>
      <c r="CA191" s="27">
        <v>0.14000000000000001</v>
      </c>
      <c r="CB191" s="25"/>
      <c r="CC191" s="25"/>
      <c r="CD191" s="28">
        <v>14.9</v>
      </c>
      <c r="CE191" s="28">
        <v>0.24</v>
      </c>
      <c r="CF191" s="25"/>
      <c r="CG191" s="28">
        <v>0.14000000000000001</v>
      </c>
      <c r="CH191" s="28">
        <v>15.93</v>
      </c>
      <c r="CI191" s="28">
        <v>0.5</v>
      </c>
      <c r="CJ191" s="28">
        <v>0.5</v>
      </c>
      <c r="CK191" s="28">
        <v>0</v>
      </c>
      <c r="CL191" s="28">
        <v>0</v>
      </c>
      <c r="CM191" s="28">
        <v>0.5</v>
      </c>
      <c r="CN191" s="25"/>
      <c r="CO191" s="28">
        <v>0</v>
      </c>
      <c r="CP191" s="30" t="s">
        <v>5</v>
      </c>
      <c r="CQ191" s="8">
        <f t="shared" si="23"/>
        <v>7453.0983513359861</v>
      </c>
      <c r="CR191" s="8">
        <f t="shared" si="24"/>
        <v>20</v>
      </c>
      <c r="CS191" s="8">
        <f t="shared" si="25"/>
        <v>1.5</v>
      </c>
      <c r="CT191" s="8">
        <f t="shared" si="26"/>
        <v>30</v>
      </c>
      <c r="CU191" s="8">
        <f t="shared" si="27"/>
        <v>200</v>
      </c>
      <c r="CV191" s="10">
        <f t="shared" si="28"/>
        <v>46613.5</v>
      </c>
      <c r="CW191" s="10">
        <f t="shared" si="31"/>
        <v>46.613500000000002</v>
      </c>
      <c r="CX191" s="8" t="str">
        <f t="shared" si="29"/>
        <v>No</v>
      </c>
      <c r="CY191" s="30" t="s">
        <v>11</v>
      </c>
      <c r="CZ191" s="30" t="s">
        <v>11</v>
      </c>
      <c r="DA191" s="31" t="s">
        <v>11</v>
      </c>
      <c r="DB191" s="31" t="s">
        <v>11</v>
      </c>
      <c r="DC191" s="8" t="str">
        <f t="shared" si="30"/>
        <v>No</v>
      </c>
      <c r="DD191" s="8" t="s">
        <v>11</v>
      </c>
      <c r="DE191" s="30" t="s">
        <v>11</v>
      </c>
      <c r="DF191" s="10">
        <f t="shared" si="32"/>
        <v>46.743359999999996</v>
      </c>
      <c r="DG191" s="9">
        <f>IF(S191&lt;Monitors!$H$4,(S191*Monitors!$I$4)+Monitors!$J$4,IF(S191&lt;Monitors!$H$5,(S191*Monitors!$I$5)+Monitors!$J$5,IF(S191&lt;Monitors!$H$6,(S191*Monitors!$I$6)+Monitors!$J$6,IF(S191&lt;Monitors!$H$7,(Monitors!$I$7*S191)+Monitors!$J$7,IF(S191&lt;Monitors!$H$8,(S191*Monitors!$I$8)+Monitors!$J$8,IF(S191&lt;Monitors!$H$9,(S191*Monitors!$I$9)+Monitors!$J$9,IF(S191&lt;Monitors!$H$10,(S191*Monitors!$I$10)+Monitors!$J$10,IF(S191&lt;Monitors!$H$11,(S191*Monitors!$I$11)+Monitors!$J$11,Monitors!$J$12))))))))</f>
        <v>36.145833333333336</v>
      </c>
      <c r="DH191" s="10">
        <f>$DF191-(Monitors!$B$4*'All Data'!$W191)</f>
        <v>38.70693</v>
      </c>
      <c r="DI191" s="10">
        <f>IF($CX191="Yes",DH191-(Monitors!$E$4*(DG191+(Monitors!$B$4*'All Data'!$W191))),'All Data'!DH191)</f>
        <v>38.70693</v>
      </c>
      <c r="DJ191" s="10">
        <f>IF(DD191="Yes",'All Data'!DI191-(DG191*Monitors!$C$4),'All Data'!DI191)</f>
        <v>38.70693</v>
      </c>
      <c r="DK191" s="10">
        <f>IF($DE191="Yes",DJ191-(DG191*Monitors!$D$4),'All Data'!DJ191)</f>
        <v>38.70693</v>
      </c>
      <c r="DL191" s="10">
        <f>IF($CZ191="Yes",DK191-Monitors!$C$7,'All Data'!DK191)</f>
        <v>38.70693</v>
      </c>
      <c r="DM191" s="10">
        <f>IF($DA191="Yes",DL191-Monitors!$D$7,'All Data'!DL191)</f>
        <v>38.70693</v>
      </c>
      <c r="DN191" s="10">
        <f>IF(DB191="Yes",DM191-((DG191+(W191*Monitors!$B$4))*Monitors!$F$4),'All Data'!DM191)</f>
        <v>38.70693</v>
      </c>
      <c r="DO191" s="8" t="str">
        <f t="shared" si="33"/>
        <v>No</v>
      </c>
      <c r="DP191" s="10">
        <v>1.8645400000000001</v>
      </c>
      <c r="DQ191" s="10">
        <v>12.935460000000001</v>
      </c>
      <c r="DR191" s="10">
        <v>12.935460000000001</v>
      </c>
      <c r="DS191" s="9">
        <v>16.76616060058425</v>
      </c>
      <c r="DT191" s="9" t="s">
        <v>23</v>
      </c>
      <c r="DU191" s="14">
        <v>0</v>
      </c>
    </row>
    <row r="192" spans="1:125" ht="18" customHeight="1">
      <c r="A192" s="29">
        <v>191</v>
      </c>
      <c r="B192" s="29">
        <v>12</v>
      </c>
      <c r="C192" s="29">
        <v>766</v>
      </c>
      <c r="D192" s="21">
        <v>41289</v>
      </c>
      <c r="E192" s="21">
        <v>41421</v>
      </c>
      <c r="F192" s="21">
        <v>41425</v>
      </c>
      <c r="G192" s="20" t="s">
        <v>4</v>
      </c>
      <c r="H192" s="20" t="s">
        <v>26</v>
      </c>
      <c r="I192" s="22">
        <v>6</v>
      </c>
      <c r="J192" s="20" t="s">
        <v>5</v>
      </c>
      <c r="K192" s="20" t="s">
        <v>26</v>
      </c>
      <c r="L192" s="20" t="s">
        <v>27</v>
      </c>
      <c r="M192" s="23" t="s">
        <v>27</v>
      </c>
      <c r="N192" s="23" t="s">
        <v>7</v>
      </c>
      <c r="O192" s="23" t="s">
        <v>26</v>
      </c>
      <c r="P192" s="24">
        <v>11.9</v>
      </c>
      <c r="Q192" s="24">
        <v>14.8</v>
      </c>
      <c r="R192" s="24">
        <v>19</v>
      </c>
      <c r="S192" s="24">
        <v>175.57</v>
      </c>
      <c r="T192" s="24">
        <v>1.25</v>
      </c>
      <c r="U192" s="24">
        <v>1024</v>
      </c>
      <c r="V192" s="24">
        <v>1280</v>
      </c>
      <c r="W192" s="24">
        <v>1.3109999999999999</v>
      </c>
      <c r="X192" s="23" t="s">
        <v>21</v>
      </c>
      <c r="Y192" s="23" t="s">
        <v>21</v>
      </c>
      <c r="Z192" s="24">
        <v>7467</v>
      </c>
      <c r="AA192" s="24">
        <v>60</v>
      </c>
      <c r="AB192" s="24">
        <v>170</v>
      </c>
      <c r="AC192" s="24">
        <v>160</v>
      </c>
      <c r="AD192" s="23" t="s">
        <v>28</v>
      </c>
      <c r="AE192" s="23" t="s">
        <v>23</v>
      </c>
      <c r="AF192" s="23" t="s">
        <v>11</v>
      </c>
      <c r="AG192" s="23"/>
      <c r="AH192" s="23"/>
      <c r="AI192" s="23" t="s">
        <v>12</v>
      </c>
      <c r="AJ192" s="23" t="s">
        <v>11</v>
      </c>
      <c r="AK192" s="23" t="s">
        <v>23</v>
      </c>
      <c r="AL192" s="23" t="s">
        <v>13</v>
      </c>
      <c r="AM192" s="23" t="s">
        <v>609</v>
      </c>
      <c r="AN192" s="23" t="s">
        <v>14</v>
      </c>
      <c r="AO192" s="23" t="s">
        <v>26</v>
      </c>
      <c r="AP192" s="23" t="s">
        <v>36</v>
      </c>
      <c r="AQ192" s="23" t="s">
        <v>26</v>
      </c>
      <c r="AR192" s="23"/>
      <c r="AS192" s="23" t="s">
        <v>13</v>
      </c>
      <c r="AT192" s="23" t="s">
        <v>609</v>
      </c>
      <c r="AU192" s="23" t="s">
        <v>14</v>
      </c>
      <c r="AV192" s="25" t="s">
        <v>26</v>
      </c>
      <c r="AW192" s="25" t="s">
        <v>26</v>
      </c>
      <c r="AX192" s="26">
        <v>19</v>
      </c>
      <c r="AY192" s="26">
        <v>175.57</v>
      </c>
      <c r="AZ192" s="25" t="s">
        <v>14</v>
      </c>
      <c r="BA192" s="25" t="s">
        <v>14</v>
      </c>
      <c r="BB192" s="23" t="s">
        <v>26</v>
      </c>
      <c r="BC192" s="23" t="s">
        <v>15</v>
      </c>
      <c r="BD192" s="23" t="s">
        <v>26</v>
      </c>
      <c r="BE192" s="23" t="s">
        <v>11</v>
      </c>
      <c r="BF192" s="23" t="s">
        <v>409</v>
      </c>
      <c r="BG192" s="23" t="s">
        <v>11</v>
      </c>
      <c r="BH192" s="23" t="s">
        <v>17</v>
      </c>
      <c r="BI192" s="23" t="s">
        <v>26</v>
      </c>
      <c r="BJ192" s="23"/>
      <c r="BK192" s="23" t="s">
        <v>11</v>
      </c>
      <c r="BL192" s="23" t="s">
        <v>11</v>
      </c>
      <c r="BM192" s="23" t="s">
        <v>11</v>
      </c>
      <c r="BN192" s="23"/>
      <c r="BO192" s="24">
        <v>9.8000000000000007</v>
      </c>
      <c r="BP192" s="24">
        <v>301</v>
      </c>
      <c r="BQ192" s="24">
        <v>300</v>
      </c>
      <c r="BR192" s="24">
        <v>258</v>
      </c>
      <c r="BS192" s="24">
        <v>200</v>
      </c>
      <c r="BT192" s="23"/>
      <c r="BU192" s="23"/>
      <c r="BV192" s="24">
        <v>14.81</v>
      </c>
      <c r="BW192" s="24">
        <v>0.36</v>
      </c>
      <c r="BX192" s="23"/>
      <c r="BY192" s="24">
        <v>0.2</v>
      </c>
      <c r="BZ192" s="27">
        <v>0.36</v>
      </c>
      <c r="CA192" s="27">
        <v>0.2</v>
      </c>
      <c r="CB192" s="25"/>
      <c r="CC192" s="25"/>
      <c r="CD192" s="28">
        <v>15.02</v>
      </c>
      <c r="CE192" s="28">
        <v>0.41</v>
      </c>
      <c r="CF192" s="25"/>
      <c r="CG192" s="28">
        <v>0.23</v>
      </c>
      <c r="CH192" s="28">
        <v>15.96</v>
      </c>
      <c r="CI192" s="28">
        <v>0.5</v>
      </c>
      <c r="CJ192" s="28">
        <v>0.5</v>
      </c>
      <c r="CK192" s="28">
        <v>0</v>
      </c>
      <c r="CL192" s="28">
        <v>0</v>
      </c>
      <c r="CM192" s="28">
        <v>0.5</v>
      </c>
      <c r="CN192" s="25"/>
      <c r="CO192" s="28">
        <v>0</v>
      </c>
      <c r="CP192" s="30" t="s">
        <v>5</v>
      </c>
      <c r="CQ192" s="8">
        <f t="shared" si="23"/>
        <v>7467.107136754571</v>
      </c>
      <c r="CR192" s="8">
        <f t="shared" si="24"/>
        <v>20</v>
      </c>
      <c r="CS192" s="8">
        <f t="shared" si="25"/>
        <v>1.5</v>
      </c>
      <c r="CT192" s="8">
        <f t="shared" si="26"/>
        <v>30</v>
      </c>
      <c r="CU192" s="8">
        <f t="shared" si="27"/>
        <v>300</v>
      </c>
      <c r="CV192" s="10">
        <f t="shared" si="28"/>
        <v>52846.57</v>
      </c>
      <c r="CW192" s="10">
        <f t="shared" si="31"/>
        <v>52.84657</v>
      </c>
      <c r="CX192" s="8" t="str">
        <f t="shared" si="29"/>
        <v>No</v>
      </c>
      <c r="CY192" s="30" t="s">
        <v>11</v>
      </c>
      <c r="CZ192" s="30" t="s">
        <v>11</v>
      </c>
      <c r="DA192" s="31" t="s">
        <v>11</v>
      </c>
      <c r="DB192" s="31" t="s">
        <v>11</v>
      </c>
      <c r="DC192" s="8" t="str">
        <f t="shared" si="30"/>
        <v>No</v>
      </c>
      <c r="DD192" s="8" t="s">
        <v>11</v>
      </c>
      <c r="DE192" s="30" t="s">
        <v>11</v>
      </c>
      <c r="DF192" s="10">
        <f t="shared" si="32"/>
        <v>47.457299999999996</v>
      </c>
      <c r="DG192" s="9">
        <f>IF(S192&lt;Monitors!$H$4,(S192*Monitors!$I$4)+Monitors!$J$4,IF(S192&lt;Monitors!$H$5,(S192*Monitors!$I$5)+Monitors!$J$5,IF(S192&lt;Monitors!$H$6,(S192*Monitors!$I$6)+Monitors!$J$6,IF(S192&lt;Monitors!$H$7,(Monitors!$I$7*S192)+Monitors!$J$7,IF(S192&lt;Monitors!$H$8,(S192*Monitors!$I$8)+Monitors!$J$8,IF(S192&lt;Monitors!$H$9,(S192*Monitors!$I$9)+Monitors!$J$9,IF(S192&lt;Monitors!$H$10,(S192*Monitors!$I$10)+Monitors!$J$10,IF(S192&lt;Monitors!$H$11,(S192*Monitors!$I$11)+Monitors!$J$11,Monitors!$J$12))))))))</f>
        <v>36.077083333333334</v>
      </c>
      <c r="DH192" s="10">
        <f>$DF192-(Monitors!$B$4*'All Data'!$W192)</f>
        <v>39.420869999999994</v>
      </c>
      <c r="DI192" s="10">
        <f>IF($CX192="Yes",DH192-(Monitors!$E$4*(DG192+(Monitors!$B$4*'All Data'!$W192))),'All Data'!DH192)</f>
        <v>39.420869999999994</v>
      </c>
      <c r="DJ192" s="10">
        <f>IF(DD192="Yes",'All Data'!DI192-(DG192*Monitors!$C$4),'All Data'!DI192)</f>
        <v>39.420869999999994</v>
      </c>
      <c r="DK192" s="10">
        <f>IF($DE192="Yes",DJ192-(DG192*Monitors!$D$4),'All Data'!DJ192)</f>
        <v>39.420869999999994</v>
      </c>
      <c r="DL192" s="10">
        <f>IF($CZ192="Yes",DK192-Monitors!$C$7,'All Data'!DK192)</f>
        <v>39.420869999999994</v>
      </c>
      <c r="DM192" s="10">
        <f>IF($DA192="Yes",DL192-Monitors!$D$7,'All Data'!DL192)</f>
        <v>39.420869999999994</v>
      </c>
      <c r="DN192" s="10">
        <f>IF(DB192="Yes",DM192-((DG192+(W192*Monitors!$B$4))*Monitors!$F$4),'All Data'!DM192)</f>
        <v>39.420869999999994</v>
      </c>
      <c r="DO192" s="8" t="str">
        <f t="shared" si="33"/>
        <v>No</v>
      </c>
      <c r="DP192" s="10">
        <v>2.1138628000000002</v>
      </c>
      <c r="DQ192" s="10">
        <v>12.696137200000001</v>
      </c>
      <c r="DR192" s="10">
        <v>12.696137200000001</v>
      </c>
      <c r="DS192" s="9">
        <v>16.735001002422749</v>
      </c>
      <c r="DT192" s="9" t="s">
        <v>23</v>
      </c>
      <c r="DU192" s="14">
        <v>0</v>
      </c>
    </row>
    <row r="193" spans="1:125" ht="18" customHeight="1">
      <c r="A193" s="29">
        <v>192</v>
      </c>
      <c r="B193" s="29">
        <v>13</v>
      </c>
      <c r="C193" s="29">
        <v>955</v>
      </c>
      <c r="D193" s="21">
        <v>41365</v>
      </c>
      <c r="E193" s="21">
        <v>41323</v>
      </c>
      <c r="F193" s="21">
        <v>41325</v>
      </c>
      <c r="G193" s="20" t="s">
        <v>4</v>
      </c>
      <c r="H193" s="20"/>
      <c r="I193" s="22">
        <v>6</v>
      </c>
      <c r="J193" s="20" t="s">
        <v>5</v>
      </c>
      <c r="K193" s="20"/>
      <c r="L193" s="20" t="s">
        <v>6</v>
      </c>
      <c r="M193" s="23"/>
      <c r="N193" s="23" t="s">
        <v>7</v>
      </c>
      <c r="O193" s="23"/>
      <c r="P193" s="24">
        <v>119</v>
      </c>
      <c r="Q193" s="24">
        <v>148</v>
      </c>
      <c r="R193" s="24">
        <v>19</v>
      </c>
      <c r="S193" s="24">
        <v>176</v>
      </c>
      <c r="T193" s="24">
        <v>1.25</v>
      </c>
      <c r="U193" s="24">
        <v>1024</v>
      </c>
      <c r="V193" s="24">
        <v>1280</v>
      </c>
      <c r="W193" s="24">
        <v>1.3109999999999999</v>
      </c>
      <c r="X193" s="23" t="s">
        <v>21</v>
      </c>
      <c r="Y193" s="23" t="s">
        <v>21</v>
      </c>
      <c r="Z193" s="24">
        <v>7464</v>
      </c>
      <c r="AA193" s="24">
        <v>60</v>
      </c>
      <c r="AB193" s="24">
        <v>170</v>
      </c>
      <c r="AC193" s="24">
        <v>160</v>
      </c>
      <c r="AD193" s="23" t="s">
        <v>10</v>
      </c>
      <c r="AE193" s="23" t="s">
        <v>11</v>
      </c>
      <c r="AF193" s="23" t="s">
        <v>11</v>
      </c>
      <c r="AG193" s="23"/>
      <c r="AH193" s="23"/>
      <c r="AI193" s="23" t="s">
        <v>34</v>
      </c>
      <c r="AJ193" s="23" t="s">
        <v>11</v>
      </c>
      <c r="AK193" s="23" t="s">
        <v>11</v>
      </c>
      <c r="AL193" s="23" t="s">
        <v>111</v>
      </c>
      <c r="AM193" s="23"/>
      <c r="AN193" s="23" t="s">
        <v>14</v>
      </c>
      <c r="AO193" s="23"/>
      <c r="AP193" s="23" t="s">
        <v>14</v>
      </c>
      <c r="AQ193" s="23"/>
      <c r="AR193" s="23"/>
      <c r="AS193" s="23" t="s">
        <v>111</v>
      </c>
      <c r="AT193" s="23"/>
      <c r="AU193" s="23" t="s">
        <v>14</v>
      </c>
      <c r="AV193" s="25"/>
      <c r="AW193" s="25"/>
      <c r="AX193" s="26">
        <v>19</v>
      </c>
      <c r="AY193" s="26">
        <v>176</v>
      </c>
      <c r="AZ193" s="25" t="s">
        <v>14</v>
      </c>
      <c r="BA193" s="25" t="s">
        <v>14</v>
      </c>
      <c r="BB193" s="23"/>
      <c r="BC193" s="23" t="s">
        <v>15</v>
      </c>
      <c r="BD193" s="23"/>
      <c r="BE193" s="23" t="s">
        <v>11</v>
      </c>
      <c r="BF193" s="23" t="s">
        <v>39</v>
      </c>
      <c r="BG193" s="23" t="s">
        <v>11</v>
      </c>
      <c r="BH193" s="23" t="s">
        <v>17</v>
      </c>
      <c r="BI193" s="23"/>
      <c r="BJ193" s="23" t="s">
        <v>18</v>
      </c>
      <c r="BK193" s="23" t="s">
        <v>11</v>
      </c>
      <c r="BL193" s="23" t="s">
        <v>11</v>
      </c>
      <c r="BM193" s="23"/>
      <c r="BN193" s="23"/>
      <c r="BO193" s="24">
        <v>4.2</v>
      </c>
      <c r="BP193" s="24">
        <v>240</v>
      </c>
      <c r="BQ193" s="24">
        <v>250</v>
      </c>
      <c r="BR193" s="24">
        <v>194</v>
      </c>
      <c r="BS193" s="24">
        <v>200.3</v>
      </c>
      <c r="BT193" s="23"/>
      <c r="BU193" s="23"/>
      <c r="BV193" s="24">
        <v>15.12</v>
      </c>
      <c r="BW193" s="24">
        <v>0.24</v>
      </c>
      <c r="BX193" s="23"/>
      <c r="BY193" s="24">
        <v>0.09</v>
      </c>
      <c r="BZ193" s="27">
        <v>0.24</v>
      </c>
      <c r="CA193" s="27">
        <v>0.09</v>
      </c>
      <c r="CB193" s="25"/>
      <c r="CC193" s="25"/>
      <c r="CD193" s="28">
        <v>14.92</v>
      </c>
      <c r="CE193" s="28">
        <v>0.31</v>
      </c>
      <c r="CF193" s="25"/>
      <c r="CG193" s="28">
        <v>0.14000000000000001</v>
      </c>
      <c r="CH193" s="28">
        <v>16</v>
      </c>
      <c r="CI193" s="28">
        <v>0.5</v>
      </c>
      <c r="CJ193" s="28">
        <v>0.5</v>
      </c>
      <c r="CK193" s="25"/>
      <c r="CL193" s="25"/>
      <c r="CM193" s="28">
        <v>0.51</v>
      </c>
      <c r="CN193" s="25"/>
      <c r="CO193" s="28">
        <v>0</v>
      </c>
      <c r="CP193" s="30" t="s">
        <v>5</v>
      </c>
      <c r="CQ193" s="8">
        <f t="shared" si="23"/>
        <v>7448.863636363636</v>
      </c>
      <c r="CR193" s="8">
        <f t="shared" si="24"/>
        <v>20</v>
      </c>
      <c r="CS193" s="8">
        <f t="shared" si="25"/>
        <v>1.5</v>
      </c>
      <c r="CT193" s="8">
        <f t="shared" si="26"/>
        <v>30</v>
      </c>
      <c r="CU193" s="8">
        <f t="shared" si="27"/>
        <v>200</v>
      </c>
      <c r="CV193" s="10">
        <f t="shared" si="28"/>
        <v>42240</v>
      </c>
      <c r="CW193" s="10">
        <f t="shared" si="31"/>
        <v>42.24</v>
      </c>
      <c r="CX193" s="8" t="str">
        <f t="shared" si="29"/>
        <v>No</v>
      </c>
      <c r="CY193" s="30" t="s">
        <v>11</v>
      </c>
      <c r="CZ193" s="30" t="s">
        <v>11</v>
      </c>
      <c r="DA193" s="31" t="s">
        <v>11</v>
      </c>
      <c r="DB193" s="31" t="s">
        <v>11</v>
      </c>
      <c r="DC193" s="8" t="str">
        <f t="shared" si="30"/>
        <v>No</v>
      </c>
      <c r="DD193" s="8" t="s">
        <v>11</v>
      </c>
      <c r="DE193" s="30" t="s">
        <v>11</v>
      </c>
      <c r="DF193" s="10">
        <f t="shared" si="32"/>
        <v>47.724479999999993</v>
      </c>
      <c r="DG193" s="9">
        <f>IF(S193&lt;Monitors!$H$4,(S193*Monitors!$I$4)+Monitors!$J$4,IF(S193&lt;Monitors!$H$5,(S193*Monitors!$I$5)+Monitors!$J$5,IF(S193&lt;Monitors!$H$6,(S193*Monitors!$I$6)+Monitors!$J$6,IF(S193&lt;Monitors!$H$7,(Monitors!$I$7*S193)+Monitors!$J$7,IF(S193&lt;Monitors!$H$8,(S193*Monitors!$I$8)+Monitors!$J$8,IF(S193&lt;Monitors!$H$9,(S193*Monitors!$I$9)+Monitors!$J$9,IF(S193&lt;Monitors!$H$10,(S193*Monitors!$I$10)+Monitors!$J$10,IF(S193&lt;Monitors!$H$11,(S193*Monitors!$I$11)+Monitors!$J$11,Monitors!$J$12))))))))</f>
        <v>36.166666666666671</v>
      </c>
      <c r="DH193" s="10">
        <f>$DF193-(Monitors!$B$4*'All Data'!$W193)</f>
        <v>39.68804999999999</v>
      </c>
      <c r="DI193" s="10">
        <f>IF($CX193="Yes",DH193-(Monitors!$E$4*(DG193+(Monitors!$B$4*'All Data'!$W193))),'All Data'!DH193)</f>
        <v>39.68804999999999</v>
      </c>
      <c r="DJ193" s="10">
        <f>IF(DD193="Yes",'All Data'!DI193-(DG193*Monitors!$C$4),'All Data'!DI193)</f>
        <v>39.68804999999999</v>
      </c>
      <c r="DK193" s="10">
        <f>IF($DE193="Yes",DJ193-(DG193*Monitors!$D$4),'All Data'!DJ193)</f>
        <v>39.68804999999999</v>
      </c>
      <c r="DL193" s="10">
        <f>IF($CZ193="Yes",DK193-Monitors!$C$7,'All Data'!DK193)</f>
        <v>39.68804999999999</v>
      </c>
      <c r="DM193" s="10">
        <f>IF($DA193="Yes",DL193-Monitors!$D$7,'All Data'!DL193)</f>
        <v>39.68804999999999</v>
      </c>
      <c r="DN193" s="10">
        <f>IF(DB193="Yes",DM193-((DG193+(W193*Monitors!$B$4))*Monitors!$F$4),'All Data'!DM193)</f>
        <v>39.68804999999999</v>
      </c>
      <c r="DO193" s="8" t="str">
        <f t="shared" si="33"/>
        <v>No</v>
      </c>
      <c r="DP193" s="10">
        <v>1.6896000000000002</v>
      </c>
      <c r="DQ193" s="10">
        <v>13.430399999999999</v>
      </c>
      <c r="DR193" s="10">
        <v>13.430399999999999</v>
      </c>
      <c r="DS193" s="9">
        <v>16.775602609392166</v>
      </c>
      <c r="DT193" s="9" t="s">
        <v>23</v>
      </c>
      <c r="DU193" s="14">
        <v>0</v>
      </c>
    </row>
    <row r="194" spans="1:125" ht="18" customHeight="1">
      <c r="A194" s="29">
        <v>193</v>
      </c>
      <c r="B194" s="29">
        <v>9</v>
      </c>
      <c r="C194" s="29">
        <v>456</v>
      </c>
      <c r="D194" s="21">
        <v>41456</v>
      </c>
      <c r="E194" s="21">
        <v>41305</v>
      </c>
      <c r="F194" s="21">
        <v>41402</v>
      </c>
      <c r="G194" s="20" t="s">
        <v>4</v>
      </c>
      <c r="H194" s="20"/>
      <c r="I194" s="22">
        <v>6</v>
      </c>
      <c r="J194" s="20" t="s">
        <v>5</v>
      </c>
      <c r="K194" s="20"/>
      <c r="L194" s="20" t="s">
        <v>6</v>
      </c>
      <c r="M194" s="23"/>
      <c r="N194" s="23" t="s">
        <v>7</v>
      </c>
      <c r="O194" s="23"/>
      <c r="P194" s="24">
        <v>11.9</v>
      </c>
      <c r="Q194" s="24">
        <v>14.8</v>
      </c>
      <c r="R194" s="24">
        <v>19</v>
      </c>
      <c r="S194" s="24">
        <v>175.6</v>
      </c>
      <c r="T194" s="24">
        <v>1.25</v>
      </c>
      <c r="U194" s="24">
        <v>1280</v>
      </c>
      <c r="V194" s="24">
        <v>1024</v>
      </c>
      <c r="W194" s="24">
        <v>1.3109999999999999</v>
      </c>
      <c r="X194" s="23" t="s">
        <v>219</v>
      </c>
      <c r="Y194" s="23" t="s">
        <v>219</v>
      </c>
      <c r="Z194" s="24">
        <v>7464</v>
      </c>
      <c r="AA194" s="24">
        <v>60</v>
      </c>
      <c r="AB194" s="24">
        <v>176</v>
      </c>
      <c r="AC194" s="24">
        <v>170</v>
      </c>
      <c r="AD194" s="23" t="s">
        <v>10</v>
      </c>
      <c r="AE194" s="23" t="s">
        <v>23</v>
      </c>
      <c r="AF194" s="23" t="s">
        <v>11</v>
      </c>
      <c r="AG194" s="23"/>
      <c r="AH194" s="23"/>
      <c r="AI194" s="23" t="s">
        <v>12</v>
      </c>
      <c r="AJ194" s="23" t="s">
        <v>11</v>
      </c>
      <c r="AK194" s="23" t="s">
        <v>23</v>
      </c>
      <c r="AL194" s="23" t="s">
        <v>25</v>
      </c>
      <c r="AM194" s="23"/>
      <c r="AN194" s="23" t="s">
        <v>14</v>
      </c>
      <c r="AO194" s="23"/>
      <c r="AP194" s="23" t="s">
        <v>36</v>
      </c>
      <c r="AQ194" s="23"/>
      <c r="AR194" s="23"/>
      <c r="AS194" s="23" t="s">
        <v>25</v>
      </c>
      <c r="AT194" s="23"/>
      <c r="AU194" s="23" t="s">
        <v>14</v>
      </c>
      <c r="AV194" s="25"/>
      <c r="AW194" s="25"/>
      <c r="AX194" s="26">
        <v>19</v>
      </c>
      <c r="AY194" s="26">
        <v>175.6</v>
      </c>
      <c r="AZ194" s="25" t="s">
        <v>14</v>
      </c>
      <c r="BA194" s="25" t="s">
        <v>14</v>
      </c>
      <c r="BB194" s="23"/>
      <c r="BC194" s="23" t="s">
        <v>15</v>
      </c>
      <c r="BD194" s="23"/>
      <c r="BE194" s="23" t="s">
        <v>11</v>
      </c>
      <c r="BF194" s="23" t="s">
        <v>221</v>
      </c>
      <c r="BG194" s="23" t="s">
        <v>11</v>
      </c>
      <c r="BH194" s="23" t="s">
        <v>17</v>
      </c>
      <c r="BI194" s="23"/>
      <c r="BJ194" s="23" t="s">
        <v>18</v>
      </c>
      <c r="BK194" s="23" t="s">
        <v>11</v>
      </c>
      <c r="BL194" s="23" t="s">
        <v>11</v>
      </c>
      <c r="BM194" s="23"/>
      <c r="BN194" s="23"/>
      <c r="BO194" s="24">
        <v>65.2</v>
      </c>
      <c r="BP194" s="24">
        <v>254.3</v>
      </c>
      <c r="BQ194" s="24">
        <v>250</v>
      </c>
      <c r="BR194" s="24">
        <v>167</v>
      </c>
      <c r="BS194" s="24">
        <v>200.2</v>
      </c>
      <c r="BT194" s="23"/>
      <c r="BU194" s="23"/>
      <c r="BV194" s="24">
        <v>15.2</v>
      </c>
      <c r="BW194" s="24">
        <v>0.11</v>
      </c>
      <c r="BX194" s="23"/>
      <c r="BY194" s="24">
        <v>0.05</v>
      </c>
      <c r="BZ194" s="27">
        <v>0.11</v>
      </c>
      <c r="CA194" s="27">
        <v>0.05</v>
      </c>
      <c r="CB194" s="25"/>
      <c r="CC194" s="25"/>
      <c r="CD194" s="28">
        <v>15.26</v>
      </c>
      <c r="CE194" s="28">
        <v>0.17</v>
      </c>
      <c r="CF194" s="25"/>
      <c r="CG194" s="28">
        <v>7.0000000000000007E-2</v>
      </c>
      <c r="CH194" s="28">
        <v>16</v>
      </c>
      <c r="CI194" s="28">
        <v>0.5</v>
      </c>
      <c r="CJ194" s="28">
        <v>0.5</v>
      </c>
      <c r="CK194" s="25"/>
      <c r="CL194" s="25"/>
      <c r="CM194" s="28">
        <v>0.56999999999999995</v>
      </c>
      <c r="CN194" s="25"/>
      <c r="CO194" s="28">
        <v>0</v>
      </c>
      <c r="CP194" s="30" t="s">
        <v>5</v>
      </c>
      <c r="CQ194" s="8">
        <f t="shared" ref="CQ194:CQ257" si="34">(W194*1000000)/S194</f>
        <v>7465.8314350797273</v>
      </c>
      <c r="CR194" s="8">
        <f t="shared" ref="CR194:CR257" si="35">IF($R194&lt;14,14,IF($R194&lt;16,16,IF($R194&lt;19,19,IF($R194&lt;20,20,IF($R194&lt;22,22,IF($R194&lt;24,24,IF($R194&lt;26,26,28)))))))</f>
        <v>20</v>
      </c>
      <c r="CS194" s="8">
        <f t="shared" ref="CS194:CS257" si="36">IF(W194&lt;=1.05,1.05,IF(W194&lt;=1.3,1.3,IF(W194&lt;=1.5,1.5,IF(W194&lt;=2,2,IF(W194&lt;=2.5,2.5,IF(W194&lt;=3.8,3.8,IF(W194&lt;=5,5,8)))))))</f>
        <v>1.5</v>
      </c>
      <c r="CT194" s="8">
        <f t="shared" ref="CT194:CT257" si="37">IF($R194&lt;30,30,IF($R194&lt;40,40,IF($R194&lt;50,50,IF($R194&lt;=60,60))))</f>
        <v>30</v>
      </c>
      <c r="CU194" s="8">
        <f t="shared" ref="CU194:CU257" si="38">IF(BP194&lt;200,100,IF(BP194&lt;300,200,IF(BP194&lt;400,300,IF(BP194&lt;500,400,IF(BP194&lt;600,500,IF(BP194&lt;700,600,IF(BP194&lt;800,700,IF(BP194&lt;900,800,900))))))))</f>
        <v>200</v>
      </c>
      <c r="CV194" s="10">
        <f t="shared" ref="CV194:CV257" si="39">($BP194*$S194)</f>
        <v>44655.08</v>
      </c>
      <c r="CW194" s="10">
        <f t="shared" si="31"/>
        <v>44.655080000000005</v>
      </c>
      <c r="CX194" s="8" t="str">
        <f t="shared" ref="CX194:CX257" si="40">IF(AND(BL194="Yes",BM194="Yes"),"Yes","No")</f>
        <v>No</v>
      </c>
      <c r="CY194" s="30" t="s">
        <v>11</v>
      </c>
      <c r="CZ194" s="30" t="s">
        <v>11</v>
      </c>
      <c r="DA194" s="31" t="s">
        <v>11</v>
      </c>
      <c r="DB194" s="31" t="s">
        <v>11</v>
      </c>
      <c r="DC194" s="8" t="str">
        <f t="shared" ref="DC194:DC257" si="41">IF(AF194="Yes","Yes","No")</f>
        <v>No</v>
      </c>
      <c r="DD194" s="8" t="s">
        <v>11</v>
      </c>
      <c r="DE194" s="30" t="s">
        <v>11</v>
      </c>
      <c r="DF194" s="10">
        <f t="shared" si="32"/>
        <v>47.22954</v>
      </c>
      <c r="DG194" s="9">
        <f>IF(S194&lt;Monitors!$H$4,(S194*Monitors!$I$4)+Monitors!$J$4,IF(S194&lt;Monitors!$H$5,(S194*Monitors!$I$5)+Monitors!$J$5,IF(S194&lt;Monitors!$H$6,(S194*Monitors!$I$6)+Monitors!$J$6,IF(S194&lt;Monitors!$H$7,(Monitors!$I$7*S194)+Monitors!$J$7,IF(S194&lt;Monitors!$H$8,(S194*Monitors!$I$8)+Monitors!$J$8,IF(S194&lt;Monitors!$H$9,(S194*Monitors!$I$9)+Monitors!$J$9,IF(S194&lt;Monitors!$H$10,(S194*Monitors!$I$10)+Monitors!$J$10,IF(S194&lt;Monitors!$H$11,(S194*Monitors!$I$11)+Monitors!$J$11,Monitors!$J$12))))))))</f>
        <v>36.083333333333336</v>
      </c>
      <c r="DH194" s="10">
        <f>$DF194-(Monitors!$B$4*'All Data'!$W194)</f>
        <v>39.193110000000004</v>
      </c>
      <c r="DI194" s="10">
        <f>IF($CX194="Yes",DH194-(Monitors!$E$4*(DG194+(Monitors!$B$4*'All Data'!$W194))),'All Data'!DH194)</f>
        <v>39.193110000000004</v>
      </c>
      <c r="DJ194" s="10">
        <f>IF(DD194="Yes",'All Data'!DI194-(DG194*Monitors!$C$4),'All Data'!DI194)</f>
        <v>39.193110000000004</v>
      </c>
      <c r="DK194" s="10">
        <f>IF($DE194="Yes",DJ194-(DG194*Monitors!$D$4),'All Data'!DJ194)</f>
        <v>39.193110000000004</v>
      </c>
      <c r="DL194" s="10">
        <f>IF($CZ194="Yes",DK194-Monitors!$C$7,'All Data'!DK194)</f>
        <v>39.193110000000004</v>
      </c>
      <c r="DM194" s="10">
        <f>IF($DA194="Yes",DL194-Monitors!$D$7,'All Data'!DL194)</f>
        <v>39.193110000000004</v>
      </c>
      <c r="DN194" s="10">
        <f>IF(DB194="Yes",DM194-((DG194+(W194*Monitors!$B$4))*Monitors!$F$4),'All Data'!DM194)</f>
        <v>39.193110000000004</v>
      </c>
      <c r="DO194" s="8" t="str">
        <f t="shared" si="33"/>
        <v>No</v>
      </c>
      <c r="DP194" s="10">
        <v>1.7862032000000003</v>
      </c>
      <c r="DQ194" s="10">
        <v>13.413796799999998</v>
      </c>
      <c r="DR194" s="10">
        <v>13.413796799999998</v>
      </c>
      <c r="DS194" s="9">
        <v>16.737833754558785</v>
      </c>
      <c r="DT194" s="9" t="s">
        <v>23</v>
      </c>
      <c r="DU194" s="14">
        <v>0</v>
      </c>
    </row>
    <row r="195" spans="1:125" ht="18" customHeight="1">
      <c r="A195" s="29">
        <v>194</v>
      </c>
      <c r="B195" s="29">
        <v>12</v>
      </c>
      <c r="C195" s="29">
        <v>769</v>
      </c>
      <c r="D195" s="21">
        <v>41487</v>
      </c>
      <c r="E195" s="21">
        <v>41438</v>
      </c>
      <c r="F195" s="21">
        <v>41451</v>
      </c>
      <c r="G195" s="20" t="s">
        <v>356</v>
      </c>
      <c r="H195" s="20"/>
      <c r="I195" s="22">
        <v>6</v>
      </c>
      <c r="J195" s="20" t="s">
        <v>5</v>
      </c>
      <c r="K195" s="20"/>
      <c r="L195" s="20" t="s">
        <v>6</v>
      </c>
      <c r="M195" s="23"/>
      <c r="N195" s="23" t="s">
        <v>7</v>
      </c>
      <c r="O195" s="23"/>
      <c r="P195" s="24">
        <v>11.9</v>
      </c>
      <c r="Q195" s="24">
        <v>14.8</v>
      </c>
      <c r="R195" s="24">
        <v>19</v>
      </c>
      <c r="S195" s="24">
        <v>175.61</v>
      </c>
      <c r="T195" s="24">
        <v>1.25</v>
      </c>
      <c r="U195" s="24">
        <v>1024</v>
      </c>
      <c r="V195" s="24">
        <v>1280</v>
      </c>
      <c r="W195" s="24">
        <v>1.3109999999999999</v>
      </c>
      <c r="X195" s="23" t="s">
        <v>21</v>
      </c>
      <c r="Y195" s="23" t="s">
        <v>21</v>
      </c>
      <c r="Z195" s="24">
        <v>7464</v>
      </c>
      <c r="AA195" s="24">
        <v>60</v>
      </c>
      <c r="AB195" s="24">
        <v>170</v>
      </c>
      <c r="AC195" s="24">
        <v>160</v>
      </c>
      <c r="AD195" s="23" t="s">
        <v>613</v>
      </c>
      <c r="AE195" s="23" t="s">
        <v>23</v>
      </c>
      <c r="AF195" s="23" t="s">
        <v>11</v>
      </c>
      <c r="AG195" s="23"/>
      <c r="AH195" s="23"/>
      <c r="AI195" s="23" t="s">
        <v>12</v>
      </c>
      <c r="AJ195" s="23" t="s">
        <v>11</v>
      </c>
      <c r="AK195" s="23" t="s">
        <v>11</v>
      </c>
      <c r="AL195" s="23" t="s">
        <v>25</v>
      </c>
      <c r="AM195" s="23"/>
      <c r="AN195" s="23" t="s">
        <v>14</v>
      </c>
      <c r="AO195" s="23"/>
      <c r="AP195" s="23" t="s">
        <v>14</v>
      </c>
      <c r="AQ195" s="23"/>
      <c r="AR195" s="23"/>
      <c r="AS195" s="23" t="s">
        <v>25</v>
      </c>
      <c r="AT195" s="23"/>
      <c r="AU195" s="23" t="s">
        <v>14</v>
      </c>
      <c r="AV195" s="25"/>
      <c r="AW195" s="25"/>
      <c r="AX195" s="26">
        <v>19</v>
      </c>
      <c r="AY195" s="26">
        <v>175.61</v>
      </c>
      <c r="AZ195" s="25" t="s">
        <v>14</v>
      </c>
      <c r="BA195" s="25" t="s">
        <v>14</v>
      </c>
      <c r="BB195" s="23"/>
      <c r="BC195" s="23" t="s">
        <v>15</v>
      </c>
      <c r="BD195" s="23"/>
      <c r="BE195" s="23" t="s">
        <v>23</v>
      </c>
      <c r="BF195" s="23" t="s">
        <v>325</v>
      </c>
      <c r="BG195" s="23" t="s">
        <v>11</v>
      </c>
      <c r="BH195" s="23" t="s">
        <v>17</v>
      </c>
      <c r="BI195" s="23"/>
      <c r="BJ195" s="23"/>
      <c r="BK195" s="23" t="s">
        <v>11</v>
      </c>
      <c r="BL195" s="23" t="s">
        <v>11</v>
      </c>
      <c r="BM195" s="23" t="s">
        <v>11</v>
      </c>
      <c r="BN195" s="23"/>
      <c r="BO195" s="24">
        <v>0.2</v>
      </c>
      <c r="BP195" s="24">
        <v>230</v>
      </c>
      <c r="BQ195" s="24">
        <v>200</v>
      </c>
      <c r="BR195" s="24">
        <v>230</v>
      </c>
      <c r="BS195" s="24">
        <v>200.7</v>
      </c>
      <c r="BT195" s="23"/>
      <c r="BU195" s="23"/>
      <c r="BV195" s="24">
        <v>15.28</v>
      </c>
      <c r="BW195" s="24">
        <v>0.3</v>
      </c>
      <c r="BX195" s="23"/>
      <c r="BY195" s="24">
        <v>0.42</v>
      </c>
      <c r="BZ195" s="27">
        <v>0.3</v>
      </c>
      <c r="CA195" s="27">
        <v>0.42</v>
      </c>
      <c r="CB195" s="25"/>
      <c r="CC195" s="25"/>
      <c r="CD195" s="28">
        <v>15.13</v>
      </c>
      <c r="CE195" s="28">
        <v>0.34</v>
      </c>
      <c r="CF195" s="25"/>
      <c r="CG195" s="28">
        <v>0.46</v>
      </c>
      <c r="CH195" s="28">
        <v>15.95</v>
      </c>
      <c r="CI195" s="28">
        <v>0.5</v>
      </c>
      <c r="CJ195" s="28">
        <v>0.5</v>
      </c>
      <c r="CK195" s="25"/>
      <c r="CL195" s="25"/>
      <c r="CM195" s="28">
        <v>0.56999999999999995</v>
      </c>
      <c r="CN195" s="25"/>
      <c r="CO195" s="28">
        <v>0</v>
      </c>
      <c r="CP195" s="30" t="s">
        <v>5</v>
      </c>
      <c r="CQ195" s="8">
        <f t="shared" si="34"/>
        <v>7465.4062980468079</v>
      </c>
      <c r="CR195" s="8">
        <f t="shared" si="35"/>
        <v>20</v>
      </c>
      <c r="CS195" s="8">
        <f t="shared" si="36"/>
        <v>1.5</v>
      </c>
      <c r="CT195" s="8">
        <f t="shared" si="37"/>
        <v>30</v>
      </c>
      <c r="CU195" s="8">
        <f t="shared" si="38"/>
        <v>200</v>
      </c>
      <c r="CV195" s="10">
        <f t="shared" si="39"/>
        <v>40390.300000000003</v>
      </c>
      <c r="CW195" s="10">
        <f t="shared" ref="CW195:CW258" si="42">CV195/1000</f>
        <v>40.390300000000003</v>
      </c>
      <c r="CX195" s="8" t="str">
        <f t="shared" si="40"/>
        <v>No</v>
      </c>
      <c r="CY195" s="30" t="s">
        <v>11</v>
      </c>
      <c r="CZ195" s="30" t="s">
        <v>11</v>
      </c>
      <c r="DA195" s="31" t="s">
        <v>11</v>
      </c>
      <c r="DB195" s="31" t="s">
        <v>11</v>
      </c>
      <c r="DC195" s="8" t="str">
        <f t="shared" si="41"/>
        <v>No</v>
      </c>
      <c r="DD195" s="8" t="s">
        <v>11</v>
      </c>
      <c r="DE195" s="30" t="s">
        <v>11</v>
      </c>
      <c r="DF195" s="10">
        <f t="shared" ref="DF195:DF258" si="43">((BV195*0.35)+(BW195*0.65))*(365*24)/1000</f>
        <v>48.55668</v>
      </c>
      <c r="DG195" s="9">
        <f>IF(S195&lt;Monitors!$H$4,(S195*Monitors!$I$4)+Monitors!$J$4,IF(S195&lt;Monitors!$H$5,(S195*Monitors!$I$5)+Monitors!$J$5,IF(S195&lt;Monitors!$H$6,(S195*Monitors!$I$6)+Monitors!$J$6,IF(S195&lt;Monitors!$H$7,(Monitors!$I$7*S195)+Monitors!$J$7,IF(S195&lt;Monitors!$H$8,(S195*Monitors!$I$8)+Monitors!$J$8,IF(S195&lt;Monitors!$H$9,(S195*Monitors!$I$9)+Monitors!$J$9,IF(S195&lt;Monitors!$H$10,(S195*Monitors!$I$10)+Monitors!$J$10,IF(S195&lt;Monitors!$H$11,(S195*Monitors!$I$11)+Monitors!$J$11,Monitors!$J$12))))))))</f>
        <v>36.085416666666674</v>
      </c>
      <c r="DH195" s="10">
        <f>$DF195-(Monitors!$B$4*'All Data'!$W195)</f>
        <v>40.520250000000004</v>
      </c>
      <c r="DI195" s="10">
        <f>IF($CX195="Yes",DH195-(Monitors!$E$4*(DG195+(Monitors!$B$4*'All Data'!$W195))),'All Data'!DH195)</f>
        <v>40.520250000000004</v>
      </c>
      <c r="DJ195" s="10">
        <f>IF(DD195="Yes",'All Data'!DI195-(DG195*Monitors!$C$4),'All Data'!DI195)</f>
        <v>40.520250000000004</v>
      </c>
      <c r="DK195" s="10">
        <f>IF($DE195="Yes",DJ195-(DG195*Monitors!$D$4),'All Data'!DJ195)</f>
        <v>40.520250000000004</v>
      </c>
      <c r="DL195" s="10">
        <f>IF($CZ195="Yes",DK195-Monitors!$C$7,'All Data'!DK195)</f>
        <v>40.520250000000004</v>
      </c>
      <c r="DM195" s="10">
        <f>IF($DA195="Yes",DL195-Monitors!$D$7,'All Data'!DL195)</f>
        <v>40.520250000000004</v>
      </c>
      <c r="DN195" s="10">
        <f>IF(DB195="Yes",DM195-((DG195+(W195*Monitors!$B$4))*Monitors!$F$4),'All Data'!DM195)</f>
        <v>40.520250000000004</v>
      </c>
      <c r="DO195" s="8" t="str">
        <f t="shared" ref="DO195:DO258" si="44">IF(DN195&lt;=DG195,"Yes","No")</f>
        <v>No</v>
      </c>
      <c r="DP195" s="10">
        <v>1.6156120000000003</v>
      </c>
      <c r="DQ195" s="10">
        <v>13.664387999999999</v>
      </c>
      <c r="DR195" s="10">
        <v>13.664387999999999</v>
      </c>
      <c r="DS195" s="9">
        <v>16.738778002544457</v>
      </c>
      <c r="DT195" s="9" t="s">
        <v>23</v>
      </c>
      <c r="DU195" s="14">
        <v>0</v>
      </c>
    </row>
    <row r="196" spans="1:125" ht="18" customHeight="1">
      <c r="A196" s="29">
        <v>195</v>
      </c>
      <c r="B196" s="29">
        <v>25</v>
      </c>
      <c r="C196" s="29">
        <v>1168</v>
      </c>
      <c r="D196" s="21">
        <v>41922</v>
      </c>
      <c r="E196" s="21">
        <v>41911</v>
      </c>
      <c r="F196" s="21">
        <v>41912</v>
      </c>
      <c r="G196" s="20" t="s">
        <v>4</v>
      </c>
      <c r="H196" s="20"/>
      <c r="I196" s="22">
        <v>6</v>
      </c>
      <c r="J196" s="20" t="s">
        <v>5</v>
      </c>
      <c r="K196" s="20"/>
      <c r="L196" s="20" t="s">
        <v>6</v>
      </c>
      <c r="M196" s="23"/>
      <c r="N196" s="23" t="s">
        <v>7</v>
      </c>
      <c r="O196" s="23"/>
      <c r="P196" s="24">
        <v>11.8</v>
      </c>
      <c r="Q196" s="24">
        <v>14.8</v>
      </c>
      <c r="R196" s="24">
        <v>18.899999999999999</v>
      </c>
      <c r="S196" s="24">
        <v>174.17</v>
      </c>
      <c r="T196" s="24">
        <v>1.25</v>
      </c>
      <c r="U196" s="24">
        <v>1024</v>
      </c>
      <c r="V196" s="24">
        <v>1280</v>
      </c>
      <c r="W196" s="24">
        <v>1.3109999999999999</v>
      </c>
      <c r="X196" s="23" t="s">
        <v>21</v>
      </c>
      <c r="Y196" s="23" t="s">
        <v>21</v>
      </c>
      <c r="Z196" s="24">
        <v>7525</v>
      </c>
      <c r="AA196" s="24">
        <v>60</v>
      </c>
      <c r="AB196" s="24">
        <v>178</v>
      </c>
      <c r="AC196" s="24">
        <v>178</v>
      </c>
      <c r="AD196" s="23" t="s">
        <v>267</v>
      </c>
      <c r="AE196" s="23" t="s">
        <v>11</v>
      </c>
      <c r="AF196" s="23" t="s">
        <v>11</v>
      </c>
      <c r="AG196" s="23"/>
      <c r="AH196" s="23"/>
      <c r="AI196" s="23" t="s">
        <v>12</v>
      </c>
      <c r="AJ196" s="23" t="s">
        <v>11</v>
      </c>
      <c r="AK196" s="23" t="s">
        <v>11</v>
      </c>
      <c r="AL196" s="23" t="s">
        <v>53</v>
      </c>
      <c r="AM196" s="23"/>
      <c r="AN196" s="23" t="s">
        <v>14</v>
      </c>
      <c r="AO196" s="23"/>
      <c r="AP196" s="23" t="s">
        <v>14</v>
      </c>
      <c r="AQ196" s="23"/>
      <c r="AR196" s="23"/>
      <c r="AS196" s="23" t="s">
        <v>53</v>
      </c>
      <c r="AT196" s="23"/>
      <c r="AU196" s="23" t="s">
        <v>14</v>
      </c>
      <c r="AV196" s="25"/>
      <c r="AW196" s="25"/>
      <c r="AX196" s="26">
        <v>18.899999999999999</v>
      </c>
      <c r="AY196" s="26">
        <v>174.17</v>
      </c>
      <c r="AZ196" s="25" t="s">
        <v>14</v>
      </c>
      <c r="BA196" s="25" t="s">
        <v>14</v>
      </c>
      <c r="BB196" s="23"/>
      <c r="BC196" s="23" t="s">
        <v>15</v>
      </c>
      <c r="BD196" s="23"/>
      <c r="BE196" s="23" t="s">
        <v>11</v>
      </c>
      <c r="BF196" s="23" t="s">
        <v>268</v>
      </c>
      <c r="BG196" s="23" t="s">
        <v>11</v>
      </c>
      <c r="BH196" s="23" t="s">
        <v>17</v>
      </c>
      <c r="BI196" s="23"/>
      <c r="BJ196" s="23"/>
      <c r="BK196" s="23" t="s">
        <v>11</v>
      </c>
      <c r="BL196" s="23" t="s">
        <v>11</v>
      </c>
      <c r="BM196" s="23"/>
      <c r="BN196" s="23"/>
      <c r="BO196" s="24">
        <v>15.1</v>
      </c>
      <c r="BP196" s="24">
        <v>215.9</v>
      </c>
      <c r="BQ196" s="24">
        <v>250</v>
      </c>
      <c r="BR196" s="24">
        <v>183</v>
      </c>
      <c r="BS196" s="24">
        <v>202.7</v>
      </c>
      <c r="BT196" s="23"/>
      <c r="BU196" s="23"/>
      <c r="BV196" s="24">
        <v>15.33</v>
      </c>
      <c r="BW196" s="24">
        <v>0.23</v>
      </c>
      <c r="BX196" s="23"/>
      <c r="BY196" s="24">
        <v>0.2</v>
      </c>
      <c r="BZ196" s="27">
        <v>0.23</v>
      </c>
      <c r="CA196" s="27">
        <v>0.2</v>
      </c>
      <c r="CB196" s="25"/>
      <c r="CC196" s="25"/>
      <c r="CD196" s="28">
        <v>15.11</v>
      </c>
      <c r="CE196" s="28">
        <v>0.25</v>
      </c>
      <c r="CF196" s="25"/>
      <c r="CG196" s="28">
        <v>0.23</v>
      </c>
      <c r="CH196" s="28">
        <v>15.92</v>
      </c>
      <c r="CI196" s="28">
        <v>0.5</v>
      </c>
      <c r="CJ196" s="28">
        <v>0.5</v>
      </c>
      <c r="CK196" s="25"/>
      <c r="CL196" s="25"/>
      <c r="CM196" s="28">
        <v>0.54</v>
      </c>
      <c r="CN196" s="25"/>
      <c r="CO196" s="28">
        <v>0</v>
      </c>
      <c r="CP196" s="30" t="s">
        <v>5</v>
      </c>
      <c r="CQ196" s="8">
        <f t="shared" si="34"/>
        <v>7527.1286673939258</v>
      </c>
      <c r="CR196" s="8">
        <f t="shared" si="35"/>
        <v>19</v>
      </c>
      <c r="CS196" s="8">
        <f t="shared" si="36"/>
        <v>1.5</v>
      </c>
      <c r="CT196" s="8">
        <f t="shared" si="37"/>
        <v>30</v>
      </c>
      <c r="CU196" s="8">
        <f t="shared" si="38"/>
        <v>200</v>
      </c>
      <c r="CV196" s="10">
        <f t="shared" si="39"/>
        <v>37603.303</v>
      </c>
      <c r="CW196" s="10">
        <f t="shared" si="42"/>
        <v>37.603302999999997</v>
      </c>
      <c r="CX196" s="8" t="str">
        <f t="shared" si="40"/>
        <v>No</v>
      </c>
      <c r="CY196" s="30" t="s">
        <v>11</v>
      </c>
      <c r="CZ196" s="30" t="s">
        <v>11</v>
      </c>
      <c r="DA196" s="31" t="s">
        <v>11</v>
      </c>
      <c r="DB196" s="31" t="s">
        <v>11</v>
      </c>
      <c r="DC196" s="8" t="str">
        <f t="shared" si="41"/>
        <v>No</v>
      </c>
      <c r="DD196" s="8" t="s">
        <v>11</v>
      </c>
      <c r="DE196" s="30" t="s">
        <v>11</v>
      </c>
      <c r="DF196" s="10">
        <f t="shared" si="43"/>
        <v>48.311399999999992</v>
      </c>
      <c r="DG196" s="9">
        <f>IF(S196&lt;Monitors!$H$4,(S196*Monitors!$I$4)+Monitors!$J$4,IF(S196&lt;Monitors!$H$5,(S196*Monitors!$I$5)+Monitors!$J$5,IF(S196&lt;Monitors!$H$6,(S196*Monitors!$I$6)+Monitors!$J$6,IF(S196&lt;Monitors!$H$7,(Monitors!$I$7*S196)+Monitors!$J$7,IF(S196&lt;Monitors!$H$8,(S196*Monitors!$I$8)+Monitors!$J$8,IF(S196&lt;Monitors!$H$9,(S196*Monitors!$I$9)+Monitors!$J$9,IF(S196&lt;Monitors!$H$10,(S196*Monitors!$I$10)+Monitors!$J$10,IF(S196&lt;Monitors!$H$11,(S196*Monitors!$I$11)+Monitors!$J$11,Monitors!$J$12))))))))</f>
        <v>35.785416666666663</v>
      </c>
      <c r="DH196" s="10">
        <f>$DF196-(Monitors!$B$4*'All Data'!$W196)</f>
        <v>40.274969999999996</v>
      </c>
      <c r="DI196" s="10">
        <f>IF($CX196="Yes",DH196-(Monitors!$E$4*(DG196+(Monitors!$B$4*'All Data'!$W196))),'All Data'!DH196)</f>
        <v>40.274969999999996</v>
      </c>
      <c r="DJ196" s="10">
        <f>IF(DD196="Yes",'All Data'!DI196-(DG196*Monitors!$C$4),'All Data'!DI196)</f>
        <v>40.274969999999996</v>
      </c>
      <c r="DK196" s="10">
        <f>IF($DE196="Yes",DJ196-(DG196*Monitors!$D$4),'All Data'!DJ196)</f>
        <v>40.274969999999996</v>
      </c>
      <c r="DL196" s="10">
        <f>IF($CZ196="Yes",DK196-Monitors!$C$7,'All Data'!DK196)</f>
        <v>40.274969999999996</v>
      </c>
      <c r="DM196" s="10">
        <f>IF($DA196="Yes",DL196-Monitors!$D$7,'All Data'!DL196)</f>
        <v>40.274969999999996</v>
      </c>
      <c r="DN196" s="10">
        <f>IF(DB196="Yes",DM196-((DG196+(W196*Monitors!$B$4))*Monitors!$F$4),'All Data'!DM196)</f>
        <v>40.274969999999996</v>
      </c>
      <c r="DO196" s="8" t="str">
        <f t="shared" si="44"/>
        <v>No</v>
      </c>
      <c r="DP196" s="10">
        <v>1.5041321200000002</v>
      </c>
      <c r="DQ196" s="10">
        <v>13.825867880000001</v>
      </c>
      <c r="DR196" s="10">
        <v>13.825867880000001</v>
      </c>
      <c r="DS196" s="9">
        <v>16.602792314043555</v>
      </c>
      <c r="DT196" s="9" t="s">
        <v>23</v>
      </c>
      <c r="DU196" s="14">
        <v>0</v>
      </c>
    </row>
    <row r="197" spans="1:125" ht="18" customHeight="1">
      <c r="A197" s="29">
        <v>196</v>
      </c>
      <c r="B197" s="29">
        <v>26</v>
      </c>
      <c r="C197" s="29">
        <v>808</v>
      </c>
      <c r="D197" s="21">
        <v>41487</v>
      </c>
      <c r="E197" s="21">
        <v>41446</v>
      </c>
      <c r="F197" s="21">
        <v>41463</v>
      </c>
      <c r="G197" s="20" t="s">
        <v>4</v>
      </c>
      <c r="H197" s="20"/>
      <c r="I197" s="22">
        <v>6</v>
      </c>
      <c r="J197" s="20" t="s">
        <v>5</v>
      </c>
      <c r="K197" s="20"/>
      <c r="L197" s="20" t="s">
        <v>6</v>
      </c>
      <c r="M197" s="23"/>
      <c r="N197" s="23" t="s">
        <v>7</v>
      </c>
      <c r="O197" s="23"/>
      <c r="P197" s="24">
        <v>118</v>
      </c>
      <c r="Q197" s="24">
        <v>148</v>
      </c>
      <c r="R197" s="24">
        <v>18.899999999999999</v>
      </c>
      <c r="S197" s="24">
        <v>174</v>
      </c>
      <c r="T197" s="24">
        <v>1.33</v>
      </c>
      <c r="U197" s="24">
        <v>1024</v>
      </c>
      <c r="V197" s="24">
        <v>1280</v>
      </c>
      <c r="W197" s="24">
        <v>1.3109999999999999</v>
      </c>
      <c r="X197" s="23" t="s">
        <v>21</v>
      </c>
      <c r="Y197" s="23" t="s">
        <v>21</v>
      </c>
      <c r="Z197" s="24">
        <v>7525</v>
      </c>
      <c r="AA197" s="24">
        <v>60</v>
      </c>
      <c r="AB197" s="24">
        <v>178</v>
      </c>
      <c r="AC197" s="24">
        <v>178</v>
      </c>
      <c r="AD197" s="23" t="s">
        <v>10</v>
      </c>
      <c r="AE197" s="23" t="s">
        <v>11</v>
      </c>
      <c r="AF197" s="23" t="s">
        <v>11</v>
      </c>
      <c r="AG197" s="23"/>
      <c r="AH197" s="23"/>
      <c r="AI197" s="23" t="s">
        <v>12</v>
      </c>
      <c r="AJ197" s="23" t="s">
        <v>11</v>
      </c>
      <c r="AK197" s="23" t="s">
        <v>23</v>
      </c>
      <c r="AL197" s="23" t="s">
        <v>687</v>
      </c>
      <c r="AM197" s="23" t="s">
        <v>864</v>
      </c>
      <c r="AN197" s="23" t="s">
        <v>14</v>
      </c>
      <c r="AO197" s="23"/>
      <c r="AP197" s="23" t="s">
        <v>36</v>
      </c>
      <c r="AQ197" s="23"/>
      <c r="AR197" s="23"/>
      <c r="AS197" s="23" t="s">
        <v>687</v>
      </c>
      <c r="AT197" s="23" t="s">
        <v>864</v>
      </c>
      <c r="AU197" s="23" t="s">
        <v>14</v>
      </c>
      <c r="AV197" s="25"/>
      <c r="AW197" s="25"/>
      <c r="AX197" s="26">
        <v>18.899999999999999</v>
      </c>
      <c r="AY197" s="26">
        <v>174</v>
      </c>
      <c r="AZ197" s="25" t="s">
        <v>14</v>
      </c>
      <c r="BA197" s="25" t="s">
        <v>14</v>
      </c>
      <c r="BB197" s="23"/>
      <c r="BC197" s="23" t="s">
        <v>15</v>
      </c>
      <c r="BD197" s="23"/>
      <c r="BE197" s="23" t="s">
        <v>11</v>
      </c>
      <c r="BF197" s="23" t="s">
        <v>428</v>
      </c>
      <c r="BG197" s="23" t="s">
        <v>11</v>
      </c>
      <c r="BH197" s="23" t="s">
        <v>17</v>
      </c>
      <c r="BI197" s="23"/>
      <c r="BJ197" s="23" t="s">
        <v>20</v>
      </c>
      <c r="BK197" s="23" t="s">
        <v>23</v>
      </c>
      <c r="BL197" s="23" t="s">
        <v>23</v>
      </c>
      <c r="BM197" s="23" t="s">
        <v>23</v>
      </c>
      <c r="BN197" s="23" t="s">
        <v>210</v>
      </c>
      <c r="BO197" s="24">
        <v>1.7</v>
      </c>
      <c r="BP197" s="24">
        <v>216.8</v>
      </c>
      <c r="BQ197" s="24">
        <v>194.2</v>
      </c>
      <c r="BR197" s="24">
        <v>159.30000000000001</v>
      </c>
      <c r="BS197" s="24">
        <v>159.30000000000001</v>
      </c>
      <c r="BT197" s="23" t="s">
        <v>865</v>
      </c>
      <c r="BU197" s="23" t="s">
        <v>497</v>
      </c>
      <c r="BV197" s="24">
        <v>15.35</v>
      </c>
      <c r="BW197" s="24">
        <v>0.25</v>
      </c>
      <c r="BX197" s="24">
        <v>0</v>
      </c>
      <c r="BY197" s="24">
        <v>0.19</v>
      </c>
      <c r="BZ197" s="27">
        <v>0.25</v>
      </c>
      <c r="CA197" s="27">
        <v>0.19</v>
      </c>
      <c r="CB197" s="25" t="s">
        <v>866</v>
      </c>
      <c r="CC197" s="25" t="s">
        <v>867</v>
      </c>
      <c r="CD197" s="28">
        <v>15.72</v>
      </c>
      <c r="CE197" s="28">
        <v>0.3</v>
      </c>
      <c r="CF197" s="28">
        <v>0</v>
      </c>
      <c r="CG197" s="28">
        <v>0.28999999999999998</v>
      </c>
      <c r="CH197" s="28">
        <v>17.489999999999998</v>
      </c>
      <c r="CI197" s="28">
        <v>0.5</v>
      </c>
      <c r="CJ197" s="28">
        <v>0.5</v>
      </c>
      <c r="CK197" s="25"/>
      <c r="CL197" s="25"/>
      <c r="CM197" s="28">
        <v>0.48</v>
      </c>
      <c r="CN197" s="25"/>
      <c r="CO197" s="28">
        <v>0</v>
      </c>
      <c r="CP197" s="30" t="s">
        <v>5</v>
      </c>
      <c r="CQ197" s="8">
        <f t="shared" si="34"/>
        <v>7534.4827586206893</v>
      </c>
      <c r="CR197" s="8">
        <f t="shared" si="35"/>
        <v>19</v>
      </c>
      <c r="CS197" s="8">
        <f t="shared" si="36"/>
        <v>1.5</v>
      </c>
      <c r="CT197" s="8">
        <f t="shared" si="37"/>
        <v>30</v>
      </c>
      <c r="CU197" s="8">
        <f t="shared" si="38"/>
        <v>200</v>
      </c>
      <c r="CV197" s="10">
        <f t="shared" si="39"/>
        <v>37723.200000000004</v>
      </c>
      <c r="CW197" s="10">
        <f t="shared" si="42"/>
        <v>37.723200000000006</v>
      </c>
      <c r="CX197" s="8" t="str">
        <f t="shared" si="40"/>
        <v>Yes</v>
      </c>
      <c r="CY197" s="30" t="s">
        <v>11</v>
      </c>
      <c r="CZ197" s="30" t="s">
        <v>11</v>
      </c>
      <c r="DA197" s="31" t="s">
        <v>11</v>
      </c>
      <c r="DB197" s="31" t="s">
        <v>11</v>
      </c>
      <c r="DC197" s="8" t="str">
        <f t="shared" si="41"/>
        <v>No</v>
      </c>
      <c r="DD197" s="8" t="s">
        <v>11</v>
      </c>
      <c r="DE197" s="30" t="s">
        <v>11</v>
      </c>
      <c r="DF197" s="10">
        <f t="shared" si="43"/>
        <v>48.486599999999989</v>
      </c>
      <c r="DG197" s="9">
        <f>IF(S197&lt;Monitors!$H$4,(S197*Monitors!$I$4)+Monitors!$J$4,IF(S197&lt;Monitors!$H$5,(S197*Monitors!$I$5)+Monitors!$J$5,IF(S197&lt;Monitors!$H$6,(S197*Monitors!$I$6)+Monitors!$J$6,IF(S197&lt;Monitors!$H$7,(Monitors!$I$7*S197)+Monitors!$J$7,IF(S197&lt;Monitors!$H$8,(S197*Monitors!$I$8)+Monitors!$J$8,IF(S197&lt;Monitors!$H$9,(S197*Monitors!$I$9)+Monitors!$J$9,IF(S197&lt;Monitors!$H$10,(S197*Monitors!$I$10)+Monitors!$J$10,IF(S197&lt;Monitors!$H$11,(S197*Monitors!$I$11)+Monitors!$J$11,Monitors!$J$12))))))))</f>
        <v>35.75</v>
      </c>
      <c r="DH197" s="10">
        <f>$DF197-(Monitors!$B$4*'All Data'!$W197)</f>
        <v>40.450169999999986</v>
      </c>
      <c r="DI197" s="10">
        <f>IF($CX197="Yes",DH197-(Monitors!$E$4*(DG197+(Monitors!$B$4*'All Data'!$W197))),'All Data'!DH197)</f>
        <v>38.260848499999987</v>
      </c>
      <c r="DJ197" s="10">
        <f>IF(DD197="Yes",'All Data'!DI197-(DG197*Monitors!$C$4),'All Data'!DI197)</f>
        <v>38.260848499999987</v>
      </c>
      <c r="DK197" s="10">
        <f>IF($DE197="Yes",DJ197-(DG197*Monitors!$D$4),'All Data'!DJ197)</f>
        <v>38.260848499999987</v>
      </c>
      <c r="DL197" s="10">
        <f>IF($CZ197="Yes",DK197-Monitors!$C$7,'All Data'!DK197)</f>
        <v>38.260848499999987</v>
      </c>
      <c r="DM197" s="10">
        <f>IF($DA197="Yes",DL197-Monitors!$D$7,'All Data'!DL197)</f>
        <v>38.260848499999987</v>
      </c>
      <c r="DN197" s="10">
        <f>IF(DB197="Yes",DM197-((DG197+(W197*Monitors!$B$4))*Monitors!$F$4),'All Data'!DM197)</f>
        <v>38.260848499999987</v>
      </c>
      <c r="DO197" s="8" t="str">
        <f t="shared" si="44"/>
        <v>No</v>
      </c>
      <c r="DP197" s="10">
        <v>1.5089280000000003</v>
      </c>
      <c r="DQ197" s="10">
        <v>13.841071999999999</v>
      </c>
      <c r="DR197" s="10">
        <v>13.011735170066046</v>
      </c>
      <c r="DS197" s="9">
        <v>16.586736598679046</v>
      </c>
      <c r="DT197" s="9" t="s">
        <v>23</v>
      </c>
      <c r="DU197" s="14">
        <v>0</v>
      </c>
    </row>
    <row r="198" spans="1:125" ht="18" customHeight="1">
      <c r="A198" s="29">
        <v>197</v>
      </c>
      <c r="B198" s="29">
        <v>19</v>
      </c>
      <c r="C198" s="29">
        <v>886</v>
      </c>
      <c r="D198" s="21">
        <v>41182</v>
      </c>
      <c r="E198" s="21">
        <v>41173</v>
      </c>
      <c r="F198" s="21">
        <v>41201</v>
      </c>
      <c r="G198" s="20" t="s">
        <v>4</v>
      </c>
      <c r="H198" s="20"/>
      <c r="I198" s="22">
        <v>6</v>
      </c>
      <c r="J198" s="20" t="s">
        <v>5</v>
      </c>
      <c r="K198" s="20"/>
      <c r="L198" s="20" t="s">
        <v>6</v>
      </c>
      <c r="M198" s="23"/>
      <c r="N198" s="23" t="s">
        <v>7</v>
      </c>
      <c r="O198" s="23"/>
      <c r="P198" s="24">
        <v>11.9</v>
      </c>
      <c r="Q198" s="24">
        <v>14.8</v>
      </c>
      <c r="R198" s="24">
        <v>19</v>
      </c>
      <c r="S198" s="24">
        <v>175.61</v>
      </c>
      <c r="T198" s="24">
        <v>1.25</v>
      </c>
      <c r="U198" s="24">
        <v>1024</v>
      </c>
      <c r="V198" s="24">
        <v>1280</v>
      </c>
      <c r="W198" s="24">
        <v>1.3109999999999999</v>
      </c>
      <c r="X198" s="23" t="s">
        <v>21</v>
      </c>
      <c r="Y198" s="23" t="s">
        <v>21</v>
      </c>
      <c r="Z198" s="24">
        <v>7464</v>
      </c>
      <c r="AA198" s="24">
        <v>60</v>
      </c>
      <c r="AB198" s="24">
        <v>170</v>
      </c>
      <c r="AC198" s="24">
        <v>160</v>
      </c>
      <c r="AD198" s="23" t="s">
        <v>10</v>
      </c>
      <c r="AE198" s="23" t="s">
        <v>11</v>
      </c>
      <c r="AF198" s="23" t="s">
        <v>11</v>
      </c>
      <c r="AG198" s="23"/>
      <c r="AH198" s="23"/>
      <c r="AI198" s="23" t="s">
        <v>12</v>
      </c>
      <c r="AJ198" s="23" t="s">
        <v>11</v>
      </c>
      <c r="AK198" s="23" t="s">
        <v>23</v>
      </c>
      <c r="AL198" s="23" t="s">
        <v>25</v>
      </c>
      <c r="AM198" s="23"/>
      <c r="AN198" s="23" t="s">
        <v>14</v>
      </c>
      <c r="AO198" s="23"/>
      <c r="AP198" s="23" t="s">
        <v>14</v>
      </c>
      <c r="AQ198" s="23"/>
      <c r="AR198" s="23"/>
      <c r="AS198" s="23" t="s">
        <v>25</v>
      </c>
      <c r="AT198" s="23"/>
      <c r="AU198" s="23" t="s">
        <v>14</v>
      </c>
      <c r="AV198" s="25"/>
      <c r="AW198" s="25"/>
      <c r="AX198" s="26">
        <v>19</v>
      </c>
      <c r="AY198" s="26">
        <v>175.61</v>
      </c>
      <c r="AZ198" s="25" t="s">
        <v>14</v>
      </c>
      <c r="BA198" s="25" t="s">
        <v>14</v>
      </c>
      <c r="BB198" s="23"/>
      <c r="BC198" s="23" t="s">
        <v>15</v>
      </c>
      <c r="BD198" s="23"/>
      <c r="BE198" s="23" t="s">
        <v>11</v>
      </c>
      <c r="BF198" s="23" t="s">
        <v>426</v>
      </c>
      <c r="BG198" s="23" t="s">
        <v>11</v>
      </c>
      <c r="BH198" s="23" t="s">
        <v>17</v>
      </c>
      <c r="BI198" s="23"/>
      <c r="BJ198" s="23"/>
      <c r="BK198" s="23" t="s">
        <v>11</v>
      </c>
      <c r="BL198" s="23" t="s">
        <v>11</v>
      </c>
      <c r="BM198" s="23"/>
      <c r="BN198" s="23"/>
      <c r="BO198" s="24">
        <v>4.8</v>
      </c>
      <c r="BP198" s="24">
        <v>250</v>
      </c>
      <c r="BQ198" s="24">
        <v>250</v>
      </c>
      <c r="BR198" s="24">
        <v>174.6</v>
      </c>
      <c r="BS198" s="24">
        <v>201.2</v>
      </c>
      <c r="BT198" s="23"/>
      <c r="BU198" s="23"/>
      <c r="BV198" s="24">
        <v>15.65</v>
      </c>
      <c r="BW198" s="24">
        <v>0.15</v>
      </c>
      <c r="BX198" s="23"/>
      <c r="BY198" s="24">
        <v>0.1</v>
      </c>
      <c r="BZ198" s="27">
        <v>0.15</v>
      </c>
      <c r="CA198" s="27">
        <v>0.1</v>
      </c>
      <c r="CB198" s="25"/>
      <c r="CC198" s="25"/>
      <c r="CD198" s="28">
        <v>15.56</v>
      </c>
      <c r="CE198" s="28">
        <v>0.17</v>
      </c>
      <c r="CF198" s="25"/>
      <c r="CG198" s="28">
        <v>0.11</v>
      </c>
      <c r="CH198" s="28">
        <v>16</v>
      </c>
      <c r="CI198" s="28">
        <v>0.5</v>
      </c>
      <c r="CJ198" s="28">
        <v>0.5</v>
      </c>
      <c r="CK198" s="25"/>
      <c r="CL198" s="25"/>
      <c r="CM198" s="28">
        <v>0.48</v>
      </c>
      <c r="CN198" s="25"/>
      <c r="CO198" s="28">
        <v>0</v>
      </c>
      <c r="CP198" s="30" t="s">
        <v>5</v>
      </c>
      <c r="CQ198" s="8">
        <f t="shared" si="34"/>
        <v>7465.4062980468079</v>
      </c>
      <c r="CR198" s="8">
        <f t="shared" si="35"/>
        <v>20</v>
      </c>
      <c r="CS198" s="8">
        <f t="shared" si="36"/>
        <v>1.5</v>
      </c>
      <c r="CT198" s="8">
        <f t="shared" si="37"/>
        <v>30</v>
      </c>
      <c r="CU198" s="8">
        <f t="shared" si="38"/>
        <v>200</v>
      </c>
      <c r="CV198" s="10">
        <f t="shared" si="39"/>
        <v>43902.5</v>
      </c>
      <c r="CW198" s="10">
        <f t="shared" si="42"/>
        <v>43.902500000000003</v>
      </c>
      <c r="CX198" s="8" t="str">
        <f t="shared" si="40"/>
        <v>No</v>
      </c>
      <c r="CY198" s="30" t="s">
        <v>11</v>
      </c>
      <c r="CZ198" s="30" t="s">
        <v>11</v>
      </c>
      <c r="DA198" s="31" t="s">
        <v>11</v>
      </c>
      <c r="DB198" s="31" t="s">
        <v>11</v>
      </c>
      <c r="DC198" s="8" t="str">
        <f t="shared" si="41"/>
        <v>No</v>
      </c>
      <c r="DD198" s="8" t="s">
        <v>11</v>
      </c>
      <c r="DE198" s="30" t="s">
        <v>11</v>
      </c>
      <c r="DF198" s="10">
        <f t="shared" si="43"/>
        <v>48.837000000000003</v>
      </c>
      <c r="DG198" s="9">
        <f>IF(S198&lt;Monitors!$H$4,(S198*Monitors!$I$4)+Monitors!$J$4,IF(S198&lt;Monitors!$H$5,(S198*Monitors!$I$5)+Monitors!$J$5,IF(S198&lt;Monitors!$H$6,(S198*Monitors!$I$6)+Monitors!$J$6,IF(S198&lt;Monitors!$H$7,(Monitors!$I$7*S198)+Monitors!$J$7,IF(S198&lt;Monitors!$H$8,(S198*Monitors!$I$8)+Monitors!$J$8,IF(S198&lt;Monitors!$H$9,(S198*Monitors!$I$9)+Monitors!$J$9,IF(S198&lt;Monitors!$H$10,(S198*Monitors!$I$10)+Monitors!$J$10,IF(S198&lt;Monitors!$H$11,(S198*Monitors!$I$11)+Monitors!$J$11,Monitors!$J$12))))))))</f>
        <v>36.085416666666674</v>
      </c>
      <c r="DH198" s="10">
        <f>$DF198-(Monitors!$B$4*'All Data'!$W198)</f>
        <v>40.800570000000008</v>
      </c>
      <c r="DI198" s="10">
        <f>IF($CX198="Yes",DH198-(Monitors!$E$4*(DG198+(Monitors!$B$4*'All Data'!$W198))),'All Data'!DH198)</f>
        <v>40.800570000000008</v>
      </c>
      <c r="DJ198" s="10">
        <f>IF(DD198="Yes",'All Data'!DI198-(DG198*Monitors!$C$4),'All Data'!DI198)</f>
        <v>40.800570000000008</v>
      </c>
      <c r="DK198" s="10">
        <f>IF($DE198="Yes",DJ198-(DG198*Monitors!$D$4),'All Data'!DJ198)</f>
        <v>40.800570000000008</v>
      </c>
      <c r="DL198" s="10">
        <f>IF($CZ198="Yes",DK198-Monitors!$C$7,'All Data'!DK198)</f>
        <v>40.800570000000008</v>
      </c>
      <c r="DM198" s="10">
        <f>IF($DA198="Yes",DL198-Monitors!$D$7,'All Data'!DL198)</f>
        <v>40.800570000000008</v>
      </c>
      <c r="DN198" s="10">
        <f>IF(DB198="Yes",DM198-((DG198+(W198*Monitors!$B$4))*Monitors!$F$4),'All Data'!DM198)</f>
        <v>40.800570000000008</v>
      </c>
      <c r="DO198" s="8" t="str">
        <f t="shared" si="44"/>
        <v>No</v>
      </c>
      <c r="DP198" s="10">
        <v>1.7561000000000002</v>
      </c>
      <c r="DQ198" s="10">
        <v>13.8939</v>
      </c>
      <c r="DR198" s="10">
        <v>13.8939</v>
      </c>
      <c r="DS198" s="9">
        <v>16.738778002544457</v>
      </c>
      <c r="DT198" s="9" t="s">
        <v>23</v>
      </c>
      <c r="DU198" s="14">
        <v>0</v>
      </c>
    </row>
    <row r="199" spans="1:125" ht="18" customHeight="1">
      <c r="A199" s="29">
        <v>198</v>
      </c>
      <c r="B199" s="29">
        <v>25</v>
      </c>
      <c r="C199" s="29">
        <v>1283</v>
      </c>
      <c r="D199" s="21">
        <v>41817</v>
      </c>
      <c r="E199" s="21">
        <v>41835</v>
      </c>
      <c r="F199" s="21">
        <v>41849</v>
      </c>
      <c r="G199" s="20" t="s">
        <v>4</v>
      </c>
      <c r="H199" s="20" t="s">
        <v>26</v>
      </c>
      <c r="I199" s="22">
        <v>6</v>
      </c>
      <c r="J199" s="20" t="s">
        <v>5</v>
      </c>
      <c r="K199" s="20" t="s">
        <v>26</v>
      </c>
      <c r="L199" s="20" t="s">
        <v>6</v>
      </c>
      <c r="M199" s="23" t="s">
        <v>26</v>
      </c>
      <c r="N199" s="23" t="s">
        <v>7</v>
      </c>
      <c r="O199" s="23" t="s">
        <v>26</v>
      </c>
      <c r="P199" s="24">
        <v>11.9</v>
      </c>
      <c r="Q199" s="24">
        <v>14.8</v>
      </c>
      <c r="R199" s="24">
        <v>19</v>
      </c>
      <c r="S199" s="24">
        <v>176.12</v>
      </c>
      <c r="T199" s="24">
        <v>1.25</v>
      </c>
      <c r="U199" s="24">
        <v>1024</v>
      </c>
      <c r="V199" s="24">
        <v>1280</v>
      </c>
      <c r="W199" s="24">
        <v>1.3109999999999999</v>
      </c>
      <c r="X199" s="23" t="s">
        <v>21</v>
      </c>
      <c r="Y199" s="23" t="s">
        <v>21</v>
      </c>
      <c r="Z199" s="24">
        <v>7444</v>
      </c>
      <c r="AA199" s="24">
        <v>60</v>
      </c>
      <c r="AB199" s="24">
        <v>170</v>
      </c>
      <c r="AC199" s="24">
        <v>160</v>
      </c>
      <c r="AD199" s="23" t="s">
        <v>28</v>
      </c>
      <c r="AE199" s="23" t="s">
        <v>23</v>
      </c>
      <c r="AF199" s="23" t="s">
        <v>11</v>
      </c>
      <c r="AG199" s="23" t="s">
        <v>26</v>
      </c>
      <c r="AH199" s="23" t="s">
        <v>26</v>
      </c>
      <c r="AI199" s="23" t="s">
        <v>12</v>
      </c>
      <c r="AJ199" s="23" t="s">
        <v>11</v>
      </c>
      <c r="AK199" s="23" t="s">
        <v>23</v>
      </c>
      <c r="AL199" s="23" t="s">
        <v>25</v>
      </c>
      <c r="AM199" s="23" t="s">
        <v>14</v>
      </c>
      <c r="AN199" s="23" t="s">
        <v>14</v>
      </c>
      <c r="AO199" s="23" t="s">
        <v>14</v>
      </c>
      <c r="AP199" s="23" t="s">
        <v>36</v>
      </c>
      <c r="AQ199" s="23" t="s">
        <v>14</v>
      </c>
      <c r="AR199" s="23"/>
      <c r="AS199" s="23" t="s">
        <v>25</v>
      </c>
      <c r="AT199" s="23" t="s">
        <v>14</v>
      </c>
      <c r="AU199" s="23" t="s">
        <v>14</v>
      </c>
      <c r="AV199" s="25" t="s">
        <v>14</v>
      </c>
      <c r="AW199" s="25" t="s">
        <v>26</v>
      </c>
      <c r="AX199" s="26">
        <v>19</v>
      </c>
      <c r="AY199" s="26">
        <v>176.12</v>
      </c>
      <c r="AZ199" s="25" t="s">
        <v>14</v>
      </c>
      <c r="BA199" s="25" t="s">
        <v>14</v>
      </c>
      <c r="BB199" s="23" t="s">
        <v>26</v>
      </c>
      <c r="BC199" s="23" t="s">
        <v>15</v>
      </c>
      <c r="BD199" s="23" t="s">
        <v>26</v>
      </c>
      <c r="BE199" s="23" t="s">
        <v>11</v>
      </c>
      <c r="BF199" s="23" t="s">
        <v>273</v>
      </c>
      <c r="BG199" s="23" t="s">
        <v>11</v>
      </c>
      <c r="BH199" s="23" t="s">
        <v>17</v>
      </c>
      <c r="BI199" s="23" t="s">
        <v>14</v>
      </c>
      <c r="BJ199" s="23"/>
      <c r="BK199" s="23" t="s">
        <v>11</v>
      </c>
      <c r="BL199" s="23" t="s">
        <v>11</v>
      </c>
      <c r="BM199" s="23" t="s">
        <v>11</v>
      </c>
      <c r="BN199" s="23"/>
      <c r="BO199" s="24">
        <v>6.2</v>
      </c>
      <c r="BP199" s="24">
        <v>266</v>
      </c>
      <c r="BQ199" s="24">
        <v>266</v>
      </c>
      <c r="BR199" s="24">
        <v>230</v>
      </c>
      <c r="BS199" s="24">
        <v>200</v>
      </c>
      <c r="BT199" s="23"/>
      <c r="BU199" s="23"/>
      <c r="BV199" s="24">
        <v>15.69</v>
      </c>
      <c r="BW199" s="24">
        <v>0.33</v>
      </c>
      <c r="BX199" s="23"/>
      <c r="BY199" s="24">
        <v>0.31</v>
      </c>
      <c r="BZ199" s="27">
        <v>0.33</v>
      </c>
      <c r="CA199" s="27">
        <v>0.31</v>
      </c>
      <c r="CB199" s="25"/>
      <c r="CC199" s="25"/>
      <c r="CD199" s="28">
        <v>15.59</v>
      </c>
      <c r="CE199" s="28">
        <v>0.37</v>
      </c>
      <c r="CF199" s="25"/>
      <c r="CG199" s="28">
        <v>0.35</v>
      </c>
      <c r="CH199" s="28">
        <v>15.96</v>
      </c>
      <c r="CI199" s="28">
        <v>0.5</v>
      </c>
      <c r="CJ199" s="28">
        <v>0.5</v>
      </c>
      <c r="CK199" s="28">
        <v>0</v>
      </c>
      <c r="CL199" s="28">
        <v>0</v>
      </c>
      <c r="CM199" s="28">
        <v>0.5</v>
      </c>
      <c r="CN199" s="25"/>
      <c r="CO199" s="28">
        <v>0</v>
      </c>
      <c r="CP199" s="30" t="s">
        <v>5</v>
      </c>
      <c r="CQ199" s="8">
        <f t="shared" si="34"/>
        <v>7443.7883261412671</v>
      </c>
      <c r="CR199" s="8">
        <f t="shared" si="35"/>
        <v>20</v>
      </c>
      <c r="CS199" s="8">
        <f t="shared" si="36"/>
        <v>1.5</v>
      </c>
      <c r="CT199" s="8">
        <f t="shared" si="37"/>
        <v>30</v>
      </c>
      <c r="CU199" s="8">
        <f t="shared" si="38"/>
        <v>200</v>
      </c>
      <c r="CV199" s="10">
        <f t="shared" si="39"/>
        <v>46847.92</v>
      </c>
      <c r="CW199" s="10">
        <f t="shared" si="42"/>
        <v>46.847919999999995</v>
      </c>
      <c r="CX199" s="8" t="str">
        <f t="shared" si="40"/>
        <v>No</v>
      </c>
      <c r="CY199" s="30" t="s">
        <v>11</v>
      </c>
      <c r="CZ199" s="30" t="s">
        <v>11</v>
      </c>
      <c r="DA199" s="31" t="s">
        <v>11</v>
      </c>
      <c r="DB199" s="31" t="s">
        <v>11</v>
      </c>
      <c r="DC199" s="8" t="str">
        <f t="shared" si="41"/>
        <v>No</v>
      </c>
      <c r="DD199" s="8" t="s">
        <v>11</v>
      </c>
      <c r="DE199" s="30" t="s">
        <v>11</v>
      </c>
      <c r="DF199" s="10">
        <f t="shared" si="43"/>
        <v>49.984559999999995</v>
      </c>
      <c r="DG199" s="9">
        <f>IF(S199&lt;Monitors!$H$4,(S199*Monitors!$I$4)+Monitors!$J$4,IF(S199&lt;Monitors!$H$5,(S199*Monitors!$I$5)+Monitors!$J$5,IF(S199&lt;Monitors!$H$6,(S199*Monitors!$I$6)+Monitors!$J$6,IF(S199&lt;Monitors!$H$7,(Monitors!$I$7*S199)+Monitors!$J$7,IF(S199&lt;Monitors!$H$8,(S199*Monitors!$I$8)+Monitors!$J$8,IF(S199&lt;Monitors!$H$9,(S199*Monitors!$I$9)+Monitors!$J$9,IF(S199&lt;Monitors!$H$10,(S199*Monitors!$I$10)+Monitors!$J$10,IF(S199&lt;Monitors!$H$11,(S199*Monitors!$I$11)+Monitors!$J$11,Monitors!$J$12))))))))</f>
        <v>36.19166666666667</v>
      </c>
      <c r="DH199" s="10">
        <f>$DF199-(Monitors!$B$4*'All Data'!$W199)</f>
        <v>41.948129999999992</v>
      </c>
      <c r="DI199" s="10">
        <f>IF($CX199="Yes",DH199-(Monitors!$E$4*(DG199+(Monitors!$B$4*'All Data'!$W199))),'All Data'!DH199)</f>
        <v>41.948129999999992</v>
      </c>
      <c r="DJ199" s="10">
        <f>IF(DD199="Yes",'All Data'!DI199-(DG199*Monitors!$C$4),'All Data'!DI199)</f>
        <v>41.948129999999992</v>
      </c>
      <c r="DK199" s="10">
        <f>IF($DE199="Yes",DJ199-(DG199*Monitors!$D$4),'All Data'!DJ199)</f>
        <v>41.948129999999992</v>
      </c>
      <c r="DL199" s="10">
        <f>IF($CZ199="Yes",DK199-Monitors!$C$7,'All Data'!DK199)</f>
        <v>41.948129999999992</v>
      </c>
      <c r="DM199" s="10">
        <f>IF($DA199="Yes",DL199-Monitors!$D$7,'All Data'!DL199)</f>
        <v>41.948129999999992</v>
      </c>
      <c r="DN199" s="10">
        <f>IF(DB199="Yes",DM199-((DG199+(W199*Monitors!$B$4))*Monitors!$F$4),'All Data'!DM199)</f>
        <v>41.948129999999992</v>
      </c>
      <c r="DO199" s="8" t="str">
        <f t="shared" si="44"/>
        <v>No</v>
      </c>
      <c r="DP199" s="10">
        <v>1.8739168000000002</v>
      </c>
      <c r="DQ199" s="10">
        <v>13.8160832</v>
      </c>
      <c r="DR199" s="10">
        <v>13.8160832</v>
      </c>
      <c r="DS199" s="9">
        <v>16.786932839379553</v>
      </c>
      <c r="DT199" s="9" t="s">
        <v>23</v>
      </c>
      <c r="DU199" s="14">
        <v>0</v>
      </c>
    </row>
    <row r="200" spans="1:125" ht="18" customHeight="1">
      <c r="A200" s="29">
        <v>199</v>
      </c>
      <c r="B200" s="29">
        <v>38</v>
      </c>
      <c r="C200" s="29">
        <v>1055</v>
      </c>
      <c r="D200" s="21">
        <v>42125</v>
      </c>
      <c r="E200" s="21">
        <v>42094</v>
      </c>
      <c r="F200" s="21">
        <v>42096</v>
      </c>
      <c r="G200" s="20" t="s">
        <v>4</v>
      </c>
      <c r="H200" s="20"/>
      <c r="I200" s="22">
        <v>6</v>
      </c>
      <c r="J200" s="20" t="s">
        <v>5</v>
      </c>
      <c r="K200" s="20"/>
      <c r="L200" s="20" t="s">
        <v>6</v>
      </c>
      <c r="M200" s="23"/>
      <c r="N200" s="23" t="s">
        <v>7</v>
      </c>
      <c r="O200" s="23"/>
      <c r="P200" s="24">
        <v>11.9</v>
      </c>
      <c r="Q200" s="24">
        <v>14.8</v>
      </c>
      <c r="R200" s="24">
        <v>19</v>
      </c>
      <c r="S200" s="24">
        <v>175.6</v>
      </c>
      <c r="T200" s="24">
        <v>1.25</v>
      </c>
      <c r="U200" s="24">
        <v>1024</v>
      </c>
      <c r="V200" s="24">
        <v>1280</v>
      </c>
      <c r="W200" s="24">
        <v>1.3109999999999999</v>
      </c>
      <c r="X200" s="23" t="s">
        <v>21</v>
      </c>
      <c r="Y200" s="23" t="s">
        <v>21</v>
      </c>
      <c r="Z200" s="24">
        <v>7464</v>
      </c>
      <c r="AA200" s="24">
        <v>60</v>
      </c>
      <c r="AB200" s="24">
        <v>170</v>
      </c>
      <c r="AC200" s="24">
        <v>160</v>
      </c>
      <c r="AD200" s="23" t="s">
        <v>10</v>
      </c>
      <c r="AE200" s="23" t="s">
        <v>11</v>
      </c>
      <c r="AF200" s="23" t="s">
        <v>11</v>
      </c>
      <c r="AG200" s="23"/>
      <c r="AH200" s="23"/>
      <c r="AI200" s="23" t="s">
        <v>12</v>
      </c>
      <c r="AJ200" s="23" t="s">
        <v>11</v>
      </c>
      <c r="AK200" s="23" t="s">
        <v>11</v>
      </c>
      <c r="AL200" s="23" t="s">
        <v>145</v>
      </c>
      <c r="AM200" s="23" t="s">
        <v>1196</v>
      </c>
      <c r="AN200" s="23" t="s">
        <v>14</v>
      </c>
      <c r="AO200" s="23"/>
      <c r="AP200" s="23" t="s">
        <v>36</v>
      </c>
      <c r="AQ200" s="23"/>
      <c r="AR200" s="23"/>
      <c r="AS200" s="23" t="s">
        <v>145</v>
      </c>
      <c r="AT200" s="23" t="s">
        <v>1196</v>
      </c>
      <c r="AU200" s="23" t="s">
        <v>14</v>
      </c>
      <c r="AV200" s="25"/>
      <c r="AW200" s="25"/>
      <c r="AX200" s="26">
        <v>19</v>
      </c>
      <c r="AY200" s="26">
        <v>175.6</v>
      </c>
      <c r="AZ200" s="25" t="s">
        <v>14</v>
      </c>
      <c r="BA200" s="25" t="s">
        <v>14</v>
      </c>
      <c r="BB200" s="23"/>
      <c r="BC200" s="23" t="s">
        <v>15</v>
      </c>
      <c r="BD200" s="23"/>
      <c r="BE200" s="23" t="s">
        <v>11</v>
      </c>
      <c r="BF200" s="23" t="s">
        <v>1195</v>
      </c>
      <c r="BG200" s="23" t="s">
        <v>11</v>
      </c>
      <c r="BH200" s="23" t="s">
        <v>17</v>
      </c>
      <c r="BI200" s="23"/>
      <c r="BJ200" s="23" t="s">
        <v>18</v>
      </c>
      <c r="BK200" s="23" t="s">
        <v>11</v>
      </c>
      <c r="BL200" s="23" t="s">
        <v>11</v>
      </c>
      <c r="BM200" s="23"/>
      <c r="BN200" s="23"/>
      <c r="BO200" s="24">
        <v>25</v>
      </c>
      <c r="BP200" s="24">
        <v>281</v>
      </c>
      <c r="BQ200" s="24">
        <v>250</v>
      </c>
      <c r="BR200" s="24">
        <v>280</v>
      </c>
      <c r="BS200" s="24">
        <v>201</v>
      </c>
      <c r="BT200" s="23"/>
      <c r="BU200" s="23"/>
      <c r="BV200" s="24">
        <v>15.93</v>
      </c>
      <c r="BW200" s="24">
        <v>0.13</v>
      </c>
      <c r="BX200" s="23"/>
      <c r="BY200" s="24">
        <v>0</v>
      </c>
      <c r="BZ200" s="27">
        <v>0.13</v>
      </c>
      <c r="CA200" s="27">
        <v>0</v>
      </c>
      <c r="CB200" s="25"/>
      <c r="CC200" s="25"/>
      <c r="CD200" s="28">
        <v>15.99</v>
      </c>
      <c r="CE200" s="28">
        <v>0.14000000000000001</v>
      </c>
      <c r="CF200" s="25"/>
      <c r="CG200" s="28">
        <v>0</v>
      </c>
      <c r="CH200" s="28">
        <v>16</v>
      </c>
      <c r="CI200" s="28">
        <v>0.5</v>
      </c>
      <c r="CJ200" s="28">
        <v>0.5</v>
      </c>
      <c r="CK200" s="25"/>
      <c r="CL200" s="25"/>
      <c r="CM200" s="28">
        <v>0.56000000000000005</v>
      </c>
      <c r="CN200" s="25"/>
      <c r="CO200" s="28">
        <v>0</v>
      </c>
      <c r="CP200" s="30" t="s">
        <v>5</v>
      </c>
      <c r="CQ200" s="8">
        <f t="shared" si="34"/>
        <v>7465.8314350797273</v>
      </c>
      <c r="CR200" s="8">
        <f t="shared" si="35"/>
        <v>20</v>
      </c>
      <c r="CS200" s="8">
        <f t="shared" si="36"/>
        <v>1.5</v>
      </c>
      <c r="CT200" s="8">
        <f t="shared" si="37"/>
        <v>30</v>
      </c>
      <c r="CU200" s="8">
        <f t="shared" si="38"/>
        <v>200</v>
      </c>
      <c r="CV200" s="10">
        <f t="shared" si="39"/>
        <v>49343.6</v>
      </c>
      <c r="CW200" s="10">
        <f t="shared" si="42"/>
        <v>49.343599999999995</v>
      </c>
      <c r="CX200" s="8" t="str">
        <f t="shared" si="40"/>
        <v>No</v>
      </c>
      <c r="CY200" s="30" t="s">
        <v>11</v>
      </c>
      <c r="CZ200" s="30" t="s">
        <v>11</v>
      </c>
      <c r="DA200" s="31" t="s">
        <v>11</v>
      </c>
      <c r="DB200" s="31" t="s">
        <v>11</v>
      </c>
      <c r="DC200" s="8" t="str">
        <f t="shared" si="41"/>
        <v>No</v>
      </c>
      <c r="DD200" s="8" t="s">
        <v>11</v>
      </c>
      <c r="DE200" s="30" t="s">
        <v>11</v>
      </c>
      <c r="DF200" s="10">
        <f t="shared" si="43"/>
        <v>49.581600000000002</v>
      </c>
      <c r="DG200" s="9">
        <f>IF(S200&lt;Monitors!$H$4,(S200*Monitors!$I$4)+Monitors!$J$4,IF(S200&lt;Monitors!$H$5,(S200*Monitors!$I$5)+Monitors!$J$5,IF(S200&lt;Monitors!$H$6,(S200*Monitors!$I$6)+Monitors!$J$6,IF(S200&lt;Monitors!$H$7,(Monitors!$I$7*S200)+Monitors!$J$7,IF(S200&lt;Monitors!$H$8,(S200*Monitors!$I$8)+Monitors!$J$8,IF(S200&lt;Monitors!$H$9,(S200*Monitors!$I$9)+Monitors!$J$9,IF(S200&lt;Monitors!$H$10,(S200*Monitors!$I$10)+Monitors!$J$10,IF(S200&lt;Monitors!$H$11,(S200*Monitors!$I$11)+Monitors!$J$11,Monitors!$J$12))))))))</f>
        <v>36.083333333333336</v>
      </c>
      <c r="DH200" s="10">
        <f>$DF200-(Monitors!$B$4*'All Data'!$W200)</f>
        <v>41.545169999999999</v>
      </c>
      <c r="DI200" s="10">
        <f>IF($CX200="Yes",DH200-(Monitors!$E$4*(DG200+(Monitors!$B$4*'All Data'!$W200))),'All Data'!DH200)</f>
        <v>41.545169999999999</v>
      </c>
      <c r="DJ200" s="10">
        <f>IF(DD200="Yes",'All Data'!DI200-(DG200*Monitors!$C$4),'All Data'!DI200)</f>
        <v>41.545169999999999</v>
      </c>
      <c r="DK200" s="10">
        <f>IF($DE200="Yes",DJ200-(DG200*Monitors!$D$4),'All Data'!DJ200)</f>
        <v>41.545169999999999</v>
      </c>
      <c r="DL200" s="10">
        <f>IF($CZ200="Yes",DK200-Monitors!$C$7,'All Data'!DK200)</f>
        <v>41.545169999999999</v>
      </c>
      <c r="DM200" s="10">
        <f>IF($DA200="Yes",DL200-Monitors!$D$7,'All Data'!DL200)</f>
        <v>41.545169999999999</v>
      </c>
      <c r="DN200" s="10">
        <f>IF(DB200="Yes",DM200-((DG200+(W200*Monitors!$B$4))*Monitors!$F$4),'All Data'!DM200)</f>
        <v>41.545169999999999</v>
      </c>
      <c r="DO200" s="8" t="str">
        <f t="shared" si="44"/>
        <v>No</v>
      </c>
      <c r="DP200" s="10">
        <v>1.9737440000000002</v>
      </c>
      <c r="DQ200" s="10">
        <v>13.956256</v>
      </c>
      <c r="DR200" s="10">
        <v>13.956256</v>
      </c>
      <c r="DS200" s="9">
        <v>16.737833754558785</v>
      </c>
      <c r="DT200" s="9" t="s">
        <v>23</v>
      </c>
      <c r="DU200" s="14">
        <v>0</v>
      </c>
    </row>
    <row r="201" spans="1:125" ht="18" customHeight="1">
      <c r="A201" s="29">
        <v>200</v>
      </c>
      <c r="B201" s="29">
        <v>5</v>
      </c>
      <c r="C201" s="29">
        <v>701</v>
      </c>
      <c r="D201" s="21">
        <v>41228</v>
      </c>
      <c r="E201" s="21">
        <v>41220</v>
      </c>
      <c r="F201" s="21">
        <v>41217</v>
      </c>
      <c r="G201" s="20"/>
      <c r="H201" s="20"/>
      <c r="I201" s="22">
        <v>6</v>
      </c>
      <c r="J201" s="20" t="s">
        <v>5</v>
      </c>
      <c r="K201" s="20"/>
      <c r="L201" s="20" t="s">
        <v>27</v>
      </c>
      <c r="M201" s="23" t="s">
        <v>27</v>
      </c>
      <c r="N201" s="23" t="s">
        <v>7</v>
      </c>
      <c r="O201" s="23"/>
      <c r="P201" s="24">
        <v>9.6</v>
      </c>
      <c r="Q201" s="24">
        <v>17</v>
      </c>
      <c r="R201" s="24">
        <v>19.5</v>
      </c>
      <c r="S201" s="24">
        <v>162.69999999999999</v>
      </c>
      <c r="T201" s="24">
        <v>1.78</v>
      </c>
      <c r="U201" s="24">
        <v>900</v>
      </c>
      <c r="V201" s="24">
        <v>1600</v>
      </c>
      <c r="W201" s="24">
        <v>1.4</v>
      </c>
      <c r="X201" s="23" t="s">
        <v>40</v>
      </c>
      <c r="Y201" s="23" t="s">
        <v>40</v>
      </c>
      <c r="Z201" s="24">
        <v>8851</v>
      </c>
      <c r="AA201" s="24">
        <v>60</v>
      </c>
      <c r="AB201" s="24">
        <v>170</v>
      </c>
      <c r="AC201" s="24">
        <v>160</v>
      </c>
      <c r="AD201" s="23" t="s">
        <v>10</v>
      </c>
      <c r="AE201" s="23" t="s">
        <v>11</v>
      </c>
      <c r="AF201" s="23" t="s">
        <v>11</v>
      </c>
      <c r="AG201" s="23"/>
      <c r="AH201" s="23"/>
      <c r="AI201" s="23" t="s">
        <v>12</v>
      </c>
      <c r="AJ201" s="23" t="s">
        <v>23</v>
      </c>
      <c r="AK201" s="23" t="s">
        <v>11</v>
      </c>
      <c r="AL201" s="23" t="s">
        <v>25</v>
      </c>
      <c r="AM201" s="23"/>
      <c r="AN201" s="23" t="s">
        <v>14</v>
      </c>
      <c r="AO201" s="23"/>
      <c r="AP201" s="23" t="s">
        <v>14</v>
      </c>
      <c r="AQ201" s="23"/>
      <c r="AR201" s="23"/>
      <c r="AS201" s="23" t="s">
        <v>25</v>
      </c>
      <c r="AT201" s="23"/>
      <c r="AU201" s="23" t="s">
        <v>14</v>
      </c>
      <c r="AV201" s="25"/>
      <c r="AW201" s="25"/>
      <c r="AX201" s="26">
        <v>19.5</v>
      </c>
      <c r="AY201" s="26">
        <v>162.69999999999999</v>
      </c>
      <c r="AZ201" s="25" t="s">
        <v>14</v>
      </c>
      <c r="BA201" s="25" t="s">
        <v>14</v>
      </c>
      <c r="BB201" s="23"/>
      <c r="BC201" s="23" t="s">
        <v>15</v>
      </c>
      <c r="BD201" s="23"/>
      <c r="BE201" s="23" t="s">
        <v>11</v>
      </c>
      <c r="BF201" s="23" t="s">
        <v>124</v>
      </c>
      <c r="BG201" s="23" t="s">
        <v>11</v>
      </c>
      <c r="BH201" s="23" t="s">
        <v>17</v>
      </c>
      <c r="BI201" s="23"/>
      <c r="BJ201" s="23" t="s">
        <v>18</v>
      </c>
      <c r="BK201" s="23" t="s">
        <v>11</v>
      </c>
      <c r="BL201" s="23" t="s">
        <v>11</v>
      </c>
      <c r="BM201" s="23"/>
      <c r="BN201" s="23"/>
      <c r="BO201" s="24">
        <v>45.8</v>
      </c>
      <c r="BP201" s="24">
        <v>244.8</v>
      </c>
      <c r="BQ201" s="24">
        <v>300</v>
      </c>
      <c r="BR201" s="24">
        <v>236.4</v>
      </c>
      <c r="BS201" s="24">
        <v>200</v>
      </c>
      <c r="BT201" s="23"/>
      <c r="BU201" s="23"/>
      <c r="BV201" s="24">
        <v>11.88</v>
      </c>
      <c r="BW201" s="24">
        <v>0.42</v>
      </c>
      <c r="BX201" s="23"/>
      <c r="BY201" s="24">
        <v>0.24</v>
      </c>
      <c r="BZ201" s="27">
        <v>0.42</v>
      </c>
      <c r="CA201" s="27">
        <v>0.24</v>
      </c>
      <c r="CB201" s="25"/>
      <c r="CC201" s="25"/>
      <c r="CD201" s="28">
        <v>12.24</v>
      </c>
      <c r="CE201" s="28">
        <v>0.49</v>
      </c>
      <c r="CF201" s="25"/>
      <c r="CG201" s="28">
        <v>0.31</v>
      </c>
      <c r="CH201" s="28">
        <v>16.399999999999999</v>
      </c>
      <c r="CI201" s="28">
        <v>0.5</v>
      </c>
      <c r="CJ201" s="28">
        <v>0.5</v>
      </c>
      <c r="CK201" s="25"/>
      <c r="CL201" s="25"/>
      <c r="CM201" s="28">
        <v>0.5</v>
      </c>
      <c r="CN201" s="25"/>
      <c r="CO201" s="28">
        <v>0</v>
      </c>
      <c r="CP201" s="30" t="s">
        <v>5</v>
      </c>
      <c r="CQ201" s="8">
        <f t="shared" si="34"/>
        <v>8604.7940995697609</v>
      </c>
      <c r="CR201" s="8">
        <f t="shared" si="35"/>
        <v>20</v>
      </c>
      <c r="CS201" s="8">
        <f t="shared" si="36"/>
        <v>1.5</v>
      </c>
      <c r="CT201" s="8">
        <f t="shared" si="37"/>
        <v>30</v>
      </c>
      <c r="CU201" s="8">
        <f t="shared" si="38"/>
        <v>200</v>
      </c>
      <c r="CV201" s="10">
        <f t="shared" si="39"/>
        <v>39828.959999999999</v>
      </c>
      <c r="CW201" s="10">
        <f t="shared" si="42"/>
        <v>39.828960000000002</v>
      </c>
      <c r="CX201" s="8" t="str">
        <f t="shared" si="40"/>
        <v>No</v>
      </c>
      <c r="CY201" s="30" t="s">
        <v>11</v>
      </c>
      <c r="CZ201" s="30" t="s">
        <v>11</v>
      </c>
      <c r="DA201" s="31" t="s">
        <v>11</v>
      </c>
      <c r="DB201" s="31" t="s">
        <v>11</v>
      </c>
      <c r="DC201" s="8" t="str">
        <f t="shared" si="41"/>
        <v>No</v>
      </c>
      <c r="DD201" s="8" t="s">
        <v>11</v>
      </c>
      <c r="DE201" s="30" t="s">
        <v>11</v>
      </c>
      <c r="DF201" s="10">
        <f t="shared" si="43"/>
        <v>38.815559999999998</v>
      </c>
      <c r="DG201" s="9">
        <f>IF(S201&lt;Monitors!$H$4,(S201*Monitors!$I$4)+Monitors!$J$4,IF(S201&lt;Monitors!$H$5,(S201*Monitors!$I$5)+Monitors!$J$5,IF(S201&lt;Monitors!$H$6,(S201*Monitors!$I$6)+Monitors!$J$6,IF(S201&lt;Monitors!$H$7,(Monitors!$I$7*S201)+Monitors!$J$7,IF(S201&lt;Monitors!$H$8,(S201*Monitors!$I$8)+Monitors!$J$8,IF(S201&lt;Monitors!$H$9,(S201*Monitors!$I$9)+Monitors!$J$9,IF(S201&lt;Monitors!$H$10,(S201*Monitors!$I$10)+Monitors!$J$10,IF(S201&lt;Monitors!$H$11,(S201*Monitors!$I$11)+Monitors!$J$11,Monitors!$J$12))))))))</f>
        <v>33.395833333333336</v>
      </c>
      <c r="DH201" s="10">
        <f>$DF201-(Monitors!$B$4*'All Data'!$W201)</f>
        <v>30.233559999999997</v>
      </c>
      <c r="DI201" s="10">
        <f>IF($CX201="Yes",DH201-(Monitors!$E$4*(DG201+(Monitors!$B$4*'All Data'!$W201))),'All Data'!DH201)</f>
        <v>30.233559999999997</v>
      </c>
      <c r="DJ201" s="10">
        <f>IF(DD201="Yes",'All Data'!DI201-(DG201*Monitors!$C$4),'All Data'!DI201)</f>
        <v>30.233559999999997</v>
      </c>
      <c r="DK201" s="10">
        <f>IF($DE201="Yes",DJ201-(DG201*Monitors!$D$4),'All Data'!DJ201)</f>
        <v>30.233559999999997</v>
      </c>
      <c r="DL201" s="10">
        <f>IF($CZ201="Yes",DK201-Monitors!$C$7,'All Data'!DK201)</f>
        <v>30.233559999999997</v>
      </c>
      <c r="DM201" s="10">
        <f>IF($DA201="Yes",DL201-Monitors!$D$7,'All Data'!DL201)</f>
        <v>30.233559999999997</v>
      </c>
      <c r="DN201" s="10">
        <f>IF(DB201="Yes",DM201-((DG201+(W201*Monitors!$B$4))*Monitors!$F$4),'All Data'!DM201)</f>
        <v>30.233559999999997</v>
      </c>
      <c r="DO201" s="8" t="str">
        <f t="shared" si="44"/>
        <v>Yes</v>
      </c>
      <c r="DP201" s="10">
        <v>1.5931584000000001</v>
      </c>
      <c r="DQ201" s="10">
        <v>10.286841600000001</v>
      </c>
      <c r="DR201" s="10">
        <v>10.286841600000001</v>
      </c>
      <c r="DS201" s="9">
        <v>15.518660944462322</v>
      </c>
      <c r="DT201" s="9" t="s">
        <v>23</v>
      </c>
      <c r="DU201" s="14">
        <v>0</v>
      </c>
    </row>
    <row r="202" spans="1:125" ht="18" customHeight="1">
      <c r="A202" s="29">
        <v>201</v>
      </c>
      <c r="B202" s="29">
        <v>5</v>
      </c>
      <c r="C202" s="29">
        <v>1057</v>
      </c>
      <c r="D202" s="21">
        <v>41228</v>
      </c>
      <c r="E202" s="21">
        <v>41208</v>
      </c>
      <c r="F202" s="21">
        <v>41213</v>
      </c>
      <c r="G202" s="20"/>
      <c r="H202" s="20"/>
      <c r="I202" s="22">
        <v>6</v>
      </c>
      <c r="J202" s="20" t="s">
        <v>5</v>
      </c>
      <c r="K202" s="20"/>
      <c r="L202" s="20" t="s">
        <v>27</v>
      </c>
      <c r="M202" s="23" t="s">
        <v>27</v>
      </c>
      <c r="N202" s="23" t="s">
        <v>7</v>
      </c>
      <c r="O202" s="23"/>
      <c r="P202" s="24">
        <v>9.6</v>
      </c>
      <c r="Q202" s="24">
        <v>17</v>
      </c>
      <c r="R202" s="24">
        <v>19.5</v>
      </c>
      <c r="S202" s="24">
        <v>162.69999999999999</v>
      </c>
      <c r="T202" s="24">
        <v>1.78</v>
      </c>
      <c r="U202" s="24">
        <v>900</v>
      </c>
      <c r="V202" s="24">
        <v>1600</v>
      </c>
      <c r="W202" s="24">
        <v>1.4</v>
      </c>
      <c r="X202" s="23" t="s">
        <v>40</v>
      </c>
      <c r="Y202" s="23" t="s">
        <v>40</v>
      </c>
      <c r="Z202" s="24">
        <v>8851</v>
      </c>
      <c r="AA202" s="24">
        <v>60</v>
      </c>
      <c r="AB202" s="24">
        <v>170</v>
      </c>
      <c r="AC202" s="24">
        <v>160</v>
      </c>
      <c r="AD202" s="23" t="s">
        <v>10</v>
      </c>
      <c r="AE202" s="23" t="s">
        <v>11</v>
      </c>
      <c r="AF202" s="23" t="s">
        <v>11</v>
      </c>
      <c r="AG202" s="23"/>
      <c r="AH202" s="23"/>
      <c r="AI202" s="23" t="s">
        <v>57</v>
      </c>
      <c r="AJ202" s="23" t="s">
        <v>23</v>
      </c>
      <c r="AK202" s="23" t="s">
        <v>11</v>
      </c>
      <c r="AL202" s="23" t="s">
        <v>25</v>
      </c>
      <c r="AM202" s="23"/>
      <c r="AN202" s="23" t="s">
        <v>14</v>
      </c>
      <c r="AO202" s="23"/>
      <c r="AP202" s="23" t="s">
        <v>14</v>
      </c>
      <c r="AQ202" s="23"/>
      <c r="AR202" s="23"/>
      <c r="AS202" s="23" t="s">
        <v>25</v>
      </c>
      <c r="AT202" s="23"/>
      <c r="AU202" s="23" t="s">
        <v>14</v>
      </c>
      <c r="AV202" s="25"/>
      <c r="AW202" s="25"/>
      <c r="AX202" s="26">
        <v>19.5</v>
      </c>
      <c r="AY202" s="26">
        <v>162.69999999999999</v>
      </c>
      <c r="AZ202" s="25" t="s">
        <v>14</v>
      </c>
      <c r="BA202" s="25" t="s">
        <v>14</v>
      </c>
      <c r="BB202" s="23"/>
      <c r="BC202" s="23" t="s">
        <v>15</v>
      </c>
      <c r="BD202" s="23"/>
      <c r="BE202" s="23" t="s">
        <v>11</v>
      </c>
      <c r="BF202" s="23" t="s">
        <v>124</v>
      </c>
      <c r="BG202" s="23" t="s">
        <v>11</v>
      </c>
      <c r="BH202" s="23" t="s">
        <v>17</v>
      </c>
      <c r="BI202" s="23"/>
      <c r="BJ202" s="23" t="s">
        <v>18</v>
      </c>
      <c r="BK202" s="23" t="s">
        <v>11</v>
      </c>
      <c r="BL202" s="23" t="s">
        <v>11</v>
      </c>
      <c r="BM202" s="23"/>
      <c r="BN202" s="23"/>
      <c r="BO202" s="24">
        <v>45.8</v>
      </c>
      <c r="BP202" s="24">
        <v>244.8</v>
      </c>
      <c r="BQ202" s="24">
        <v>300</v>
      </c>
      <c r="BR202" s="24">
        <v>236.4</v>
      </c>
      <c r="BS202" s="24">
        <v>200</v>
      </c>
      <c r="BT202" s="23"/>
      <c r="BU202" s="23"/>
      <c r="BV202" s="24">
        <v>11.88</v>
      </c>
      <c r="BW202" s="24">
        <v>0.42</v>
      </c>
      <c r="BX202" s="23"/>
      <c r="BY202" s="24">
        <v>0.24</v>
      </c>
      <c r="BZ202" s="27">
        <v>0.42</v>
      </c>
      <c r="CA202" s="27">
        <v>0.24</v>
      </c>
      <c r="CB202" s="25"/>
      <c r="CC202" s="25"/>
      <c r="CD202" s="28">
        <v>12.24</v>
      </c>
      <c r="CE202" s="28">
        <v>0.49</v>
      </c>
      <c r="CF202" s="25"/>
      <c r="CG202" s="28">
        <v>0.31</v>
      </c>
      <c r="CH202" s="28">
        <v>16.399999999999999</v>
      </c>
      <c r="CI202" s="28">
        <v>0.5</v>
      </c>
      <c r="CJ202" s="28">
        <v>0.5</v>
      </c>
      <c r="CK202" s="25"/>
      <c r="CL202" s="25"/>
      <c r="CM202" s="28">
        <v>0.5</v>
      </c>
      <c r="CN202" s="25"/>
      <c r="CO202" s="28">
        <v>0</v>
      </c>
      <c r="CP202" s="30" t="s">
        <v>5</v>
      </c>
      <c r="CQ202" s="8">
        <f t="shared" si="34"/>
        <v>8604.7940995697609</v>
      </c>
      <c r="CR202" s="8">
        <f t="shared" si="35"/>
        <v>20</v>
      </c>
      <c r="CS202" s="8">
        <f t="shared" si="36"/>
        <v>1.5</v>
      </c>
      <c r="CT202" s="8">
        <f t="shared" si="37"/>
        <v>30</v>
      </c>
      <c r="CU202" s="8">
        <f t="shared" si="38"/>
        <v>200</v>
      </c>
      <c r="CV202" s="10">
        <f t="shared" si="39"/>
        <v>39828.959999999999</v>
      </c>
      <c r="CW202" s="10">
        <f t="shared" si="42"/>
        <v>39.828960000000002</v>
      </c>
      <c r="CX202" s="8" t="str">
        <f t="shared" si="40"/>
        <v>No</v>
      </c>
      <c r="CY202" s="30" t="s">
        <v>11</v>
      </c>
      <c r="CZ202" s="30" t="s">
        <v>11</v>
      </c>
      <c r="DA202" s="31" t="s">
        <v>11</v>
      </c>
      <c r="DB202" s="31" t="s">
        <v>11</v>
      </c>
      <c r="DC202" s="8" t="str">
        <f t="shared" si="41"/>
        <v>No</v>
      </c>
      <c r="DD202" s="8" t="s">
        <v>11</v>
      </c>
      <c r="DE202" s="30" t="s">
        <v>11</v>
      </c>
      <c r="DF202" s="10">
        <f t="shared" si="43"/>
        <v>38.815559999999998</v>
      </c>
      <c r="DG202" s="9">
        <f>IF(S202&lt;Monitors!$H$4,(S202*Monitors!$I$4)+Monitors!$J$4,IF(S202&lt;Monitors!$H$5,(S202*Monitors!$I$5)+Monitors!$J$5,IF(S202&lt;Monitors!$H$6,(S202*Monitors!$I$6)+Monitors!$J$6,IF(S202&lt;Monitors!$H$7,(Monitors!$I$7*S202)+Monitors!$J$7,IF(S202&lt;Monitors!$H$8,(S202*Monitors!$I$8)+Monitors!$J$8,IF(S202&lt;Monitors!$H$9,(S202*Monitors!$I$9)+Monitors!$J$9,IF(S202&lt;Monitors!$H$10,(S202*Monitors!$I$10)+Monitors!$J$10,IF(S202&lt;Monitors!$H$11,(S202*Monitors!$I$11)+Monitors!$J$11,Monitors!$J$12))))))))</f>
        <v>33.395833333333336</v>
      </c>
      <c r="DH202" s="10">
        <f>$DF202-(Monitors!$B$4*'All Data'!$W202)</f>
        <v>30.233559999999997</v>
      </c>
      <c r="DI202" s="10">
        <f>IF($CX202="Yes",DH202-(Monitors!$E$4*(DG202+(Monitors!$B$4*'All Data'!$W202))),'All Data'!DH202)</f>
        <v>30.233559999999997</v>
      </c>
      <c r="DJ202" s="10">
        <f>IF(DD202="Yes",'All Data'!DI202-(DG202*Monitors!$C$4),'All Data'!DI202)</f>
        <v>30.233559999999997</v>
      </c>
      <c r="DK202" s="10">
        <f>IF($DE202="Yes",DJ202-(DG202*Monitors!$D$4),'All Data'!DJ202)</f>
        <v>30.233559999999997</v>
      </c>
      <c r="DL202" s="10">
        <f>IF($CZ202="Yes",DK202-Monitors!$C$7,'All Data'!DK202)</f>
        <v>30.233559999999997</v>
      </c>
      <c r="DM202" s="10">
        <f>IF($DA202="Yes",DL202-Monitors!$D$7,'All Data'!DL202)</f>
        <v>30.233559999999997</v>
      </c>
      <c r="DN202" s="10">
        <f>IF(DB202="Yes",DM202-((DG202+(W202*Monitors!$B$4))*Monitors!$F$4),'All Data'!DM202)</f>
        <v>30.233559999999997</v>
      </c>
      <c r="DO202" s="8" t="str">
        <f t="shared" si="44"/>
        <v>Yes</v>
      </c>
      <c r="DP202" s="10">
        <v>1.5931584000000001</v>
      </c>
      <c r="DQ202" s="10">
        <v>10.286841600000001</v>
      </c>
      <c r="DR202" s="10">
        <v>10.286841600000001</v>
      </c>
      <c r="DS202" s="9">
        <v>15.518660944462322</v>
      </c>
      <c r="DT202" s="9" t="s">
        <v>23</v>
      </c>
      <c r="DU202" s="14">
        <v>0</v>
      </c>
    </row>
    <row r="203" spans="1:125" ht="18" customHeight="1">
      <c r="A203" s="29">
        <v>202</v>
      </c>
      <c r="B203" s="29">
        <v>5</v>
      </c>
      <c r="C203" s="29">
        <v>1058</v>
      </c>
      <c r="D203" s="21">
        <v>41228</v>
      </c>
      <c r="E203" s="21">
        <v>41208</v>
      </c>
      <c r="F203" s="21">
        <v>41211</v>
      </c>
      <c r="G203" s="20"/>
      <c r="H203" s="20"/>
      <c r="I203" s="22">
        <v>6</v>
      </c>
      <c r="J203" s="20" t="s">
        <v>5</v>
      </c>
      <c r="K203" s="20"/>
      <c r="L203" s="20" t="s">
        <v>27</v>
      </c>
      <c r="M203" s="23" t="s">
        <v>27</v>
      </c>
      <c r="N203" s="23" t="s">
        <v>7</v>
      </c>
      <c r="O203" s="23"/>
      <c r="P203" s="24">
        <v>9.6</v>
      </c>
      <c r="Q203" s="24">
        <v>17</v>
      </c>
      <c r="R203" s="24">
        <v>19.5</v>
      </c>
      <c r="S203" s="24">
        <v>162.69999999999999</v>
      </c>
      <c r="T203" s="24">
        <v>1.78</v>
      </c>
      <c r="U203" s="24">
        <v>900</v>
      </c>
      <c r="V203" s="24">
        <v>1600</v>
      </c>
      <c r="W203" s="24">
        <v>1.4</v>
      </c>
      <c r="X203" s="23" t="s">
        <v>40</v>
      </c>
      <c r="Y203" s="23" t="s">
        <v>40</v>
      </c>
      <c r="Z203" s="24">
        <v>8851</v>
      </c>
      <c r="AA203" s="24">
        <v>60</v>
      </c>
      <c r="AB203" s="24">
        <v>170</v>
      </c>
      <c r="AC203" s="24">
        <v>160</v>
      </c>
      <c r="AD203" s="23" t="s">
        <v>10</v>
      </c>
      <c r="AE203" s="23" t="s">
        <v>11</v>
      </c>
      <c r="AF203" s="23" t="s">
        <v>11</v>
      </c>
      <c r="AG203" s="23"/>
      <c r="AH203" s="23"/>
      <c r="AI203" s="23" t="s">
        <v>57</v>
      </c>
      <c r="AJ203" s="23" t="s">
        <v>23</v>
      </c>
      <c r="AK203" s="23" t="s">
        <v>11</v>
      </c>
      <c r="AL203" s="23" t="s">
        <v>25</v>
      </c>
      <c r="AM203" s="23"/>
      <c r="AN203" s="23" t="s">
        <v>14</v>
      </c>
      <c r="AO203" s="23"/>
      <c r="AP203" s="23" t="s">
        <v>14</v>
      </c>
      <c r="AQ203" s="23"/>
      <c r="AR203" s="23"/>
      <c r="AS203" s="23" t="s">
        <v>25</v>
      </c>
      <c r="AT203" s="23"/>
      <c r="AU203" s="23" t="s">
        <v>14</v>
      </c>
      <c r="AV203" s="25"/>
      <c r="AW203" s="25"/>
      <c r="AX203" s="26">
        <v>19.5</v>
      </c>
      <c r="AY203" s="26">
        <v>162.69999999999999</v>
      </c>
      <c r="AZ203" s="25" t="s">
        <v>14</v>
      </c>
      <c r="BA203" s="25" t="s">
        <v>14</v>
      </c>
      <c r="BB203" s="23"/>
      <c r="BC203" s="23" t="s">
        <v>15</v>
      </c>
      <c r="BD203" s="23"/>
      <c r="BE203" s="23" t="s">
        <v>11</v>
      </c>
      <c r="BF203" s="23" t="s">
        <v>124</v>
      </c>
      <c r="BG203" s="23" t="s">
        <v>11</v>
      </c>
      <c r="BH203" s="23" t="s">
        <v>17</v>
      </c>
      <c r="BI203" s="23"/>
      <c r="BJ203" s="23" t="s">
        <v>18</v>
      </c>
      <c r="BK203" s="23" t="s">
        <v>11</v>
      </c>
      <c r="BL203" s="23" t="s">
        <v>11</v>
      </c>
      <c r="BM203" s="23"/>
      <c r="BN203" s="23"/>
      <c r="BO203" s="24">
        <v>45.8</v>
      </c>
      <c r="BP203" s="24">
        <v>244.8</v>
      </c>
      <c r="BQ203" s="24">
        <v>300</v>
      </c>
      <c r="BR203" s="24">
        <v>236.4</v>
      </c>
      <c r="BS203" s="24">
        <v>200</v>
      </c>
      <c r="BT203" s="23"/>
      <c r="BU203" s="23"/>
      <c r="BV203" s="24">
        <v>11.88</v>
      </c>
      <c r="BW203" s="24">
        <v>0.42</v>
      </c>
      <c r="BX203" s="23"/>
      <c r="BY203" s="24">
        <v>0.24</v>
      </c>
      <c r="BZ203" s="27">
        <v>0.42</v>
      </c>
      <c r="CA203" s="27">
        <v>0.24</v>
      </c>
      <c r="CB203" s="25"/>
      <c r="CC203" s="25"/>
      <c r="CD203" s="28">
        <v>12.24</v>
      </c>
      <c r="CE203" s="28">
        <v>0.49</v>
      </c>
      <c r="CF203" s="25"/>
      <c r="CG203" s="28">
        <v>0.31</v>
      </c>
      <c r="CH203" s="28">
        <v>16.399999999999999</v>
      </c>
      <c r="CI203" s="28">
        <v>0.5</v>
      </c>
      <c r="CJ203" s="28">
        <v>0.5</v>
      </c>
      <c r="CK203" s="25"/>
      <c r="CL203" s="25"/>
      <c r="CM203" s="28">
        <v>0.5</v>
      </c>
      <c r="CN203" s="25"/>
      <c r="CO203" s="28">
        <v>0</v>
      </c>
      <c r="CP203" s="30" t="s">
        <v>5</v>
      </c>
      <c r="CQ203" s="8">
        <f t="shared" si="34"/>
        <v>8604.7940995697609</v>
      </c>
      <c r="CR203" s="8">
        <f t="shared" si="35"/>
        <v>20</v>
      </c>
      <c r="CS203" s="8">
        <f t="shared" si="36"/>
        <v>1.5</v>
      </c>
      <c r="CT203" s="8">
        <f t="shared" si="37"/>
        <v>30</v>
      </c>
      <c r="CU203" s="8">
        <f t="shared" si="38"/>
        <v>200</v>
      </c>
      <c r="CV203" s="10">
        <f t="shared" si="39"/>
        <v>39828.959999999999</v>
      </c>
      <c r="CW203" s="10">
        <f t="shared" si="42"/>
        <v>39.828960000000002</v>
      </c>
      <c r="CX203" s="8" t="str">
        <f t="shared" si="40"/>
        <v>No</v>
      </c>
      <c r="CY203" s="30" t="s">
        <v>11</v>
      </c>
      <c r="CZ203" s="30" t="s">
        <v>11</v>
      </c>
      <c r="DA203" s="31" t="s">
        <v>11</v>
      </c>
      <c r="DB203" s="31" t="s">
        <v>11</v>
      </c>
      <c r="DC203" s="8" t="str">
        <f t="shared" si="41"/>
        <v>No</v>
      </c>
      <c r="DD203" s="8" t="s">
        <v>11</v>
      </c>
      <c r="DE203" s="30" t="s">
        <v>11</v>
      </c>
      <c r="DF203" s="10">
        <f t="shared" si="43"/>
        <v>38.815559999999998</v>
      </c>
      <c r="DG203" s="9">
        <f>IF(S203&lt;Monitors!$H$4,(S203*Monitors!$I$4)+Monitors!$J$4,IF(S203&lt;Monitors!$H$5,(S203*Monitors!$I$5)+Monitors!$J$5,IF(S203&lt;Monitors!$H$6,(S203*Monitors!$I$6)+Monitors!$J$6,IF(S203&lt;Monitors!$H$7,(Monitors!$I$7*S203)+Monitors!$J$7,IF(S203&lt;Monitors!$H$8,(S203*Monitors!$I$8)+Monitors!$J$8,IF(S203&lt;Monitors!$H$9,(S203*Monitors!$I$9)+Monitors!$J$9,IF(S203&lt;Monitors!$H$10,(S203*Monitors!$I$10)+Monitors!$J$10,IF(S203&lt;Monitors!$H$11,(S203*Monitors!$I$11)+Monitors!$J$11,Monitors!$J$12))))))))</f>
        <v>33.395833333333336</v>
      </c>
      <c r="DH203" s="10">
        <f>$DF203-(Monitors!$B$4*'All Data'!$W203)</f>
        <v>30.233559999999997</v>
      </c>
      <c r="DI203" s="10">
        <f>IF($CX203="Yes",DH203-(Monitors!$E$4*(DG203+(Monitors!$B$4*'All Data'!$W203))),'All Data'!DH203)</f>
        <v>30.233559999999997</v>
      </c>
      <c r="DJ203" s="10">
        <f>IF(DD203="Yes",'All Data'!DI203-(DG203*Monitors!$C$4),'All Data'!DI203)</f>
        <v>30.233559999999997</v>
      </c>
      <c r="DK203" s="10">
        <f>IF($DE203="Yes",DJ203-(DG203*Monitors!$D$4),'All Data'!DJ203)</f>
        <v>30.233559999999997</v>
      </c>
      <c r="DL203" s="10">
        <f>IF($CZ203="Yes",DK203-Monitors!$C$7,'All Data'!DK203)</f>
        <v>30.233559999999997</v>
      </c>
      <c r="DM203" s="10">
        <f>IF($DA203="Yes",DL203-Monitors!$D$7,'All Data'!DL203)</f>
        <v>30.233559999999997</v>
      </c>
      <c r="DN203" s="10">
        <f>IF(DB203="Yes",DM203-((DG203+(W203*Monitors!$B$4))*Monitors!$F$4),'All Data'!DM203)</f>
        <v>30.233559999999997</v>
      </c>
      <c r="DO203" s="8" t="str">
        <f t="shared" si="44"/>
        <v>Yes</v>
      </c>
      <c r="DP203" s="10">
        <v>1.5931584000000001</v>
      </c>
      <c r="DQ203" s="10">
        <v>10.286841600000001</v>
      </c>
      <c r="DR203" s="10">
        <v>10.286841600000001</v>
      </c>
      <c r="DS203" s="9">
        <v>15.518660944462322</v>
      </c>
      <c r="DT203" s="9" t="s">
        <v>23</v>
      </c>
      <c r="DU203" s="14">
        <v>0</v>
      </c>
    </row>
    <row r="204" spans="1:125" ht="18" customHeight="1">
      <c r="A204" s="29">
        <v>203</v>
      </c>
      <c r="B204" s="29">
        <v>5</v>
      </c>
      <c r="C204" s="29">
        <v>700</v>
      </c>
      <c r="D204" s="21">
        <v>41228</v>
      </c>
      <c r="E204" s="21">
        <v>41220</v>
      </c>
      <c r="F204" s="21">
        <v>41217</v>
      </c>
      <c r="G204" s="20"/>
      <c r="H204" s="20"/>
      <c r="I204" s="22">
        <v>6</v>
      </c>
      <c r="J204" s="20" t="s">
        <v>5</v>
      </c>
      <c r="K204" s="20"/>
      <c r="L204" s="20" t="s">
        <v>27</v>
      </c>
      <c r="M204" s="23" t="s">
        <v>27</v>
      </c>
      <c r="N204" s="23" t="s">
        <v>7</v>
      </c>
      <c r="O204" s="23"/>
      <c r="P204" s="24">
        <v>9.8000000000000007</v>
      </c>
      <c r="Q204" s="24">
        <v>17.399999999999999</v>
      </c>
      <c r="R204" s="24">
        <v>20</v>
      </c>
      <c r="S204" s="24">
        <v>171</v>
      </c>
      <c r="T204" s="24">
        <v>1.78</v>
      </c>
      <c r="U204" s="24">
        <v>900</v>
      </c>
      <c r="V204" s="24">
        <v>1600</v>
      </c>
      <c r="W204" s="24">
        <v>1.4</v>
      </c>
      <c r="X204" s="23" t="s">
        <v>40</v>
      </c>
      <c r="Y204" s="23" t="s">
        <v>40</v>
      </c>
      <c r="Z204" s="24">
        <v>8421</v>
      </c>
      <c r="AA204" s="24">
        <v>60</v>
      </c>
      <c r="AB204" s="24">
        <v>170</v>
      </c>
      <c r="AC204" s="24">
        <v>160</v>
      </c>
      <c r="AD204" s="23" t="s">
        <v>10</v>
      </c>
      <c r="AE204" s="23" t="s">
        <v>11</v>
      </c>
      <c r="AF204" s="23" t="s">
        <v>11</v>
      </c>
      <c r="AG204" s="23"/>
      <c r="AH204" s="23"/>
      <c r="AI204" s="23" t="s">
        <v>12</v>
      </c>
      <c r="AJ204" s="23" t="s">
        <v>23</v>
      </c>
      <c r="AK204" s="23" t="s">
        <v>11</v>
      </c>
      <c r="AL204" s="23" t="s">
        <v>25</v>
      </c>
      <c r="AM204" s="23"/>
      <c r="AN204" s="23" t="s">
        <v>14</v>
      </c>
      <c r="AO204" s="23"/>
      <c r="AP204" s="23" t="s">
        <v>14</v>
      </c>
      <c r="AQ204" s="23"/>
      <c r="AR204" s="23"/>
      <c r="AS204" s="23" t="s">
        <v>25</v>
      </c>
      <c r="AT204" s="23"/>
      <c r="AU204" s="23" t="s">
        <v>14</v>
      </c>
      <c r="AV204" s="25"/>
      <c r="AW204" s="25"/>
      <c r="AX204" s="26">
        <v>20</v>
      </c>
      <c r="AY204" s="26">
        <v>171</v>
      </c>
      <c r="AZ204" s="25" t="s">
        <v>14</v>
      </c>
      <c r="BA204" s="25" t="s">
        <v>14</v>
      </c>
      <c r="BB204" s="23"/>
      <c r="BC204" s="23" t="s">
        <v>15</v>
      </c>
      <c r="BD204" s="23"/>
      <c r="BE204" s="23" t="s">
        <v>11</v>
      </c>
      <c r="BF204" s="23" t="s">
        <v>123</v>
      </c>
      <c r="BG204" s="23" t="s">
        <v>11</v>
      </c>
      <c r="BH204" s="23" t="s">
        <v>17</v>
      </c>
      <c r="BI204" s="23"/>
      <c r="BJ204" s="23" t="s">
        <v>18</v>
      </c>
      <c r="BK204" s="23" t="s">
        <v>11</v>
      </c>
      <c r="BL204" s="23" t="s">
        <v>11</v>
      </c>
      <c r="BM204" s="23"/>
      <c r="BN204" s="23"/>
      <c r="BO204" s="24">
        <v>37.6</v>
      </c>
      <c r="BP204" s="24">
        <v>200.2</v>
      </c>
      <c r="BQ204" s="24">
        <v>300</v>
      </c>
      <c r="BR204" s="24">
        <v>196.1</v>
      </c>
      <c r="BS204" s="24">
        <v>200</v>
      </c>
      <c r="BT204" s="23"/>
      <c r="BU204" s="23"/>
      <c r="BV204" s="24">
        <v>14.84</v>
      </c>
      <c r="BW204" s="24">
        <v>0.44</v>
      </c>
      <c r="BX204" s="23"/>
      <c r="BY204" s="24">
        <v>0.24</v>
      </c>
      <c r="BZ204" s="27">
        <v>0.44</v>
      </c>
      <c r="CA204" s="27">
        <v>0.24</v>
      </c>
      <c r="CB204" s="25"/>
      <c r="CC204" s="25"/>
      <c r="CD204" s="28">
        <v>15.13</v>
      </c>
      <c r="CE204" s="28">
        <v>0.49</v>
      </c>
      <c r="CF204" s="25"/>
      <c r="CG204" s="28">
        <v>0.31</v>
      </c>
      <c r="CH204" s="28">
        <v>16.600000000000001</v>
      </c>
      <c r="CI204" s="28">
        <v>0.5</v>
      </c>
      <c r="CJ204" s="28">
        <v>0.5</v>
      </c>
      <c r="CK204" s="25"/>
      <c r="CL204" s="25"/>
      <c r="CM204" s="28">
        <v>0.5</v>
      </c>
      <c r="CN204" s="25"/>
      <c r="CO204" s="28">
        <v>0</v>
      </c>
      <c r="CP204" s="30" t="s">
        <v>5</v>
      </c>
      <c r="CQ204" s="8">
        <f t="shared" si="34"/>
        <v>8187.1345029239765</v>
      </c>
      <c r="CR204" s="8">
        <f t="shared" si="35"/>
        <v>22</v>
      </c>
      <c r="CS204" s="8">
        <f t="shared" si="36"/>
        <v>1.5</v>
      </c>
      <c r="CT204" s="8">
        <f t="shared" si="37"/>
        <v>30</v>
      </c>
      <c r="CU204" s="8">
        <f t="shared" si="38"/>
        <v>200</v>
      </c>
      <c r="CV204" s="10">
        <f t="shared" si="39"/>
        <v>34234.199999999997</v>
      </c>
      <c r="CW204" s="10">
        <f t="shared" si="42"/>
        <v>34.234199999999994</v>
      </c>
      <c r="CX204" s="8" t="str">
        <f t="shared" si="40"/>
        <v>No</v>
      </c>
      <c r="CY204" s="30" t="s">
        <v>11</v>
      </c>
      <c r="CZ204" s="30" t="s">
        <v>11</v>
      </c>
      <c r="DA204" s="31" t="s">
        <v>11</v>
      </c>
      <c r="DB204" s="31" t="s">
        <v>11</v>
      </c>
      <c r="DC204" s="8" t="str">
        <f t="shared" si="41"/>
        <v>No</v>
      </c>
      <c r="DD204" s="8" t="s">
        <v>11</v>
      </c>
      <c r="DE204" s="30" t="s">
        <v>11</v>
      </c>
      <c r="DF204" s="10">
        <f t="shared" si="43"/>
        <v>48.004800000000003</v>
      </c>
      <c r="DG204" s="9">
        <f>IF(S204&lt;Monitors!$H$4,(S204*Monitors!$I$4)+Monitors!$J$4,IF(S204&lt;Monitors!$H$5,(S204*Monitors!$I$5)+Monitors!$J$5,IF(S204&lt;Monitors!$H$6,(S204*Monitors!$I$6)+Monitors!$J$6,IF(S204&lt;Monitors!$H$7,(Monitors!$I$7*S204)+Monitors!$J$7,IF(S204&lt;Monitors!$H$8,(S204*Monitors!$I$8)+Monitors!$J$8,IF(S204&lt;Monitors!$H$9,(S204*Monitors!$I$9)+Monitors!$J$9,IF(S204&lt;Monitors!$H$10,(S204*Monitors!$I$10)+Monitors!$J$10,IF(S204&lt;Monitors!$H$11,(S204*Monitors!$I$11)+Monitors!$J$11,Monitors!$J$12))))))))</f>
        <v>35.125</v>
      </c>
      <c r="DH204" s="10">
        <f>$DF204-(Monitors!$B$4*'All Data'!$W204)</f>
        <v>39.422800000000002</v>
      </c>
      <c r="DI204" s="10">
        <f>IF($CX204="Yes",DH204-(Monitors!$E$4*(DG204+(Monitors!$B$4*'All Data'!$W204))),'All Data'!DH204)</f>
        <v>39.422800000000002</v>
      </c>
      <c r="DJ204" s="10">
        <f>IF(DD204="Yes",'All Data'!DI204-(DG204*Monitors!$C$4),'All Data'!DI204)</f>
        <v>39.422800000000002</v>
      </c>
      <c r="DK204" s="10">
        <f>IF($DE204="Yes",DJ204-(DG204*Monitors!$D$4),'All Data'!DJ204)</f>
        <v>39.422800000000002</v>
      </c>
      <c r="DL204" s="10">
        <f>IF($CZ204="Yes",DK204-Monitors!$C$7,'All Data'!DK204)</f>
        <v>39.422800000000002</v>
      </c>
      <c r="DM204" s="10">
        <f>IF($DA204="Yes",DL204-Monitors!$D$7,'All Data'!DL204)</f>
        <v>39.422800000000002</v>
      </c>
      <c r="DN204" s="10">
        <f>IF(DB204="Yes",DM204-((DG204+(W204*Monitors!$B$4))*Monitors!$F$4),'All Data'!DM204)</f>
        <v>39.422800000000002</v>
      </c>
      <c r="DO204" s="8" t="str">
        <f t="shared" si="44"/>
        <v>No</v>
      </c>
      <c r="DP204" s="10">
        <v>1.3693679999999999</v>
      </c>
      <c r="DQ204" s="10">
        <v>13.470632</v>
      </c>
      <c r="DR204" s="10">
        <v>13.470632</v>
      </c>
      <c r="DS204" s="9">
        <v>16.303337049671832</v>
      </c>
      <c r="DT204" s="9" t="s">
        <v>23</v>
      </c>
      <c r="DU204" s="14">
        <v>0</v>
      </c>
    </row>
    <row r="205" spans="1:125" ht="18" customHeight="1">
      <c r="A205" s="29">
        <v>204</v>
      </c>
      <c r="B205" s="29">
        <v>19</v>
      </c>
      <c r="C205" s="29">
        <v>882</v>
      </c>
      <c r="D205" s="21">
        <v>41532</v>
      </c>
      <c r="E205" s="21">
        <v>41521</v>
      </c>
      <c r="F205" s="21">
        <v>41526</v>
      </c>
      <c r="G205" s="20" t="s">
        <v>4</v>
      </c>
      <c r="H205" s="20"/>
      <c r="I205" s="22">
        <v>6</v>
      </c>
      <c r="J205" s="20" t="s">
        <v>5</v>
      </c>
      <c r="K205" s="20"/>
      <c r="L205" s="20" t="s">
        <v>49</v>
      </c>
      <c r="M205" s="23"/>
      <c r="N205" s="23" t="s">
        <v>7</v>
      </c>
      <c r="O205" s="23"/>
      <c r="P205" s="24">
        <v>6.5</v>
      </c>
      <c r="Q205" s="24">
        <v>11.6</v>
      </c>
      <c r="R205" s="24">
        <v>13.3</v>
      </c>
      <c r="S205" s="24">
        <v>75.2</v>
      </c>
      <c r="T205" s="24">
        <v>1.78</v>
      </c>
      <c r="U205" s="24">
        <v>900</v>
      </c>
      <c r="V205" s="24">
        <v>1600</v>
      </c>
      <c r="W205" s="24">
        <v>1.44</v>
      </c>
      <c r="X205" s="23" t="s">
        <v>40</v>
      </c>
      <c r="Y205" s="23" t="s">
        <v>40</v>
      </c>
      <c r="Z205" s="24">
        <v>19139</v>
      </c>
      <c r="AA205" s="24">
        <v>60</v>
      </c>
      <c r="AB205" s="24">
        <v>150</v>
      </c>
      <c r="AC205" s="24">
        <v>150</v>
      </c>
      <c r="AD205" s="23" t="s">
        <v>10</v>
      </c>
      <c r="AE205" s="23" t="s">
        <v>11</v>
      </c>
      <c r="AF205" s="23" t="s">
        <v>11</v>
      </c>
      <c r="AG205" s="23"/>
      <c r="AH205" s="23"/>
      <c r="AI205" s="23" t="s">
        <v>57</v>
      </c>
      <c r="AJ205" s="23" t="s">
        <v>11</v>
      </c>
      <c r="AK205" s="23" t="s">
        <v>11</v>
      </c>
      <c r="AL205" s="23" t="s">
        <v>60</v>
      </c>
      <c r="AM205" s="23"/>
      <c r="AN205" s="23" t="s">
        <v>14</v>
      </c>
      <c r="AO205" s="23"/>
      <c r="AP205" s="23" t="s">
        <v>14</v>
      </c>
      <c r="AQ205" s="23"/>
      <c r="AR205" s="23"/>
      <c r="AS205" s="23" t="s">
        <v>60</v>
      </c>
      <c r="AT205" s="23"/>
      <c r="AU205" s="23" t="s">
        <v>14</v>
      </c>
      <c r="AV205" s="25"/>
      <c r="AW205" s="25"/>
      <c r="AX205" s="26">
        <v>13.3</v>
      </c>
      <c r="AY205" s="26">
        <v>75.2</v>
      </c>
      <c r="AZ205" s="25" t="s">
        <v>14</v>
      </c>
      <c r="BA205" s="25" t="s">
        <v>14</v>
      </c>
      <c r="BB205" s="23"/>
      <c r="BC205" s="23" t="s">
        <v>15</v>
      </c>
      <c r="BD205" s="23"/>
      <c r="BE205" s="23" t="s">
        <v>11</v>
      </c>
      <c r="BF205" s="23" t="s">
        <v>709</v>
      </c>
      <c r="BG205" s="23" t="s">
        <v>11</v>
      </c>
      <c r="BH205" s="23" t="s">
        <v>17</v>
      </c>
      <c r="BI205" s="23"/>
      <c r="BJ205" s="23" t="s">
        <v>18</v>
      </c>
      <c r="BK205" s="23" t="s">
        <v>11</v>
      </c>
      <c r="BL205" s="23" t="s">
        <v>11</v>
      </c>
      <c r="BM205" s="23" t="s">
        <v>11</v>
      </c>
      <c r="BN205" s="23"/>
      <c r="BO205" s="24">
        <v>1.7</v>
      </c>
      <c r="BP205" s="24">
        <v>200.9</v>
      </c>
      <c r="BQ205" s="24">
        <v>300</v>
      </c>
      <c r="BR205" s="24">
        <v>178.5</v>
      </c>
      <c r="BS205" s="24">
        <v>200.9</v>
      </c>
      <c r="BT205" s="23"/>
      <c r="BU205" s="23"/>
      <c r="BV205" s="24">
        <v>8.59</v>
      </c>
      <c r="BW205" s="24">
        <v>0.46</v>
      </c>
      <c r="BX205" s="24">
        <v>0.42</v>
      </c>
      <c r="BY205" s="23"/>
      <c r="BZ205" s="27">
        <v>0.46</v>
      </c>
      <c r="CA205" s="27"/>
      <c r="CB205" s="25"/>
      <c r="CC205" s="25"/>
      <c r="CD205" s="28">
        <v>8.7100000000000009</v>
      </c>
      <c r="CE205" s="28">
        <v>0.46</v>
      </c>
      <c r="CF205" s="28">
        <v>0.48</v>
      </c>
      <c r="CG205" s="25"/>
      <c r="CH205" s="28">
        <v>14.9</v>
      </c>
      <c r="CI205" s="28">
        <v>0.5</v>
      </c>
      <c r="CJ205" s="28">
        <v>0.5</v>
      </c>
      <c r="CK205" s="25"/>
      <c r="CL205" s="25"/>
      <c r="CM205" s="28">
        <v>0.53</v>
      </c>
      <c r="CN205" s="28">
        <v>8.86</v>
      </c>
      <c r="CO205" s="28">
        <v>0</v>
      </c>
      <c r="CP205" s="30" t="s">
        <v>5</v>
      </c>
      <c r="CQ205" s="8">
        <f t="shared" si="34"/>
        <v>19148.936170212764</v>
      </c>
      <c r="CR205" s="8">
        <f t="shared" si="35"/>
        <v>14</v>
      </c>
      <c r="CS205" s="8">
        <f t="shared" si="36"/>
        <v>1.5</v>
      </c>
      <c r="CT205" s="8">
        <f t="shared" si="37"/>
        <v>30</v>
      </c>
      <c r="CU205" s="8">
        <f t="shared" si="38"/>
        <v>200</v>
      </c>
      <c r="CV205" s="10">
        <f t="shared" si="39"/>
        <v>15107.68</v>
      </c>
      <c r="CW205" s="10">
        <f t="shared" si="42"/>
        <v>15.10768</v>
      </c>
      <c r="CX205" s="8" t="str">
        <f t="shared" si="40"/>
        <v>No</v>
      </c>
      <c r="CY205" s="30" t="s">
        <v>11</v>
      </c>
      <c r="CZ205" s="30" t="s">
        <v>11</v>
      </c>
      <c r="DA205" s="31" t="s">
        <v>11</v>
      </c>
      <c r="DB205" s="31" t="s">
        <v>11</v>
      </c>
      <c r="DC205" s="8" t="str">
        <f t="shared" si="41"/>
        <v>No</v>
      </c>
      <c r="DD205" s="8" t="s">
        <v>11</v>
      </c>
      <c r="DE205" s="30" t="s">
        <v>11</v>
      </c>
      <c r="DF205" s="10">
        <f t="shared" si="43"/>
        <v>28.95618</v>
      </c>
      <c r="DG205" s="9">
        <f>IF(S205&lt;Monitors!$H$4,(S205*Monitors!$I$4)+Monitors!$J$4,IF(S205&lt;Monitors!$H$5,(S205*Monitors!$I$5)+Monitors!$J$5,IF(S205&lt;Monitors!$H$6,(S205*Monitors!$I$6)+Monitors!$J$6,IF(S205&lt;Monitors!$H$7,(Monitors!$I$7*S205)+Monitors!$J$7,IF(S205&lt;Monitors!$H$8,(S205*Monitors!$I$8)+Monitors!$J$8,IF(S205&lt;Monitors!$H$9,(S205*Monitors!$I$9)+Monitors!$J$9,IF(S205&lt;Monitors!$H$10,(S205*Monitors!$I$10)+Monitors!$J$10,IF(S205&lt;Monitors!$H$11,(S205*Monitors!$I$11)+Monitors!$J$11,Monitors!$J$12))))))))</f>
        <v>13.627692307692309</v>
      </c>
      <c r="DH205" s="10">
        <f>$DF205-(Monitors!$B$4*'All Data'!$W205)</f>
        <v>20.128979999999999</v>
      </c>
      <c r="DI205" s="10">
        <f>IF($CX205="Yes",DH205-(Monitors!$E$4*(DG205+(Monitors!$B$4*'All Data'!$W205))),'All Data'!DH205)</f>
        <v>20.128979999999999</v>
      </c>
      <c r="DJ205" s="10">
        <f>IF(DD205="Yes",'All Data'!DI205-(DG205*Monitors!$C$4),'All Data'!DI205)</f>
        <v>20.128979999999999</v>
      </c>
      <c r="DK205" s="10">
        <f>IF($DE205="Yes",DJ205-(DG205*Monitors!$D$4),'All Data'!DJ205)</f>
        <v>20.128979999999999</v>
      </c>
      <c r="DL205" s="10">
        <f>IF($CZ205="Yes",DK205-Monitors!$C$7,'All Data'!DK205)</f>
        <v>20.128979999999999</v>
      </c>
      <c r="DM205" s="10">
        <f>IF($DA205="Yes",DL205-Monitors!$D$7,'All Data'!DL205)</f>
        <v>20.128979999999999</v>
      </c>
      <c r="DN205" s="10">
        <f>IF(DB205="Yes",DM205-((DG205+(W205*Monitors!$B$4))*Monitors!$F$4),'All Data'!DM205)</f>
        <v>20.128979999999999</v>
      </c>
      <c r="DO205" s="8" t="str">
        <f t="shared" si="44"/>
        <v>No</v>
      </c>
      <c r="DP205" s="10">
        <v>0.60430720000000004</v>
      </c>
      <c r="DQ205" s="10">
        <v>7.9856927999999998</v>
      </c>
      <c r="DR205" s="10">
        <v>7.9856927999999998</v>
      </c>
      <c r="DS205" s="9">
        <v>7.2089984004245151</v>
      </c>
      <c r="DT205" s="9" t="s">
        <v>11</v>
      </c>
      <c r="DU205" s="14">
        <v>0</v>
      </c>
    </row>
    <row r="206" spans="1:125" ht="18" customHeight="1">
      <c r="A206" s="29">
        <v>205</v>
      </c>
      <c r="B206" s="29">
        <v>4</v>
      </c>
      <c r="C206" s="29">
        <v>1136</v>
      </c>
      <c r="D206" s="21">
        <v>41900</v>
      </c>
      <c r="E206" s="21">
        <v>41816</v>
      </c>
      <c r="F206" s="21">
        <v>41830</v>
      </c>
      <c r="G206" s="20" t="s">
        <v>4</v>
      </c>
      <c r="H206" s="20"/>
      <c r="I206" s="22">
        <v>6</v>
      </c>
      <c r="J206" s="20" t="s">
        <v>5</v>
      </c>
      <c r="K206" s="20"/>
      <c r="L206" s="20" t="s">
        <v>6</v>
      </c>
      <c r="M206" s="23"/>
      <c r="N206" s="23" t="s">
        <v>7</v>
      </c>
      <c r="O206" s="23"/>
      <c r="P206" s="24">
        <v>13.2</v>
      </c>
      <c r="Q206" s="24">
        <v>23.5</v>
      </c>
      <c r="R206" s="24">
        <v>27</v>
      </c>
      <c r="S206" s="24">
        <v>311.7</v>
      </c>
      <c r="T206" s="24">
        <v>1.78</v>
      </c>
      <c r="U206" s="24">
        <v>1080</v>
      </c>
      <c r="V206" s="24">
        <v>1920</v>
      </c>
      <c r="W206" s="24">
        <v>2.0739999999999998</v>
      </c>
      <c r="X206" s="23" t="s">
        <v>47</v>
      </c>
      <c r="Y206" s="23" t="s">
        <v>47</v>
      </c>
      <c r="Z206" s="24">
        <v>6653</v>
      </c>
      <c r="AA206" s="24">
        <v>60</v>
      </c>
      <c r="AB206" s="24">
        <v>178</v>
      </c>
      <c r="AC206" s="24">
        <v>178</v>
      </c>
      <c r="AD206" s="23" t="s">
        <v>10</v>
      </c>
      <c r="AE206" s="23" t="s">
        <v>11</v>
      </c>
      <c r="AF206" s="23" t="s">
        <v>11</v>
      </c>
      <c r="AG206" s="23"/>
      <c r="AH206" s="23"/>
      <c r="AI206" s="23" t="s">
        <v>57</v>
      </c>
      <c r="AJ206" s="23" t="s">
        <v>23</v>
      </c>
      <c r="AK206" s="23" t="s">
        <v>23</v>
      </c>
      <c r="AL206" s="23" t="s">
        <v>114</v>
      </c>
      <c r="AM206" s="23"/>
      <c r="AN206" s="23" t="s">
        <v>72</v>
      </c>
      <c r="AO206" s="23"/>
      <c r="AP206" s="23" t="s">
        <v>14</v>
      </c>
      <c r="AQ206" s="23"/>
      <c r="AR206" s="23"/>
      <c r="AS206" s="23" t="s">
        <v>114</v>
      </c>
      <c r="AT206" s="23"/>
      <c r="AU206" s="23" t="s">
        <v>83</v>
      </c>
      <c r="AV206" s="25"/>
      <c r="AW206" s="25"/>
      <c r="AX206" s="26">
        <v>27</v>
      </c>
      <c r="AY206" s="26">
        <v>311.7</v>
      </c>
      <c r="AZ206" s="25" t="s">
        <v>72</v>
      </c>
      <c r="BA206" s="25" t="s">
        <v>83</v>
      </c>
      <c r="BB206" s="23"/>
      <c r="BC206" s="23" t="s">
        <v>15</v>
      </c>
      <c r="BD206" s="23"/>
      <c r="BE206" s="23" t="s">
        <v>11</v>
      </c>
      <c r="BF206" s="23" t="s">
        <v>449</v>
      </c>
      <c r="BG206" s="23" t="s">
        <v>11</v>
      </c>
      <c r="BH206" s="23" t="s">
        <v>17</v>
      </c>
      <c r="BI206" s="23"/>
      <c r="BJ206" s="23" t="s">
        <v>272</v>
      </c>
      <c r="BK206" s="23" t="s">
        <v>11</v>
      </c>
      <c r="BL206" s="23" t="s">
        <v>11</v>
      </c>
      <c r="BM206" s="23"/>
      <c r="BN206" s="23"/>
      <c r="BO206" s="24">
        <v>0</v>
      </c>
      <c r="BP206" s="24">
        <v>289.3</v>
      </c>
      <c r="BQ206" s="24">
        <v>300</v>
      </c>
      <c r="BR206" s="24">
        <v>188.4</v>
      </c>
      <c r="BS206" s="24">
        <v>200.1</v>
      </c>
      <c r="BT206" s="23"/>
      <c r="BU206" s="23"/>
      <c r="BV206" s="24">
        <v>17.2</v>
      </c>
      <c r="BW206" s="24">
        <v>0.2</v>
      </c>
      <c r="BX206" s="24">
        <v>0.16</v>
      </c>
      <c r="BY206" s="24">
        <v>0.15</v>
      </c>
      <c r="BZ206" s="27">
        <v>0.2</v>
      </c>
      <c r="CA206" s="27">
        <v>0.15</v>
      </c>
      <c r="CB206" s="25"/>
      <c r="CC206" s="25"/>
      <c r="CD206" s="28">
        <v>17.260000000000002</v>
      </c>
      <c r="CE206" s="28">
        <v>0.22</v>
      </c>
      <c r="CF206" s="28">
        <v>0.2</v>
      </c>
      <c r="CG206" s="28">
        <v>0.18</v>
      </c>
      <c r="CH206" s="28">
        <v>29.1</v>
      </c>
      <c r="CI206" s="28">
        <v>1</v>
      </c>
      <c r="CJ206" s="28">
        <v>0.5</v>
      </c>
      <c r="CK206" s="25"/>
      <c r="CL206" s="25"/>
      <c r="CM206" s="28">
        <v>0.56999999999999995</v>
      </c>
      <c r="CN206" s="25"/>
      <c r="CO206" s="28">
        <v>0</v>
      </c>
      <c r="CP206" s="30" t="s">
        <v>5</v>
      </c>
      <c r="CQ206" s="8">
        <f t="shared" si="34"/>
        <v>6653.833814565287</v>
      </c>
      <c r="CR206" s="8">
        <f t="shared" si="35"/>
        <v>28</v>
      </c>
      <c r="CS206" s="8">
        <f t="shared" si="36"/>
        <v>2.5</v>
      </c>
      <c r="CT206" s="8">
        <f t="shared" si="37"/>
        <v>30</v>
      </c>
      <c r="CU206" s="8">
        <f t="shared" si="38"/>
        <v>200</v>
      </c>
      <c r="CV206" s="10">
        <f t="shared" si="39"/>
        <v>90174.81</v>
      </c>
      <c r="CW206" s="10">
        <f t="shared" si="42"/>
        <v>90.174809999999994</v>
      </c>
      <c r="CX206" s="8" t="str">
        <f t="shared" si="40"/>
        <v>No</v>
      </c>
      <c r="CY206" s="30" t="s">
        <v>11</v>
      </c>
      <c r="CZ206" s="30" t="s">
        <v>11</v>
      </c>
      <c r="DA206" s="31" t="s">
        <v>11</v>
      </c>
      <c r="DB206" s="31" t="s">
        <v>11</v>
      </c>
      <c r="DC206" s="8" t="str">
        <f t="shared" si="41"/>
        <v>No</v>
      </c>
      <c r="DD206" s="8" t="s">
        <v>11</v>
      </c>
      <c r="DE206" s="30" t="s">
        <v>11</v>
      </c>
      <c r="DF206" s="10">
        <f t="shared" si="43"/>
        <v>53.873999999999995</v>
      </c>
      <c r="DG206" s="9">
        <f>IF(S206&lt;Monitors!$H$4,(S206*Monitors!$I$4)+Monitors!$J$4,IF(S206&lt;Monitors!$H$5,(S206*Monitors!$I$5)+Monitors!$J$5,IF(S206&lt;Monitors!$H$6,(S206*Monitors!$I$6)+Monitors!$J$6,IF(S206&lt;Monitors!$H$7,(Monitors!$I$7*S206)+Monitors!$J$7,IF(S206&lt;Monitors!$H$8,(S206*Monitors!$I$8)+Monitors!$J$8,IF(S206&lt;Monitors!$H$9,(S206*Monitors!$I$9)+Monitors!$J$9,IF(S206&lt;Monitors!$H$10,(S206*Monitors!$I$10)+Monitors!$J$10,IF(S206&lt;Monitors!$H$11,(S206*Monitors!$I$11)+Monitors!$J$11,Monitors!$J$12))))))))</f>
        <v>51.34</v>
      </c>
      <c r="DH206" s="10">
        <f>$DF206-(Monitors!$B$4*'All Data'!$W206)</f>
        <v>41.160379999999996</v>
      </c>
      <c r="DI206" s="10">
        <f>IF($CX206="Yes",DH206-(Monitors!$E$4*(DG206+(Monitors!$B$4*'All Data'!$W206))),'All Data'!DH206)</f>
        <v>41.160379999999996</v>
      </c>
      <c r="DJ206" s="10">
        <f>IF(DD206="Yes",'All Data'!DI206-(DG206*Monitors!$C$4),'All Data'!DI206)</f>
        <v>41.160379999999996</v>
      </c>
      <c r="DK206" s="10">
        <f>IF($DE206="Yes",DJ206-(DG206*Monitors!$D$4),'All Data'!DJ206)</f>
        <v>41.160379999999996</v>
      </c>
      <c r="DL206" s="10">
        <f>IF($CZ206="Yes",DK206-Monitors!$C$7,'All Data'!DK206)</f>
        <v>41.160379999999996</v>
      </c>
      <c r="DM206" s="10">
        <f>IF($DA206="Yes",DL206-Monitors!$D$7,'All Data'!DL206)</f>
        <v>41.160379999999996</v>
      </c>
      <c r="DN206" s="10">
        <f>IF(DB206="Yes",DM206-((DG206+(W206*Monitors!$B$4))*Monitors!$F$4),'All Data'!DM206)</f>
        <v>41.160379999999996</v>
      </c>
      <c r="DO206" s="8" t="str">
        <f t="shared" si="44"/>
        <v>Yes</v>
      </c>
      <c r="DP206" s="10">
        <v>3.6069924000000002</v>
      </c>
      <c r="DQ206" s="10">
        <v>13.5930076</v>
      </c>
      <c r="DR206" s="10">
        <v>13.5930076</v>
      </c>
      <c r="DS206" s="9">
        <v>29.41446083624961</v>
      </c>
      <c r="DT206" s="9" t="s">
        <v>23</v>
      </c>
      <c r="DU206" s="14">
        <v>0</v>
      </c>
    </row>
    <row r="207" spans="1:125" ht="18" customHeight="1">
      <c r="A207" s="29">
        <v>206</v>
      </c>
      <c r="B207" s="29">
        <v>4</v>
      </c>
      <c r="C207" s="29">
        <v>987</v>
      </c>
      <c r="D207" s="21">
        <v>41419</v>
      </c>
      <c r="E207" s="21">
        <v>41361</v>
      </c>
      <c r="F207" s="21">
        <v>41401</v>
      </c>
      <c r="G207" s="20" t="s">
        <v>4</v>
      </c>
      <c r="H207" s="20" t="s">
        <v>26</v>
      </c>
      <c r="I207" s="22">
        <v>6</v>
      </c>
      <c r="J207" s="20" t="s">
        <v>5</v>
      </c>
      <c r="K207" s="20" t="s">
        <v>26</v>
      </c>
      <c r="L207" s="20" t="s">
        <v>27</v>
      </c>
      <c r="M207" s="23" t="s">
        <v>27</v>
      </c>
      <c r="N207" s="23" t="s">
        <v>7</v>
      </c>
      <c r="O207" s="23" t="s">
        <v>26</v>
      </c>
      <c r="P207" s="24">
        <v>13.2</v>
      </c>
      <c r="Q207" s="24">
        <v>23.5</v>
      </c>
      <c r="R207" s="24">
        <v>27</v>
      </c>
      <c r="S207" s="24">
        <v>311.67</v>
      </c>
      <c r="T207" s="24">
        <v>1.78</v>
      </c>
      <c r="U207" s="24">
        <v>1080</v>
      </c>
      <c r="V207" s="24">
        <v>1920</v>
      </c>
      <c r="W207" s="24">
        <v>2.0739999999999998</v>
      </c>
      <c r="X207" s="23" t="s">
        <v>47</v>
      </c>
      <c r="Y207" s="23" t="s">
        <v>47</v>
      </c>
      <c r="Z207" s="24">
        <v>6653</v>
      </c>
      <c r="AA207" s="24">
        <v>60</v>
      </c>
      <c r="AB207" s="24">
        <v>170</v>
      </c>
      <c r="AC207" s="24">
        <v>160</v>
      </c>
      <c r="AD207" s="23" t="s">
        <v>28</v>
      </c>
      <c r="AE207" s="23" t="s">
        <v>23</v>
      </c>
      <c r="AF207" s="23" t="s">
        <v>11</v>
      </c>
      <c r="AG207" s="23" t="s">
        <v>26</v>
      </c>
      <c r="AH207" s="23" t="s">
        <v>26</v>
      </c>
      <c r="AI207" s="23" t="s">
        <v>12</v>
      </c>
      <c r="AJ207" s="23" t="s">
        <v>11</v>
      </c>
      <c r="AK207" s="23" t="s">
        <v>23</v>
      </c>
      <c r="AL207" s="23" t="s">
        <v>78</v>
      </c>
      <c r="AM207" s="23" t="s">
        <v>26</v>
      </c>
      <c r="AN207" s="23" t="s">
        <v>72</v>
      </c>
      <c r="AO207" s="23" t="s">
        <v>26</v>
      </c>
      <c r="AP207" s="23" t="s">
        <v>14</v>
      </c>
      <c r="AQ207" s="23" t="s">
        <v>26</v>
      </c>
      <c r="AR207" s="23"/>
      <c r="AS207" s="23" t="s">
        <v>78</v>
      </c>
      <c r="AT207" s="23" t="s">
        <v>26</v>
      </c>
      <c r="AU207" s="23" t="s">
        <v>83</v>
      </c>
      <c r="AV207" s="25" t="s">
        <v>26</v>
      </c>
      <c r="AW207" s="25" t="s">
        <v>26</v>
      </c>
      <c r="AX207" s="26">
        <v>27</v>
      </c>
      <c r="AY207" s="26">
        <v>311.67</v>
      </c>
      <c r="AZ207" s="25" t="s">
        <v>72</v>
      </c>
      <c r="BA207" s="25" t="s">
        <v>83</v>
      </c>
      <c r="BB207" s="23" t="s">
        <v>26</v>
      </c>
      <c r="BC207" s="23" t="s">
        <v>15</v>
      </c>
      <c r="BD207" s="23" t="s">
        <v>26</v>
      </c>
      <c r="BE207" s="23" t="s">
        <v>11</v>
      </c>
      <c r="BF207" s="23" t="s">
        <v>185</v>
      </c>
      <c r="BG207" s="23" t="s">
        <v>11</v>
      </c>
      <c r="BH207" s="23" t="s">
        <v>17</v>
      </c>
      <c r="BI207" s="23" t="s">
        <v>26</v>
      </c>
      <c r="BJ207" s="23"/>
      <c r="BK207" s="23" t="s">
        <v>11</v>
      </c>
      <c r="BL207" s="23" t="s">
        <v>11</v>
      </c>
      <c r="BM207" s="23" t="s">
        <v>11</v>
      </c>
      <c r="BN207" s="23"/>
      <c r="BO207" s="24">
        <v>0</v>
      </c>
      <c r="BP207" s="24">
        <v>298</v>
      </c>
      <c r="BQ207" s="24">
        <v>225</v>
      </c>
      <c r="BR207" s="24">
        <v>225</v>
      </c>
      <c r="BS207" s="24">
        <v>200</v>
      </c>
      <c r="BT207" s="23"/>
      <c r="BU207" s="23"/>
      <c r="BV207" s="24">
        <v>17.600000000000001</v>
      </c>
      <c r="BW207" s="24">
        <v>0.16</v>
      </c>
      <c r="BX207" s="23"/>
      <c r="BY207" s="24">
        <v>0.09</v>
      </c>
      <c r="BZ207" s="27">
        <v>0.16</v>
      </c>
      <c r="CA207" s="27">
        <v>0.09</v>
      </c>
      <c r="CB207" s="25"/>
      <c r="CC207" s="25"/>
      <c r="CD207" s="28">
        <v>17.600000000000001</v>
      </c>
      <c r="CE207" s="28">
        <v>0.19</v>
      </c>
      <c r="CF207" s="25"/>
      <c r="CG207" s="28">
        <v>0.12</v>
      </c>
      <c r="CH207" s="28">
        <v>29.11</v>
      </c>
      <c r="CI207" s="28">
        <v>1</v>
      </c>
      <c r="CJ207" s="28">
        <v>0.5</v>
      </c>
      <c r="CK207" s="28">
        <v>0</v>
      </c>
      <c r="CL207" s="28">
        <v>0</v>
      </c>
      <c r="CM207" s="28">
        <v>0.5</v>
      </c>
      <c r="CN207" s="25"/>
      <c r="CO207" s="28">
        <v>0</v>
      </c>
      <c r="CP207" s="30" t="s">
        <v>5</v>
      </c>
      <c r="CQ207" s="8">
        <f t="shared" si="34"/>
        <v>6654.4742836974992</v>
      </c>
      <c r="CR207" s="8">
        <f t="shared" si="35"/>
        <v>28</v>
      </c>
      <c r="CS207" s="8">
        <f t="shared" si="36"/>
        <v>2.5</v>
      </c>
      <c r="CT207" s="8">
        <f t="shared" si="37"/>
        <v>30</v>
      </c>
      <c r="CU207" s="8">
        <f t="shared" si="38"/>
        <v>200</v>
      </c>
      <c r="CV207" s="10">
        <f t="shared" si="39"/>
        <v>92877.66</v>
      </c>
      <c r="CW207" s="10">
        <f t="shared" si="42"/>
        <v>92.877660000000006</v>
      </c>
      <c r="CX207" s="8" t="str">
        <f t="shared" si="40"/>
        <v>No</v>
      </c>
      <c r="CY207" s="30" t="s">
        <v>11</v>
      </c>
      <c r="CZ207" s="30" t="s">
        <v>11</v>
      </c>
      <c r="DA207" s="31" t="s">
        <v>11</v>
      </c>
      <c r="DB207" s="31" t="s">
        <v>11</v>
      </c>
      <c r="DC207" s="8" t="str">
        <f t="shared" si="41"/>
        <v>No</v>
      </c>
      <c r="DD207" s="8" t="s">
        <v>11</v>
      </c>
      <c r="DE207" s="30" t="s">
        <v>11</v>
      </c>
      <c r="DF207" s="10">
        <f t="shared" si="43"/>
        <v>54.872639999999997</v>
      </c>
      <c r="DG207" s="9">
        <f>IF(S207&lt;Monitors!$H$4,(S207*Monitors!$I$4)+Monitors!$J$4,IF(S207&lt;Monitors!$H$5,(S207*Monitors!$I$5)+Monitors!$J$5,IF(S207&lt;Monitors!$H$6,(S207*Monitors!$I$6)+Monitors!$J$6,IF(S207&lt;Monitors!$H$7,(Monitors!$I$7*S207)+Monitors!$J$7,IF(S207&lt;Monitors!$H$8,(S207*Monitors!$I$8)+Monitors!$J$8,IF(S207&lt;Monitors!$H$9,(S207*Monitors!$I$9)+Monitors!$J$9,IF(S207&lt;Monitors!$H$10,(S207*Monitors!$I$10)+Monitors!$J$10,IF(S207&lt;Monitors!$H$11,(S207*Monitors!$I$11)+Monitors!$J$11,Monitors!$J$12))))))))</f>
        <v>51.334000000000003</v>
      </c>
      <c r="DH207" s="10">
        <f>$DF207-(Monitors!$B$4*'All Data'!$W207)</f>
        <v>42.159019999999998</v>
      </c>
      <c r="DI207" s="10">
        <f>IF($CX207="Yes",DH207-(Monitors!$E$4*(DG207+(Monitors!$B$4*'All Data'!$W207))),'All Data'!DH207)</f>
        <v>42.159019999999998</v>
      </c>
      <c r="DJ207" s="10">
        <f>IF(DD207="Yes",'All Data'!DI207-(DG207*Monitors!$C$4),'All Data'!DI207)</f>
        <v>42.159019999999998</v>
      </c>
      <c r="DK207" s="10">
        <f>IF($DE207="Yes",DJ207-(DG207*Monitors!$D$4),'All Data'!DJ207)</f>
        <v>42.159019999999998</v>
      </c>
      <c r="DL207" s="10">
        <f>IF($CZ207="Yes",DK207-Monitors!$C$7,'All Data'!DK207)</f>
        <v>42.159019999999998</v>
      </c>
      <c r="DM207" s="10">
        <f>IF($DA207="Yes",DL207-Monitors!$D$7,'All Data'!DL207)</f>
        <v>42.159019999999998</v>
      </c>
      <c r="DN207" s="10">
        <f>IF(DB207="Yes",DM207-((DG207+(W207*Monitors!$B$4))*Monitors!$F$4),'All Data'!DM207)</f>
        <v>42.159019999999998</v>
      </c>
      <c r="DO207" s="8" t="str">
        <f t="shared" si="44"/>
        <v>Yes</v>
      </c>
      <c r="DP207" s="10">
        <v>3.7151064000000003</v>
      </c>
      <c r="DQ207" s="10">
        <v>13.884893600000002</v>
      </c>
      <c r="DR207" s="10">
        <v>13.884893600000002</v>
      </c>
      <c r="DS207" s="9">
        <v>29.411715392087416</v>
      </c>
      <c r="DT207" s="9" t="s">
        <v>23</v>
      </c>
      <c r="DU207" s="14">
        <v>0</v>
      </c>
    </row>
    <row r="208" spans="1:125" ht="18" customHeight="1">
      <c r="A208" s="29">
        <v>207</v>
      </c>
      <c r="B208" s="29">
        <v>4</v>
      </c>
      <c r="C208" s="29">
        <v>989</v>
      </c>
      <c r="D208" s="21">
        <v>41942</v>
      </c>
      <c r="E208" s="21">
        <v>41901</v>
      </c>
      <c r="F208" s="21">
        <v>41904</v>
      </c>
      <c r="G208" s="20" t="s">
        <v>4</v>
      </c>
      <c r="H208" s="20" t="s">
        <v>439</v>
      </c>
      <c r="I208" s="22">
        <v>6</v>
      </c>
      <c r="J208" s="20" t="s">
        <v>5</v>
      </c>
      <c r="K208" s="20"/>
      <c r="L208" s="20" t="s">
        <v>49</v>
      </c>
      <c r="M208" s="23"/>
      <c r="N208" s="23" t="s">
        <v>7</v>
      </c>
      <c r="O208" s="23"/>
      <c r="P208" s="24">
        <v>13.2</v>
      </c>
      <c r="Q208" s="24">
        <v>23.5</v>
      </c>
      <c r="R208" s="24">
        <v>27</v>
      </c>
      <c r="S208" s="24">
        <v>310.5</v>
      </c>
      <c r="T208" s="24">
        <v>1.78</v>
      </c>
      <c r="U208" s="24">
        <v>2160</v>
      </c>
      <c r="V208" s="24">
        <v>3840</v>
      </c>
      <c r="W208" s="24">
        <v>8.2940000000000005</v>
      </c>
      <c r="X208" s="23" t="s">
        <v>89</v>
      </c>
      <c r="Y208" s="23" t="s">
        <v>89</v>
      </c>
      <c r="Z208" s="24">
        <v>26716</v>
      </c>
      <c r="AA208" s="24">
        <v>60</v>
      </c>
      <c r="AB208" s="24">
        <v>178</v>
      </c>
      <c r="AC208" s="24">
        <v>178</v>
      </c>
      <c r="AD208" s="23" t="s">
        <v>10</v>
      </c>
      <c r="AE208" s="23" t="s">
        <v>11</v>
      </c>
      <c r="AF208" s="23" t="s">
        <v>11</v>
      </c>
      <c r="AG208" s="23"/>
      <c r="AH208" s="23"/>
      <c r="AI208" s="23" t="s">
        <v>57</v>
      </c>
      <c r="AJ208" s="23" t="s">
        <v>11</v>
      </c>
      <c r="AK208" s="23" t="s">
        <v>11</v>
      </c>
      <c r="AL208" s="23" t="s">
        <v>440</v>
      </c>
      <c r="AM208" s="23" t="s">
        <v>441</v>
      </c>
      <c r="AN208" s="23" t="s">
        <v>14</v>
      </c>
      <c r="AO208" s="23"/>
      <c r="AP208" s="23" t="s">
        <v>14</v>
      </c>
      <c r="AQ208" s="23"/>
      <c r="AR208" s="23"/>
      <c r="AS208" s="23" t="s">
        <v>440</v>
      </c>
      <c r="AT208" s="23" t="s">
        <v>441</v>
      </c>
      <c r="AU208" s="23" t="s">
        <v>14</v>
      </c>
      <c r="AV208" s="25"/>
      <c r="AW208" s="25"/>
      <c r="AX208" s="26">
        <v>27</v>
      </c>
      <c r="AY208" s="26">
        <v>310.5</v>
      </c>
      <c r="AZ208" s="25" t="s">
        <v>14</v>
      </c>
      <c r="BA208" s="25" t="s">
        <v>14</v>
      </c>
      <c r="BB208" s="23"/>
      <c r="BC208" s="23" t="s">
        <v>15</v>
      </c>
      <c r="BD208" s="23"/>
      <c r="BE208" s="23" t="s">
        <v>11</v>
      </c>
      <c r="BF208" s="23" t="s">
        <v>442</v>
      </c>
      <c r="BG208" s="23" t="s">
        <v>11</v>
      </c>
      <c r="BH208" s="23" t="s">
        <v>17</v>
      </c>
      <c r="BI208" s="23"/>
      <c r="BJ208" s="23" t="s">
        <v>272</v>
      </c>
      <c r="BK208" s="23" t="s">
        <v>11</v>
      </c>
      <c r="BL208" s="23" t="s">
        <v>11</v>
      </c>
      <c r="BM208" s="23"/>
      <c r="BN208" s="23"/>
      <c r="BO208" s="24">
        <v>0</v>
      </c>
      <c r="BP208" s="24">
        <v>396</v>
      </c>
      <c r="BQ208" s="24">
        <v>350</v>
      </c>
      <c r="BR208" s="24">
        <v>212.2</v>
      </c>
      <c r="BS208" s="24">
        <v>200.1</v>
      </c>
      <c r="BT208" s="23"/>
      <c r="BU208" s="23"/>
      <c r="BV208" s="24">
        <v>28.63</v>
      </c>
      <c r="BW208" s="24">
        <v>0.28999999999999998</v>
      </c>
      <c r="BX208" s="23"/>
      <c r="BY208" s="24">
        <v>0.23</v>
      </c>
      <c r="BZ208" s="27">
        <v>0.28999999999999998</v>
      </c>
      <c r="CA208" s="27">
        <v>0.23</v>
      </c>
      <c r="CB208" s="25"/>
      <c r="CC208" s="25"/>
      <c r="CD208" s="28">
        <v>29.32</v>
      </c>
      <c r="CE208" s="28">
        <v>0.4</v>
      </c>
      <c r="CF208" s="25"/>
      <c r="CG208" s="28">
        <v>0.36</v>
      </c>
      <c r="CH208" s="28">
        <v>60.1</v>
      </c>
      <c r="CI208" s="28">
        <v>1.2</v>
      </c>
      <c r="CJ208" s="28">
        <v>0.5</v>
      </c>
      <c r="CK208" s="25"/>
      <c r="CL208" s="25"/>
      <c r="CM208" s="28">
        <v>0.93</v>
      </c>
      <c r="CN208" s="25"/>
      <c r="CO208" s="28">
        <v>0</v>
      </c>
      <c r="CP208" s="30" t="s">
        <v>5</v>
      </c>
      <c r="CQ208" s="8">
        <f t="shared" si="34"/>
        <v>26711.755233494368</v>
      </c>
      <c r="CR208" s="8">
        <f t="shared" si="35"/>
        <v>28</v>
      </c>
      <c r="CS208" s="8">
        <f t="shared" si="36"/>
        <v>8</v>
      </c>
      <c r="CT208" s="8">
        <f t="shared" si="37"/>
        <v>30</v>
      </c>
      <c r="CU208" s="8">
        <f t="shared" si="38"/>
        <v>300</v>
      </c>
      <c r="CV208" s="10">
        <f t="shared" si="39"/>
        <v>122958</v>
      </c>
      <c r="CW208" s="10">
        <f t="shared" si="42"/>
        <v>122.958</v>
      </c>
      <c r="CX208" s="8" t="str">
        <f t="shared" si="40"/>
        <v>No</v>
      </c>
      <c r="CY208" s="30" t="s">
        <v>11</v>
      </c>
      <c r="CZ208" s="30" t="s">
        <v>11</v>
      </c>
      <c r="DA208" s="31" t="s">
        <v>11</v>
      </c>
      <c r="DB208" s="31" t="s">
        <v>11</v>
      </c>
      <c r="DC208" s="8" t="str">
        <f t="shared" si="41"/>
        <v>No</v>
      </c>
      <c r="DD208" s="8" t="s">
        <v>23</v>
      </c>
      <c r="DE208" s="30" t="s">
        <v>11</v>
      </c>
      <c r="DF208" s="10">
        <f t="shared" si="43"/>
        <v>89.430839999999975</v>
      </c>
      <c r="DG208" s="9">
        <f>IF(S208&lt;Monitors!$H$4,(S208*Monitors!$I$4)+Monitors!$J$4,IF(S208&lt;Monitors!$H$5,(S208*Monitors!$I$5)+Monitors!$J$5,IF(S208&lt;Monitors!$H$6,(S208*Monitors!$I$6)+Monitors!$J$6,IF(S208&lt;Monitors!$H$7,(Monitors!$I$7*S208)+Monitors!$J$7,IF(S208&lt;Monitors!$H$8,(S208*Monitors!$I$8)+Monitors!$J$8,IF(S208&lt;Monitors!$H$9,(S208*Monitors!$I$9)+Monitors!$J$9,IF(S208&lt;Monitors!$H$10,(S208*Monitors!$I$10)+Monitors!$J$10,IF(S208&lt;Monitors!$H$11,(S208*Monitors!$I$11)+Monitors!$J$11,Monitors!$J$12))))))))</f>
        <v>51.1</v>
      </c>
      <c r="DH208" s="10">
        <f>$DF208-(Monitors!$B$4*'All Data'!$W208)</f>
        <v>38.58861999999997</v>
      </c>
      <c r="DI208" s="10">
        <f>IF($CX208="Yes",DH208-(Monitors!$E$4*(DG208+(Monitors!$B$4*'All Data'!$W208))),'All Data'!DH208)</f>
        <v>38.58861999999997</v>
      </c>
      <c r="DJ208" s="10">
        <f>IF(DD208="Yes",'All Data'!DI208-(DG208*Monitors!$C$4),'All Data'!DI208)</f>
        <v>30.923619999999971</v>
      </c>
      <c r="DK208" s="10">
        <f>IF($DE208="Yes",DJ208-(DG208*Monitors!$D$4),'All Data'!DJ208)</f>
        <v>30.923619999999971</v>
      </c>
      <c r="DL208" s="10">
        <f>IF($CZ208="Yes",DK208-Monitors!$C$7,'All Data'!DK208)</f>
        <v>30.923619999999971</v>
      </c>
      <c r="DM208" s="10">
        <f>IF($DA208="Yes",DL208-Monitors!$D$7,'All Data'!DL208)</f>
        <v>30.923619999999971</v>
      </c>
      <c r="DN208" s="10">
        <f>IF(DB208="Yes",DM208-((DG208+(W208*Monitors!$B$4))*Monitors!$F$4),'All Data'!DM208)</f>
        <v>30.923619999999971</v>
      </c>
      <c r="DO208" s="8" t="str">
        <f t="shared" si="44"/>
        <v>Yes</v>
      </c>
      <c r="DP208" s="10">
        <v>4.9183200000000005</v>
      </c>
      <c r="DQ208" s="10">
        <v>23.711679999999998</v>
      </c>
      <c r="DR208" s="10">
        <v>23.711679999999998</v>
      </c>
      <c r="DS208" s="9">
        <v>29.304622874802099</v>
      </c>
      <c r="DT208" s="9" t="s">
        <v>23</v>
      </c>
      <c r="DU208" s="14">
        <v>0</v>
      </c>
    </row>
    <row r="209" spans="1:125" ht="18" customHeight="1">
      <c r="A209" s="29">
        <v>208</v>
      </c>
      <c r="B209" s="29">
        <v>4</v>
      </c>
      <c r="C209" s="29">
        <v>959</v>
      </c>
      <c r="D209" s="21">
        <v>41514</v>
      </c>
      <c r="E209" s="21">
        <v>41371</v>
      </c>
      <c r="F209" s="21">
        <v>41464</v>
      </c>
      <c r="G209" s="20" t="s">
        <v>4</v>
      </c>
      <c r="H209" s="20"/>
      <c r="I209" s="22">
        <v>6</v>
      </c>
      <c r="J209" s="20" t="s">
        <v>5</v>
      </c>
      <c r="K209" s="20"/>
      <c r="L209" s="20" t="s">
        <v>49</v>
      </c>
      <c r="M209" s="23"/>
      <c r="N209" s="23" t="s">
        <v>7</v>
      </c>
      <c r="O209" s="23"/>
      <c r="P209" s="24">
        <v>9.3000000000000007</v>
      </c>
      <c r="Q209" s="24">
        <v>17.100000000000001</v>
      </c>
      <c r="R209" s="24">
        <v>19.5</v>
      </c>
      <c r="S209" s="24">
        <v>159</v>
      </c>
      <c r="T209" s="24">
        <v>1.78</v>
      </c>
      <c r="U209" s="24">
        <v>900</v>
      </c>
      <c r="V209" s="24">
        <v>1600</v>
      </c>
      <c r="W209" s="24">
        <v>1.44</v>
      </c>
      <c r="X209" s="23" t="s">
        <v>40</v>
      </c>
      <c r="Y209" s="23" t="s">
        <v>40</v>
      </c>
      <c r="Z209" s="24">
        <v>9059</v>
      </c>
      <c r="AA209" s="24">
        <v>60</v>
      </c>
      <c r="AB209" s="24">
        <v>178</v>
      </c>
      <c r="AC209" s="24">
        <v>178</v>
      </c>
      <c r="AD209" s="23" t="s">
        <v>10</v>
      </c>
      <c r="AE209" s="23" t="s">
        <v>11</v>
      </c>
      <c r="AF209" s="23" t="s">
        <v>11</v>
      </c>
      <c r="AG209" s="23"/>
      <c r="AH209" s="23"/>
      <c r="AI209" s="23" t="s">
        <v>12</v>
      </c>
      <c r="AJ209" s="23" t="s">
        <v>11</v>
      </c>
      <c r="AK209" s="23" t="s">
        <v>23</v>
      </c>
      <c r="AL209" s="23" t="s">
        <v>199</v>
      </c>
      <c r="AM209" s="23"/>
      <c r="AN209" s="23" t="s">
        <v>72</v>
      </c>
      <c r="AO209" s="23"/>
      <c r="AP209" s="23" t="s">
        <v>14</v>
      </c>
      <c r="AQ209" s="23"/>
      <c r="AR209" s="23"/>
      <c r="AS209" s="23" t="s">
        <v>199</v>
      </c>
      <c r="AT209" s="23"/>
      <c r="AU209" s="23" t="s">
        <v>14</v>
      </c>
      <c r="AV209" s="25"/>
      <c r="AW209" s="25"/>
      <c r="AX209" s="26">
        <v>19.5</v>
      </c>
      <c r="AY209" s="26">
        <v>159</v>
      </c>
      <c r="AZ209" s="25" t="s">
        <v>72</v>
      </c>
      <c r="BA209" s="25" t="s">
        <v>14</v>
      </c>
      <c r="BB209" s="23"/>
      <c r="BC209" s="23" t="s">
        <v>15</v>
      </c>
      <c r="BD209" s="23"/>
      <c r="BE209" s="23" t="s">
        <v>11</v>
      </c>
      <c r="BF209" s="23" t="s">
        <v>16</v>
      </c>
      <c r="BG209" s="23" t="s">
        <v>11</v>
      </c>
      <c r="BH209" s="23" t="s">
        <v>17</v>
      </c>
      <c r="BI209" s="23"/>
      <c r="BJ209" s="23" t="s">
        <v>18</v>
      </c>
      <c r="BK209" s="23" t="s">
        <v>11</v>
      </c>
      <c r="BL209" s="23" t="s">
        <v>11</v>
      </c>
      <c r="BM209" s="23"/>
      <c r="BN209" s="23"/>
      <c r="BO209" s="24">
        <v>0</v>
      </c>
      <c r="BP209" s="24">
        <v>332.1</v>
      </c>
      <c r="BQ209" s="24">
        <v>250</v>
      </c>
      <c r="BR209" s="24">
        <v>195.7</v>
      </c>
      <c r="BS209" s="24">
        <v>200.1</v>
      </c>
      <c r="BT209" s="23"/>
      <c r="BU209" s="23"/>
      <c r="BV209" s="24">
        <v>11.18</v>
      </c>
      <c r="BW209" s="24">
        <v>0.14000000000000001</v>
      </c>
      <c r="BX209" s="24">
        <v>0.1</v>
      </c>
      <c r="BY209" s="24">
        <v>0.09</v>
      </c>
      <c r="BZ209" s="27">
        <v>0.14000000000000001</v>
      </c>
      <c r="CA209" s="27">
        <v>0.09</v>
      </c>
      <c r="CB209" s="25"/>
      <c r="CC209" s="25"/>
      <c r="CD209" s="28">
        <v>11.23</v>
      </c>
      <c r="CE209" s="28">
        <v>0.21</v>
      </c>
      <c r="CF209" s="28">
        <v>0.16</v>
      </c>
      <c r="CG209" s="28">
        <v>0.15</v>
      </c>
      <c r="CH209" s="28">
        <v>16.3</v>
      </c>
      <c r="CI209" s="28">
        <v>1.2</v>
      </c>
      <c r="CJ209" s="28">
        <v>0.5</v>
      </c>
      <c r="CK209" s="25"/>
      <c r="CL209" s="25"/>
      <c r="CM209" s="28">
        <v>0.47</v>
      </c>
      <c r="CN209" s="25"/>
      <c r="CO209" s="28">
        <v>0</v>
      </c>
      <c r="CP209" s="30" t="s">
        <v>5</v>
      </c>
      <c r="CQ209" s="8">
        <f t="shared" si="34"/>
        <v>9056.6037735849059</v>
      </c>
      <c r="CR209" s="8">
        <f t="shared" si="35"/>
        <v>20</v>
      </c>
      <c r="CS209" s="8">
        <f t="shared" si="36"/>
        <v>1.5</v>
      </c>
      <c r="CT209" s="8">
        <f t="shared" si="37"/>
        <v>30</v>
      </c>
      <c r="CU209" s="8">
        <f t="shared" si="38"/>
        <v>300</v>
      </c>
      <c r="CV209" s="10">
        <f t="shared" si="39"/>
        <v>52803.9</v>
      </c>
      <c r="CW209" s="10">
        <f t="shared" si="42"/>
        <v>52.803899999999999</v>
      </c>
      <c r="CX209" s="8" t="str">
        <f t="shared" si="40"/>
        <v>No</v>
      </c>
      <c r="CY209" s="30" t="s">
        <v>11</v>
      </c>
      <c r="CZ209" s="30" t="s">
        <v>11</v>
      </c>
      <c r="DA209" s="31" t="s">
        <v>11</v>
      </c>
      <c r="DB209" s="31" t="s">
        <v>11</v>
      </c>
      <c r="DC209" s="8" t="str">
        <f t="shared" si="41"/>
        <v>No</v>
      </c>
      <c r="DD209" s="8" t="s">
        <v>11</v>
      </c>
      <c r="DE209" s="30" t="s">
        <v>11</v>
      </c>
      <c r="DF209" s="10">
        <f t="shared" si="43"/>
        <v>35.075039999999994</v>
      </c>
      <c r="DG209" s="9">
        <f>IF(S209&lt;Monitors!$H$4,(S209*Monitors!$I$4)+Monitors!$J$4,IF(S209&lt;Monitors!$H$5,(S209*Monitors!$I$5)+Monitors!$J$5,IF(S209&lt;Monitors!$H$6,(S209*Monitors!$I$6)+Monitors!$J$6,IF(S209&lt;Monitors!$H$7,(Monitors!$I$7*S209)+Monitors!$J$7,IF(S209&lt;Monitors!$H$8,(S209*Monitors!$I$8)+Monitors!$J$8,IF(S209&lt;Monitors!$H$9,(S209*Monitors!$I$9)+Monitors!$J$9,IF(S209&lt;Monitors!$H$10,(S209*Monitors!$I$10)+Monitors!$J$10,IF(S209&lt;Monitors!$H$11,(S209*Monitors!$I$11)+Monitors!$J$11,Monitors!$J$12))))))))</f>
        <v>32.625</v>
      </c>
      <c r="DH209" s="10">
        <f>$DF209-(Monitors!$B$4*'All Data'!$W209)</f>
        <v>26.247839999999997</v>
      </c>
      <c r="DI209" s="10">
        <f>IF($CX209="Yes",DH209-(Monitors!$E$4*(DG209+(Monitors!$B$4*'All Data'!$W209))),'All Data'!DH209)</f>
        <v>26.247839999999997</v>
      </c>
      <c r="DJ209" s="10">
        <f>IF(DD209="Yes",'All Data'!DI209-(DG209*Monitors!$C$4),'All Data'!DI209)</f>
        <v>26.247839999999997</v>
      </c>
      <c r="DK209" s="10">
        <f>IF($DE209="Yes",DJ209-(DG209*Monitors!$D$4),'All Data'!DJ209)</f>
        <v>26.247839999999997</v>
      </c>
      <c r="DL209" s="10">
        <f>IF($CZ209="Yes",DK209-Monitors!$C$7,'All Data'!DK209)</f>
        <v>26.247839999999997</v>
      </c>
      <c r="DM209" s="10">
        <f>IF($DA209="Yes",DL209-Monitors!$D$7,'All Data'!DL209)</f>
        <v>26.247839999999997</v>
      </c>
      <c r="DN209" s="10">
        <f>IF(DB209="Yes",DM209-((DG209+(W209*Monitors!$B$4))*Monitors!$F$4),'All Data'!DM209)</f>
        <v>26.247839999999997</v>
      </c>
      <c r="DO209" s="8" t="str">
        <f t="shared" si="44"/>
        <v>Yes</v>
      </c>
      <c r="DP209" s="10">
        <v>2.1121560000000001</v>
      </c>
      <c r="DQ209" s="10">
        <v>9.0678439999999991</v>
      </c>
      <c r="DR209" s="10">
        <v>9.0678439999999991</v>
      </c>
      <c r="DS209" s="9">
        <v>15.168592784234944</v>
      </c>
      <c r="DT209" s="9" t="s">
        <v>23</v>
      </c>
      <c r="DU209" s="14">
        <v>0</v>
      </c>
    </row>
    <row r="210" spans="1:125" ht="18" customHeight="1">
      <c r="A210" s="29">
        <v>209</v>
      </c>
      <c r="B210" s="29">
        <v>24</v>
      </c>
      <c r="C210" s="29">
        <v>57</v>
      </c>
      <c r="D210" s="21">
        <v>41522</v>
      </c>
      <c r="E210" s="21">
        <v>41690</v>
      </c>
      <c r="F210" s="21">
        <v>41703</v>
      </c>
      <c r="G210" s="20" t="s">
        <v>4</v>
      </c>
      <c r="H210" s="20" t="s">
        <v>26</v>
      </c>
      <c r="I210" s="22">
        <v>6</v>
      </c>
      <c r="J210" s="20" t="s">
        <v>5</v>
      </c>
      <c r="K210" s="20" t="s">
        <v>26</v>
      </c>
      <c r="L210" s="20" t="s">
        <v>49</v>
      </c>
      <c r="M210" s="23" t="s">
        <v>26</v>
      </c>
      <c r="N210" s="23" t="s">
        <v>7</v>
      </c>
      <c r="O210" s="23" t="s">
        <v>26</v>
      </c>
      <c r="P210" s="24">
        <v>9.3000000000000007</v>
      </c>
      <c r="Q210" s="24">
        <v>17.100000000000001</v>
      </c>
      <c r="R210" s="24">
        <v>19.5</v>
      </c>
      <c r="S210" s="24">
        <v>158.88</v>
      </c>
      <c r="T210" s="24">
        <v>1.78</v>
      </c>
      <c r="U210" s="24">
        <v>900</v>
      </c>
      <c r="V210" s="24">
        <v>1600</v>
      </c>
      <c r="W210" s="24">
        <v>1.44</v>
      </c>
      <c r="X210" s="23" t="s">
        <v>40</v>
      </c>
      <c r="Y210" s="23" t="s">
        <v>40</v>
      </c>
      <c r="Z210" s="24">
        <v>9055</v>
      </c>
      <c r="AA210" s="24">
        <v>60</v>
      </c>
      <c r="AB210" s="24">
        <v>178</v>
      </c>
      <c r="AC210" s="24">
        <v>178</v>
      </c>
      <c r="AD210" s="23" t="s">
        <v>73</v>
      </c>
      <c r="AE210" s="23" t="s">
        <v>11</v>
      </c>
      <c r="AF210" s="23" t="s">
        <v>11</v>
      </c>
      <c r="AG210" s="23" t="s">
        <v>26</v>
      </c>
      <c r="AH210" s="23" t="s">
        <v>26</v>
      </c>
      <c r="AI210" s="23" t="s">
        <v>12</v>
      </c>
      <c r="AJ210" s="23" t="s">
        <v>23</v>
      </c>
      <c r="AK210" s="23" t="s">
        <v>23</v>
      </c>
      <c r="AL210" s="23" t="s">
        <v>13</v>
      </c>
      <c r="AM210" s="23" t="s">
        <v>14</v>
      </c>
      <c r="AN210" s="23" t="s">
        <v>14</v>
      </c>
      <c r="AO210" s="23" t="s">
        <v>14</v>
      </c>
      <c r="AP210" s="23" t="s">
        <v>14</v>
      </c>
      <c r="AQ210" s="23" t="s">
        <v>14</v>
      </c>
      <c r="AR210" s="23"/>
      <c r="AS210" s="23" t="s">
        <v>13</v>
      </c>
      <c r="AT210" s="23" t="s">
        <v>14</v>
      </c>
      <c r="AU210" s="23" t="s">
        <v>14</v>
      </c>
      <c r="AV210" s="25" t="s">
        <v>14</v>
      </c>
      <c r="AW210" s="25" t="s">
        <v>14</v>
      </c>
      <c r="AX210" s="26">
        <v>19.5</v>
      </c>
      <c r="AY210" s="26">
        <v>158.88</v>
      </c>
      <c r="AZ210" s="25" t="s">
        <v>14</v>
      </c>
      <c r="BA210" s="25" t="s">
        <v>14</v>
      </c>
      <c r="BB210" s="23" t="s">
        <v>14</v>
      </c>
      <c r="BC210" s="23" t="s">
        <v>15</v>
      </c>
      <c r="BD210" s="23" t="s">
        <v>14</v>
      </c>
      <c r="BE210" s="23" t="s">
        <v>11</v>
      </c>
      <c r="BF210" s="23" t="s">
        <v>778</v>
      </c>
      <c r="BG210" s="23" t="s">
        <v>11</v>
      </c>
      <c r="BH210" s="23" t="s">
        <v>17</v>
      </c>
      <c r="BI210" s="23" t="s">
        <v>14</v>
      </c>
      <c r="BJ210" s="23"/>
      <c r="BK210" s="23" t="s">
        <v>11</v>
      </c>
      <c r="BL210" s="23" t="s">
        <v>11</v>
      </c>
      <c r="BM210" s="23" t="s">
        <v>11</v>
      </c>
      <c r="BN210" s="23"/>
      <c r="BO210" s="24">
        <v>27.9</v>
      </c>
      <c r="BP210" s="24">
        <v>359.9</v>
      </c>
      <c r="BQ210" s="24">
        <v>300</v>
      </c>
      <c r="BR210" s="24">
        <v>359.2</v>
      </c>
      <c r="BS210" s="24">
        <v>200</v>
      </c>
      <c r="BT210" s="23"/>
      <c r="BU210" s="23"/>
      <c r="BV210" s="24">
        <v>11.29</v>
      </c>
      <c r="BW210" s="24">
        <v>0.39</v>
      </c>
      <c r="BX210" s="23"/>
      <c r="BY210" s="24">
        <v>0.25</v>
      </c>
      <c r="BZ210" s="27">
        <v>0.39</v>
      </c>
      <c r="CA210" s="27">
        <v>0.25</v>
      </c>
      <c r="CB210" s="25"/>
      <c r="CC210" s="25"/>
      <c r="CD210" s="28">
        <v>11.08</v>
      </c>
      <c r="CE210" s="28">
        <v>0.39</v>
      </c>
      <c r="CF210" s="25"/>
      <c r="CG210" s="28">
        <v>0.27</v>
      </c>
      <c r="CH210" s="28">
        <v>16.32</v>
      </c>
      <c r="CI210" s="28">
        <v>0.5</v>
      </c>
      <c r="CJ210" s="28">
        <v>0.5</v>
      </c>
      <c r="CK210" s="28">
        <v>0</v>
      </c>
      <c r="CL210" s="28">
        <v>0</v>
      </c>
      <c r="CM210" s="28">
        <v>0.32</v>
      </c>
      <c r="CN210" s="25"/>
      <c r="CO210" s="28">
        <v>0</v>
      </c>
      <c r="CP210" s="30" t="s">
        <v>5</v>
      </c>
      <c r="CQ210" s="8">
        <f t="shared" si="34"/>
        <v>9063.4441087613304</v>
      </c>
      <c r="CR210" s="8">
        <f t="shared" si="35"/>
        <v>20</v>
      </c>
      <c r="CS210" s="8">
        <f t="shared" si="36"/>
        <v>1.5</v>
      </c>
      <c r="CT210" s="8">
        <f t="shared" si="37"/>
        <v>30</v>
      </c>
      <c r="CU210" s="8">
        <f t="shared" si="38"/>
        <v>300</v>
      </c>
      <c r="CV210" s="10">
        <f t="shared" si="39"/>
        <v>57180.911999999997</v>
      </c>
      <c r="CW210" s="10">
        <f t="shared" si="42"/>
        <v>57.180911999999999</v>
      </c>
      <c r="CX210" s="8" t="str">
        <f t="shared" si="40"/>
        <v>No</v>
      </c>
      <c r="CY210" s="30" t="s">
        <v>11</v>
      </c>
      <c r="CZ210" s="30" t="s">
        <v>11</v>
      </c>
      <c r="DA210" s="31" t="s">
        <v>11</v>
      </c>
      <c r="DB210" s="31" t="s">
        <v>11</v>
      </c>
      <c r="DC210" s="8" t="str">
        <f t="shared" si="41"/>
        <v>No</v>
      </c>
      <c r="DD210" s="8" t="s">
        <v>11</v>
      </c>
      <c r="DE210" s="30" t="s">
        <v>11</v>
      </c>
      <c r="DF210" s="10">
        <f t="shared" si="43"/>
        <v>36.835799999999999</v>
      </c>
      <c r="DG210" s="9">
        <f>IF(S210&lt;Monitors!$H$4,(S210*Monitors!$I$4)+Monitors!$J$4,IF(S210&lt;Monitors!$H$5,(S210*Monitors!$I$5)+Monitors!$J$5,IF(S210&lt;Monitors!$H$6,(S210*Monitors!$I$6)+Monitors!$J$6,IF(S210&lt;Monitors!$H$7,(Monitors!$I$7*S210)+Monitors!$J$7,IF(S210&lt;Monitors!$H$8,(S210*Monitors!$I$8)+Monitors!$J$8,IF(S210&lt;Monitors!$H$9,(S210*Monitors!$I$9)+Monitors!$J$9,IF(S210&lt;Monitors!$H$10,(S210*Monitors!$I$10)+Monitors!$J$10,IF(S210&lt;Monitors!$H$11,(S210*Monitors!$I$11)+Monitors!$J$11,Monitors!$J$12))))))))</f>
        <v>32.6</v>
      </c>
      <c r="DH210" s="10">
        <f>$DF210-(Monitors!$B$4*'All Data'!$W210)</f>
        <v>28.008600000000001</v>
      </c>
      <c r="DI210" s="10">
        <f>IF($CX210="Yes",DH210-(Monitors!$E$4*(DG210+(Monitors!$B$4*'All Data'!$W210))),'All Data'!DH210)</f>
        <v>28.008600000000001</v>
      </c>
      <c r="DJ210" s="10">
        <f>IF(DD210="Yes",'All Data'!DI210-(DG210*Monitors!$C$4),'All Data'!DI210)</f>
        <v>28.008600000000001</v>
      </c>
      <c r="DK210" s="10">
        <f>IF($DE210="Yes",DJ210-(DG210*Monitors!$D$4),'All Data'!DJ210)</f>
        <v>28.008600000000001</v>
      </c>
      <c r="DL210" s="10">
        <f>IF($CZ210="Yes",DK210-Monitors!$C$7,'All Data'!DK210)</f>
        <v>28.008600000000001</v>
      </c>
      <c r="DM210" s="10">
        <f>IF($DA210="Yes",DL210-Monitors!$D$7,'All Data'!DL210)</f>
        <v>28.008600000000001</v>
      </c>
      <c r="DN210" s="10">
        <f>IF(DB210="Yes",DM210-((DG210+(W210*Monitors!$B$4))*Monitors!$F$4),'All Data'!DM210)</f>
        <v>28.008600000000001</v>
      </c>
      <c r="DO210" s="8" t="str">
        <f t="shared" si="44"/>
        <v>Yes</v>
      </c>
      <c r="DP210" s="10">
        <v>2.2872364800000002</v>
      </c>
      <c r="DQ210" s="10">
        <v>9.0027635199999985</v>
      </c>
      <c r="DR210" s="10">
        <v>9.0027635199999985</v>
      </c>
      <c r="DS210" s="9">
        <v>15.157236515878013</v>
      </c>
      <c r="DT210" s="9" t="s">
        <v>23</v>
      </c>
      <c r="DU210" s="14">
        <v>0</v>
      </c>
    </row>
    <row r="211" spans="1:125" ht="18" customHeight="1">
      <c r="A211" s="29">
        <v>210</v>
      </c>
      <c r="B211" s="29">
        <v>8</v>
      </c>
      <c r="C211" s="29">
        <v>693</v>
      </c>
      <c r="D211" s="21">
        <v>41645</v>
      </c>
      <c r="E211" s="21">
        <v>41591</v>
      </c>
      <c r="F211" s="21">
        <v>41617</v>
      </c>
      <c r="G211" s="20" t="s">
        <v>4</v>
      </c>
      <c r="H211" s="20"/>
      <c r="I211" s="22">
        <v>6</v>
      </c>
      <c r="J211" s="20" t="s">
        <v>5</v>
      </c>
      <c r="K211" s="20"/>
      <c r="L211" s="20" t="s">
        <v>121</v>
      </c>
      <c r="M211" s="23"/>
      <c r="N211" s="23" t="s">
        <v>7</v>
      </c>
      <c r="O211" s="23"/>
      <c r="P211" s="24">
        <v>11.9</v>
      </c>
      <c r="Q211" s="24">
        <v>14.9</v>
      </c>
      <c r="R211" s="24">
        <v>19</v>
      </c>
      <c r="S211" s="24">
        <v>227.1</v>
      </c>
      <c r="T211" s="24">
        <v>1.25</v>
      </c>
      <c r="U211" s="24">
        <v>1024</v>
      </c>
      <c r="V211" s="24">
        <v>1280</v>
      </c>
      <c r="W211" s="24">
        <v>1.31</v>
      </c>
      <c r="X211" s="23" t="s">
        <v>21</v>
      </c>
      <c r="Y211" s="23" t="s">
        <v>21</v>
      </c>
      <c r="Z211" s="24">
        <v>7464</v>
      </c>
      <c r="AA211" s="24">
        <v>60</v>
      </c>
      <c r="AB211" s="24">
        <v>178</v>
      </c>
      <c r="AC211" s="24">
        <v>178</v>
      </c>
      <c r="AD211" s="23" t="s">
        <v>223</v>
      </c>
      <c r="AE211" s="23" t="s">
        <v>23</v>
      </c>
      <c r="AF211" s="23"/>
      <c r="AG211" s="23"/>
      <c r="AH211" s="23"/>
      <c r="AI211" s="23" t="s">
        <v>12</v>
      </c>
      <c r="AJ211" s="23" t="s">
        <v>11</v>
      </c>
      <c r="AK211" s="23" t="s">
        <v>23</v>
      </c>
      <c r="AL211" s="23" t="s">
        <v>25</v>
      </c>
      <c r="AM211" s="23"/>
      <c r="AN211" s="23" t="s">
        <v>14</v>
      </c>
      <c r="AO211" s="23"/>
      <c r="AP211" s="23" t="s">
        <v>36</v>
      </c>
      <c r="AQ211" s="23"/>
      <c r="AR211" s="23"/>
      <c r="AS211" s="23" t="s">
        <v>25</v>
      </c>
      <c r="AT211" s="23"/>
      <c r="AU211" s="23" t="s">
        <v>14</v>
      </c>
      <c r="AV211" s="25"/>
      <c r="AW211" s="25"/>
      <c r="AX211" s="26">
        <v>19</v>
      </c>
      <c r="AY211" s="26">
        <v>227.1</v>
      </c>
      <c r="AZ211" s="25" t="s">
        <v>14</v>
      </c>
      <c r="BA211" s="25" t="s">
        <v>14</v>
      </c>
      <c r="BB211" s="23"/>
      <c r="BC211" s="23" t="s">
        <v>15</v>
      </c>
      <c r="BD211" s="23"/>
      <c r="BE211" s="23" t="s">
        <v>11</v>
      </c>
      <c r="BF211" s="23" t="s">
        <v>553</v>
      </c>
      <c r="BG211" s="23" t="s">
        <v>11</v>
      </c>
      <c r="BH211" s="23" t="s">
        <v>17</v>
      </c>
      <c r="BI211" s="23"/>
      <c r="BJ211" s="23"/>
      <c r="BK211" s="23" t="s">
        <v>23</v>
      </c>
      <c r="BL211" s="23" t="s">
        <v>23</v>
      </c>
      <c r="BM211" s="23" t="s">
        <v>23</v>
      </c>
      <c r="BN211" s="23" t="s">
        <v>210</v>
      </c>
      <c r="BO211" s="24">
        <v>3</v>
      </c>
      <c r="BP211" s="24">
        <v>311.60000000000002</v>
      </c>
      <c r="BQ211" s="24">
        <v>250</v>
      </c>
      <c r="BR211" s="24">
        <v>265.5</v>
      </c>
      <c r="BS211" s="24">
        <v>201</v>
      </c>
      <c r="BT211" s="23" t="s">
        <v>554</v>
      </c>
      <c r="BU211" s="23" t="s">
        <v>555</v>
      </c>
      <c r="BV211" s="24">
        <v>11.22</v>
      </c>
      <c r="BW211" s="24">
        <v>0.42</v>
      </c>
      <c r="BX211" s="23"/>
      <c r="BY211" s="24">
        <v>0.22</v>
      </c>
      <c r="BZ211" s="27">
        <v>0.42</v>
      </c>
      <c r="CA211" s="27">
        <v>0.22</v>
      </c>
      <c r="CB211" s="25" t="s">
        <v>556</v>
      </c>
      <c r="CC211" s="25" t="s">
        <v>557</v>
      </c>
      <c r="CD211" s="28">
        <v>11.47</v>
      </c>
      <c r="CE211" s="28">
        <v>0.48</v>
      </c>
      <c r="CF211" s="25"/>
      <c r="CG211" s="28">
        <v>0.28000000000000003</v>
      </c>
      <c r="CH211" s="28">
        <v>17.600000000000001</v>
      </c>
      <c r="CI211" s="28">
        <v>0.5</v>
      </c>
      <c r="CJ211" s="28">
        <v>0.5</v>
      </c>
      <c r="CK211" s="28">
        <v>1.6</v>
      </c>
      <c r="CL211" s="25"/>
      <c r="CM211" s="28">
        <v>0.5</v>
      </c>
      <c r="CN211" s="25"/>
      <c r="CO211" s="28">
        <v>0</v>
      </c>
      <c r="CP211" s="30" t="s">
        <v>5</v>
      </c>
      <c r="CQ211" s="8">
        <f t="shared" si="34"/>
        <v>5768.3839718185818</v>
      </c>
      <c r="CR211" s="8">
        <f t="shared" si="35"/>
        <v>20</v>
      </c>
      <c r="CS211" s="8">
        <f t="shared" si="36"/>
        <v>1.5</v>
      </c>
      <c r="CT211" s="8">
        <f t="shared" si="37"/>
        <v>30</v>
      </c>
      <c r="CU211" s="8">
        <f t="shared" si="38"/>
        <v>300</v>
      </c>
      <c r="CV211" s="10">
        <f t="shared" si="39"/>
        <v>70764.36</v>
      </c>
      <c r="CW211" s="10">
        <f t="shared" si="42"/>
        <v>70.764359999999996</v>
      </c>
      <c r="CX211" s="8" t="str">
        <f t="shared" si="40"/>
        <v>Yes</v>
      </c>
      <c r="CY211" s="30" t="s">
        <v>11</v>
      </c>
      <c r="CZ211" s="30" t="s">
        <v>11</v>
      </c>
      <c r="DA211" s="31" t="s">
        <v>11</v>
      </c>
      <c r="DB211" s="31" t="s">
        <v>11</v>
      </c>
      <c r="DC211" s="8" t="str">
        <f t="shared" si="41"/>
        <v>No</v>
      </c>
      <c r="DD211" s="8" t="s">
        <v>11</v>
      </c>
      <c r="DE211" s="30" t="s">
        <v>11</v>
      </c>
      <c r="DF211" s="10">
        <f t="shared" si="43"/>
        <v>36.792000000000002</v>
      </c>
      <c r="DG211" s="9">
        <f>IF(S211&lt;Monitors!$H$4,(S211*Monitors!$I$4)+Monitors!$J$4,IF(S211&lt;Monitors!$H$5,(S211*Monitors!$I$5)+Monitors!$J$5,IF(S211&lt;Monitors!$H$6,(S211*Monitors!$I$6)+Monitors!$J$6,IF(S211&lt;Monitors!$H$7,(Monitors!$I$7*S211)+Monitors!$J$7,IF(S211&lt;Monitors!$H$8,(S211*Monitors!$I$8)+Monitors!$J$8,IF(S211&lt;Monitors!$H$9,(S211*Monitors!$I$9)+Monitors!$J$9,IF(S211&lt;Monitors!$H$10,(S211*Monitors!$I$10)+Monitors!$J$10,IF(S211&lt;Monitors!$H$11,(S211*Monitors!$I$11)+Monitors!$J$11,Monitors!$J$12))))))))</f>
        <v>38.903333333333336</v>
      </c>
      <c r="DH211" s="10">
        <f>$DF211-(Monitors!$B$4*'All Data'!$W211)</f>
        <v>28.761700000000001</v>
      </c>
      <c r="DI211" s="10">
        <f>IF($CX211="Yes",DH211-(Monitors!$E$4*(DG211+(Monitors!$B$4*'All Data'!$W211))),'All Data'!DH211)</f>
        <v>26.415018333333336</v>
      </c>
      <c r="DJ211" s="10">
        <f>IF(DD211="Yes",'All Data'!DI211-(DG211*Monitors!$C$4),'All Data'!DI211)</f>
        <v>26.415018333333336</v>
      </c>
      <c r="DK211" s="10">
        <f>IF($DE211="Yes",DJ211-(DG211*Monitors!$D$4),'All Data'!DJ211)</f>
        <v>26.415018333333336</v>
      </c>
      <c r="DL211" s="10">
        <f>IF($CZ211="Yes",DK211-Monitors!$C$7,'All Data'!DK211)</f>
        <v>26.415018333333336</v>
      </c>
      <c r="DM211" s="10">
        <f>IF($DA211="Yes",DL211-Monitors!$D$7,'All Data'!DL211)</f>
        <v>26.415018333333336</v>
      </c>
      <c r="DN211" s="10">
        <f>IF(DB211="Yes",DM211-((DG211+(W211*Monitors!$B$4))*Monitors!$F$4),'All Data'!DM211)</f>
        <v>26.415018333333336</v>
      </c>
      <c r="DO211" s="8" t="str">
        <f t="shared" si="44"/>
        <v>Yes</v>
      </c>
      <c r="DP211" s="10">
        <v>2.8305744000000002</v>
      </c>
      <c r="DQ211" s="10">
        <v>8.3894256000000009</v>
      </c>
      <c r="DR211" s="10">
        <v>7.310426918118365</v>
      </c>
      <c r="DS211" s="9">
        <v>21.579973637632715</v>
      </c>
      <c r="DT211" s="9" t="s">
        <v>23</v>
      </c>
      <c r="DU211" s="14">
        <v>0</v>
      </c>
    </row>
    <row r="212" spans="1:125" ht="18" customHeight="1">
      <c r="A212" s="29">
        <v>211</v>
      </c>
      <c r="B212" s="29">
        <v>8</v>
      </c>
      <c r="C212" s="29">
        <v>680</v>
      </c>
      <c r="D212" s="21">
        <v>41365</v>
      </c>
      <c r="E212" s="21">
        <v>41330</v>
      </c>
      <c r="F212" s="21">
        <v>41352</v>
      </c>
      <c r="G212" s="20" t="s">
        <v>4</v>
      </c>
      <c r="H212" s="20"/>
      <c r="I212" s="22">
        <v>6</v>
      </c>
      <c r="J212" s="20" t="s">
        <v>5</v>
      </c>
      <c r="K212" s="20"/>
      <c r="L212" s="20" t="s">
        <v>6</v>
      </c>
      <c r="M212" s="23"/>
      <c r="N212" s="23" t="s">
        <v>7</v>
      </c>
      <c r="O212" s="23"/>
      <c r="P212" s="24">
        <v>18.7</v>
      </c>
      <c r="Q212" s="24">
        <v>11.7</v>
      </c>
      <c r="R212" s="24">
        <v>22</v>
      </c>
      <c r="S212" s="24">
        <v>218.8</v>
      </c>
      <c r="T212" s="24">
        <v>1.6</v>
      </c>
      <c r="U212" s="24">
        <v>1050</v>
      </c>
      <c r="V212" s="24">
        <v>1680</v>
      </c>
      <c r="W212" s="24">
        <v>1.76</v>
      </c>
      <c r="X212" s="23" t="s">
        <v>44</v>
      </c>
      <c r="Y212" s="23" t="s">
        <v>44</v>
      </c>
      <c r="Z212" s="24">
        <v>8113</v>
      </c>
      <c r="AA212" s="24">
        <v>60</v>
      </c>
      <c r="AB212" s="24">
        <v>170</v>
      </c>
      <c r="AC212" s="24">
        <v>160</v>
      </c>
      <c r="AD212" s="23" t="s">
        <v>28</v>
      </c>
      <c r="AE212" s="23" t="s">
        <v>11</v>
      </c>
      <c r="AF212" s="23" t="s">
        <v>11</v>
      </c>
      <c r="AG212" s="23"/>
      <c r="AH212" s="23"/>
      <c r="AI212" s="23" t="s">
        <v>12</v>
      </c>
      <c r="AJ212" s="23" t="s">
        <v>11</v>
      </c>
      <c r="AK212" s="23" t="s">
        <v>23</v>
      </c>
      <c r="AL212" s="23" t="s">
        <v>493</v>
      </c>
      <c r="AM212" s="23" t="s">
        <v>494</v>
      </c>
      <c r="AN212" s="23" t="s">
        <v>14</v>
      </c>
      <c r="AO212" s="23"/>
      <c r="AP212" s="23" t="s">
        <v>14</v>
      </c>
      <c r="AQ212" s="23"/>
      <c r="AR212" s="23"/>
      <c r="AS212" s="23" t="s">
        <v>493</v>
      </c>
      <c r="AT212" s="23" t="s">
        <v>494</v>
      </c>
      <c r="AU212" s="23" t="s">
        <v>14</v>
      </c>
      <c r="AV212" s="25"/>
      <c r="AW212" s="25"/>
      <c r="AX212" s="26">
        <v>22</v>
      </c>
      <c r="AY212" s="26">
        <v>218.8</v>
      </c>
      <c r="AZ212" s="25" t="s">
        <v>14</v>
      </c>
      <c r="BA212" s="25" t="s">
        <v>14</v>
      </c>
      <c r="BB212" s="23"/>
      <c r="BC212" s="23" t="s">
        <v>15</v>
      </c>
      <c r="BD212" s="23"/>
      <c r="BE212" s="23" t="s">
        <v>11</v>
      </c>
      <c r="BF212" s="23" t="s">
        <v>495</v>
      </c>
      <c r="BG212" s="23" t="s">
        <v>11</v>
      </c>
      <c r="BH212" s="23" t="s">
        <v>17</v>
      </c>
      <c r="BI212" s="23"/>
      <c r="BJ212" s="23"/>
      <c r="BK212" s="23" t="s">
        <v>23</v>
      </c>
      <c r="BL212" s="23" t="s">
        <v>23</v>
      </c>
      <c r="BM212" s="23" t="s">
        <v>23</v>
      </c>
      <c r="BN212" s="23" t="s">
        <v>210</v>
      </c>
      <c r="BO212" s="24">
        <v>190</v>
      </c>
      <c r="BP212" s="24">
        <v>250</v>
      </c>
      <c r="BQ212" s="24">
        <v>250</v>
      </c>
      <c r="BR212" s="24">
        <v>252.8</v>
      </c>
      <c r="BS212" s="24">
        <v>200</v>
      </c>
      <c r="BT212" s="23" t="s">
        <v>496</v>
      </c>
      <c r="BU212" s="23" t="s">
        <v>42</v>
      </c>
      <c r="BV212" s="24">
        <v>13.99</v>
      </c>
      <c r="BW212" s="24">
        <v>0.15</v>
      </c>
      <c r="BX212" s="23"/>
      <c r="BY212" s="24">
        <v>0.12</v>
      </c>
      <c r="BZ212" s="27">
        <v>0.15</v>
      </c>
      <c r="CA212" s="27">
        <v>0.12</v>
      </c>
      <c r="CB212" s="25" t="s">
        <v>498</v>
      </c>
      <c r="CC212" s="25" t="s">
        <v>499</v>
      </c>
      <c r="CD212" s="28">
        <v>14.3</v>
      </c>
      <c r="CE212" s="28">
        <v>0.15</v>
      </c>
      <c r="CF212" s="25"/>
      <c r="CG212" s="28">
        <v>0.13</v>
      </c>
      <c r="CH212" s="28">
        <v>21.7</v>
      </c>
      <c r="CI212" s="28">
        <v>0.5</v>
      </c>
      <c r="CJ212" s="28">
        <v>0.5</v>
      </c>
      <c r="CK212" s="25"/>
      <c r="CL212" s="25"/>
      <c r="CM212" s="28">
        <v>0.51</v>
      </c>
      <c r="CN212" s="25"/>
      <c r="CO212" s="28">
        <v>0</v>
      </c>
      <c r="CP212" s="30" t="s">
        <v>5</v>
      </c>
      <c r="CQ212" s="8">
        <f t="shared" si="34"/>
        <v>8043.8756855575866</v>
      </c>
      <c r="CR212" s="8">
        <f t="shared" si="35"/>
        <v>24</v>
      </c>
      <c r="CS212" s="8">
        <f t="shared" si="36"/>
        <v>2</v>
      </c>
      <c r="CT212" s="8">
        <f t="shared" si="37"/>
        <v>30</v>
      </c>
      <c r="CU212" s="8">
        <f t="shared" si="38"/>
        <v>200</v>
      </c>
      <c r="CV212" s="10">
        <f t="shared" si="39"/>
        <v>54700</v>
      </c>
      <c r="CW212" s="10">
        <f t="shared" si="42"/>
        <v>54.7</v>
      </c>
      <c r="CX212" s="8" t="str">
        <f t="shared" si="40"/>
        <v>Yes</v>
      </c>
      <c r="CY212" s="30" t="s">
        <v>11</v>
      </c>
      <c r="CZ212" s="30" t="s">
        <v>11</v>
      </c>
      <c r="DA212" s="31" t="s">
        <v>11</v>
      </c>
      <c r="DB212" s="31" t="s">
        <v>11</v>
      </c>
      <c r="DC212" s="8" t="str">
        <f t="shared" si="41"/>
        <v>No</v>
      </c>
      <c r="DD212" s="8" t="s">
        <v>11</v>
      </c>
      <c r="DE212" s="30" t="s">
        <v>11</v>
      </c>
      <c r="DF212" s="10">
        <f t="shared" si="43"/>
        <v>43.747439999999997</v>
      </c>
      <c r="DG212" s="9">
        <f>IF(S212&lt;Monitors!$H$4,(S212*Monitors!$I$4)+Monitors!$J$4,IF(S212&lt;Monitors!$H$5,(S212*Monitors!$I$5)+Monitors!$J$5,IF(S212&lt;Monitors!$H$6,(S212*Monitors!$I$6)+Monitors!$J$6,IF(S212&lt;Monitors!$H$7,(Monitors!$I$7*S212)+Monitors!$J$7,IF(S212&lt;Monitors!$H$8,(S212*Monitors!$I$8)+Monitors!$J$8,IF(S212&lt;Monitors!$H$9,(S212*Monitors!$I$9)+Monitors!$J$9,IF(S212&lt;Monitors!$H$10,(S212*Monitors!$I$10)+Monitors!$J$10,IF(S212&lt;Monitors!$H$11,(S212*Monitors!$I$11)+Monitors!$J$11,Monitors!$J$12))))))))</f>
        <v>38.626666666666665</v>
      </c>
      <c r="DH212" s="10">
        <f>$DF212-(Monitors!$B$4*'All Data'!$W212)</f>
        <v>32.958639999999995</v>
      </c>
      <c r="DI212" s="10">
        <f>IF($CX212="Yes",DH212-(Monitors!$E$4*(DG212+(Monitors!$B$4*'All Data'!$W212))),'All Data'!DH212)</f>
        <v>30.487866666666662</v>
      </c>
      <c r="DJ212" s="10">
        <f>IF(DD212="Yes",'All Data'!DI212-(DG212*Monitors!$C$4),'All Data'!DI212)</f>
        <v>30.487866666666662</v>
      </c>
      <c r="DK212" s="10">
        <f>IF($DE212="Yes",DJ212-(DG212*Monitors!$D$4),'All Data'!DJ212)</f>
        <v>30.487866666666662</v>
      </c>
      <c r="DL212" s="10">
        <f>IF($CZ212="Yes",DK212-Monitors!$C$7,'All Data'!DK212)</f>
        <v>30.487866666666662</v>
      </c>
      <c r="DM212" s="10">
        <f>IF($DA212="Yes",DL212-Monitors!$D$7,'All Data'!DL212)</f>
        <v>30.487866666666662</v>
      </c>
      <c r="DN212" s="10">
        <f>IF(DB212="Yes",DM212-((DG212+(W212*Monitors!$B$4))*Monitors!$F$4),'All Data'!DM212)</f>
        <v>30.487866666666662</v>
      </c>
      <c r="DO212" s="8" t="str">
        <f t="shared" si="44"/>
        <v>Yes</v>
      </c>
      <c r="DP212" s="10">
        <v>2.1880000000000002</v>
      </c>
      <c r="DQ212" s="10">
        <v>11.802</v>
      </c>
      <c r="DR212" s="10">
        <v>10.76186532097789</v>
      </c>
      <c r="DS212" s="9">
        <v>20.80269358044221</v>
      </c>
      <c r="DT212" s="9" t="s">
        <v>23</v>
      </c>
      <c r="DU212" s="14">
        <v>0</v>
      </c>
    </row>
    <row r="213" spans="1:125" ht="18" customHeight="1">
      <c r="A213" s="29">
        <v>212</v>
      </c>
      <c r="B213" s="29">
        <v>2</v>
      </c>
      <c r="C213" s="29">
        <v>911</v>
      </c>
      <c r="D213" s="21">
        <v>41609</v>
      </c>
      <c r="E213" s="21">
        <v>41620</v>
      </c>
      <c r="F213" s="21">
        <v>41652</v>
      </c>
      <c r="G213" s="20" t="s">
        <v>356</v>
      </c>
      <c r="H213" s="20"/>
      <c r="I213" s="22">
        <v>6</v>
      </c>
      <c r="J213" s="20" t="s">
        <v>5</v>
      </c>
      <c r="K213" s="20"/>
      <c r="L213" s="20" t="s">
        <v>6</v>
      </c>
      <c r="M213" s="23"/>
      <c r="N213" s="23" t="s">
        <v>7</v>
      </c>
      <c r="O213" s="23"/>
      <c r="P213" s="24">
        <v>9.4</v>
      </c>
      <c r="Q213" s="24">
        <v>17</v>
      </c>
      <c r="R213" s="24">
        <v>19.5</v>
      </c>
      <c r="S213" s="24">
        <v>160.54</v>
      </c>
      <c r="T213" s="24">
        <v>1.78</v>
      </c>
      <c r="U213" s="24">
        <v>900</v>
      </c>
      <c r="V213" s="24">
        <v>1600</v>
      </c>
      <c r="W213" s="24">
        <v>1.44</v>
      </c>
      <c r="X213" s="23" t="s">
        <v>40</v>
      </c>
      <c r="Y213" s="23" t="s">
        <v>40</v>
      </c>
      <c r="Z213" s="24">
        <v>8970</v>
      </c>
      <c r="AA213" s="24">
        <v>60</v>
      </c>
      <c r="AB213" s="24">
        <v>170</v>
      </c>
      <c r="AC213" s="24">
        <v>160</v>
      </c>
      <c r="AD213" s="23" t="s">
        <v>267</v>
      </c>
      <c r="AE213" s="23" t="s">
        <v>11</v>
      </c>
      <c r="AF213" s="23" t="s">
        <v>11</v>
      </c>
      <c r="AG213" s="23"/>
      <c r="AH213" s="23"/>
      <c r="AI213" s="23" t="s">
        <v>12</v>
      </c>
      <c r="AJ213" s="23" t="s">
        <v>11</v>
      </c>
      <c r="AK213" s="23" t="s">
        <v>11</v>
      </c>
      <c r="AL213" s="23" t="s">
        <v>25</v>
      </c>
      <c r="AM213" s="23"/>
      <c r="AN213" s="23" t="s">
        <v>14</v>
      </c>
      <c r="AO213" s="23"/>
      <c r="AP213" s="23" t="s">
        <v>14</v>
      </c>
      <c r="AQ213" s="23"/>
      <c r="AR213" s="23"/>
      <c r="AS213" s="23" t="s">
        <v>25</v>
      </c>
      <c r="AT213" s="23"/>
      <c r="AU213" s="23" t="s">
        <v>14</v>
      </c>
      <c r="AV213" s="25"/>
      <c r="AW213" s="25"/>
      <c r="AX213" s="26">
        <v>19.5</v>
      </c>
      <c r="AY213" s="26">
        <v>160.54</v>
      </c>
      <c r="AZ213" s="25" t="s">
        <v>14</v>
      </c>
      <c r="BA213" s="25" t="s">
        <v>14</v>
      </c>
      <c r="BB213" s="23"/>
      <c r="BC213" s="23" t="s">
        <v>15</v>
      </c>
      <c r="BD213" s="23"/>
      <c r="BE213" s="23" t="s">
        <v>11</v>
      </c>
      <c r="BF213" s="23" t="s">
        <v>388</v>
      </c>
      <c r="BG213" s="23" t="s">
        <v>11</v>
      </c>
      <c r="BH213" s="23" t="s">
        <v>17</v>
      </c>
      <c r="BI213" s="23"/>
      <c r="BJ213" s="23"/>
      <c r="BK213" s="23" t="s">
        <v>11</v>
      </c>
      <c r="BL213" s="23" t="s">
        <v>11</v>
      </c>
      <c r="BM213" s="23"/>
      <c r="BN213" s="23"/>
      <c r="BO213" s="24">
        <v>0.2</v>
      </c>
      <c r="BP213" s="24">
        <v>248.9</v>
      </c>
      <c r="BQ213" s="24">
        <v>250</v>
      </c>
      <c r="BR213" s="24">
        <v>190.4</v>
      </c>
      <c r="BS213" s="24">
        <v>201.6</v>
      </c>
      <c r="BT213" s="23"/>
      <c r="BU213" s="23"/>
      <c r="BV213" s="24">
        <v>11.57</v>
      </c>
      <c r="BW213" s="24">
        <v>0.15</v>
      </c>
      <c r="BX213" s="23"/>
      <c r="BY213" s="24">
        <v>0.08</v>
      </c>
      <c r="BZ213" s="27">
        <v>0.15</v>
      </c>
      <c r="CA213" s="27">
        <v>0.08</v>
      </c>
      <c r="CB213" s="25"/>
      <c r="CC213" s="25"/>
      <c r="CD213" s="28">
        <v>11.6</v>
      </c>
      <c r="CE213" s="28">
        <v>0.22</v>
      </c>
      <c r="CF213" s="25"/>
      <c r="CG213" s="28">
        <v>0.15</v>
      </c>
      <c r="CH213" s="28">
        <v>16.350000000000001</v>
      </c>
      <c r="CI213" s="28">
        <v>0.5</v>
      </c>
      <c r="CJ213" s="28">
        <v>0.5</v>
      </c>
      <c r="CK213" s="25"/>
      <c r="CL213" s="25"/>
      <c r="CM213" s="28">
        <v>0.53</v>
      </c>
      <c r="CN213" s="25"/>
      <c r="CO213" s="28">
        <v>0</v>
      </c>
      <c r="CP213" s="30" t="s">
        <v>5</v>
      </c>
      <c r="CQ213" s="8">
        <f t="shared" si="34"/>
        <v>8969.7271707985547</v>
      </c>
      <c r="CR213" s="8">
        <f t="shared" si="35"/>
        <v>20</v>
      </c>
      <c r="CS213" s="8">
        <f t="shared" si="36"/>
        <v>1.5</v>
      </c>
      <c r="CT213" s="8">
        <f t="shared" si="37"/>
        <v>30</v>
      </c>
      <c r="CU213" s="8">
        <f t="shared" si="38"/>
        <v>200</v>
      </c>
      <c r="CV213" s="10">
        <f t="shared" si="39"/>
        <v>39958.405999999995</v>
      </c>
      <c r="CW213" s="10">
        <f t="shared" si="42"/>
        <v>39.958405999999997</v>
      </c>
      <c r="CX213" s="8" t="str">
        <f t="shared" si="40"/>
        <v>No</v>
      </c>
      <c r="CY213" s="30" t="s">
        <v>11</v>
      </c>
      <c r="CZ213" s="30" t="s">
        <v>11</v>
      </c>
      <c r="DA213" s="31" t="s">
        <v>11</v>
      </c>
      <c r="DB213" s="31" t="s">
        <v>11</v>
      </c>
      <c r="DC213" s="8" t="str">
        <f t="shared" si="41"/>
        <v>No</v>
      </c>
      <c r="DD213" s="8" t="s">
        <v>11</v>
      </c>
      <c r="DE213" s="30" t="s">
        <v>11</v>
      </c>
      <c r="DF213" s="10">
        <f t="shared" si="43"/>
        <v>36.327719999999999</v>
      </c>
      <c r="DG213" s="9">
        <f>IF(S213&lt;Monitors!$H$4,(S213*Monitors!$I$4)+Monitors!$J$4,IF(S213&lt;Monitors!$H$5,(S213*Monitors!$I$5)+Monitors!$J$5,IF(S213&lt;Monitors!$H$6,(S213*Monitors!$I$6)+Monitors!$J$6,IF(S213&lt;Monitors!$H$7,(Monitors!$I$7*S213)+Monitors!$J$7,IF(S213&lt;Monitors!$H$8,(S213*Monitors!$I$8)+Monitors!$J$8,IF(S213&lt;Monitors!$H$9,(S213*Monitors!$I$9)+Monitors!$J$9,IF(S213&lt;Monitors!$H$10,(S213*Monitors!$I$10)+Monitors!$J$10,IF(S213&lt;Monitors!$H$11,(S213*Monitors!$I$11)+Monitors!$J$11,Monitors!$J$12))))))))</f>
        <v>32.945833333333333</v>
      </c>
      <c r="DH213" s="10">
        <f>$DF213-(Monitors!$B$4*'All Data'!$W213)</f>
        <v>27.500520000000002</v>
      </c>
      <c r="DI213" s="10">
        <f>IF($CX213="Yes",DH213-(Monitors!$E$4*(DG213+(Monitors!$B$4*'All Data'!$W213))),'All Data'!DH213)</f>
        <v>27.500520000000002</v>
      </c>
      <c r="DJ213" s="10">
        <f>IF(DD213="Yes",'All Data'!DI213-(DG213*Monitors!$C$4),'All Data'!DI213)</f>
        <v>27.500520000000002</v>
      </c>
      <c r="DK213" s="10">
        <f>IF($DE213="Yes",DJ213-(DG213*Monitors!$D$4),'All Data'!DJ213)</f>
        <v>27.500520000000002</v>
      </c>
      <c r="DL213" s="10">
        <f>IF($CZ213="Yes",DK213-Monitors!$C$7,'All Data'!DK213)</f>
        <v>27.500520000000002</v>
      </c>
      <c r="DM213" s="10">
        <f>IF($DA213="Yes",DL213-Monitors!$D$7,'All Data'!DL213)</f>
        <v>27.500520000000002</v>
      </c>
      <c r="DN213" s="10">
        <f>IF(DB213="Yes",DM213-((DG213+(W213*Monitors!$B$4))*Monitors!$F$4),'All Data'!DM213)</f>
        <v>27.500520000000002</v>
      </c>
      <c r="DO213" s="8" t="str">
        <f t="shared" si="44"/>
        <v>Yes</v>
      </c>
      <c r="DP213" s="10">
        <v>1.5983362399999999</v>
      </c>
      <c r="DQ213" s="10">
        <v>9.9716637600000002</v>
      </c>
      <c r="DR213" s="10">
        <v>9.9716637600000002</v>
      </c>
      <c r="DS213" s="9">
        <v>15.314316577864037</v>
      </c>
      <c r="DT213" s="9" t="s">
        <v>23</v>
      </c>
      <c r="DU213" s="14">
        <v>0</v>
      </c>
    </row>
    <row r="214" spans="1:125" ht="18" customHeight="1">
      <c r="A214" s="29">
        <v>213</v>
      </c>
      <c r="B214" s="29">
        <v>47</v>
      </c>
      <c r="C214" s="29">
        <v>33</v>
      </c>
      <c r="D214" s="21">
        <v>42021</v>
      </c>
      <c r="E214" s="21">
        <v>42039</v>
      </c>
      <c r="F214" s="21">
        <v>42047</v>
      </c>
      <c r="G214" s="20" t="s">
        <v>4</v>
      </c>
      <c r="H214" s="20" t="s">
        <v>26</v>
      </c>
      <c r="I214" s="22">
        <v>6</v>
      </c>
      <c r="J214" s="20" t="s">
        <v>5</v>
      </c>
      <c r="K214" s="20" t="s">
        <v>26</v>
      </c>
      <c r="L214" s="20" t="s">
        <v>27</v>
      </c>
      <c r="M214" s="23" t="s">
        <v>27</v>
      </c>
      <c r="N214" s="23" t="s">
        <v>7</v>
      </c>
      <c r="O214" s="23" t="s">
        <v>26</v>
      </c>
      <c r="P214" s="24">
        <v>9.4</v>
      </c>
      <c r="Q214" s="24">
        <v>17</v>
      </c>
      <c r="R214" s="24">
        <v>19.5</v>
      </c>
      <c r="S214" s="24">
        <v>160.46</v>
      </c>
      <c r="T214" s="24">
        <v>1.78</v>
      </c>
      <c r="U214" s="24">
        <v>900</v>
      </c>
      <c r="V214" s="24">
        <v>1600</v>
      </c>
      <c r="W214" s="24">
        <v>1.44</v>
      </c>
      <c r="X214" s="23" t="s">
        <v>40</v>
      </c>
      <c r="Y214" s="23" t="s">
        <v>40</v>
      </c>
      <c r="Z214" s="24">
        <v>8973</v>
      </c>
      <c r="AA214" s="24">
        <v>60</v>
      </c>
      <c r="AB214" s="24">
        <v>170</v>
      </c>
      <c r="AC214" s="24">
        <v>160</v>
      </c>
      <c r="AD214" s="23" t="s">
        <v>28</v>
      </c>
      <c r="AE214" s="23" t="s">
        <v>23</v>
      </c>
      <c r="AF214" s="23" t="s">
        <v>11</v>
      </c>
      <c r="AG214" s="23" t="s">
        <v>26</v>
      </c>
      <c r="AH214" s="23" t="s">
        <v>26</v>
      </c>
      <c r="AI214" s="23" t="s">
        <v>34</v>
      </c>
      <c r="AJ214" s="23" t="s">
        <v>23</v>
      </c>
      <c r="AK214" s="23" t="s">
        <v>23</v>
      </c>
      <c r="AL214" s="23" t="s">
        <v>111</v>
      </c>
      <c r="AM214" s="23" t="s">
        <v>26</v>
      </c>
      <c r="AN214" s="23" t="s">
        <v>14</v>
      </c>
      <c r="AO214" s="23" t="s">
        <v>14</v>
      </c>
      <c r="AP214" s="23" t="s">
        <v>14</v>
      </c>
      <c r="AQ214" s="23" t="s">
        <v>14</v>
      </c>
      <c r="AR214" s="23"/>
      <c r="AS214" s="23" t="s">
        <v>111</v>
      </c>
      <c r="AT214" s="23" t="s">
        <v>26</v>
      </c>
      <c r="AU214" s="23" t="s">
        <v>14</v>
      </c>
      <c r="AV214" s="25" t="s">
        <v>14</v>
      </c>
      <c r="AW214" s="25" t="s">
        <v>14</v>
      </c>
      <c r="AX214" s="26">
        <v>19.5</v>
      </c>
      <c r="AY214" s="26">
        <v>160.46</v>
      </c>
      <c r="AZ214" s="25" t="s">
        <v>14</v>
      </c>
      <c r="BA214" s="25" t="s">
        <v>14</v>
      </c>
      <c r="BB214" s="23" t="s">
        <v>14</v>
      </c>
      <c r="BC214" s="23" t="s">
        <v>15</v>
      </c>
      <c r="BD214" s="23" t="s">
        <v>26</v>
      </c>
      <c r="BE214" s="23" t="s">
        <v>11</v>
      </c>
      <c r="BF214" s="23" t="s">
        <v>180</v>
      </c>
      <c r="BG214" s="23" t="s">
        <v>11</v>
      </c>
      <c r="BH214" s="23" t="s">
        <v>17</v>
      </c>
      <c r="BI214" s="23" t="s">
        <v>14</v>
      </c>
      <c r="BJ214" s="23"/>
      <c r="BK214" s="23" t="s">
        <v>11</v>
      </c>
      <c r="BL214" s="23" t="s">
        <v>11</v>
      </c>
      <c r="BM214" s="23" t="s">
        <v>11</v>
      </c>
      <c r="BN214" s="23"/>
      <c r="BO214" s="24">
        <v>2.8</v>
      </c>
      <c r="BP214" s="24">
        <v>266</v>
      </c>
      <c r="BQ214" s="24">
        <v>250</v>
      </c>
      <c r="BR214" s="24">
        <v>236</v>
      </c>
      <c r="BS214" s="24">
        <v>200</v>
      </c>
      <c r="BT214" s="23"/>
      <c r="BU214" s="23"/>
      <c r="BV214" s="24">
        <v>11.63</v>
      </c>
      <c r="BW214" s="24">
        <v>0.2</v>
      </c>
      <c r="BX214" s="23"/>
      <c r="BY214" s="24">
        <v>0.1</v>
      </c>
      <c r="BZ214" s="27">
        <v>0.2</v>
      </c>
      <c r="CA214" s="27">
        <v>0.1</v>
      </c>
      <c r="CB214" s="25"/>
      <c r="CC214" s="25"/>
      <c r="CD214" s="28">
        <v>11.52</v>
      </c>
      <c r="CE214" s="28">
        <v>0.25</v>
      </c>
      <c r="CF214" s="25"/>
      <c r="CG214" s="28">
        <v>0.16</v>
      </c>
      <c r="CH214" s="28">
        <v>16.350000000000001</v>
      </c>
      <c r="CI214" s="28">
        <v>0.5</v>
      </c>
      <c r="CJ214" s="28">
        <v>0.5</v>
      </c>
      <c r="CK214" s="28">
        <v>0</v>
      </c>
      <c r="CL214" s="28">
        <v>0</v>
      </c>
      <c r="CM214" s="28">
        <v>0.5</v>
      </c>
      <c r="CN214" s="25"/>
      <c r="CO214" s="28">
        <v>0</v>
      </c>
      <c r="CP214" s="30" t="s">
        <v>5</v>
      </c>
      <c r="CQ214" s="8">
        <f t="shared" si="34"/>
        <v>8974.1991773650752</v>
      </c>
      <c r="CR214" s="8">
        <f t="shared" si="35"/>
        <v>20</v>
      </c>
      <c r="CS214" s="8">
        <f t="shared" si="36"/>
        <v>1.5</v>
      </c>
      <c r="CT214" s="8">
        <f t="shared" si="37"/>
        <v>30</v>
      </c>
      <c r="CU214" s="8">
        <f t="shared" si="38"/>
        <v>200</v>
      </c>
      <c r="CV214" s="10">
        <f t="shared" si="39"/>
        <v>42682.36</v>
      </c>
      <c r="CW214" s="10">
        <f t="shared" si="42"/>
        <v>42.682360000000003</v>
      </c>
      <c r="CX214" s="8" t="str">
        <f t="shared" si="40"/>
        <v>No</v>
      </c>
      <c r="CY214" s="30" t="s">
        <v>11</v>
      </c>
      <c r="CZ214" s="30" t="s">
        <v>11</v>
      </c>
      <c r="DA214" s="31" t="s">
        <v>11</v>
      </c>
      <c r="DB214" s="31" t="s">
        <v>11</v>
      </c>
      <c r="DC214" s="8" t="str">
        <f t="shared" si="41"/>
        <v>No</v>
      </c>
      <c r="DD214" s="8" t="s">
        <v>11</v>
      </c>
      <c r="DE214" s="30" t="s">
        <v>11</v>
      </c>
      <c r="DF214" s="10">
        <f t="shared" si="43"/>
        <v>36.796379999999999</v>
      </c>
      <c r="DG214" s="9">
        <f>IF(S214&lt;Monitors!$H$4,(S214*Monitors!$I$4)+Monitors!$J$4,IF(S214&lt;Monitors!$H$5,(S214*Monitors!$I$5)+Monitors!$J$5,IF(S214&lt;Monitors!$H$6,(S214*Monitors!$I$6)+Monitors!$J$6,IF(S214&lt;Monitors!$H$7,(Monitors!$I$7*S214)+Monitors!$J$7,IF(S214&lt;Monitors!$H$8,(S214*Monitors!$I$8)+Monitors!$J$8,IF(S214&lt;Monitors!$H$9,(S214*Monitors!$I$9)+Monitors!$J$9,IF(S214&lt;Monitors!$H$10,(S214*Monitors!$I$10)+Monitors!$J$10,IF(S214&lt;Monitors!$H$11,(S214*Monitors!$I$11)+Monitors!$J$11,Monitors!$J$12))))))))</f>
        <v>32.929166666666667</v>
      </c>
      <c r="DH214" s="10">
        <f>$DF214-(Monitors!$B$4*'All Data'!$W214)</f>
        <v>27.969180000000001</v>
      </c>
      <c r="DI214" s="10">
        <f>IF($CX214="Yes",DH214-(Monitors!$E$4*(DG214+(Monitors!$B$4*'All Data'!$W214))),'All Data'!DH214)</f>
        <v>27.969180000000001</v>
      </c>
      <c r="DJ214" s="10">
        <f>IF(DD214="Yes",'All Data'!DI214-(DG214*Monitors!$C$4),'All Data'!DI214)</f>
        <v>27.969180000000001</v>
      </c>
      <c r="DK214" s="10">
        <f>IF($DE214="Yes",DJ214-(DG214*Monitors!$D$4),'All Data'!DJ214)</f>
        <v>27.969180000000001</v>
      </c>
      <c r="DL214" s="10">
        <f>IF($CZ214="Yes",DK214-Monitors!$C$7,'All Data'!DK214)</f>
        <v>27.969180000000001</v>
      </c>
      <c r="DM214" s="10">
        <f>IF($DA214="Yes",DL214-Monitors!$D$7,'All Data'!DL214)</f>
        <v>27.969180000000001</v>
      </c>
      <c r="DN214" s="10">
        <f>IF(DB214="Yes",DM214-((DG214+(W214*Monitors!$B$4))*Monitors!$F$4),'All Data'!DM214)</f>
        <v>27.969180000000001</v>
      </c>
      <c r="DO214" s="8" t="str">
        <f t="shared" si="44"/>
        <v>Yes</v>
      </c>
      <c r="DP214" s="10">
        <v>1.7072944000000001</v>
      </c>
      <c r="DQ214" s="10">
        <v>9.9227056000000005</v>
      </c>
      <c r="DR214" s="10">
        <v>9.9227056000000005</v>
      </c>
      <c r="DS214" s="9">
        <v>15.306747198910863</v>
      </c>
      <c r="DT214" s="9" t="s">
        <v>23</v>
      </c>
      <c r="DU214" s="14">
        <v>0</v>
      </c>
    </row>
    <row r="215" spans="1:125" ht="18" customHeight="1">
      <c r="A215" s="29">
        <v>214</v>
      </c>
      <c r="B215" s="29">
        <v>5</v>
      </c>
      <c r="C215" s="29">
        <v>801</v>
      </c>
      <c r="D215" s="21">
        <v>41294</v>
      </c>
      <c r="E215" s="21">
        <v>41271</v>
      </c>
      <c r="F215" s="21">
        <v>41274</v>
      </c>
      <c r="G215" s="20" t="s">
        <v>4</v>
      </c>
      <c r="H215" s="20" t="s">
        <v>26</v>
      </c>
      <c r="I215" s="22">
        <v>6</v>
      </c>
      <c r="J215" s="20" t="s">
        <v>5</v>
      </c>
      <c r="K215" s="20" t="s">
        <v>26</v>
      </c>
      <c r="L215" s="20" t="s">
        <v>27</v>
      </c>
      <c r="M215" s="23" t="s">
        <v>27</v>
      </c>
      <c r="N215" s="23" t="s">
        <v>7</v>
      </c>
      <c r="O215" s="23" t="s">
        <v>26</v>
      </c>
      <c r="P215" s="24">
        <v>9.4</v>
      </c>
      <c r="Q215" s="24">
        <v>17</v>
      </c>
      <c r="R215" s="24">
        <v>19.5</v>
      </c>
      <c r="S215" s="24">
        <v>160.46</v>
      </c>
      <c r="T215" s="24">
        <v>1.78</v>
      </c>
      <c r="U215" s="24">
        <v>900</v>
      </c>
      <c r="V215" s="24">
        <v>1600</v>
      </c>
      <c r="W215" s="24">
        <v>1.44</v>
      </c>
      <c r="X215" s="23" t="s">
        <v>109</v>
      </c>
      <c r="Y215" s="23" t="s">
        <v>40</v>
      </c>
      <c r="Z215" s="24">
        <v>8973</v>
      </c>
      <c r="AA215" s="24">
        <v>60</v>
      </c>
      <c r="AB215" s="24">
        <v>170</v>
      </c>
      <c r="AC215" s="24">
        <v>160</v>
      </c>
      <c r="AD215" s="23" t="s">
        <v>28</v>
      </c>
      <c r="AE215" s="23" t="s">
        <v>23</v>
      </c>
      <c r="AF215" s="23" t="s">
        <v>11</v>
      </c>
      <c r="AG215" s="23" t="s">
        <v>26</v>
      </c>
      <c r="AH215" s="23" t="s">
        <v>26</v>
      </c>
      <c r="AI215" s="23" t="s">
        <v>12</v>
      </c>
      <c r="AJ215" s="23" t="s">
        <v>11</v>
      </c>
      <c r="AK215" s="23" t="s">
        <v>23</v>
      </c>
      <c r="AL215" s="23" t="s">
        <v>25</v>
      </c>
      <c r="AM215" s="23" t="s">
        <v>14</v>
      </c>
      <c r="AN215" s="23" t="s">
        <v>14</v>
      </c>
      <c r="AO215" s="23" t="s">
        <v>14</v>
      </c>
      <c r="AP215" s="23" t="s">
        <v>36</v>
      </c>
      <c r="AQ215" s="23" t="s">
        <v>14</v>
      </c>
      <c r="AR215" s="23"/>
      <c r="AS215" s="23" t="s">
        <v>25</v>
      </c>
      <c r="AT215" s="23" t="s">
        <v>14</v>
      </c>
      <c r="AU215" s="23" t="s">
        <v>14</v>
      </c>
      <c r="AV215" s="25" t="s">
        <v>14</v>
      </c>
      <c r="AW215" s="25" t="s">
        <v>26</v>
      </c>
      <c r="AX215" s="26">
        <v>19.5</v>
      </c>
      <c r="AY215" s="26">
        <v>160.46</v>
      </c>
      <c r="AZ215" s="25" t="s">
        <v>14</v>
      </c>
      <c r="BA215" s="25" t="s">
        <v>14</v>
      </c>
      <c r="BB215" s="23" t="s">
        <v>26</v>
      </c>
      <c r="BC215" s="23" t="s">
        <v>15</v>
      </c>
      <c r="BD215" s="23" t="s">
        <v>26</v>
      </c>
      <c r="BE215" s="23" t="s">
        <v>11</v>
      </c>
      <c r="BF215" s="23" t="s">
        <v>180</v>
      </c>
      <c r="BG215" s="23" t="s">
        <v>11</v>
      </c>
      <c r="BH215" s="23" t="s">
        <v>17</v>
      </c>
      <c r="BI215" s="23" t="s">
        <v>14</v>
      </c>
      <c r="BJ215" s="23"/>
      <c r="BK215" s="23" t="s">
        <v>11</v>
      </c>
      <c r="BL215" s="23" t="s">
        <v>11</v>
      </c>
      <c r="BM215" s="23" t="s">
        <v>11</v>
      </c>
      <c r="BN215" s="23"/>
      <c r="BO215" s="24">
        <v>12.8</v>
      </c>
      <c r="BP215" s="24">
        <v>257</v>
      </c>
      <c r="BQ215" s="24">
        <v>250</v>
      </c>
      <c r="BR215" s="24">
        <v>210</v>
      </c>
      <c r="BS215" s="24">
        <v>200</v>
      </c>
      <c r="BT215" s="23"/>
      <c r="BU215" s="23"/>
      <c r="BV215" s="24">
        <v>11.78</v>
      </c>
      <c r="BW215" s="24">
        <v>0.22</v>
      </c>
      <c r="BX215" s="23"/>
      <c r="BY215" s="24">
        <v>0.13</v>
      </c>
      <c r="BZ215" s="27">
        <v>0.22</v>
      </c>
      <c r="CA215" s="27">
        <v>0.13</v>
      </c>
      <c r="CB215" s="25"/>
      <c r="CC215" s="25"/>
      <c r="CD215" s="28">
        <v>11.87</v>
      </c>
      <c r="CE215" s="28">
        <v>0.28000000000000003</v>
      </c>
      <c r="CF215" s="25"/>
      <c r="CG215" s="28">
        <v>0.18</v>
      </c>
      <c r="CH215" s="28">
        <v>16.350000000000001</v>
      </c>
      <c r="CI215" s="28">
        <v>0.5</v>
      </c>
      <c r="CJ215" s="28">
        <v>0.5</v>
      </c>
      <c r="CK215" s="28">
        <v>0</v>
      </c>
      <c r="CL215" s="28">
        <v>0</v>
      </c>
      <c r="CM215" s="28">
        <v>0.5</v>
      </c>
      <c r="CN215" s="25"/>
      <c r="CO215" s="28">
        <v>0</v>
      </c>
      <c r="CP215" s="30" t="s">
        <v>5</v>
      </c>
      <c r="CQ215" s="8">
        <f t="shared" si="34"/>
        <v>8974.1991773650752</v>
      </c>
      <c r="CR215" s="8">
        <f t="shared" si="35"/>
        <v>20</v>
      </c>
      <c r="CS215" s="8">
        <f t="shared" si="36"/>
        <v>1.5</v>
      </c>
      <c r="CT215" s="8">
        <f t="shared" si="37"/>
        <v>30</v>
      </c>
      <c r="CU215" s="8">
        <f t="shared" si="38"/>
        <v>200</v>
      </c>
      <c r="CV215" s="10">
        <f t="shared" si="39"/>
        <v>41238.22</v>
      </c>
      <c r="CW215" s="10">
        <f t="shared" si="42"/>
        <v>41.238219999999998</v>
      </c>
      <c r="CX215" s="8" t="str">
        <f t="shared" si="40"/>
        <v>No</v>
      </c>
      <c r="CY215" s="30" t="s">
        <v>11</v>
      </c>
      <c r="CZ215" s="30" t="s">
        <v>11</v>
      </c>
      <c r="DA215" s="31" t="s">
        <v>11</v>
      </c>
      <c r="DB215" s="31" t="s">
        <v>11</v>
      </c>
      <c r="DC215" s="8" t="str">
        <f t="shared" si="41"/>
        <v>No</v>
      </c>
      <c r="DD215" s="8" t="s">
        <v>11</v>
      </c>
      <c r="DE215" s="30" t="s">
        <v>11</v>
      </c>
      <c r="DF215" s="10">
        <f t="shared" si="43"/>
        <v>37.370159999999991</v>
      </c>
      <c r="DG215" s="9">
        <f>IF(S215&lt;Monitors!$H$4,(S215*Monitors!$I$4)+Monitors!$J$4,IF(S215&lt;Monitors!$H$5,(S215*Monitors!$I$5)+Monitors!$J$5,IF(S215&lt;Monitors!$H$6,(S215*Monitors!$I$6)+Monitors!$J$6,IF(S215&lt;Monitors!$H$7,(Monitors!$I$7*S215)+Monitors!$J$7,IF(S215&lt;Monitors!$H$8,(S215*Monitors!$I$8)+Monitors!$J$8,IF(S215&lt;Monitors!$H$9,(S215*Monitors!$I$9)+Monitors!$J$9,IF(S215&lt;Monitors!$H$10,(S215*Monitors!$I$10)+Monitors!$J$10,IF(S215&lt;Monitors!$H$11,(S215*Monitors!$I$11)+Monitors!$J$11,Monitors!$J$12))))))))</f>
        <v>32.929166666666667</v>
      </c>
      <c r="DH215" s="10">
        <f>$DF215-(Monitors!$B$4*'All Data'!$W215)</f>
        <v>28.542959999999994</v>
      </c>
      <c r="DI215" s="10">
        <f>IF($CX215="Yes",DH215-(Monitors!$E$4*(DG215+(Monitors!$B$4*'All Data'!$W215))),'All Data'!DH215)</f>
        <v>28.542959999999994</v>
      </c>
      <c r="DJ215" s="10">
        <f>IF(DD215="Yes",'All Data'!DI215-(DG215*Monitors!$C$4),'All Data'!DI215)</f>
        <v>28.542959999999994</v>
      </c>
      <c r="DK215" s="10">
        <f>IF($DE215="Yes",DJ215-(DG215*Monitors!$D$4),'All Data'!DJ215)</f>
        <v>28.542959999999994</v>
      </c>
      <c r="DL215" s="10">
        <f>IF($CZ215="Yes",DK215-Monitors!$C$7,'All Data'!DK215)</f>
        <v>28.542959999999994</v>
      </c>
      <c r="DM215" s="10">
        <f>IF($DA215="Yes",DL215-Monitors!$D$7,'All Data'!DL215)</f>
        <v>28.542959999999994</v>
      </c>
      <c r="DN215" s="10">
        <f>IF(DB215="Yes",DM215-((DG215+(W215*Monitors!$B$4))*Monitors!$F$4),'All Data'!DM215)</f>
        <v>28.542959999999994</v>
      </c>
      <c r="DO215" s="8" t="str">
        <f t="shared" si="44"/>
        <v>Yes</v>
      </c>
      <c r="DP215" s="10">
        <v>1.6495288000000001</v>
      </c>
      <c r="DQ215" s="10">
        <v>10.130471199999999</v>
      </c>
      <c r="DR215" s="10">
        <v>10.130471199999999</v>
      </c>
      <c r="DS215" s="9">
        <v>15.306747198910863</v>
      </c>
      <c r="DT215" s="9" t="s">
        <v>23</v>
      </c>
      <c r="DU215" s="14">
        <v>0</v>
      </c>
    </row>
    <row r="216" spans="1:125" ht="18" customHeight="1">
      <c r="A216" s="29">
        <v>215</v>
      </c>
      <c r="B216" s="29">
        <v>5</v>
      </c>
      <c r="C216" s="29">
        <v>1296</v>
      </c>
      <c r="D216" s="21">
        <v>41294</v>
      </c>
      <c r="E216" s="21">
        <v>41271</v>
      </c>
      <c r="F216" s="21">
        <v>41274</v>
      </c>
      <c r="G216" s="20" t="s">
        <v>4</v>
      </c>
      <c r="H216" s="20" t="s">
        <v>26</v>
      </c>
      <c r="I216" s="22">
        <v>6</v>
      </c>
      <c r="J216" s="20" t="s">
        <v>5</v>
      </c>
      <c r="K216" s="20" t="s">
        <v>26</v>
      </c>
      <c r="L216" s="20" t="s">
        <v>27</v>
      </c>
      <c r="M216" s="23" t="s">
        <v>27</v>
      </c>
      <c r="N216" s="23" t="s">
        <v>7</v>
      </c>
      <c r="O216" s="23" t="s">
        <v>26</v>
      </c>
      <c r="P216" s="24">
        <v>9.4</v>
      </c>
      <c r="Q216" s="24">
        <v>17</v>
      </c>
      <c r="R216" s="24">
        <v>19.5</v>
      </c>
      <c r="S216" s="24">
        <v>160.46</v>
      </c>
      <c r="T216" s="24">
        <v>1.78</v>
      </c>
      <c r="U216" s="24">
        <v>900</v>
      </c>
      <c r="V216" s="24">
        <v>1600</v>
      </c>
      <c r="W216" s="24">
        <v>1.44</v>
      </c>
      <c r="X216" s="23" t="s">
        <v>109</v>
      </c>
      <c r="Y216" s="23" t="s">
        <v>40</v>
      </c>
      <c r="Z216" s="24">
        <v>8973</v>
      </c>
      <c r="AA216" s="24">
        <v>60</v>
      </c>
      <c r="AB216" s="24">
        <v>170</v>
      </c>
      <c r="AC216" s="24">
        <v>160</v>
      </c>
      <c r="AD216" s="23" t="s">
        <v>28</v>
      </c>
      <c r="AE216" s="23" t="s">
        <v>23</v>
      </c>
      <c r="AF216" s="23" t="s">
        <v>11</v>
      </c>
      <c r="AG216" s="23" t="s">
        <v>26</v>
      </c>
      <c r="AH216" s="23" t="s">
        <v>26</v>
      </c>
      <c r="AI216" s="23" t="s">
        <v>12</v>
      </c>
      <c r="AJ216" s="23" t="s">
        <v>11</v>
      </c>
      <c r="AK216" s="23" t="s">
        <v>23</v>
      </c>
      <c r="AL216" s="23" t="s">
        <v>25</v>
      </c>
      <c r="AM216" s="23" t="s">
        <v>14</v>
      </c>
      <c r="AN216" s="23" t="s">
        <v>14</v>
      </c>
      <c r="AO216" s="23" t="s">
        <v>14</v>
      </c>
      <c r="AP216" s="23" t="s">
        <v>36</v>
      </c>
      <c r="AQ216" s="23" t="s">
        <v>14</v>
      </c>
      <c r="AR216" s="23"/>
      <c r="AS216" s="23" t="s">
        <v>25</v>
      </c>
      <c r="AT216" s="23" t="s">
        <v>14</v>
      </c>
      <c r="AU216" s="23" t="s">
        <v>14</v>
      </c>
      <c r="AV216" s="25" t="s">
        <v>14</v>
      </c>
      <c r="AW216" s="25" t="s">
        <v>26</v>
      </c>
      <c r="AX216" s="26">
        <v>19.5</v>
      </c>
      <c r="AY216" s="26">
        <v>160.46</v>
      </c>
      <c r="AZ216" s="25" t="s">
        <v>14</v>
      </c>
      <c r="BA216" s="25" t="s">
        <v>14</v>
      </c>
      <c r="BB216" s="23" t="s">
        <v>26</v>
      </c>
      <c r="BC216" s="23" t="s">
        <v>15</v>
      </c>
      <c r="BD216" s="23" t="s">
        <v>26</v>
      </c>
      <c r="BE216" s="23" t="s">
        <v>11</v>
      </c>
      <c r="BF216" s="23" t="s">
        <v>180</v>
      </c>
      <c r="BG216" s="23" t="s">
        <v>11</v>
      </c>
      <c r="BH216" s="23" t="s">
        <v>17</v>
      </c>
      <c r="BI216" s="23" t="s">
        <v>14</v>
      </c>
      <c r="BJ216" s="23"/>
      <c r="BK216" s="23" t="s">
        <v>11</v>
      </c>
      <c r="BL216" s="23" t="s">
        <v>11</v>
      </c>
      <c r="BM216" s="23" t="s">
        <v>11</v>
      </c>
      <c r="BN216" s="23"/>
      <c r="BO216" s="24">
        <v>12.8</v>
      </c>
      <c r="BP216" s="24">
        <v>257</v>
      </c>
      <c r="BQ216" s="24">
        <v>250</v>
      </c>
      <c r="BR216" s="24">
        <v>210</v>
      </c>
      <c r="BS216" s="24">
        <v>200</v>
      </c>
      <c r="BT216" s="23"/>
      <c r="BU216" s="23"/>
      <c r="BV216" s="24">
        <v>11.78</v>
      </c>
      <c r="BW216" s="24">
        <v>0.22</v>
      </c>
      <c r="BX216" s="23"/>
      <c r="BY216" s="24">
        <v>0.13</v>
      </c>
      <c r="BZ216" s="27">
        <v>0.22</v>
      </c>
      <c r="CA216" s="27">
        <v>0.13</v>
      </c>
      <c r="CB216" s="25"/>
      <c r="CC216" s="25"/>
      <c r="CD216" s="28">
        <v>11.87</v>
      </c>
      <c r="CE216" s="28">
        <v>0.28000000000000003</v>
      </c>
      <c r="CF216" s="25"/>
      <c r="CG216" s="28">
        <v>0.18</v>
      </c>
      <c r="CH216" s="28">
        <v>16.350000000000001</v>
      </c>
      <c r="CI216" s="28">
        <v>0.5</v>
      </c>
      <c r="CJ216" s="28">
        <v>0.5</v>
      </c>
      <c r="CK216" s="28">
        <v>0</v>
      </c>
      <c r="CL216" s="28">
        <v>0</v>
      </c>
      <c r="CM216" s="28">
        <v>0.5</v>
      </c>
      <c r="CN216" s="25"/>
      <c r="CO216" s="28">
        <v>0</v>
      </c>
      <c r="CP216" s="30" t="s">
        <v>5</v>
      </c>
      <c r="CQ216" s="8">
        <f t="shared" si="34"/>
        <v>8974.1991773650752</v>
      </c>
      <c r="CR216" s="8">
        <f t="shared" si="35"/>
        <v>20</v>
      </c>
      <c r="CS216" s="8">
        <f t="shared" si="36"/>
        <v>1.5</v>
      </c>
      <c r="CT216" s="8">
        <f t="shared" si="37"/>
        <v>30</v>
      </c>
      <c r="CU216" s="8">
        <f t="shared" si="38"/>
        <v>200</v>
      </c>
      <c r="CV216" s="10">
        <f t="shared" si="39"/>
        <v>41238.22</v>
      </c>
      <c r="CW216" s="10">
        <f t="shared" si="42"/>
        <v>41.238219999999998</v>
      </c>
      <c r="CX216" s="8" t="str">
        <f t="shared" si="40"/>
        <v>No</v>
      </c>
      <c r="CY216" s="30" t="s">
        <v>11</v>
      </c>
      <c r="CZ216" s="30" t="s">
        <v>11</v>
      </c>
      <c r="DA216" s="31" t="s">
        <v>11</v>
      </c>
      <c r="DB216" s="31" t="s">
        <v>11</v>
      </c>
      <c r="DC216" s="8" t="str">
        <f t="shared" si="41"/>
        <v>No</v>
      </c>
      <c r="DD216" s="8" t="s">
        <v>11</v>
      </c>
      <c r="DE216" s="30" t="s">
        <v>11</v>
      </c>
      <c r="DF216" s="10">
        <f t="shared" si="43"/>
        <v>37.370159999999991</v>
      </c>
      <c r="DG216" s="9">
        <f>IF(S216&lt;Monitors!$H$4,(S216*Monitors!$I$4)+Monitors!$J$4,IF(S216&lt;Monitors!$H$5,(S216*Monitors!$I$5)+Monitors!$J$5,IF(S216&lt;Monitors!$H$6,(S216*Monitors!$I$6)+Monitors!$J$6,IF(S216&lt;Monitors!$H$7,(Monitors!$I$7*S216)+Monitors!$J$7,IF(S216&lt;Monitors!$H$8,(S216*Monitors!$I$8)+Monitors!$J$8,IF(S216&lt;Monitors!$H$9,(S216*Monitors!$I$9)+Monitors!$J$9,IF(S216&lt;Monitors!$H$10,(S216*Monitors!$I$10)+Monitors!$J$10,IF(S216&lt;Monitors!$H$11,(S216*Monitors!$I$11)+Monitors!$J$11,Monitors!$J$12))))))))</f>
        <v>32.929166666666667</v>
      </c>
      <c r="DH216" s="10">
        <f>$DF216-(Monitors!$B$4*'All Data'!$W216)</f>
        <v>28.542959999999994</v>
      </c>
      <c r="DI216" s="10">
        <f>IF($CX216="Yes",DH216-(Monitors!$E$4*(DG216+(Monitors!$B$4*'All Data'!$W216))),'All Data'!DH216)</f>
        <v>28.542959999999994</v>
      </c>
      <c r="DJ216" s="10">
        <f>IF(DD216="Yes",'All Data'!DI216-(DG216*Monitors!$C$4),'All Data'!DI216)</f>
        <v>28.542959999999994</v>
      </c>
      <c r="DK216" s="10">
        <f>IF($DE216="Yes",DJ216-(DG216*Monitors!$D$4),'All Data'!DJ216)</f>
        <v>28.542959999999994</v>
      </c>
      <c r="DL216" s="10">
        <f>IF($CZ216="Yes",DK216-Monitors!$C$7,'All Data'!DK216)</f>
        <v>28.542959999999994</v>
      </c>
      <c r="DM216" s="10">
        <f>IF($DA216="Yes",DL216-Monitors!$D$7,'All Data'!DL216)</f>
        <v>28.542959999999994</v>
      </c>
      <c r="DN216" s="10">
        <f>IF(DB216="Yes",DM216-((DG216+(W216*Monitors!$B$4))*Monitors!$F$4),'All Data'!DM216)</f>
        <v>28.542959999999994</v>
      </c>
      <c r="DO216" s="8" t="str">
        <f t="shared" si="44"/>
        <v>Yes</v>
      </c>
      <c r="DP216" s="10">
        <v>1.6495288000000001</v>
      </c>
      <c r="DQ216" s="10">
        <v>10.130471199999999</v>
      </c>
      <c r="DR216" s="10">
        <v>10.130471199999999</v>
      </c>
      <c r="DS216" s="9">
        <v>15.306747198910863</v>
      </c>
      <c r="DT216" s="9" t="s">
        <v>23</v>
      </c>
      <c r="DU216" s="14">
        <v>0</v>
      </c>
    </row>
    <row r="217" spans="1:125" ht="18" customHeight="1">
      <c r="A217" s="29">
        <v>216</v>
      </c>
      <c r="B217" s="29">
        <v>5</v>
      </c>
      <c r="C217" s="29">
        <v>1270</v>
      </c>
      <c r="D217" s="21">
        <v>41294</v>
      </c>
      <c r="E217" s="21">
        <v>41271</v>
      </c>
      <c r="F217" s="21">
        <v>41274</v>
      </c>
      <c r="G217" s="20" t="s">
        <v>4</v>
      </c>
      <c r="H217" s="20" t="s">
        <v>179</v>
      </c>
      <c r="I217" s="22">
        <v>6</v>
      </c>
      <c r="J217" s="20" t="s">
        <v>5</v>
      </c>
      <c r="K217" s="20" t="s">
        <v>26</v>
      </c>
      <c r="L217" s="20" t="s">
        <v>27</v>
      </c>
      <c r="M217" s="23" t="s">
        <v>27</v>
      </c>
      <c r="N217" s="23" t="s">
        <v>7</v>
      </c>
      <c r="O217" s="23" t="s">
        <v>26</v>
      </c>
      <c r="P217" s="24">
        <v>9.4</v>
      </c>
      <c r="Q217" s="24">
        <v>17</v>
      </c>
      <c r="R217" s="24">
        <v>19.5</v>
      </c>
      <c r="S217" s="24">
        <v>160.46</v>
      </c>
      <c r="T217" s="24">
        <v>1.78</v>
      </c>
      <c r="U217" s="24">
        <v>900</v>
      </c>
      <c r="V217" s="24">
        <v>1600</v>
      </c>
      <c r="W217" s="24">
        <v>1.44</v>
      </c>
      <c r="X217" s="23" t="s">
        <v>40</v>
      </c>
      <c r="Y217" s="23" t="s">
        <v>40</v>
      </c>
      <c r="Z217" s="24">
        <v>8973</v>
      </c>
      <c r="AA217" s="24">
        <v>60</v>
      </c>
      <c r="AB217" s="24">
        <v>170</v>
      </c>
      <c r="AC217" s="24">
        <v>160</v>
      </c>
      <c r="AD217" s="23" t="s">
        <v>28</v>
      </c>
      <c r="AE217" s="23" t="s">
        <v>23</v>
      </c>
      <c r="AF217" s="23" t="s">
        <v>11</v>
      </c>
      <c r="AG217" s="23" t="s">
        <v>26</v>
      </c>
      <c r="AH217" s="23" t="s">
        <v>26</v>
      </c>
      <c r="AI217" s="23" t="s">
        <v>12</v>
      </c>
      <c r="AJ217" s="23" t="s">
        <v>11</v>
      </c>
      <c r="AK217" s="23" t="s">
        <v>23</v>
      </c>
      <c r="AL217" s="23" t="s">
        <v>25</v>
      </c>
      <c r="AM217" s="23" t="s">
        <v>14</v>
      </c>
      <c r="AN217" s="23" t="s">
        <v>14</v>
      </c>
      <c r="AO217" s="23" t="s">
        <v>14</v>
      </c>
      <c r="AP217" s="23" t="s">
        <v>36</v>
      </c>
      <c r="AQ217" s="23" t="s">
        <v>14</v>
      </c>
      <c r="AR217" s="23"/>
      <c r="AS217" s="23" t="s">
        <v>25</v>
      </c>
      <c r="AT217" s="23" t="s">
        <v>14</v>
      </c>
      <c r="AU217" s="23" t="s">
        <v>14</v>
      </c>
      <c r="AV217" s="25" t="s">
        <v>14</v>
      </c>
      <c r="AW217" s="25" t="s">
        <v>26</v>
      </c>
      <c r="AX217" s="26">
        <v>19.5</v>
      </c>
      <c r="AY217" s="26">
        <v>160.46</v>
      </c>
      <c r="AZ217" s="25" t="s">
        <v>14</v>
      </c>
      <c r="BA217" s="25" t="s">
        <v>14</v>
      </c>
      <c r="BB217" s="23" t="s">
        <v>26</v>
      </c>
      <c r="BC217" s="23" t="s">
        <v>15</v>
      </c>
      <c r="BD217" s="23" t="s">
        <v>26</v>
      </c>
      <c r="BE217" s="23" t="s">
        <v>11</v>
      </c>
      <c r="BF217" s="23" t="s">
        <v>180</v>
      </c>
      <c r="BG217" s="23" t="s">
        <v>11</v>
      </c>
      <c r="BH217" s="23" t="s">
        <v>17</v>
      </c>
      <c r="BI217" s="23" t="s">
        <v>14</v>
      </c>
      <c r="BJ217" s="23"/>
      <c r="BK217" s="23" t="s">
        <v>11</v>
      </c>
      <c r="BL217" s="23" t="s">
        <v>11</v>
      </c>
      <c r="BM217" s="23" t="s">
        <v>11</v>
      </c>
      <c r="BN217" s="23"/>
      <c r="BO217" s="24">
        <v>12.8</v>
      </c>
      <c r="BP217" s="24">
        <v>257</v>
      </c>
      <c r="BQ217" s="24">
        <v>250</v>
      </c>
      <c r="BR217" s="24">
        <v>210</v>
      </c>
      <c r="BS217" s="24">
        <v>200</v>
      </c>
      <c r="BT217" s="23"/>
      <c r="BU217" s="23"/>
      <c r="BV217" s="24">
        <v>11.78</v>
      </c>
      <c r="BW217" s="24">
        <v>0.22</v>
      </c>
      <c r="BX217" s="23"/>
      <c r="BY217" s="24">
        <v>0.13</v>
      </c>
      <c r="BZ217" s="27">
        <v>0.22</v>
      </c>
      <c r="CA217" s="27">
        <v>0.13</v>
      </c>
      <c r="CB217" s="25"/>
      <c r="CC217" s="25"/>
      <c r="CD217" s="28">
        <v>11.87</v>
      </c>
      <c r="CE217" s="28">
        <v>0.28000000000000003</v>
      </c>
      <c r="CF217" s="25"/>
      <c r="CG217" s="28">
        <v>0.18</v>
      </c>
      <c r="CH217" s="28">
        <v>16.350000000000001</v>
      </c>
      <c r="CI217" s="28">
        <v>0.5</v>
      </c>
      <c r="CJ217" s="28">
        <v>0.5</v>
      </c>
      <c r="CK217" s="28">
        <v>0</v>
      </c>
      <c r="CL217" s="28">
        <v>0</v>
      </c>
      <c r="CM217" s="28">
        <v>0.5</v>
      </c>
      <c r="CN217" s="25"/>
      <c r="CO217" s="28">
        <v>0</v>
      </c>
      <c r="CP217" s="30" t="s">
        <v>5</v>
      </c>
      <c r="CQ217" s="8">
        <f t="shared" si="34"/>
        <v>8974.1991773650752</v>
      </c>
      <c r="CR217" s="8">
        <f t="shared" si="35"/>
        <v>20</v>
      </c>
      <c r="CS217" s="8">
        <f t="shared" si="36"/>
        <v>1.5</v>
      </c>
      <c r="CT217" s="8">
        <f t="shared" si="37"/>
        <v>30</v>
      </c>
      <c r="CU217" s="8">
        <f t="shared" si="38"/>
        <v>200</v>
      </c>
      <c r="CV217" s="10">
        <f t="shared" si="39"/>
        <v>41238.22</v>
      </c>
      <c r="CW217" s="10">
        <f t="shared" si="42"/>
        <v>41.238219999999998</v>
      </c>
      <c r="CX217" s="8" t="str">
        <f t="shared" si="40"/>
        <v>No</v>
      </c>
      <c r="CY217" s="30" t="s">
        <v>11</v>
      </c>
      <c r="CZ217" s="30" t="s">
        <v>11</v>
      </c>
      <c r="DA217" s="31" t="s">
        <v>11</v>
      </c>
      <c r="DB217" s="31" t="s">
        <v>11</v>
      </c>
      <c r="DC217" s="8" t="str">
        <f t="shared" si="41"/>
        <v>No</v>
      </c>
      <c r="DD217" s="8" t="s">
        <v>11</v>
      </c>
      <c r="DE217" s="30" t="s">
        <v>11</v>
      </c>
      <c r="DF217" s="10">
        <f t="shared" si="43"/>
        <v>37.370159999999991</v>
      </c>
      <c r="DG217" s="9">
        <f>IF(S217&lt;Monitors!$H$4,(S217*Monitors!$I$4)+Monitors!$J$4,IF(S217&lt;Monitors!$H$5,(S217*Monitors!$I$5)+Monitors!$J$5,IF(S217&lt;Monitors!$H$6,(S217*Monitors!$I$6)+Monitors!$J$6,IF(S217&lt;Monitors!$H$7,(Monitors!$I$7*S217)+Monitors!$J$7,IF(S217&lt;Monitors!$H$8,(S217*Monitors!$I$8)+Monitors!$J$8,IF(S217&lt;Monitors!$H$9,(S217*Monitors!$I$9)+Monitors!$J$9,IF(S217&lt;Monitors!$H$10,(S217*Monitors!$I$10)+Monitors!$J$10,IF(S217&lt;Monitors!$H$11,(S217*Monitors!$I$11)+Monitors!$J$11,Monitors!$J$12))))))))</f>
        <v>32.929166666666667</v>
      </c>
      <c r="DH217" s="10">
        <f>$DF217-(Monitors!$B$4*'All Data'!$W217)</f>
        <v>28.542959999999994</v>
      </c>
      <c r="DI217" s="10">
        <f>IF($CX217="Yes",DH217-(Monitors!$E$4*(DG217+(Monitors!$B$4*'All Data'!$W217))),'All Data'!DH217)</f>
        <v>28.542959999999994</v>
      </c>
      <c r="DJ217" s="10">
        <f>IF(DD217="Yes",'All Data'!DI217-(DG217*Monitors!$C$4),'All Data'!DI217)</f>
        <v>28.542959999999994</v>
      </c>
      <c r="DK217" s="10">
        <f>IF($DE217="Yes",DJ217-(DG217*Monitors!$D$4),'All Data'!DJ217)</f>
        <v>28.542959999999994</v>
      </c>
      <c r="DL217" s="10">
        <f>IF($CZ217="Yes",DK217-Monitors!$C$7,'All Data'!DK217)</f>
        <v>28.542959999999994</v>
      </c>
      <c r="DM217" s="10">
        <f>IF($DA217="Yes",DL217-Monitors!$D$7,'All Data'!DL217)</f>
        <v>28.542959999999994</v>
      </c>
      <c r="DN217" s="10">
        <f>IF(DB217="Yes",DM217-((DG217+(W217*Monitors!$B$4))*Monitors!$F$4),'All Data'!DM217)</f>
        <v>28.542959999999994</v>
      </c>
      <c r="DO217" s="8" t="str">
        <f t="shared" si="44"/>
        <v>Yes</v>
      </c>
      <c r="DP217" s="10">
        <v>1.6495288000000001</v>
      </c>
      <c r="DQ217" s="10">
        <v>10.130471199999999</v>
      </c>
      <c r="DR217" s="10">
        <v>10.130471199999999</v>
      </c>
      <c r="DS217" s="9">
        <v>15.306747198910863</v>
      </c>
      <c r="DT217" s="9" t="s">
        <v>23</v>
      </c>
      <c r="DU217" s="14">
        <v>0</v>
      </c>
    </row>
    <row r="218" spans="1:125" ht="18" customHeight="1">
      <c r="A218" s="29">
        <v>217</v>
      </c>
      <c r="B218" s="29">
        <v>5</v>
      </c>
      <c r="C218" s="29">
        <v>580</v>
      </c>
      <c r="D218" s="21">
        <v>42005</v>
      </c>
      <c r="E218" s="21">
        <v>42024</v>
      </c>
      <c r="F218" s="21">
        <v>42027</v>
      </c>
      <c r="G218" s="20" t="s">
        <v>4</v>
      </c>
      <c r="H218" s="20" t="s">
        <v>26</v>
      </c>
      <c r="I218" s="22">
        <v>6</v>
      </c>
      <c r="J218" s="20" t="s">
        <v>5</v>
      </c>
      <c r="K218" s="20" t="s">
        <v>26</v>
      </c>
      <c r="L218" s="20" t="s">
        <v>6</v>
      </c>
      <c r="M218" s="23" t="s">
        <v>26</v>
      </c>
      <c r="N218" s="23" t="s">
        <v>7</v>
      </c>
      <c r="O218" s="23" t="s">
        <v>26</v>
      </c>
      <c r="P218" s="24">
        <v>9.1</v>
      </c>
      <c r="Q218" s="24">
        <v>16.100000000000001</v>
      </c>
      <c r="R218" s="24">
        <v>18.5</v>
      </c>
      <c r="S218" s="24">
        <v>146.30000000000001</v>
      </c>
      <c r="T218" s="24">
        <v>1.78</v>
      </c>
      <c r="U218" s="24">
        <v>768</v>
      </c>
      <c r="V218" s="24">
        <v>1366</v>
      </c>
      <c r="W218" s="24">
        <v>1.44</v>
      </c>
      <c r="X218" s="23" t="s">
        <v>8</v>
      </c>
      <c r="Y218" s="23" t="s">
        <v>8</v>
      </c>
      <c r="Z218" s="24">
        <v>7171</v>
      </c>
      <c r="AA218" s="24">
        <v>60</v>
      </c>
      <c r="AB218" s="24">
        <v>90</v>
      </c>
      <c r="AC218" s="24">
        <v>65</v>
      </c>
      <c r="AD218" s="23" t="s">
        <v>256</v>
      </c>
      <c r="AE218" s="23" t="s">
        <v>23</v>
      </c>
      <c r="AF218" s="23" t="s">
        <v>11</v>
      </c>
      <c r="AG218" s="23" t="s">
        <v>26</v>
      </c>
      <c r="AH218" s="23" t="s">
        <v>26</v>
      </c>
      <c r="AI218" s="23" t="s">
        <v>34</v>
      </c>
      <c r="AJ218" s="23" t="s">
        <v>11</v>
      </c>
      <c r="AK218" s="23" t="s">
        <v>23</v>
      </c>
      <c r="AL218" s="23" t="s">
        <v>111</v>
      </c>
      <c r="AM218" s="23" t="s">
        <v>26</v>
      </c>
      <c r="AN218" s="23" t="s">
        <v>14</v>
      </c>
      <c r="AO218" s="23" t="s">
        <v>26</v>
      </c>
      <c r="AP218" s="23" t="s">
        <v>14</v>
      </c>
      <c r="AQ218" s="23" t="s">
        <v>26</v>
      </c>
      <c r="AR218" s="23"/>
      <c r="AS218" s="23" t="s">
        <v>111</v>
      </c>
      <c r="AT218" s="23" t="s">
        <v>26</v>
      </c>
      <c r="AU218" s="23" t="s">
        <v>14</v>
      </c>
      <c r="AV218" s="25" t="s">
        <v>26</v>
      </c>
      <c r="AW218" s="25" t="s">
        <v>26</v>
      </c>
      <c r="AX218" s="26">
        <v>18.5</v>
      </c>
      <c r="AY218" s="26">
        <v>146.30000000000001</v>
      </c>
      <c r="AZ218" s="25" t="s">
        <v>14</v>
      </c>
      <c r="BA218" s="25" t="s">
        <v>14</v>
      </c>
      <c r="BB218" s="23" t="s">
        <v>26</v>
      </c>
      <c r="BC218" s="23" t="s">
        <v>15</v>
      </c>
      <c r="BD218" s="23" t="s">
        <v>26</v>
      </c>
      <c r="BE218" s="23" t="s">
        <v>11</v>
      </c>
      <c r="BF218" s="23" t="s">
        <v>1182</v>
      </c>
      <c r="BG218" s="23" t="s">
        <v>11</v>
      </c>
      <c r="BH218" s="23" t="s">
        <v>17</v>
      </c>
      <c r="BI218" s="23" t="s">
        <v>26</v>
      </c>
      <c r="BJ218" s="23"/>
      <c r="BK218" s="23" t="s">
        <v>11</v>
      </c>
      <c r="BL218" s="23" t="s">
        <v>11</v>
      </c>
      <c r="BM218" s="23" t="s">
        <v>11</v>
      </c>
      <c r="BN218" s="23"/>
      <c r="BO218" s="24">
        <v>35.200000000000003</v>
      </c>
      <c r="BP218" s="24">
        <v>244.6</v>
      </c>
      <c r="BQ218" s="24">
        <v>200</v>
      </c>
      <c r="BR218" s="24">
        <v>206.3</v>
      </c>
      <c r="BS218" s="24">
        <v>200</v>
      </c>
      <c r="BT218" s="23"/>
      <c r="BU218" s="23"/>
      <c r="BV218" s="24">
        <v>11.98</v>
      </c>
      <c r="BW218" s="24">
        <v>0.3</v>
      </c>
      <c r="BX218" s="23"/>
      <c r="BY218" s="24">
        <v>0.23</v>
      </c>
      <c r="BZ218" s="27">
        <v>0.3</v>
      </c>
      <c r="CA218" s="27">
        <v>0.23</v>
      </c>
      <c r="CB218" s="25"/>
      <c r="CC218" s="25"/>
      <c r="CD218" s="28">
        <v>11.9</v>
      </c>
      <c r="CE218" s="28">
        <v>0.41</v>
      </c>
      <c r="CF218" s="25"/>
      <c r="CG218" s="28">
        <v>0.35</v>
      </c>
      <c r="CH218" s="28">
        <v>13.65</v>
      </c>
      <c r="CI218" s="28">
        <v>0.5</v>
      </c>
      <c r="CJ218" s="28">
        <v>0.5</v>
      </c>
      <c r="CK218" s="28">
        <v>0</v>
      </c>
      <c r="CL218" s="28">
        <v>0</v>
      </c>
      <c r="CM218" s="28">
        <v>0.5</v>
      </c>
      <c r="CN218" s="25"/>
      <c r="CO218" s="28">
        <v>0</v>
      </c>
      <c r="CP218" s="30" t="s">
        <v>5</v>
      </c>
      <c r="CQ218" s="8">
        <f t="shared" si="34"/>
        <v>9842.7887901572103</v>
      </c>
      <c r="CR218" s="8">
        <f t="shared" si="35"/>
        <v>19</v>
      </c>
      <c r="CS218" s="8">
        <f t="shared" si="36"/>
        <v>1.5</v>
      </c>
      <c r="CT218" s="8">
        <f t="shared" si="37"/>
        <v>30</v>
      </c>
      <c r="CU218" s="8">
        <f t="shared" si="38"/>
        <v>200</v>
      </c>
      <c r="CV218" s="10">
        <f t="shared" si="39"/>
        <v>35784.980000000003</v>
      </c>
      <c r="CW218" s="10">
        <f t="shared" si="42"/>
        <v>35.784980000000004</v>
      </c>
      <c r="CX218" s="8" t="str">
        <f t="shared" si="40"/>
        <v>No</v>
      </c>
      <c r="CY218" s="30" t="s">
        <v>11</v>
      </c>
      <c r="CZ218" s="30" t="s">
        <v>11</v>
      </c>
      <c r="DA218" s="31" t="s">
        <v>11</v>
      </c>
      <c r="DB218" s="31" t="s">
        <v>11</v>
      </c>
      <c r="DC218" s="8" t="str">
        <f t="shared" si="41"/>
        <v>No</v>
      </c>
      <c r="DD218" s="8" t="s">
        <v>11</v>
      </c>
      <c r="DE218" s="30" t="s">
        <v>11</v>
      </c>
      <c r="DF218" s="10">
        <f t="shared" si="43"/>
        <v>38.438879999999997</v>
      </c>
      <c r="DG218" s="9">
        <f>IF(S218&lt;Monitors!$H$4,(S218*Monitors!$I$4)+Monitors!$J$4,IF(S218&lt;Monitors!$H$5,(S218*Monitors!$I$5)+Monitors!$J$5,IF(S218&lt;Monitors!$H$6,(S218*Monitors!$I$6)+Monitors!$J$6,IF(S218&lt;Monitors!$H$7,(Monitors!$I$7*S218)+Monitors!$J$7,IF(S218&lt;Monitors!$H$8,(S218*Monitors!$I$8)+Monitors!$J$8,IF(S218&lt;Monitors!$H$9,(S218*Monitors!$I$9)+Monitors!$J$9,IF(S218&lt;Monitors!$H$10,(S218*Monitors!$I$10)+Monitors!$J$10,IF(S218&lt;Monitors!$H$11,(S218*Monitors!$I$11)+Monitors!$J$11,Monitors!$J$12))))))))</f>
        <v>28.206249999999997</v>
      </c>
      <c r="DH218" s="10">
        <f>$DF218-(Monitors!$B$4*'All Data'!$W218)</f>
        <v>29.61168</v>
      </c>
      <c r="DI218" s="10">
        <f>IF($CX218="Yes",DH218-(Monitors!$E$4*(DG218+(Monitors!$B$4*'All Data'!$W218))),'All Data'!DH218)</f>
        <v>29.61168</v>
      </c>
      <c r="DJ218" s="10">
        <f>IF(DD218="Yes",'All Data'!DI218-(DG218*Monitors!$C$4),'All Data'!DI218)</f>
        <v>29.61168</v>
      </c>
      <c r="DK218" s="10">
        <f>IF($DE218="Yes",DJ218-(DG218*Monitors!$D$4),'All Data'!DJ218)</f>
        <v>29.61168</v>
      </c>
      <c r="DL218" s="10">
        <f>IF($CZ218="Yes",DK218-Monitors!$C$7,'All Data'!DK218)</f>
        <v>29.61168</v>
      </c>
      <c r="DM218" s="10">
        <f>IF($DA218="Yes",DL218-Monitors!$D$7,'All Data'!DL218)</f>
        <v>29.61168</v>
      </c>
      <c r="DN218" s="10">
        <f>IF(DB218="Yes",DM218-((DG218+(W218*Monitors!$B$4))*Monitors!$F$4),'All Data'!DM218)</f>
        <v>29.61168</v>
      </c>
      <c r="DO218" s="8" t="str">
        <f t="shared" si="44"/>
        <v>No</v>
      </c>
      <c r="DP218" s="10">
        <v>1.4313992000000002</v>
      </c>
      <c r="DQ218" s="10">
        <v>10.548600800000001</v>
      </c>
      <c r="DR218" s="10">
        <v>10.548600800000001</v>
      </c>
      <c r="DS218" s="9">
        <v>13.965829800926514</v>
      </c>
      <c r="DT218" s="9" t="s">
        <v>23</v>
      </c>
      <c r="DU218" s="14">
        <v>0</v>
      </c>
    </row>
    <row r="219" spans="1:125" ht="18" customHeight="1">
      <c r="A219" s="29">
        <v>218</v>
      </c>
      <c r="B219" s="29">
        <v>13</v>
      </c>
      <c r="C219" s="29">
        <v>783</v>
      </c>
      <c r="D219" s="21">
        <v>42064</v>
      </c>
      <c r="E219" s="21">
        <v>41995</v>
      </c>
      <c r="F219" s="21">
        <v>42109</v>
      </c>
      <c r="G219" s="20" t="s">
        <v>4</v>
      </c>
      <c r="H219" s="20" t="s">
        <v>26</v>
      </c>
      <c r="I219" s="22">
        <v>6</v>
      </c>
      <c r="J219" s="20" t="s">
        <v>5</v>
      </c>
      <c r="K219" s="20" t="s">
        <v>26</v>
      </c>
      <c r="L219" s="20" t="s">
        <v>27</v>
      </c>
      <c r="M219" s="23" t="s">
        <v>27</v>
      </c>
      <c r="N219" s="23" t="s">
        <v>7</v>
      </c>
      <c r="O219" s="23" t="s">
        <v>26</v>
      </c>
      <c r="P219" s="24">
        <v>9.8000000000000007</v>
      </c>
      <c r="Q219" s="24">
        <v>17.399999999999999</v>
      </c>
      <c r="R219" s="24">
        <v>20</v>
      </c>
      <c r="S219" s="24">
        <v>170.95</v>
      </c>
      <c r="T219" s="24">
        <v>1.78</v>
      </c>
      <c r="U219" s="24">
        <v>900</v>
      </c>
      <c r="V219" s="24">
        <v>1600</v>
      </c>
      <c r="W219" s="24">
        <v>1.44</v>
      </c>
      <c r="X219" s="23" t="s">
        <v>40</v>
      </c>
      <c r="Y219" s="23" t="s">
        <v>40</v>
      </c>
      <c r="Z219" s="24">
        <v>8423</v>
      </c>
      <c r="AA219" s="24">
        <v>60</v>
      </c>
      <c r="AB219" s="24">
        <v>170</v>
      </c>
      <c r="AC219" s="24">
        <v>160</v>
      </c>
      <c r="AD219" s="23" t="s">
        <v>298</v>
      </c>
      <c r="AE219" s="23" t="s">
        <v>11</v>
      </c>
      <c r="AF219" s="23" t="s">
        <v>11</v>
      </c>
      <c r="AG219" s="23" t="s">
        <v>26</v>
      </c>
      <c r="AH219" s="23" t="s">
        <v>26</v>
      </c>
      <c r="AI219" s="23" t="s">
        <v>12</v>
      </c>
      <c r="AJ219" s="23" t="s">
        <v>23</v>
      </c>
      <c r="AK219" s="23" t="s">
        <v>23</v>
      </c>
      <c r="AL219" s="23" t="s">
        <v>404</v>
      </c>
      <c r="AM219" s="23" t="s">
        <v>14</v>
      </c>
      <c r="AN219" s="23" t="s">
        <v>14</v>
      </c>
      <c r="AO219" s="23" t="s">
        <v>14</v>
      </c>
      <c r="AP219" s="23" t="s">
        <v>14</v>
      </c>
      <c r="AQ219" s="23" t="s">
        <v>14</v>
      </c>
      <c r="AR219" s="23"/>
      <c r="AS219" s="23" t="s">
        <v>404</v>
      </c>
      <c r="AT219" s="23" t="s">
        <v>14</v>
      </c>
      <c r="AU219" s="23" t="s">
        <v>14</v>
      </c>
      <c r="AV219" s="25" t="s">
        <v>14</v>
      </c>
      <c r="AW219" s="25" t="s">
        <v>14</v>
      </c>
      <c r="AX219" s="26">
        <v>20</v>
      </c>
      <c r="AY219" s="26">
        <v>170.95</v>
      </c>
      <c r="AZ219" s="25" t="s">
        <v>14</v>
      </c>
      <c r="BA219" s="25" t="s">
        <v>14</v>
      </c>
      <c r="BB219" s="23" t="s">
        <v>14</v>
      </c>
      <c r="BC219" s="23" t="s">
        <v>15</v>
      </c>
      <c r="BD219" s="23" t="s">
        <v>14</v>
      </c>
      <c r="BE219" s="23" t="s">
        <v>11</v>
      </c>
      <c r="BF219" s="23" t="s">
        <v>1183</v>
      </c>
      <c r="BG219" s="23" t="s">
        <v>11</v>
      </c>
      <c r="BH219" s="23" t="s">
        <v>17</v>
      </c>
      <c r="BI219" s="23" t="s">
        <v>14</v>
      </c>
      <c r="BJ219" s="23"/>
      <c r="BK219" s="23" t="s">
        <v>11</v>
      </c>
      <c r="BL219" s="23" t="s">
        <v>11</v>
      </c>
      <c r="BM219" s="23" t="s">
        <v>11</v>
      </c>
      <c r="BN219" s="23"/>
      <c r="BO219" s="24">
        <v>46</v>
      </c>
      <c r="BP219" s="24">
        <v>262</v>
      </c>
      <c r="BQ219" s="24">
        <v>262</v>
      </c>
      <c r="BR219" s="24">
        <v>243</v>
      </c>
      <c r="BS219" s="24">
        <v>200</v>
      </c>
      <c r="BT219" s="23"/>
      <c r="BU219" s="23"/>
      <c r="BV219" s="24">
        <v>12.08</v>
      </c>
      <c r="BW219" s="24">
        <v>0.19</v>
      </c>
      <c r="BX219" s="23"/>
      <c r="BY219" s="24">
        <v>0.17</v>
      </c>
      <c r="BZ219" s="27">
        <v>0.19</v>
      </c>
      <c r="CA219" s="27">
        <v>0.17</v>
      </c>
      <c r="CB219" s="25"/>
      <c r="CC219" s="25"/>
      <c r="CD219" s="28">
        <v>12.14</v>
      </c>
      <c r="CE219" s="28">
        <v>0.23</v>
      </c>
      <c r="CF219" s="25"/>
      <c r="CG219" s="28">
        <v>0.17</v>
      </c>
      <c r="CH219" s="28">
        <v>16.61</v>
      </c>
      <c r="CI219" s="28">
        <v>0.5</v>
      </c>
      <c r="CJ219" s="28">
        <v>0.5</v>
      </c>
      <c r="CK219" s="28">
        <v>0</v>
      </c>
      <c r="CL219" s="28">
        <v>0</v>
      </c>
      <c r="CM219" s="28">
        <v>0.47</v>
      </c>
      <c r="CN219" s="25"/>
      <c r="CO219" s="28">
        <v>0</v>
      </c>
      <c r="CP219" s="30" t="s">
        <v>5</v>
      </c>
      <c r="CQ219" s="8">
        <f t="shared" si="34"/>
        <v>8423.5156478502486</v>
      </c>
      <c r="CR219" s="8">
        <f t="shared" si="35"/>
        <v>22</v>
      </c>
      <c r="CS219" s="8">
        <f t="shared" si="36"/>
        <v>1.5</v>
      </c>
      <c r="CT219" s="8">
        <f t="shared" si="37"/>
        <v>30</v>
      </c>
      <c r="CU219" s="8">
        <f t="shared" si="38"/>
        <v>200</v>
      </c>
      <c r="CV219" s="10">
        <f t="shared" si="39"/>
        <v>44788.899999999994</v>
      </c>
      <c r="CW219" s="10">
        <f t="shared" si="42"/>
        <v>44.788899999999991</v>
      </c>
      <c r="CX219" s="8" t="str">
        <f t="shared" si="40"/>
        <v>No</v>
      </c>
      <c r="CY219" s="30" t="s">
        <v>11</v>
      </c>
      <c r="CZ219" s="30" t="s">
        <v>11</v>
      </c>
      <c r="DA219" s="31" t="s">
        <v>11</v>
      </c>
      <c r="DB219" s="31" t="s">
        <v>11</v>
      </c>
      <c r="DC219" s="8" t="str">
        <f t="shared" si="41"/>
        <v>No</v>
      </c>
      <c r="DD219" s="8" t="s">
        <v>11</v>
      </c>
      <c r="DE219" s="30" t="s">
        <v>11</v>
      </c>
      <c r="DF219" s="10">
        <f t="shared" si="43"/>
        <v>38.119140000000002</v>
      </c>
      <c r="DG219" s="9">
        <f>IF(S219&lt;Monitors!$H$4,(S219*Monitors!$I$4)+Monitors!$J$4,IF(S219&lt;Monitors!$H$5,(S219*Monitors!$I$5)+Monitors!$J$5,IF(S219&lt;Monitors!$H$6,(S219*Monitors!$I$6)+Monitors!$J$6,IF(S219&lt;Monitors!$H$7,(Monitors!$I$7*S219)+Monitors!$J$7,IF(S219&lt;Monitors!$H$8,(S219*Monitors!$I$8)+Monitors!$J$8,IF(S219&lt;Monitors!$H$9,(S219*Monitors!$I$9)+Monitors!$J$9,IF(S219&lt;Monitors!$H$10,(S219*Monitors!$I$10)+Monitors!$J$10,IF(S219&lt;Monitors!$H$11,(S219*Monitors!$I$11)+Monitors!$J$11,Monitors!$J$12))))))))</f>
        <v>35.114583333333336</v>
      </c>
      <c r="DH219" s="10">
        <f>$DF219-(Monitors!$B$4*'All Data'!$W219)</f>
        <v>29.291940000000004</v>
      </c>
      <c r="DI219" s="10">
        <f>IF($CX219="Yes",DH219-(Monitors!$E$4*(DG219+(Monitors!$B$4*'All Data'!$W219))),'All Data'!DH219)</f>
        <v>29.291940000000004</v>
      </c>
      <c r="DJ219" s="10">
        <f>IF(DD219="Yes",'All Data'!DI219-(DG219*Monitors!$C$4),'All Data'!DI219)</f>
        <v>29.291940000000004</v>
      </c>
      <c r="DK219" s="10">
        <f>IF($DE219="Yes",DJ219-(DG219*Monitors!$D$4),'All Data'!DJ219)</f>
        <v>29.291940000000004</v>
      </c>
      <c r="DL219" s="10">
        <f>IF($CZ219="Yes",DK219-Monitors!$C$7,'All Data'!DK219)</f>
        <v>29.291940000000004</v>
      </c>
      <c r="DM219" s="10">
        <f>IF($DA219="Yes",DL219-Monitors!$D$7,'All Data'!DL219)</f>
        <v>29.291940000000004</v>
      </c>
      <c r="DN219" s="10">
        <f>IF(DB219="Yes",DM219-((DG219+(W219*Monitors!$B$4))*Monitors!$F$4),'All Data'!DM219)</f>
        <v>29.291940000000004</v>
      </c>
      <c r="DO219" s="8" t="str">
        <f t="shared" si="44"/>
        <v>Yes</v>
      </c>
      <c r="DP219" s="10">
        <v>1.7915559999999999</v>
      </c>
      <c r="DQ219" s="10">
        <v>10.288444</v>
      </c>
      <c r="DR219" s="10">
        <v>10.288444</v>
      </c>
      <c r="DS219" s="9">
        <v>16.298612716927451</v>
      </c>
      <c r="DT219" s="9" t="s">
        <v>23</v>
      </c>
      <c r="DU219" s="14">
        <v>0</v>
      </c>
    </row>
    <row r="220" spans="1:125" ht="18" customHeight="1">
      <c r="A220" s="29">
        <v>219</v>
      </c>
      <c r="B220" s="29">
        <v>21</v>
      </c>
      <c r="C220" s="29">
        <v>64</v>
      </c>
      <c r="D220" s="21">
        <v>41815</v>
      </c>
      <c r="E220" s="21">
        <v>42050</v>
      </c>
      <c r="F220" s="21">
        <v>42065</v>
      </c>
      <c r="G220" s="20" t="s">
        <v>233</v>
      </c>
      <c r="H220" s="20" t="s">
        <v>26</v>
      </c>
      <c r="I220" s="22">
        <v>6</v>
      </c>
      <c r="J220" s="20" t="s">
        <v>5</v>
      </c>
      <c r="K220" s="20" t="s">
        <v>26</v>
      </c>
      <c r="L220" s="20" t="s">
        <v>6</v>
      </c>
      <c r="M220" s="23" t="s">
        <v>26</v>
      </c>
      <c r="N220" s="23" t="s">
        <v>7</v>
      </c>
      <c r="O220" s="23" t="s">
        <v>26</v>
      </c>
      <c r="P220" s="24">
        <v>9.5</v>
      </c>
      <c r="Q220" s="24">
        <v>17</v>
      </c>
      <c r="R220" s="24">
        <v>19.5</v>
      </c>
      <c r="S220" s="24">
        <v>161.5</v>
      </c>
      <c r="T220" s="24">
        <v>1.78</v>
      </c>
      <c r="U220" s="24">
        <v>900</v>
      </c>
      <c r="V220" s="24">
        <v>1600</v>
      </c>
      <c r="W220" s="24">
        <v>1.44</v>
      </c>
      <c r="X220" s="23" t="s">
        <v>40</v>
      </c>
      <c r="Y220" s="23" t="s">
        <v>40</v>
      </c>
      <c r="Z220" s="24">
        <v>8916</v>
      </c>
      <c r="AA220" s="24">
        <v>60</v>
      </c>
      <c r="AB220" s="24">
        <v>160</v>
      </c>
      <c r="AC220" s="24">
        <v>160</v>
      </c>
      <c r="AD220" s="23" t="s">
        <v>300</v>
      </c>
      <c r="AE220" s="23" t="s">
        <v>23</v>
      </c>
      <c r="AF220" s="23" t="s">
        <v>11</v>
      </c>
      <c r="AG220" s="23" t="s">
        <v>26</v>
      </c>
      <c r="AH220" s="23" t="s">
        <v>26</v>
      </c>
      <c r="AI220" s="23" t="s">
        <v>12</v>
      </c>
      <c r="AJ220" s="23" t="s">
        <v>23</v>
      </c>
      <c r="AK220" s="23" t="s">
        <v>23</v>
      </c>
      <c r="AL220" s="23" t="s">
        <v>25</v>
      </c>
      <c r="AM220" s="23" t="s">
        <v>26</v>
      </c>
      <c r="AN220" s="23" t="s">
        <v>14</v>
      </c>
      <c r="AO220" s="23" t="s">
        <v>26</v>
      </c>
      <c r="AP220" s="23" t="s">
        <v>14</v>
      </c>
      <c r="AQ220" s="23" t="s">
        <v>26</v>
      </c>
      <c r="AR220" s="23"/>
      <c r="AS220" s="23" t="s">
        <v>25</v>
      </c>
      <c r="AT220" s="23" t="s">
        <v>26</v>
      </c>
      <c r="AU220" s="23" t="s">
        <v>14</v>
      </c>
      <c r="AV220" s="25" t="s">
        <v>26</v>
      </c>
      <c r="AW220" s="25" t="s">
        <v>26</v>
      </c>
      <c r="AX220" s="26">
        <v>19.5</v>
      </c>
      <c r="AY220" s="26">
        <v>161.5</v>
      </c>
      <c r="AZ220" s="25" t="s">
        <v>14</v>
      </c>
      <c r="BA220" s="25" t="s">
        <v>14</v>
      </c>
      <c r="BB220" s="23" t="s">
        <v>26</v>
      </c>
      <c r="BC220" s="23" t="s">
        <v>15</v>
      </c>
      <c r="BD220" s="23" t="s">
        <v>26</v>
      </c>
      <c r="BE220" s="23" t="s">
        <v>11</v>
      </c>
      <c r="BF220" s="23" t="s">
        <v>724</v>
      </c>
      <c r="BG220" s="23" t="s">
        <v>11</v>
      </c>
      <c r="BH220" s="23" t="s">
        <v>17</v>
      </c>
      <c r="BI220" s="23" t="s">
        <v>26</v>
      </c>
      <c r="BJ220" s="23"/>
      <c r="BK220" s="23" t="s">
        <v>11</v>
      </c>
      <c r="BL220" s="23" t="s">
        <v>11</v>
      </c>
      <c r="BM220" s="23" t="s">
        <v>11</v>
      </c>
      <c r="BN220" s="23"/>
      <c r="BO220" s="24">
        <v>0</v>
      </c>
      <c r="BP220" s="24">
        <v>250</v>
      </c>
      <c r="BQ220" s="24">
        <v>219.7</v>
      </c>
      <c r="BR220" s="24">
        <v>238</v>
      </c>
      <c r="BS220" s="24">
        <v>200</v>
      </c>
      <c r="BT220" s="23"/>
      <c r="BU220" s="23"/>
      <c r="BV220" s="24">
        <v>12.13</v>
      </c>
      <c r="BW220" s="24">
        <v>0.25</v>
      </c>
      <c r="BX220" s="23"/>
      <c r="BY220" s="24">
        <v>0.23</v>
      </c>
      <c r="BZ220" s="27">
        <v>0.25</v>
      </c>
      <c r="CA220" s="27">
        <v>0.23</v>
      </c>
      <c r="CB220" s="25"/>
      <c r="CC220" s="25"/>
      <c r="CD220" s="28">
        <v>12.12</v>
      </c>
      <c r="CE220" s="28">
        <v>0.24</v>
      </c>
      <c r="CF220" s="25"/>
      <c r="CG220" s="28">
        <v>0.23</v>
      </c>
      <c r="CH220" s="28">
        <v>16.309999999999999</v>
      </c>
      <c r="CI220" s="28">
        <v>0.5</v>
      </c>
      <c r="CJ220" s="28">
        <v>0.5</v>
      </c>
      <c r="CK220" s="28">
        <v>0</v>
      </c>
      <c r="CL220" s="28">
        <v>0</v>
      </c>
      <c r="CM220" s="28">
        <v>0.5</v>
      </c>
      <c r="CN220" s="25"/>
      <c r="CO220" s="28">
        <v>0</v>
      </c>
      <c r="CP220" s="30" t="s">
        <v>5</v>
      </c>
      <c r="CQ220" s="8">
        <f t="shared" si="34"/>
        <v>8916.4086687306499</v>
      </c>
      <c r="CR220" s="8">
        <f t="shared" si="35"/>
        <v>20</v>
      </c>
      <c r="CS220" s="8">
        <f t="shared" si="36"/>
        <v>1.5</v>
      </c>
      <c r="CT220" s="8">
        <f t="shared" si="37"/>
        <v>30</v>
      </c>
      <c r="CU220" s="8">
        <f t="shared" si="38"/>
        <v>200</v>
      </c>
      <c r="CV220" s="10">
        <f t="shared" si="39"/>
        <v>40375</v>
      </c>
      <c r="CW220" s="10">
        <f t="shared" si="42"/>
        <v>40.375</v>
      </c>
      <c r="CX220" s="8" t="str">
        <f t="shared" si="40"/>
        <v>No</v>
      </c>
      <c r="CY220" s="30" t="s">
        <v>11</v>
      </c>
      <c r="CZ220" s="30" t="s">
        <v>11</v>
      </c>
      <c r="DA220" s="31" t="s">
        <v>11</v>
      </c>
      <c r="DB220" s="31" t="s">
        <v>11</v>
      </c>
      <c r="DC220" s="8" t="str">
        <f t="shared" si="41"/>
        <v>No</v>
      </c>
      <c r="DD220" s="8" t="s">
        <v>11</v>
      </c>
      <c r="DE220" s="30" t="s">
        <v>11</v>
      </c>
      <c r="DF220" s="10">
        <f t="shared" si="43"/>
        <v>38.614079999999994</v>
      </c>
      <c r="DG220" s="9">
        <f>IF(S220&lt;Monitors!$H$4,(S220*Monitors!$I$4)+Monitors!$J$4,IF(S220&lt;Monitors!$H$5,(S220*Monitors!$I$5)+Monitors!$J$5,IF(S220&lt;Monitors!$H$6,(S220*Monitors!$I$6)+Monitors!$J$6,IF(S220&lt;Monitors!$H$7,(Monitors!$I$7*S220)+Monitors!$J$7,IF(S220&lt;Monitors!$H$8,(S220*Monitors!$I$8)+Monitors!$J$8,IF(S220&lt;Monitors!$H$9,(S220*Monitors!$I$9)+Monitors!$J$9,IF(S220&lt;Monitors!$H$10,(S220*Monitors!$I$10)+Monitors!$J$10,IF(S220&lt;Monitors!$H$11,(S220*Monitors!$I$11)+Monitors!$J$11,Monitors!$J$12))))))))</f>
        <v>33.145833333333336</v>
      </c>
      <c r="DH220" s="10">
        <f>$DF220-(Monitors!$B$4*'All Data'!$W220)</f>
        <v>29.786879999999996</v>
      </c>
      <c r="DI220" s="10">
        <f>IF($CX220="Yes",DH220-(Monitors!$E$4*(DG220+(Monitors!$B$4*'All Data'!$W220))),'All Data'!DH220)</f>
        <v>29.786879999999996</v>
      </c>
      <c r="DJ220" s="10">
        <f>IF(DD220="Yes",'All Data'!DI220-(DG220*Monitors!$C$4),'All Data'!DI220)</f>
        <v>29.786879999999996</v>
      </c>
      <c r="DK220" s="10">
        <f>IF($DE220="Yes",DJ220-(DG220*Monitors!$D$4),'All Data'!DJ220)</f>
        <v>29.786879999999996</v>
      </c>
      <c r="DL220" s="10">
        <f>IF($CZ220="Yes",DK220-Monitors!$C$7,'All Data'!DK220)</f>
        <v>29.786879999999996</v>
      </c>
      <c r="DM220" s="10">
        <f>IF($DA220="Yes",DL220-Monitors!$D$7,'All Data'!DL220)</f>
        <v>29.786879999999996</v>
      </c>
      <c r="DN220" s="10">
        <f>IF(DB220="Yes",DM220-((DG220+(W220*Monitors!$B$4))*Monitors!$F$4),'All Data'!DM220)</f>
        <v>29.786879999999996</v>
      </c>
      <c r="DO220" s="8" t="str">
        <f t="shared" si="44"/>
        <v>Yes</v>
      </c>
      <c r="DP220" s="10">
        <v>1.6150000000000002</v>
      </c>
      <c r="DQ220" s="10">
        <v>10.515000000000001</v>
      </c>
      <c r="DR220" s="10">
        <v>10.515000000000001</v>
      </c>
      <c r="DS220" s="9">
        <v>15.405143192733448</v>
      </c>
      <c r="DT220" s="9" t="s">
        <v>23</v>
      </c>
      <c r="DU220" s="14">
        <v>0</v>
      </c>
    </row>
    <row r="221" spans="1:125" ht="18" customHeight="1">
      <c r="A221" s="29">
        <v>220</v>
      </c>
      <c r="B221" s="29">
        <v>21</v>
      </c>
      <c r="C221" s="29">
        <v>63</v>
      </c>
      <c r="D221" s="21">
        <v>41815</v>
      </c>
      <c r="E221" s="21">
        <v>41815</v>
      </c>
      <c r="F221" s="21">
        <v>41823</v>
      </c>
      <c r="G221" s="20" t="s">
        <v>182</v>
      </c>
      <c r="H221" s="20" t="s">
        <v>1173</v>
      </c>
      <c r="I221" s="22">
        <v>6</v>
      </c>
      <c r="J221" s="20" t="s">
        <v>5</v>
      </c>
      <c r="K221" s="20" t="s">
        <v>26</v>
      </c>
      <c r="L221" s="20" t="s">
        <v>6</v>
      </c>
      <c r="M221" s="23" t="s">
        <v>26</v>
      </c>
      <c r="N221" s="23" t="s">
        <v>7</v>
      </c>
      <c r="O221" s="23" t="s">
        <v>26</v>
      </c>
      <c r="P221" s="24">
        <v>9.5</v>
      </c>
      <c r="Q221" s="24">
        <v>17</v>
      </c>
      <c r="R221" s="24">
        <v>19.5</v>
      </c>
      <c r="S221" s="24">
        <v>161.5</v>
      </c>
      <c r="T221" s="24">
        <v>1.78</v>
      </c>
      <c r="U221" s="24">
        <v>900</v>
      </c>
      <c r="V221" s="24">
        <v>1600</v>
      </c>
      <c r="W221" s="24">
        <v>1.44</v>
      </c>
      <c r="X221" s="23" t="s">
        <v>40</v>
      </c>
      <c r="Y221" s="23" t="s">
        <v>40</v>
      </c>
      <c r="Z221" s="24">
        <v>8916</v>
      </c>
      <c r="AA221" s="24">
        <v>60</v>
      </c>
      <c r="AB221" s="24">
        <v>160</v>
      </c>
      <c r="AC221" s="24">
        <v>160</v>
      </c>
      <c r="AD221" s="23" t="s">
        <v>300</v>
      </c>
      <c r="AE221" s="23" t="s">
        <v>23</v>
      </c>
      <c r="AF221" s="23" t="s">
        <v>11</v>
      </c>
      <c r="AG221" s="23" t="s">
        <v>26</v>
      </c>
      <c r="AH221" s="23" t="s">
        <v>26</v>
      </c>
      <c r="AI221" s="23" t="s">
        <v>12</v>
      </c>
      <c r="AJ221" s="23" t="s">
        <v>23</v>
      </c>
      <c r="AK221" s="23" t="s">
        <v>23</v>
      </c>
      <c r="AL221" s="23" t="s">
        <v>129</v>
      </c>
      <c r="AM221" s="23" t="s">
        <v>26</v>
      </c>
      <c r="AN221" s="23" t="s">
        <v>14</v>
      </c>
      <c r="AO221" s="23" t="s">
        <v>26</v>
      </c>
      <c r="AP221" s="23" t="s">
        <v>14</v>
      </c>
      <c r="AQ221" s="23" t="s">
        <v>26</v>
      </c>
      <c r="AR221" s="23"/>
      <c r="AS221" s="23" t="s">
        <v>129</v>
      </c>
      <c r="AT221" s="23" t="s">
        <v>26</v>
      </c>
      <c r="AU221" s="23" t="s">
        <v>14</v>
      </c>
      <c r="AV221" s="25" t="s">
        <v>26</v>
      </c>
      <c r="AW221" s="25" t="s">
        <v>26</v>
      </c>
      <c r="AX221" s="26">
        <v>19.5</v>
      </c>
      <c r="AY221" s="26">
        <v>161.5</v>
      </c>
      <c r="AZ221" s="25" t="s">
        <v>14</v>
      </c>
      <c r="BA221" s="25" t="s">
        <v>14</v>
      </c>
      <c r="BB221" s="23" t="s">
        <v>26</v>
      </c>
      <c r="BC221" s="23" t="s">
        <v>15</v>
      </c>
      <c r="BD221" s="23" t="s">
        <v>26</v>
      </c>
      <c r="BE221" s="23" t="s">
        <v>11</v>
      </c>
      <c r="BF221" s="23" t="s">
        <v>724</v>
      </c>
      <c r="BG221" s="23" t="s">
        <v>11</v>
      </c>
      <c r="BH221" s="23" t="s">
        <v>17</v>
      </c>
      <c r="BI221" s="23" t="s">
        <v>26</v>
      </c>
      <c r="BJ221" s="23"/>
      <c r="BK221" s="23" t="s">
        <v>11</v>
      </c>
      <c r="BL221" s="23" t="s">
        <v>11</v>
      </c>
      <c r="BM221" s="23" t="s">
        <v>11</v>
      </c>
      <c r="BN221" s="23"/>
      <c r="BO221" s="24">
        <v>0</v>
      </c>
      <c r="BP221" s="24">
        <v>250</v>
      </c>
      <c r="BQ221" s="24">
        <v>219.7</v>
      </c>
      <c r="BR221" s="24">
        <v>238</v>
      </c>
      <c r="BS221" s="24">
        <v>200</v>
      </c>
      <c r="BT221" s="23"/>
      <c r="BU221" s="23"/>
      <c r="BV221" s="24">
        <v>12.13</v>
      </c>
      <c r="BW221" s="24">
        <v>0.25</v>
      </c>
      <c r="BX221" s="23"/>
      <c r="BY221" s="24">
        <v>0.23</v>
      </c>
      <c r="BZ221" s="27">
        <v>0.25</v>
      </c>
      <c r="CA221" s="27">
        <v>0.23</v>
      </c>
      <c r="CB221" s="25"/>
      <c r="CC221" s="25"/>
      <c r="CD221" s="28">
        <v>12.12</v>
      </c>
      <c r="CE221" s="28">
        <v>0.24</v>
      </c>
      <c r="CF221" s="25"/>
      <c r="CG221" s="28">
        <v>0.23</v>
      </c>
      <c r="CH221" s="28">
        <v>16.309999999999999</v>
      </c>
      <c r="CI221" s="28">
        <v>0.5</v>
      </c>
      <c r="CJ221" s="28">
        <v>0.5</v>
      </c>
      <c r="CK221" s="28">
        <v>0</v>
      </c>
      <c r="CL221" s="28">
        <v>0</v>
      </c>
      <c r="CM221" s="28">
        <v>0.5</v>
      </c>
      <c r="CN221" s="25"/>
      <c r="CO221" s="28">
        <v>0</v>
      </c>
      <c r="CP221" s="30" t="s">
        <v>5</v>
      </c>
      <c r="CQ221" s="8">
        <f t="shared" si="34"/>
        <v>8916.4086687306499</v>
      </c>
      <c r="CR221" s="8">
        <f t="shared" si="35"/>
        <v>20</v>
      </c>
      <c r="CS221" s="8">
        <f t="shared" si="36"/>
        <v>1.5</v>
      </c>
      <c r="CT221" s="8">
        <f t="shared" si="37"/>
        <v>30</v>
      </c>
      <c r="CU221" s="8">
        <f t="shared" si="38"/>
        <v>200</v>
      </c>
      <c r="CV221" s="10">
        <f t="shared" si="39"/>
        <v>40375</v>
      </c>
      <c r="CW221" s="10">
        <f t="shared" si="42"/>
        <v>40.375</v>
      </c>
      <c r="CX221" s="8" t="str">
        <f t="shared" si="40"/>
        <v>No</v>
      </c>
      <c r="CY221" s="30" t="s">
        <v>11</v>
      </c>
      <c r="CZ221" s="30" t="s">
        <v>11</v>
      </c>
      <c r="DA221" s="31" t="s">
        <v>11</v>
      </c>
      <c r="DB221" s="31" t="s">
        <v>11</v>
      </c>
      <c r="DC221" s="8" t="str">
        <f t="shared" si="41"/>
        <v>No</v>
      </c>
      <c r="DD221" s="8" t="s">
        <v>11</v>
      </c>
      <c r="DE221" s="30" t="s">
        <v>11</v>
      </c>
      <c r="DF221" s="10">
        <f t="shared" si="43"/>
        <v>38.614079999999994</v>
      </c>
      <c r="DG221" s="9">
        <f>IF(S221&lt;Monitors!$H$4,(S221*Monitors!$I$4)+Monitors!$J$4,IF(S221&lt;Monitors!$H$5,(S221*Monitors!$I$5)+Monitors!$J$5,IF(S221&lt;Monitors!$H$6,(S221*Monitors!$I$6)+Monitors!$J$6,IF(S221&lt;Monitors!$H$7,(Monitors!$I$7*S221)+Monitors!$J$7,IF(S221&lt;Monitors!$H$8,(S221*Monitors!$I$8)+Monitors!$J$8,IF(S221&lt;Monitors!$H$9,(S221*Monitors!$I$9)+Monitors!$J$9,IF(S221&lt;Monitors!$H$10,(S221*Monitors!$I$10)+Monitors!$J$10,IF(S221&lt;Monitors!$H$11,(S221*Monitors!$I$11)+Monitors!$J$11,Monitors!$J$12))))))))</f>
        <v>33.145833333333336</v>
      </c>
      <c r="DH221" s="10">
        <f>$DF221-(Monitors!$B$4*'All Data'!$W221)</f>
        <v>29.786879999999996</v>
      </c>
      <c r="DI221" s="10">
        <f>IF($CX221="Yes",DH221-(Monitors!$E$4*(DG221+(Monitors!$B$4*'All Data'!$W221))),'All Data'!DH221)</f>
        <v>29.786879999999996</v>
      </c>
      <c r="DJ221" s="10">
        <f>IF(DD221="Yes",'All Data'!DI221-(DG221*Monitors!$C$4),'All Data'!DI221)</f>
        <v>29.786879999999996</v>
      </c>
      <c r="DK221" s="10">
        <f>IF($DE221="Yes",DJ221-(DG221*Monitors!$D$4),'All Data'!DJ221)</f>
        <v>29.786879999999996</v>
      </c>
      <c r="DL221" s="10">
        <f>IF($CZ221="Yes",DK221-Monitors!$C$7,'All Data'!DK221)</f>
        <v>29.786879999999996</v>
      </c>
      <c r="DM221" s="10">
        <f>IF($DA221="Yes",DL221-Monitors!$D$7,'All Data'!DL221)</f>
        <v>29.786879999999996</v>
      </c>
      <c r="DN221" s="10">
        <f>IF(DB221="Yes",DM221-((DG221+(W221*Monitors!$B$4))*Monitors!$F$4),'All Data'!DM221)</f>
        <v>29.786879999999996</v>
      </c>
      <c r="DO221" s="8" t="str">
        <f t="shared" si="44"/>
        <v>Yes</v>
      </c>
      <c r="DP221" s="10">
        <v>1.6150000000000002</v>
      </c>
      <c r="DQ221" s="10">
        <v>10.515000000000001</v>
      </c>
      <c r="DR221" s="10">
        <v>10.515000000000001</v>
      </c>
      <c r="DS221" s="9">
        <v>15.405143192733448</v>
      </c>
      <c r="DT221" s="9" t="s">
        <v>23</v>
      </c>
      <c r="DU221" s="14">
        <v>0</v>
      </c>
    </row>
    <row r="222" spans="1:125" ht="18" customHeight="1">
      <c r="A222" s="29">
        <v>221</v>
      </c>
      <c r="B222" s="29">
        <v>25</v>
      </c>
      <c r="C222" s="29">
        <v>1299</v>
      </c>
      <c r="D222" s="21">
        <v>41262</v>
      </c>
      <c r="E222" s="21">
        <v>41263</v>
      </c>
      <c r="F222" s="21">
        <v>41270</v>
      </c>
      <c r="G222" s="20" t="s">
        <v>182</v>
      </c>
      <c r="H222" s="20" t="s">
        <v>1176</v>
      </c>
      <c r="I222" s="22">
        <v>6</v>
      </c>
      <c r="J222" s="20" t="s">
        <v>5</v>
      </c>
      <c r="K222" s="20" t="s">
        <v>26</v>
      </c>
      <c r="L222" s="20" t="s">
        <v>27</v>
      </c>
      <c r="M222" s="23" t="s">
        <v>27</v>
      </c>
      <c r="N222" s="23" t="s">
        <v>7</v>
      </c>
      <c r="O222" s="23" t="s">
        <v>26</v>
      </c>
      <c r="P222" s="24">
        <v>9.4</v>
      </c>
      <c r="Q222" s="24">
        <v>17</v>
      </c>
      <c r="R222" s="24">
        <v>19.5</v>
      </c>
      <c r="S222" s="24">
        <v>160.47</v>
      </c>
      <c r="T222" s="24">
        <v>1.78</v>
      </c>
      <c r="U222" s="24">
        <v>900</v>
      </c>
      <c r="V222" s="24">
        <v>1600</v>
      </c>
      <c r="W222" s="24">
        <v>1.44</v>
      </c>
      <c r="X222" s="23" t="s">
        <v>40</v>
      </c>
      <c r="Y222" s="23" t="s">
        <v>40</v>
      </c>
      <c r="Z222" s="24">
        <v>8973</v>
      </c>
      <c r="AA222" s="24">
        <v>60</v>
      </c>
      <c r="AB222" s="24">
        <v>170</v>
      </c>
      <c r="AC222" s="24">
        <v>160</v>
      </c>
      <c r="AD222" s="23" t="s">
        <v>28</v>
      </c>
      <c r="AE222" s="23" t="s">
        <v>23</v>
      </c>
      <c r="AF222" s="23" t="s">
        <v>11</v>
      </c>
      <c r="AG222" s="23" t="s">
        <v>26</v>
      </c>
      <c r="AH222" s="23" t="s">
        <v>26</v>
      </c>
      <c r="AI222" s="23" t="s">
        <v>12</v>
      </c>
      <c r="AJ222" s="23" t="s">
        <v>11</v>
      </c>
      <c r="AK222" s="23" t="s">
        <v>23</v>
      </c>
      <c r="AL222" s="23" t="s">
        <v>111</v>
      </c>
      <c r="AM222" s="23" t="s">
        <v>54</v>
      </c>
      <c r="AN222" s="23" t="s">
        <v>72</v>
      </c>
      <c r="AO222" s="23" t="s">
        <v>14</v>
      </c>
      <c r="AP222" s="23" t="s">
        <v>36</v>
      </c>
      <c r="AQ222" s="23" t="s">
        <v>14</v>
      </c>
      <c r="AR222" s="23"/>
      <c r="AS222" s="23" t="s">
        <v>111</v>
      </c>
      <c r="AT222" s="23" t="s">
        <v>54</v>
      </c>
      <c r="AU222" s="23" t="s">
        <v>83</v>
      </c>
      <c r="AV222" s="25" t="s">
        <v>14</v>
      </c>
      <c r="AW222" s="25" t="s">
        <v>26</v>
      </c>
      <c r="AX222" s="26">
        <v>19.5</v>
      </c>
      <c r="AY222" s="26">
        <v>160.47</v>
      </c>
      <c r="AZ222" s="25" t="s">
        <v>72</v>
      </c>
      <c r="BA222" s="25" t="s">
        <v>83</v>
      </c>
      <c r="BB222" s="23" t="s">
        <v>26</v>
      </c>
      <c r="BC222" s="23" t="s">
        <v>15</v>
      </c>
      <c r="BD222" s="23" t="s">
        <v>26</v>
      </c>
      <c r="BE222" s="23" t="s">
        <v>11</v>
      </c>
      <c r="BF222" s="23" t="s">
        <v>186</v>
      </c>
      <c r="BG222" s="23" t="s">
        <v>11</v>
      </c>
      <c r="BH222" s="23" t="s">
        <v>17</v>
      </c>
      <c r="BI222" s="23" t="s">
        <v>14</v>
      </c>
      <c r="BJ222" s="23"/>
      <c r="BK222" s="23" t="s">
        <v>11</v>
      </c>
      <c r="BL222" s="23" t="s">
        <v>11</v>
      </c>
      <c r="BM222" s="23" t="s">
        <v>11</v>
      </c>
      <c r="BN222" s="23"/>
      <c r="BO222" s="24">
        <v>5</v>
      </c>
      <c r="BP222" s="24">
        <v>280</v>
      </c>
      <c r="BQ222" s="24">
        <v>280</v>
      </c>
      <c r="BR222" s="24">
        <v>260</v>
      </c>
      <c r="BS222" s="24">
        <v>200</v>
      </c>
      <c r="BT222" s="23"/>
      <c r="BU222" s="23"/>
      <c r="BV222" s="24">
        <v>12.13</v>
      </c>
      <c r="BW222" s="24">
        <v>0.11</v>
      </c>
      <c r="BX222" s="23"/>
      <c r="BY222" s="24">
        <v>0.09</v>
      </c>
      <c r="BZ222" s="27">
        <v>0.11</v>
      </c>
      <c r="CA222" s="27">
        <v>0.09</v>
      </c>
      <c r="CB222" s="25"/>
      <c r="CC222" s="25"/>
      <c r="CD222" s="28">
        <v>12.04</v>
      </c>
      <c r="CE222" s="28">
        <v>0.12</v>
      </c>
      <c r="CF222" s="25"/>
      <c r="CG222" s="28">
        <v>0.11</v>
      </c>
      <c r="CH222" s="28">
        <v>16.350000000000001</v>
      </c>
      <c r="CI222" s="28">
        <v>1</v>
      </c>
      <c r="CJ222" s="28">
        <v>0.5</v>
      </c>
      <c r="CK222" s="28">
        <v>0</v>
      </c>
      <c r="CL222" s="28">
        <v>0</v>
      </c>
      <c r="CM222" s="28">
        <v>0.5</v>
      </c>
      <c r="CN222" s="25"/>
      <c r="CO222" s="28">
        <v>0</v>
      </c>
      <c r="CP222" s="30" t="s">
        <v>5</v>
      </c>
      <c r="CQ222" s="8">
        <f t="shared" si="34"/>
        <v>8973.6399326977007</v>
      </c>
      <c r="CR222" s="8">
        <f t="shared" si="35"/>
        <v>20</v>
      </c>
      <c r="CS222" s="8">
        <f t="shared" si="36"/>
        <v>1.5</v>
      </c>
      <c r="CT222" s="8">
        <f t="shared" si="37"/>
        <v>30</v>
      </c>
      <c r="CU222" s="8">
        <f t="shared" si="38"/>
        <v>200</v>
      </c>
      <c r="CV222" s="10">
        <f t="shared" si="39"/>
        <v>44931.6</v>
      </c>
      <c r="CW222" s="10">
        <f t="shared" si="42"/>
        <v>44.931599999999996</v>
      </c>
      <c r="CX222" s="8" t="str">
        <f t="shared" si="40"/>
        <v>No</v>
      </c>
      <c r="CY222" s="30" t="s">
        <v>11</v>
      </c>
      <c r="CZ222" s="30" t="s">
        <v>11</v>
      </c>
      <c r="DA222" s="31" t="s">
        <v>11</v>
      </c>
      <c r="DB222" s="31" t="s">
        <v>11</v>
      </c>
      <c r="DC222" s="8" t="str">
        <f t="shared" si="41"/>
        <v>No</v>
      </c>
      <c r="DD222" s="8" t="s">
        <v>11</v>
      </c>
      <c r="DE222" s="30" t="s">
        <v>11</v>
      </c>
      <c r="DF222" s="10">
        <f t="shared" si="43"/>
        <v>37.816919999999996</v>
      </c>
      <c r="DG222" s="9">
        <f>IF(S222&lt;Monitors!$H$4,(S222*Monitors!$I$4)+Monitors!$J$4,IF(S222&lt;Monitors!$H$5,(S222*Monitors!$I$5)+Monitors!$J$5,IF(S222&lt;Monitors!$H$6,(S222*Monitors!$I$6)+Monitors!$J$6,IF(S222&lt;Monitors!$H$7,(Monitors!$I$7*S222)+Monitors!$J$7,IF(S222&lt;Monitors!$H$8,(S222*Monitors!$I$8)+Monitors!$J$8,IF(S222&lt;Monitors!$H$9,(S222*Monitors!$I$9)+Monitors!$J$9,IF(S222&lt;Monitors!$H$10,(S222*Monitors!$I$10)+Monitors!$J$10,IF(S222&lt;Monitors!$H$11,(S222*Monitors!$I$11)+Monitors!$J$11,Monitors!$J$12))))))))</f>
        <v>32.931249999999999</v>
      </c>
      <c r="DH222" s="10">
        <f>$DF222-(Monitors!$B$4*'All Data'!$W222)</f>
        <v>28.989719999999998</v>
      </c>
      <c r="DI222" s="10">
        <f>IF($CX222="Yes",DH222-(Monitors!$E$4*(DG222+(Monitors!$B$4*'All Data'!$W222))),'All Data'!DH222)</f>
        <v>28.989719999999998</v>
      </c>
      <c r="DJ222" s="10">
        <f>IF(DD222="Yes",'All Data'!DI222-(DG222*Monitors!$C$4),'All Data'!DI222)</f>
        <v>28.989719999999998</v>
      </c>
      <c r="DK222" s="10">
        <f>IF($DE222="Yes",DJ222-(DG222*Monitors!$D$4),'All Data'!DJ222)</f>
        <v>28.989719999999998</v>
      </c>
      <c r="DL222" s="10">
        <f>IF($CZ222="Yes",DK222-Monitors!$C$7,'All Data'!DK222)</f>
        <v>28.989719999999998</v>
      </c>
      <c r="DM222" s="10">
        <f>IF($DA222="Yes",DL222-Monitors!$D$7,'All Data'!DL222)</f>
        <v>28.989719999999998</v>
      </c>
      <c r="DN222" s="10">
        <f>IF(DB222="Yes",DM222-((DG222+(W222*Monitors!$B$4))*Monitors!$F$4),'All Data'!DM222)</f>
        <v>28.989719999999998</v>
      </c>
      <c r="DO222" s="8" t="str">
        <f t="shared" si="44"/>
        <v>Yes</v>
      </c>
      <c r="DP222" s="10">
        <v>1.7972640000000002</v>
      </c>
      <c r="DQ222" s="10">
        <v>10.332736000000001</v>
      </c>
      <c r="DR222" s="10">
        <v>10.332736000000001</v>
      </c>
      <c r="DS222" s="9">
        <v>15.307693375425176</v>
      </c>
      <c r="DT222" s="9" t="s">
        <v>23</v>
      </c>
      <c r="DU222" s="14">
        <v>0</v>
      </c>
    </row>
    <row r="223" spans="1:125" ht="18" customHeight="1">
      <c r="A223" s="29">
        <v>222</v>
      </c>
      <c r="B223" s="29">
        <v>19</v>
      </c>
      <c r="C223" s="29">
        <v>871</v>
      </c>
      <c r="D223" s="21">
        <v>41827</v>
      </c>
      <c r="E223" s="21">
        <v>41998</v>
      </c>
      <c r="F223" s="21">
        <v>42011</v>
      </c>
      <c r="G223" s="20" t="s">
        <v>4</v>
      </c>
      <c r="H223" s="20" t="s">
        <v>26</v>
      </c>
      <c r="I223" s="22">
        <v>6</v>
      </c>
      <c r="J223" s="20" t="s">
        <v>5</v>
      </c>
      <c r="K223" s="20" t="s">
        <v>26</v>
      </c>
      <c r="L223" s="20" t="s">
        <v>6</v>
      </c>
      <c r="M223" s="23" t="s">
        <v>26</v>
      </c>
      <c r="N223" s="23" t="s">
        <v>7</v>
      </c>
      <c r="O223" s="23" t="s">
        <v>26</v>
      </c>
      <c r="P223" s="24">
        <v>9.3000000000000007</v>
      </c>
      <c r="Q223" s="24">
        <v>17.100000000000001</v>
      </c>
      <c r="R223" s="24">
        <v>19.5</v>
      </c>
      <c r="S223" s="24">
        <v>158.94</v>
      </c>
      <c r="T223" s="24">
        <v>1.78</v>
      </c>
      <c r="U223" s="24">
        <v>900</v>
      </c>
      <c r="V223" s="24">
        <v>1600</v>
      </c>
      <c r="W223" s="24">
        <v>1.44</v>
      </c>
      <c r="X223" s="23" t="s">
        <v>40</v>
      </c>
      <c r="Y223" s="23" t="s">
        <v>40</v>
      </c>
      <c r="Z223" s="24">
        <v>9060</v>
      </c>
      <c r="AA223" s="24">
        <v>60</v>
      </c>
      <c r="AB223" s="24">
        <v>170</v>
      </c>
      <c r="AC223" s="24">
        <v>160</v>
      </c>
      <c r="AD223" s="23" t="s">
        <v>28</v>
      </c>
      <c r="AE223" s="23" t="s">
        <v>23</v>
      </c>
      <c r="AF223" s="23" t="s">
        <v>11</v>
      </c>
      <c r="AG223" s="23" t="s">
        <v>26</v>
      </c>
      <c r="AH223" s="23" t="s">
        <v>26</v>
      </c>
      <c r="AI223" s="23" t="s">
        <v>34</v>
      </c>
      <c r="AJ223" s="23" t="s">
        <v>11</v>
      </c>
      <c r="AK223" s="23" t="s">
        <v>23</v>
      </c>
      <c r="AL223" s="23" t="s">
        <v>111</v>
      </c>
      <c r="AM223" s="23" t="s">
        <v>26</v>
      </c>
      <c r="AN223" s="23" t="s">
        <v>14</v>
      </c>
      <c r="AO223" s="23" t="s">
        <v>26</v>
      </c>
      <c r="AP223" s="23" t="s">
        <v>14</v>
      </c>
      <c r="AQ223" s="23" t="s">
        <v>26</v>
      </c>
      <c r="AR223" s="23"/>
      <c r="AS223" s="23" t="s">
        <v>111</v>
      </c>
      <c r="AT223" s="23" t="s">
        <v>26</v>
      </c>
      <c r="AU223" s="23" t="s">
        <v>14</v>
      </c>
      <c r="AV223" s="25" t="s">
        <v>26</v>
      </c>
      <c r="AW223" s="25" t="s">
        <v>26</v>
      </c>
      <c r="AX223" s="26">
        <v>19.5</v>
      </c>
      <c r="AY223" s="26">
        <v>158.94</v>
      </c>
      <c r="AZ223" s="25" t="s">
        <v>14</v>
      </c>
      <c r="BA223" s="25" t="s">
        <v>14</v>
      </c>
      <c r="BB223" s="23" t="s">
        <v>26</v>
      </c>
      <c r="BC223" s="23" t="s">
        <v>15</v>
      </c>
      <c r="BD223" s="23" t="s">
        <v>26</v>
      </c>
      <c r="BE223" s="23" t="s">
        <v>11</v>
      </c>
      <c r="BF223" s="23" t="s">
        <v>722</v>
      </c>
      <c r="BG223" s="23" t="s">
        <v>11</v>
      </c>
      <c r="BH223" s="23" t="s">
        <v>17</v>
      </c>
      <c r="BI223" s="23" t="s">
        <v>26</v>
      </c>
      <c r="BJ223" s="23"/>
      <c r="BK223" s="23" t="s">
        <v>11</v>
      </c>
      <c r="BL223" s="23" t="s">
        <v>11</v>
      </c>
      <c r="BM223" s="23" t="s">
        <v>11</v>
      </c>
      <c r="BN223" s="23"/>
      <c r="BO223" s="24">
        <v>7.3</v>
      </c>
      <c r="BP223" s="24">
        <v>286</v>
      </c>
      <c r="BQ223" s="24">
        <v>250</v>
      </c>
      <c r="BR223" s="24">
        <v>192</v>
      </c>
      <c r="BS223" s="24">
        <v>200</v>
      </c>
      <c r="BT223" s="23"/>
      <c r="BU223" s="23"/>
      <c r="BV223" s="24">
        <v>12.4</v>
      </c>
      <c r="BW223" s="24">
        <v>0.27</v>
      </c>
      <c r="BX223" s="23"/>
      <c r="BY223" s="24">
        <v>0.19</v>
      </c>
      <c r="BZ223" s="27">
        <v>0.27</v>
      </c>
      <c r="CA223" s="27">
        <v>0.19</v>
      </c>
      <c r="CB223" s="25"/>
      <c r="CC223" s="25"/>
      <c r="CD223" s="28">
        <v>12.6</v>
      </c>
      <c r="CE223" s="28">
        <v>0.33</v>
      </c>
      <c r="CF223" s="25"/>
      <c r="CG223" s="28">
        <v>0.23</v>
      </c>
      <c r="CH223" s="28">
        <v>16.309999999999999</v>
      </c>
      <c r="CI223" s="28">
        <v>0.5</v>
      </c>
      <c r="CJ223" s="28">
        <v>0.5</v>
      </c>
      <c r="CK223" s="28">
        <v>0</v>
      </c>
      <c r="CL223" s="28">
        <v>0</v>
      </c>
      <c r="CM223" s="28">
        <v>0.5</v>
      </c>
      <c r="CN223" s="25"/>
      <c r="CO223" s="28">
        <v>0</v>
      </c>
      <c r="CP223" s="30" t="s">
        <v>5</v>
      </c>
      <c r="CQ223" s="8">
        <f t="shared" si="34"/>
        <v>9060.0226500566259</v>
      </c>
      <c r="CR223" s="8">
        <f t="shared" si="35"/>
        <v>20</v>
      </c>
      <c r="CS223" s="8">
        <f t="shared" si="36"/>
        <v>1.5</v>
      </c>
      <c r="CT223" s="8">
        <f t="shared" si="37"/>
        <v>30</v>
      </c>
      <c r="CU223" s="8">
        <f t="shared" si="38"/>
        <v>200</v>
      </c>
      <c r="CV223" s="10">
        <f t="shared" si="39"/>
        <v>45456.84</v>
      </c>
      <c r="CW223" s="10">
        <f t="shared" si="42"/>
        <v>45.45684</v>
      </c>
      <c r="CX223" s="8" t="str">
        <f t="shared" si="40"/>
        <v>No</v>
      </c>
      <c r="CY223" s="30" t="s">
        <v>11</v>
      </c>
      <c r="CZ223" s="30" t="s">
        <v>11</v>
      </c>
      <c r="DA223" s="31" t="s">
        <v>11</v>
      </c>
      <c r="DB223" s="31" t="s">
        <v>11</v>
      </c>
      <c r="DC223" s="8" t="str">
        <f t="shared" si="41"/>
        <v>No</v>
      </c>
      <c r="DD223" s="8" t="s">
        <v>11</v>
      </c>
      <c r="DE223" s="30" t="s">
        <v>11</v>
      </c>
      <c r="DF223" s="10">
        <f t="shared" si="43"/>
        <v>39.555780000000006</v>
      </c>
      <c r="DG223" s="9">
        <f>IF(S223&lt;Monitors!$H$4,(S223*Monitors!$I$4)+Monitors!$J$4,IF(S223&lt;Monitors!$H$5,(S223*Monitors!$I$5)+Monitors!$J$5,IF(S223&lt;Monitors!$H$6,(S223*Monitors!$I$6)+Monitors!$J$6,IF(S223&lt;Monitors!$H$7,(Monitors!$I$7*S223)+Monitors!$J$7,IF(S223&lt;Monitors!$H$8,(S223*Monitors!$I$8)+Monitors!$J$8,IF(S223&lt;Monitors!$H$9,(S223*Monitors!$I$9)+Monitors!$J$9,IF(S223&lt;Monitors!$H$10,(S223*Monitors!$I$10)+Monitors!$J$10,IF(S223&lt;Monitors!$H$11,(S223*Monitors!$I$11)+Monitors!$J$11,Monitors!$J$12))))))))</f>
        <v>32.612500000000004</v>
      </c>
      <c r="DH223" s="10">
        <f>$DF223-(Monitors!$B$4*'All Data'!$W223)</f>
        <v>30.728580000000008</v>
      </c>
      <c r="DI223" s="10">
        <f>IF($CX223="Yes",DH223-(Monitors!$E$4*(DG223+(Monitors!$B$4*'All Data'!$W223))),'All Data'!DH223)</f>
        <v>30.728580000000008</v>
      </c>
      <c r="DJ223" s="10">
        <f>IF(DD223="Yes",'All Data'!DI223-(DG223*Monitors!$C$4),'All Data'!DI223)</f>
        <v>30.728580000000008</v>
      </c>
      <c r="DK223" s="10">
        <f>IF($DE223="Yes",DJ223-(DG223*Monitors!$D$4),'All Data'!DJ223)</f>
        <v>30.728580000000008</v>
      </c>
      <c r="DL223" s="10">
        <f>IF($CZ223="Yes",DK223-Monitors!$C$7,'All Data'!DK223)</f>
        <v>30.728580000000008</v>
      </c>
      <c r="DM223" s="10">
        <f>IF($DA223="Yes",DL223-Monitors!$D$7,'All Data'!DL223)</f>
        <v>30.728580000000008</v>
      </c>
      <c r="DN223" s="10">
        <f>IF(DB223="Yes",DM223-((DG223+(W223*Monitors!$B$4))*Monitors!$F$4),'All Data'!DM223)</f>
        <v>30.728580000000008</v>
      </c>
      <c r="DO223" s="8" t="str">
        <f t="shared" si="44"/>
        <v>Yes</v>
      </c>
      <c r="DP223" s="10">
        <v>1.8182735999999999</v>
      </c>
      <c r="DQ223" s="10">
        <v>10.581726400000001</v>
      </c>
      <c r="DR223" s="10">
        <v>10.581726400000001</v>
      </c>
      <c r="DS223" s="9">
        <v>15.162914671042667</v>
      </c>
      <c r="DT223" s="9" t="s">
        <v>23</v>
      </c>
      <c r="DU223" s="14">
        <v>0</v>
      </c>
    </row>
    <row r="224" spans="1:125" ht="18" customHeight="1">
      <c r="A224" s="29">
        <v>223</v>
      </c>
      <c r="B224" s="29">
        <v>47</v>
      </c>
      <c r="C224" s="29">
        <v>30</v>
      </c>
      <c r="D224" s="21">
        <v>41516</v>
      </c>
      <c r="E224" s="21">
        <v>41502</v>
      </c>
      <c r="F224" s="21">
        <v>41514</v>
      </c>
      <c r="G224" s="20" t="s">
        <v>4</v>
      </c>
      <c r="H224" s="20" t="s">
        <v>26</v>
      </c>
      <c r="I224" s="22">
        <v>6</v>
      </c>
      <c r="J224" s="20" t="s">
        <v>5</v>
      </c>
      <c r="K224" s="20" t="s">
        <v>26</v>
      </c>
      <c r="L224" s="20" t="s">
        <v>27</v>
      </c>
      <c r="M224" s="23" t="s">
        <v>27</v>
      </c>
      <c r="N224" s="23" t="s">
        <v>7</v>
      </c>
      <c r="O224" s="23" t="s">
        <v>26</v>
      </c>
      <c r="P224" s="24">
        <v>9.4</v>
      </c>
      <c r="Q224" s="24">
        <v>17</v>
      </c>
      <c r="R224" s="24">
        <v>19.5</v>
      </c>
      <c r="S224" s="24">
        <v>160.54</v>
      </c>
      <c r="T224" s="24">
        <v>1.78</v>
      </c>
      <c r="U224" s="24">
        <v>900</v>
      </c>
      <c r="V224" s="24">
        <v>1600</v>
      </c>
      <c r="W224" s="24">
        <v>1.44</v>
      </c>
      <c r="X224" s="23" t="s">
        <v>40</v>
      </c>
      <c r="Y224" s="23" t="s">
        <v>40</v>
      </c>
      <c r="Z224" s="24">
        <v>8970</v>
      </c>
      <c r="AA224" s="24">
        <v>60</v>
      </c>
      <c r="AB224" s="24">
        <v>170</v>
      </c>
      <c r="AC224" s="24">
        <v>160</v>
      </c>
      <c r="AD224" s="23" t="s">
        <v>73</v>
      </c>
      <c r="AE224" s="23" t="s">
        <v>23</v>
      </c>
      <c r="AF224" s="23" t="s">
        <v>11</v>
      </c>
      <c r="AG224" s="23"/>
      <c r="AH224" s="23"/>
      <c r="AI224" s="23" t="s">
        <v>12</v>
      </c>
      <c r="AJ224" s="23" t="s">
        <v>11</v>
      </c>
      <c r="AK224" s="23" t="s">
        <v>23</v>
      </c>
      <c r="AL224" s="23" t="s">
        <v>13</v>
      </c>
      <c r="AM224" s="23"/>
      <c r="AN224" s="23" t="s">
        <v>14</v>
      </c>
      <c r="AO224" s="23" t="s">
        <v>14</v>
      </c>
      <c r="AP224" s="23" t="s">
        <v>14</v>
      </c>
      <c r="AQ224" s="23" t="s">
        <v>14</v>
      </c>
      <c r="AR224" s="23"/>
      <c r="AS224" s="23" t="s">
        <v>13</v>
      </c>
      <c r="AT224" s="23"/>
      <c r="AU224" s="23" t="s">
        <v>14</v>
      </c>
      <c r="AV224" s="25" t="s">
        <v>14</v>
      </c>
      <c r="AW224" s="25" t="s">
        <v>14</v>
      </c>
      <c r="AX224" s="26">
        <v>19.5</v>
      </c>
      <c r="AY224" s="26">
        <v>160.54</v>
      </c>
      <c r="AZ224" s="25" t="s">
        <v>14</v>
      </c>
      <c r="BA224" s="25" t="s">
        <v>14</v>
      </c>
      <c r="BB224" s="23" t="s">
        <v>14</v>
      </c>
      <c r="BC224" s="23" t="s">
        <v>15</v>
      </c>
      <c r="BD224" s="23" t="s">
        <v>14</v>
      </c>
      <c r="BE224" s="23" t="s">
        <v>11</v>
      </c>
      <c r="BF224" s="23" t="s">
        <v>186</v>
      </c>
      <c r="BG224" s="23" t="s">
        <v>11</v>
      </c>
      <c r="BH224" s="23" t="s">
        <v>17</v>
      </c>
      <c r="BI224" s="23" t="s">
        <v>14</v>
      </c>
      <c r="BJ224" s="23"/>
      <c r="BK224" s="23" t="s">
        <v>11</v>
      </c>
      <c r="BL224" s="23" t="s">
        <v>11</v>
      </c>
      <c r="BM224" s="23" t="s">
        <v>11</v>
      </c>
      <c r="BN224" s="23"/>
      <c r="BO224" s="24">
        <v>24.3</v>
      </c>
      <c r="BP224" s="24">
        <v>253</v>
      </c>
      <c r="BQ224" s="24">
        <v>250</v>
      </c>
      <c r="BR224" s="24">
        <v>217</v>
      </c>
      <c r="BS224" s="24">
        <v>200</v>
      </c>
      <c r="BT224" s="23"/>
      <c r="BU224" s="23"/>
      <c r="BV224" s="24">
        <v>12.51</v>
      </c>
      <c r="BW224" s="24">
        <v>0.4</v>
      </c>
      <c r="BX224" s="23"/>
      <c r="BY224" s="24">
        <v>0.28999999999999998</v>
      </c>
      <c r="BZ224" s="27">
        <v>0.4</v>
      </c>
      <c r="CA224" s="27">
        <v>0.28999999999999998</v>
      </c>
      <c r="CB224" s="25"/>
      <c r="CC224" s="25"/>
      <c r="CD224" s="28">
        <v>12.87</v>
      </c>
      <c r="CE224" s="28">
        <v>0.44</v>
      </c>
      <c r="CF224" s="25"/>
      <c r="CG224" s="28">
        <v>0.34</v>
      </c>
      <c r="CH224" s="28">
        <v>16.350000000000001</v>
      </c>
      <c r="CI224" s="28">
        <v>0.5</v>
      </c>
      <c r="CJ224" s="28">
        <v>0.5</v>
      </c>
      <c r="CK224" s="25"/>
      <c r="CL224" s="25"/>
      <c r="CM224" s="28">
        <v>0.6</v>
      </c>
      <c r="CN224" s="25"/>
      <c r="CO224" s="28">
        <v>0</v>
      </c>
      <c r="CP224" s="30" t="s">
        <v>5</v>
      </c>
      <c r="CQ224" s="8">
        <f t="shared" si="34"/>
        <v>8969.7271707985547</v>
      </c>
      <c r="CR224" s="8">
        <f t="shared" si="35"/>
        <v>20</v>
      </c>
      <c r="CS224" s="8">
        <f t="shared" si="36"/>
        <v>1.5</v>
      </c>
      <c r="CT224" s="8">
        <f t="shared" si="37"/>
        <v>30</v>
      </c>
      <c r="CU224" s="8">
        <f t="shared" si="38"/>
        <v>200</v>
      </c>
      <c r="CV224" s="10">
        <f t="shared" si="39"/>
        <v>40616.619999999995</v>
      </c>
      <c r="CW224" s="10">
        <f t="shared" si="42"/>
        <v>40.616619999999998</v>
      </c>
      <c r="CX224" s="8" t="str">
        <f t="shared" si="40"/>
        <v>No</v>
      </c>
      <c r="CY224" s="30" t="s">
        <v>11</v>
      </c>
      <c r="CZ224" s="30" t="s">
        <v>11</v>
      </c>
      <c r="DA224" s="31" t="s">
        <v>11</v>
      </c>
      <c r="DB224" s="31" t="s">
        <v>11</v>
      </c>
      <c r="DC224" s="8" t="str">
        <f t="shared" si="41"/>
        <v>No</v>
      </c>
      <c r="DD224" s="8" t="s">
        <v>11</v>
      </c>
      <c r="DE224" s="30" t="s">
        <v>11</v>
      </c>
      <c r="DF224" s="10">
        <f t="shared" si="43"/>
        <v>40.633259999999993</v>
      </c>
      <c r="DG224" s="9">
        <f>IF(S224&lt;Monitors!$H$4,(S224*Monitors!$I$4)+Monitors!$J$4,IF(S224&lt;Monitors!$H$5,(S224*Monitors!$I$5)+Monitors!$J$5,IF(S224&lt;Monitors!$H$6,(S224*Monitors!$I$6)+Monitors!$J$6,IF(S224&lt;Monitors!$H$7,(Monitors!$I$7*S224)+Monitors!$J$7,IF(S224&lt;Monitors!$H$8,(S224*Monitors!$I$8)+Monitors!$J$8,IF(S224&lt;Monitors!$H$9,(S224*Monitors!$I$9)+Monitors!$J$9,IF(S224&lt;Monitors!$H$10,(S224*Monitors!$I$10)+Monitors!$J$10,IF(S224&lt;Monitors!$H$11,(S224*Monitors!$I$11)+Monitors!$J$11,Monitors!$J$12))))))))</f>
        <v>32.945833333333333</v>
      </c>
      <c r="DH224" s="10">
        <f>$DF224-(Monitors!$B$4*'All Data'!$W224)</f>
        <v>31.806059999999995</v>
      </c>
      <c r="DI224" s="10">
        <f>IF($CX224="Yes",DH224-(Monitors!$E$4*(DG224+(Monitors!$B$4*'All Data'!$W224))),'All Data'!DH224)</f>
        <v>31.806059999999995</v>
      </c>
      <c r="DJ224" s="10">
        <f>IF(DD224="Yes",'All Data'!DI224-(DG224*Monitors!$C$4),'All Data'!DI224)</f>
        <v>31.806059999999995</v>
      </c>
      <c r="DK224" s="10">
        <f>IF($DE224="Yes",DJ224-(DG224*Monitors!$D$4),'All Data'!DJ224)</f>
        <v>31.806059999999995</v>
      </c>
      <c r="DL224" s="10">
        <f>IF($CZ224="Yes",DK224-Monitors!$C$7,'All Data'!DK224)</f>
        <v>31.806059999999995</v>
      </c>
      <c r="DM224" s="10">
        <f>IF($DA224="Yes",DL224-Monitors!$D$7,'All Data'!DL224)</f>
        <v>31.806059999999995</v>
      </c>
      <c r="DN224" s="10">
        <f>IF(DB224="Yes",DM224-((DG224+(W224*Monitors!$B$4))*Monitors!$F$4),'All Data'!DM224)</f>
        <v>31.806059999999995</v>
      </c>
      <c r="DO224" s="8" t="str">
        <f t="shared" si="44"/>
        <v>Yes</v>
      </c>
      <c r="DP224" s="10">
        <v>1.6246647999999999</v>
      </c>
      <c r="DQ224" s="10">
        <v>10.8853352</v>
      </c>
      <c r="DR224" s="10">
        <v>10.8853352</v>
      </c>
      <c r="DS224" s="9">
        <v>15.314316577864037</v>
      </c>
      <c r="DT224" s="9" t="s">
        <v>23</v>
      </c>
      <c r="DU224" s="14">
        <v>0</v>
      </c>
    </row>
    <row r="225" spans="1:125" ht="18" customHeight="1">
      <c r="A225" s="29">
        <v>224</v>
      </c>
      <c r="B225" s="29">
        <v>5</v>
      </c>
      <c r="C225" s="29">
        <v>1058</v>
      </c>
      <c r="D225" s="21">
        <v>41226</v>
      </c>
      <c r="E225" s="21">
        <v>41207</v>
      </c>
      <c r="F225" s="21">
        <v>41458</v>
      </c>
      <c r="G225" s="20"/>
      <c r="H225" s="20" t="s">
        <v>174</v>
      </c>
      <c r="I225" s="22">
        <v>6</v>
      </c>
      <c r="J225" s="20" t="s">
        <v>5</v>
      </c>
      <c r="K225" s="20" t="s">
        <v>26</v>
      </c>
      <c r="L225" s="20" t="s">
        <v>27</v>
      </c>
      <c r="M225" s="23" t="s">
        <v>27</v>
      </c>
      <c r="N225" s="23" t="s">
        <v>7</v>
      </c>
      <c r="O225" s="23" t="s">
        <v>26</v>
      </c>
      <c r="P225" s="24">
        <v>9.4</v>
      </c>
      <c r="Q225" s="24">
        <v>17</v>
      </c>
      <c r="R225" s="24">
        <v>19.5</v>
      </c>
      <c r="S225" s="24">
        <v>160.47</v>
      </c>
      <c r="T225" s="24">
        <v>1.78</v>
      </c>
      <c r="U225" s="24">
        <v>900</v>
      </c>
      <c r="V225" s="24">
        <v>1600</v>
      </c>
      <c r="W225" s="24">
        <v>1.44</v>
      </c>
      <c r="X225" s="23" t="s">
        <v>40</v>
      </c>
      <c r="Y225" s="23" t="s">
        <v>40</v>
      </c>
      <c r="Z225" s="24">
        <v>8973</v>
      </c>
      <c r="AA225" s="24">
        <v>60</v>
      </c>
      <c r="AB225" s="24">
        <v>170</v>
      </c>
      <c r="AC225" s="24">
        <v>160</v>
      </c>
      <c r="AD225" s="23" t="s">
        <v>28</v>
      </c>
      <c r="AE225" s="23" t="s">
        <v>11</v>
      </c>
      <c r="AF225" s="23" t="s">
        <v>11</v>
      </c>
      <c r="AG225" s="23" t="s">
        <v>26</v>
      </c>
      <c r="AH225" s="23" t="s">
        <v>26</v>
      </c>
      <c r="AI225" s="23" t="s">
        <v>12</v>
      </c>
      <c r="AJ225" s="23" t="s">
        <v>23</v>
      </c>
      <c r="AK225" s="23" t="s">
        <v>23</v>
      </c>
      <c r="AL225" s="23" t="s">
        <v>25</v>
      </c>
      <c r="AM225" s="23" t="s">
        <v>54</v>
      </c>
      <c r="AN225" s="23" t="s">
        <v>14</v>
      </c>
      <c r="AO225" s="23" t="s">
        <v>14</v>
      </c>
      <c r="AP225" s="23" t="s">
        <v>36</v>
      </c>
      <c r="AQ225" s="23" t="s">
        <v>14</v>
      </c>
      <c r="AR225" s="23"/>
      <c r="AS225" s="23" t="s">
        <v>25</v>
      </c>
      <c r="AT225" s="23" t="s">
        <v>54</v>
      </c>
      <c r="AU225" s="23" t="s">
        <v>14</v>
      </c>
      <c r="AV225" s="25" t="s">
        <v>14</v>
      </c>
      <c r="AW225" s="25" t="s">
        <v>26</v>
      </c>
      <c r="AX225" s="26">
        <v>19.5</v>
      </c>
      <c r="AY225" s="26">
        <v>160.47</v>
      </c>
      <c r="AZ225" s="25" t="s">
        <v>14</v>
      </c>
      <c r="BA225" s="25" t="s">
        <v>14</v>
      </c>
      <c r="BB225" s="23" t="s">
        <v>26</v>
      </c>
      <c r="BC225" s="23" t="s">
        <v>15</v>
      </c>
      <c r="BD225" s="23" t="s">
        <v>26</v>
      </c>
      <c r="BE225" s="23" t="s">
        <v>11</v>
      </c>
      <c r="BF225" s="23" t="s">
        <v>186</v>
      </c>
      <c r="BG225" s="23" t="s">
        <v>11</v>
      </c>
      <c r="BH225" s="23" t="s">
        <v>17</v>
      </c>
      <c r="BI225" s="23" t="s">
        <v>14</v>
      </c>
      <c r="BJ225" s="23"/>
      <c r="BK225" s="23" t="s">
        <v>11</v>
      </c>
      <c r="BL225" s="23" t="s">
        <v>11</v>
      </c>
      <c r="BM225" s="23" t="s">
        <v>11</v>
      </c>
      <c r="BN225" s="23"/>
      <c r="BO225" s="24">
        <v>19</v>
      </c>
      <c r="BP225" s="24">
        <v>269</v>
      </c>
      <c r="BQ225" s="24">
        <v>250</v>
      </c>
      <c r="BR225" s="24">
        <v>207</v>
      </c>
      <c r="BS225" s="24">
        <v>200</v>
      </c>
      <c r="BT225" s="23"/>
      <c r="BU225" s="23"/>
      <c r="BV225" s="24">
        <v>12.56</v>
      </c>
      <c r="BW225" s="24">
        <v>0.3</v>
      </c>
      <c r="BX225" s="23"/>
      <c r="BY225" s="24">
        <v>0.22</v>
      </c>
      <c r="BZ225" s="27">
        <v>0.3</v>
      </c>
      <c r="CA225" s="27">
        <v>0.22</v>
      </c>
      <c r="CB225" s="25"/>
      <c r="CC225" s="25"/>
      <c r="CD225" s="28">
        <v>12.73</v>
      </c>
      <c r="CE225" s="28">
        <v>0.31</v>
      </c>
      <c r="CF225" s="25"/>
      <c r="CG225" s="28">
        <v>0.23</v>
      </c>
      <c r="CH225" s="28">
        <v>16.350000000000001</v>
      </c>
      <c r="CI225" s="28">
        <v>0.5</v>
      </c>
      <c r="CJ225" s="28">
        <v>0.5</v>
      </c>
      <c r="CK225" s="28">
        <v>0</v>
      </c>
      <c r="CL225" s="28">
        <v>0</v>
      </c>
      <c r="CM225" s="28">
        <v>0.4</v>
      </c>
      <c r="CN225" s="25"/>
      <c r="CO225" s="28">
        <v>0</v>
      </c>
      <c r="CP225" s="30" t="s">
        <v>5</v>
      </c>
      <c r="CQ225" s="8">
        <f t="shared" si="34"/>
        <v>8973.6399326977007</v>
      </c>
      <c r="CR225" s="8">
        <f t="shared" si="35"/>
        <v>20</v>
      </c>
      <c r="CS225" s="8">
        <f t="shared" si="36"/>
        <v>1.5</v>
      </c>
      <c r="CT225" s="8">
        <f t="shared" si="37"/>
        <v>30</v>
      </c>
      <c r="CU225" s="8">
        <f t="shared" si="38"/>
        <v>200</v>
      </c>
      <c r="CV225" s="10">
        <f t="shared" si="39"/>
        <v>43166.43</v>
      </c>
      <c r="CW225" s="10">
        <f t="shared" si="42"/>
        <v>43.166429999999998</v>
      </c>
      <c r="CX225" s="8" t="str">
        <f t="shared" si="40"/>
        <v>No</v>
      </c>
      <c r="CY225" s="30" t="s">
        <v>11</v>
      </c>
      <c r="CZ225" s="30" t="s">
        <v>11</v>
      </c>
      <c r="DA225" s="31" t="s">
        <v>11</v>
      </c>
      <c r="DB225" s="31" t="s">
        <v>11</v>
      </c>
      <c r="DC225" s="8" t="str">
        <f t="shared" si="41"/>
        <v>No</v>
      </c>
      <c r="DD225" s="8" t="s">
        <v>11</v>
      </c>
      <c r="DE225" s="30" t="s">
        <v>11</v>
      </c>
      <c r="DF225" s="10">
        <f t="shared" si="43"/>
        <v>40.217160000000007</v>
      </c>
      <c r="DG225" s="9">
        <f>IF(S225&lt;Monitors!$H$4,(S225*Monitors!$I$4)+Monitors!$J$4,IF(S225&lt;Monitors!$H$5,(S225*Monitors!$I$5)+Monitors!$J$5,IF(S225&lt;Monitors!$H$6,(S225*Monitors!$I$6)+Monitors!$J$6,IF(S225&lt;Monitors!$H$7,(Monitors!$I$7*S225)+Monitors!$J$7,IF(S225&lt;Monitors!$H$8,(S225*Monitors!$I$8)+Monitors!$J$8,IF(S225&lt;Monitors!$H$9,(S225*Monitors!$I$9)+Monitors!$J$9,IF(S225&lt;Monitors!$H$10,(S225*Monitors!$I$10)+Monitors!$J$10,IF(S225&lt;Monitors!$H$11,(S225*Monitors!$I$11)+Monitors!$J$11,Monitors!$J$12))))))))</f>
        <v>32.931249999999999</v>
      </c>
      <c r="DH225" s="10">
        <f>$DF225-(Monitors!$B$4*'All Data'!$W225)</f>
        <v>31.389960000000009</v>
      </c>
      <c r="DI225" s="10">
        <f>IF($CX225="Yes",DH225-(Monitors!$E$4*(DG225+(Monitors!$B$4*'All Data'!$W225))),'All Data'!DH225)</f>
        <v>31.389960000000009</v>
      </c>
      <c r="DJ225" s="10">
        <f>IF(DD225="Yes",'All Data'!DI225-(DG225*Monitors!$C$4),'All Data'!DI225)</f>
        <v>31.389960000000009</v>
      </c>
      <c r="DK225" s="10">
        <f>IF($DE225="Yes",DJ225-(DG225*Monitors!$D$4),'All Data'!DJ225)</f>
        <v>31.389960000000009</v>
      </c>
      <c r="DL225" s="10">
        <f>IF($CZ225="Yes",DK225-Monitors!$C$7,'All Data'!DK225)</f>
        <v>31.389960000000009</v>
      </c>
      <c r="DM225" s="10">
        <f>IF($DA225="Yes",DL225-Monitors!$D$7,'All Data'!DL225)</f>
        <v>31.389960000000009</v>
      </c>
      <c r="DN225" s="10">
        <f>IF(DB225="Yes",DM225-((DG225+(W225*Monitors!$B$4))*Monitors!$F$4),'All Data'!DM225)</f>
        <v>31.389960000000009</v>
      </c>
      <c r="DO225" s="8" t="str">
        <f t="shared" si="44"/>
        <v>Yes</v>
      </c>
      <c r="DP225" s="10">
        <v>1.7266572000000002</v>
      </c>
      <c r="DQ225" s="10">
        <v>10.8333428</v>
      </c>
      <c r="DR225" s="10">
        <v>10.8333428</v>
      </c>
      <c r="DS225" s="9">
        <v>15.307693375425176</v>
      </c>
      <c r="DT225" s="9" t="s">
        <v>23</v>
      </c>
      <c r="DU225" s="14">
        <v>0</v>
      </c>
    </row>
    <row r="226" spans="1:125" ht="18" customHeight="1">
      <c r="A226" s="29">
        <v>225</v>
      </c>
      <c r="B226" s="29">
        <v>57</v>
      </c>
      <c r="C226" s="29">
        <v>1211</v>
      </c>
      <c r="D226" s="21">
        <v>41726</v>
      </c>
      <c r="E226" s="21">
        <v>41717</v>
      </c>
      <c r="F226" s="21">
        <v>41723</v>
      </c>
      <c r="G226" s="20" t="s">
        <v>4</v>
      </c>
      <c r="H226" s="20"/>
      <c r="I226" s="22">
        <v>6</v>
      </c>
      <c r="J226" s="20" t="s">
        <v>5</v>
      </c>
      <c r="K226" s="20"/>
      <c r="L226" s="20" t="s">
        <v>6</v>
      </c>
      <c r="M226" s="23"/>
      <c r="N226" s="23" t="s">
        <v>7</v>
      </c>
      <c r="O226" s="23"/>
      <c r="P226" s="24">
        <v>9.8000000000000007</v>
      </c>
      <c r="Q226" s="24">
        <v>17.399999999999999</v>
      </c>
      <c r="R226" s="24">
        <v>20</v>
      </c>
      <c r="S226" s="24">
        <v>171.21</v>
      </c>
      <c r="T226" s="24">
        <v>1.78</v>
      </c>
      <c r="U226" s="24">
        <v>900</v>
      </c>
      <c r="V226" s="24">
        <v>1600</v>
      </c>
      <c r="W226" s="24">
        <v>1.44</v>
      </c>
      <c r="X226" s="23" t="s">
        <v>40</v>
      </c>
      <c r="Y226" s="23" t="s">
        <v>40</v>
      </c>
      <c r="Z226" s="24">
        <v>8410</v>
      </c>
      <c r="AA226" s="24">
        <v>60</v>
      </c>
      <c r="AB226" s="24">
        <v>170</v>
      </c>
      <c r="AC226" s="24">
        <v>160</v>
      </c>
      <c r="AD226" s="23" t="s">
        <v>223</v>
      </c>
      <c r="AE226" s="23" t="s">
        <v>11</v>
      </c>
      <c r="AF226" s="23" t="s">
        <v>11</v>
      </c>
      <c r="AG226" s="23"/>
      <c r="AH226" s="23"/>
      <c r="AI226" s="23" t="s">
        <v>57</v>
      </c>
      <c r="AJ226" s="23" t="s">
        <v>11</v>
      </c>
      <c r="AK226" s="23" t="s">
        <v>11</v>
      </c>
      <c r="AL226" s="23" t="s">
        <v>25</v>
      </c>
      <c r="AM226" s="23"/>
      <c r="AN226" s="23" t="s">
        <v>14</v>
      </c>
      <c r="AO226" s="23"/>
      <c r="AP226" s="23" t="s">
        <v>36</v>
      </c>
      <c r="AQ226" s="23"/>
      <c r="AR226" s="23"/>
      <c r="AS226" s="23" t="s">
        <v>25</v>
      </c>
      <c r="AT226" s="23"/>
      <c r="AU226" s="23" t="s">
        <v>14</v>
      </c>
      <c r="AV226" s="25"/>
      <c r="AW226" s="25"/>
      <c r="AX226" s="26">
        <v>20</v>
      </c>
      <c r="AY226" s="26">
        <v>171.21</v>
      </c>
      <c r="AZ226" s="25" t="s">
        <v>14</v>
      </c>
      <c r="BA226" s="25" t="s">
        <v>14</v>
      </c>
      <c r="BB226" s="23"/>
      <c r="BC226" s="23" t="s">
        <v>15</v>
      </c>
      <c r="BD226" s="23"/>
      <c r="BE226" s="23" t="s">
        <v>11</v>
      </c>
      <c r="BF226" s="23" t="s">
        <v>1061</v>
      </c>
      <c r="BG226" s="23" t="s">
        <v>11</v>
      </c>
      <c r="BH226" s="23" t="s">
        <v>17</v>
      </c>
      <c r="BI226" s="23"/>
      <c r="BJ226" s="23"/>
      <c r="BK226" s="23" t="s">
        <v>11</v>
      </c>
      <c r="BL226" s="23" t="s">
        <v>11</v>
      </c>
      <c r="BM226" s="23"/>
      <c r="BN226" s="23"/>
      <c r="BO226" s="24">
        <v>0.1</v>
      </c>
      <c r="BP226" s="24">
        <v>242</v>
      </c>
      <c r="BQ226" s="24">
        <v>242</v>
      </c>
      <c r="BR226" s="24">
        <v>172</v>
      </c>
      <c r="BS226" s="24">
        <v>201</v>
      </c>
      <c r="BT226" s="23"/>
      <c r="BU226" s="23"/>
      <c r="BV226" s="24">
        <v>12.58</v>
      </c>
      <c r="BW226" s="24">
        <v>0.21</v>
      </c>
      <c r="BX226" s="23"/>
      <c r="BY226" s="24">
        <v>0.17</v>
      </c>
      <c r="BZ226" s="27">
        <v>0.21</v>
      </c>
      <c r="CA226" s="27">
        <v>0.17</v>
      </c>
      <c r="CB226" s="25"/>
      <c r="CC226" s="25"/>
      <c r="CD226" s="28">
        <v>12.55</v>
      </c>
      <c r="CE226" s="28">
        <v>0.3</v>
      </c>
      <c r="CF226" s="25"/>
      <c r="CG226" s="28">
        <v>0.25</v>
      </c>
      <c r="CH226" s="28">
        <v>16.62</v>
      </c>
      <c r="CI226" s="28">
        <v>0.5</v>
      </c>
      <c r="CJ226" s="28">
        <v>0.5</v>
      </c>
      <c r="CK226" s="25"/>
      <c r="CL226" s="25"/>
      <c r="CM226" s="28">
        <v>0.52</v>
      </c>
      <c r="CN226" s="25"/>
      <c r="CO226" s="28">
        <v>0</v>
      </c>
      <c r="CP226" s="30" t="s">
        <v>5</v>
      </c>
      <c r="CQ226" s="8">
        <f t="shared" si="34"/>
        <v>8410.7236726826704</v>
      </c>
      <c r="CR226" s="8">
        <f t="shared" si="35"/>
        <v>22</v>
      </c>
      <c r="CS226" s="8">
        <f t="shared" si="36"/>
        <v>1.5</v>
      </c>
      <c r="CT226" s="8">
        <f t="shared" si="37"/>
        <v>30</v>
      </c>
      <c r="CU226" s="8">
        <f t="shared" si="38"/>
        <v>200</v>
      </c>
      <c r="CV226" s="10">
        <f t="shared" si="39"/>
        <v>41432.82</v>
      </c>
      <c r="CW226" s="10">
        <f t="shared" si="42"/>
        <v>41.43282</v>
      </c>
      <c r="CX226" s="8" t="str">
        <f t="shared" si="40"/>
        <v>No</v>
      </c>
      <c r="CY226" s="30" t="s">
        <v>11</v>
      </c>
      <c r="CZ226" s="30" t="s">
        <v>11</v>
      </c>
      <c r="DA226" s="31" t="s">
        <v>11</v>
      </c>
      <c r="DB226" s="31" t="s">
        <v>11</v>
      </c>
      <c r="DC226" s="8" t="str">
        <f t="shared" si="41"/>
        <v>No</v>
      </c>
      <c r="DD226" s="8" t="s">
        <v>11</v>
      </c>
      <c r="DE226" s="30" t="s">
        <v>11</v>
      </c>
      <c r="DF226" s="10">
        <f t="shared" si="43"/>
        <v>39.766019999999997</v>
      </c>
      <c r="DG226" s="9">
        <f>IF(S226&lt;Monitors!$H$4,(S226*Monitors!$I$4)+Monitors!$J$4,IF(S226&lt;Monitors!$H$5,(S226*Monitors!$I$5)+Monitors!$J$5,IF(S226&lt;Monitors!$H$6,(S226*Monitors!$I$6)+Monitors!$J$6,IF(S226&lt;Monitors!$H$7,(Monitors!$I$7*S226)+Monitors!$J$7,IF(S226&lt;Monitors!$H$8,(S226*Monitors!$I$8)+Monitors!$J$8,IF(S226&lt;Monitors!$H$9,(S226*Monitors!$I$9)+Monitors!$J$9,IF(S226&lt;Monitors!$H$10,(S226*Monitors!$I$10)+Monitors!$J$10,IF(S226&lt;Monitors!$H$11,(S226*Monitors!$I$11)+Monitors!$J$11,Monitors!$J$12))))))))</f>
        <v>35.168750000000003</v>
      </c>
      <c r="DH226" s="10">
        <f>$DF226-(Monitors!$B$4*'All Data'!$W226)</f>
        <v>30.93882</v>
      </c>
      <c r="DI226" s="10">
        <f>IF($CX226="Yes",DH226-(Monitors!$E$4*(DG226+(Monitors!$B$4*'All Data'!$W226))),'All Data'!DH226)</f>
        <v>30.93882</v>
      </c>
      <c r="DJ226" s="10">
        <f>IF(DD226="Yes",'All Data'!DI226-(DG226*Monitors!$C$4),'All Data'!DI226)</f>
        <v>30.93882</v>
      </c>
      <c r="DK226" s="10">
        <f>IF($DE226="Yes",DJ226-(DG226*Monitors!$D$4),'All Data'!DJ226)</f>
        <v>30.93882</v>
      </c>
      <c r="DL226" s="10">
        <f>IF($CZ226="Yes",DK226-Monitors!$C$7,'All Data'!DK226)</f>
        <v>30.93882</v>
      </c>
      <c r="DM226" s="10">
        <f>IF($DA226="Yes",DL226-Monitors!$D$7,'All Data'!DL226)</f>
        <v>30.93882</v>
      </c>
      <c r="DN226" s="10">
        <f>IF(DB226="Yes",DM226-((DG226+(W226*Monitors!$B$4))*Monitors!$F$4),'All Data'!DM226)</f>
        <v>30.93882</v>
      </c>
      <c r="DO226" s="8" t="str">
        <f t="shared" si="44"/>
        <v>Yes</v>
      </c>
      <c r="DP226" s="10">
        <v>1.6573128000000001</v>
      </c>
      <c r="DQ226" s="10">
        <v>10.9226872</v>
      </c>
      <c r="DR226" s="10">
        <v>10.9226872</v>
      </c>
      <c r="DS226" s="9">
        <v>16.323178889685359</v>
      </c>
      <c r="DT226" s="9" t="s">
        <v>23</v>
      </c>
      <c r="DU226" s="14">
        <v>0</v>
      </c>
    </row>
    <row r="227" spans="1:125" ht="18" customHeight="1">
      <c r="A227" s="29">
        <v>226</v>
      </c>
      <c r="B227" s="29">
        <v>19</v>
      </c>
      <c r="C227" s="29">
        <v>895</v>
      </c>
      <c r="D227" s="21">
        <v>41238</v>
      </c>
      <c r="E227" s="21">
        <v>41944</v>
      </c>
      <c r="F227" s="21">
        <v>41964</v>
      </c>
      <c r="G227" s="20" t="s">
        <v>4</v>
      </c>
      <c r="H227" s="20"/>
      <c r="I227" s="22">
        <v>6</v>
      </c>
      <c r="J227" s="20" t="s">
        <v>5</v>
      </c>
      <c r="K227" s="20"/>
      <c r="L227" s="20" t="s">
        <v>6</v>
      </c>
      <c r="M227" s="23"/>
      <c r="N227" s="23" t="s">
        <v>7</v>
      </c>
      <c r="O227" s="23"/>
      <c r="P227" s="24">
        <v>10</v>
      </c>
      <c r="Q227" s="24">
        <v>17</v>
      </c>
      <c r="R227" s="24">
        <v>20</v>
      </c>
      <c r="S227" s="24">
        <v>184</v>
      </c>
      <c r="T227" s="24">
        <v>1.78</v>
      </c>
      <c r="U227" s="24">
        <v>900</v>
      </c>
      <c r="V227" s="24">
        <v>1600</v>
      </c>
      <c r="W227" s="24">
        <v>1.44</v>
      </c>
      <c r="X227" s="23" t="s">
        <v>40</v>
      </c>
      <c r="Y227" s="23" t="s">
        <v>40</v>
      </c>
      <c r="Z227" s="24">
        <v>184</v>
      </c>
      <c r="AA227" s="24">
        <v>60</v>
      </c>
      <c r="AB227" s="24">
        <v>170</v>
      </c>
      <c r="AC227" s="24">
        <v>160</v>
      </c>
      <c r="AD227" s="23" t="s">
        <v>10</v>
      </c>
      <c r="AE227" s="23" t="s">
        <v>11</v>
      </c>
      <c r="AF227" s="23" t="s">
        <v>11</v>
      </c>
      <c r="AG227" s="23"/>
      <c r="AH227" s="23"/>
      <c r="AI227" s="23" t="s">
        <v>12</v>
      </c>
      <c r="AJ227" s="23" t="s">
        <v>11</v>
      </c>
      <c r="AK227" s="23" t="s">
        <v>23</v>
      </c>
      <c r="AL227" s="23" t="s">
        <v>25</v>
      </c>
      <c r="AM227" s="23"/>
      <c r="AN227" s="23" t="s">
        <v>14</v>
      </c>
      <c r="AO227" s="23"/>
      <c r="AP227" s="23" t="s">
        <v>14</v>
      </c>
      <c r="AQ227" s="23"/>
      <c r="AR227" s="23"/>
      <c r="AS227" s="23" t="s">
        <v>25</v>
      </c>
      <c r="AT227" s="23"/>
      <c r="AU227" s="23" t="s">
        <v>14</v>
      </c>
      <c r="AV227" s="25"/>
      <c r="AW227" s="25"/>
      <c r="AX227" s="26">
        <v>20</v>
      </c>
      <c r="AY227" s="26">
        <v>184</v>
      </c>
      <c r="AZ227" s="25" t="s">
        <v>14</v>
      </c>
      <c r="BA227" s="25" t="s">
        <v>14</v>
      </c>
      <c r="BB227" s="23"/>
      <c r="BC227" s="23" t="s">
        <v>15</v>
      </c>
      <c r="BD227" s="23"/>
      <c r="BE227" s="23" t="s">
        <v>23</v>
      </c>
      <c r="BF227" s="23" t="s">
        <v>429</v>
      </c>
      <c r="BG227" s="23" t="s">
        <v>11</v>
      </c>
      <c r="BH227" s="23" t="s">
        <v>17</v>
      </c>
      <c r="BI227" s="23"/>
      <c r="BJ227" s="23"/>
      <c r="BK227" s="23" t="s">
        <v>11</v>
      </c>
      <c r="BL227" s="23" t="s">
        <v>11</v>
      </c>
      <c r="BM227" s="23"/>
      <c r="BN227" s="23"/>
      <c r="BO227" s="24">
        <v>3.4</v>
      </c>
      <c r="BP227" s="24">
        <v>250.9</v>
      </c>
      <c r="BQ227" s="24">
        <v>250</v>
      </c>
      <c r="BR227" s="24">
        <v>193</v>
      </c>
      <c r="BS227" s="24">
        <v>200</v>
      </c>
      <c r="BT227" s="23"/>
      <c r="BU227" s="23"/>
      <c r="BV227" s="24">
        <v>12.59</v>
      </c>
      <c r="BW227" s="24">
        <v>0.18</v>
      </c>
      <c r="BX227" s="24">
        <v>0.18</v>
      </c>
      <c r="BY227" s="24">
        <v>0.11</v>
      </c>
      <c r="BZ227" s="27">
        <v>0.18</v>
      </c>
      <c r="CA227" s="27">
        <v>0.11</v>
      </c>
      <c r="CB227" s="25"/>
      <c r="CC227" s="25"/>
      <c r="CD227" s="28">
        <v>12.31</v>
      </c>
      <c r="CE227" s="28">
        <v>0.19</v>
      </c>
      <c r="CF227" s="28">
        <v>0.19</v>
      </c>
      <c r="CG227" s="28">
        <v>0.12</v>
      </c>
      <c r="CH227" s="28">
        <v>16.61</v>
      </c>
      <c r="CI227" s="28">
        <v>0.5</v>
      </c>
      <c r="CJ227" s="28">
        <v>0.5</v>
      </c>
      <c r="CK227" s="25"/>
      <c r="CL227" s="25"/>
      <c r="CM227" s="28">
        <v>0.52</v>
      </c>
      <c r="CN227" s="25"/>
      <c r="CO227" s="28">
        <v>0</v>
      </c>
      <c r="CP227" s="30" t="s">
        <v>5</v>
      </c>
      <c r="CQ227" s="8">
        <f t="shared" si="34"/>
        <v>7826.086956521739</v>
      </c>
      <c r="CR227" s="8">
        <f t="shared" si="35"/>
        <v>22</v>
      </c>
      <c r="CS227" s="8">
        <f t="shared" si="36"/>
        <v>1.5</v>
      </c>
      <c r="CT227" s="8">
        <f t="shared" si="37"/>
        <v>30</v>
      </c>
      <c r="CU227" s="8">
        <f t="shared" si="38"/>
        <v>200</v>
      </c>
      <c r="CV227" s="10">
        <f t="shared" si="39"/>
        <v>46165.599999999999</v>
      </c>
      <c r="CW227" s="10">
        <f t="shared" si="42"/>
        <v>46.165599999999998</v>
      </c>
      <c r="CX227" s="8" t="str">
        <f t="shared" si="40"/>
        <v>No</v>
      </c>
      <c r="CY227" s="30" t="s">
        <v>11</v>
      </c>
      <c r="CZ227" s="30" t="s">
        <v>11</v>
      </c>
      <c r="DA227" s="31" t="s">
        <v>11</v>
      </c>
      <c r="DB227" s="31" t="s">
        <v>11</v>
      </c>
      <c r="DC227" s="8" t="str">
        <f t="shared" si="41"/>
        <v>No</v>
      </c>
      <c r="DD227" s="8" t="s">
        <v>11</v>
      </c>
      <c r="DE227" s="30" t="s">
        <v>11</v>
      </c>
      <c r="DF227" s="10">
        <f t="shared" si="43"/>
        <v>39.625859999999996</v>
      </c>
      <c r="DG227" s="9">
        <f>IF(S227&lt;Monitors!$H$4,(S227*Monitors!$I$4)+Monitors!$J$4,IF(S227&lt;Monitors!$H$5,(S227*Monitors!$I$5)+Monitors!$J$5,IF(S227&lt;Monitors!$H$6,(S227*Monitors!$I$6)+Monitors!$J$6,IF(S227&lt;Monitors!$H$7,(Monitors!$I$7*S227)+Monitors!$J$7,IF(S227&lt;Monitors!$H$8,(S227*Monitors!$I$8)+Monitors!$J$8,IF(S227&lt;Monitors!$H$9,(S227*Monitors!$I$9)+Monitors!$J$9,IF(S227&lt;Monitors!$H$10,(S227*Monitors!$I$10)+Monitors!$J$10,IF(S227&lt;Monitors!$H$11,(S227*Monitors!$I$11)+Monitors!$J$11,Monitors!$J$12))))))))</f>
        <v>37.200000000000003</v>
      </c>
      <c r="DH227" s="10">
        <f>$DF227-(Monitors!$B$4*'All Data'!$W227)</f>
        <v>30.798659999999998</v>
      </c>
      <c r="DI227" s="10">
        <f>IF($CX227="Yes",DH227-(Monitors!$E$4*(DG227+(Monitors!$B$4*'All Data'!$W227))),'All Data'!DH227)</f>
        <v>30.798659999999998</v>
      </c>
      <c r="DJ227" s="10">
        <f>IF(DD227="Yes",'All Data'!DI227-(DG227*Monitors!$C$4),'All Data'!DI227)</f>
        <v>30.798659999999998</v>
      </c>
      <c r="DK227" s="10">
        <f>IF($DE227="Yes",DJ227-(DG227*Monitors!$D$4),'All Data'!DJ227)</f>
        <v>30.798659999999998</v>
      </c>
      <c r="DL227" s="10">
        <f>IF($CZ227="Yes",DK227-Monitors!$C$7,'All Data'!DK227)</f>
        <v>30.798659999999998</v>
      </c>
      <c r="DM227" s="10">
        <f>IF($DA227="Yes",DL227-Monitors!$D$7,'All Data'!DL227)</f>
        <v>30.798659999999998</v>
      </c>
      <c r="DN227" s="10">
        <f>IF(DB227="Yes",DM227-((DG227+(W227*Monitors!$B$4))*Monitors!$F$4),'All Data'!DM227)</f>
        <v>30.798659999999998</v>
      </c>
      <c r="DO227" s="8" t="str">
        <f t="shared" si="44"/>
        <v>Yes</v>
      </c>
      <c r="DP227" s="10">
        <v>1.846624</v>
      </c>
      <c r="DQ227" s="10">
        <v>10.743376</v>
      </c>
      <c r="DR227" s="10">
        <v>10.743376</v>
      </c>
      <c r="DS227" s="9">
        <v>17.530510046597833</v>
      </c>
      <c r="DT227" s="9" t="s">
        <v>23</v>
      </c>
      <c r="DU227" s="14">
        <v>0</v>
      </c>
    </row>
    <row r="228" spans="1:125" ht="18" customHeight="1">
      <c r="A228" s="29">
        <v>227</v>
      </c>
      <c r="B228" s="29">
        <v>19</v>
      </c>
      <c r="C228" s="29">
        <v>896</v>
      </c>
      <c r="D228" s="21">
        <v>41937</v>
      </c>
      <c r="E228" s="21">
        <v>41944</v>
      </c>
      <c r="F228" s="21">
        <v>41964</v>
      </c>
      <c r="G228" s="20" t="s">
        <v>4</v>
      </c>
      <c r="H228" s="20"/>
      <c r="I228" s="22">
        <v>6</v>
      </c>
      <c r="J228" s="20" t="s">
        <v>5</v>
      </c>
      <c r="K228" s="20"/>
      <c r="L228" s="20" t="s">
        <v>6</v>
      </c>
      <c r="M228" s="23"/>
      <c r="N228" s="23" t="s">
        <v>7</v>
      </c>
      <c r="O228" s="23"/>
      <c r="P228" s="24">
        <v>10</v>
      </c>
      <c r="Q228" s="24">
        <v>17</v>
      </c>
      <c r="R228" s="24">
        <v>20</v>
      </c>
      <c r="S228" s="24">
        <v>184</v>
      </c>
      <c r="T228" s="24">
        <v>1.78</v>
      </c>
      <c r="U228" s="24">
        <v>900</v>
      </c>
      <c r="V228" s="24">
        <v>1600</v>
      </c>
      <c r="W228" s="24">
        <v>1.44</v>
      </c>
      <c r="X228" s="23" t="s">
        <v>40</v>
      </c>
      <c r="Y228" s="23" t="s">
        <v>40</v>
      </c>
      <c r="Z228" s="24">
        <v>184</v>
      </c>
      <c r="AA228" s="24">
        <v>60</v>
      </c>
      <c r="AB228" s="24">
        <v>170</v>
      </c>
      <c r="AC228" s="24">
        <v>160</v>
      </c>
      <c r="AD228" s="23" t="s">
        <v>10</v>
      </c>
      <c r="AE228" s="23" t="s">
        <v>11</v>
      </c>
      <c r="AF228" s="23" t="s">
        <v>11</v>
      </c>
      <c r="AG228" s="23"/>
      <c r="AH228" s="23"/>
      <c r="AI228" s="23" t="s">
        <v>12</v>
      </c>
      <c r="AJ228" s="23" t="s">
        <v>11</v>
      </c>
      <c r="AK228" s="23" t="s">
        <v>23</v>
      </c>
      <c r="AL228" s="23" t="s">
        <v>25</v>
      </c>
      <c r="AM228" s="23"/>
      <c r="AN228" s="23" t="s">
        <v>14</v>
      </c>
      <c r="AO228" s="23"/>
      <c r="AP228" s="23" t="s">
        <v>14</v>
      </c>
      <c r="AQ228" s="23"/>
      <c r="AR228" s="23"/>
      <c r="AS228" s="23" t="s">
        <v>25</v>
      </c>
      <c r="AT228" s="23"/>
      <c r="AU228" s="23" t="s">
        <v>14</v>
      </c>
      <c r="AV228" s="25"/>
      <c r="AW228" s="25"/>
      <c r="AX228" s="26">
        <v>20</v>
      </c>
      <c r="AY228" s="26">
        <v>184</v>
      </c>
      <c r="AZ228" s="25" t="s">
        <v>14</v>
      </c>
      <c r="BA228" s="25" t="s">
        <v>14</v>
      </c>
      <c r="BB228" s="23"/>
      <c r="BC228" s="23" t="s">
        <v>24</v>
      </c>
      <c r="BD228" s="23" t="s">
        <v>79</v>
      </c>
      <c r="BE228" s="23" t="s">
        <v>11</v>
      </c>
      <c r="BF228" s="23" t="s">
        <v>275</v>
      </c>
      <c r="BG228" s="23" t="s">
        <v>11</v>
      </c>
      <c r="BH228" s="23" t="s">
        <v>17</v>
      </c>
      <c r="BI228" s="23"/>
      <c r="BJ228" s="23" t="s">
        <v>18</v>
      </c>
      <c r="BK228" s="23" t="s">
        <v>11</v>
      </c>
      <c r="BL228" s="23" t="s">
        <v>11</v>
      </c>
      <c r="BM228" s="23"/>
      <c r="BN228" s="23"/>
      <c r="BO228" s="24">
        <v>3.4</v>
      </c>
      <c r="BP228" s="24">
        <v>250.9</v>
      </c>
      <c r="BQ228" s="24">
        <v>250</v>
      </c>
      <c r="BR228" s="24">
        <v>193</v>
      </c>
      <c r="BS228" s="24">
        <v>200</v>
      </c>
      <c r="BT228" s="23"/>
      <c r="BU228" s="23"/>
      <c r="BV228" s="24">
        <v>12.59</v>
      </c>
      <c r="BW228" s="24">
        <v>0.18</v>
      </c>
      <c r="BX228" s="24">
        <v>0.18</v>
      </c>
      <c r="BY228" s="24">
        <v>0.11</v>
      </c>
      <c r="BZ228" s="27">
        <v>0.18</v>
      </c>
      <c r="CA228" s="27">
        <v>0.11</v>
      </c>
      <c r="CB228" s="25"/>
      <c r="CC228" s="25"/>
      <c r="CD228" s="28">
        <v>12.31</v>
      </c>
      <c r="CE228" s="28">
        <v>0.19</v>
      </c>
      <c r="CF228" s="28">
        <v>0.19</v>
      </c>
      <c r="CG228" s="28">
        <v>0.12</v>
      </c>
      <c r="CH228" s="28">
        <v>16.61</v>
      </c>
      <c r="CI228" s="28">
        <v>0.5</v>
      </c>
      <c r="CJ228" s="28">
        <v>0.5</v>
      </c>
      <c r="CK228" s="25"/>
      <c r="CL228" s="25"/>
      <c r="CM228" s="28">
        <v>0.52</v>
      </c>
      <c r="CN228" s="25"/>
      <c r="CO228" s="28">
        <v>0</v>
      </c>
      <c r="CP228" s="30" t="s">
        <v>5</v>
      </c>
      <c r="CQ228" s="8">
        <f t="shared" si="34"/>
        <v>7826.086956521739</v>
      </c>
      <c r="CR228" s="8">
        <f t="shared" si="35"/>
        <v>22</v>
      </c>
      <c r="CS228" s="8">
        <f t="shared" si="36"/>
        <v>1.5</v>
      </c>
      <c r="CT228" s="8">
        <f t="shared" si="37"/>
        <v>30</v>
      </c>
      <c r="CU228" s="8">
        <f t="shared" si="38"/>
        <v>200</v>
      </c>
      <c r="CV228" s="10">
        <f t="shared" si="39"/>
        <v>46165.599999999999</v>
      </c>
      <c r="CW228" s="10">
        <f t="shared" si="42"/>
        <v>46.165599999999998</v>
      </c>
      <c r="CX228" s="8" t="str">
        <f t="shared" si="40"/>
        <v>No</v>
      </c>
      <c r="CY228" s="30" t="s">
        <v>11</v>
      </c>
      <c r="CZ228" s="30" t="s">
        <v>11</v>
      </c>
      <c r="DA228" s="31" t="s">
        <v>11</v>
      </c>
      <c r="DB228" s="31" t="s">
        <v>11</v>
      </c>
      <c r="DC228" s="8" t="str">
        <f t="shared" si="41"/>
        <v>No</v>
      </c>
      <c r="DD228" s="8" t="s">
        <v>11</v>
      </c>
      <c r="DE228" s="30" t="s">
        <v>11</v>
      </c>
      <c r="DF228" s="10">
        <f t="shared" si="43"/>
        <v>39.625859999999996</v>
      </c>
      <c r="DG228" s="9">
        <f>IF(S228&lt;Monitors!$H$4,(S228*Monitors!$I$4)+Monitors!$J$4,IF(S228&lt;Monitors!$H$5,(S228*Monitors!$I$5)+Monitors!$J$5,IF(S228&lt;Monitors!$H$6,(S228*Monitors!$I$6)+Monitors!$J$6,IF(S228&lt;Monitors!$H$7,(Monitors!$I$7*S228)+Monitors!$J$7,IF(S228&lt;Monitors!$H$8,(S228*Monitors!$I$8)+Monitors!$J$8,IF(S228&lt;Monitors!$H$9,(S228*Monitors!$I$9)+Monitors!$J$9,IF(S228&lt;Monitors!$H$10,(S228*Monitors!$I$10)+Monitors!$J$10,IF(S228&lt;Monitors!$H$11,(S228*Monitors!$I$11)+Monitors!$J$11,Monitors!$J$12))))))))</f>
        <v>37.200000000000003</v>
      </c>
      <c r="DH228" s="10">
        <f>$DF228-(Monitors!$B$4*'All Data'!$W228)</f>
        <v>30.798659999999998</v>
      </c>
      <c r="DI228" s="10">
        <f>IF($CX228="Yes",DH228-(Monitors!$E$4*(DG228+(Monitors!$B$4*'All Data'!$W228))),'All Data'!DH228)</f>
        <v>30.798659999999998</v>
      </c>
      <c r="DJ228" s="10">
        <f>IF(DD228="Yes",'All Data'!DI228-(DG228*Monitors!$C$4),'All Data'!DI228)</f>
        <v>30.798659999999998</v>
      </c>
      <c r="DK228" s="10">
        <f>IF($DE228="Yes",DJ228-(DG228*Monitors!$D$4),'All Data'!DJ228)</f>
        <v>30.798659999999998</v>
      </c>
      <c r="DL228" s="10">
        <f>IF($CZ228="Yes",DK228-Monitors!$C$7,'All Data'!DK228)</f>
        <v>30.798659999999998</v>
      </c>
      <c r="DM228" s="10">
        <f>IF($DA228="Yes",DL228-Monitors!$D$7,'All Data'!DL228)</f>
        <v>30.798659999999998</v>
      </c>
      <c r="DN228" s="10">
        <f>IF(DB228="Yes",DM228-((DG228+(W228*Monitors!$B$4))*Monitors!$F$4),'All Data'!DM228)</f>
        <v>30.798659999999998</v>
      </c>
      <c r="DO228" s="8" t="str">
        <f t="shared" si="44"/>
        <v>Yes</v>
      </c>
      <c r="DP228" s="10">
        <v>1.846624</v>
      </c>
      <c r="DQ228" s="10">
        <v>10.743376</v>
      </c>
      <c r="DR228" s="10">
        <v>10.743376</v>
      </c>
      <c r="DS228" s="9">
        <v>17.530510046597833</v>
      </c>
      <c r="DT228" s="9" t="s">
        <v>23</v>
      </c>
      <c r="DU228" s="14">
        <v>0</v>
      </c>
    </row>
    <row r="229" spans="1:125" ht="18" customHeight="1">
      <c r="A229" s="29">
        <v>228</v>
      </c>
      <c r="B229" s="29">
        <v>5</v>
      </c>
      <c r="C229" s="29">
        <v>1268</v>
      </c>
      <c r="D229" s="21">
        <v>41444</v>
      </c>
      <c r="E229" s="21">
        <v>41466</v>
      </c>
      <c r="F229" s="21">
        <v>41474</v>
      </c>
      <c r="G229" s="20" t="s">
        <v>4</v>
      </c>
      <c r="H229" s="20" t="s">
        <v>26</v>
      </c>
      <c r="I229" s="22">
        <v>6</v>
      </c>
      <c r="J229" s="20" t="s">
        <v>5</v>
      </c>
      <c r="K229" s="20" t="s">
        <v>26</v>
      </c>
      <c r="L229" s="20" t="s">
        <v>27</v>
      </c>
      <c r="M229" s="23" t="s">
        <v>27</v>
      </c>
      <c r="N229" s="23" t="s">
        <v>7</v>
      </c>
      <c r="O229" s="23" t="s">
        <v>26</v>
      </c>
      <c r="P229" s="24">
        <v>9.4</v>
      </c>
      <c r="Q229" s="24">
        <v>17</v>
      </c>
      <c r="R229" s="24">
        <v>19.5</v>
      </c>
      <c r="S229" s="24">
        <v>160.47</v>
      </c>
      <c r="T229" s="24">
        <v>1.78</v>
      </c>
      <c r="U229" s="24">
        <v>900</v>
      </c>
      <c r="V229" s="24">
        <v>1600</v>
      </c>
      <c r="W229" s="24">
        <v>1.44</v>
      </c>
      <c r="X229" s="23" t="s">
        <v>40</v>
      </c>
      <c r="Y229" s="23" t="s">
        <v>40</v>
      </c>
      <c r="Z229" s="24">
        <v>8974</v>
      </c>
      <c r="AA229" s="24">
        <v>60</v>
      </c>
      <c r="AB229" s="24">
        <v>170</v>
      </c>
      <c r="AC229" s="24">
        <v>160</v>
      </c>
      <c r="AD229" s="23" t="s">
        <v>73</v>
      </c>
      <c r="AE229" s="23" t="s">
        <v>23</v>
      </c>
      <c r="AF229" s="23" t="s">
        <v>11</v>
      </c>
      <c r="AG229" s="23" t="s">
        <v>26</v>
      </c>
      <c r="AH229" s="23" t="s">
        <v>26</v>
      </c>
      <c r="AI229" s="23" t="s">
        <v>12</v>
      </c>
      <c r="AJ229" s="23" t="s">
        <v>11</v>
      </c>
      <c r="AK229" s="23" t="s">
        <v>23</v>
      </c>
      <c r="AL229" s="23" t="s">
        <v>25</v>
      </c>
      <c r="AM229" s="23" t="s">
        <v>14</v>
      </c>
      <c r="AN229" s="23" t="s">
        <v>14</v>
      </c>
      <c r="AO229" s="23" t="s">
        <v>26</v>
      </c>
      <c r="AP229" s="23" t="s">
        <v>14</v>
      </c>
      <c r="AQ229" s="23" t="s">
        <v>26</v>
      </c>
      <c r="AR229" s="23"/>
      <c r="AS229" s="23" t="s">
        <v>25</v>
      </c>
      <c r="AT229" s="23" t="s">
        <v>14</v>
      </c>
      <c r="AU229" s="23" t="s">
        <v>14</v>
      </c>
      <c r="AV229" s="25" t="s">
        <v>26</v>
      </c>
      <c r="AW229" s="25" t="s">
        <v>26</v>
      </c>
      <c r="AX229" s="26">
        <v>19.5</v>
      </c>
      <c r="AY229" s="26">
        <v>160.47</v>
      </c>
      <c r="AZ229" s="25" t="s">
        <v>14</v>
      </c>
      <c r="BA229" s="25" t="s">
        <v>14</v>
      </c>
      <c r="BB229" s="23" t="s">
        <v>26</v>
      </c>
      <c r="BC229" s="23" t="s">
        <v>15</v>
      </c>
      <c r="BD229" s="23" t="s">
        <v>26</v>
      </c>
      <c r="BE229" s="23" t="s">
        <v>11</v>
      </c>
      <c r="BF229" s="23" t="s">
        <v>186</v>
      </c>
      <c r="BG229" s="23" t="s">
        <v>11</v>
      </c>
      <c r="BH229" s="23" t="s">
        <v>17</v>
      </c>
      <c r="BI229" s="23" t="s">
        <v>26</v>
      </c>
      <c r="BJ229" s="23"/>
      <c r="BK229" s="23" t="s">
        <v>11</v>
      </c>
      <c r="BL229" s="23" t="s">
        <v>11</v>
      </c>
      <c r="BM229" s="23" t="s">
        <v>11</v>
      </c>
      <c r="BN229" s="23"/>
      <c r="BO229" s="24">
        <v>12.8</v>
      </c>
      <c r="BP229" s="24">
        <v>257</v>
      </c>
      <c r="BQ229" s="24">
        <v>250</v>
      </c>
      <c r="BR229" s="24">
        <v>210</v>
      </c>
      <c r="BS229" s="24">
        <v>200</v>
      </c>
      <c r="BT229" s="23"/>
      <c r="BU229" s="23"/>
      <c r="BV229" s="24">
        <v>12.59</v>
      </c>
      <c r="BW229" s="24">
        <v>0.17</v>
      </c>
      <c r="BX229" s="23"/>
      <c r="BY229" s="24">
        <v>0.11</v>
      </c>
      <c r="BZ229" s="27">
        <v>0.17</v>
      </c>
      <c r="CA229" s="27">
        <v>0.11</v>
      </c>
      <c r="CB229" s="25"/>
      <c r="CC229" s="25"/>
      <c r="CD229" s="28">
        <v>12.71</v>
      </c>
      <c r="CE229" s="28">
        <v>0.19</v>
      </c>
      <c r="CF229" s="25"/>
      <c r="CG229" s="28">
        <v>0.13</v>
      </c>
      <c r="CH229" s="28">
        <v>16.350000000000001</v>
      </c>
      <c r="CI229" s="28">
        <v>0.5</v>
      </c>
      <c r="CJ229" s="28">
        <v>0.5</v>
      </c>
      <c r="CK229" s="28">
        <v>0</v>
      </c>
      <c r="CL229" s="28">
        <v>0</v>
      </c>
      <c r="CM229" s="28">
        <v>0.5</v>
      </c>
      <c r="CN229" s="25"/>
      <c r="CO229" s="28">
        <v>0</v>
      </c>
      <c r="CP229" s="30" t="s">
        <v>5</v>
      </c>
      <c r="CQ229" s="8">
        <f t="shared" si="34"/>
        <v>8973.6399326977007</v>
      </c>
      <c r="CR229" s="8">
        <f t="shared" si="35"/>
        <v>20</v>
      </c>
      <c r="CS229" s="8">
        <f t="shared" si="36"/>
        <v>1.5</v>
      </c>
      <c r="CT229" s="8">
        <f t="shared" si="37"/>
        <v>30</v>
      </c>
      <c r="CU229" s="8">
        <f t="shared" si="38"/>
        <v>200</v>
      </c>
      <c r="CV229" s="10">
        <f t="shared" si="39"/>
        <v>41240.79</v>
      </c>
      <c r="CW229" s="10">
        <f t="shared" si="42"/>
        <v>41.240790000000004</v>
      </c>
      <c r="CX229" s="8" t="str">
        <f t="shared" si="40"/>
        <v>No</v>
      </c>
      <c r="CY229" s="30" t="s">
        <v>11</v>
      </c>
      <c r="CZ229" s="30" t="s">
        <v>11</v>
      </c>
      <c r="DA229" s="31" t="s">
        <v>11</v>
      </c>
      <c r="DB229" s="31" t="s">
        <v>11</v>
      </c>
      <c r="DC229" s="8" t="str">
        <f t="shared" si="41"/>
        <v>No</v>
      </c>
      <c r="DD229" s="8" t="s">
        <v>11</v>
      </c>
      <c r="DE229" s="30" t="s">
        <v>11</v>
      </c>
      <c r="DF229" s="10">
        <f t="shared" si="43"/>
        <v>39.568919999999999</v>
      </c>
      <c r="DG229" s="9">
        <f>IF(S229&lt;Monitors!$H$4,(S229*Monitors!$I$4)+Monitors!$J$4,IF(S229&lt;Monitors!$H$5,(S229*Monitors!$I$5)+Monitors!$J$5,IF(S229&lt;Monitors!$H$6,(S229*Monitors!$I$6)+Monitors!$J$6,IF(S229&lt;Monitors!$H$7,(Monitors!$I$7*S229)+Monitors!$J$7,IF(S229&lt;Monitors!$H$8,(S229*Monitors!$I$8)+Monitors!$J$8,IF(S229&lt;Monitors!$H$9,(S229*Monitors!$I$9)+Monitors!$J$9,IF(S229&lt;Monitors!$H$10,(S229*Monitors!$I$10)+Monitors!$J$10,IF(S229&lt;Monitors!$H$11,(S229*Monitors!$I$11)+Monitors!$J$11,Monitors!$J$12))))))))</f>
        <v>32.931249999999999</v>
      </c>
      <c r="DH229" s="10">
        <f>$DF229-(Monitors!$B$4*'All Data'!$W229)</f>
        <v>30.741720000000001</v>
      </c>
      <c r="DI229" s="10">
        <f>IF($CX229="Yes",DH229-(Monitors!$E$4*(DG229+(Monitors!$B$4*'All Data'!$W229))),'All Data'!DH229)</f>
        <v>30.741720000000001</v>
      </c>
      <c r="DJ229" s="10">
        <f>IF(DD229="Yes",'All Data'!DI229-(DG229*Monitors!$C$4),'All Data'!DI229)</f>
        <v>30.741720000000001</v>
      </c>
      <c r="DK229" s="10">
        <f>IF($DE229="Yes",DJ229-(DG229*Monitors!$D$4),'All Data'!DJ229)</f>
        <v>30.741720000000001</v>
      </c>
      <c r="DL229" s="10">
        <f>IF($CZ229="Yes",DK229-Monitors!$C$7,'All Data'!DK229)</f>
        <v>30.741720000000001</v>
      </c>
      <c r="DM229" s="10">
        <f>IF($DA229="Yes",DL229-Monitors!$D$7,'All Data'!DL229)</f>
        <v>30.741720000000001</v>
      </c>
      <c r="DN229" s="10">
        <f>IF(DB229="Yes",DM229-((DG229+(W229*Monitors!$B$4))*Monitors!$F$4),'All Data'!DM229)</f>
        <v>30.741720000000001</v>
      </c>
      <c r="DO229" s="8" t="str">
        <f t="shared" si="44"/>
        <v>Yes</v>
      </c>
      <c r="DP229" s="10">
        <v>1.6496316000000002</v>
      </c>
      <c r="DQ229" s="10">
        <v>10.940368400000001</v>
      </c>
      <c r="DR229" s="10">
        <v>10.940368400000001</v>
      </c>
      <c r="DS229" s="9">
        <v>15.307693375425176</v>
      </c>
      <c r="DT229" s="9" t="s">
        <v>23</v>
      </c>
      <c r="DU229" s="14">
        <v>0</v>
      </c>
    </row>
    <row r="230" spans="1:125" ht="18" customHeight="1">
      <c r="A230" s="29">
        <v>229</v>
      </c>
      <c r="B230" s="29">
        <v>19</v>
      </c>
      <c r="C230" s="29">
        <v>869</v>
      </c>
      <c r="D230" s="21">
        <v>41487</v>
      </c>
      <c r="E230" s="21">
        <v>41415</v>
      </c>
      <c r="F230" s="21">
        <v>41423</v>
      </c>
      <c r="G230" s="20" t="s">
        <v>590</v>
      </c>
      <c r="H230" s="20" t="s">
        <v>706</v>
      </c>
      <c r="I230" s="22">
        <v>6</v>
      </c>
      <c r="J230" s="20" t="s">
        <v>5</v>
      </c>
      <c r="K230" s="20"/>
      <c r="L230" s="20" t="s">
        <v>6</v>
      </c>
      <c r="M230" s="23"/>
      <c r="N230" s="23" t="s">
        <v>7</v>
      </c>
      <c r="O230" s="23"/>
      <c r="P230" s="24">
        <v>96</v>
      </c>
      <c r="Q230" s="24">
        <v>170</v>
      </c>
      <c r="R230" s="24">
        <v>20</v>
      </c>
      <c r="S230" s="24">
        <v>163</v>
      </c>
      <c r="T230" s="24">
        <v>1.78</v>
      </c>
      <c r="U230" s="24">
        <v>900</v>
      </c>
      <c r="V230" s="24">
        <v>1600</v>
      </c>
      <c r="W230" s="24">
        <v>1.44</v>
      </c>
      <c r="X230" s="23" t="s">
        <v>40</v>
      </c>
      <c r="Y230" s="23" t="s">
        <v>40</v>
      </c>
      <c r="Z230" s="24">
        <v>8850</v>
      </c>
      <c r="AA230" s="24">
        <v>60</v>
      </c>
      <c r="AB230" s="24">
        <v>178</v>
      </c>
      <c r="AC230" s="24">
        <v>170</v>
      </c>
      <c r="AD230" s="23" t="s">
        <v>28</v>
      </c>
      <c r="AE230" s="23" t="s">
        <v>11</v>
      </c>
      <c r="AF230" s="23" t="s">
        <v>11</v>
      </c>
      <c r="AG230" s="23"/>
      <c r="AH230" s="23"/>
      <c r="AI230" s="23" t="s">
        <v>12</v>
      </c>
      <c r="AJ230" s="23" t="s">
        <v>11</v>
      </c>
      <c r="AK230" s="23" t="s">
        <v>23</v>
      </c>
      <c r="AL230" s="23" t="s">
        <v>25</v>
      </c>
      <c r="AM230" s="23"/>
      <c r="AN230" s="23" t="s">
        <v>14</v>
      </c>
      <c r="AO230" s="23"/>
      <c r="AP230" s="23" t="s">
        <v>14</v>
      </c>
      <c r="AQ230" s="23"/>
      <c r="AR230" s="23"/>
      <c r="AS230" s="23" t="s">
        <v>25</v>
      </c>
      <c r="AT230" s="23"/>
      <c r="AU230" s="23" t="s">
        <v>14</v>
      </c>
      <c r="AV230" s="25"/>
      <c r="AW230" s="25"/>
      <c r="AX230" s="26">
        <v>20</v>
      </c>
      <c r="AY230" s="26">
        <v>163</v>
      </c>
      <c r="AZ230" s="25" t="s">
        <v>14</v>
      </c>
      <c r="BA230" s="25" t="s">
        <v>14</v>
      </c>
      <c r="BB230" s="23"/>
      <c r="BC230" s="23" t="s">
        <v>15</v>
      </c>
      <c r="BD230" s="23"/>
      <c r="BE230" s="23" t="s">
        <v>11</v>
      </c>
      <c r="BF230" s="23" t="s">
        <v>178</v>
      </c>
      <c r="BG230" s="23" t="s">
        <v>11</v>
      </c>
      <c r="BH230" s="23" t="s">
        <v>17</v>
      </c>
      <c r="BI230" s="23"/>
      <c r="BJ230" s="23" t="s">
        <v>20</v>
      </c>
      <c r="BK230" s="23" t="s">
        <v>23</v>
      </c>
      <c r="BL230" s="23" t="s">
        <v>11</v>
      </c>
      <c r="BM230" s="23"/>
      <c r="BN230" s="23"/>
      <c r="BO230" s="24">
        <v>9.5</v>
      </c>
      <c r="BP230" s="24">
        <v>272</v>
      </c>
      <c r="BQ230" s="24">
        <v>229.8</v>
      </c>
      <c r="BR230" s="24">
        <v>229.8</v>
      </c>
      <c r="BS230" s="24">
        <v>202.1</v>
      </c>
      <c r="BT230" s="23"/>
      <c r="BU230" s="23"/>
      <c r="BV230" s="24">
        <v>12.65</v>
      </c>
      <c r="BW230" s="24">
        <v>0.28000000000000003</v>
      </c>
      <c r="BX230" s="24">
        <v>0</v>
      </c>
      <c r="BY230" s="24">
        <v>0.24</v>
      </c>
      <c r="BZ230" s="27">
        <v>0.28000000000000003</v>
      </c>
      <c r="CA230" s="27">
        <v>0.24</v>
      </c>
      <c r="CB230" s="25"/>
      <c r="CC230" s="25"/>
      <c r="CD230" s="28">
        <v>12.72</v>
      </c>
      <c r="CE230" s="28">
        <v>0.34</v>
      </c>
      <c r="CF230" s="28">
        <v>0</v>
      </c>
      <c r="CG230" s="28">
        <v>0.28000000000000003</v>
      </c>
      <c r="CH230" s="28">
        <v>16.399999999999999</v>
      </c>
      <c r="CI230" s="28">
        <v>0.5</v>
      </c>
      <c r="CJ230" s="28">
        <v>0.5</v>
      </c>
      <c r="CK230" s="25"/>
      <c r="CL230" s="25"/>
      <c r="CM230" s="28">
        <v>0.49</v>
      </c>
      <c r="CN230" s="25"/>
      <c r="CO230" s="28">
        <v>0</v>
      </c>
      <c r="CP230" s="30" t="s">
        <v>5</v>
      </c>
      <c r="CQ230" s="8">
        <f t="shared" si="34"/>
        <v>8834.3558282208596</v>
      </c>
      <c r="CR230" s="8">
        <f t="shared" si="35"/>
        <v>22</v>
      </c>
      <c r="CS230" s="8">
        <f t="shared" si="36"/>
        <v>1.5</v>
      </c>
      <c r="CT230" s="8">
        <f t="shared" si="37"/>
        <v>30</v>
      </c>
      <c r="CU230" s="8">
        <f t="shared" si="38"/>
        <v>200</v>
      </c>
      <c r="CV230" s="10">
        <f t="shared" si="39"/>
        <v>44336</v>
      </c>
      <c r="CW230" s="10">
        <f t="shared" si="42"/>
        <v>44.335999999999999</v>
      </c>
      <c r="CX230" s="8" t="str">
        <f t="shared" si="40"/>
        <v>No</v>
      </c>
      <c r="CY230" s="30" t="s">
        <v>11</v>
      </c>
      <c r="CZ230" s="30" t="s">
        <v>11</v>
      </c>
      <c r="DA230" s="31" t="s">
        <v>11</v>
      </c>
      <c r="DB230" s="31" t="s">
        <v>11</v>
      </c>
      <c r="DC230" s="8" t="str">
        <f t="shared" si="41"/>
        <v>No</v>
      </c>
      <c r="DD230" s="8" t="s">
        <v>11</v>
      </c>
      <c r="DE230" s="30" t="s">
        <v>11</v>
      </c>
      <c r="DF230" s="10">
        <f t="shared" si="43"/>
        <v>40.379220000000011</v>
      </c>
      <c r="DG230" s="9">
        <f>IF(S230&lt;Monitors!$H$4,(S230*Monitors!$I$4)+Monitors!$J$4,IF(S230&lt;Monitors!$H$5,(S230*Monitors!$I$5)+Monitors!$J$5,IF(S230&lt;Monitors!$H$6,(S230*Monitors!$I$6)+Monitors!$J$6,IF(S230&lt;Monitors!$H$7,(Monitors!$I$7*S230)+Monitors!$J$7,IF(S230&lt;Monitors!$H$8,(S230*Monitors!$I$8)+Monitors!$J$8,IF(S230&lt;Monitors!$H$9,(S230*Monitors!$I$9)+Monitors!$J$9,IF(S230&lt;Monitors!$H$10,(S230*Monitors!$I$10)+Monitors!$J$10,IF(S230&lt;Monitors!$H$11,(S230*Monitors!$I$11)+Monitors!$J$11,Monitors!$J$12))))))))</f>
        <v>33.458333333333336</v>
      </c>
      <c r="DH230" s="10">
        <f>$DF230-(Monitors!$B$4*'All Data'!$W230)</f>
        <v>31.552020000000013</v>
      </c>
      <c r="DI230" s="10">
        <f>IF($CX230="Yes",DH230-(Monitors!$E$4*(DG230+(Monitors!$B$4*'All Data'!$W230))),'All Data'!DH230)</f>
        <v>31.552020000000013</v>
      </c>
      <c r="DJ230" s="10">
        <f>IF(DD230="Yes",'All Data'!DI230-(DG230*Monitors!$C$4),'All Data'!DI230)</f>
        <v>31.552020000000013</v>
      </c>
      <c r="DK230" s="10">
        <f>IF($DE230="Yes",DJ230-(DG230*Monitors!$D$4),'All Data'!DJ230)</f>
        <v>31.552020000000013</v>
      </c>
      <c r="DL230" s="10">
        <f>IF($CZ230="Yes",DK230-Monitors!$C$7,'All Data'!DK230)</f>
        <v>31.552020000000013</v>
      </c>
      <c r="DM230" s="10">
        <f>IF($DA230="Yes",DL230-Monitors!$D$7,'All Data'!DL230)</f>
        <v>31.552020000000013</v>
      </c>
      <c r="DN230" s="10">
        <f>IF(DB230="Yes",DM230-((DG230+(W230*Monitors!$B$4))*Monitors!$F$4),'All Data'!DM230)</f>
        <v>31.552020000000013</v>
      </c>
      <c r="DO230" s="8" t="str">
        <f t="shared" si="44"/>
        <v>Yes</v>
      </c>
      <c r="DP230" s="10">
        <v>1.7734400000000001</v>
      </c>
      <c r="DQ230" s="10">
        <v>10.87656</v>
      </c>
      <c r="DR230" s="10">
        <v>10.87656</v>
      </c>
      <c r="DS230" s="9">
        <v>15.547037666577177</v>
      </c>
      <c r="DT230" s="9" t="s">
        <v>23</v>
      </c>
      <c r="DU230" s="14">
        <v>0</v>
      </c>
    </row>
    <row r="231" spans="1:125" ht="18" customHeight="1">
      <c r="A231" s="29">
        <v>230</v>
      </c>
      <c r="B231" s="29">
        <v>25</v>
      </c>
      <c r="C231" s="29">
        <v>1385</v>
      </c>
      <c r="D231" s="21">
        <v>41215</v>
      </c>
      <c r="E231" s="21">
        <v>41229</v>
      </c>
      <c r="F231" s="21">
        <v>41233</v>
      </c>
      <c r="G231" s="20" t="s">
        <v>4</v>
      </c>
      <c r="H231" s="20" t="s">
        <v>26</v>
      </c>
      <c r="I231" s="22">
        <v>6</v>
      </c>
      <c r="J231" s="20" t="s">
        <v>5</v>
      </c>
      <c r="K231" s="20" t="s">
        <v>26</v>
      </c>
      <c r="L231" s="20" t="s">
        <v>27</v>
      </c>
      <c r="M231" s="23" t="s">
        <v>27</v>
      </c>
      <c r="N231" s="23" t="s">
        <v>7</v>
      </c>
      <c r="O231" s="23" t="s">
        <v>26</v>
      </c>
      <c r="P231" s="24">
        <v>9.4</v>
      </c>
      <c r="Q231" s="24">
        <v>17</v>
      </c>
      <c r="R231" s="24">
        <v>19.5</v>
      </c>
      <c r="S231" s="24">
        <v>160.47</v>
      </c>
      <c r="T231" s="24">
        <v>1.78</v>
      </c>
      <c r="U231" s="24">
        <v>900</v>
      </c>
      <c r="V231" s="24">
        <v>1600</v>
      </c>
      <c r="W231" s="24">
        <v>1.44</v>
      </c>
      <c r="X231" s="23" t="s">
        <v>40</v>
      </c>
      <c r="Y231" s="23" t="s">
        <v>40</v>
      </c>
      <c r="Z231" s="24">
        <v>8973</v>
      </c>
      <c r="AA231" s="24">
        <v>60</v>
      </c>
      <c r="AB231" s="24">
        <v>170</v>
      </c>
      <c r="AC231" s="24">
        <v>160</v>
      </c>
      <c r="AD231" s="23" t="s">
        <v>28</v>
      </c>
      <c r="AE231" s="23" t="s">
        <v>23</v>
      </c>
      <c r="AF231" s="23" t="s">
        <v>11</v>
      </c>
      <c r="AG231" s="23" t="s">
        <v>26</v>
      </c>
      <c r="AH231" s="23" t="s">
        <v>26</v>
      </c>
      <c r="AI231" s="23" t="s">
        <v>12</v>
      </c>
      <c r="AJ231" s="23" t="s">
        <v>11</v>
      </c>
      <c r="AK231" s="23" t="s">
        <v>23</v>
      </c>
      <c r="AL231" s="23" t="s">
        <v>25</v>
      </c>
      <c r="AM231" s="23" t="s">
        <v>54</v>
      </c>
      <c r="AN231" s="23" t="s">
        <v>14</v>
      </c>
      <c r="AO231" s="23" t="s">
        <v>14</v>
      </c>
      <c r="AP231" s="23" t="s">
        <v>36</v>
      </c>
      <c r="AQ231" s="23" t="s">
        <v>14</v>
      </c>
      <c r="AR231" s="23"/>
      <c r="AS231" s="23" t="s">
        <v>25</v>
      </c>
      <c r="AT231" s="23" t="s">
        <v>54</v>
      </c>
      <c r="AU231" s="23" t="s">
        <v>14</v>
      </c>
      <c r="AV231" s="25" t="s">
        <v>14</v>
      </c>
      <c r="AW231" s="25" t="s">
        <v>26</v>
      </c>
      <c r="AX231" s="26">
        <v>19.5</v>
      </c>
      <c r="AY231" s="26">
        <v>160.47</v>
      </c>
      <c r="AZ231" s="25" t="s">
        <v>14</v>
      </c>
      <c r="BA231" s="25" t="s">
        <v>14</v>
      </c>
      <c r="BB231" s="23" t="s">
        <v>26</v>
      </c>
      <c r="BC231" s="23" t="s">
        <v>15</v>
      </c>
      <c r="BD231" s="23" t="s">
        <v>26</v>
      </c>
      <c r="BE231" s="23" t="s">
        <v>11</v>
      </c>
      <c r="BF231" s="23" t="s">
        <v>186</v>
      </c>
      <c r="BG231" s="23" t="s">
        <v>11</v>
      </c>
      <c r="BH231" s="23" t="s">
        <v>17</v>
      </c>
      <c r="BI231" s="23" t="s">
        <v>14</v>
      </c>
      <c r="BJ231" s="23"/>
      <c r="BK231" s="23" t="s">
        <v>11</v>
      </c>
      <c r="BL231" s="23" t="s">
        <v>11</v>
      </c>
      <c r="BM231" s="23" t="s">
        <v>11</v>
      </c>
      <c r="BN231" s="23"/>
      <c r="BO231" s="24">
        <v>5</v>
      </c>
      <c r="BP231" s="24">
        <v>280</v>
      </c>
      <c r="BQ231" s="24">
        <v>280</v>
      </c>
      <c r="BR231" s="24">
        <v>260</v>
      </c>
      <c r="BS231" s="24">
        <v>200</v>
      </c>
      <c r="BT231" s="23"/>
      <c r="BU231" s="23"/>
      <c r="BV231" s="24">
        <v>12.65</v>
      </c>
      <c r="BW231" s="24">
        <v>0.12</v>
      </c>
      <c r="BX231" s="23"/>
      <c r="BY231" s="24">
        <v>0.11</v>
      </c>
      <c r="BZ231" s="27">
        <v>0.12</v>
      </c>
      <c r="CA231" s="27">
        <v>0.11</v>
      </c>
      <c r="CB231" s="25"/>
      <c r="CC231" s="25"/>
      <c r="CD231" s="28">
        <v>12.5</v>
      </c>
      <c r="CE231" s="28">
        <v>0.1</v>
      </c>
      <c r="CF231" s="25"/>
      <c r="CG231" s="28">
        <v>0.08</v>
      </c>
      <c r="CH231" s="28">
        <v>16.350000000000001</v>
      </c>
      <c r="CI231" s="28">
        <v>0.5</v>
      </c>
      <c r="CJ231" s="28">
        <v>0.5</v>
      </c>
      <c r="CK231" s="28">
        <v>0</v>
      </c>
      <c r="CL231" s="28">
        <v>0</v>
      </c>
      <c r="CM231" s="28">
        <v>0.3</v>
      </c>
      <c r="CN231" s="25"/>
      <c r="CO231" s="28">
        <v>0</v>
      </c>
      <c r="CP231" s="30" t="s">
        <v>5</v>
      </c>
      <c r="CQ231" s="8">
        <f t="shared" si="34"/>
        <v>8973.6399326977007</v>
      </c>
      <c r="CR231" s="8">
        <f t="shared" si="35"/>
        <v>20</v>
      </c>
      <c r="CS231" s="8">
        <f t="shared" si="36"/>
        <v>1.5</v>
      </c>
      <c r="CT231" s="8">
        <f t="shared" si="37"/>
        <v>30</v>
      </c>
      <c r="CU231" s="8">
        <f t="shared" si="38"/>
        <v>200</v>
      </c>
      <c r="CV231" s="10">
        <f t="shared" si="39"/>
        <v>44931.6</v>
      </c>
      <c r="CW231" s="10">
        <f t="shared" si="42"/>
        <v>44.931599999999996</v>
      </c>
      <c r="CX231" s="8" t="str">
        <f t="shared" si="40"/>
        <v>No</v>
      </c>
      <c r="CY231" s="30" t="s">
        <v>11</v>
      </c>
      <c r="CZ231" s="30" t="s">
        <v>11</v>
      </c>
      <c r="DA231" s="31" t="s">
        <v>11</v>
      </c>
      <c r="DB231" s="31" t="s">
        <v>11</v>
      </c>
      <c r="DC231" s="8" t="str">
        <f t="shared" si="41"/>
        <v>No</v>
      </c>
      <c r="DD231" s="8" t="s">
        <v>11</v>
      </c>
      <c r="DE231" s="30" t="s">
        <v>11</v>
      </c>
      <c r="DF231" s="10">
        <f t="shared" si="43"/>
        <v>39.468180000000011</v>
      </c>
      <c r="DG231" s="9">
        <f>IF(S231&lt;Monitors!$H$4,(S231*Monitors!$I$4)+Monitors!$J$4,IF(S231&lt;Monitors!$H$5,(S231*Monitors!$I$5)+Monitors!$J$5,IF(S231&lt;Monitors!$H$6,(S231*Monitors!$I$6)+Monitors!$J$6,IF(S231&lt;Monitors!$H$7,(Monitors!$I$7*S231)+Monitors!$J$7,IF(S231&lt;Monitors!$H$8,(S231*Monitors!$I$8)+Monitors!$J$8,IF(S231&lt;Monitors!$H$9,(S231*Monitors!$I$9)+Monitors!$J$9,IF(S231&lt;Monitors!$H$10,(S231*Monitors!$I$10)+Monitors!$J$10,IF(S231&lt;Monitors!$H$11,(S231*Monitors!$I$11)+Monitors!$J$11,Monitors!$J$12))))))))</f>
        <v>32.931249999999999</v>
      </c>
      <c r="DH231" s="10">
        <f>$DF231-(Monitors!$B$4*'All Data'!$W231)</f>
        <v>30.640980000000013</v>
      </c>
      <c r="DI231" s="10">
        <f>IF($CX231="Yes",DH231-(Monitors!$E$4*(DG231+(Monitors!$B$4*'All Data'!$W231))),'All Data'!DH231)</f>
        <v>30.640980000000013</v>
      </c>
      <c r="DJ231" s="10">
        <f>IF(DD231="Yes",'All Data'!DI231-(DG231*Monitors!$C$4),'All Data'!DI231)</f>
        <v>30.640980000000013</v>
      </c>
      <c r="DK231" s="10">
        <f>IF($DE231="Yes",DJ231-(DG231*Monitors!$D$4),'All Data'!DJ231)</f>
        <v>30.640980000000013</v>
      </c>
      <c r="DL231" s="10">
        <f>IF($CZ231="Yes",DK231-Monitors!$C$7,'All Data'!DK231)</f>
        <v>30.640980000000013</v>
      </c>
      <c r="DM231" s="10">
        <f>IF($DA231="Yes",DL231-Monitors!$D$7,'All Data'!DL231)</f>
        <v>30.640980000000013</v>
      </c>
      <c r="DN231" s="10">
        <f>IF(DB231="Yes",DM231-((DG231+(W231*Monitors!$B$4))*Monitors!$F$4),'All Data'!DM231)</f>
        <v>30.640980000000013</v>
      </c>
      <c r="DO231" s="8" t="str">
        <f t="shared" si="44"/>
        <v>Yes</v>
      </c>
      <c r="DP231" s="10">
        <v>1.7972640000000002</v>
      </c>
      <c r="DQ231" s="10">
        <v>10.852736</v>
      </c>
      <c r="DR231" s="10">
        <v>10.852736</v>
      </c>
      <c r="DS231" s="9">
        <v>15.307693375425176</v>
      </c>
      <c r="DT231" s="9" t="s">
        <v>23</v>
      </c>
      <c r="DU231" s="14">
        <v>0</v>
      </c>
    </row>
    <row r="232" spans="1:125" ht="18" customHeight="1">
      <c r="A232" s="29">
        <v>231</v>
      </c>
      <c r="B232" s="29">
        <v>19</v>
      </c>
      <c r="C232" s="29">
        <v>868</v>
      </c>
      <c r="D232" s="21">
        <v>41358</v>
      </c>
      <c r="E232" s="21">
        <v>41303</v>
      </c>
      <c r="F232" s="21">
        <v>41337</v>
      </c>
      <c r="G232" s="20" t="s">
        <v>4</v>
      </c>
      <c r="H232" s="20"/>
      <c r="I232" s="22">
        <v>6</v>
      </c>
      <c r="J232" s="20" t="s">
        <v>5</v>
      </c>
      <c r="K232" s="20"/>
      <c r="L232" s="20" t="s">
        <v>6</v>
      </c>
      <c r="M232" s="23"/>
      <c r="N232" s="23" t="s">
        <v>7</v>
      </c>
      <c r="O232" s="23"/>
      <c r="P232" s="24">
        <v>9.6</v>
      </c>
      <c r="Q232" s="24">
        <v>17</v>
      </c>
      <c r="R232" s="24">
        <v>19.5</v>
      </c>
      <c r="S232" s="24">
        <v>162.71</v>
      </c>
      <c r="T232" s="24">
        <v>1.78</v>
      </c>
      <c r="U232" s="24">
        <v>1600</v>
      </c>
      <c r="V232" s="24">
        <v>900</v>
      </c>
      <c r="W232" s="24">
        <v>1.44</v>
      </c>
      <c r="X232" s="23" t="s">
        <v>109</v>
      </c>
      <c r="Y232" s="23" t="s">
        <v>109</v>
      </c>
      <c r="Z232" s="24">
        <v>8850</v>
      </c>
      <c r="AA232" s="24">
        <v>60</v>
      </c>
      <c r="AB232" s="24">
        <v>170</v>
      </c>
      <c r="AC232" s="24">
        <v>160</v>
      </c>
      <c r="AD232" s="23" t="s">
        <v>10</v>
      </c>
      <c r="AE232" s="23" t="s">
        <v>11</v>
      </c>
      <c r="AF232" s="23" t="s">
        <v>11</v>
      </c>
      <c r="AG232" s="23"/>
      <c r="AH232" s="23"/>
      <c r="AI232" s="23" t="s">
        <v>12</v>
      </c>
      <c r="AJ232" s="23" t="s">
        <v>11</v>
      </c>
      <c r="AK232" s="23" t="s">
        <v>23</v>
      </c>
      <c r="AL232" s="23" t="s">
        <v>25</v>
      </c>
      <c r="AM232" s="23"/>
      <c r="AN232" s="23" t="s">
        <v>14</v>
      </c>
      <c r="AO232" s="23"/>
      <c r="AP232" s="23" t="s">
        <v>14</v>
      </c>
      <c r="AQ232" s="23"/>
      <c r="AR232" s="23"/>
      <c r="AS232" s="23" t="s">
        <v>25</v>
      </c>
      <c r="AT232" s="23"/>
      <c r="AU232" s="23" t="s">
        <v>14</v>
      </c>
      <c r="AV232" s="25"/>
      <c r="AW232" s="25"/>
      <c r="AX232" s="26">
        <v>19.5</v>
      </c>
      <c r="AY232" s="26">
        <v>162.71</v>
      </c>
      <c r="AZ232" s="25" t="s">
        <v>14</v>
      </c>
      <c r="BA232" s="25" t="s">
        <v>14</v>
      </c>
      <c r="BB232" s="23"/>
      <c r="BC232" s="23" t="s">
        <v>15</v>
      </c>
      <c r="BD232" s="23"/>
      <c r="BE232" s="23" t="s">
        <v>23</v>
      </c>
      <c r="BF232" s="23" t="s">
        <v>705</v>
      </c>
      <c r="BG232" s="23" t="s">
        <v>11</v>
      </c>
      <c r="BH232" s="23" t="s">
        <v>17</v>
      </c>
      <c r="BI232" s="23"/>
      <c r="BJ232" s="23"/>
      <c r="BK232" s="23" t="s">
        <v>11</v>
      </c>
      <c r="BL232" s="23" t="s">
        <v>11</v>
      </c>
      <c r="BM232" s="23"/>
      <c r="BN232" s="23"/>
      <c r="BO232" s="24">
        <v>0.7</v>
      </c>
      <c r="BP232" s="24">
        <v>258.3</v>
      </c>
      <c r="BQ232" s="24">
        <v>250</v>
      </c>
      <c r="BR232" s="24">
        <v>204.3</v>
      </c>
      <c r="BS232" s="24">
        <v>200</v>
      </c>
      <c r="BT232" s="23"/>
      <c r="BU232" s="23"/>
      <c r="BV232" s="24">
        <v>12.72</v>
      </c>
      <c r="BW232" s="24">
        <v>0.18</v>
      </c>
      <c r="BX232" s="23"/>
      <c r="BY232" s="24">
        <v>0.11</v>
      </c>
      <c r="BZ232" s="27">
        <v>0.18</v>
      </c>
      <c r="CA232" s="27">
        <v>0.11</v>
      </c>
      <c r="CB232" s="25"/>
      <c r="CC232" s="25"/>
      <c r="CD232" s="28">
        <v>12.7</v>
      </c>
      <c r="CE232" s="28">
        <v>0.18</v>
      </c>
      <c r="CF232" s="25"/>
      <c r="CG232" s="28">
        <v>0.11</v>
      </c>
      <c r="CH232" s="28">
        <v>16.399999999999999</v>
      </c>
      <c r="CI232" s="28">
        <v>0.5</v>
      </c>
      <c r="CJ232" s="28">
        <v>0.5</v>
      </c>
      <c r="CK232" s="25"/>
      <c r="CL232" s="25"/>
      <c r="CM232" s="28">
        <v>0.48</v>
      </c>
      <c r="CN232" s="25"/>
      <c r="CO232" s="28">
        <v>0</v>
      </c>
      <c r="CP232" s="30" t="s">
        <v>5</v>
      </c>
      <c r="CQ232" s="8">
        <f t="shared" si="34"/>
        <v>8850.1014074119594</v>
      </c>
      <c r="CR232" s="8">
        <f t="shared" si="35"/>
        <v>20</v>
      </c>
      <c r="CS232" s="8">
        <f t="shared" si="36"/>
        <v>1.5</v>
      </c>
      <c r="CT232" s="8">
        <f t="shared" si="37"/>
        <v>30</v>
      </c>
      <c r="CU232" s="8">
        <f t="shared" si="38"/>
        <v>200</v>
      </c>
      <c r="CV232" s="10">
        <f t="shared" si="39"/>
        <v>42027.993000000002</v>
      </c>
      <c r="CW232" s="10">
        <f t="shared" si="42"/>
        <v>42.027993000000002</v>
      </c>
      <c r="CX232" s="8" t="str">
        <f t="shared" si="40"/>
        <v>No</v>
      </c>
      <c r="CY232" s="30" t="s">
        <v>11</v>
      </c>
      <c r="CZ232" s="30" t="s">
        <v>11</v>
      </c>
      <c r="DA232" s="31" t="s">
        <v>11</v>
      </c>
      <c r="DB232" s="31" t="s">
        <v>11</v>
      </c>
      <c r="DC232" s="8" t="str">
        <f t="shared" si="41"/>
        <v>No</v>
      </c>
      <c r="DD232" s="8" t="s">
        <v>11</v>
      </c>
      <c r="DE232" s="30" t="s">
        <v>11</v>
      </c>
      <c r="DF232" s="10">
        <f t="shared" si="43"/>
        <v>40.024440000000006</v>
      </c>
      <c r="DG232" s="9">
        <f>IF(S232&lt;Monitors!$H$4,(S232*Monitors!$I$4)+Monitors!$J$4,IF(S232&lt;Monitors!$H$5,(S232*Monitors!$I$5)+Monitors!$J$5,IF(S232&lt;Monitors!$H$6,(S232*Monitors!$I$6)+Monitors!$J$6,IF(S232&lt;Monitors!$H$7,(Monitors!$I$7*S232)+Monitors!$J$7,IF(S232&lt;Monitors!$H$8,(S232*Monitors!$I$8)+Monitors!$J$8,IF(S232&lt;Monitors!$H$9,(S232*Monitors!$I$9)+Monitors!$J$9,IF(S232&lt;Monitors!$H$10,(S232*Monitors!$I$10)+Monitors!$J$10,IF(S232&lt;Monitors!$H$11,(S232*Monitors!$I$11)+Monitors!$J$11,Monitors!$J$12))))))))</f>
        <v>33.397916666666667</v>
      </c>
      <c r="DH232" s="10">
        <f>$DF232-(Monitors!$B$4*'All Data'!$W232)</f>
        <v>31.197240000000008</v>
      </c>
      <c r="DI232" s="10">
        <f>IF($CX232="Yes",DH232-(Monitors!$E$4*(DG232+(Monitors!$B$4*'All Data'!$W232))),'All Data'!DH232)</f>
        <v>31.197240000000008</v>
      </c>
      <c r="DJ232" s="10">
        <f>IF(DD232="Yes",'All Data'!DI232-(DG232*Monitors!$C$4),'All Data'!DI232)</f>
        <v>31.197240000000008</v>
      </c>
      <c r="DK232" s="10">
        <f>IF($DE232="Yes",DJ232-(DG232*Monitors!$D$4),'All Data'!DJ232)</f>
        <v>31.197240000000008</v>
      </c>
      <c r="DL232" s="10">
        <f>IF($CZ232="Yes",DK232-Monitors!$C$7,'All Data'!DK232)</f>
        <v>31.197240000000008</v>
      </c>
      <c r="DM232" s="10">
        <f>IF($DA232="Yes",DL232-Monitors!$D$7,'All Data'!DL232)</f>
        <v>31.197240000000008</v>
      </c>
      <c r="DN232" s="10">
        <f>IF(DB232="Yes",DM232-((DG232+(W232*Monitors!$B$4))*Monitors!$F$4),'All Data'!DM232)</f>
        <v>31.197240000000008</v>
      </c>
      <c r="DO232" s="8" t="str">
        <f t="shared" si="44"/>
        <v>Yes</v>
      </c>
      <c r="DP232" s="10">
        <v>1.6811197200000003</v>
      </c>
      <c r="DQ232" s="10">
        <v>11.038880280000001</v>
      </c>
      <c r="DR232" s="10">
        <v>11.038880280000001</v>
      </c>
      <c r="DS232" s="9">
        <v>15.519606852770877</v>
      </c>
      <c r="DT232" s="9" t="s">
        <v>23</v>
      </c>
      <c r="DU232" s="14">
        <v>0</v>
      </c>
    </row>
    <row r="233" spans="1:125" ht="18" customHeight="1">
      <c r="A233" s="29">
        <v>232</v>
      </c>
      <c r="B233" s="29">
        <v>33</v>
      </c>
      <c r="C233" s="29">
        <v>1214</v>
      </c>
      <c r="D233" s="21">
        <v>41749</v>
      </c>
      <c r="E233" s="21">
        <v>41733</v>
      </c>
      <c r="F233" s="21">
        <v>41743</v>
      </c>
      <c r="G233" s="20" t="s">
        <v>233</v>
      </c>
      <c r="H233" s="20"/>
      <c r="I233" s="22">
        <v>6</v>
      </c>
      <c r="J233" s="20" t="s">
        <v>5</v>
      </c>
      <c r="K233" s="20"/>
      <c r="L233" s="20" t="s">
        <v>6</v>
      </c>
      <c r="M233" s="23"/>
      <c r="N233" s="23" t="s">
        <v>7</v>
      </c>
      <c r="O233" s="23"/>
      <c r="P233" s="24">
        <v>9.1999999999999993</v>
      </c>
      <c r="Q233" s="24">
        <v>17.100000000000001</v>
      </c>
      <c r="R233" s="24">
        <v>19.399999999999999</v>
      </c>
      <c r="S233" s="24">
        <v>157.4</v>
      </c>
      <c r="T233" s="24">
        <v>1.86</v>
      </c>
      <c r="U233" s="24">
        <v>900</v>
      </c>
      <c r="V233" s="24">
        <v>1600</v>
      </c>
      <c r="W233" s="24">
        <v>1.44</v>
      </c>
      <c r="X233" s="23" t="s">
        <v>40</v>
      </c>
      <c r="Y233" s="23" t="s">
        <v>40</v>
      </c>
      <c r="Z233" s="24">
        <v>9411</v>
      </c>
      <c r="AA233" s="24">
        <v>60</v>
      </c>
      <c r="AB233" s="24">
        <v>130</v>
      </c>
      <c r="AC233" s="24">
        <v>130</v>
      </c>
      <c r="AD233" s="23" t="s">
        <v>223</v>
      </c>
      <c r="AE233" s="23" t="s">
        <v>11</v>
      </c>
      <c r="AF233" s="23" t="s">
        <v>11</v>
      </c>
      <c r="AG233" s="23"/>
      <c r="AH233" s="23"/>
      <c r="AI233" s="23" t="s">
        <v>57</v>
      </c>
      <c r="AJ233" s="23" t="s">
        <v>23</v>
      </c>
      <c r="AK233" s="23" t="s">
        <v>11</v>
      </c>
      <c r="AL233" s="23" t="s">
        <v>25</v>
      </c>
      <c r="AM233" s="23"/>
      <c r="AN233" s="23" t="s">
        <v>14</v>
      </c>
      <c r="AO233" s="23"/>
      <c r="AP233" s="23" t="s">
        <v>36</v>
      </c>
      <c r="AQ233" s="23"/>
      <c r="AR233" s="23"/>
      <c r="AS233" s="23" t="s">
        <v>25</v>
      </c>
      <c r="AT233" s="23"/>
      <c r="AU233" s="23" t="s">
        <v>14</v>
      </c>
      <c r="AV233" s="25"/>
      <c r="AW233" s="25"/>
      <c r="AX233" s="26">
        <v>19.399999999999999</v>
      </c>
      <c r="AY233" s="26">
        <v>157.4</v>
      </c>
      <c r="AZ233" s="25" t="s">
        <v>14</v>
      </c>
      <c r="BA233" s="25" t="s">
        <v>14</v>
      </c>
      <c r="BB233" s="23"/>
      <c r="BC233" s="23" t="s">
        <v>15</v>
      </c>
      <c r="BD233" s="23"/>
      <c r="BE233" s="23" t="s">
        <v>11</v>
      </c>
      <c r="BF233" s="23" t="s">
        <v>929</v>
      </c>
      <c r="BG233" s="23" t="s">
        <v>11</v>
      </c>
      <c r="BH233" s="23" t="s">
        <v>17</v>
      </c>
      <c r="BI233" s="23"/>
      <c r="BJ233" s="23"/>
      <c r="BK233" s="23" t="s">
        <v>11</v>
      </c>
      <c r="BL233" s="23" t="s">
        <v>11</v>
      </c>
      <c r="BM233" s="23" t="s">
        <v>11</v>
      </c>
      <c r="BN233" s="23"/>
      <c r="BO233" s="24">
        <v>0.1</v>
      </c>
      <c r="BP233" s="24">
        <v>148</v>
      </c>
      <c r="BQ233" s="24">
        <v>148</v>
      </c>
      <c r="BR233" s="24">
        <v>125</v>
      </c>
      <c r="BS233" s="24">
        <v>148</v>
      </c>
      <c r="BT233" s="23"/>
      <c r="BU233" s="23"/>
      <c r="BV233" s="24">
        <v>12.75</v>
      </c>
      <c r="BW233" s="24">
        <v>0.36</v>
      </c>
      <c r="BX233" s="23"/>
      <c r="BY233" s="24">
        <v>0.35</v>
      </c>
      <c r="BZ233" s="27">
        <v>0.36</v>
      </c>
      <c r="CA233" s="27">
        <v>0.35</v>
      </c>
      <c r="CB233" s="25"/>
      <c r="CC233" s="25"/>
      <c r="CD233" s="25"/>
      <c r="CE233" s="25"/>
      <c r="CF233" s="25"/>
      <c r="CG233" s="25"/>
      <c r="CH233" s="28">
        <v>16.16</v>
      </c>
      <c r="CI233" s="28">
        <v>0.5</v>
      </c>
      <c r="CJ233" s="28">
        <v>0.5</v>
      </c>
      <c r="CK233" s="25"/>
      <c r="CL233" s="25"/>
      <c r="CM233" s="28">
        <v>0.44</v>
      </c>
      <c r="CN233" s="25"/>
      <c r="CO233" s="28">
        <v>0</v>
      </c>
      <c r="CP233" s="30" t="s">
        <v>5</v>
      </c>
      <c r="CQ233" s="8">
        <f t="shared" si="34"/>
        <v>9148.6658195679793</v>
      </c>
      <c r="CR233" s="8">
        <f t="shared" si="35"/>
        <v>20</v>
      </c>
      <c r="CS233" s="8">
        <f t="shared" si="36"/>
        <v>1.5</v>
      </c>
      <c r="CT233" s="8">
        <f t="shared" si="37"/>
        <v>30</v>
      </c>
      <c r="CU233" s="8">
        <f t="shared" si="38"/>
        <v>100</v>
      </c>
      <c r="CV233" s="10">
        <f t="shared" si="39"/>
        <v>23295.200000000001</v>
      </c>
      <c r="CW233" s="10">
        <f t="shared" si="42"/>
        <v>23.295200000000001</v>
      </c>
      <c r="CX233" s="8" t="str">
        <f t="shared" si="40"/>
        <v>No</v>
      </c>
      <c r="CY233" s="30" t="s">
        <v>11</v>
      </c>
      <c r="CZ233" s="30" t="s">
        <v>11</v>
      </c>
      <c r="DA233" s="31" t="s">
        <v>11</v>
      </c>
      <c r="DB233" s="31" t="s">
        <v>11</v>
      </c>
      <c r="DC233" s="8" t="str">
        <f t="shared" si="41"/>
        <v>No</v>
      </c>
      <c r="DD233" s="8" t="s">
        <v>11</v>
      </c>
      <c r="DE233" s="30" t="s">
        <v>11</v>
      </c>
      <c r="DF233" s="10">
        <f t="shared" si="43"/>
        <v>41.14134</v>
      </c>
      <c r="DG233" s="9">
        <f>IF(S233&lt;Monitors!$H$4,(S233*Monitors!$I$4)+Monitors!$J$4,IF(S233&lt;Monitors!$H$5,(S233*Monitors!$I$5)+Monitors!$J$5,IF(S233&lt;Monitors!$H$6,(S233*Monitors!$I$6)+Monitors!$J$6,IF(S233&lt;Monitors!$H$7,(Monitors!$I$7*S233)+Monitors!$J$7,IF(S233&lt;Monitors!$H$8,(S233*Monitors!$I$8)+Monitors!$J$8,IF(S233&lt;Monitors!$H$9,(S233*Monitors!$I$9)+Monitors!$J$9,IF(S233&lt;Monitors!$H$10,(S233*Monitors!$I$10)+Monitors!$J$10,IF(S233&lt;Monitors!$H$11,(S233*Monitors!$I$11)+Monitors!$J$11,Monitors!$J$12))))))))</f>
        <v>32.291666666666671</v>
      </c>
      <c r="DH233" s="10">
        <f>$DF233-(Monitors!$B$4*'All Data'!$W233)</f>
        <v>32.314140000000002</v>
      </c>
      <c r="DI233" s="10">
        <f>IF($CX233="Yes",DH233-(Monitors!$E$4*(DG233+(Monitors!$B$4*'All Data'!$W233))),'All Data'!DH233)</f>
        <v>32.314140000000002</v>
      </c>
      <c r="DJ233" s="10">
        <f>IF(DD233="Yes",'All Data'!DI233-(DG233*Monitors!$C$4),'All Data'!DI233)</f>
        <v>32.314140000000002</v>
      </c>
      <c r="DK233" s="10">
        <f>IF($DE233="Yes",DJ233-(DG233*Monitors!$D$4),'All Data'!DJ233)</f>
        <v>32.314140000000002</v>
      </c>
      <c r="DL233" s="10">
        <f>IF($CZ233="Yes",DK233-Monitors!$C$7,'All Data'!DK233)</f>
        <v>32.314140000000002</v>
      </c>
      <c r="DM233" s="10">
        <f>IF($DA233="Yes",DL233-Monitors!$D$7,'All Data'!DL233)</f>
        <v>32.314140000000002</v>
      </c>
      <c r="DN233" s="10">
        <f>IF(DB233="Yes",DM233-((DG233+(W233*Monitors!$B$4))*Monitors!$F$4),'All Data'!DM233)</f>
        <v>32.314140000000002</v>
      </c>
      <c r="DO233" s="8" t="str">
        <f t="shared" si="44"/>
        <v>No</v>
      </c>
      <c r="DP233" s="10">
        <v>0.93180800000000008</v>
      </c>
      <c r="DQ233" s="10">
        <v>11.818192</v>
      </c>
      <c r="DR233" s="10">
        <v>11.818192</v>
      </c>
      <c r="DS233" s="9">
        <v>15.017162140888411</v>
      </c>
      <c r="DT233" s="9" t="s">
        <v>23</v>
      </c>
      <c r="DU233" s="14">
        <v>0</v>
      </c>
    </row>
    <row r="234" spans="1:125" ht="18" customHeight="1">
      <c r="A234" s="29">
        <v>233</v>
      </c>
      <c r="B234" s="29">
        <v>12</v>
      </c>
      <c r="C234" s="29">
        <v>770</v>
      </c>
      <c r="D234" s="21">
        <v>41487</v>
      </c>
      <c r="E234" s="21">
        <v>41452</v>
      </c>
      <c r="F234" s="21">
        <v>41452</v>
      </c>
      <c r="G234" s="20" t="s">
        <v>356</v>
      </c>
      <c r="H234" s="20"/>
      <c r="I234" s="22">
        <v>6</v>
      </c>
      <c r="J234" s="20" t="s">
        <v>5</v>
      </c>
      <c r="K234" s="20"/>
      <c r="L234" s="20" t="s">
        <v>6</v>
      </c>
      <c r="M234" s="23"/>
      <c r="N234" s="23" t="s">
        <v>7</v>
      </c>
      <c r="O234" s="23"/>
      <c r="P234" s="24">
        <v>9.4</v>
      </c>
      <c r="Q234" s="24">
        <v>17</v>
      </c>
      <c r="R234" s="24">
        <v>19.5</v>
      </c>
      <c r="S234" s="24">
        <v>160.54</v>
      </c>
      <c r="T234" s="24">
        <v>1.78</v>
      </c>
      <c r="U234" s="24">
        <v>900</v>
      </c>
      <c r="V234" s="24">
        <v>1600</v>
      </c>
      <c r="W234" s="24">
        <v>1.44</v>
      </c>
      <c r="X234" s="23" t="s">
        <v>40</v>
      </c>
      <c r="Y234" s="23" t="s">
        <v>40</v>
      </c>
      <c r="Z234" s="24">
        <v>8970</v>
      </c>
      <c r="AA234" s="24">
        <v>60</v>
      </c>
      <c r="AB234" s="24">
        <v>170</v>
      </c>
      <c r="AC234" s="24">
        <v>160</v>
      </c>
      <c r="AD234" s="23" t="s">
        <v>237</v>
      </c>
      <c r="AE234" s="23" t="s">
        <v>11</v>
      </c>
      <c r="AF234" s="23" t="s">
        <v>11</v>
      </c>
      <c r="AG234" s="23"/>
      <c r="AH234" s="23"/>
      <c r="AI234" s="23" t="s">
        <v>12</v>
      </c>
      <c r="AJ234" s="23" t="s">
        <v>11</v>
      </c>
      <c r="AK234" s="23" t="s">
        <v>11</v>
      </c>
      <c r="AL234" s="23" t="s">
        <v>25</v>
      </c>
      <c r="AM234" s="23"/>
      <c r="AN234" s="23" t="s">
        <v>14</v>
      </c>
      <c r="AO234" s="23"/>
      <c r="AP234" s="23" t="s">
        <v>14</v>
      </c>
      <c r="AQ234" s="23"/>
      <c r="AR234" s="23"/>
      <c r="AS234" s="23" t="s">
        <v>25</v>
      </c>
      <c r="AT234" s="23"/>
      <c r="AU234" s="23" t="s">
        <v>14</v>
      </c>
      <c r="AV234" s="25"/>
      <c r="AW234" s="25"/>
      <c r="AX234" s="26">
        <v>19.5</v>
      </c>
      <c r="AY234" s="26">
        <v>160.54</v>
      </c>
      <c r="AZ234" s="25" t="s">
        <v>14</v>
      </c>
      <c r="BA234" s="25" t="s">
        <v>14</v>
      </c>
      <c r="BB234" s="23"/>
      <c r="BC234" s="23" t="s">
        <v>15</v>
      </c>
      <c r="BD234" s="23"/>
      <c r="BE234" s="23" t="s">
        <v>23</v>
      </c>
      <c r="BF234" s="23" t="s">
        <v>614</v>
      </c>
      <c r="BG234" s="23" t="s">
        <v>11</v>
      </c>
      <c r="BH234" s="23" t="s">
        <v>17</v>
      </c>
      <c r="BI234" s="23"/>
      <c r="BJ234" s="23"/>
      <c r="BK234" s="23" t="s">
        <v>11</v>
      </c>
      <c r="BL234" s="23" t="s">
        <v>11</v>
      </c>
      <c r="BM234" s="23" t="s">
        <v>11</v>
      </c>
      <c r="BN234" s="23"/>
      <c r="BO234" s="24">
        <v>0.2</v>
      </c>
      <c r="BP234" s="24">
        <v>236.3</v>
      </c>
      <c r="BQ234" s="24">
        <v>220</v>
      </c>
      <c r="BR234" s="24">
        <v>233.5</v>
      </c>
      <c r="BS234" s="24">
        <v>201.7</v>
      </c>
      <c r="BT234" s="23"/>
      <c r="BU234" s="23"/>
      <c r="BV234" s="24">
        <v>12.79</v>
      </c>
      <c r="BW234" s="24">
        <v>0.36</v>
      </c>
      <c r="BX234" s="23"/>
      <c r="BY234" s="24">
        <v>0.4</v>
      </c>
      <c r="BZ234" s="27">
        <v>0.36</v>
      </c>
      <c r="CA234" s="27">
        <v>0.4</v>
      </c>
      <c r="CB234" s="25"/>
      <c r="CC234" s="25"/>
      <c r="CD234" s="28">
        <v>12.91</v>
      </c>
      <c r="CE234" s="28">
        <v>0.41</v>
      </c>
      <c r="CF234" s="25"/>
      <c r="CG234" s="28">
        <v>0.45</v>
      </c>
      <c r="CH234" s="28">
        <v>16.350000000000001</v>
      </c>
      <c r="CI234" s="28">
        <v>0.5</v>
      </c>
      <c r="CJ234" s="28">
        <v>0.5</v>
      </c>
      <c r="CK234" s="25"/>
      <c r="CL234" s="25"/>
      <c r="CM234" s="28">
        <v>0.55000000000000004</v>
      </c>
      <c r="CN234" s="25"/>
      <c r="CO234" s="28">
        <v>0</v>
      </c>
      <c r="CP234" s="30" t="s">
        <v>5</v>
      </c>
      <c r="CQ234" s="8">
        <f t="shared" si="34"/>
        <v>8969.7271707985547</v>
      </c>
      <c r="CR234" s="8">
        <f t="shared" si="35"/>
        <v>20</v>
      </c>
      <c r="CS234" s="8">
        <f t="shared" si="36"/>
        <v>1.5</v>
      </c>
      <c r="CT234" s="8">
        <f t="shared" si="37"/>
        <v>30</v>
      </c>
      <c r="CU234" s="8">
        <f t="shared" si="38"/>
        <v>200</v>
      </c>
      <c r="CV234" s="10">
        <f t="shared" si="39"/>
        <v>37935.601999999999</v>
      </c>
      <c r="CW234" s="10">
        <f t="shared" si="42"/>
        <v>37.935601999999996</v>
      </c>
      <c r="CX234" s="8" t="str">
        <f t="shared" si="40"/>
        <v>No</v>
      </c>
      <c r="CY234" s="30" t="s">
        <v>11</v>
      </c>
      <c r="CZ234" s="30" t="s">
        <v>11</v>
      </c>
      <c r="DA234" s="31" t="s">
        <v>11</v>
      </c>
      <c r="DB234" s="31" t="s">
        <v>11</v>
      </c>
      <c r="DC234" s="8" t="str">
        <f t="shared" si="41"/>
        <v>No</v>
      </c>
      <c r="DD234" s="8" t="s">
        <v>11</v>
      </c>
      <c r="DE234" s="30" t="s">
        <v>11</v>
      </c>
      <c r="DF234" s="10">
        <f t="shared" si="43"/>
        <v>41.263979999999997</v>
      </c>
      <c r="DG234" s="9">
        <f>IF(S234&lt;Monitors!$H$4,(S234*Monitors!$I$4)+Monitors!$J$4,IF(S234&lt;Monitors!$H$5,(S234*Monitors!$I$5)+Monitors!$J$5,IF(S234&lt;Monitors!$H$6,(S234*Monitors!$I$6)+Monitors!$J$6,IF(S234&lt;Monitors!$H$7,(Monitors!$I$7*S234)+Monitors!$J$7,IF(S234&lt;Monitors!$H$8,(S234*Monitors!$I$8)+Monitors!$J$8,IF(S234&lt;Monitors!$H$9,(S234*Monitors!$I$9)+Monitors!$J$9,IF(S234&lt;Monitors!$H$10,(S234*Monitors!$I$10)+Monitors!$J$10,IF(S234&lt;Monitors!$H$11,(S234*Monitors!$I$11)+Monitors!$J$11,Monitors!$J$12))))))))</f>
        <v>32.945833333333333</v>
      </c>
      <c r="DH234" s="10">
        <f>$DF234-(Monitors!$B$4*'All Data'!$W234)</f>
        <v>32.436779999999999</v>
      </c>
      <c r="DI234" s="10">
        <f>IF($CX234="Yes",DH234-(Monitors!$E$4*(DG234+(Monitors!$B$4*'All Data'!$W234))),'All Data'!DH234)</f>
        <v>32.436779999999999</v>
      </c>
      <c r="DJ234" s="10">
        <f>IF(DD234="Yes",'All Data'!DI234-(DG234*Monitors!$C$4),'All Data'!DI234)</f>
        <v>32.436779999999999</v>
      </c>
      <c r="DK234" s="10">
        <f>IF($DE234="Yes",DJ234-(DG234*Monitors!$D$4),'All Data'!DJ234)</f>
        <v>32.436779999999999</v>
      </c>
      <c r="DL234" s="10">
        <f>IF($CZ234="Yes",DK234-Monitors!$C$7,'All Data'!DK234)</f>
        <v>32.436779999999999</v>
      </c>
      <c r="DM234" s="10">
        <f>IF($DA234="Yes",DL234-Monitors!$D$7,'All Data'!DL234)</f>
        <v>32.436779999999999</v>
      </c>
      <c r="DN234" s="10">
        <f>IF(DB234="Yes",DM234-((DG234+(W234*Monitors!$B$4))*Monitors!$F$4),'All Data'!DM234)</f>
        <v>32.436779999999999</v>
      </c>
      <c r="DO234" s="8" t="str">
        <f t="shared" si="44"/>
        <v>Yes</v>
      </c>
      <c r="DP234" s="10">
        <v>1.5174240800000001</v>
      </c>
      <c r="DQ234" s="10">
        <v>11.27257592</v>
      </c>
      <c r="DR234" s="10">
        <v>11.27257592</v>
      </c>
      <c r="DS234" s="9">
        <v>15.314316577864037</v>
      </c>
      <c r="DT234" s="9" t="s">
        <v>23</v>
      </c>
      <c r="DU234" s="14">
        <v>0</v>
      </c>
    </row>
    <row r="235" spans="1:125" ht="18" customHeight="1">
      <c r="A235" s="29">
        <v>234</v>
      </c>
      <c r="B235" s="29">
        <v>19</v>
      </c>
      <c r="C235" s="29">
        <v>873</v>
      </c>
      <c r="D235" s="21">
        <v>41791</v>
      </c>
      <c r="E235" s="21">
        <v>41771</v>
      </c>
      <c r="F235" s="21">
        <v>41807</v>
      </c>
      <c r="G235" s="20" t="s">
        <v>4</v>
      </c>
      <c r="H235" s="20" t="s">
        <v>424</v>
      </c>
      <c r="I235" s="22">
        <v>6</v>
      </c>
      <c r="J235" s="20" t="s">
        <v>5</v>
      </c>
      <c r="K235" s="20"/>
      <c r="L235" s="20" t="s">
        <v>6</v>
      </c>
      <c r="M235" s="23"/>
      <c r="N235" s="23" t="s">
        <v>7</v>
      </c>
      <c r="O235" s="23"/>
      <c r="P235" s="24">
        <v>10</v>
      </c>
      <c r="Q235" s="24">
        <v>17</v>
      </c>
      <c r="R235" s="24">
        <v>20</v>
      </c>
      <c r="S235" s="24">
        <v>171</v>
      </c>
      <c r="T235" s="24">
        <v>1.78</v>
      </c>
      <c r="U235" s="24">
        <v>900</v>
      </c>
      <c r="V235" s="24">
        <v>1600</v>
      </c>
      <c r="W235" s="24">
        <v>1.44</v>
      </c>
      <c r="X235" s="23" t="s">
        <v>40</v>
      </c>
      <c r="Y235" s="23" t="s">
        <v>40</v>
      </c>
      <c r="Z235" s="24">
        <v>184</v>
      </c>
      <c r="AA235" s="24">
        <v>60</v>
      </c>
      <c r="AB235" s="24">
        <v>170</v>
      </c>
      <c r="AC235" s="24">
        <v>160</v>
      </c>
      <c r="AD235" s="23" t="s">
        <v>10</v>
      </c>
      <c r="AE235" s="23" t="s">
        <v>11</v>
      </c>
      <c r="AF235" s="23" t="s">
        <v>11</v>
      </c>
      <c r="AG235" s="23"/>
      <c r="AH235" s="23"/>
      <c r="AI235" s="23" t="s">
        <v>57</v>
      </c>
      <c r="AJ235" s="23" t="s">
        <v>11</v>
      </c>
      <c r="AK235" s="23" t="s">
        <v>11</v>
      </c>
      <c r="AL235" s="23" t="s">
        <v>35</v>
      </c>
      <c r="AM235" s="23"/>
      <c r="AN235" s="23" t="s">
        <v>14</v>
      </c>
      <c r="AO235" s="23"/>
      <c r="AP235" s="23" t="s">
        <v>14</v>
      </c>
      <c r="AQ235" s="23"/>
      <c r="AR235" s="23"/>
      <c r="AS235" s="23" t="s">
        <v>35</v>
      </c>
      <c r="AT235" s="23"/>
      <c r="AU235" s="23" t="s">
        <v>14</v>
      </c>
      <c r="AV235" s="25"/>
      <c r="AW235" s="25"/>
      <c r="AX235" s="26">
        <v>20</v>
      </c>
      <c r="AY235" s="26">
        <v>171</v>
      </c>
      <c r="AZ235" s="25" t="s">
        <v>14</v>
      </c>
      <c r="BA235" s="25" t="s">
        <v>14</v>
      </c>
      <c r="BB235" s="23"/>
      <c r="BC235" s="23" t="s">
        <v>24</v>
      </c>
      <c r="BD235" s="23" t="s">
        <v>79</v>
      </c>
      <c r="BE235" s="23" t="s">
        <v>11</v>
      </c>
      <c r="BF235" s="23" t="s">
        <v>275</v>
      </c>
      <c r="BG235" s="23" t="s">
        <v>11</v>
      </c>
      <c r="BH235" s="23" t="s">
        <v>17</v>
      </c>
      <c r="BI235" s="23"/>
      <c r="BJ235" s="23" t="s">
        <v>157</v>
      </c>
      <c r="BK235" s="23" t="s">
        <v>11</v>
      </c>
      <c r="BL235" s="23" t="s">
        <v>11</v>
      </c>
      <c r="BM235" s="23"/>
      <c r="BN235" s="23"/>
      <c r="BO235" s="24">
        <v>4</v>
      </c>
      <c r="BP235" s="24">
        <v>269</v>
      </c>
      <c r="BQ235" s="24">
        <v>250</v>
      </c>
      <c r="BR235" s="24">
        <v>213</v>
      </c>
      <c r="BS235" s="24">
        <v>201</v>
      </c>
      <c r="BT235" s="23"/>
      <c r="BU235" s="23" t="s">
        <v>20</v>
      </c>
      <c r="BV235" s="24">
        <v>12.8</v>
      </c>
      <c r="BW235" s="24">
        <v>0.36</v>
      </c>
      <c r="BX235" s="24">
        <v>0</v>
      </c>
      <c r="BY235" s="24">
        <v>0.27</v>
      </c>
      <c r="BZ235" s="27">
        <v>0.36</v>
      </c>
      <c r="CA235" s="27">
        <v>0.27</v>
      </c>
      <c r="CB235" s="25"/>
      <c r="CC235" s="25" t="s">
        <v>20</v>
      </c>
      <c r="CD235" s="28">
        <v>12.9</v>
      </c>
      <c r="CE235" s="28">
        <v>0.37</v>
      </c>
      <c r="CF235" s="28">
        <v>0</v>
      </c>
      <c r="CG235" s="28">
        <v>0.27</v>
      </c>
      <c r="CH235" s="28">
        <v>16.600000000000001</v>
      </c>
      <c r="CI235" s="28">
        <v>0.5</v>
      </c>
      <c r="CJ235" s="28">
        <v>0.5</v>
      </c>
      <c r="CK235" s="25"/>
      <c r="CL235" s="25"/>
      <c r="CM235" s="28">
        <v>0.49</v>
      </c>
      <c r="CN235" s="25"/>
      <c r="CO235" s="28">
        <v>0</v>
      </c>
      <c r="CP235" s="30" t="s">
        <v>5</v>
      </c>
      <c r="CQ235" s="8">
        <f t="shared" si="34"/>
        <v>8421.0526315789466</v>
      </c>
      <c r="CR235" s="8">
        <f t="shared" si="35"/>
        <v>22</v>
      </c>
      <c r="CS235" s="8">
        <f t="shared" si="36"/>
        <v>1.5</v>
      </c>
      <c r="CT235" s="8">
        <f t="shared" si="37"/>
        <v>30</v>
      </c>
      <c r="CU235" s="8">
        <f t="shared" si="38"/>
        <v>200</v>
      </c>
      <c r="CV235" s="10">
        <f t="shared" si="39"/>
        <v>45999</v>
      </c>
      <c r="CW235" s="10">
        <f t="shared" si="42"/>
        <v>45.999000000000002</v>
      </c>
      <c r="CX235" s="8" t="str">
        <f t="shared" si="40"/>
        <v>No</v>
      </c>
      <c r="CY235" s="30" t="s">
        <v>11</v>
      </c>
      <c r="CZ235" s="30" t="s">
        <v>11</v>
      </c>
      <c r="DA235" s="31" t="s">
        <v>11</v>
      </c>
      <c r="DB235" s="31" t="s">
        <v>11</v>
      </c>
      <c r="DC235" s="8" t="str">
        <f t="shared" si="41"/>
        <v>No</v>
      </c>
      <c r="DD235" s="8" t="s">
        <v>11</v>
      </c>
      <c r="DE235" s="30" t="s">
        <v>11</v>
      </c>
      <c r="DF235" s="10">
        <f t="shared" si="43"/>
        <v>41.294640000000001</v>
      </c>
      <c r="DG235" s="9">
        <f>IF(S235&lt;Monitors!$H$4,(S235*Monitors!$I$4)+Monitors!$J$4,IF(S235&lt;Monitors!$H$5,(S235*Monitors!$I$5)+Monitors!$J$5,IF(S235&lt;Monitors!$H$6,(S235*Monitors!$I$6)+Monitors!$J$6,IF(S235&lt;Monitors!$H$7,(Monitors!$I$7*S235)+Monitors!$J$7,IF(S235&lt;Monitors!$H$8,(S235*Monitors!$I$8)+Monitors!$J$8,IF(S235&lt;Monitors!$H$9,(S235*Monitors!$I$9)+Monitors!$J$9,IF(S235&lt;Monitors!$H$10,(S235*Monitors!$I$10)+Monitors!$J$10,IF(S235&lt;Monitors!$H$11,(S235*Monitors!$I$11)+Monitors!$J$11,Monitors!$J$12))))))))</f>
        <v>35.125</v>
      </c>
      <c r="DH235" s="10">
        <f>$DF235-(Monitors!$B$4*'All Data'!$W235)</f>
        <v>32.467440000000003</v>
      </c>
      <c r="DI235" s="10">
        <f>IF($CX235="Yes",DH235-(Monitors!$E$4*(DG235+(Monitors!$B$4*'All Data'!$W235))),'All Data'!DH235)</f>
        <v>32.467440000000003</v>
      </c>
      <c r="DJ235" s="10">
        <f>IF(DD235="Yes",'All Data'!DI235-(DG235*Monitors!$C$4),'All Data'!DI235)</f>
        <v>32.467440000000003</v>
      </c>
      <c r="DK235" s="10">
        <f>IF($DE235="Yes",DJ235-(DG235*Monitors!$D$4),'All Data'!DJ235)</f>
        <v>32.467440000000003</v>
      </c>
      <c r="DL235" s="10">
        <f>IF($CZ235="Yes",DK235-Monitors!$C$7,'All Data'!DK235)</f>
        <v>32.467440000000003</v>
      </c>
      <c r="DM235" s="10">
        <f>IF($DA235="Yes",DL235-Monitors!$D$7,'All Data'!DL235)</f>
        <v>32.467440000000003</v>
      </c>
      <c r="DN235" s="10">
        <f>IF(DB235="Yes",DM235-((DG235+(W235*Monitors!$B$4))*Monitors!$F$4),'All Data'!DM235)</f>
        <v>32.467440000000003</v>
      </c>
      <c r="DO235" s="8" t="str">
        <f t="shared" si="44"/>
        <v>Yes</v>
      </c>
      <c r="DP235" s="10">
        <v>1.83996</v>
      </c>
      <c r="DQ235" s="10">
        <v>10.960040000000001</v>
      </c>
      <c r="DR235" s="10">
        <v>10.960040000000001</v>
      </c>
      <c r="DS235" s="9">
        <v>16.303337049671832</v>
      </c>
      <c r="DT235" s="9" t="s">
        <v>23</v>
      </c>
      <c r="DU235" s="14">
        <v>0</v>
      </c>
    </row>
    <row r="236" spans="1:125" ht="18" customHeight="1">
      <c r="A236" s="29">
        <v>235</v>
      </c>
      <c r="B236" s="29">
        <v>19</v>
      </c>
      <c r="C236" s="29">
        <v>875</v>
      </c>
      <c r="D236" s="21">
        <v>41791</v>
      </c>
      <c r="E236" s="21">
        <v>41771</v>
      </c>
      <c r="F236" s="21">
        <v>41822</v>
      </c>
      <c r="G236" s="20" t="s">
        <v>4</v>
      </c>
      <c r="H236" s="20" t="s">
        <v>424</v>
      </c>
      <c r="I236" s="22">
        <v>6</v>
      </c>
      <c r="J236" s="20" t="s">
        <v>5</v>
      </c>
      <c r="K236" s="20"/>
      <c r="L236" s="20" t="s">
        <v>6</v>
      </c>
      <c r="M236" s="23"/>
      <c r="N236" s="23" t="s">
        <v>7</v>
      </c>
      <c r="O236" s="23"/>
      <c r="P236" s="24">
        <v>10</v>
      </c>
      <c r="Q236" s="24">
        <v>17</v>
      </c>
      <c r="R236" s="24">
        <v>20</v>
      </c>
      <c r="S236" s="24">
        <v>171</v>
      </c>
      <c r="T236" s="24">
        <v>1.78</v>
      </c>
      <c r="U236" s="24">
        <v>900</v>
      </c>
      <c r="V236" s="24">
        <v>1600</v>
      </c>
      <c r="W236" s="24">
        <v>1.44</v>
      </c>
      <c r="X236" s="23" t="s">
        <v>40</v>
      </c>
      <c r="Y236" s="23" t="s">
        <v>40</v>
      </c>
      <c r="Z236" s="24">
        <v>184</v>
      </c>
      <c r="AA236" s="24">
        <v>60</v>
      </c>
      <c r="AB236" s="24">
        <v>170</v>
      </c>
      <c r="AC236" s="24">
        <v>160</v>
      </c>
      <c r="AD236" s="23" t="s">
        <v>10</v>
      </c>
      <c r="AE236" s="23" t="s">
        <v>11</v>
      </c>
      <c r="AF236" s="23" t="s">
        <v>11</v>
      </c>
      <c r="AG236" s="23"/>
      <c r="AH236" s="23"/>
      <c r="AI236" s="23" t="s">
        <v>57</v>
      </c>
      <c r="AJ236" s="23" t="s">
        <v>11</v>
      </c>
      <c r="AK236" s="23" t="s">
        <v>11</v>
      </c>
      <c r="AL236" s="23" t="s">
        <v>35</v>
      </c>
      <c r="AM236" s="23"/>
      <c r="AN236" s="23" t="s">
        <v>14</v>
      </c>
      <c r="AO236" s="23"/>
      <c r="AP236" s="23" t="s">
        <v>14</v>
      </c>
      <c r="AQ236" s="23"/>
      <c r="AR236" s="23"/>
      <c r="AS236" s="23" t="s">
        <v>35</v>
      </c>
      <c r="AT236" s="23"/>
      <c r="AU236" s="23" t="s">
        <v>14</v>
      </c>
      <c r="AV236" s="25"/>
      <c r="AW236" s="25"/>
      <c r="AX236" s="26">
        <v>20</v>
      </c>
      <c r="AY236" s="26">
        <v>171</v>
      </c>
      <c r="AZ236" s="25" t="s">
        <v>14</v>
      </c>
      <c r="BA236" s="25" t="s">
        <v>14</v>
      </c>
      <c r="BB236" s="23"/>
      <c r="BC236" s="23" t="s">
        <v>24</v>
      </c>
      <c r="BD236" s="23" t="s">
        <v>79</v>
      </c>
      <c r="BE236" s="23" t="s">
        <v>11</v>
      </c>
      <c r="BF236" s="23" t="s">
        <v>275</v>
      </c>
      <c r="BG236" s="23" t="s">
        <v>11</v>
      </c>
      <c r="BH236" s="23" t="s">
        <v>17</v>
      </c>
      <c r="BI236" s="23"/>
      <c r="BJ236" s="23" t="s">
        <v>157</v>
      </c>
      <c r="BK236" s="23" t="s">
        <v>11</v>
      </c>
      <c r="BL236" s="23" t="s">
        <v>11</v>
      </c>
      <c r="BM236" s="23"/>
      <c r="BN236" s="23"/>
      <c r="BO236" s="24">
        <v>4</v>
      </c>
      <c r="BP236" s="24">
        <v>269</v>
      </c>
      <c r="BQ236" s="24">
        <v>250</v>
      </c>
      <c r="BR236" s="24">
        <v>213</v>
      </c>
      <c r="BS236" s="24">
        <v>201</v>
      </c>
      <c r="BT236" s="23"/>
      <c r="BU236" s="23" t="s">
        <v>20</v>
      </c>
      <c r="BV236" s="24">
        <v>12.8</v>
      </c>
      <c r="BW236" s="24">
        <v>0.36</v>
      </c>
      <c r="BX236" s="24">
        <v>0</v>
      </c>
      <c r="BY236" s="24">
        <v>0.27</v>
      </c>
      <c r="BZ236" s="27">
        <v>0.36</v>
      </c>
      <c r="CA236" s="27">
        <v>0.27</v>
      </c>
      <c r="CB236" s="25"/>
      <c r="CC236" s="25" t="s">
        <v>20</v>
      </c>
      <c r="CD236" s="28">
        <v>12.9</v>
      </c>
      <c r="CE236" s="28">
        <v>0.37</v>
      </c>
      <c r="CF236" s="28">
        <v>0</v>
      </c>
      <c r="CG236" s="28">
        <v>0.27</v>
      </c>
      <c r="CH236" s="28">
        <v>16.600000000000001</v>
      </c>
      <c r="CI236" s="28">
        <v>0.5</v>
      </c>
      <c r="CJ236" s="28">
        <v>0.5</v>
      </c>
      <c r="CK236" s="25"/>
      <c r="CL236" s="25"/>
      <c r="CM236" s="28">
        <v>0.49</v>
      </c>
      <c r="CN236" s="25"/>
      <c r="CO236" s="28">
        <v>0</v>
      </c>
      <c r="CP236" s="30" t="s">
        <v>5</v>
      </c>
      <c r="CQ236" s="8">
        <f t="shared" si="34"/>
        <v>8421.0526315789466</v>
      </c>
      <c r="CR236" s="8">
        <f t="shared" si="35"/>
        <v>22</v>
      </c>
      <c r="CS236" s="8">
        <f t="shared" si="36"/>
        <v>1.5</v>
      </c>
      <c r="CT236" s="8">
        <f t="shared" si="37"/>
        <v>30</v>
      </c>
      <c r="CU236" s="8">
        <f t="shared" si="38"/>
        <v>200</v>
      </c>
      <c r="CV236" s="10">
        <f t="shared" si="39"/>
        <v>45999</v>
      </c>
      <c r="CW236" s="10">
        <f t="shared" si="42"/>
        <v>45.999000000000002</v>
      </c>
      <c r="CX236" s="8" t="str">
        <f t="shared" si="40"/>
        <v>No</v>
      </c>
      <c r="CY236" s="30" t="s">
        <v>11</v>
      </c>
      <c r="CZ236" s="30" t="s">
        <v>11</v>
      </c>
      <c r="DA236" s="31" t="s">
        <v>11</v>
      </c>
      <c r="DB236" s="31" t="s">
        <v>11</v>
      </c>
      <c r="DC236" s="8" t="str">
        <f t="shared" si="41"/>
        <v>No</v>
      </c>
      <c r="DD236" s="8" t="s">
        <v>11</v>
      </c>
      <c r="DE236" s="30" t="s">
        <v>11</v>
      </c>
      <c r="DF236" s="10">
        <f t="shared" si="43"/>
        <v>41.294640000000001</v>
      </c>
      <c r="DG236" s="9">
        <f>IF(S236&lt;Monitors!$H$4,(S236*Monitors!$I$4)+Monitors!$J$4,IF(S236&lt;Monitors!$H$5,(S236*Monitors!$I$5)+Monitors!$J$5,IF(S236&lt;Monitors!$H$6,(S236*Monitors!$I$6)+Monitors!$J$6,IF(S236&lt;Monitors!$H$7,(Monitors!$I$7*S236)+Monitors!$J$7,IF(S236&lt;Monitors!$H$8,(S236*Monitors!$I$8)+Monitors!$J$8,IF(S236&lt;Monitors!$H$9,(S236*Monitors!$I$9)+Monitors!$J$9,IF(S236&lt;Monitors!$H$10,(S236*Monitors!$I$10)+Monitors!$J$10,IF(S236&lt;Monitors!$H$11,(S236*Monitors!$I$11)+Monitors!$J$11,Monitors!$J$12))))))))</f>
        <v>35.125</v>
      </c>
      <c r="DH236" s="10">
        <f>$DF236-(Monitors!$B$4*'All Data'!$W236)</f>
        <v>32.467440000000003</v>
      </c>
      <c r="DI236" s="10">
        <f>IF($CX236="Yes",DH236-(Monitors!$E$4*(DG236+(Monitors!$B$4*'All Data'!$W236))),'All Data'!DH236)</f>
        <v>32.467440000000003</v>
      </c>
      <c r="DJ236" s="10">
        <f>IF(DD236="Yes",'All Data'!DI236-(DG236*Monitors!$C$4),'All Data'!DI236)</f>
        <v>32.467440000000003</v>
      </c>
      <c r="DK236" s="10">
        <f>IF($DE236="Yes",DJ236-(DG236*Monitors!$D$4),'All Data'!DJ236)</f>
        <v>32.467440000000003</v>
      </c>
      <c r="DL236" s="10">
        <f>IF($CZ236="Yes",DK236-Monitors!$C$7,'All Data'!DK236)</f>
        <v>32.467440000000003</v>
      </c>
      <c r="DM236" s="10">
        <f>IF($DA236="Yes",DL236-Monitors!$D$7,'All Data'!DL236)</f>
        <v>32.467440000000003</v>
      </c>
      <c r="DN236" s="10">
        <f>IF(DB236="Yes",DM236-((DG236+(W236*Monitors!$B$4))*Monitors!$F$4),'All Data'!DM236)</f>
        <v>32.467440000000003</v>
      </c>
      <c r="DO236" s="8" t="str">
        <f t="shared" si="44"/>
        <v>Yes</v>
      </c>
      <c r="DP236" s="10">
        <v>1.83996</v>
      </c>
      <c r="DQ236" s="10">
        <v>10.960040000000001</v>
      </c>
      <c r="DR236" s="10">
        <v>10.960040000000001</v>
      </c>
      <c r="DS236" s="9">
        <v>16.303337049671832</v>
      </c>
      <c r="DT236" s="9" t="s">
        <v>23</v>
      </c>
      <c r="DU236" s="14">
        <v>0</v>
      </c>
    </row>
    <row r="237" spans="1:125" ht="18" customHeight="1">
      <c r="A237" s="29">
        <v>236</v>
      </c>
      <c r="B237" s="29">
        <v>35</v>
      </c>
      <c r="C237" s="29">
        <v>1302</v>
      </c>
      <c r="D237" s="21">
        <v>41384</v>
      </c>
      <c r="E237" s="21">
        <v>41466</v>
      </c>
      <c r="F237" s="21">
        <v>41474</v>
      </c>
      <c r="G237" s="20" t="s">
        <v>4</v>
      </c>
      <c r="H237" s="20" t="s">
        <v>362</v>
      </c>
      <c r="I237" s="22">
        <v>6</v>
      </c>
      <c r="J237" s="20" t="s">
        <v>5</v>
      </c>
      <c r="K237" s="20" t="s">
        <v>26</v>
      </c>
      <c r="L237" s="20" t="s">
        <v>27</v>
      </c>
      <c r="M237" s="23" t="s">
        <v>27</v>
      </c>
      <c r="N237" s="23" t="s">
        <v>7</v>
      </c>
      <c r="O237" s="23" t="s">
        <v>26</v>
      </c>
      <c r="P237" s="24">
        <v>9.4</v>
      </c>
      <c r="Q237" s="24">
        <v>17</v>
      </c>
      <c r="R237" s="24">
        <v>19.5</v>
      </c>
      <c r="S237" s="24">
        <v>146.51</v>
      </c>
      <c r="T237" s="24">
        <v>1.78</v>
      </c>
      <c r="U237" s="24">
        <v>900</v>
      </c>
      <c r="V237" s="24">
        <v>1600</v>
      </c>
      <c r="W237" s="24">
        <v>1.44</v>
      </c>
      <c r="X237" s="23" t="s">
        <v>40</v>
      </c>
      <c r="Y237" s="23" t="s">
        <v>40</v>
      </c>
      <c r="Z237" s="24">
        <v>8973</v>
      </c>
      <c r="AA237" s="24">
        <v>60</v>
      </c>
      <c r="AB237" s="24">
        <v>90</v>
      </c>
      <c r="AC237" s="24">
        <v>65</v>
      </c>
      <c r="AD237" s="23" t="s">
        <v>28</v>
      </c>
      <c r="AE237" s="23" t="s">
        <v>23</v>
      </c>
      <c r="AF237" s="23" t="s">
        <v>11</v>
      </c>
      <c r="AG237" s="23"/>
      <c r="AH237" s="23"/>
      <c r="AI237" s="23" t="s">
        <v>34</v>
      </c>
      <c r="AJ237" s="23" t="s">
        <v>23</v>
      </c>
      <c r="AK237" s="23" t="s">
        <v>23</v>
      </c>
      <c r="AL237" s="23" t="s">
        <v>111</v>
      </c>
      <c r="AM237" s="23" t="s">
        <v>26</v>
      </c>
      <c r="AN237" s="23" t="s">
        <v>14</v>
      </c>
      <c r="AO237" s="23" t="s">
        <v>26</v>
      </c>
      <c r="AP237" s="23" t="s">
        <v>14</v>
      </c>
      <c r="AQ237" s="23" t="s">
        <v>26</v>
      </c>
      <c r="AR237" s="23"/>
      <c r="AS237" s="23" t="s">
        <v>111</v>
      </c>
      <c r="AT237" s="23" t="s">
        <v>26</v>
      </c>
      <c r="AU237" s="23" t="s">
        <v>14</v>
      </c>
      <c r="AV237" s="25" t="s">
        <v>26</v>
      </c>
      <c r="AW237" s="25" t="s">
        <v>26</v>
      </c>
      <c r="AX237" s="26">
        <v>19.5</v>
      </c>
      <c r="AY237" s="26">
        <v>146.51</v>
      </c>
      <c r="AZ237" s="25" t="s">
        <v>14</v>
      </c>
      <c r="BA237" s="25" t="s">
        <v>14</v>
      </c>
      <c r="BB237" s="23" t="s">
        <v>26</v>
      </c>
      <c r="BC237" s="23" t="s">
        <v>15</v>
      </c>
      <c r="BD237" s="23" t="s">
        <v>26</v>
      </c>
      <c r="BE237" s="23" t="s">
        <v>11</v>
      </c>
      <c r="BF237" s="23" t="s">
        <v>335</v>
      </c>
      <c r="BG237" s="23" t="s">
        <v>11</v>
      </c>
      <c r="BH237" s="23" t="s">
        <v>17</v>
      </c>
      <c r="BI237" s="23" t="s">
        <v>26</v>
      </c>
      <c r="BJ237" s="23"/>
      <c r="BK237" s="23" t="s">
        <v>11</v>
      </c>
      <c r="BL237" s="23" t="s">
        <v>11</v>
      </c>
      <c r="BM237" s="23" t="s">
        <v>11</v>
      </c>
      <c r="BN237" s="23"/>
      <c r="BO237" s="24">
        <v>40</v>
      </c>
      <c r="BP237" s="24">
        <v>222</v>
      </c>
      <c r="BQ237" s="24">
        <v>250</v>
      </c>
      <c r="BR237" s="24">
        <v>170</v>
      </c>
      <c r="BS237" s="24">
        <v>200</v>
      </c>
      <c r="BT237" s="23"/>
      <c r="BU237" s="23"/>
      <c r="BV237" s="24">
        <v>12.89</v>
      </c>
      <c r="BW237" s="24">
        <v>0.28000000000000003</v>
      </c>
      <c r="BX237" s="23"/>
      <c r="BY237" s="24">
        <v>0.21</v>
      </c>
      <c r="BZ237" s="27">
        <v>0.28000000000000003</v>
      </c>
      <c r="CA237" s="27">
        <v>0.21</v>
      </c>
      <c r="CB237" s="25"/>
      <c r="CC237" s="25"/>
      <c r="CD237" s="28">
        <v>12.93</v>
      </c>
      <c r="CE237" s="28">
        <v>0.3</v>
      </c>
      <c r="CF237" s="25"/>
      <c r="CG237" s="28">
        <v>0.24</v>
      </c>
      <c r="CH237" s="28">
        <v>16.399999999999999</v>
      </c>
      <c r="CI237" s="28">
        <v>0.5</v>
      </c>
      <c r="CJ237" s="28">
        <v>0.5</v>
      </c>
      <c r="CK237" s="28">
        <v>0</v>
      </c>
      <c r="CL237" s="28">
        <v>0</v>
      </c>
      <c r="CM237" s="28">
        <v>0.4</v>
      </c>
      <c r="CN237" s="25"/>
      <c r="CO237" s="28">
        <v>0</v>
      </c>
      <c r="CP237" s="30" t="s">
        <v>5</v>
      </c>
      <c r="CQ237" s="8">
        <f t="shared" si="34"/>
        <v>9828.6806361340532</v>
      </c>
      <c r="CR237" s="8">
        <f t="shared" si="35"/>
        <v>20</v>
      </c>
      <c r="CS237" s="8">
        <f t="shared" si="36"/>
        <v>1.5</v>
      </c>
      <c r="CT237" s="8">
        <f t="shared" si="37"/>
        <v>30</v>
      </c>
      <c r="CU237" s="8">
        <f t="shared" si="38"/>
        <v>200</v>
      </c>
      <c r="CV237" s="10">
        <f t="shared" si="39"/>
        <v>32525.219999999998</v>
      </c>
      <c r="CW237" s="10">
        <f t="shared" si="42"/>
        <v>32.525219999999997</v>
      </c>
      <c r="CX237" s="8" t="str">
        <f t="shared" si="40"/>
        <v>No</v>
      </c>
      <c r="CY237" s="30" t="s">
        <v>11</v>
      </c>
      <c r="CZ237" s="30" t="s">
        <v>11</v>
      </c>
      <c r="DA237" s="31" t="s">
        <v>11</v>
      </c>
      <c r="DB237" s="31" t="s">
        <v>11</v>
      </c>
      <c r="DC237" s="8" t="str">
        <f t="shared" si="41"/>
        <v>No</v>
      </c>
      <c r="DD237" s="8" t="s">
        <v>11</v>
      </c>
      <c r="DE237" s="30" t="s">
        <v>11</v>
      </c>
      <c r="DF237" s="10">
        <f t="shared" si="43"/>
        <v>41.115060000000007</v>
      </c>
      <c r="DG237" s="9">
        <f>IF(S237&lt;Monitors!$H$4,(S237*Monitors!$I$4)+Monitors!$J$4,IF(S237&lt;Monitors!$H$5,(S237*Monitors!$I$5)+Monitors!$J$5,IF(S237&lt;Monitors!$H$6,(S237*Monitors!$I$6)+Monitors!$J$6,IF(S237&lt;Monitors!$H$7,(Monitors!$I$7*S237)+Monitors!$J$7,IF(S237&lt;Monitors!$H$8,(S237*Monitors!$I$8)+Monitors!$J$8,IF(S237&lt;Monitors!$H$9,(S237*Monitors!$I$9)+Monitors!$J$9,IF(S237&lt;Monitors!$H$10,(S237*Monitors!$I$10)+Monitors!$J$10,IF(S237&lt;Monitors!$H$11,(S237*Monitors!$I$11)+Monitors!$J$11,Monitors!$J$12))))))))</f>
        <v>28.350624999999994</v>
      </c>
      <c r="DH237" s="10">
        <f>$DF237-(Monitors!$B$4*'All Data'!$W237)</f>
        <v>32.287860000000009</v>
      </c>
      <c r="DI237" s="10">
        <f>IF($CX237="Yes",DH237-(Monitors!$E$4*(DG237+(Monitors!$B$4*'All Data'!$W237))),'All Data'!DH237)</f>
        <v>32.287860000000009</v>
      </c>
      <c r="DJ237" s="10">
        <f>IF(DD237="Yes",'All Data'!DI237-(DG237*Monitors!$C$4),'All Data'!DI237)</f>
        <v>32.287860000000009</v>
      </c>
      <c r="DK237" s="10">
        <f>IF($DE237="Yes",DJ237-(DG237*Monitors!$D$4),'All Data'!DJ237)</f>
        <v>32.287860000000009</v>
      </c>
      <c r="DL237" s="10">
        <f>IF($CZ237="Yes",DK237-Monitors!$C$7,'All Data'!DK237)</f>
        <v>32.287860000000009</v>
      </c>
      <c r="DM237" s="10">
        <f>IF($DA237="Yes",DL237-Monitors!$D$7,'All Data'!DL237)</f>
        <v>32.287860000000009</v>
      </c>
      <c r="DN237" s="10">
        <f>IF(DB237="Yes",DM237-((DG237+(W237*Monitors!$B$4))*Monitors!$F$4),'All Data'!DM237)</f>
        <v>32.287860000000009</v>
      </c>
      <c r="DO237" s="8" t="str">
        <f t="shared" si="44"/>
        <v>No</v>
      </c>
      <c r="DP237" s="10">
        <v>1.3010088</v>
      </c>
      <c r="DQ237" s="10">
        <v>11.588991200000001</v>
      </c>
      <c r="DR237" s="10">
        <v>11.588991200000001</v>
      </c>
      <c r="DS237" s="9">
        <v>13.985731994176586</v>
      </c>
      <c r="DT237" s="9" t="s">
        <v>23</v>
      </c>
      <c r="DU237" s="14">
        <v>0</v>
      </c>
    </row>
    <row r="238" spans="1:125" ht="18" customHeight="1">
      <c r="A238" s="29">
        <v>237</v>
      </c>
      <c r="B238" s="29">
        <v>4</v>
      </c>
      <c r="C238" s="29">
        <v>597</v>
      </c>
      <c r="D238" s="21">
        <v>41330</v>
      </c>
      <c r="E238" s="21">
        <v>41361</v>
      </c>
      <c r="F238" s="21">
        <v>41361</v>
      </c>
      <c r="G238" s="20" t="s">
        <v>4</v>
      </c>
      <c r="H238" s="20" t="s">
        <v>26</v>
      </c>
      <c r="I238" s="22">
        <v>6</v>
      </c>
      <c r="J238" s="20" t="s">
        <v>5</v>
      </c>
      <c r="K238" s="20" t="s">
        <v>26</v>
      </c>
      <c r="L238" s="20" t="s">
        <v>27</v>
      </c>
      <c r="M238" s="23" t="s">
        <v>27</v>
      </c>
      <c r="N238" s="23" t="s">
        <v>7</v>
      </c>
      <c r="O238" s="23" t="s">
        <v>26</v>
      </c>
      <c r="P238" s="24">
        <v>9.4</v>
      </c>
      <c r="Q238" s="24">
        <v>17</v>
      </c>
      <c r="R238" s="24">
        <v>19.5</v>
      </c>
      <c r="S238" s="24">
        <v>159.80000000000001</v>
      </c>
      <c r="T238" s="24">
        <v>1.78</v>
      </c>
      <c r="U238" s="24">
        <v>900</v>
      </c>
      <c r="V238" s="24">
        <v>1600</v>
      </c>
      <c r="W238" s="24">
        <v>1.44</v>
      </c>
      <c r="X238" s="23" t="s">
        <v>40</v>
      </c>
      <c r="Y238" s="23" t="s">
        <v>40</v>
      </c>
      <c r="Z238" s="24">
        <v>9011</v>
      </c>
      <c r="AA238" s="24">
        <v>60</v>
      </c>
      <c r="AB238" s="24">
        <v>170</v>
      </c>
      <c r="AC238" s="24">
        <v>160</v>
      </c>
      <c r="AD238" s="23" t="s">
        <v>28</v>
      </c>
      <c r="AE238" s="23" t="s">
        <v>23</v>
      </c>
      <c r="AF238" s="23" t="s">
        <v>11</v>
      </c>
      <c r="AG238" s="23"/>
      <c r="AH238" s="23"/>
      <c r="AI238" s="23" t="s">
        <v>12</v>
      </c>
      <c r="AJ238" s="23" t="s">
        <v>11</v>
      </c>
      <c r="AK238" s="23" t="s">
        <v>23</v>
      </c>
      <c r="AL238" s="23" t="s">
        <v>13</v>
      </c>
      <c r="AM238" s="23" t="s">
        <v>26</v>
      </c>
      <c r="AN238" s="23" t="s">
        <v>14</v>
      </c>
      <c r="AO238" s="23" t="s">
        <v>26</v>
      </c>
      <c r="AP238" s="23" t="s">
        <v>14</v>
      </c>
      <c r="AQ238" s="23" t="s">
        <v>26</v>
      </c>
      <c r="AR238" s="23"/>
      <c r="AS238" s="23" t="s">
        <v>13</v>
      </c>
      <c r="AT238" s="23" t="s">
        <v>26</v>
      </c>
      <c r="AU238" s="23" t="s">
        <v>14</v>
      </c>
      <c r="AV238" s="25" t="s">
        <v>26</v>
      </c>
      <c r="AW238" s="25" t="s">
        <v>26</v>
      </c>
      <c r="AX238" s="26">
        <v>19.5</v>
      </c>
      <c r="AY238" s="26">
        <v>159.80000000000001</v>
      </c>
      <c r="AZ238" s="25" t="s">
        <v>14</v>
      </c>
      <c r="BA238" s="25" t="s">
        <v>14</v>
      </c>
      <c r="BB238" s="23" t="s">
        <v>26</v>
      </c>
      <c r="BC238" s="23" t="s">
        <v>15</v>
      </c>
      <c r="BD238" s="23" t="s">
        <v>26</v>
      </c>
      <c r="BE238" s="23" t="s">
        <v>11</v>
      </c>
      <c r="BF238" s="23" t="s">
        <v>411</v>
      </c>
      <c r="BG238" s="23" t="s">
        <v>11</v>
      </c>
      <c r="BH238" s="23" t="s">
        <v>17</v>
      </c>
      <c r="BI238" s="23" t="s">
        <v>26</v>
      </c>
      <c r="BJ238" s="23"/>
      <c r="BK238" s="23" t="s">
        <v>11</v>
      </c>
      <c r="BL238" s="23" t="s">
        <v>11</v>
      </c>
      <c r="BM238" s="23" t="s">
        <v>11</v>
      </c>
      <c r="BN238" s="23"/>
      <c r="BO238" s="24">
        <v>0.2</v>
      </c>
      <c r="BP238" s="24">
        <v>322</v>
      </c>
      <c r="BQ238" s="24">
        <v>250</v>
      </c>
      <c r="BR238" s="24">
        <v>191</v>
      </c>
      <c r="BS238" s="24">
        <v>200</v>
      </c>
      <c r="BT238" s="23"/>
      <c r="BU238" s="23"/>
      <c r="BV238" s="24">
        <v>12.9</v>
      </c>
      <c r="BW238" s="24">
        <v>0.13</v>
      </c>
      <c r="BX238" s="23"/>
      <c r="BY238" s="24">
        <v>0.12</v>
      </c>
      <c r="BZ238" s="27">
        <v>0.13</v>
      </c>
      <c r="CA238" s="27">
        <v>0.12</v>
      </c>
      <c r="CB238" s="25"/>
      <c r="CC238" s="25"/>
      <c r="CD238" s="28">
        <v>12.89</v>
      </c>
      <c r="CE238" s="28">
        <v>0.19</v>
      </c>
      <c r="CF238" s="25"/>
      <c r="CG238" s="28">
        <v>0.18</v>
      </c>
      <c r="CH238" s="28">
        <v>16.350000000000001</v>
      </c>
      <c r="CI238" s="28">
        <v>0.5</v>
      </c>
      <c r="CJ238" s="28">
        <v>0.5</v>
      </c>
      <c r="CK238" s="28">
        <v>0</v>
      </c>
      <c r="CL238" s="28">
        <v>0</v>
      </c>
      <c r="CM238" s="28">
        <v>0.5</v>
      </c>
      <c r="CN238" s="25"/>
      <c r="CO238" s="28">
        <v>0</v>
      </c>
      <c r="CP238" s="30" t="s">
        <v>5</v>
      </c>
      <c r="CQ238" s="8">
        <f t="shared" si="34"/>
        <v>9011.2640801001253</v>
      </c>
      <c r="CR238" s="8">
        <f t="shared" si="35"/>
        <v>20</v>
      </c>
      <c r="CS238" s="8">
        <f t="shared" si="36"/>
        <v>1.5</v>
      </c>
      <c r="CT238" s="8">
        <f t="shared" si="37"/>
        <v>30</v>
      </c>
      <c r="CU238" s="8">
        <f t="shared" si="38"/>
        <v>300</v>
      </c>
      <c r="CV238" s="10">
        <f t="shared" si="39"/>
        <v>51455.600000000006</v>
      </c>
      <c r="CW238" s="10">
        <f t="shared" si="42"/>
        <v>51.455600000000004</v>
      </c>
      <c r="CX238" s="8" t="str">
        <f t="shared" si="40"/>
        <v>No</v>
      </c>
      <c r="CY238" s="30" t="s">
        <v>11</v>
      </c>
      <c r="CZ238" s="30" t="s">
        <v>11</v>
      </c>
      <c r="DA238" s="31" t="s">
        <v>11</v>
      </c>
      <c r="DB238" s="31" t="s">
        <v>11</v>
      </c>
      <c r="DC238" s="8" t="str">
        <f t="shared" si="41"/>
        <v>No</v>
      </c>
      <c r="DD238" s="8" t="s">
        <v>11</v>
      </c>
      <c r="DE238" s="30" t="s">
        <v>11</v>
      </c>
      <c r="DF238" s="10">
        <f t="shared" si="43"/>
        <v>40.291620000000002</v>
      </c>
      <c r="DG238" s="9">
        <f>IF(S238&lt;Monitors!$H$4,(S238*Monitors!$I$4)+Monitors!$J$4,IF(S238&lt;Monitors!$H$5,(S238*Monitors!$I$5)+Monitors!$J$5,IF(S238&lt;Monitors!$H$6,(S238*Monitors!$I$6)+Monitors!$J$6,IF(S238&lt;Monitors!$H$7,(Monitors!$I$7*S238)+Monitors!$J$7,IF(S238&lt;Monitors!$H$8,(S238*Monitors!$I$8)+Monitors!$J$8,IF(S238&lt;Monitors!$H$9,(S238*Monitors!$I$9)+Monitors!$J$9,IF(S238&lt;Monitors!$H$10,(S238*Monitors!$I$10)+Monitors!$J$10,IF(S238&lt;Monitors!$H$11,(S238*Monitors!$I$11)+Monitors!$J$11,Monitors!$J$12))))))))</f>
        <v>32.791666666666671</v>
      </c>
      <c r="DH238" s="10">
        <f>$DF238-(Monitors!$B$4*'All Data'!$W238)</f>
        <v>31.464420000000004</v>
      </c>
      <c r="DI238" s="10">
        <f>IF($CX238="Yes",DH238-(Monitors!$E$4*(DG238+(Monitors!$B$4*'All Data'!$W238))),'All Data'!DH238)</f>
        <v>31.464420000000004</v>
      </c>
      <c r="DJ238" s="10">
        <f>IF(DD238="Yes",'All Data'!DI238-(DG238*Monitors!$C$4),'All Data'!DI238)</f>
        <v>31.464420000000004</v>
      </c>
      <c r="DK238" s="10">
        <f>IF($DE238="Yes",DJ238-(DG238*Monitors!$D$4),'All Data'!DJ238)</f>
        <v>31.464420000000004</v>
      </c>
      <c r="DL238" s="10">
        <f>IF($CZ238="Yes",DK238-Monitors!$C$7,'All Data'!DK238)</f>
        <v>31.464420000000004</v>
      </c>
      <c r="DM238" s="10">
        <f>IF($DA238="Yes",DL238-Monitors!$D$7,'All Data'!DL238)</f>
        <v>31.464420000000004</v>
      </c>
      <c r="DN238" s="10">
        <f>IF(DB238="Yes",DM238-((DG238+(W238*Monitors!$B$4))*Monitors!$F$4),'All Data'!DM238)</f>
        <v>31.464420000000004</v>
      </c>
      <c r="DO238" s="8" t="str">
        <f t="shared" si="44"/>
        <v>Yes</v>
      </c>
      <c r="DP238" s="10">
        <v>2.0582240000000005</v>
      </c>
      <c r="DQ238" s="10">
        <v>10.841775999999999</v>
      </c>
      <c r="DR238" s="10">
        <v>10.841775999999999</v>
      </c>
      <c r="DS238" s="9">
        <v>15.244296936888032</v>
      </c>
      <c r="DT238" s="9" t="s">
        <v>23</v>
      </c>
      <c r="DU238" s="14">
        <v>0</v>
      </c>
    </row>
    <row r="239" spans="1:125" ht="18" customHeight="1">
      <c r="A239" s="29">
        <v>238</v>
      </c>
      <c r="B239" s="29">
        <v>13</v>
      </c>
      <c r="C239" s="29">
        <v>956</v>
      </c>
      <c r="D239" s="21">
        <v>41760</v>
      </c>
      <c r="E239" s="21">
        <v>41711</v>
      </c>
      <c r="F239" s="21">
        <v>41717</v>
      </c>
      <c r="G239" s="20" t="s">
        <v>4</v>
      </c>
      <c r="H239" s="20"/>
      <c r="I239" s="22">
        <v>6</v>
      </c>
      <c r="J239" s="20" t="s">
        <v>5</v>
      </c>
      <c r="K239" s="20"/>
      <c r="L239" s="20" t="s">
        <v>6</v>
      </c>
      <c r="M239" s="23"/>
      <c r="N239" s="23" t="s">
        <v>7</v>
      </c>
      <c r="O239" s="23"/>
      <c r="P239" s="24">
        <v>9.3000000000000007</v>
      </c>
      <c r="Q239" s="24">
        <v>17.100000000000001</v>
      </c>
      <c r="R239" s="24">
        <v>19.5</v>
      </c>
      <c r="S239" s="24">
        <v>158.96</v>
      </c>
      <c r="T239" s="24">
        <v>1.78</v>
      </c>
      <c r="U239" s="24">
        <v>900</v>
      </c>
      <c r="V239" s="24">
        <v>1600</v>
      </c>
      <c r="W239" s="24">
        <v>1.44</v>
      </c>
      <c r="X239" s="23" t="s">
        <v>40</v>
      </c>
      <c r="Y239" s="23" t="s">
        <v>40</v>
      </c>
      <c r="Z239" s="24">
        <v>9059</v>
      </c>
      <c r="AA239" s="24">
        <v>60</v>
      </c>
      <c r="AB239" s="24">
        <v>170</v>
      </c>
      <c r="AC239" s="24">
        <v>160</v>
      </c>
      <c r="AD239" s="23" t="s">
        <v>237</v>
      </c>
      <c r="AE239" s="23" t="s">
        <v>11</v>
      </c>
      <c r="AF239" s="23" t="s">
        <v>11</v>
      </c>
      <c r="AG239" s="23"/>
      <c r="AH239" s="23"/>
      <c r="AI239" s="23" t="s">
        <v>12</v>
      </c>
      <c r="AJ239" s="23" t="s">
        <v>11</v>
      </c>
      <c r="AK239" s="23" t="s">
        <v>11</v>
      </c>
      <c r="AL239" s="23" t="s">
        <v>25</v>
      </c>
      <c r="AM239" s="23"/>
      <c r="AN239" s="23" t="s">
        <v>14</v>
      </c>
      <c r="AO239" s="23"/>
      <c r="AP239" s="23" t="s">
        <v>14</v>
      </c>
      <c r="AQ239" s="23"/>
      <c r="AR239" s="23"/>
      <c r="AS239" s="23" t="s">
        <v>25</v>
      </c>
      <c r="AT239" s="23"/>
      <c r="AU239" s="23" t="s">
        <v>14</v>
      </c>
      <c r="AV239" s="25"/>
      <c r="AW239" s="25"/>
      <c r="AX239" s="26">
        <v>19.5</v>
      </c>
      <c r="AY239" s="26">
        <v>158.96</v>
      </c>
      <c r="AZ239" s="25" t="s">
        <v>14</v>
      </c>
      <c r="BA239" s="25" t="s">
        <v>14</v>
      </c>
      <c r="BB239" s="23"/>
      <c r="BC239" s="23" t="s">
        <v>15</v>
      </c>
      <c r="BD239" s="23"/>
      <c r="BE239" s="23" t="s">
        <v>11</v>
      </c>
      <c r="BF239" s="23" t="s">
        <v>661</v>
      </c>
      <c r="BG239" s="23" t="s">
        <v>11</v>
      </c>
      <c r="BH239" s="23" t="s">
        <v>17</v>
      </c>
      <c r="BI239" s="23"/>
      <c r="BJ239" s="23"/>
      <c r="BK239" s="23" t="s">
        <v>11</v>
      </c>
      <c r="BL239" s="23" t="s">
        <v>11</v>
      </c>
      <c r="BM239" s="23"/>
      <c r="BN239" s="23"/>
      <c r="BO239" s="24">
        <v>5.9</v>
      </c>
      <c r="BP239" s="24">
        <v>291.10000000000002</v>
      </c>
      <c r="BQ239" s="24">
        <v>250</v>
      </c>
      <c r="BR239" s="24">
        <v>256.2</v>
      </c>
      <c r="BS239" s="24">
        <v>202.1</v>
      </c>
      <c r="BT239" s="23"/>
      <c r="BU239" s="23"/>
      <c r="BV239" s="24">
        <v>12.92</v>
      </c>
      <c r="BW239" s="24">
        <v>0.26</v>
      </c>
      <c r="BX239" s="23"/>
      <c r="BY239" s="24">
        <v>0.11</v>
      </c>
      <c r="BZ239" s="27">
        <v>0.26</v>
      </c>
      <c r="CA239" s="27">
        <v>0.11</v>
      </c>
      <c r="CB239" s="25"/>
      <c r="CC239" s="25"/>
      <c r="CD239" s="28">
        <v>13.07</v>
      </c>
      <c r="CE239" s="28">
        <v>0.3</v>
      </c>
      <c r="CF239" s="25"/>
      <c r="CG239" s="28">
        <v>0.14000000000000001</v>
      </c>
      <c r="CH239" s="28">
        <v>16.309999999999999</v>
      </c>
      <c r="CI239" s="28">
        <v>0.5</v>
      </c>
      <c r="CJ239" s="28">
        <v>0.5</v>
      </c>
      <c r="CK239" s="25"/>
      <c r="CL239" s="25"/>
      <c r="CM239" s="28">
        <v>0.52</v>
      </c>
      <c r="CN239" s="25"/>
      <c r="CO239" s="28">
        <v>0</v>
      </c>
      <c r="CP239" s="30" t="s">
        <v>5</v>
      </c>
      <c r="CQ239" s="8">
        <f t="shared" si="34"/>
        <v>9058.8827377956713</v>
      </c>
      <c r="CR239" s="8">
        <f t="shared" si="35"/>
        <v>20</v>
      </c>
      <c r="CS239" s="8">
        <f t="shared" si="36"/>
        <v>1.5</v>
      </c>
      <c r="CT239" s="8">
        <f t="shared" si="37"/>
        <v>30</v>
      </c>
      <c r="CU239" s="8">
        <f t="shared" si="38"/>
        <v>200</v>
      </c>
      <c r="CV239" s="10">
        <f t="shared" si="39"/>
        <v>46273.256000000008</v>
      </c>
      <c r="CW239" s="10">
        <f t="shared" si="42"/>
        <v>46.273256000000011</v>
      </c>
      <c r="CX239" s="8" t="str">
        <f t="shared" si="40"/>
        <v>No</v>
      </c>
      <c r="CY239" s="30" t="s">
        <v>11</v>
      </c>
      <c r="CZ239" s="30" t="s">
        <v>11</v>
      </c>
      <c r="DA239" s="31" t="s">
        <v>11</v>
      </c>
      <c r="DB239" s="31" t="s">
        <v>11</v>
      </c>
      <c r="DC239" s="8" t="str">
        <f t="shared" si="41"/>
        <v>No</v>
      </c>
      <c r="DD239" s="8" t="s">
        <v>11</v>
      </c>
      <c r="DE239" s="30" t="s">
        <v>11</v>
      </c>
      <c r="DF239" s="10">
        <f t="shared" si="43"/>
        <v>41.09315999999999</v>
      </c>
      <c r="DG239" s="9">
        <f>IF(S239&lt;Monitors!$H$4,(S239*Monitors!$I$4)+Monitors!$J$4,IF(S239&lt;Monitors!$H$5,(S239*Monitors!$I$5)+Monitors!$J$5,IF(S239&lt;Monitors!$H$6,(S239*Monitors!$I$6)+Monitors!$J$6,IF(S239&lt;Monitors!$H$7,(Monitors!$I$7*S239)+Monitors!$J$7,IF(S239&lt;Monitors!$H$8,(S239*Monitors!$I$8)+Monitors!$J$8,IF(S239&lt;Monitors!$H$9,(S239*Monitors!$I$9)+Monitors!$J$9,IF(S239&lt;Monitors!$H$10,(S239*Monitors!$I$10)+Monitors!$J$10,IF(S239&lt;Monitors!$H$11,(S239*Monitors!$I$11)+Monitors!$J$11,Monitors!$J$12))))))))</f>
        <v>32.616666666666667</v>
      </c>
      <c r="DH239" s="10">
        <f>$DF239-(Monitors!$B$4*'All Data'!$W239)</f>
        <v>32.265959999999993</v>
      </c>
      <c r="DI239" s="10">
        <f>IF($CX239="Yes",DH239-(Monitors!$E$4*(DG239+(Monitors!$B$4*'All Data'!$W239))),'All Data'!DH239)</f>
        <v>32.265959999999993</v>
      </c>
      <c r="DJ239" s="10">
        <f>IF(DD239="Yes",'All Data'!DI239-(DG239*Monitors!$C$4),'All Data'!DI239)</f>
        <v>32.265959999999993</v>
      </c>
      <c r="DK239" s="10">
        <f>IF($DE239="Yes",DJ239-(DG239*Monitors!$D$4),'All Data'!DJ239)</f>
        <v>32.265959999999993</v>
      </c>
      <c r="DL239" s="10">
        <f>IF($CZ239="Yes",DK239-Monitors!$C$7,'All Data'!DK239)</f>
        <v>32.265959999999993</v>
      </c>
      <c r="DM239" s="10">
        <f>IF($DA239="Yes",DL239-Monitors!$D$7,'All Data'!DL239)</f>
        <v>32.265959999999993</v>
      </c>
      <c r="DN239" s="10">
        <f>IF(DB239="Yes",DM239-((DG239+(W239*Monitors!$B$4))*Monitors!$F$4),'All Data'!DM239)</f>
        <v>32.265959999999993</v>
      </c>
      <c r="DO239" s="8" t="str">
        <f t="shared" si="44"/>
        <v>Yes</v>
      </c>
      <c r="DP239" s="10">
        <v>1.8509302400000005</v>
      </c>
      <c r="DQ239" s="10">
        <v>11.06906976</v>
      </c>
      <c r="DR239" s="10">
        <v>11.06906976</v>
      </c>
      <c r="DS239" s="9">
        <v>15.164807380104961</v>
      </c>
      <c r="DT239" s="9" t="s">
        <v>23</v>
      </c>
      <c r="DU239" s="14">
        <v>0</v>
      </c>
    </row>
    <row r="240" spans="1:125" ht="18" customHeight="1">
      <c r="A240" s="29">
        <v>239</v>
      </c>
      <c r="B240" s="29">
        <v>19</v>
      </c>
      <c r="C240" s="29">
        <v>1176</v>
      </c>
      <c r="D240" s="21">
        <v>41911</v>
      </c>
      <c r="E240" s="21">
        <v>41894</v>
      </c>
      <c r="F240" s="21">
        <v>41898</v>
      </c>
      <c r="G240" s="20" t="s">
        <v>4</v>
      </c>
      <c r="H240" s="20" t="s">
        <v>26</v>
      </c>
      <c r="I240" s="22">
        <v>6</v>
      </c>
      <c r="J240" s="20" t="s">
        <v>5</v>
      </c>
      <c r="K240" s="20" t="s">
        <v>26</v>
      </c>
      <c r="L240" s="20" t="s">
        <v>6</v>
      </c>
      <c r="M240" s="23" t="s">
        <v>26</v>
      </c>
      <c r="N240" s="23" t="s">
        <v>7</v>
      </c>
      <c r="O240" s="23" t="s">
        <v>26</v>
      </c>
      <c r="P240" s="24">
        <v>9.3000000000000007</v>
      </c>
      <c r="Q240" s="24">
        <v>17.100000000000001</v>
      </c>
      <c r="R240" s="24">
        <v>19.5</v>
      </c>
      <c r="S240" s="24">
        <v>158.94</v>
      </c>
      <c r="T240" s="24">
        <v>1.78</v>
      </c>
      <c r="U240" s="24">
        <v>900</v>
      </c>
      <c r="V240" s="24">
        <v>1600</v>
      </c>
      <c r="W240" s="24">
        <v>1.44</v>
      </c>
      <c r="X240" s="23" t="s">
        <v>40</v>
      </c>
      <c r="Y240" s="23" t="s">
        <v>40</v>
      </c>
      <c r="Z240" s="24">
        <v>9060</v>
      </c>
      <c r="AA240" s="24">
        <v>60</v>
      </c>
      <c r="AB240" s="24">
        <v>170</v>
      </c>
      <c r="AC240" s="24">
        <v>160</v>
      </c>
      <c r="AD240" s="23" t="s">
        <v>28</v>
      </c>
      <c r="AE240" s="23" t="s">
        <v>11</v>
      </c>
      <c r="AF240" s="23" t="s">
        <v>11</v>
      </c>
      <c r="AG240" s="23" t="s">
        <v>26</v>
      </c>
      <c r="AH240" s="23" t="s">
        <v>26</v>
      </c>
      <c r="AI240" s="23" t="s">
        <v>12</v>
      </c>
      <c r="AJ240" s="23" t="s">
        <v>11</v>
      </c>
      <c r="AK240" s="23" t="s">
        <v>23</v>
      </c>
      <c r="AL240" s="23" t="s">
        <v>13</v>
      </c>
      <c r="AM240" s="23" t="s">
        <v>26</v>
      </c>
      <c r="AN240" s="23" t="s">
        <v>14</v>
      </c>
      <c r="AO240" s="23" t="s">
        <v>26</v>
      </c>
      <c r="AP240" s="23" t="s">
        <v>14</v>
      </c>
      <c r="AQ240" s="23" t="s">
        <v>26</v>
      </c>
      <c r="AR240" s="23"/>
      <c r="AS240" s="23" t="s">
        <v>13</v>
      </c>
      <c r="AT240" s="23" t="s">
        <v>26</v>
      </c>
      <c r="AU240" s="23" t="s">
        <v>14</v>
      </c>
      <c r="AV240" s="25" t="s">
        <v>26</v>
      </c>
      <c r="AW240" s="25" t="s">
        <v>26</v>
      </c>
      <c r="AX240" s="26">
        <v>19.5</v>
      </c>
      <c r="AY240" s="26">
        <v>158.94</v>
      </c>
      <c r="AZ240" s="25" t="s">
        <v>14</v>
      </c>
      <c r="BA240" s="25" t="s">
        <v>14</v>
      </c>
      <c r="BB240" s="23" t="s">
        <v>26</v>
      </c>
      <c r="BC240" s="23" t="s">
        <v>15</v>
      </c>
      <c r="BD240" s="23" t="s">
        <v>26</v>
      </c>
      <c r="BE240" s="23" t="s">
        <v>11</v>
      </c>
      <c r="BF240" s="23" t="s">
        <v>722</v>
      </c>
      <c r="BG240" s="23" t="s">
        <v>11</v>
      </c>
      <c r="BH240" s="23" t="s">
        <v>17</v>
      </c>
      <c r="BI240" s="23" t="s">
        <v>26</v>
      </c>
      <c r="BJ240" s="23"/>
      <c r="BK240" s="23" t="s">
        <v>11</v>
      </c>
      <c r="BL240" s="23" t="s">
        <v>11</v>
      </c>
      <c r="BM240" s="23" t="s">
        <v>11</v>
      </c>
      <c r="BN240" s="23"/>
      <c r="BO240" s="24">
        <v>11.4</v>
      </c>
      <c r="BP240" s="24">
        <v>293</v>
      </c>
      <c r="BQ240" s="24">
        <v>250</v>
      </c>
      <c r="BR240" s="24">
        <v>180.1</v>
      </c>
      <c r="BS240" s="24">
        <v>200</v>
      </c>
      <c r="BT240" s="23"/>
      <c r="BU240" s="23"/>
      <c r="BV240" s="24">
        <v>12.96</v>
      </c>
      <c r="BW240" s="24">
        <v>0.25</v>
      </c>
      <c r="BX240" s="23"/>
      <c r="BY240" s="24">
        <v>0.14000000000000001</v>
      </c>
      <c r="BZ240" s="27">
        <v>0.25</v>
      </c>
      <c r="CA240" s="27">
        <v>0.14000000000000001</v>
      </c>
      <c r="CB240" s="25"/>
      <c r="CC240" s="25"/>
      <c r="CD240" s="28">
        <v>13.19</v>
      </c>
      <c r="CE240" s="28">
        <v>0.28999999999999998</v>
      </c>
      <c r="CF240" s="25"/>
      <c r="CG240" s="28">
        <v>0.19</v>
      </c>
      <c r="CH240" s="28">
        <v>16.309999999999999</v>
      </c>
      <c r="CI240" s="28">
        <v>0.5</v>
      </c>
      <c r="CJ240" s="28">
        <v>0.5</v>
      </c>
      <c r="CK240" s="28">
        <v>0</v>
      </c>
      <c r="CL240" s="28">
        <v>0</v>
      </c>
      <c r="CM240" s="28">
        <v>0.5</v>
      </c>
      <c r="CN240" s="25"/>
      <c r="CO240" s="28">
        <v>0</v>
      </c>
      <c r="CP240" s="30" t="s">
        <v>5</v>
      </c>
      <c r="CQ240" s="8">
        <f t="shared" si="34"/>
        <v>9060.0226500566259</v>
      </c>
      <c r="CR240" s="8">
        <f t="shared" si="35"/>
        <v>20</v>
      </c>
      <c r="CS240" s="8">
        <f t="shared" si="36"/>
        <v>1.5</v>
      </c>
      <c r="CT240" s="8">
        <f t="shared" si="37"/>
        <v>30</v>
      </c>
      <c r="CU240" s="8">
        <f t="shared" si="38"/>
        <v>200</v>
      </c>
      <c r="CV240" s="10">
        <f t="shared" si="39"/>
        <v>46569.42</v>
      </c>
      <c r="CW240" s="10">
        <f t="shared" si="42"/>
        <v>46.569420000000001</v>
      </c>
      <c r="CX240" s="8" t="str">
        <f t="shared" si="40"/>
        <v>No</v>
      </c>
      <c r="CY240" s="30" t="s">
        <v>11</v>
      </c>
      <c r="CZ240" s="30" t="s">
        <v>11</v>
      </c>
      <c r="DA240" s="31" t="s">
        <v>11</v>
      </c>
      <c r="DB240" s="31" t="s">
        <v>11</v>
      </c>
      <c r="DC240" s="8" t="str">
        <f t="shared" si="41"/>
        <v>No</v>
      </c>
      <c r="DD240" s="8" t="s">
        <v>11</v>
      </c>
      <c r="DE240" s="30" t="s">
        <v>11</v>
      </c>
      <c r="DF240" s="10">
        <f t="shared" si="43"/>
        <v>41.15885999999999</v>
      </c>
      <c r="DG240" s="9">
        <f>IF(S240&lt;Monitors!$H$4,(S240*Monitors!$I$4)+Monitors!$J$4,IF(S240&lt;Monitors!$H$5,(S240*Monitors!$I$5)+Monitors!$J$5,IF(S240&lt;Monitors!$H$6,(S240*Monitors!$I$6)+Monitors!$J$6,IF(S240&lt;Monitors!$H$7,(Monitors!$I$7*S240)+Monitors!$J$7,IF(S240&lt;Monitors!$H$8,(S240*Monitors!$I$8)+Monitors!$J$8,IF(S240&lt;Monitors!$H$9,(S240*Monitors!$I$9)+Monitors!$J$9,IF(S240&lt;Monitors!$H$10,(S240*Monitors!$I$10)+Monitors!$J$10,IF(S240&lt;Monitors!$H$11,(S240*Monitors!$I$11)+Monitors!$J$11,Monitors!$J$12))))))))</f>
        <v>32.612500000000004</v>
      </c>
      <c r="DH240" s="10">
        <f>$DF240-(Monitors!$B$4*'All Data'!$W240)</f>
        <v>32.331659999999992</v>
      </c>
      <c r="DI240" s="10">
        <f>IF($CX240="Yes",DH240-(Monitors!$E$4*(DG240+(Monitors!$B$4*'All Data'!$W240))),'All Data'!DH240)</f>
        <v>32.331659999999992</v>
      </c>
      <c r="DJ240" s="10">
        <f>IF(DD240="Yes",'All Data'!DI240-(DG240*Monitors!$C$4),'All Data'!DI240)</f>
        <v>32.331659999999992</v>
      </c>
      <c r="DK240" s="10">
        <f>IF($DE240="Yes",DJ240-(DG240*Monitors!$D$4),'All Data'!DJ240)</f>
        <v>32.331659999999992</v>
      </c>
      <c r="DL240" s="10">
        <f>IF($CZ240="Yes",DK240-Monitors!$C$7,'All Data'!DK240)</f>
        <v>32.331659999999992</v>
      </c>
      <c r="DM240" s="10">
        <f>IF($DA240="Yes",DL240-Monitors!$D$7,'All Data'!DL240)</f>
        <v>32.331659999999992</v>
      </c>
      <c r="DN240" s="10">
        <f>IF(DB240="Yes",DM240-((DG240+(W240*Monitors!$B$4))*Monitors!$F$4),'All Data'!DM240)</f>
        <v>32.331659999999992</v>
      </c>
      <c r="DO240" s="8" t="str">
        <f t="shared" si="44"/>
        <v>Yes</v>
      </c>
      <c r="DP240" s="10">
        <v>1.8627768</v>
      </c>
      <c r="DQ240" s="10">
        <v>11.0972232</v>
      </c>
      <c r="DR240" s="10">
        <v>11.0972232</v>
      </c>
      <c r="DS240" s="9">
        <v>15.162914671042667</v>
      </c>
      <c r="DT240" s="9" t="s">
        <v>23</v>
      </c>
      <c r="DU240" s="14">
        <v>0</v>
      </c>
    </row>
    <row r="241" spans="1:125" ht="18" customHeight="1">
      <c r="A241" s="29">
        <v>240</v>
      </c>
      <c r="B241" s="29">
        <v>35</v>
      </c>
      <c r="C241" s="29">
        <v>717</v>
      </c>
      <c r="D241" s="21">
        <v>41307</v>
      </c>
      <c r="E241" s="21">
        <v>41310</v>
      </c>
      <c r="F241" s="21">
        <v>41313</v>
      </c>
      <c r="G241" s="20" t="s">
        <v>4</v>
      </c>
      <c r="H241" s="20" t="s">
        <v>174</v>
      </c>
      <c r="I241" s="22">
        <v>6</v>
      </c>
      <c r="J241" s="20" t="s">
        <v>5</v>
      </c>
      <c r="K241" s="20" t="s">
        <v>26</v>
      </c>
      <c r="L241" s="20" t="s">
        <v>27</v>
      </c>
      <c r="M241" s="23" t="s">
        <v>27</v>
      </c>
      <c r="N241" s="23" t="s">
        <v>7</v>
      </c>
      <c r="O241" s="23" t="s">
        <v>26</v>
      </c>
      <c r="P241" s="24">
        <v>9.4</v>
      </c>
      <c r="Q241" s="24">
        <v>17</v>
      </c>
      <c r="R241" s="24">
        <v>19.5</v>
      </c>
      <c r="S241" s="24">
        <v>146.51</v>
      </c>
      <c r="T241" s="24">
        <v>1.78</v>
      </c>
      <c r="U241" s="24">
        <v>900</v>
      </c>
      <c r="V241" s="24">
        <v>1600</v>
      </c>
      <c r="W241" s="24">
        <v>1.44</v>
      </c>
      <c r="X241" s="23" t="s">
        <v>40</v>
      </c>
      <c r="Y241" s="23" t="s">
        <v>40</v>
      </c>
      <c r="Z241" s="24">
        <v>8973</v>
      </c>
      <c r="AA241" s="24">
        <v>60</v>
      </c>
      <c r="AB241" s="24">
        <v>170</v>
      </c>
      <c r="AC241" s="24">
        <v>160</v>
      </c>
      <c r="AD241" s="23" t="s">
        <v>28</v>
      </c>
      <c r="AE241" s="23" t="s">
        <v>23</v>
      </c>
      <c r="AF241" s="23" t="s">
        <v>11</v>
      </c>
      <c r="AG241" s="23"/>
      <c r="AH241" s="23"/>
      <c r="AI241" s="23" t="s">
        <v>34</v>
      </c>
      <c r="AJ241" s="23" t="s">
        <v>11</v>
      </c>
      <c r="AK241" s="23" t="s">
        <v>23</v>
      </c>
      <c r="AL241" s="23" t="s">
        <v>111</v>
      </c>
      <c r="AM241" s="23" t="s">
        <v>26</v>
      </c>
      <c r="AN241" s="23" t="s">
        <v>14</v>
      </c>
      <c r="AO241" s="23" t="s">
        <v>26</v>
      </c>
      <c r="AP241" s="23" t="s">
        <v>14</v>
      </c>
      <c r="AQ241" s="23" t="s">
        <v>26</v>
      </c>
      <c r="AR241" s="23"/>
      <c r="AS241" s="23" t="s">
        <v>111</v>
      </c>
      <c r="AT241" s="23" t="s">
        <v>26</v>
      </c>
      <c r="AU241" s="23" t="s">
        <v>14</v>
      </c>
      <c r="AV241" s="25" t="s">
        <v>26</v>
      </c>
      <c r="AW241" s="25" t="s">
        <v>26</v>
      </c>
      <c r="AX241" s="26">
        <v>19.5</v>
      </c>
      <c r="AY241" s="26">
        <v>146.51</v>
      </c>
      <c r="AZ241" s="25" t="s">
        <v>14</v>
      </c>
      <c r="BA241" s="25" t="s">
        <v>14</v>
      </c>
      <c r="BB241" s="23" t="s">
        <v>26</v>
      </c>
      <c r="BC241" s="23" t="s">
        <v>15</v>
      </c>
      <c r="BD241" s="23" t="s">
        <v>26</v>
      </c>
      <c r="BE241" s="23" t="s">
        <v>11</v>
      </c>
      <c r="BF241" s="23" t="s">
        <v>335</v>
      </c>
      <c r="BG241" s="23" t="s">
        <v>11</v>
      </c>
      <c r="BH241" s="23" t="s">
        <v>17</v>
      </c>
      <c r="BI241" s="23" t="s">
        <v>26</v>
      </c>
      <c r="BJ241" s="23"/>
      <c r="BK241" s="23" t="s">
        <v>11</v>
      </c>
      <c r="BL241" s="23" t="s">
        <v>11</v>
      </c>
      <c r="BM241" s="23" t="s">
        <v>11</v>
      </c>
      <c r="BN241" s="23"/>
      <c r="BO241" s="24">
        <v>54</v>
      </c>
      <c r="BP241" s="24">
        <v>290</v>
      </c>
      <c r="BQ241" s="24">
        <v>240</v>
      </c>
      <c r="BR241" s="24">
        <v>260</v>
      </c>
      <c r="BS241" s="24">
        <v>200</v>
      </c>
      <c r="BT241" s="23"/>
      <c r="BU241" s="23"/>
      <c r="BV241" s="24">
        <v>13.01</v>
      </c>
      <c r="BW241" s="24">
        <v>0.13</v>
      </c>
      <c r="BX241" s="23"/>
      <c r="BY241" s="24">
        <v>0.11</v>
      </c>
      <c r="BZ241" s="27">
        <v>0.13</v>
      </c>
      <c r="CA241" s="27">
        <v>0.11</v>
      </c>
      <c r="CB241" s="25"/>
      <c r="CC241" s="25"/>
      <c r="CD241" s="28">
        <v>13.04</v>
      </c>
      <c r="CE241" s="28">
        <v>0.14000000000000001</v>
      </c>
      <c r="CF241" s="25"/>
      <c r="CG241" s="28">
        <v>0.12</v>
      </c>
      <c r="CH241" s="28">
        <v>16.350000000000001</v>
      </c>
      <c r="CI241" s="28">
        <v>0.5</v>
      </c>
      <c r="CJ241" s="28">
        <v>0.5</v>
      </c>
      <c r="CK241" s="28">
        <v>0</v>
      </c>
      <c r="CL241" s="28">
        <v>0</v>
      </c>
      <c r="CM241" s="28">
        <v>0.4</v>
      </c>
      <c r="CN241" s="25"/>
      <c r="CO241" s="28">
        <v>0</v>
      </c>
      <c r="CP241" s="30" t="s">
        <v>5</v>
      </c>
      <c r="CQ241" s="8">
        <f t="shared" si="34"/>
        <v>9828.6806361340532</v>
      </c>
      <c r="CR241" s="8">
        <f t="shared" si="35"/>
        <v>20</v>
      </c>
      <c r="CS241" s="8">
        <f t="shared" si="36"/>
        <v>1.5</v>
      </c>
      <c r="CT241" s="8">
        <f t="shared" si="37"/>
        <v>30</v>
      </c>
      <c r="CU241" s="8">
        <f t="shared" si="38"/>
        <v>200</v>
      </c>
      <c r="CV241" s="10">
        <f t="shared" si="39"/>
        <v>42487.899999999994</v>
      </c>
      <c r="CW241" s="10">
        <f t="shared" si="42"/>
        <v>42.487899999999996</v>
      </c>
      <c r="CX241" s="8" t="str">
        <f t="shared" si="40"/>
        <v>No</v>
      </c>
      <c r="CY241" s="30" t="s">
        <v>11</v>
      </c>
      <c r="CZ241" s="30" t="s">
        <v>11</v>
      </c>
      <c r="DA241" s="31" t="s">
        <v>11</v>
      </c>
      <c r="DB241" s="31" t="s">
        <v>11</v>
      </c>
      <c r="DC241" s="8" t="str">
        <f t="shared" si="41"/>
        <v>No</v>
      </c>
      <c r="DD241" s="8" t="s">
        <v>11</v>
      </c>
      <c r="DE241" s="30" t="s">
        <v>11</v>
      </c>
      <c r="DF241" s="10">
        <f t="shared" si="43"/>
        <v>40.628879999999995</v>
      </c>
      <c r="DG241" s="9">
        <f>IF(S241&lt;Monitors!$H$4,(S241*Monitors!$I$4)+Monitors!$J$4,IF(S241&lt;Monitors!$H$5,(S241*Monitors!$I$5)+Monitors!$J$5,IF(S241&lt;Monitors!$H$6,(S241*Monitors!$I$6)+Monitors!$J$6,IF(S241&lt;Monitors!$H$7,(Monitors!$I$7*S241)+Monitors!$J$7,IF(S241&lt;Monitors!$H$8,(S241*Monitors!$I$8)+Monitors!$J$8,IF(S241&lt;Monitors!$H$9,(S241*Monitors!$I$9)+Monitors!$J$9,IF(S241&lt;Monitors!$H$10,(S241*Monitors!$I$10)+Monitors!$J$10,IF(S241&lt;Monitors!$H$11,(S241*Monitors!$I$11)+Monitors!$J$11,Monitors!$J$12))))))))</f>
        <v>28.350624999999994</v>
      </c>
      <c r="DH241" s="10">
        <f>$DF241-(Monitors!$B$4*'All Data'!$W241)</f>
        <v>31.801679999999998</v>
      </c>
      <c r="DI241" s="10">
        <f>IF($CX241="Yes",DH241-(Monitors!$E$4*(DG241+(Monitors!$B$4*'All Data'!$W241))),'All Data'!DH241)</f>
        <v>31.801679999999998</v>
      </c>
      <c r="DJ241" s="10">
        <f>IF(DD241="Yes",'All Data'!DI241-(DG241*Monitors!$C$4),'All Data'!DI241)</f>
        <v>31.801679999999998</v>
      </c>
      <c r="DK241" s="10">
        <f>IF($DE241="Yes",DJ241-(DG241*Monitors!$D$4),'All Data'!DJ241)</f>
        <v>31.801679999999998</v>
      </c>
      <c r="DL241" s="10">
        <f>IF($CZ241="Yes",DK241-Monitors!$C$7,'All Data'!DK241)</f>
        <v>31.801679999999998</v>
      </c>
      <c r="DM241" s="10">
        <f>IF($DA241="Yes",DL241-Monitors!$D$7,'All Data'!DL241)</f>
        <v>31.801679999999998</v>
      </c>
      <c r="DN241" s="10">
        <f>IF(DB241="Yes",DM241-((DG241+(W241*Monitors!$B$4))*Monitors!$F$4),'All Data'!DM241)</f>
        <v>31.801679999999998</v>
      </c>
      <c r="DO241" s="8" t="str">
        <f t="shared" si="44"/>
        <v>No</v>
      </c>
      <c r="DP241" s="10">
        <v>1.6995159999999998</v>
      </c>
      <c r="DQ241" s="10">
        <v>11.310484000000001</v>
      </c>
      <c r="DR241" s="10">
        <v>11.310484000000001</v>
      </c>
      <c r="DS241" s="9">
        <v>13.985731994176586</v>
      </c>
      <c r="DT241" s="9" t="s">
        <v>23</v>
      </c>
      <c r="DU241" s="14">
        <v>0</v>
      </c>
    </row>
    <row r="242" spans="1:125" ht="18" customHeight="1">
      <c r="A242" s="29">
        <v>241</v>
      </c>
      <c r="B242" s="29">
        <v>38</v>
      </c>
      <c r="C242" s="29">
        <v>1061</v>
      </c>
      <c r="D242" s="21">
        <v>41315</v>
      </c>
      <c r="E242" s="21">
        <v>41306</v>
      </c>
      <c r="F242" s="21">
        <v>41312</v>
      </c>
      <c r="G242" s="20" t="s">
        <v>4</v>
      </c>
      <c r="H242" s="20"/>
      <c r="I242" s="22">
        <v>6</v>
      </c>
      <c r="J242" s="20" t="s">
        <v>5</v>
      </c>
      <c r="K242" s="20"/>
      <c r="L242" s="20" t="s">
        <v>6</v>
      </c>
      <c r="M242" s="23"/>
      <c r="N242" s="23" t="s">
        <v>7</v>
      </c>
      <c r="O242" s="23"/>
      <c r="P242" s="24">
        <v>9.6</v>
      </c>
      <c r="Q242" s="24">
        <v>17</v>
      </c>
      <c r="R242" s="24">
        <v>19.5</v>
      </c>
      <c r="S242" s="24">
        <v>162.69999999999999</v>
      </c>
      <c r="T242" s="24">
        <v>1.78</v>
      </c>
      <c r="U242" s="24">
        <v>900</v>
      </c>
      <c r="V242" s="24">
        <v>1600</v>
      </c>
      <c r="W242" s="24">
        <v>1.44</v>
      </c>
      <c r="X242" s="23" t="s">
        <v>40</v>
      </c>
      <c r="Y242" s="23" t="s">
        <v>40</v>
      </c>
      <c r="Z242" s="24">
        <v>8850</v>
      </c>
      <c r="AA242" s="24">
        <v>60</v>
      </c>
      <c r="AB242" s="24">
        <v>170</v>
      </c>
      <c r="AC242" s="24">
        <v>160</v>
      </c>
      <c r="AD242" s="23" t="s">
        <v>10</v>
      </c>
      <c r="AE242" s="23" t="s">
        <v>11</v>
      </c>
      <c r="AF242" s="23" t="s">
        <v>11</v>
      </c>
      <c r="AG242" s="23"/>
      <c r="AH242" s="23"/>
      <c r="AI242" s="23" t="s">
        <v>12</v>
      </c>
      <c r="AJ242" s="23" t="s">
        <v>23</v>
      </c>
      <c r="AK242" s="23" t="s">
        <v>23</v>
      </c>
      <c r="AL242" s="23" t="s">
        <v>13</v>
      </c>
      <c r="AM242" s="23"/>
      <c r="AN242" s="23" t="s">
        <v>14</v>
      </c>
      <c r="AO242" s="23"/>
      <c r="AP242" s="23" t="s">
        <v>14</v>
      </c>
      <c r="AQ242" s="23"/>
      <c r="AR242" s="23"/>
      <c r="AS242" s="23" t="s">
        <v>13</v>
      </c>
      <c r="AT242" s="23"/>
      <c r="AU242" s="23" t="s">
        <v>14</v>
      </c>
      <c r="AV242" s="25"/>
      <c r="AW242" s="25"/>
      <c r="AX242" s="26">
        <v>19.5</v>
      </c>
      <c r="AY242" s="26">
        <v>162.69999999999999</v>
      </c>
      <c r="AZ242" s="25" t="s">
        <v>14</v>
      </c>
      <c r="BA242" s="25" t="s">
        <v>14</v>
      </c>
      <c r="BB242" s="23"/>
      <c r="BC242" s="23" t="s">
        <v>15</v>
      </c>
      <c r="BD242" s="23"/>
      <c r="BE242" s="23" t="s">
        <v>11</v>
      </c>
      <c r="BF242" s="23" t="s">
        <v>705</v>
      </c>
      <c r="BG242" s="23" t="s">
        <v>11</v>
      </c>
      <c r="BH242" s="23" t="s">
        <v>17</v>
      </c>
      <c r="BI242" s="23"/>
      <c r="BJ242" s="23" t="s">
        <v>272</v>
      </c>
      <c r="BK242" s="23" t="s">
        <v>11</v>
      </c>
      <c r="BL242" s="23" t="s">
        <v>11</v>
      </c>
      <c r="BM242" s="23"/>
      <c r="BN242" s="23"/>
      <c r="BO242" s="24">
        <v>16.8</v>
      </c>
      <c r="BP242" s="24">
        <v>249.3</v>
      </c>
      <c r="BQ242" s="24">
        <v>250</v>
      </c>
      <c r="BR242" s="24">
        <v>243.4</v>
      </c>
      <c r="BS242" s="24">
        <v>200</v>
      </c>
      <c r="BT242" s="23"/>
      <c r="BU242" s="23"/>
      <c r="BV242" s="24">
        <v>13.07</v>
      </c>
      <c r="BW242" s="24">
        <v>0.15</v>
      </c>
      <c r="BX242" s="23"/>
      <c r="BY242" s="24">
        <v>0.13</v>
      </c>
      <c r="BZ242" s="27">
        <v>0.15</v>
      </c>
      <c r="CA242" s="27">
        <v>0.13</v>
      </c>
      <c r="CB242" s="25"/>
      <c r="CC242" s="25"/>
      <c r="CD242" s="28">
        <v>13.33</v>
      </c>
      <c r="CE242" s="28">
        <v>0.18</v>
      </c>
      <c r="CF242" s="25"/>
      <c r="CG242" s="28">
        <v>0.15</v>
      </c>
      <c r="CH242" s="28">
        <v>16.399999999999999</v>
      </c>
      <c r="CI242" s="28">
        <v>0.5</v>
      </c>
      <c r="CJ242" s="28">
        <v>0.5</v>
      </c>
      <c r="CK242" s="25"/>
      <c r="CL242" s="25"/>
      <c r="CM242" s="28">
        <v>0.44</v>
      </c>
      <c r="CN242" s="25"/>
      <c r="CO242" s="28">
        <v>0</v>
      </c>
      <c r="CP242" s="30" t="s">
        <v>5</v>
      </c>
      <c r="CQ242" s="8">
        <f t="shared" si="34"/>
        <v>8850.6453595574676</v>
      </c>
      <c r="CR242" s="8">
        <f t="shared" si="35"/>
        <v>20</v>
      </c>
      <c r="CS242" s="8">
        <f t="shared" si="36"/>
        <v>1.5</v>
      </c>
      <c r="CT242" s="8">
        <f t="shared" si="37"/>
        <v>30</v>
      </c>
      <c r="CU242" s="8">
        <f t="shared" si="38"/>
        <v>200</v>
      </c>
      <c r="CV242" s="10">
        <f t="shared" si="39"/>
        <v>40561.11</v>
      </c>
      <c r="CW242" s="10">
        <f t="shared" si="42"/>
        <v>40.561109999999999</v>
      </c>
      <c r="CX242" s="8" t="str">
        <f t="shared" si="40"/>
        <v>No</v>
      </c>
      <c r="CY242" s="30" t="s">
        <v>11</v>
      </c>
      <c r="CZ242" s="30" t="s">
        <v>11</v>
      </c>
      <c r="DA242" s="31" t="s">
        <v>11</v>
      </c>
      <c r="DB242" s="31" t="s">
        <v>11</v>
      </c>
      <c r="DC242" s="8" t="str">
        <f t="shared" si="41"/>
        <v>No</v>
      </c>
      <c r="DD242" s="8" t="s">
        <v>11</v>
      </c>
      <c r="DE242" s="30" t="s">
        <v>11</v>
      </c>
      <c r="DF242" s="10">
        <f t="shared" si="43"/>
        <v>40.926719999999996</v>
      </c>
      <c r="DG242" s="9">
        <f>IF(S242&lt;Monitors!$H$4,(S242*Monitors!$I$4)+Monitors!$J$4,IF(S242&lt;Monitors!$H$5,(S242*Monitors!$I$5)+Monitors!$J$5,IF(S242&lt;Monitors!$H$6,(S242*Monitors!$I$6)+Monitors!$J$6,IF(S242&lt;Monitors!$H$7,(Monitors!$I$7*S242)+Monitors!$J$7,IF(S242&lt;Monitors!$H$8,(S242*Monitors!$I$8)+Monitors!$J$8,IF(S242&lt;Monitors!$H$9,(S242*Monitors!$I$9)+Monitors!$J$9,IF(S242&lt;Monitors!$H$10,(S242*Monitors!$I$10)+Monitors!$J$10,IF(S242&lt;Monitors!$H$11,(S242*Monitors!$I$11)+Monitors!$J$11,Monitors!$J$12))))))))</f>
        <v>33.395833333333336</v>
      </c>
      <c r="DH242" s="10">
        <f>$DF242-(Monitors!$B$4*'All Data'!$W242)</f>
        <v>32.099519999999998</v>
      </c>
      <c r="DI242" s="10">
        <f>IF($CX242="Yes",DH242-(Monitors!$E$4*(DG242+(Monitors!$B$4*'All Data'!$W242))),'All Data'!DH242)</f>
        <v>32.099519999999998</v>
      </c>
      <c r="DJ242" s="10">
        <f>IF(DD242="Yes",'All Data'!DI242-(DG242*Monitors!$C$4),'All Data'!DI242)</f>
        <v>32.099519999999998</v>
      </c>
      <c r="DK242" s="10">
        <f>IF($DE242="Yes",DJ242-(DG242*Monitors!$D$4),'All Data'!DJ242)</f>
        <v>32.099519999999998</v>
      </c>
      <c r="DL242" s="10">
        <f>IF($CZ242="Yes",DK242-Monitors!$C$7,'All Data'!DK242)</f>
        <v>32.099519999999998</v>
      </c>
      <c r="DM242" s="10">
        <f>IF($DA242="Yes",DL242-Monitors!$D$7,'All Data'!DL242)</f>
        <v>32.099519999999998</v>
      </c>
      <c r="DN242" s="10">
        <f>IF(DB242="Yes",DM242-((DG242+(W242*Monitors!$B$4))*Monitors!$F$4),'All Data'!DM242)</f>
        <v>32.099519999999998</v>
      </c>
      <c r="DO242" s="8" t="str">
        <f t="shared" si="44"/>
        <v>Yes</v>
      </c>
      <c r="DP242" s="10">
        <v>1.6224444000000002</v>
      </c>
      <c r="DQ242" s="10">
        <v>11.447555599999999</v>
      </c>
      <c r="DR242" s="10">
        <v>11.447555599999999</v>
      </c>
      <c r="DS242" s="9">
        <v>15.518660944462322</v>
      </c>
      <c r="DT242" s="9" t="s">
        <v>23</v>
      </c>
      <c r="DU242" s="14">
        <v>0</v>
      </c>
    </row>
    <row r="243" spans="1:125" ht="18" customHeight="1">
      <c r="A243" s="29">
        <v>242</v>
      </c>
      <c r="B243" s="29">
        <v>19</v>
      </c>
      <c r="C243" s="29">
        <v>672</v>
      </c>
      <c r="D243" s="21">
        <v>41791</v>
      </c>
      <c r="E243" s="21">
        <v>41771</v>
      </c>
      <c r="F243" s="21">
        <v>41772</v>
      </c>
      <c r="G243" s="20"/>
      <c r="H243" s="20"/>
      <c r="I243" s="22">
        <v>6</v>
      </c>
      <c r="J243" s="20" t="s">
        <v>5</v>
      </c>
      <c r="K243" s="20"/>
      <c r="L243" s="20" t="s">
        <v>6</v>
      </c>
      <c r="M243" s="23"/>
      <c r="N243" s="23" t="s">
        <v>7</v>
      </c>
      <c r="O243" s="23"/>
      <c r="P243" s="24">
        <v>9</v>
      </c>
      <c r="Q243" s="24">
        <v>17</v>
      </c>
      <c r="R243" s="24">
        <v>19.5</v>
      </c>
      <c r="S243" s="24">
        <v>187</v>
      </c>
      <c r="T243" s="24">
        <v>1.78</v>
      </c>
      <c r="U243" s="24">
        <v>900</v>
      </c>
      <c r="V243" s="24">
        <v>1600</v>
      </c>
      <c r="W243" s="24">
        <v>1.44</v>
      </c>
      <c r="X243" s="23" t="s">
        <v>40</v>
      </c>
      <c r="Y243" s="23" t="s">
        <v>40</v>
      </c>
      <c r="Z243" s="24">
        <v>187</v>
      </c>
      <c r="AA243" s="24">
        <v>60</v>
      </c>
      <c r="AB243" s="24">
        <v>170</v>
      </c>
      <c r="AC243" s="24">
        <v>160</v>
      </c>
      <c r="AD243" s="23" t="s">
        <v>10</v>
      </c>
      <c r="AE243" s="23" t="s">
        <v>11</v>
      </c>
      <c r="AF243" s="23" t="s">
        <v>11</v>
      </c>
      <c r="AG243" s="23"/>
      <c r="AH243" s="23"/>
      <c r="AI243" s="23" t="s">
        <v>34</v>
      </c>
      <c r="AJ243" s="23" t="s">
        <v>11</v>
      </c>
      <c r="AK243" s="23" t="s">
        <v>11</v>
      </c>
      <c r="AL243" s="23" t="s">
        <v>111</v>
      </c>
      <c r="AM243" s="23" t="s">
        <v>14</v>
      </c>
      <c r="AN243" s="23" t="s">
        <v>14</v>
      </c>
      <c r="AO243" s="23"/>
      <c r="AP243" s="23" t="s">
        <v>14</v>
      </c>
      <c r="AQ243" s="23"/>
      <c r="AR243" s="23"/>
      <c r="AS243" s="23" t="s">
        <v>111</v>
      </c>
      <c r="AT243" s="23" t="s">
        <v>14</v>
      </c>
      <c r="AU243" s="23" t="s">
        <v>14</v>
      </c>
      <c r="AV243" s="25"/>
      <c r="AW243" s="25"/>
      <c r="AX243" s="26">
        <v>19.5</v>
      </c>
      <c r="AY243" s="26">
        <v>187</v>
      </c>
      <c r="AZ243" s="25" t="s">
        <v>14</v>
      </c>
      <c r="BA243" s="25" t="s">
        <v>14</v>
      </c>
      <c r="BB243" s="23"/>
      <c r="BC243" s="23" t="s">
        <v>24</v>
      </c>
      <c r="BD243" s="23" t="s">
        <v>695</v>
      </c>
      <c r="BE243" s="23" t="s">
        <v>11</v>
      </c>
      <c r="BF243" s="23" t="s">
        <v>16</v>
      </c>
      <c r="BG243" s="23" t="s">
        <v>11</v>
      </c>
      <c r="BH243" s="23" t="s">
        <v>17</v>
      </c>
      <c r="BI243" s="23"/>
      <c r="BJ243" s="23" t="s">
        <v>157</v>
      </c>
      <c r="BK243" s="23" t="s">
        <v>11</v>
      </c>
      <c r="BL243" s="23" t="s">
        <v>11</v>
      </c>
      <c r="BM243" s="23"/>
      <c r="BN243" s="23"/>
      <c r="BO243" s="24">
        <v>7</v>
      </c>
      <c r="BP243" s="24">
        <v>275</v>
      </c>
      <c r="BQ243" s="24">
        <v>250</v>
      </c>
      <c r="BR243" s="24">
        <v>253</v>
      </c>
      <c r="BS243" s="24">
        <v>200</v>
      </c>
      <c r="BT243" s="23"/>
      <c r="BU243" s="23" t="s">
        <v>20</v>
      </c>
      <c r="BV243" s="24">
        <v>13.1</v>
      </c>
      <c r="BW243" s="24">
        <v>0.23</v>
      </c>
      <c r="BX243" s="24">
        <v>0</v>
      </c>
      <c r="BY243" s="24">
        <v>0.16</v>
      </c>
      <c r="BZ243" s="27">
        <v>0.23</v>
      </c>
      <c r="CA243" s="27">
        <v>0.16</v>
      </c>
      <c r="CB243" s="25"/>
      <c r="CC243" s="25" t="s">
        <v>20</v>
      </c>
      <c r="CD243" s="28">
        <v>13.1</v>
      </c>
      <c r="CE243" s="28">
        <v>0.23</v>
      </c>
      <c r="CF243" s="28">
        <v>0</v>
      </c>
      <c r="CG243" s="28">
        <v>0.17</v>
      </c>
      <c r="CH243" s="28">
        <v>16.3</v>
      </c>
      <c r="CI243" s="28">
        <v>0.5</v>
      </c>
      <c r="CJ243" s="28">
        <v>0.5</v>
      </c>
      <c r="CK243" s="25"/>
      <c r="CL243" s="25"/>
      <c r="CM243" s="28">
        <v>0.5</v>
      </c>
      <c r="CN243" s="25"/>
      <c r="CO243" s="28">
        <v>0</v>
      </c>
      <c r="CP243" s="30" t="s">
        <v>5</v>
      </c>
      <c r="CQ243" s="8">
        <f t="shared" si="34"/>
        <v>7700.5347593582892</v>
      </c>
      <c r="CR243" s="8">
        <f t="shared" si="35"/>
        <v>20</v>
      </c>
      <c r="CS243" s="8">
        <f t="shared" si="36"/>
        <v>1.5</v>
      </c>
      <c r="CT243" s="8">
        <f t="shared" si="37"/>
        <v>30</v>
      </c>
      <c r="CU243" s="8">
        <f t="shared" si="38"/>
        <v>200</v>
      </c>
      <c r="CV243" s="10">
        <f t="shared" si="39"/>
        <v>51425</v>
      </c>
      <c r="CW243" s="10">
        <f t="shared" si="42"/>
        <v>51.424999999999997</v>
      </c>
      <c r="CX243" s="8" t="str">
        <f t="shared" si="40"/>
        <v>No</v>
      </c>
      <c r="CY243" s="30" t="s">
        <v>11</v>
      </c>
      <c r="CZ243" s="30" t="s">
        <v>11</v>
      </c>
      <c r="DA243" s="31" t="s">
        <v>11</v>
      </c>
      <c r="DB243" s="31" t="s">
        <v>11</v>
      </c>
      <c r="DC243" s="8" t="str">
        <f t="shared" si="41"/>
        <v>No</v>
      </c>
      <c r="DD243" s="8" t="s">
        <v>11</v>
      </c>
      <c r="DE243" s="30" t="s">
        <v>11</v>
      </c>
      <c r="DF243" s="10">
        <f t="shared" si="43"/>
        <v>41.474219999999995</v>
      </c>
      <c r="DG243" s="9">
        <f>IF(S243&lt;Monitors!$H$4,(S243*Monitors!$I$4)+Monitors!$J$4,IF(S243&lt;Monitors!$H$5,(S243*Monitors!$I$5)+Monitors!$J$5,IF(S243&lt;Monitors!$H$6,(S243*Monitors!$I$6)+Monitors!$J$6,IF(S243&lt;Monitors!$H$7,(Monitors!$I$7*S243)+Monitors!$J$7,IF(S243&lt;Monitors!$H$8,(S243*Monitors!$I$8)+Monitors!$J$8,IF(S243&lt;Monitors!$H$9,(S243*Monitors!$I$9)+Monitors!$J$9,IF(S243&lt;Monitors!$H$10,(S243*Monitors!$I$10)+Monitors!$J$10,IF(S243&lt;Monitors!$H$11,(S243*Monitors!$I$11)+Monitors!$J$11,Monitors!$J$12))))))))</f>
        <v>37.35</v>
      </c>
      <c r="DH243" s="10">
        <f>$DF243-(Monitors!$B$4*'All Data'!$W243)</f>
        <v>32.647019999999998</v>
      </c>
      <c r="DI243" s="10">
        <f>IF($CX243="Yes",DH243-(Monitors!$E$4*(DG243+(Monitors!$B$4*'All Data'!$W243))),'All Data'!DH243)</f>
        <v>32.647019999999998</v>
      </c>
      <c r="DJ243" s="10">
        <f>IF(DD243="Yes",'All Data'!DI243-(DG243*Monitors!$C$4),'All Data'!DI243)</f>
        <v>32.647019999999998</v>
      </c>
      <c r="DK243" s="10">
        <f>IF($DE243="Yes",DJ243-(DG243*Monitors!$D$4),'All Data'!DJ243)</f>
        <v>32.647019999999998</v>
      </c>
      <c r="DL243" s="10">
        <f>IF($CZ243="Yes",DK243-Monitors!$C$7,'All Data'!DK243)</f>
        <v>32.647019999999998</v>
      </c>
      <c r="DM243" s="10">
        <f>IF($DA243="Yes",DL243-Monitors!$D$7,'All Data'!DL243)</f>
        <v>32.647019999999998</v>
      </c>
      <c r="DN243" s="10">
        <f>IF(DB243="Yes",DM243-((DG243+(W243*Monitors!$B$4))*Monitors!$F$4),'All Data'!DM243)</f>
        <v>32.647019999999998</v>
      </c>
      <c r="DO243" s="8" t="str">
        <f t="shared" si="44"/>
        <v>Yes</v>
      </c>
      <c r="DP243" s="10">
        <v>2.0570000000000004</v>
      </c>
      <c r="DQ243" s="10">
        <v>11.042999999999999</v>
      </c>
      <c r="DR243" s="10">
        <v>11.042999999999999</v>
      </c>
      <c r="DS243" s="9">
        <v>17.813362328536517</v>
      </c>
      <c r="DT243" s="9" t="s">
        <v>23</v>
      </c>
      <c r="DU243" s="14">
        <v>0</v>
      </c>
    </row>
    <row r="244" spans="1:125" ht="18" customHeight="1">
      <c r="A244" s="29">
        <v>243</v>
      </c>
      <c r="B244" s="29">
        <v>5</v>
      </c>
      <c r="C244" s="29">
        <v>801</v>
      </c>
      <c r="D244" s="21">
        <v>41455</v>
      </c>
      <c r="E244" s="21">
        <v>41438</v>
      </c>
      <c r="F244" s="21">
        <v>41439</v>
      </c>
      <c r="G244" s="20" t="s">
        <v>4</v>
      </c>
      <c r="H244" s="20"/>
      <c r="I244" s="22">
        <v>6</v>
      </c>
      <c r="J244" s="20" t="s">
        <v>5</v>
      </c>
      <c r="K244" s="20"/>
      <c r="L244" s="20" t="s">
        <v>6</v>
      </c>
      <c r="M244" s="23"/>
      <c r="N244" s="23" t="s">
        <v>7</v>
      </c>
      <c r="O244" s="23"/>
      <c r="P244" s="24">
        <v>96</v>
      </c>
      <c r="Q244" s="24">
        <v>170</v>
      </c>
      <c r="R244" s="24">
        <v>19.5</v>
      </c>
      <c r="S244" s="24">
        <v>163</v>
      </c>
      <c r="T244" s="24">
        <v>1.78</v>
      </c>
      <c r="U244" s="24">
        <v>900</v>
      </c>
      <c r="V244" s="24">
        <v>1600</v>
      </c>
      <c r="W244" s="24">
        <v>1.44</v>
      </c>
      <c r="X244" s="23" t="s">
        <v>40</v>
      </c>
      <c r="Y244" s="23" t="s">
        <v>40</v>
      </c>
      <c r="Z244" s="24">
        <v>8850</v>
      </c>
      <c r="AA244" s="24">
        <v>60</v>
      </c>
      <c r="AB244" s="24">
        <v>170</v>
      </c>
      <c r="AC244" s="24">
        <v>160</v>
      </c>
      <c r="AD244" s="23" t="s">
        <v>10</v>
      </c>
      <c r="AE244" s="23" t="s">
        <v>11</v>
      </c>
      <c r="AF244" s="23" t="s">
        <v>11</v>
      </c>
      <c r="AG244" s="23"/>
      <c r="AH244" s="23"/>
      <c r="AI244" s="23" t="s">
        <v>12</v>
      </c>
      <c r="AJ244" s="23" t="s">
        <v>11</v>
      </c>
      <c r="AK244" s="23" t="s">
        <v>11</v>
      </c>
      <c r="AL244" s="23" t="s">
        <v>25</v>
      </c>
      <c r="AM244" s="23"/>
      <c r="AN244" s="23" t="s">
        <v>14</v>
      </c>
      <c r="AO244" s="23"/>
      <c r="AP244" s="23" t="s">
        <v>14</v>
      </c>
      <c r="AQ244" s="23"/>
      <c r="AR244" s="23"/>
      <c r="AS244" s="23" t="s">
        <v>25</v>
      </c>
      <c r="AT244" s="23"/>
      <c r="AU244" s="23" t="s">
        <v>14</v>
      </c>
      <c r="AV244" s="25"/>
      <c r="AW244" s="25"/>
      <c r="AX244" s="26">
        <v>19.5</v>
      </c>
      <c r="AY244" s="26">
        <v>163</v>
      </c>
      <c r="AZ244" s="25" t="s">
        <v>14</v>
      </c>
      <c r="BA244" s="25" t="s">
        <v>14</v>
      </c>
      <c r="BB244" s="23"/>
      <c r="BC244" s="23" t="s">
        <v>15</v>
      </c>
      <c r="BD244" s="23"/>
      <c r="BE244" s="23" t="s">
        <v>11</v>
      </c>
      <c r="BF244" s="23" t="s">
        <v>178</v>
      </c>
      <c r="BG244" s="23" t="s">
        <v>11</v>
      </c>
      <c r="BH244" s="23" t="s">
        <v>17</v>
      </c>
      <c r="BI244" s="23"/>
      <c r="BJ244" s="23" t="s">
        <v>18</v>
      </c>
      <c r="BK244" s="23" t="s">
        <v>11</v>
      </c>
      <c r="BL244" s="23" t="s">
        <v>11</v>
      </c>
      <c r="BM244" s="23"/>
      <c r="BN244" s="23"/>
      <c r="BO244" s="24">
        <v>30.1</v>
      </c>
      <c r="BP244" s="24">
        <v>224.1</v>
      </c>
      <c r="BQ244" s="24">
        <v>300</v>
      </c>
      <c r="BR244" s="24">
        <v>202.1</v>
      </c>
      <c r="BS244" s="24">
        <v>202.1</v>
      </c>
      <c r="BT244" s="23"/>
      <c r="BU244" s="23"/>
      <c r="BV244" s="24">
        <v>13.11</v>
      </c>
      <c r="BW244" s="24">
        <v>0.26</v>
      </c>
      <c r="BX244" s="24">
        <v>0</v>
      </c>
      <c r="BY244" s="24">
        <v>0.1</v>
      </c>
      <c r="BZ244" s="27">
        <v>0.26</v>
      </c>
      <c r="CA244" s="27">
        <v>0.1</v>
      </c>
      <c r="CB244" s="25"/>
      <c r="CC244" s="25"/>
      <c r="CD244" s="28">
        <v>13.04</v>
      </c>
      <c r="CE244" s="28">
        <v>0.31</v>
      </c>
      <c r="CF244" s="28">
        <v>0</v>
      </c>
      <c r="CG244" s="28">
        <v>0.15</v>
      </c>
      <c r="CH244" s="28">
        <v>16.399999999999999</v>
      </c>
      <c r="CI244" s="28">
        <v>0.5</v>
      </c>
      <c r="CJ244" s="28">
        <v>0.5</v>
      </c>
      <c r="CK244" s="25"/>
      <c r="CL244" s="25"/>
      <c r="CM244" s="28">
        <v>0.52</v>
      </c>
      <c r="CN244" s="25"/>
      <c r="CO244" s="28">
        <v>0</v>
      </c>
      <c r="CP244" s="30" t="s">
        <v>5</v>
      </c>
      <c r="CQ244" s="8">
        <f t="shared" si="34"/>
        <v>8834.3558282208596</v>
      </c>
      <c r="CR244" s="8">
        <f t="shared" si="35"/>
        <v>20</v>
      </c>
      <c r="CS244" s="8">
        <f t="shared" si="36"/>
        <v>1.5</v>
      </c>
      <c r="CT244" s="8">
        <f t="shared" si="37"/>
        <v>30</v>
      </c>
      <c r="CU244" s="8">
        <f t="shared" si="38"/>
        <v>200</v>
      </c>
      <c r="CV244" s="10">
        <f t="shared" si="39"/>
        <v>36528.299999999996</v>
      </c>
      <c r="CW244" s="10">
        <f t="shared" si="42"/>
        <v>36.528299999999994</v>
      </c>
      <c r="CX244" s="8" t="str">
        <f t="shared" si="40"/>
        <v>No</v>
      </c>
      <c r="CY244" s="30" t="s">
        <v>11</v>
      </c>
      <c r="CZ244" s="30" t="s">
        <v>11</v>
      </c>
      <c r="DA244" s="31" t="s">
        <v>11</v>
      </c>
      <c r="DB244" s="31" t="s">
        <v>11</v>
      </c>
      <c r="DC244" s="8" t="str">
        <f t="shared" si="41"/>
        <v>No</v>
      </c>
      <c r="DD244" s="8" t="s">
        <v>11</v>
      </c>
      <c r="DE244" s="30" t="s">
        <v>11</v>
      </c>
      <c r="DF244" s="10">
        <f t="shared" si="43"/>
        <v>41.675699999999999</v>
      </c>
      <c r="DG244" s="9">
        <f>IF(S244&lt;Monitors!$H$4,(S244*Monitors!$I$4)+Monitors!$J$4,IF(S244&lt;Monitors!$H$5,(S244*Monitors!$I$5)+Monitors!$J$5,IF(S244&lt;Monitors!$H$6,(S244*Monitors!$I$6)+Monitors!$J$6,IF(S244&lt;Monitors!$H$7,(Monitors!$I$7*S244)+Monitors!$J$7,IF(S244&lt;Monitors!$H$8,(S244*Monitors!$I$8)+Monitors!$J$8,IF(S244&lt;Monitors!$H$9,(S244*Monitors!$I$9)+Monitors!$J$9,IF(S244&lt;Monitors!$H$10,(S244*Monitors!$I$10)+Monitors!$J$10,IF(S244&lt;Monitors!$H$11,(S244*Monitors!$I$11)+Monitors!$J$11,Monitors!$J$12))))))))</f>
        <v>33.458333333333336</v>
      </c>
      <c r="DH244" s="10">
        <f>$DF244-(Monitors!$B$4*'All Data'!$W244)</f>
        <v>32.848500000000001</v>
      </c>
      <c r="DI244" s="10">
        <f>IF($CX244="Yes",DH244-(Monitors!$E$4*(DG244+(Monitors!$B$4*'All Data'!$W244))),'All Data'!DH244)</f>
        <v>32.848500000000001</v>
      </c>
      <c r="DJ244" s="10">
        <f>IF(DD244="Yes",'All Data'!DI244-(DG244*Monitors!$C$4),'All Data'!DI244)</f>
        <v>32.848500000000001</v>
      </c>
      <c r="DK244" s="10">
        <f>IF($DE244="Yes",DJ244-(DG244*Monitors!$D$4),'All Data'!DJ244)</f>
        <v>32.848500000000001</v>
      </c>
      <c r="DL244" s="10">
        <f>IF($CZ244="Yes",DK244-Monitors!$C$7,'All Data'!DK244)</f>
        <v>32.848500000000001</v>
      </c>
      <c r="DM244" s="10">
        <f>IF($DA244="Yes",DL244-Monitors!$D$7,'All Data'!DL244)</f>
        <v>32.848500000000001</v>
      </c>
      <c r="DN244" s="10">
        <f>IF(DB244="Yes",DM244-((DG244+(W244*Monitors!$B$4))*Monitors!$F$4),'All Data'!DM244)</f>
        <v>32.848500000000001</v>
      </c>
      <c r="DO244" s="8" t="str">
        <f t="shared" si="44"/>
        <v>Yes</v>
      </c>
      <c r="DP244" s="10">
        <v>1.4611319999999999</v>
      </c>
      <c r="DQ244" s="10">
        <v>11.648868</v>
      </c>
      <c r="DR244" s="10">
        <v>11.648868</v>
      </c>
      <c r="DS244" s="9">
        <v>15.547037666577177</v>
      </c>
      <c r="DT244" s="9" t="s">
        <v>23</v>
      </c>
      <c r="DU244" s="14">
        <v>0</v>
      </c>
    </row>
    <row r="245" spans="1:125" ht="18" customHeight="1">
      <c r="A245" s="29">
        <v>244</v>
      </c>
      <c r="B245" s="29">
        <v>5</v>
      </c>
      <c r="C245" s="29">
        <v>1270</v>
      </c>
      <c r="D245" s="21">
        <v>41290</v>
      </c>
      <c r="E245" s="21">
        <v>41278</v>
      </c>
      <c r="F245" s="21">
        <v>41562</v>
      </c>
      <c r="G245" s="20" t="s">
        <v>4</v>
      </c>
      <c r="H245" s="20"/>
      <c r="I245" s="22">
        <v>6</v>
      </c>
      <c r="J245" s="20" t="s">
        <v>5</v>
      </c>
      <c r="K245" s="20"/>
      <c r="L245" s="20" t="s">
        <v>6</v>
      </c>
      <c r="M245" s="23"/>
      <c r="N245" s="23" t="s">
        <v>7</v>
      </c>
      <c r="O245" s="23"/>
      <c r="P245" s="24">
        <v>96</v>
      </c>
      <c r="Q245" s="24">
        <v>170</v>
      </c>
      <c r="R245" s="24">
        <v>19.5</v>
      </c>
      <c r="S245" s="24">
        <v>163</v>
      </c>
      <c r="T245" s="24">
        <v>1.78</v>
      </c>
      <c r="U245" s="24">
        <v>900</v>
      </c>
      <c r="V245" s="24">
        <v>1600</v>
      </c>
      <c r="W245" s="24">
        <v>1.44</v>
      </c>
      <c r="X245" s="23" t="s">
        <v>40</v>
      </c>
      <c r="Y245" s="23" t="s">
        <v>40</v>
      </c>
      <c r="Z245" s="24">
        <v>8850</v>
      </c>
      <c r="AA245" s="24">
        <v>60</v>
      </c>
      <c r="AB245" s="24">
        <v>170</v>
      </c>
      <c r="AC245" s="24">
        <v>160</v>
      </c>
      <c r="AD245" s="23" t="s">
        <v>10</v>
      </c>
      <c r="AE245" s="23" t="s">
        <v>11</v>
      </c>
      <c r="AF245" s="23" t="s">
        <v>11</v>
      </c>
      <c r="AG245" s="23"/>
      <c r="AH245" s="23"/>
      <c r="AI245" s="23" t="s">
        <v>12</v>
      </c>
      <c r="AJ245" s="23" t="s">
        <v>11</v>
      </c>
      <c r="AK245" s="23" t="s">
        <v>11</v>
      </c>
      <c r="AL245" s="23" t="s">
        <v>25</v>
      </c>
      <c r="AM245" s="23"/>
      <c r="AN245" s="23" t="s">
        <v>14</v>
      </c>
      <c r="AO245" s="23"/>
      <c r="AP245" s="23" t="s">
        <v>14</v>
      </c>
      <c r="AQ245" s="23"/>
      <c r="AR245" s="23"/>
      <c r="AS245" s="23" t="s">
        <v>25</v>
      </c>
      <c r="AT245" s="23"/>
      <c r="AU245" s="23" t="s">
        <v>14</v>
      </c>
      <c r="AV245" s="25"/>
      <c r="AW245" s="25"/>
      <c r="AX245" s="26">
        <v>19.5</v>
      </c>
      <c r="AY245" s="26">
        <v>163</v>
      </c>
      <c r="AZ245" s="25" t="s">
        <v>14</v>
      </c>
      <c r="BA245" s="25" t="s">
        <v>14</v>
      </c>
      <c r="BB245" s="23"/>
      <c r="BC245" s="23" t="s">
        <v>15</v>
      </c>
      <c r="BD245" s="23"/>
      <c r="BE245" s="23" t="s">
        <v>11</v>
      </c>
      <c r="BF245" s="23" t="s">
        <v>178</v>
      </c>
      <c r="BG245" s="23" t="s">
        <v>11</v>
      </c>
      <c r="BH245" s="23" t="s">
        <v>17</v>
      </c>
      <c r="BI245" s="23"/>
      <c r="BJ245" s="23" t="s">
        <v>18</v>
      </c>
      <c r="BK245" s="23" t="s">
        <v>11</v>
      </c>
      <c r="BL245" s="23" t="s">
        <v>11</v>
      </c>
      <c r="BM245" s="23"/>
      <c r="BN245" s="23"/>
      <c r="BO245" s="24">
        <v>30.1</v>
      </c>
      <c r="BP245" s="24">
        <v>224.1</v>
      </c>
      <c r="BQ245" s="24">
        <v>300</v>
      </c>
      <c r="BR245" s="24">
        <v>202.1</v>
      </c>
      <c r="BS245" s="24">
        <v>202.1</v>
      </c>
      <c r="BT245" s="23"/>
      <c r="BU245" s="23"/>
      <c r="BV245" s="24">
        <v>13.11</v>
      </c>
      <c r="BW245" s="24">
        <v>0.26</v>
      </c>
      <c r="BX245" s="23"/>
      <c r="BY245" s="24">
        <v>0.1</v>
      </c>
      <c r="BZ245" s="27">
        <v>0.26</v>
      </c>
      <c r="CA245" s="27">
        <v>0.1</v>
      </c>
      <c r="CB245" s="25"/>
      <c r="CC245" s="25"/>
      <c r="CD245" s="28">
        <v>13.04</v>
      </c>
      <c r="CE245" s="28">
        <v>0.31</v>
      </c>
      <c r="CF245" s="25"/>
      <c r="CG245" s="28">
        <v>0.15</v>
      </c>
      <c r="CH245" s="28">
        <v>16.399999999999999</v>
      </c>
      <c r="CI245" s="28">
        <v>0.5</v>
      </c>
      <c r="CJ245" s="28">
        <v>0.5</v>
      </c>
      <c r="CK245" s="25"/>
      <c r="CL245" s="25"/>
      <c r="CM245" s="28">
        <v>0.52</v>
      </c>
      <c r="CN245" s="25"/>
      <c r="CO245" s="28">
        <v>0</v>
      </c>
      <c r="CP245" s="30" t="s">
        <v>5</v>
      </c>
      <c r="CQ245" s="8">
        <f t="shared" si="34"/>
        <v>8834.3558282208596</v>
      </c>
      <c r="CR245" s="8">
        <f t="shared" si="35"/>
        <v>20</v>
      </c>
      <c r="CS245" s="8">
        <f t="shared" si="36"/>
        <v>1.5</v>
      </c>
      <c r="CT245" s="8">
        <f t="shared" si="37"/>
        <v>30</v>
      </c>
      <c r="CU245" s="8">
        <f t="shared" si="38"/>
        <v>200</v>
      </c>
      <c r="CV245" s="10">
        <f t="shared" si="39"/>
        <v>36528.299999999996</v>
      </c>
      <c r="CW245" s="10">
        <f t="shared" si="42"/>
        <v>36.528299999999994</v>
      </c>
      <c r="CX245" s="8" t="str">
        <f t="shared" si="40"/>
        <v>No</v>
      </c>
      <c r="CY245" s="30" t="s">
        <v>11</v>
      </c>
      <c r="CZ245" s="30" t="s">
        <v>11</v>
      </c>
      <c r="DA245" s="31" t="s">
        <v>11</v>
      </c>
      <c r="DB245" s="31" t="s">
        <v>11</v>
      </c>
      <c r="DC245" s="8" t="str">
        <f t="shared" si="41"/>
        <v>No</v>
      </c>
      <c r="DD245" s="8" t="s">
        <v>11</v>
      </c>
      <c r="DE245" s="30" t="s">
        <v>11</v>
      </c>
      <c r="DF245" s="10">
        <f t="shared" si="43"/>
        <v>41.675699999999999</v>
      </c>
      <c r="DG245" s="9">
        <f>IF(S245&lt;Monitors!$H$4,(S245*Monitors!$I$4)+Monitors!$J$4,IF(S245&lt;Monitors!$H$5,(S245*Monitors!$I$5)+Monitors!$J$5,IF(S245&lt;Monitors!$H$6,(S245*Monitors!$I$6)+Monitors!$J$6,IF(S245&lt;Monitors!$H$7,(Monitors!$I$7*S245)+Monitors!$J$7,IF(S245&lt;Monitors!$H$8,(S245*Monitors!$I$8)+Monitors!$J$8,IF(S245&lt;Monitors!$H$9,(S245*Monitors!$I$9)+Monitors!$J$9,IF(S245&lt;Monitors!$H$10,(S245*Monitors!$I$10)+Monitors!$J$10,IF(S245&lt;Monitors!$H$11,(S245*Monitors!$I$11)+Monitors!$J$11,Monitors!$J$12))))))))</f>
        <v>33.458333333333336</v>
      </c>
      <c r="DH245" s="10">
        <f>$DF245-(Monitors!$B$4*'All Data'!$W245)</f>
        <v>32.848500000000001</v>
      </c>
      <c r="DI245" s="10">
        <f>IF($CX245="Yes",DH245-(Monitors!$E$4*(DG245+(Monitors!$B$4*'All Data'!$W245))),'All Data'!DH245)</f>
        <v>32.848500000000001</v>
      </c>
      <c r="DJ245" s="10">
        <f>IF(DD245="Yes",'All Data'!DI245-(DG245*Monitors!$C$4),'All Data'!DI245)</f>
        <v>32.848500000000001</v>
      </c>
      <c r="DK245" s="10">
        <f>IF($DE245="Yes",DJ245-(DG245*Monitors!$D$4),'All Data'!DJ245)</f>
        <v>32.848500000000001</v>
      </c>
      <c r="DL245" s="10">
        <f>IF($CZ245="Yes",DK245-Monitors!$C$7,'All Data'!DK245)</f>
        <v>32.848500000000001</v>
      </c>
      <c r="DM245" s="10">
        <f>IF($DA245="Yes",DL245-Monitors!$D$7,'All Data'!DL245)</f>
        <v>32.848500000000001</v>
      </c>
      <c r="DN245" s="10">
        <f>IF(DB245="Yes",DM245-((DG245+(W245*Monitors!$B$4))*Monitors!$F$4),'All Data'!DM245)</f>
        <v>32.848500000000001</v>
      </c>
      <c r="DO245" s="8" t="str">
        <f t="shared" si="44"/>
        <v>Yes</v>
      </c>
      <c r="DP245" s="10">
        <v>1.4611319999999999</v>
      </c>
      <c r="DQ245" s="10">
        <v>11.648868</v>
      </c>
      <c r="DR245" s="10">
        <v>11.648868</v>
      </c>
      <c r="DS245" s="9">
        <v>15.547037666577177</v>
      </c>
      <c r="DT245" s="9" t="s">
        <v>23</v>
      </c>
      <c r="DU245" s="14">
        <v>0</v>
      </c>
    </row>
    <row r="246" spans="1:125" ht="18" customHeight="1">
      <c r="A246" s="29">
        <v>245</v>
      </c>
      <c r="B246" s="29">
        <v>5</v>
      </c>
      <c r="C246" s="29">
        <v>1296</v>
      </c>
      <c r="D246" s="21">
        <v>41455</v>
      </c>
      <c r="E246" s="21">
        <v>41438</v>
      </c>
      <c r="F246" s="21">
        <v>41439</v>
      </c>
      <c r="G246" s="20" t="s">
        <v>4</v>
      </c>
      <c r="H246" s="20"/>
      <c r="I246" s="22">
        <v>6</v>
      </c>
      <c r="J246" s="20" t="s">
        <v>5</v>
      </c>
      <c r="K246" s="20"/>
      <c r="L246" s="20" t="s">
        <v>6</v>
      </c>
      <c r="M246" s="23"/>
      <c r="N246" s="23" t="s">
        <v>7</v>
      </c>
      <c r="O246" s="23"/>
      <c r="P246" s="24">
        <v>96</v>
      </c>
      <c r="Q246" s="24">
        <v>170</v>
      </c>
      <c r="R246" s="24">
        <v>19.5</v>
      </c>
      <c r="S246" s="24">
        <v>163</v>
      </c>
      <c r="T246" s="24">
        <v>1.78</v>
      </c>
      <c r="U246" s="24">
        <v>900</v>
      </c>
      <c r="V246" s="24">
        <v>1600</v>
      </c>
      <c r="W246" s="24">
        <v>1.44</v>
      </c>
      <c r="X246" s="23" t="s">
        <v>40</v>
      </c>
      <c r="Y246" s="23" t="s">
        <v>40</v>
      </c>
      <c r="Z246" s="24">
        <v>8850</v>
      </c>
      <c r="AA246" s="24">
        <v>60</v>
      </c>
      <c r="AB246" s="24">
        <v>170</v>
      </c>
      <c r="AC246" s="24">
        <v>160</v>
      </c>
      <c r="AD246" s="23" t="s">
        <v>10</v>
      </c>
      <c r="AE246" s="23" t="s">
        <v>11</v>
      </c>
      <c r="AF246" s="23" t="s">
        <v>11</v>
      </c>
      <c r="AG246" s="23"/>
      <c r="AH246" s="23"/>
      <c r="AI246" s="23" t="s">
        <v>12</v>
      </c>
      <c r="AJ246" s="23" t="s">
        <v>11</v>
      </c>
      <c r="AK246" s="23" t="s">
        <v>11</v>
      </c>
      <c r="AL246" s="23" t="s">
        <v>25</v>
      </c>
      <c r="AM246" s="23"/>
      <c r="AN246" s="23" t="s">
        <v>14</v>
      </c>
      <c r="AO246" s="23"/>
      <c r="AP246" s="23" t="s">
        <v>14</v>
      </c>
      <c r="AQ246" s="23"/>
      <c r="AR246" s="23"/>
      <c r="AS246" s="23" t="s">
        <v>25</v>
      </c>
      <c r="AT246" s="23"/>
      <c r="AU246" s="23" t="s">
        <v>14</v>
      </c>
      <c r="AV246" s="25"/>
      <c r="AW246" s="25"/>
      <c r="AX246" s="26">
        <v>19.5</v>
      </c>
      <c r="AY246" s="26">
        <v>163</v>
      </c>
      <c r="AZ246" s="25" t="s">
        <v>14</v>
      </c>
      <c r="BA246" s="25" t="s">
        <v>14</v>
      </c>
      <c r="BB246" s="23"/>
      <c r="BC246" s="23" t="s">
        <v>15</v>
      </c>
      <c r="BD246" s="23"/>
      <c r="BE246" s="23" t="s">
        <v>11</v>
      </c>
      <c r="BF246" s="23" t="s">
        <v>178</v>
      </c>
      <c r="BG246" s="23" t="s">
        <v>11</v>
      </c>
      <c r="BH246" s="23" t="s">
        <v>17</v>
      </c>
      <c r="BI246" s="23"/>
      <c r="BJ246" s="23" t="s">
        <v>18</v>
      </c>
      <c r="BK246" s="23" t="s">
        <v>11</v>
      </c>
      <c r="BL246" s="23" t="s">
        <v>11</v>
      </c>
      <c r="BM246" s="23"/>
      <c r="BN246" s="23"/>
      <c r="BO246" s="24">
        <v>30.1</v>
      </c>
      <c r="BP246" s="24">
        <v>224.1</v>
      </c>
      <c r="BQ246" s="24">
        <v>300</v>
      </c>
      <c r="BR246" s="24">
        <v>202.1</v>
      </c>
      <c r="BS246" s="24">
        <v>202.1</v>
      </c>
      <c r="BT246" s="23"/>
      <c r="BU246" s="23"/>
      <c r="BV246" s="24">
        <v>13.11</v>
      </c>
      <c r="BW246" s="24">
        <v>0.26</v>
      </c>
      <c r="BX246" s="24">
        <v>0</v>
      </c>
      <c r="BY246" s="24">
        <v>0.1</v>
      </c>
      <c r="BZ246" s="27">
        <v>0.26</v>
      </c>
      <c r="CA246" s="27">
        <v>0.1</v>
      </c>
      <c r="CB246" s="25"/>
      <c r="CC246" s="25"/>
      <c r="CD246" s="28">
        <v>13.04</v>
      </c>
      <c r="CE246" s="28">
        <v>0.31</v>
      </c>
      <c r="CF246" s="28">
        <v>0</v>
      </c>
      <c r="CG246" s="28">
        <v>0.15</v>
      </c>
      <c r="CH246" s="28">
        <v>16.399999999999999</v>
      </c>
      <c r="CI246" s="28">
        <v>0.5</v>
      </c>
      <c r="CJ246" s="28">
        <v>0.5</v>
      </c>
      <c r="CK246" s="25"/>
      <c r="CL246" s="25"/>
      <c r="CM246" s="28">
        <v>0.52</v>
      </c>
      <c r="CN246" s="25"/>
      <c r="CO246" s="28">
        <v>0</v>
      </c>
      <c r="CP246" s="30" t="s">
        <v>5</v>
      </c>
      <c r="CQ246" s="8">
        <f t="shared" si="34"/>
        <v>8834.3558282208596</v>
      </c>
      <c r="CR246" s="8">
        <f t="shared" si="35"/>
        <v>20</v>
      </c>
      <c r="CS246" s="8">
        <f t="shared" si="36"/>
        <v>1.5</v>
      </c>
      <c r="CT246" s="8">
        <f t="shared" si="37"/>
        <v>30</v>
      </c>
      <c r="CU246" s="8">
        <f t="shared" si="38"/>
        <v>200</v>
      </c>
      <c r="CV246" s="10">
        <f t="shared" si="39"/>
        <v>36528.299999999996</v>
      </c>
      <c r="CW246" s="10">
        <f t="shared" si="42"/>
        <v>36.528299999999994</v>
      </c>
      <c r="CX246" s="8" t="str">
        <f t="shared" si="40"/>
        <v>No</v>
      </c>
      <c r="CY246" s="30" t="s">
        <v>11</v>
      </c>
      <c r="CZ246" s="30" t="s">
        <v>11</v>
      </c>
      <c r="DA246" s="31" t="s">
        <v>11</v>
      </c>
      <c r="DB246" s="31" t="s">
        <v>11</v>
      </c>
      <c r="DC246" s="8" t="str">
        <f t="shared" si="41"/>
        <v>No</v>
      </c>
      <c r="DD246" s="8" t="s">
        <v>11</v>
      </c>
      <c r="DE246" s="30" t="s">
        <v>11</v>
      </c>
      <c r="DF246" s="10">
        <f t="shared" si="43"/>
        <v>41.675699999999999</v>
      </c>
      <c r="DG246" s="9">
        <f>IF(S246&lt;Monitors!$H$4,(S246*Monitors!$I$4)+Monitors!$J$4,IF(S246&lt;Monitors!$H$5,(S246*Monitors!$I$5)+Monitors!$J$5,IF(S246&lt;Monitors!$H$6,(S246*Monitors!$I$6)+Monitors!$J$6,IF(S246&lt;Monitors!$H$7,(Monitors!$I$7*S246)+Monitors!$J$7,IF(S246&lt;Monitors!$H$8,(S246*Monitors!$I$8)+Monitors!$J$8,IF(S246&lt;Monitors!$H$9,(S246*Monitors!$I$9)+Monitors!$J$9,IF(S246&lt;Monitors!$H$10,(S246*Monitors!$I$10)+Monitors!$J$10,IF(S246&lt;Monitors!$H$11,(S246*Monitors!$I$11)+Monitors!$J$11,Monitors!$J$12))))))))</f>
        <v>33.458333333333336</v>
      </c>
      <c r="DH246" s="10">
        <f>$DF246-(Monitors!$B$4*'All Data'!$W246)</f>
        <v>32.848500000000001</v>
      </c>
      <c r="DI246" s="10">
        <f>IF($CX246="Yes",DH246-(Monitors!$E$4*(DG246+(Monitors!$B$4*'All Data'!$W246))),'All Data'!DH246)</f>
        <v>32.848500000000001</v>
      </c>
      <c r="DJ246" s="10">
        <f>IF(DD246="Yes",'All Data'!DI246-(DG246*Monitors!$C$4),'All Data'!DI246)</f>
        <v>32.848500000000001</v>
      </c>
      <c r="DK246" s="10">
        <f>IF($DE246="Yes",DJ246-(DG246*Monitors!$D$4),'All Data'!DJ246)</f>
        <v>32.848500000000001</v>
      </c>
      <c r="DL246" s="10">
        <f>IF($CZ246="Yes",DK246-Monitors!$C$7,'All Data'!DK246)</f>
        <v>32.848500000000001</v>
      </c>
      <c r="DM246" s="10">
        <f>IF($DA246="Yes",DL246-Monitors!$D$7,'All Data'!DL246)</f>
        <v>32.848500000000001</v>
      </c>
      <c r="DN246" s="10">
        <f>IF(DB246="Yes",DM246-((DG246+(W246*Monitors!$B$4))*Monitors!$F$4),'All Data'!DM246)</f>
        <v>32.848500000000001</v>
      </c>
      <c r="DO246" s="8" t="str">
        <f t="shared" si="44"/>
        <v>Yes</v>
      </c>
      <c r="DP246" s="10">
        <v>1.4611319999999999</v>
      </c>
      <c r="DQ246" s="10">
        <v>11.648868</v>
      </c>
      <c r="DR246" s="10">
        <v>11.648868</v>
      </c>
      <c r="DS246" s="9">
        <v>15.547037666577177</v>
      </c>
      <c r="DT246" s="9" t="s">
        <v>23</v>
      </c>
      <c r="DU246" s="14">
        <v>0</v>
      </c>
    </row>
    <row r="247" spans="1:125" ht="18" customHeight="1">
      <c r="A247" s="29">
        <v>246</v>
      </c>
      <c r="B247" s="29">
        <v>26</v>
      </c>
      <c r="C247" s="29">
        <v>812</v>
      </c>
      <c r="D247" s="21">
        <v>41815</v>
      </c>
      <c r="E247" s="21">
        <v>41815</v>
      </c>
      <c r="F247" s="21">
        <v>41820</v>
      </c>
      <c r="G247" s="20" t="s">
        <v>4</v>
      </c>
      <c r="H247" s="20" t="s">
        <v>26</v>
      </c>
      <c r="I247" s="22">
        <v>6</v>
      </c>
      <c r="J247" s="20" t="s">
        <v>5</v>
      </c>
      <c r="K247" s="20" t="s">
        <v>26</v>
      </c>
      <c r="L247" s="20" t="s">
        <v>27</v>
      </c>
      <c r="M247" s="23" t="s">
        <v>27</v>
      </c>
      <c r="N247" s="23" t="s">
        <v>7</v>
      </c>
      <c r="O247" s="23" t="s">
        <v>26</v>
      </c>
      <c r="P247" s="24">
        <v>9.3000000000000007</v>
      </c>
      <c r="Q247" s="24">
        <v>17.100000000000001</v>
      </c>
      <c r="R247" s="24">
        <v>19.5</v>
      </c>
      <c r="S247" s="24">
        <v>158.96</v>
      </c>
      <c r="T247" s="24">
        <v>1.78</v>
      </c>
      <c r="U247" s="24">
        <v>900</v>
      </c>
      <c r="V247" s="24">
        <v>1600</v>
      </c>
      <c r="W247" s="24">
        <v>1.44</v>
      </c>
      <c r="X247" s="23" t="s">
        <v>40</v>
      </c>
      <c r="Y247" s="23" t="s">
        <v>40</v>
      </c>
      <c r="Z247" s="24">
        <v>9059</v>
      </c>
      <c r="AA247" s="24">
        <v>60</v>
      </c>
      <c r="AB247" s="24">
        <v>178</v>
      </c>
      <c r="AC247" s="24">
        <v>178</v>
      </c>
      <c r="AD247" s="23" t="s">
        <v>73</v>
      </c>
      <c r="AE247" s="23" t="s">
        <v>23</v>
      </c>
      <c r="AF247" s="23" t="s">
        <v>11</v>
      </c>
      <c r="AG247" s="23"/>
      <c r="AH247" s="23"/>
      <c r="AI247" s="23" t="s">
        <v>12</v>
      </c>
      <c r="AJ247" s="23" t="s">
        <v>11</v>
      </c>
      <c r="AK247" s="23" t="s">
        <v>23</v>
      </c>
      <c r="AL247" s="23" t="s">
        <v>13</v>
      </c>
      <c r="AM247" s="23" t="s">
        <v>14</v>
      </c>
      <c r="AN247" s="23" t="s">
        <v>14</v>
      </c>
      <c r="AO247" s="23" t="s">
        <v>14</v>
      </c>
      <c r="AP247" s="23" t="s">
        <v>14</v>
      </c>
      <c r="AQ247" s="23" t="s">
        <v>14</v>
      </c>
      <c r="AR247" s="23"/>
      <c r="AS247" s="23" t="s">
        <v>13</v>
      </c>
      <c r="AT247" s="23" t="s">
        <v>14</v>
      </c>
      <c r="AU247" s="23" t="s">
        <v>14</v>
      </c>
      <c r="AV247" s="25" t="s">
        <v>14</v>
      </c>
      <c r="AW247" s="25" t="s">
        <v>14</v>
      </c>
      <c r="AX247" s="26">
        <v>19.5</v>
      </c>
      <c r="AY247" s="26">
        <v>158.96</v>
      </c>
      <c r="AZ247" s="25" t="s">
        <v>14</v>
      </c>
      <c r="BA247" s="25" t="s">
        <v>14</v>
      </c>
      <c r="BB247" s="23" t="s">
        <v>14</v>
      </c>
      <c r="BC247" s="23" t="s">
        <v>15</v>
      </c>
      <c r="BD247" s="23" t="s">
        <v>14</v>
      </c>
      <c r="BE247" s="23" t="s">
        <v>11</v>
      </c>
      <c r="BF247" s="23" t="s">
        <v>414</v>
      </c>
      <c r="BG247" s="23" t="s">
        <v>11</v>
      </c>
      <c r="BH247" s="23" t="s">
        <v>17</v>
      </c>
      <c r="BI247" s="23" t="s">
        <v>14</v>
      </c>
      <c r="BJ247" s="23"/>
      <c r="BK247" s="23" t="s">
        <v>11</v>
      </c>
      <c r="BL247" s="23" t="s">
        <v>11</v>
      </c>
      <c r="BM247" s="23" t="s">
        <v>11</v>
      </c>
      <c r="BN247" s="23"/>
      <c r="BO247" s="24">
        <v>13.8</v>
      </c>
      <c r="BP247" s="24">
        <v>279</v>
      </c>
      <c r="BQ247" s="24">
        <v>279</v>
      </c>
      <c r="BR247" s="24">
        <v>228</v>
      </c>
      <c r="BS247" s="24">
        <v>200</v>
      </c>
      <c r="BT247" s="23"/>
      <c r="BU247" s="23"/>
      <c r="BV247" s="24">
        <v>13.14</v>
      </c>
      <c r="BW247" s="24">
        <v>0.36</v>
      </c>
      <c r="BX247" s="23"/>
      <c r="BY247" s="24">
        <v>0.35</v>
      </c>
      <c r="BZ247" s="27">
        <v>0.36</v>
      </c>
      <c r="CA247" s="27">
        <v>0.35</v>
      </c>
      <c r="CB247" s="25"/>
      <c r="CC247" s="25"/>
      <c r="CD247" s="28">
        <v>13.32</v>
      </c>
      <c r="CE247" s="28">
        <v>0.37</v>
      </c>
      <c r="CF247" s="25"/>
      <c r="CG247" s="28">
        <v>0.37</v>
      </c>
      <c r="CH247" s="28">
        <v>16.309999999999999</v>
      </c>
      <c r="CI247" s="28">
        <v>0.5</v>
      </c>
      <c r="CJ247" s="28">
        <v>0.5</v>
      </c>
      <c r="CK247" s="25"/>
      <c r="CL247" s="28">
        <v>0</v>
      </c>
      <c r="CM247" s="28">
        <v>0.5</v>
      </c>
      <c r="CN247" s="25"/>
      <c r="CO247" s="28">
        <v>0</v>
      </c>
      <c r="CP247" s="30" t="s">
        <v>5</v>
      </c>
      <c r="CQ247" s="8">
        <f t="shared" si="34"/>
        <v>9058.8827377956713</v>
      </c>
      <c r="CR247" s="8">
        <f t="shared" si="35"/>
        <v>20</v>
      </c>
      <c r="CS247" s="8">
        <f t="shared" si="36"/>
        <v>1.5</v>
      </c>
      <c r="CT247" s="8">
        <f t="shared" si="37"/>
        <v>30</v>
      </c>
      <c r="CU247" s="8">
        <f t="shared" si="38"/>
        <v>200</v>
      </c>
      <c r="CV247" s="10">
        <f t="shared" si="39"/>
        <v>44349.840000000004</v>
      </c>
      <c r="CW247" s="10">
        <f t="shared" si="42"/>
        <v>44.34984</v>
      </c>
      <c r="CX247" s="8" t="str">
        <f t="shared" si="40"/>
        <v>No</v>
      </c>
      <c r="CY247" s="30" t="s">
        <v>11</v>
      </c>
      <c r="CZ247" s="30" t="s">
        <v>11</v>
      </c>
      <c r="DA247" s="31" t="s">
        <v>11</v>
      </c>
      <c r="DB247" s="31" t="s">
        <v>11</v>
      </c>
      <c r="DC247" s="8" t="str">
        <f t="shared" si="41"/>
        <v>No</v>
      </c>
      <c r="DD247" s="8" t="s">
        <v>11</v>
      </c>
      <c r="DE247" s="30" t="s">
        <v>11</v>
      </c>
      <c r="DF247" s="10">
        <f t="shared" si="43"/>
        <v>42.33708</v>
      </c>
      <c r="DG247" s="9">
        <f>IF(S247&lt;Monitors!$H$4,(S247*Monitors!$I$4)+Monitors!$J$4,IF(S247&lt;Monitors!$H$5,(S247*Monitors!$I$5)+Monitors!$J$5,IF(S247&lt;Monitors!$H$6,(S247*Monitors!$I$6)+Monitors!$J$6,IF(S247&lt;Monitors!$H$7,(Monitors!$I$7*S247)+Monitors!$J$7,IF(S247&lt;Monitors!$H$8,(S247*Monitors!$I$8)+Monitors!$J$8,IF(S247&lt;Monitors!$H$9,(S247*Monitors!$I$9)+Monitors!$J$9,IF(S247&lt;Monitors!$H$10,(S247*Monitors!$I$10)+Monitors!$J$10,IF(S247&lt;Monitors!$H$11,(S247*Monitors!$I$11)+Monitors!$J$11,Monitors!$J$12))))))))</f>
        <v>32.616666666666667</v>
      </c>
      <c r="DH247" s="10">
        <f>$DF247-(Monitors!$B$4*'All Data'!$W247)</f>
        <v>33.509880000000003</v>
      </c>
      <c r="DI247" s="10">
        <f>IF($CX247="Yes",DH247-(Monitors!$E$4*(DG247+(Monitors!$B$4*'All Data'!$W247))),'All Data'!DH247)</f>
        <v>33.509880000000003</v>
      </c>
      <c r="DJ247" s="10">
        <f>IF(DD247="Yes",'All Data'!DI247-(DG247*Monitors!$C$4),'All Data'!DI247)</f>
        <v>33.509880000000003</v>
      </c>
      <c r="DK247" s="10">
        <f>IF($DE247="Yes",DJ247-(DG247*Monitors!$D$4),'All Data'!DJ247)</f>
        <v>33.509880000000003</v>
      </c>
      <c r="DL247" s="10">
        <f>IF($CZ247="Yes",DK247-Monitors!$C$7,'All Data'!DK247)</f>
        <v>33.509880000000003</v>
      </c>
      <c r="DM247" s="10">
        <f>IF($DA247="Yes",DL247-Monitors!$D$7,'All Data'!DL247)</f>
        <v>33.509880000000003</v>
      </c>
      <c r="DN247" s="10">
        <f>IF(DB247="Yes",DM247-((DG247+(W247*Monitors!$B$4))*Monitors!$F$4),'All Data'!DM247)</f>
        <v>33.509880000000003</v>
      </c>
      <c r="DO247" s="8" t="str">
        <f t="shared" si="44"/>
        <v>No</v>
      </c>
      <c r="DP247" s="10">
        <v>1.7739936000000003</v>
      </c>
      <c r="DQ247" s="10">
        <v>11.3660064</v>
      </c>
      <c r="DR247" s="10">
        <v>11.3660064</v>
      </c>
      <c r="DS247" s="9">
        <v>15.164807380104961</v>
      </c>
      <c r="DT247" s="9" t="s">
        <v>23</v>
      </c>
      <c r="DU247" s="14">
        <v>0</v>
      </c>
    </row>
    <row r="248" spans="1:125" ht="18" customHeight="1">
      <c r="A248" s="29">
        <v>247</v>
      </c>
      <c r="B248" s="29">
        <v>21</v>
      </c>
      <c r="C248" s="29">
        <v>65</v>
      </c>
      <c r="D248" s="21">
        <v>41569</v>
      </c>
      <c r="E248" s="21">
        <v>41572</v>
      </c>
      <c r="F248" s="21">
        <v>41577</v>
      </c>
      <c r="G248" s="20" t="s">
        <v>182</v>
      </c>
      <c r="H248" s="20" t="s">
        <v>1173</v>
      </c>
      <c r="I248" s="22">
        <v>6</v>
      </c>
      <c r="J248" s="20" t="s">
        <v>5</v>
      </c>
      <c r="K248" s="20" t="s">
        <v>26</v>
      </c>
      <c r="L248" s="20" t="s">
        <v>6</v>
      </c>
      <c r="M248" s="23" t="s">
        <v>26</v>
      </c>
      <c r="N248" s="23" t="s">
        <v>7</v>
      </c>
      <c r="O248" s="23" t="s">
        <v>26</v>
      </c>
      <c r="P248" s="24">
        <v>9.3000000000000007</v>
      </c>
      <c r="Q248" s="24">
        <v>17.100000000000001</v>
      </c>
      <c r="R248" s="24">
        <v>19.5</v>
      </c>
      <c r="S248" s="24">
        <v>158.96</v>
      </c>
      <c r="T248" s="24">
        <v>1.78</v>
      </c>
      <c r="U248" s="24">
        <v>900</v>
      </c>
      <c r="V248" s="24">
        <v>1600</v>
      </c>
      <c r="W248" s="24">
        <v>1.44</v>
      </c>
      <c r="X248" s="23" t="s">
        <v>40</v>
      </c>
      <c r="Y248" s="23" t="s">
        <v>40</v>
      </c>
      <c r="Z248" s="24">
        <v>9059</v>
      </c>
      <c r="AA248" s="24">
        <v>60</v>
      </c>
      <c r="AB248" s="24">
        <v>160</v>
      </c>
      <c r="AC248" s="24">
        <v>160</v>
      </c>
      <c r="AD248" s="23" t="s">
        <v>73</v>
      </c>
      <c r="AE248" s="23" t="s">
        <v>23</v>
      </c>
      <c r="AF248" s="23" t="s">
        <v>11</v>
      </c>
      <c r="AG248" s="23" t="s">
        <v>26</v>
      </c>
      <c r="AH248" s="23" t="s">
        <v>26</v>
      </c>
      <c r="AI248" s="23" t="s">
        <v>12</v>
      </c>
      <c r="AJ248" s="23" t="s">
        <v>23</v>
      </c>
      <c r="AK248" s="23" t="s">
        <v>23</v>
      </c>
      <c r="AL248" s="23" t="s">
        <v>129</v>
      </c>
      <c r="AM248" s="23" t="s">
        <v>26</v>
      </c>
      <c r="AN248" s="23" t="s">
        <v>14</v>
      </c>
      <c r="AO248" s="23" t="s">
        <v>26</v>
      </c>
      <c r="AP248" s="23" t="s">
        <v>14</v>
      </c>
      <c r="AQ248" s="23" t="s">
        <v>26</v>
      </c>
      <c r="AR248" s="23"/>
      <c r="AS248" s="23" t="s">
        <v>129</v>
      </c>
      <c r="AT248" s="23" t="s">
        <v>26</v>
      </c>
      <c r="AU248" s="23" t="s">
        <v>14</v>
      </c>
      <c r="AV248" s="25" t="s">
        <v>26</v>
      </c>
      <c r="AW248" s="25" t="s">
        <v>26</v>
      </c>
      <c r="AX248" s="26">
        <v>19.5</v>
      </c>
      <c r="AY248" s="26">
        <v>158.96</v>
      </c>
      <c r="AZ248" s="25" t="s">
        <v>14</v>
      </c>
      <c r="BA248" s="25" t="s">
        <v>14</v>
      </c>
      <c r="BB248" s="23" t="s">
        <v>26</v>
      </c>
      <c r="BC248" s="23" t="s">
        <v>15</v>
      </c>
      <c r="BD248" s="23" t="s">
        <v>26</v>
      </c>
      <c r="BE248" s="23" t="s">
        <v>11</v>
      </c>
      <c r="BF248" s="23" t="s">
        <v>414</v>
      </c>
      <c r="BG248" s="23" t="s">
        <v>11</v>
      </c>
      <c r="BH248" s="23" t="s">
        <v>17</v>
      </c>
      <c r="BI248" s="23" t="s">
        <v>26</v>
      </c>
      <c r="BJ248" s="23"/>
      <c r="BK248" s="23" t="s">
        <v>11</v>
      </c>
      <c r="BL248" s="23" t="s">
        <v>11</v>
      </c>
      <c r="BM248" s="23" t="s">
        <v>11</v>
      </c>
      <c r="BN248" s="23"/>
      <c r="BO248" s="24">
        <v>0</v>
      </c>
      <c r="BP248" s="24">
        <v>275</v>
      </c>
      <c r="BQ248" s="24">
        <v>238.4</v>
      </c>
      <c r="BR248" s="24">
        <v>260</v>
      </c>
      <c r="BS248" s="24">
        <v>200</v>
      </c>
      <c r="BT248" s="23"/>
      <c r="BU248" s="23"/>
      <c r="BV248" s="24">
        <v>13.24</v>
      </c>
      <c r="BW248" s="24">
        <v>0.19</v>
      </c>
      <c r="BX248" s="23"/>
      <c r="BY248" s="24">
        <v>0.14000000000000001</v>
      </c>
      <c r="BZ248" s="27">
        <v>0.19</v>
      </c>
      <c r="CA248" s="27">
        <v>0.14000000000000001</v>
      </c>
      <c r="CB248" s="25"/>
      <c r="CC248" s="25"/>
      <c r="CD248" s="28">
        <v>13.25</v>
      </c>
      <c r="CE248" s="28">
        <v>0.2</v>
      </c>
      <c r="CF248" s="25"/>
      <c r="CG248" s="28">
        <v>0.15</v>
      </c>
      <c r="CH248" s="28">
        <v>16.309999999999999</v>
      </c>
      <c r="CI248" s="28">
        <v>0.5</v>
      </c>
      <c r="CJ248" s="28">
        <v>0.5</v>
      </c>
      <c r="CK248" s="28">
        <v>0</v>
      </c>
      <c r="CL248" s="28">
        <v>0</v>
      </c>
      <c r="CM248" s="28">
        <v>0.5</v>
      </c>
      <c r="CN248" s="25"/>
      <c r="CO248" s="28">
        <v>0</v>
      </c>
      <c r="CP248" s="30" t="s">
        <v>5</v>
      </c>
      <c r="CQ248" s="8">
        <f t="shared" si="34"/>
        <v>9058.8827377956713</v>
      </c>
      <c r="CR248" s="8">
        <f t="shared" si="35"/>
        <v>20</v>
      </c>
      <c r="CS248" s="8">
        <f t="shared" si="36"/>
        <v>1.5</v>
      </c>
      <c r="CT248" s="8">
        <f t="shared" si="37"/>
        <v>30</v>
      </c>
      <c r="CU248" s="8">
        <f t="shared" si="38"/>
        <v>200</v>
      </c>
      <c r="CV248" s="10">
        <f t="shared" si="39"/>
        <v>43714</v>
      </c>
      <c r="CW248" s="10">
        <f t="shared" si="42"/>
        <v>43.713999999999999</v>
      </c>
      <c r="CX248" s="8" t="str">
        <f t="shared" si="40"/>
        <v>No</v>
      </c>
      <c r="CY248" s="30" t="s">
        <v>11</v>
      </c>
      <c r="CZ248" s="30" t="s">
        <v>11</v>
      </c>
      <c r="DA248" s="31" t="s">
        <v>11</v>
      </c>
      <c r="DB248" s="31" t="s">
        <v>11</v>
      </c>
      <c r="DC248" s="8" t="str">
        <f t="shared" si="41"/>
        <v>No</v>
      </c>
      <c r="DD248" s="8" t="s">
        <v>11</v>
      </c>
      <c r="DE248" s="30" t="s">
        <v>11</v>
      </c>
      <c r="DF248" s="10">
        <f t="shared" si="43"/>
        <v>41.675699999999999</v>
      </c>
      <c r="DG248" s="9">
        <f>IF(S248&lt;Monitors!$H$4,(S248*Monitors!$I$4)+Monitors!$J$4,IF(S248&lt;Monitors!$H$5,(S248*Monitors!$I$5)+Monitors!$J$5,IF(S248&lt;Monitors!$H$6,(S248*Monitors!$I$6)+Monitors!$J$6,IF(S248&lt;Monitors!$H$7,(Monitors!$I$7*S248)+Monitors!$J$7,IF(S248&lt;Monitors!$H$8,(S248*Monitors!$I$8)+Monitors!$J$8,IF(S248&lt;Monitors!$H$9,(S248*Monitors!$I$9)+Monitors!$J$9,IF(S248&lt;Monitors!$H$10,(S248*Monitors!$I$10)+Monitors!$J$10,IF(S248&lt;Monitors!$H$11,(S248*Monitors!$I$11)+Monitors!$J$11,Monitors!$J$12))))))))</f>
        <v>32.616666666666667</v>
      </c>
      <c r="DH248" s="10">
        <f>$DF248-(Monitors!$B$4*'All Data'!$W248)</f>
        <v>32.848500000000001</v>
      </c>
      <c r="DI248" s="10">
        <f>IF($CX248="Yes",DH248-(Monitors!$E$4*(DG248+(Monitors!$B$4*'All Data'!$W248))),'All Data'!DH248)</f>
        <v>32.848500000000001</v>
      </c>
      <c r="DJ248" s="10">
        <f>IF(DD248="Yes",'All Data'!DI248-(DG248*Monitors!$C$4),'All Data'!DI248)</f>
        <v>32.848500000000001</v>
      </c>
      <c r="DK248" s="10">
        <f>IF($DE248="Yes",DJ248-(DG248*Monitors!$D$4),'All Data'!DJ248)</f>
        <v>32.848500000000001</v>
      </c>
      <c r="DL248" s="10">
        <f>IF($CZ248="Yes",DK248-Monitors!$C$7,'All Data'!DK248)</f>
        <v>32.848500000000001</v>
      </c>
      <c r="DM248" s="10">
        <f>IF($DA248="Yes",DL248-Monitors!$D$7,'All Data'!DL248)</f>
        <v>32.848500000000001</v>
      </c>
      <c r="DN248" s="10">
        <f>IF(DB248="Yes",DM248-((DG248+(W248*Monitors!$B$4))*Monitors!$F$4),'All Data'!DM248)</f>
        <v>32.848500000000001</v>
      </c>
      <c r="DO248" s="8" t="str">
        <f t="shared" si="44"/>
        <v>No</v>
      </c>
      <c r="DP248" s="10">
        <v>1.7485600000000001</v>
      </c>
      <c r="DQ248" s="10">
        <v>11.491440000000001</v>
      </c>
      <c r="DR248" s="10">
        <v>11.491440000000001</v>
      </c>
      <c r="DS248" s="9">
        <v>15.164807380104961</v>
      </c>
      <c r="DT248" s="9" t="s">
        <v>23</v>
      </c>
      <c r="DU248" s="14">
        <v>0</v>
      </c>
    </row>
    <row r="249" spans="1:125" ht="18" customHeight="1">
      <c r="A249" s="29">
        <v>248</v>
      </c>
      <c r="B249" s="29">
        <v>21</v>
      </c>
      <c r="C249" s="29">
        <v>66</v>
      </c>
      <c r="D249" s="21">
        <v>41926</v>
      </c>
      <c r="E249" s="21">
        <v>41932</v>
      </c>
      <c r="F249" s="21">
        <v>41978</v>
      </c>
      <c r="G249" s="20" t="s">
        <v>4</v>
      </c>
      <c r="H249" s="20" t="s">
        <v>26</v>
      </c>
      <c r="I249" s="22">
        <v>6</v>
      </c>
      <c r="J249" s="20" t="s">
        <v>5</v>
      </c>
      <c r="K249" s="20" t="s">
        <v>26</v>
      </c>
      <c r="L249" s="20" t="s">
        <v>6</v>
      </c>
      <c r="M249" s="23" t="s">
        <v>26</v>
      </c>
      <c r="N249" s="23" t="s">
        <v>7</v>
      </c>
      <c r="O249" s="23" t="s">
        <v>26</v>
      </c>
      <c r="P249" s="24">
        <v>9.5</v>
      </c>
      <c r="Q249" s="24">
        <v>17</v>
      </c>
      <c r="R249" s="24">
        <v>19.5</v>
      </c>
      <c r="S249" s="24">
        <v>161.5</v>
      </c>
      <c r="T249" s="24">
        <v>1.78</v>
      </c>
      <c r="U249" s="24">
        <v>900</v>
      </c>
      <c r="V249" s="24">
        <v>1600</v>
      </c>
      <c r="W249" s="24">
        <v>1.44</v>
      </c>
      <c r="X249" s="23" t="s">
        <v>40</v>
      </c>
      <c r="Y249" s="23" t="s">
        <v>40</v>
      </c>
      <c r="Z249" s="24">
        <v>8916</v>
      </c>
      <c r="AA249" s="24">
        <v>60</v>
      </c>
      <c r="AB249" s="24">
        <v>160</v>
      </c>
      <c r="AC249" s="24">
        <v>160</v>
      </c>
      <c r="AD249" s="23" t="s">
        <v>300</v>
      </c>
      <c r="AE249" s="23" t="s">
        <v>23</v>
      </c>
      <c r="AF249" s="23" t="s">
        <v>11</v>
      </c>
      <c r="AG249" s="23" t="s">
        <v>26</v>
      </c>
      <c r="AH249" s="23" t="s">
        <v>26</v>
      </c>
      <c r="AI249" s="23" t="s">
        <v>12</v>
      </c>
      <c r="AJ249" s="23" t="s">
        <v>23</v>
      </c>
      <c r="AK249" s="23" t="s">
        <v>23</v>
      </c>
      <c r="AL249" s="23" t="s">
        <v>129</v>
      </c>
      <c r="AM249" s="23" t="s">
        <v>26</v>
      </c>
      <c r="AN249" s="23" t="s">
        <v>14</v>
      </c>
      <c r="AO249" s="23" t="s">
        <v>26</v>
      </c>
      <c r="AP249" s="23" t="s">
        <v>36</v>
      </c>
      <c r="AQ249" s="23" t="s">
        <v>26</v>
      </c>
      <c r="AR249" s="23"/>
      <c r="AS249" s="23" t="s">
        <v>129</v>
      </c>
      <c r="AT249" s="23" t="s">
        <v>26</v>
      </c>
      <c r="AU249" s="23" t="s">
        <v>14</v>
      </c>
      <c r="AV249" s="25" t="s">
        <v>26</v>
      </c>
      <c r="AW249" s="25" t="s">
        <v>26</v>
      </c>
      <c r="AX249" s="26">
        <v>19.5</v>
      </c>
      <c r="AY249" s="26">
        <v>161.5</v>
      </c>
      <c r="AZ249" s="25" t="s">
        <v>14</v>
      </c>
      <c r="BA249" s="25" t="s">
        <v>14</v>
      </c>
      <c r="BB249" s="23" t="s">
        <v>26</v>
      </c>
      <c r="BC249" s="23" t="s">
        <v>15</v>
      </c>
      <c r="BD249" s="23" t="s">
        <v>26</v>
      </c>
      <c r="BE249" s="23" t="s">
        <v>11</v>
      </c>
      <c r="BF249" s="23" t="s">
        <v>724</v>
      </c>
      <c r="BG249" s="23" t="s">
        <v>11</v>
      </c>
      <c r="BH249" s="23" t="s">
        <v>17</v>
      </c>
      <c r="BI249" s="23" t="s">
        <v>26</v>
      </c>
      <c r="BJ249" s="23"/>
      <c r="BK249" s="23" t="s">
        <v>11</v>
      </c>
      <c r="BL249" s="23" t="s">
        <v>11</v>
      </c>
      <c r="BM249" s="23" t="s">
        <v>11</v>
      </c>
      <c r="BN249" s="23"/>
      <c r="BO249" s="24">
        <v>0</v>
      </c>
      <c r="BP249" s="24">
        <v>275</v>
      </c>
      <c r="BQ249" s="24">
        <v>238.4</v>
      </c>
      <c r="BR249" s="24">
        <v>260</v>
      </c>
      <c r="BS249" s="24">
        <v>200</v>
      </c>
      <c r="BT249" s="23"/>
      <c r="BU249" s="23"/>
      <c r="BV249" s="24">
        <v>13.24</v>
      </c>
      <c r="BW249" s="24">
        <v>0.19</v>
      </c>
      <c r="BX249" s="23"/>
      <c r="BY249" s="24">
        <v>0.14000000000000001</v>
      </c>
      <c r="BZ249" s="27">
        <v>0.19</v>
      </c>
      <c r="CA249" s="27">
        <v>0.14000000000000001</v>
      </c>
      <c r="CB249" s="25"/>
      <c r="CC249" s="25"/>
      <c r="CD249" s="28">
        <v>13.25</v>
      </c>
      <c r="CE249" s="28">
        <v>0.2</v>
      </c>
      <c r="CF249" s="25"/>
      <c r="CG249" s="28">
        <v>0.15</v>
      </c>
      <c r="CH249" s="28">
        <v>16.309999999999999</v>
      </c>
      <c r="CI249" s="28">
        <v>0.5</v>
      </c>
      <c r="CJ249" s="28">
        <v>0.5</v>
      </c>
      <c r="CK249" s="28">
        <v>0</v>
      </c>
      <c r="CL249" s="28">
        <v>0</v>
      </c>
      <c r="CM249" s="28">
        <v>0.5</v>
      </c>
      <c r="CN249" s="25"/>
      <c r="CO249" s="28">
        <v>0</v>
      </c>
      <c r="CP249" s="30" t="s">
        <v>5</v>
      </c>
      <c r="CQ249" s="8">
        <f t="shared" si="34"/>
        <v>8916.4086687306499</v>
      </c>
      <c r="CR249" s="8">
        <f t="shared" si="35"/>
        <v>20</v>
      </c>
      <c r="CS249" s="8">
        <f t="shared" si="36"/>
        <v>1.5</v>
      </c>
      <c r="CT249" s="8">
        <f t="shared" si="37"/>
        <v>30</v>
      </c>
      <c r="CU249" s="8">
        <f t="shared" si="38"/>
        <v>200</v>
      </c>
      <c r="CV249" s="10">
        <f t="shared" si="39"/>
        <v>44412.5</v>
      </c>
      <c r="CW249" s="10">
        <f t="shared" si="42"/>
        <v>44.412500000000001</v>
      </c>
      <c r="CX249" s="8" t="str">
        <f t="shared" si="40"/>
        <v>No</v>
      </c>
      <c r="CY249" s="30" t="s">
        <v>11</v>
      </c>
      <c r="CZ249" s="30" t="s">
        <v>11</v>
      </c>
      <c r="DA249" s="31" t="s">
        <v>11</v>
      </c>
      <c r="DB249" s="31" t="s">
        <v>11</v>
      </c>
      <c r="DC249" s="8" t="str">
        <f t="shared" si="41"/>
        <v>No</v>
      </c>
      <c r="DD249" s="8" t="s">
        <v>11</v>
      </c>
      <c r="DE249" s="30" t="s">
        <v>11</v>
      </c>
      <c r="DF249" s="10">
        <f t="shared" si="43"/>
        <v>41.675699999999999</v>
      </c>
      <c r="DG249" s="9">
        <f>IF(S249&lt;Monitors!$H$4,(S249*Monitors!$I$4)+Monitors!$J$4,IF(S249&lt;Monitors!$H$5,(S249*Monitors!$I$5)+Monitors!$J$5,IF(S249&lt;Monitors!$H$6,(S249*Monitors!$I$6)+Monitors!$J$6,IF(S249&lt;Monitors!$H$7,(Monitors!$I$7*S249)+Monitors!$J$7,IF(S249&lt;Monitors!$H$8,(S249*Monitors!$I$8)+Monitors!$J$8,IF(S249&lt;Monitors!$H$9,(S249*Monitors!$I$9)+Monitors!$J$9,IF(S249&lt;Monitors!$H$10,(S249*Monitors!$I$10)+Monitors!$J$10,IF(S249&lt;Monitors!$H$11,(S249*Monitors!$I$11)+Monitors!$J$11,Monitors!$J$12))))))))</f>
        <v>33.145833333333336</v>
      </c>
      <c r="DH249" s="10">
        <f>$DF249-(Monitors!$B$4*'All Data'!$W249)</f>
        <v>32.848500000000001</v>
      </c>
      <c r="DI249" s="10">
        <f>IF($CX249="Yes",DH249-(Monitors!$E$4*(DG249+(Monitors!$B$4*'All Data'!$W249))),'All Data'!DH249)</f>
        <v>32.848500000000001</v>
      </c>
      <c r="DJ249" s="10">
        <f>IF(DD249="Yes",'All Data'!DI249-(DG249*Monitors!$C$4),'All Data'!DI249)</f>
        <v>32.848500000000001</v>
      </c>
      <c r="DK249" s="10">
        <f>IF($DE249="Yes",DJ249-(DG249*Monitors!$D$4),'All Data'!DJ249)</f>
        <v>32.848500000000001</v>
      </c>
      <c r="DL249" s="10">
        <f>IF($CZ249="Yes",DK249-Monitors!$C$7,'All Data'!DK249)</f>
        <v>32.848500000000001</v>
      </c>
      <c r="DM249" s="10">
        <f>IF($DA249="Yes",DL249-Monitors!$D$7,'All Data'!DL249)</f>
        <v>32.848500000000001</v>
      </c>
      <c r="DN249" s="10">
        <f>IF(DB249="Yes",DM249-((DG249+(W249*Monitors!$B$4))*Monitors!$F$4),'All Data'!DM249)</f>
        <v>32.848500000000001</v>
      </c>
      <c r="DO249" s="8" t="str">
        <f t="shared" si="44"/>
        <v>Yes</v>
      </c>
      <c r="DP249" s="10">
        <v>1.7765000000000002</v>
      </c>
      <c r="DQ249" s="10">
        <v>11.4635</v>
      </c>
      <c r="DR249" s="10">
        <v>11.4635</v>
      </c>
      <c r="DS249" s="9">
        <v>15.405143192733448</v>
      </c>
      <c r="DT249" s="9" t="s">
        <v>23</v>
      </c>
      <c r="DU249" s="14">
        <v>0</v>
      </c>
    </row>
    <row r="250" spans="1:125" ht="18" customHeight="1">
      <c r="A250" s="29">
        <v>249</v>
      </c>
      <c r="B250" s="29">
        <v>12</v>
      </c>
      <c r="C250" s="29">
        <v>779</v>
      </c>
      <c r="D250" s="21">
        <v>41944</v>
      </c>
      <c r="E250" s="21">
        <v>41897</v>
      </c>
      <c r="F250" s="21">
        <v>41901</v>
      </c>
      <c r="G250" s="20" t="s">
        <v>337</v>
      </c>
      <c r="H250" s="20"/>
      <c r="I250" s="22">
        <v>6</v>
      </c>
      <c r="J250" s="20" t="s">
        <v>5</v>
      </c>
      <c r="K250" s="20"/>
      <c r="L250" s="20" t="s">
        <v>6</v>
      </c>
      <c r="M250" s="23"/>
      <c r="N250" s="23" t="s">
        <v>7</v>
      </c>
      <c r="O250" s="23"/>
      <c r="P250" s="24">
        <v>9.6</v>
      </c>
      <c r="Q250" s="24">
        <v>17</v>
      </c>
      <c r="R250" s="24">
        <v>19.5</v>
      </c>
      <c r="S250" s="24">
        <v>162.69999999999999</v>
      </c>
      <c r="T250" s="24">
        <v>1.78</v>
      </c>
      <c r="U250" s="24">
        <v>900</v>
      </c>
      <c r="V250" s="24">
        <v>1600</v>
      </c>
      <c r="W250" s="24">
        <v>1.44</v>
      </c>
      <c r="X250" s="23" t="s">
        <v>40</v>
      </c>
      <c r="Y250" s="23" t="s">
        <v>40</v>
      </c>
      <c r="Z250" s="24">
        <v>8850</v>
      </c>
      <c r="AA250" s="24">
        <v>60</v>
      </c>
      <c r="AB250" s="24">
        <v>170</v>
      </c>
      <c r="AC250" s="24">
        <v>160</v>
      </c>
      <c r="AD250" s="23" t="s">
        <v>10</v>
      </c>
      <c r="AE250" s="23" t="s">
        <v>11</v>
      </c>
      <c r="AF250" s="23" t="s">
        <v>11</v>
      </c>
      <c r="AG250" s="23"/>
      <c r="AH250" s="23"/>
      <c r="AI250" s="23" t="s">
        <v>12</v>
      </c>
      <c r="AJ250" s="23" t="s">
        <v>11</v>
      </c>
      <c r="AK250" s="23" t="s">
        <v>11</v>
      </c>
      <c r="AL250" s="23" t="s">
        <v>13</v>
      </c>
      <c r="AM250" s="23"/>
      <c r="AN250" s="23" t="s">
        <v>14</v>
      </c>
      <c r="AO250" s="23"/>
      <c r="AP250" s="23" t="s">
        <v>14</v>
      </c>
      <c r="AQ250" s="23"/>
      <c r="AR250" s="23"/>
      <c r="AS250" s="23" t="s">
        <v>13</v>
      </c>
      <c r="AT250" s="23"/>
      <c r="AU250" s="23" t="s">
        <v>14</v>
      </c>
      <c r="AV250" s="25"/>
      <c r="AW250" s="25"/>
      <c r="AX250" s="26">
        <v>19.5</v>
      </c>
      <c r="AY250" s="26">
        <v>162.69999999999999</v>
      </c>
      <c r="AZ250" s="25" t="s">
        <v>14</v>
      </c>
      <c r="BA250" s="25" t="s">
        <v>14</v>
      </c>
      <c r="BB250" s="23"/>
      <c r="BC250" s="23" t="s">
        <v>15</v>
      </c>
      <c r="BD250" s="23"/>
      <c r="BE250" s="23" t="s">
        <v>11</v>
      </c>
      <c r="BF250" s="23" t="s">
        <v>617</v>
      </c>
      <c r="BG250" s="23" t="s">
        <v>11</v>
      </c>
      <c r="BH250" s="23" t="s">
        <v>17</v>
      </c>
      <c r="BI250" s="23"/>
      <c r="BJ250" s="23" t="s">
        <v>20</v>
      </c>
      <c r="BK250" s="23" t="s">
        <v>11</v>
      </c>
      <c r="BL250" s="23" t="s">
        <v>11</v>
      </c>
      <c r="BM250" s="23"/>
      <c r="BN250" s="23"/>
      <c r="BO250" s="24">
        <v>26.5</v>
      </c>
      <c r="BP250" s="24">
        <v>187.1</v>
      </c>
      <c r="BQ250" s="24">
        <v>250</v>
      </c>
      <c r="BR250" s="24">
        <v>183.3</v>
      </c>
      <c r="BS250" s="24">
        <v>187.1</v>
      </c>
      <c r="BT250" s="23"/>
      <c r="BU250" s="23"/>
      <c r="BV250" s="24">
        <v>13.33</v>
      </c>
      <c r="BW250" s="24">
        <v>0.2</v>
      </c>
      <c r="BX250" s="23"/>
      <c r="BY250" s="24">
        <v>0.13</v>
      </c>
      <c r="BZ250" s="27">
        <v>0.2</v>
      </c>
      <c r="CA250" s="27">
        <v>0.13</v>
      </c>
      <c r="CB250" s="25"/>
      <c r="CC250" s="25"/>
      <c r="CD250" s="28">
        <v>19.149999999999999</v>
      </c>
      <c r="CE250" s="28">
        <v>0.28000000000000003</v>
      </c>
      <c r="CF250" s="25"/>
      <c r="CG250" s="28">
        <v>0.2</v>
      </c>
      <c r="CH250" s="28">
        <v>16.399999999999999</v>
      </c>
      <c r="CI250" s="28">
        <v>0.5</v>
      </c>
      <c r="CJ250" s="28">
        <v>0.5</v>
      </c>
      <c r="CK250" s="25"/>
      <c r="CL250" s="25"/>
      <c r="CM250" s="28">
        <v>0.39</v>
      </c>
      <c r="CN250" s="25"/>
      <c r="CO250" s="28">
        <v>0</v>
      </c>
      <c r="CP250" s="30" t="s">
        <v>5</v>
      </c>
      <c r="CQ250" s="8">
        <f t="shared" si="34"/>
        <v>8850.6453595574676</v>
      </c>
      <c r="CR250" s="8">
        <f t="shared" si="35"/>
        <v>20</v>
      </c>
      <c r="CS250" s="8">
        <f t="shared" si="36"/>
        <v>1.5</v>
      </c>
      <c r="CT250" s="8">
        <f t="shared" si="37"/>
        <v>30</v>
      </c>
      <c r="CU250" s="8">
        <f t="shared" si="38"/>
        <v>100</v>
      </c>
      <c r="CV250" s="10">
        <f t="shared" si="39"/>
        <v>30441.17</v>
      </c>
      <c r="CW250" s="10">
        <f t="shared" si="42"/>
        <v>30.44117</v>
      </c>
      <c r="CX250" s="8" t="str">
        <f t="shared" si="40"/>
        <v>No</v>
      </c>
      <c r="CY250" s="30" t="s">
        <v>11</v>
      </c>
      <c r="CZ250" s="30" t="s">
        <v>11</v>
      </c>
      <c r="DA250" s="31" t="s">
        <v>11</v>
      </c>
      <c r="DB250" s="31" t="s">
        <v>11</v>
      </c>
      <c r="DC250" s="8" t="str">
        <f t="shared" si="41"/>
        <v>No</v>
      </c>
      <c r="DD250" s="8" t="s">
        <v>11</v>
      </c>
      <c r="DE250" s="30" t="s">
        <v>11</v>
      </c>
      <c r="DF250" s="10">
        <f t="shared" si="43"/>
        <v>42.008579999999995</v>
      </c>
      <c r="DG250" s="9">
        <f>IF(S250&lt;Monitors!$H$4,(S250*Monitors!$I$4)+Monitors!$J$4,IF(S250&lt;Monitors!$H$5,(S250*Monitors!$I$5)+Monitors!$J$5,IF(S250&lt;Monitors!$H$6,(S250*Monitors!$I$6)+Monitors!$J$6,IF(S250&lt;Monitors!$H$7,(Monitors!$I$7*S250)+Monitors!$J$7,IF(S250&lt;Monitors!$H$8,(S250*Monitors!$I$8)+Monitors!$J$8,IF(S250&lt;Monitors!$H$9,(S250*Monitors!$I$9)+Monitors!$J$9,IF(S250&lt;Monitors!$H$10,(S250*Monitors!$I$10)+Monitors!$J$10,IF(S250&lt;Monitors!$H$11,(S250*Monitors!$I$11)+Monitors!$J$11,Monitors!$J$12))))))))</f>
        <v>33.395833333333336</v>
      </c>
      <c r="DH250" s="10">
        <f>$DF250-(Monitors!$B$4*'All Data'!$W250)</f>
        <v>33.181379999999997</v>
      </c>
      <c r="DI250" s="10">
        <f>IF($CX250="Yes",DH250-(Monitors!$E$4*(DG250+(Monitors!$B$4*'All Data'!$W250))),'All Data'!DH250)</f>
        <v>33.181379999999997</v>
      </c>
      <c r="DJ250" s="10">
        <f>IF(DD250="Yes",'All Data'!DI250-(DG250*Monitors!$C$4),'All Data'!DI250)</f>
        <v>33.181379999999997</v>
      </c>
      <c r="DK250" s="10">
        <f>IF($DE250="Yes",DJ250-(DG250*Monitors!$D$4),'All Data'!DJ250)</f>
        <v>33.181379999999997</v>
      </c>
      <c r="DL250" s="10">
        <f>IF($CZ250="Yes",DK250-Monitors!$C$7,'All Data'!DK250)</f>
        <v>33.181379999999997</v>
      </c>
      <c r="DM250" s="10">
        <f>IF($DA250="Yes",DL250-Monitors!$D$7,'All Data'!DL250)</f>
        <v>33.181379999999997</v>
      </c>
      <c r="DN250" s="10">
        <f>IF(DB250="Yes",DM250-((DG250+(W250*Monitors!$B$4))*Monitors!$F$4),'All Data'!DM250)</f>
        <v>33.181379999999997</v>
      </c>
      <c r="DO250" s="8" t="str">
        <f t="shared" si="44"/>
        <v>Yes</v>
      </c>
      <c r="DP250" s="10">
        <v>1.2176468</v>
      </c>
      <c r="DQ250" s="10">
        <v>12.112353199999999</v>
      </c>
      <c r="DR250" s="10">
        <v>12.112353199999999</v>
      </c>
      <c r="DS250" s="9">
        <v>15.518660944462322</v>
      </c>
      <c r="DT250" s="9" t="s">
        <v>23</v>
      </c>
      <c r="DU250" s="14">
        <v>0</v>
      </c>
    </row>
    <row r="251" spans="1:125" ht="18" customHeight="1">
      <c r="A251" s="29">
        <v>250</v>
      </c>
      <c r="B251" s="29">
        <v>4</v>
      </c>
      <c r="C251" s="29">
        <v>958</v>
      </c>
      <c r="D251" s="21">
        <v>41127</v>
      </c>
      <c r="E251" s="21">
        <v>41261</v>
      </c>
      <c r="F251" s="21">
        <v>41263</v>
      </c>
      <c r="G251" s="20" t="s">
        <v>4</v>
      </c>
      <c r="H251" s="20"/>
      <c r="I251" s="22">
        <v>6</v>
      </c>
      <c r="J251" s="20" t="s">
        <v>5</v>
      </c>
      <c r="K251" s="20"/>
      <c r="L251" s="20" t="s">
        <v>6</v>
      </c>
      <c r="M251" s="23"/>
      <c r="N251" s="23" t="s">
        <v>7</v>
      </c>
      <c r="O251" s="23"/>
      <c r="P251" s="24">
        <v>9.8000000000000007</v>
      </c>
      <c r="Q251" s="24">
        <v>17.5</v>
      </c>
      <c r="R251" s="24">
        <v>20</v>
      </c>
      <c r="S251" s="24">
        <v>171.3</v>
      </c>
      <c r="T251" s="24">
        <v>1.78</v>
      </c>
      <c r="U251" s="24">
        <v>1600</v>
      </c>
      <c r="V251" s="24">
        <v>900</v>
      </c>
      <c r="W251" s="24">
        <v>1.44</v>
      </c>
      <c r="X251" s="23" t="s">
        <v>109</v>
      </c>
      <c r="Y251" s="23" t="s">
        <v>109</v>
      </c>
      <c r="Z251" s="24">
        <v>8408</v>
      </c>
      <c r="AA251" s="24">
        <v>60</v>
      </c>
      <c r="AB251" s="24">
        <v>170</v>
      </c>
      <c r="AC251" s="24">
        <v>160</v>
      </c>
      <c r="AD251" s="23" t="s">
        <v>10</v>
      </c>
      <c r="AE251" s="23" t="s">
        <v>11</v>
      </c>
      <c r="AF251" s="23" t="s">
        <v>11</v>
      </c>
      <c r="AG251" s="23"/>
      <c r="AH251" s="23"/>
      <c r="AI251" s="23" t="s">
        <v>12</v>
      </c>
      <c r="AJ251" s="23" t="s">
        <v>11</v>
      </c>
      <c r="AK251" s="23" t="s">
        <v>23</v>
      </c>
      <c r="AL251" s="23" t="s">
        <v>25</v>
      </c>
      <c r="AM251" s="23"/>
      <c r="AN251" s="23" t="s">
        <v>72</v>
      </c>
      <c r="AO251" s="23"/>
      <c r="AP251" s="23" t="s">
        <v>14</v>
      </c>
      <c r="AQ251" s="23"/>
      <c r="AR251" s="23"/>
      <c r="AS251" s="23" t="s">
        <v>25</v>
      </c>
      <c r="AT251" s="23"/>
      <c r="AU251" s="23" t="s">
        <v>83</v>
      </c>
      <c r="AV251" s="25"/>
      <c r="AW251" s="25"/>
      <c r="AX251" s="26">
        <v>20</v>
      </c>
      <c r="AY251" s="26">
        <v>171.3</v>
      </c>
      <c r="AZ251" s="25" t="s">
        <v>72</v>
      </c>
      <c r="BA251" s="25" t="s">
        <v>83</v>
      </c>
      <c r="BB251" s="23"/>
      <c r="BC251" s="23" t="s">
        <v>15</v>
      </c>
      <c r="BD251" s="23"/>
      <c r="BE251" s="23" t="s">
        <v>11</v>
      </c>
      <c r="BF251" s="23" t="s">
        <v>429</v>
      </c>
      <c r="BG251" s="23" t="s">
        <v>11</v>
      </c>
      <c r="BH251" s="23" t="s">
        <v>17</v>
      </c>
      <c r="BI251" s="23"/>
      <c r="BJ251" s="23" t="s">
        <v>272</v>
      </c>
      <c r="BK251" s="23" t="s">
        <v>11</v>
      </c>
      <c r="BL251" s="23" t="s">
        <v>11</v>
      </c>
      <c r="BM251" s="23"/>
      <c r="BN251" s="23"/>
      <c r="BO251" s="24">
        <v>0</v>
      </c>
      <c r="BP251" s="24">
        <v>237</v>
      </c>
      <c r="BQ251" s="24">
        <v>250</v>
      </c>
      <c r="BR251" s="24">
        <v>159</v>
      </c>
      <c r="BS251" s="24">
        <v>200</v>
      </c>
      <c r="BT251" s="23"/>
      <c r="BU251" s="23"/>
      <c r="BV251" s="24">
        <v>13.33</v>
      </c>
      <c r="BW251" s="24">
        <v>0.16</v>
      </c>
      <c r="BX251" s="24">
        <v>0.13</v>
      </c>
      <c r="BY251" s="24">
        <v>0.06</v>
      </c>
      <c r="BZ251" s="27">
        <v>0.16</v>
      </c>
      <c r="CA251" s="27">
        <v>0.06</v>
      </c>
      <c r="CB251" s="25"/>
      <c r="CC251" s="25"/>
      <c r="CD251" s="28">
        <v>13.49</v>
      </c>
      <c r="CE251" s="28">
        <v>0.2</v>
      </c>
      <c r="CF251" s="28">
        <v>0.17</v>
      </c>
      <c r="CG251" s="28">
        <v>0.1</v>
      </c>
      <c r="CH251" s="28">
        <v>16.600000000000001</v>
      </c>
      <c r="CI251" s="28">
        <v>1</v>
      </c>
      <c r="CJ251" s="28">
        <v>0.5</v>
      </c>
      <c r="CK251" s="25"/>
      <c r="CL251" s="25"/>
      <c r="CM251" s="28">
        <v>0.53</v>
      </c>
      <c r="CN251" s="25"/>
      <c r="CO251" s="28">
        <v>0</v>
      </c>
      <c r="CP251" s="30" t="s">
        <v>5</v>
      </c>
      <c r="CQ251" s="8">
        <f t="shared" si="34"/>
        <v>8406.304728546409</v>
      </c>
      <c r="CR251" s="8">
        <f t="shared" si="35"/>
        <v>22</v>
      </c>
      <c r="CS251" s="8">
        <f t="shared" si="36"/>
        <v>1.5</v>
      </c>
      <c r="CT251" s="8">
        <f t="shared" si="37"/>
        <v>30</v>
      </c>
      <c r="CU251" s="8">
        <f t="shared" si="38"/>
        <v>200</v>
      </c>
      <c r="CV251" s="10">
        <f t="shared" si="39"/>
        <v>40598.100000000006</v>
      </c>
      <c r="CW251" s="10">
        <f t="shared" si="42"/>
        <v>40.598100000000002</v>
      </c>
      <c r="CX251" s="8" t="str">
        <f t="shared" si="40"/>
        <v>No</v>
      </c>
      <c r="CY251" s="30" t="s">
        <v>11</v>
      </c>
      <c r="CZ251" s="30" t="s">
        <v>11</v>
      </c>
      <c r="DA251" s="31" t="s">
        <v>11</v>
      </c>
      <c r="DB251" s="31" t="s">
        <v>11</v>
      </c>
      <c r="DC251" s="8" t="str">
        <f t="shared" si="41"/>
        <v>No</v>
      </c>
      <c r="DD251" s="8" t="s">
        <v>11</v>
      </c>
      <c r="DE251" s="30" t="s">
        <v>11</v>
      </c>
      <c r="DF251" s="10">
        <f t="shared" si="43"/>
        <v>41.780819999999999</v>
      </c>
      <c r="DG251" s="9">
        <f>IF(S251&lt;Monitors!$H$4,(S251*Monitors!$I$4)+Monitors!$J$4,IF(S251&lt;Monitors!$H$5,(S251*Monitors!$I$5)+Monitors!$J$5,IF(S251&lt;Monitors!$H$6,(S251*Monitors!$I$6)+Monitors!$J$6,IF(S251&lt;Monitors!$H$7,(Monitors!$I$7*S251)+Monitors!$J$7,IF(S251&lt;Monitors!$H$8,(S251*Monitors!$I$8)+Monitors!$J$8,IF(S251&lt;Monitors!$H$9,(S251*Monitors!$I$9)+Monitors!$J$9,IF(S251&lt;Monitors!$H$10,(S251*Monitors!$I$10)+Monitors!$J$10,IF(S251&lt;Monitors!$H$11,(S251*Monitors!$I$11)+Monitors!$J$11,Monitors!$J$12))))))))</f>
        <v>35.187500000000007</v>
      </c>
      <c r="DH251" s="10">
        <f>$DF251-(Monitors!$B$4*'All Data'!$W251)</f>
        <v>32.953620000000001</v>
      </c>
      <c r="DI251" s="10">
        <f>IF($CX251="Yes",DH251-(Monitors!$E$4*(DG251+(Monitors!$B$4*'All Data'!$W251))),'All Data'!DH251)</f>
        <v>32.953620000000001</v>
      </c>
      <c r="DJ251" s="10">
        <f>IF(DD251="Yes",'All Data'!DI251-(DG251*Monitors!$C$4),'All Data'!DI251)</f>
        <v>32.953620000000001</v>
      </c>
      <c r="DK251" s="10">
        <f>IF($DE251="Yes",DJ251-(DG251*Monitors!$D$4),'All Data'!DJ251)</f>
        <v>32.953620000000001</v>
      </c>
      <c r="DL251" s="10">
        <f>IF($CZ251="Yes",DK251-Monitors!$C$7,'All Data'!DK251)</f>
        <v>32.953620000000001</v>
      </c>
      <c r="DM251" s="10">
        <f>IF($DA251="Yes",DL251-Monitors!$D$7,'All Data'!DL251)</f>
        <v>32.953620000000001</v>
      </c>
      <c r="DN251" s="10">
        <f>IF(DB251="Yes",DM251-((DG251+(W251*Monitors!$B$4))*Monitors!$F$4),'All Data'!DM251)</f>
        <v>32.953620000000001</v>
      </c>
      <c r="DO251" s="8" t="str">
        <f t="shared" si="44"/>
        <v>Yes</v>
      </c>
      <c r="DP251" s="10">
        <v>1.6239240000000004</v>
      </c>
      <c r="DQ251" s="10">
        <v>11.706075999999999</v>
      </c>
      <c r="DR251" s="10">
        <v>11.706075999999999</v>
      </c>
      <c r="DS251" s="9">
        <v>16.331682358427173</v>
      </c>
      <c r="DT251" s="9" t="s">
        <v>23</v>
      </c>
      <c r="DU251" s="14">
        <v>0</v>
      </c>
    </row>
    <row r="252" spans="1:125" ht="18" customHeight="1">
      <c r="A252" s="29">
        <v>251</v>
      </c>
      <c r="B252" s="29">
        <v>19</v>
      </c>
      <c r="C252" s="29">
        <v>1175</v>
      </c>
      <c r="D252" s="21">
        <v>41883</v>
      </c>
      <c r="E252" s="21">
        <v>41864</v>
      </c>
      <c r="F252" s="21">
        <v>41866</v>
      </c>
      <c r="G252" s="20"/>
      <c r="H252" s="20" t="s">
        <v>424</v>
      </c>
      <c r="I252" s="22">
        <v>6</v>
      </c>
      <c r="J252" s="20" t="s">
        <v>5</v>
      </c>
      <c r="K252" s="20"/>
      <c r="L252" s="20" t="s">
        <v>6</v>
      </c>
      <c r="M252" s="23"/>
      <c r="N252" s="23" t="s">
        <v>7</v>
      </c>
      <c r="O252" s="23"/>
      <c r="P252" s="24">
        <v>9</v>
      </c>
      <c r="Q252" s="24">
        <v>17</v>
      </c>
      <c r="R252" s="24">
        <v>20</v>
      </c>
      <c r="S252" s="24">
        <v>159</v>
      </c>
      <c r="T252" s="24">
        <v>1.78</v>
      </c>
      <c r="U252" s="24">
        <v>900</v>
      </c>
      <c r="V252" s="24">
        <v>1600</v>
      </c>
      <c r="W252" s="24">
        <v>1.44</v>
      </c>
      <c r="X252" s="23" t="s">
        <v>40</v>
      </c>
      <c r="Y252" s="23" t="s">
        <v>40</v>
      </c>
      <c r="Z252" s="24">
        <v>187</v>
      </c>
      <c r="AA252" s="24">
        <v>60</v>
      </c>
      <c r="AB252" s="24">
        <v>170</v>
      </c>
      <c r="AC252" s="24">
        <v>160</v>
      </c>
      <c r="AD252" s="23" t="s">
        <v>10</v>
      </c>
      <c r="AE252" s="23" t="s">
        <v>11</v>
      </c>
      <c r="AF252" s="23" t="s">
        <v>11</v>
      </c>
      <c r="AG252" s="23"/>
      <c r="AH252" s="23"/>
      <c r="AI252" s="23" t="s">
        <v>12</v>
      </c>
      <c r="AJ252" s="23" t="s">
        <v>11</v>
      </c>
      <c r="AK252" s="23" t="s">
        <v>11</v>
      </c>
      <c r="AL252" s="23" t="s">
        <v>13</v>
      </c>
      <c r="AM252" s="23"/>
      <c r="AN252" s="23" t="s">
        <v>14</v>
      </c>
      <c r="AO252" s="23"/>
      <c r="AP252" s="23" t="s">
        <v>14</v>
      </c>
      <c r="AQ252" s="23"/>
      <c r="AR252" s="23"/>
      <c r="AS252" s="23" t="s">
        <v>13</v>
      </c>
      <c r="AT252" s="23"/>
      <c r="AU252" s="23" t="s">
        <v>14</v>
      </c>
      <c r="AV252" s="25"/>
      <c r="AW252" s="25"/>
      <c r="AX252" s="26">
        <v>20</v>
      </c>
      <c r="AY252" s="26">
        <v>159</v>
      </c>
      <c r="AZ252" s="25" t="s">
        <v>14</v>
      </c>
      <c r="BA252" s="25" t="s">
        <v>14</v>
      </c>
      <c r="BB252" s="23"/>
      <c r="BC252" s="23" t="s">
        <v>24</v>
      </c>
      <c r="BD252" s="23" t="s">
        <v>79</v>
      </c>
      <c r="BE252" s="23" t="s">
        <v>11</v>
      </c>
      <c r="BF252" s="23" t="s">
        <v>16</v>
      </c>
      <c r="BG252" s="23" t="s">
        <v>11</v>
      </c>
      <c r="BH252" s="23" t="s">
        <v>17</v>
      </c>
      <c r="BI252" s="23"/>
      <c r="BJ252" s="23" t="s">
        <v>157</v>
      </c>
      <c r="BK252" s="23" t="s">
        <v>11</v>
      </c>
      <c r="BL252" s="23" t="s">
        <v>11</v>
      </c>
      <c r="BM252" s="23"/>
      <c r="BN252" s="23"/>
      <c r="BO252" s="24">
        <v>7</v>
      </c>
      <c r="BP252" s="24">
        <v>279</v>
      </c>
      <c r="BQ252" s="24">
        <v>250</v>
      </c>
      <c r="BR252" s="24">
        <v>231</v>
      </c>
      <c r="BS252" s="24">
        <v>201</v>
      </c>
      <c r="BT252" s="23"/>
      <c r="BU252" s="23"/>
      <c r="BV252" s="24">
        <v>13.4</v>
      </c>
      <c r="BW252" s="24">
        <v>0.3</v>
      </c>
      <c r="BX252" s="24">
        <v>0</v>
      </c>
      <c r="BY252" s="24">
        <v>0.2</v>
      </c>
      <c r="BZ252" s="27">
        <v>0.3</v>
      </c>
      <c r="CA252" s="27">
        <v>0.2</v>
      </c>
      <c r="CB252" s="25"/>
      <c r="CC252" s="25" t="s">
        <v>20</v>
      </c>
      <c r="CD252" s="28">
        <v>13.3</v>
      </c>
      <c r="CE252" s="28">
        <v>0.3</v>
      </c>
      <c r="CF252" s="28">
        <v>0</v>
      </c>
      <c r="CG252" s="28">
        <v>0.2</v>
      </c>
      <c r="CH252" s="28">
        <v>16.3</v>
      </c>
      <c r="CI252" s="28">
        <v>0.5</v>
      </c>
      <c r="CJ252" s="28">
        <v>0.5</v>
      </c>
      <c r="CK252" s="25"/>
      <c r="CL252" s="25"/>
      <c r="CM252" s="28">
        <v>0.49</v>
      </c>
      <c r="CN252" s="25"/>
      <c r="CO252" s="28">
        <v>0</v>
      </c>
      <c r="CP252" s="30" t="s">
        <v>5</v>
      </c>
      <c r="CQ252" s="8">
        <f t="shared" si="34"/>
        <v>9056.6037735849059</v>
      </c>
      <c r="CR252" s="8">
        <f t="shared" si="35"/>
        <v>22</v>
      </c>
      <c r="CS252" s="8">
        <f t="shared" si="36"/>
        <v>1.5</v>
      </c>
      <c r="CT252" s="8">
        <f t="shared" si="37"/>
        <v>30</v>
      </c>
      <c r="CU252" s="8">
        <f t="shared" si="38"/>
        <v>200</v>
      </c>
      <c r="CV252" s="10">
        <f t="shared" si="39"/>
        <v>44361</v>
      </c>
      <c r="CW252" s="10">
        <f t="shared" si="42"/>
        <v>44.360999999999997</v>
      </c>
      <c r="CX252" s="8" t="str">
        <f t="shared" si="40"/>
        <v>No</v>
      </c>
      <c r="CY252" s="30" t="s">
        <v>11</v>
      </c>
      <c r="CZ252" s="30" t="s">
        <v>11</v>
      </c>
      <c r="DA252" s="31" t="s">
        <v>11</v>
      </c>
      <c r="DB252" s="31" t="s">
        <v>11</v>
      </c>
      <c r="DC252" s="8" t="str">
        <f t="shared" si="41"/>
        <v>No</v>
      </c>
      <c r="DD252" s="8" t="s">
        <v>11</v>
      </c>
      <c r="DE252" s="30" t="s">
        <v>11</v>
      </c>
      <c r="DF252" s="10">
        <f t="shared" si="43"/>
        <v>42.7926</v>
      </c>
      <c r="DG252" s="9">
        <f>IF(S252&lt;Monitors!$H$4,(S252*Monitors!$I$4)+Monitors!$J$4,IF(S252&lt;Monitors!$H$5,(S252*Monitors!$I$5)+Monitors!$J$5,IF(S252&lt;Monitors!$H$6,(S252*Monitors!$I$6)+Monitors!$J$6,IF(S252&lt;Monitors!$H$7,(Monitors!$I$7*S252)+Monitors!$J$7,IF(S252&lt;Monitors!$H$8,(S252*Monitors!$I$8)+Monitors!$J$8,IF(S252&lt;Monitors!$H$9,(S252*Monitors!$I$9)+Monitors!$J$9,IF(S252&lt;Monitors!$H$10,(S252*Monitors!$I$10)+Monitors!$J$10,IF(S252&lt;Monitors!$H$11,(S252*Monitors!$I$11)+Monitors!$J$11,Monitors!$J$12))))))))</f>
        <v>32.625</v>
      </c>
      <c r="DH252" s="10">
        <f>$DF252-(Monitors!$B$4*'All Data'!$W252)</f>
        <v>33.965400000000002</v>
      </c>
      <c r="DI252" s="10">
        <f>IF($CX252="Yes",DH252-(Monitors!$E$4*(DG252+(Monitors!$B$4*'All Data'!$W252))),'All Data'!DH252)</f>
        <v>33.965400000000002</v>
      </c>
      <c r="DJ252" s="10">
        <f>IF(DD252="Yes",'All Data'!DI252-(DG252*Monitors!$C$4),'All Data'!DI252)</f>
        <v>33.965400000000002</v>
      </c>
      <c r="DK252" s="10">
        <f>IF($DE252="Yes",DJ252-(DG252*Monitors!$D$4),'All Data'!DJ252)</f>
        <v>33.965400000000002</v>
      </c>
      <c r="DL252" s="10">
        <f>IF($CZ252="Yes",DK252-Monitors!$C$7,'All Data'!DK252)</f>
        <v>33.965400000000002</v>
      </c>
      <c r="DM252" s="10">
        <f>IF($DA252="Yes",DL252-Monitors!$D$7,'All Data'!DL252)</f>
        <v>33.965400000000002</v>
      </c>
      <c r="DN252" s="10">
        <f>IF(DB252="Yes",DM252-((DG252+(W252*Monitors!$B$4))*Monitors!$F$4),'All Data'!DM252)</f>
        <v>33.965400000000002</v>
      </c>
      <c r="DO252" s="8" t="str">
        <f t="shared" si="44"/>
        <v>No</v>
      </c>
      <c r="DP252" s="10">
        <v>1.7744400000000002</v>
      </c>
      <c r="DQ252" s="10">
        <v>11.62556</v>
      </c>
      <c r="DR252" s="10">
        <v>11.62556</v>
      </c>
      <c r="DS252" s="9">
        <v>15.168592784234944</v>
      </c>
      <c r="DT252" s="9" t="s">
        <v>23</v>
      </c>
      <c r="DU252" s="14">
        <v>0</v>
      </c>
    </row>
    <row r="253" spans="1:125" ht="18" customHeight="1">
      <c r="A253" s="29">
        <v>252</v>
      </c>
      <c r="B253" s="29">
        <v>26</v>
      </c>
      <c r="C253" s="29">
        <v>811</v>
      </c>
      <c r="D253" s="21">
        <v>41609</v>
      </c>
      <c r="E253" s="21">
        <v>41513</v>
      </c>
      <c r="F253" s="21">
        <v>41527</v>
      </c>
      <c r="G253" s="20" t="s">
        <v>336</v>
      </c>
      <c r="H253" s="20"/>
      <c r="I253" s="22">
        <v>6</v>
      </c>
      <c r="J253" s="20" t="s">
        <v>5</v>
      </c>
      <c r="K253" s="20"/>
      <c r="L253" s="20" t="s">
        <v>6</v>
      </c>
      <c r="M253" s="23"/>
      <c r="N253" s="23" t="s">
        <v>7</v>
      </c>
      <c r="O253" s="23"/>
      <c r="P253" s="24">
        <v>98</v>
      </c>
      <c r="Q253" s="24">
        <v>174</v>
      </c>
      <c r="R253" s="24">
        <v>20</v>
      </c>
      <c r="S253" s="24">
        <v>171</v>
      </c>
      <c r="T253" s="24">
        <v>1.78</v>
      </c>
      <c r="U253" s="24">
        <v>900</v>
      </c>
      <c r="V253" s="24">
        <v>1600</v>
      </c>
      <c r="W253" s="24">
        <v>1.44</v>
      </c>
      <c r="X253" s="23" t="s">
        <v>40</v>
      </c>
      <c r="Y253" s="23" t="s">
        <v>40</v>
      </c>
      <c r="Z253" s="24">
        <v>8423</v>
      </c>
      <c r="AA253" s="24">
        <v>60</v>
      </c>
      <c r="AB253" s="24">
        <v>170</v>
      </c>
      <c r="AC253" s="24">
        <v>160</v>
      </c>
      <c r="AD253" s="23" t="s">
        <v>10</v>
      </c>
      <c r="AE253" s="23" t="s">
        <v>11</v>
      </c>
      <c r="AF253" s="23" t="s">
        <v>11</v>
      </c>
      <c r="AG253" s="23"/>
      <c r="AH253" s="23"/>
      <c r="AI253" s="23" t="s">
        <v>12</v>
      </c>
      <c r="AJ253" s="23" t="s">
        <v>11</v>
      </c>
      <c r="AK253" s="23" t="s">
        <v>23</v>
      </c>
      <c r="AL253" s="23" t="s">
        <v>53</v>
      </c>
      <c r="AM253" s="23"/>
      <c r="AN253" s="23" t="s">
        <v>14</v>
      </c>
      <c r="AO253" s="23"/>
      <c r="AP253" s="23" t="s">
        <v>14</v>
      </c>
      <c r="AQ253" s="23"/>
      <c r="AR253" s="23"/>
      <c r="AS253" s="23" t="s">
        <v>53</v>
      </c>
      <c r="AT253" s="23"/>
      <c r="AU253" s="23" t="s">
        <v>14</v>
      </c>
      <c r="AV253" s="25"/>
      <c r="AW253" s="25"/>
      <c r="AX253" s="26">
        <v>20</v>
      </c>
      <c r="AY253" s="26">
        <v>171</v>
      </c>
      <c r="AZ253" s="25" t="s">
        <v>14</v>
      </c>
      <c r="BA253" s="25" t="s">
        <v>14</v>
      </c>
      <c r="BB253" s="23"/>
      <c r="BC253" s="23" t="s">
        <v>15</v>
      </c>
      <c r="BD253" s="23"/>
      <c r="BE253" s="23" t="s">
        <v>11</v>
      </c>
      <c r="BF253" s="23" t="s">
        <v>275</v>
      </c>
      <c r="BG253" s="23" t="s">
        <v>11</v>
      </c>
      <c r="BH253" s="23" t="s">
        <v>17</v>
      </c>
      <c r="BI253" s="23"/>
      <c r="BJ253" s="23" t="s">
        <v>20</v>
      </c>
      <c r="BK253" s="23" t="s">
        <v>23</v>
      </c>
      <c r="BL253" s="23" t="s">
        <v>23</v>
      </c>
      <c r="BM253" s="23" t="s">
        <v>23</v>
      </c>
      <c r="BN253" s="23" t="s">
        <v>210</v>
      </c>
      <c r="BO253" s="24">
        <v>8.3000000000000007</v>
      </c>
      <c r="BP253" s="24">
        <v>257.8</v>
      </c>
      <c r="BQ253" s="24">
        <v>237.3</v>
      </c>
      <c r="BR253" s="24">
        <v>164.3</v>
      </c>
      <c r="BS253" s="24">
        <v>164.3</v>
      </c>
      <c r="BT253" s="23" t="s">
        <v>871</v>
      </c>
      <c r="BU253" s="23" t="s">
        <v>127</v>
      </c>
      <c r="BV253" s="24">
        <v>13.41</v>
      </c>
      <c r="BW253" s="24">
        <v>0.3</v>
      </c>
      <c r="BX253" s="24">
        <v>0</v>
      </c>
      <c r="BY253" s="24">
        <v>0.28000000000000003</v>
      </c>
      <c r="BZ253" s="27">
        <v>0.3</v>
      </c>
      <c r="CA253" s="27">
        <v>0.28000000000000003</v>
      </c>
      <c r="CB253" s="25" t="s">
        <v>872</v>
      </c>
      <c r="CC253" s="25" t="s">
        <v>873</v>
      </c>
      <c r="CD253" s="28">
        <v>13.51</v>
      </c>
      <c r="CE253" s="28">
        <v>0.43</v>
      </c>
      <c r="CF253" s="28">
        <v>0</v>
      </c>
      <c r="CG253" s="28">
        <v>0.36</v>
      </c>
      <c r="CH253" s="28">
        <v>18.260000000000002</v>
      </c>
      <c r="CI253" s="28">
        <v>0.5</v>
      </c>
      <c r="CJ253" s="28">
        <v>0.5</v>
      </c>
      <c r="CK253" s="25"/>
      <c r="CL253" s="25"/>
      <c r="CM253" s="28">
        <v>0.48</v>
      </c>
      <c r="CN253" s="25"/>
      <c r="CO253" s="28">
        <v>0</v>
      </c>
      <c r="CP253" s="30" t="s">
        <v>5</v>
      </c>
      <c r="CQ253" s="8">
        <f t="shared" si="34"/>
        <v>8421.0526315789466</v>
      </c>
      <c r="CR253" s="8">
        <f t="shared" si="35"/>
        <v>22</v>
      </c>
      <c r="CS253" s="8">
        <f t="shared" si="36"/>
        <v>1.5</v>
      </c>
      <c r="CT253" s="8">
        <f t="shared" si="37"/>
        <v>30</v>
      </c>
      <c r="CU253" s="8">
        <f t="shared" si="38"/>
        <v>200</v>
      </c>
      <c r="CV253" s="10">
        <f t="shared" si="39"/>
        <v>44083.8</v>
      </c>
      <c r="CW253" s="10">
        <f t="shared" si="42"/>
        <v>44.083800000000004</v>
      </c>
      <c r="CX253" s="8" t="str">
        <f t="shared" si="40"/>
        <v>Yes</v>
      </c>
      <c r="CY253" s="30" t="s">
        <v>11</v>
      </c>
      <c r="CZ253" s="30" t="s">
        <v>11</v>
      </c>
      <c r="DA253" s="31" t="s">
        <v>11</v>
      </c>
      <c r="DB253" s="31" t="s">
        <v>11</v>
      </c>
      <c r="DC253" s="8" t="str">
        <f t="shared" si="41"/>
        <v>No</v>
      </c>
      <c r="DD253" s="8" t="s">
        <v>11</v>
      </c>
      <c r="DE253" s="30" t="s">
        <v>11</v>
      </c>
      <c r="DF253" s="10">
        <f t="shared" si="43"/>
        <v>42.823259999999998</v>
      </c>
      <c r="DG253" s="9">
        <f>IF(S253&lt;Monitors!$H$4,(S253*Monitors!$I$4)+Monitors!$J$4,IF(S253&lt;Monitors!$H$5,(S253*Monitors!$I$5)+Monitors!$J$5,IF(S253&lt;Monitors!$H$6,(S253*Monitors!$I$6)+Monitors!$J$6,IF(S253&lt;Monitors!$H$7,(Monitors!$I$7*S253)+Monitors!$J$7,IF(S253&lt;Monitors!$H$8,(S253*Monitors!$I$8)+Monitors!$J$8,IF(S253&lt;Monitors!$H$9,(S253*Monitors!$I$9)+Monitors!$J$9,IF(S253&lt;Monitors!$H$10,(S253*Monitors!$I$10)+Monitors!$J$10,IF(S253&lt;Monitors!$H$11,(S253*Monitors!$I$11)+Monitors!$J$11,Monitors!$J$12))))))))</f>
        <v>35.125</v>
      </c>
      <c r="DH253" s="10">
        <f>$DF253-(Monitors!$B$4*'All Data'!$W253)</f>
        <v>33.99606</v>
      </c>
      <c r="DI253" s="10">
        <f>IF($CX253="Yes",DH253-(Monitors!$E$4*(DG253+(Monitors!$B$4*'All Data'!$W253))),'All Data'!DH253)</f>
        <v>31.798449999999999</v>
      </c>
      <c r="DJ253" s="10">
        <f>IF(DD253="Yes",'All Data'!DI253-(DG253*Monitors!$C$4),'All Data'!DI253)</f>
        <v>31.798449999999999</v>
      </c>
      <c r="DK253" s="10">
        <f>IF($DE253="Yes",DJ253-(DG253*Monitors!$D$4),'All Data'!DJ253)</f>
        <v>31.798449999999999</v>
      </c>
      <c r="DL253" s="10">
        <f>IF($CZ253="Yes",DK253-Monitors!$C$7,'All Data'!DK253)</f>
        <v>31.798449999999999</v>
      </c>
      <c r="DM253" s="10">
        <f>IF($DA253="Yes",DL253-Monitors!$D$7,'All Data'!DL253)</f>
        <v>31.798449999999999</v>
      </c>
      <c r="DN253" s="10">
        <f>IF(DB253="Yes",DM253-((DG253+(W253*Monitors!$B$4))*Monitors!$F$4),'All Data'!DM253)</f>
        <v>31.798449999999999</v>
      </c>
      <c r="DO253" s="8" t="str">
        <f t="shared" si="44"/>
        <v>Yes</v>
      </c>
      <c r="DP253" s="10">
        <v>1.7633520000000003</v>
      </c>
      <c r="DQ253" s="10">
        <v>11.646647999999999</v>
      </c>
      <c r="DR253" s="10">
        <v>10.831481147516408</v>
      </c>
      <c r="DS253" s="9">
        <v>16.303337049671832</v>
      </c>
      <c r="DT253" s="9" t="s">
        <v>23</v>
      </c>
      <c r="DU253" s="14">
        <v>0</v>
      </c>
    </row>
    <row r="254" spans="1:125" ht="18" customHeight="1">
      <c r="A254" s="29">
        <v>253</v>
      </c>
      <c r="B254" s="29">
        <v>25</v>
      </c>
      <c r="C254" s="29">
        <v>573</v>
      </c>
      <c r="D254" s="21">
        <v>41577</v>
      </c>
      <c r="E254" s="21">
        <v>41543</v>
      </c>
      <c r="F254" s="21">
        <v>41556</v>
      </c>
      <c r="G254" s="20" t="s">
        <v>4</v>
      </c>
      <c r="H254" s="20"/>
      <c r="I254" s="22">
        <v>6</v>
      </c>
      <c r="J254" s="20" t="s">
        <v>5</v>
      </c>
      <c r="K254" s="20"/>
      <c r="L254" s="20" t="s">
        <v>6</v>
      </c>
      <c r="M254" s="23"/>
      <c r="N254" s="23" t="s">
        <v>7</v>
      </c>
      <c r="O254" s="23"/>
      <c r="P254" s="24">
        <v>17</v>
      </c>
      <c r="Q254" s="24">
        <v>9.3000000000000007</v>
      </c>
      <c r="R254" s="24">
        <v>19.5</v>
      </c>
      <c r="S254" s="24">
        <v>158.1</v>
      </c>
      <c r="T254" s="24">
        <v>1.78</v>
      </c>
      <c r="U254" s="24">
        <v>900</v>
      </c>
      <c r="V254" s="24">
        <v>1600</v>
      </c>
      <c r="W254" s="24">
        <v>1.44</v>
      </c>
      <c r="X254" s="23" t="s">
        <v>40</v>
      </c>
      <c r="Y254" s="23" t="s">
        <v>40</v>
      </c>
      <c r="Z254" s="24">
        <v>9108</v>
      </c>
      <c r="AA254" s="24">
        <v>60</v>
      </c>
      <c r="AB254" s="24">
        <v>178</v>
      </c>
      <c r="AC254" s="24">
        <v>178</v>
      </c>
      <c r="AD254" s="23" t="s">
        <v>223</v>
      </c>
      <c r="AE254" s="23" t="s">
        <v>11</v>
      </c>
      <c r="AF254" s="23"/>
      <c r="AG254" s="23"/>
      <c r="AH254" s="23"/>
      <c r="AI254" s="23" t="s">
        <v>57</v>
      </c>
      <c r="AJ254" s="23" t="s">
        <v>23</v>
      </c>
      <c r="AK254" s="23" t="s">
        <v>11</v>
      </c>
      <c r="AL254" s="23" t="s">
        <v>145</v>
      </c>
      <c r="AM254" s="23" t="s">
        <v>224</v>
      </c>
      <c r="AN254" s="23" t="s">
        <v>14</v>
      </c>
      <c r="AO254" s="23"/>
      <c r="AP254" s="23" t="s">
        <v>14</v>
      </c>
      <c r="AQ254" s="23"/>
      <c r="AR254" s="23"/>
      <c r="AS254" s="23" t="s">
        <v>145</v>
      </c>
      <c r="AT254" s="23" t="s">
        <v>224</v>
      </c>
      <c r="AU254" s="23" t="s">
        <v>14</v>
      </c>
      <c r="AV254" s="25"/>
      <c r="AW254" s="25"/>
      <c r="AX254" s="26">
        <v>19.5</v>
      </c>
      <c r="AY254" s="26">
        <v>158.1</v>
      </c>
      <c r="AZ254" s="25" t="s">
        <v>14</v>
      </c>
      <c r="BA254" s="25" t="s">
        <v>14</v>
      </c>
      <c r="BB254" s="23"/>
      <c r="BC254" s="23" t="s">
        <v>24</v>
      </c>
      <c r="BD254" s="32" t="s">
        <v>225</v>
      </c>
      <c r="BE254" s="23" t="s">
        <v>11</v>
      </c>
      <c r="BF254" s="23" t="s">
        <v>10</v>
      </c>
      <c r="BG254" s="23" t="s">
        <v>11</v>
      </c>
      <c r="BH254" s="23" t="s">
        <v>17</v>
      </c>
      <c r="BI254" s="23"/>
      <c r="BJ254" s="23"/>
      <c r="BK254" s="23" t="s">
        <v>11</v>
      </c>
      <c r="BL254" s="23" t="s">
        <v>11</v>
      </c>
      <c r="BM254" s="23"/>
      <c r="BN254" s="23"/>
      <c r="BO254" s="24">
        <v>60</v>
      </c>
      <c r="BP254" s="24">
        <v>206.8</v>
      </c>
      <c r="BQ254" s="24">
        <v>243.6</v>
      </c>
      <c r="BR254" s="23"/>
      <c r="BS254" s="24">
        <v>201.1</v>
      </c>
      <c r="BT254" s="23"/>
      <c r="BU254" s="23"/>
      <c r="BV254" s="24">
        <v>13.43</v>
      </c>
      <c r="BW254" s="24">
        <v>0.12</v>
      </c>
      <c r="BX254" s="23"/>
      <c r="BY254" s="24">
        <v>0.11</v>
      </c>
      <c r="BZ254" s="27">
        <v>0.12</v>
      </c>
      <c r="CA254" s="27">
        <v>0.11</v>
      </c>
      <c r="CB254" s="25"/>
      <c r="CC254" s="25"/>
      <c r="CD254" s="28">
        <v>13.2</v>
      </c>
      <c r="CE254" s="28">
        <v>0.14000000000000001</v>
      </c>
      <c r="CF254" s="28">
        <v>0.14000000000000001</v>
      </c>
      <c r="CG254" s="28">
        <v>0.13</v>
      </c>
      <c r="CH254" s="28">
        <v>16.29</v>
      </c>
      <c r="CI254" s="28">
        <v>0.5</v>
      </c>
      <c r="CJ254" s="28">
        <v>0.5</v>
      </c>
      <c r="CK254" s="25"/>
      <c r="CL254" s="25"/>
      <c r="CM254" s="28">
        <v>0.44</v>
      </c>
      <c r="CN254" s="25"/>
      <c r="CO254" s="28">
        <v>0</v>
      </c>
      <c r="CP254" s="30" t="s">
        <v>5</v>
      </c>
      <c r="CQ254" s="8">
        <f t="shared" si="34"/>
        <v>9108.1593927893737</v>
      </c>
      <c r="CR254" s="8">
        <f t="shared" si="35"/>
        <v>20</v>
      </c>
      <c r="CS254" s="8">
        <f t="shared" si="36"/>
        <v>1.5</v>
      </c>
      <c r="CT254" s="8">
        <f t="shared" si="37"/>
        <v>30</v>
      </c>
      <c r="CU254" s="8">
        <f t="shared" si="38"/>
        <v>200</v>
      </c>
      <c r="CV254" s="10">
        <f t="shared" si="39"/>
        <v>32695.08</v>
      </c>
      <c r="CW254" s="10">
        <f t="shared" si="42"/>
        <v>32.695080000000004</v>
      </c>
      <c r="CX254" s="8" t="str">
        <f t="shared" si="40"/>
        <v>No</v>
      </c>
      <c r="CY254" s="30" t="s">
        <v>11</v>
      </c>
      <c r="CZ254" s="30" t="s">
        <v>11</v>
      </c>
      <c r="DA254" s="31" t="s">
        <v>11</v>
      </c>
      <c r="DB254" s="31" t="s">
        <v>11</v>
      </c>
      <c r="DC254" s="8" t="str">
        <f t="shared" si="41"/>
        <v>No</v>
      </c>
      <c r="DD254" s="8" t="s">
        <v>11</v>
      </c>
      <c r="DE254" s="30" t="s">
        <v>11</v>
      </c>
      <c r="DF254" s="10">
        <f t="shared" si="43"/>
        <v>41.859660000000005</v>
      </c>
      <c r="DG254" s="9">
        <f>IF(S254&lt;Monitors!$H$4,(S254*Monitors!$I$4)+Monitors!$J$4,IF(S254&lt;Monitors!$H$5,(S254*Monitors!$I$5)+Monitors!$J$5,IF(S254&lt;Monitors!$H$6,(S254*Monitors!$I$6)+Monitors!$J$6,IF(S254&lt;Monitors!$H$7,(Monitors!$I$7*S254)+Monitors!$J$7,IF(S254&lt;Monitors!$H$8,(S254*Monitors!$I$8)+Monitors!$J$8,IF(S254&lt;Monitors!$H$9,(S254*Monitors!$I$9)+Monitors!$J$9,IF(S254&lt;Monitors!$H$10,(S254*Monitors!$I$10)+Monitors!$J$10,IF(S254&lt;Monitors!$H$11,(S254*Monitors!$I$11)+Monitors!$J$11,Monitors!$J$12))))))))</f>
        <v>32.4375</v>
      </c>
      <c r="DH254" s="10">
        <f>$DF254-(Monitors!$B$4*'All Data'!$W254)</f>
        <v>33.032460000000007</v>
      </c>
      <c r="DI254" s="10">
        <f>IF($CX254="Yes",DH254-(Monitors!$E$4*(DG254+(Monitors!$B$4*'All Data'!$W254))),'All Data'!DH254)</f>
        <v>33.032460000000007</v>
      </c>
      <c r="DJ254" s="10">
        <f>IF(DD254="Yes",'All Data'!DI254-(DG254*Monitors!$C$4),'All Data'!DI254)</f>
        <v>33.032460000000007</v>
      </c>
      <c r="DK254" s="10">
        <f>IF($DE254="Yes",DJ254-(DG254*Monitors!$D$4),'All Data'!DJ254)</f>
        <v>33.032460000000007</v>
      </c>
      <c r="DL254" s="10">
        <f>IF($CZ254="Yes",DK254-Monitors!$C$7,'All Data'!DK254)</f>
        <v>33.032460000000007</v>
      </c>
      <c r="DM254" s="10">
        <f>IF($DA254="Yes",DL254-Monitors!$D$7,'All Data'!DL254)</f>
        <v>33.032460000000007</v>
      </c>
      <c r="DN254" s="10">
        <f>IF(DB254="Yes",DM254-((DG254+(W254*Monitors!$B$4))*Monitors!$F$4),'All Data'!DM254)</f>
        <v>33.032460000000007</v>
      </c>
      <c r="DO254" s="8" t="str">
        <f t="shared" si="44"/>
        <v>No</v>
      </c>
      <c r="DP254" s="10">
        <v>1.3078032000000002</v>
      </c>
      <c r="DQ254" s="10">
        <v>12.122196799999999</v>
      </c>
      <c r="DR254" s="10">
        <v>12.122196799999999</v>
      </c>
      <c r="DS254" s="9">
        <v>15.083416690945681</v>
      </c>
      <c r="DT254" s="9" t="s">
        <v>23</v>
      </c>
      <c r="DU254" s="14">
        <v>0</v>
      </c>
    </row>
    <row r="255" spans="1:125" ht="18" customHeight="1">
      <c r="A255" s="29">
        <v>254</v>
      </c>
      <c r="B255" s="29">
        <v>19</v>
      </c>
      <c r="C255" s="29">
        <v>895</v>
      </c>
      <c r="D255" s="21">
        <v>41238</v>
      </c>
      <c r="E255" s="21">
        <v>41208</v>
      </c>
      <c r="F255" s="21">
        <v>41232</v>
      </c>
      <c r="G255" s="20"/>
      <c r="H255" s="20"/>
      <c r="I255" s="22">
        <v>6</v>
      </c>
      <c r="J255" s="20" t="s">
        <v>5</v>
      </c>
      <c r="K255" s="20"/>
      <c r="L255" s="20" t="s">
        <v>6</v>
      </c>
      <c r="M255" s="23"/>
      <c r="N255" s="23" t="s">
        <v>7</v>
      </c>
      <c r="O255" s="23"/>
      <c r="P255" s="24">
        <v>9.8000000000000007</v>
      </c>
      <c r="Q255" s="24">
        <v>17.399999999999999</v>
      </c>
      <c r="R255" s="24">
        <v>20</v>
      </c>
      <c r="S255" s="24">
        <v>170.95</v>
      </c>
      <c r="T255" s="24">
        <v>1.78</v>
      </c>
      <c r="U255" s="24">
        <v>1600</v>
      </c>
      <c r="V255" s="24">
        <v>900</v>
      </c>
      <c r="W255" s="24">
        <v>1.44</v>
      </c>
      <c r="X255" s="23" t="s">
        <v>109</v>
      </c>
      <c r="Y255" s="23" t="s">
        <v>109</v>
      </c>
      <c r="Z255" s="24">
        <v>8424</v>
      </c>
      <c r="AA255" s="24">
        <v>60</v>
      </c>
      <c r="AB255" s="24">
        <v>170</v>
      </c>
      <c r="AC255" s="24">
        <v>160</v>
      </c>
      <c r="AD255" s="23" t="s">
        <v>10</v>
      </c>
      <c r="AE255" s="23" t="s">
        <v>11</v>
      </c>
      <c r="AF255" s="23" t="s">
        <v>11</v>
      </c>
      <c r="AG255" s="23"/>
      <c r="AH255" s="23"/>
      <c r="AI255" s="23" t="s">
        <v>12</v>
      </c>
      <c r="AJ255" s="23" t="s">
        <v>11</v>
      </c>
      <c r="AK255" s="23" t="s">
        <v>23</v>
      </c>
      <c r="AL255" s="23" t="s">
        <v>25</v>
      </c>
      <c r="AM255" s="23"/>
      <c r="AN255" s="23" t="s">
        <v>14</v>
      </c>
      <c r="AO255" s="23"/>
      <c r="AP255" s="23" t="s">
        <v>14</v>
      </c>
      <c r="AQ255" s="23"/>
      <c r="AR255" s="23"/>
      <c r="AS255" s="23" t="s">
        <v>25</v>
      </c>
      <c r="AT255" s="23"/>
      <c r="AU255" s="23" t="s">
        <v>14</v>
      </c>
      <c r="AV255" s="25"/>
      <c r="AW255" s="25"/>
      <c r="AX255" s="26">
        <v>20</v>
      </c>
      <c r="AY255" s="26">
        <v>170.95</v>
      </c>
      <c r="AZ255" s="25" t="s">
        <v>14</v>
      </c>
      <c r="BA255" s="25" t="s">
        <v>14</v>
      </c>
      <c r="BB255" s="23"/>
      <c r="BC255" s="23" t="s">
        <v>15</v>
      </c>
      <c r="BD255" s="23"/>
      <c r="BE255" s="23" t="s">
        <v>23</v>
      </c>
      <c r="BF255" s="23" t="s">
        <v>714</v>
      </c>
      <c r="BG255" s="23" t="s">
        <v>11</v>
      </c>
      <c r="BH255" s="23" t="s">
        <v>17</v>
      </c>
      <c r="BI255" s="23"/>
      <c r="BJ255" s="23"/>
      <c r="BK255" s="23" t="s">
        <v>11</v>
      </c>
      <c r="BL255" s="23" t="s">
        <v>11</v>
      </c>
      <c r="BM255" s="23"/>
      <c r="BN255" s="23"/>
      <c r="BO255" s="24">
        <v>9</v>
      </c>
      <c r="BP255" s="24">
        <v>250</v>
      </c>
      <c r="BQ255" s="24">
        <v>250</v>
      </c>
      <c r="BR255" s="24">
        <v>194</v>
      </c>
      <c r="BS255" s="24">
        <v>200</v>
      </c>
      <c r="BT255" s="23"/>
      <c r="BU255" s="23"/>
      <c r="BV255" s="24">
        <v>13.45</v>
      </c>
      <c r="BW255" s="24">
        <v>0.26</v>
      </c>
      <c r="BX255" s="23"/>
      <c r="BY255" s="24">
        <v>0.21</v>
      </c>
      <c r="BZ255" s="27">
        <v>0.26</v>
      </c>
      <c r="CA255" s="27">
        <v>0.21</v>
      </c>
      <c r="CB255" s="25"/>
      <c r="CC255" s="25"/>
      <c r="CD255" s="28">
        <v>13.39</v>
      </c>
      <c r="CE255" s="28">
        <v>0.27</v>
      </c>
      <c r="CF255" s="25"/>
      <c r="CG255" s="28">
        <v>0.22</v>
      </c>
      <c r="CH255" s="28">
        <v>16.600000000000001</v>
      </c>
      <c r="CI255" s="28">
        <v>0.5</v>
      </c>
      <c r="CJ255" s="28">
        <v>0.5</v>
      </c>
      <c r="CK255" s="25"/>
      <c r="CL255" s="25"/>
      <c r="CM255" s="28">
        <v>0.48</v>
      </c>
      <c r="CN255" s="25"/>
      <c r="CO255" s="28">
        <v>0</v>
      </c>
      <c r="CP255" s="30" t="s">
        <v>5</v>
      </c>
      <c r="CQ255" s="8">
        <f t="shared" si="34"/>
        <v>8423.5156478502486</v>
      </c>
      <c r="CR255" s="8">
        <f t="shared" si="35"/>
        <v>22</v>
      </c>
      <c r="CS255" s="8">
        <f t="shared" si="36"/>
        <v>1.5</v>
      </c>
      <c r="CT255" s="8">
        <f t="shared" si="37"/>
        <v>30</v>
      </c>
      <c r="CU255" s="8">
        <f t="shared" si="38"/>
        <v>200</v>
      </c>
      <c r="CV255" s="10">
        <f t="shared" si="39"/>
        <v>42737.5</v>
      </c>
      <c r="CW255" s="10">
        <f t="shared" si="42"/>
        <v>42.737499999999997</v>
      </c>
      <c r="CX255" s="8" t="str">
        <f t="shared" si="40"/>
        <v>No</v>
      </c>
      <c r="CY255" s="30" t="s">
        <v>11</v>
      </c>
      <c r="CZ255" s="30" t="s">
        <v>11</v>
      </c>
      <c r="DA255" s="31" t="s">
        <v>11</v>
      </c>
      <c r="DB255" s="31" t="s">
        <v>11</v>
      </c>
      <c r="DC255" s="8" t="str">
        <f t="shared" si="41"/>
        <v>No</v>
      </c>
      <c r="DD255" s="8" t="s">
        <v>11</v>
      </c>
      <c r="DE255" s="30" t="s">
        <v>11</v>
      </c>
      <c r="DF255" s="10">
        <f t="shared" si="43"/>
        <v>42.718139999999991</v>
      </c>
      <c r="DG255" s="9">
        <f>IF(S255&lt;Monitors!$H$4,(S255*Monitors!$I$4)+Monitors!$J$4,IF(S255&lt;Monitors!$H$5,(S255*Monitors!$I$5)+Monitors!$J$5,IF(S255&lt;Monitors!$H$6,(S255*Monitors!$I$6)+Monitors!$J$6,IF(S255&lt;Monitors!$H$7,(Monitors!$I$7*S255)+Monitors!$J$7,IF(S255&lt;Monitors!$H$8,(S255*Monitors!$I$8)+Monitors!$J$8,IF(S255&lt;Monitors!$H$9,(S255*Monitors!$I$9)+Monitors!$J$9,IF(S255&lt;Monitors!$H$10,(S255*Monitors!$I$10)+Monitors!$J$10,IF(S255&lt;Monitors!$H$11,(S255*Monitors!$I$11)+Monitors!$J$11,Monitors!$J$12))))))))</f>
        <v>35.114583333333336</v>
      </c>
      <c r="DH255" s="10">
        <f>$DF255-(Monitors!$B$4*'All Data'!$W255)</f>
        <v>33.890939999999993</v>
      </c>
      <c r="DI255" s="10">
        <f>IF($CX255="Yes",DH255-(Monitors!$E$4*(DG255+(Monitors!$B$4*'All Data'!$W255))),'All Data'!DH255)</f>
        <v>33.890939999999993</v>
      </c>
      <c r="DJ255" s="10">
        <f>IF(DD255="Yes",'All Data'!DI255-(DG255*Monitors!$C$4),'All Data'!DI255)</f>
        <v>33.890939999999993</v>
      </c>
      <c r="DK255" s="10">
        <f>IF($DE255="Yes",DJ255-(DG255*Monitors!$D$4),'All Data'!DJ255)</f>
        <v>33.890939999999993</v>
      </c>
      <c r="DL255" s="10">
        <f>IF($CZ255="Yes",DK255-Monitors!$C$7,'All Data'!DK255)</f>
        <v>33.890939999999993</v>
      </c>
      <c r="DM255" s="10">
        <f>IF($DA255="Yes",DL255-Monitors!$D$7,'All Data'!DL255)</f>
        <v>33.890939999999993</v>
      </c>
      <c r="DN255" s="10">
        <f>IF(DB255="Yes",DM255-((DG255+(W255*Monitors!$B$4))*Monitors!$F$4),'All Data'!DM255)</f>
        <v>33.890939999999993</v>
      </c>
      <c r="DO255" s="8" t="str">
        <f t="shared" si="44"/>
        <v>Yes</v>
      </c>
      <c r="DP255" s="10">
        <v>1.7095000000000002</v>
      </c>
      <c r="DQ255" s="10">
        <v>11.740499999999999</v>
      </c>
      <c r="DR255" s="10">
        <v>11.740499999999999</v>
      </c>
      <c r="DS255" s="9">
        <v>16.298612716927451</v>
      </c>
      <c r="DT255" s="9" t="s">
        <v>23</v>
      </c>
      <c r="DU255" s="14">
        <v>0</v>
      </c>
    </row>
    <row r="256" spans="1:125" ht="18" customHeight="1">
      <c r="A256" s="29">
        <v>255</v>
      </c>
      <c r="B256" s="29">
        <v>26</v>
      </c>
      <c r="C256" s="29">
        <v>934</v>
      </c>
      <c r="D256" s="21">
        <v>40693</v>
      </c>
      <c r="E256" s="21">
        <v>41422</v>
      </c>
      <c r="F256" s="21">
        <v>41424</v>
      </c>
      <c r="G256" s="20" t="s">
        <v>4</v>
      </c>
      <c r="H256" s="20" t="s">
        <v>26</v>
      </c>
      <c r="I256" s="22">
        <v>6</v>
      </c>
      <c r="J256" s="20" t="s">
        <v>5</v>
      </c>
      <c r="K256" s="20" t="s">
        <v>26</v>
      </c>
      <c r="L256" s="20" t="s">
        <v>27</v>
      </c>
      <c r="M256" s="23" t="s">
        <v>27</v>
      </c>
      <c r="N256" s="23" t="s">
        <v>7</v>
      </c>
      <c r="O256" s="23" t="s">
        <v>26</v>
      </c>
      <c r="P256" s="24">
        <v>9.8000000000000007</v>
      </c>
      <c r="Q256" s="24">
        <v>17.399999999999999</v>
      </c>
      <c r="R256" s="24">
        <v>20</v>
      </c>
      <c r="S256" s="24">
        <v>170.6</v>
      </c>
      <c r="T256" s="24">
        <v>1.78</v>
      </c>
      <c r="U256" s="24">
        <v>900</v>
      </c>
      <c r="V256" s="24">
        <v>1600</v>
      </c>
      <c r="W256" s="24">
        <v>1.44</v>
      </c>
      <c r="X256" s="23" t="s">
        <v>40</v>
      </c>
      <c r="Y256" s="23" t="s">
        <v>40</v>
      </c>
      <c r="Z256" s="24">
        <v>8445</v>
      </c>
      <c r="AA256" s="24">
        <v>60</v>
      </c>
      <c r="AB256" s="24">
        <v>170</v>
      </c>
      <c r="AC256" s="24">
        <v>160</v>
      </c>
      <c r="AD256" s="23" t="s">
        <v>28</v>
      </c>
      <c r="AE256" s="23" t="s">
        <v>23</v>
      </c>
      <c r="AF256" s="23" t="s">
        <v>11</v>
      </c>
      <c r="AG256" s="23" t="s">
        <v>26</v>
      </c>
      <c r="AH256" s="23" t="s">
        <v>26</v>
      </c>
      <c r="AI256" s="23" t="s">
        <v>57</v>
      </c>
      <c r="AJ256" s="23" t="s">
        <v>23</v>
      </c>
      <c r="AK256" s="23" t="s">
        <v>23</v>
      </c>
      <c r="AL256" s="23" t="s">
        <v>58</v>
      </c>
      <c r="AM256" s="23" t="s">
        <v>26</v>
      </c>
      <c r="AN256" s="23" t="s">
        <v>72</v>
      </c>
      <c r="AO256" s="23" t="s">
        <v>26</v>
      </c>
      <c r="AP256" s="23" t="s">
        <v>14</v>
      </c>
      <c r="AQ256" s="23" t="s">
        <v>26</v>
      </c>
      <c r="AR256" s="23"/>
      <c r="AS256" s="23" t="s">
        <v>58</v>
      </c>
      <c r="AT256" s="23" t="s">
        <v>26</v>
      </c>
      <c r="AU256" s="23" t="s">
        <v>83</v>
      </c>
      <c r="AV256" s="25" t="s">
        <v>26</v>
      </c>
      <c r="AW256" s="25" t="s">
        <v>26</v>
      </c>
      <c r="AX256" s="26">
        <v>20</v>
      </c>
      <c r="AY256" s="26">
        <v>170.6</v>
      </c>
      <c r="AZ256" s="25" t="s">
        <v>72</v>
      </c>
      <c r="BA256" s="25" t="s">
        <v>83</v>
      </c>
      <c r="BB256" s="23" t="s">
        <v>26</v>
      </c>
      <c r="BC256" s="23" t="s">
        <v>15</v>
      </c>
      <c r="BD256" s="23" t="s">
        <v>26</v>
      </c>
      <c r="BE256" s="23" t="s">
        <v>11</v>
      </c>
      <c r="BF256" s="23" t="s">
        <v>898</v>
      </c>
      <c r="BG256" s="23" t="s">
        <v>11</v>
      </c>
      <c r="BH256" s="23" t="s">
        <v>17</v>
      </c>
      <c r="BI256" s="23" t="s">
        <v>26</v>
      </c>
      <c r="BJ256" s="23"/>
      <c r="BK256" s="23" t="s">
        <v>11</v>
      </c>
      <c r="BL256" s="23" t="s">
        <v>11</v>
      </c>
      <c r="BM256" s="23" t="s">
        <v>11</v>
      </c>
      <c r="BN256" s="23"/>
      <c r="BO256" s="24">
        <v>0.3</v>
      </c>
      <c r="BP256" s="24">
        <v>290</v>
      </c>
      <c r="BQ256" s="24">
        <v>290</v>
      </c>
      <c r="BR256" s="24">
        <v>250</v>
      </c>
      <c r="BS256" s="24">
        <v>200</v>
      </c>
      <c r="BT256" s="23"/>
      <c r="BU256" s="23"/>
      <c r="BV256" s="24">
        <v>13.53</v>
      </c>
      <c r="BW256" s="24">
        <v>0.3</v>
      </c>
      <c r="BX256" s="23"/>
      <c r="BY256" s="24">
        <v>0.28999999999999998</v>
      </c>
      <c r="BZ256" s="27">
        <v>0.3</v>
      </c>
      <c r="CA256" s="27">
        <v>0.28999999999999998</v>
      </c>
      <c r="CB256" s="25"/>
      <c r="CC256" s="25"/>
      <c r="CD256" s="28">
        <v>13.66</v>
      </c>
      <c r="CE256" s="28">
        <v>0.3</v>
      </c>
      <c r="CF256" s="25"/>
      <c r="CG256" s="28">
        <v>0.32</v>
      </c>
      <c r="CH256" s="28">
        <v>15.85</v>
      </c>
      <c r="CI256" s="28">
        <v>1</v>
      </c>
      <c r="CJ256" s="28">
        <v>0.5</v>
      </c>
      <c r="CK256" s="28">
        <v>0</v>
      </c>
      <c r="CL256" s="28">
        <v>0</v>
      </c>
      <c r="CM256" s="28">
        <v>0.5</v>
      </c>
      <c r="CN256" s="25"/>
      <c r="CO256" s="28">
        <v>0</v>
      </c>
      <c r="CP256" s="30" t="s">
        <v>5</v>
      </c>
      <c r="CQ256" s="8">
        <f t="shared" si="34"/>
        <v>8440.7971864009378</v>
      </c>
      <c r="CR256" s="8">
        <f t="shared" si="35"/>
        <v>22</v>
      </c>
      <c r="CS256" s="8">
        <f t="shared" si="36"/>
        <v>1.5</v>
      </c>
      <c r="CT256" s="8">
        <f t="shared" si="37"/>
        <v>30</v>
      </c>
      <c r="CU256" s="8">
        <f t="shared" si="38"/>
        <v>200</v>
      </c>
      <c r="CV256" s="10">
        <f t="shared" si="39"/>
        <v>49474</v>
      </c>
      <c r="CW256" s="10">
        <f t="shared" si="42"/>
        <v>49.473999999999997</v>
      </c>
      <c r="CX256" s="8" t="str">
        <f t="shared" si="40"/>
        <v>No</v>
      </c>
      <c r="CY256" s="30" t="s">
        <v>11</v>
      </c>
      <c r="CZ256" s="30" t="s">
        <v>11</v>
      </c>
      <c r="DA256" s="31" t="s">
        <v>11</v>
      </c>
      <c r="DB256" s="31" t="s">
        <v>11</v>
      </c>
      <c r="DC256" s="8" t="str">
        <f t="shared" si="41"/>
        <v>No</v>
      </c>
      <c r="DD256" s="8" t="s">
        <v>11</v>
      </c>
      <c r="DE256" s="30" t="s">
        <v>11</v>
      </c>
      <c r="DF256" s="10">
        <f t="shared" si="43"/>
        <v>43.191179999999996</v>
      </c>
      <c r="DG256" s="9">
        <f>IF(S256&lt;Monitors!$H$4,(S256*Monitors!$I$4)+Monitors!$J$4,IF(S256&lt;Monitors!$H$5,(S256*Monitors!$I$5)+Monitors!$J$5,IF(S256&lt;Monitors!$H$6,(S256*Monitors!$I$6)+Monitors!$J$6,IF(S256&lt;Monitors!$H$7,(Monitors!$I$7*S256)+Monitors!$J$7,IF(S256&lt;Monitors!$H$8,(S256*Monitors!$I$8)+Monitors!$J$8,IF(S256&lt;Monitors!$H$9,(S256*Monitors!$I$9)+Monitors!$J$9,IF(S256&lt;Monitors!$H$10,(S256*Monitors!$I$10)+Monitors!$J$10,IF(S256&lt;Monitors!$H$11,(S256*Monitors!$I$11)+Monitors!$J$11,Monitors!$J$12))))))))</f>
        <v>35.041666666666664</v>
      </c>
      <c r="DH256" s="10">
        <f>$DF256-(Monitors!$B$4*'All Data'!$W256)</f>
        <v>34.363979999999998</v>
      </c>
      <c r="DI256" s="10">
        <f>IF($CX256="Yes",DH256-(Monitors!$E$4*(DG256+(Monitors!$B$4*'All Data'!$W256))),'All Data'!DH256)</f>
        <v>34.363979999999998</v>
      </c>
      <c r="DJ256" s="10">
        <f>IF(DD256="Yes",'All Data'!DI256-(DG256*Monitors!$C$4),'All Data'!DI256)</f>
        <v>34.363979999999998</v>
      </c>
      <c r="DK256" s="10">
        <f>IF($DE256="Yes",DJ256-(DG256*Monitors!$D$4),'All Data'!DJ256)</f>
        <v>34.363979999999998</v>
      </c>
      <c r="DL256" s="10">
        <f>IF($CZ256="Yes",DK256-Monitors!$C$7,'All Data'!DK256)</f>
        <v>34.363979999999998</v>
      </c>
      <c r="DM256" s="10">
        <f>IF($DA256="Yes",DL256-Monitors!$D$7,'All Data'!DL256)</f>
        <v>34.363979999999998</v>
      </c>
      <c r="DN256" s="10">
        <f>IF(DB256="Yes",DM256-((DG256+(W256*Monitors!$B$4))*Monitors!$F$4),'All Data'!DM256)</f>
        <v>34.363979999999998</v>
      </c>
      <c r="DO256" s="8" t="str">
        <f t="shared" si="44"/>
        <v>Yes</v>
      </c>
      <c r="DP256" s="10">
        <v>1.9789600000000001</v>
      </c>
      <c r="DQ256" s="10">
        <v>11.551039999999999</v>
      </c>
      <c r="DR256" s="10">
        <v>11.551039999999999</v>
      </c>
      <c r="DS256" s="9">
        <v>16.265541472699844</v>
      </c>
      <c r="DT256" s="9" t="s">
        <v>23</v>
      </c>
      <c r="DU256" s="14">
        <v>0</v>
      </c>
    </row>
    <row r="257" spans="1:125" ht="18" customHeight="1">
      <c r="A257" s="29">
        <v>256</v>
      </c>
      <c r="B257" s="29">
        <v>9</v>
      </c>
      <c r="C257" s="29">
        <v>602</v>
      </c>
      <c r="D257" s="21">
        <v>40978</v>
      </c>
      <c r="E257" s="21">
        <v>41417</v>
      </c>
      <c r="F257" s="21">
        <v>41444</v>
      </c>
      <c r="G257" s="20" t="s">
        <v>4</v>
      </c>
      <c r="H257" s="20" t="s">
        <v>573</v>
      </c>
      <c r="I257" s="22">
        <v>6</v>
      </c>
      <c r="J257" s="20" t="s">
        <v>5</v>
      </c>
      <c r="K257" s="20"/>
      <c r="L257" s="20" t="s">
        <v>6</v>
      </c>
      <c r="M257" s="23"/>
      <c r="N257" s="23" t="s">
        <v>7</v>
      </c>
      <c r="O257" s="23"/>
      <c r="P257" s="24">
        <v>9.8000000000000007</v>
      </c>
      <c r="Q257" s="24">
        <v>17.399999999999999</v>
      </c>
      <c r="R257" s="24">
        <v>20</v>
      </c>
      <c r="S257" s="24">
        <v>171</v>
      </c>
      <c r="T257" s="24">
        <v>1.78</v>
      </c>
      <c r="U257" s="24">
        <v>900</v>
      </c>
      <c r="V257" s="24">
        <v>1600</v>
      </c>
      <c r="W257" s="24">
        <v>1.44</v>
      </c>
      <c r="X257" s="23" t="s">
        <v>40</v>
      </c>
      <c r="Y257" s="23" t="s">
        <v>40</v>
      </c>
      <c r="Z257" s="24">
        <v>8424</v>
      </c>
      <c r="AA257" s="24">
        <v>60</v>
      </c>
      <c r="AB257" s="24">
        <v>160</v>
      </c>
      <c r="AC257" s="24">
        <v>160</v>
      </c>
      <c r="AD257" s="23" t="s">
        <v>10</v>
      </c>
      <c r="AE257" s="23" t="s">
        <v>11</v>
      </c>
      <c r="AF257" s="23" t="s">
        <v>11</v>
      </c>
      <c r="AG257" s="23"/>
      <c r="AH257" s="23"/>
      <c r="AI257" s="23" t="s">
        <v>12</v>
      </c>
      <c r="AJ257" s="23" t="s">
        <v>11</v>
      </c>
      <c r="AK257" s="23" t="s">
        <v>23</v>
      </c>
      <c r="AL257" s="23" t="s">
        <v>13</v>
      </c>
      <c r="AM257" s="23"/>
      <c r="AN257" s="23" t="s">
        <v>14</v>
      </c>
      <c r="AO257" s="23"/>
      <c r="AP257" s="23" t="s">
        <v>14</v>
      </c>
      <c r="AQ257" s="23"/>
      <c r="AR257" s="23"/>
      <c r="AS257" s="23" t="s">
        <v>13</v>
      </c>
      <c r="AT257" s="23"/>
      <c r="AU257" s="23" t="s">
        <v>14</v>
      </c>
      <c r="AV257" s="25"/>
      <c r="AW257" s="25"/>
      <c r="AX257" s="26">
        <v>20</v>
      </c>
      <c r="AY257" s="26">
        <v>171</v>
      </c>
      <c r="AZ257" s="25" t="s">
        <v>14</v>
      </c>
      <c r="BA257" s="25" t="s">
        <v>14</v>
      </c>
      <c r="BB257" s="23"/>
      <c r="BC257" s="23" t="s">
        <v>15</v>
      </c>
      <c r="BD257" s="23"/>
      <c r="BE257" s="23" t="s">
        <v>11</v>
      </c>
      <c r="BF257" s="23" t="s">
        <v>195</v>
      </c>
      <c r="BG257" s="23" t="s">
        <v>11</v>
      </c>
      <c r="BH257" s="23" t="s">
        <v>17</v>
      </c>
      <c r="BI257" s="23"/>
      <c r="BJ257" s="23" t="s">
        <v>18</v>
      </c>
      <c r="BK257" s="23" t="s">
        <v>11</v>
      </c>
      <c r="BL257" s="23" t="s">
        <v>11</v>
      </c>
      <c r="BM257" s="23" t="s">
        <v>11</v>
      </c>
      <c r="BN257" s="23"/>
      <c r="BO257" s="24">
        <v>26</v>
      </c>
      <c r="BP257" s="24">
        <v>258</v>
      </c>
      <c r="BQ257" s="24">
        <v>250</v>
      </c>
      <c r="BR257" s="24">
        <v>167</v>
      </c>
      <c r="BS257" s="24">
        <v>201</v>
      </c>
      <c r="BT257" s="23"/>
      <c r="BU257" s="23"/>
      <c r="BV257" s="24">
        <v>13.6</v>
      </c>
      <c r="BW257" s="24">
        <v>0.32</v>
      </c>
      <c r="BX257" s="23"/>
      <c r="BY257" s="24">
        <v>0.26</v>
      </c>
      <c r="BZ257" s="27">
        <v>0.32</v>
      </c>
      <c r="CA257" s="27">
        <v>0.26</v>
      </c>
      <c r="CB257" s="25"/>
      <c r="CC257" s="25"/>
      <c r="CD257" s="28">
        <v>13.84</v>
      </c>
      <c r="CE257" s="28">
        <v>0.38</v>
      </c>
      <c r="CF257" s="25"/>
      <c r="CG257" s="28">
        <v>0.33</v>
      </c>
      <c r="CH257" s="28">
        <v>16.600000000000001</v>
      </c>
      <c r="CI257" s="28">
        <v>0.5</v>
      </c>
      <c r="CJ257" s="28">
        <v>0.5</v>
      </c>
      <c r="CK257" s="25"/>
      <c r="CL257" s="25"/>
      <c r="CM257" s="28">
        <v>0.46</v>
      </c>
      <c r="CN257" s="25"/>
      <c r="CO257" s="28">
        <v>0</v>
      </c>
      <c r="CP257" s="30" t="s">
        <v>5</v>
      </c>
      <c r="CQ257" s="8">
        <f t="shared" si="34"/>
        <v>8421.0526315789466</v>
      </c>
      <c r="CR257" s="8">
        <f t="shared" si="35"/>
        <v>22</v>
      </c>
      <c r="CS257" s="8">
        <f t="shared" si="36"/>
        <v>1.5</v>
      </c>
      <c r="CT257" s="8">
        <f t="shared" si="37"/>
        <v>30</v>
      </c>
      <c r="CU257" s="8">
        <f t="shared" si="38"/>
        <v>200</v>
      </c>
      <c r="CV257" s="10">
        <f t="shared" si="39"/>
        <v>44118</v>
      </c>
      <c r="CW257" s="10">
        <f t="shared" si="42"/>
        <v>44.118000000000002</v>
      </c>
      <c r="CX257" s="8" t="str">
        <f t="shared" si="40"/>
        <v>No</v>
      </c>
      <c r="CY257" s="30" t="s">
        <v>11</v>
      </c>
      <c r="CZ257" s="30" t="s">
        <v>11</v>
      </c>
      <c r="DA257" s="31" t="s">
        <v>11</v>
      </c>
      <c r="DB257" s="31" t="s">
        <v>11</v>
      </c>
      <c r="DC257" s="8" t="str">
        <f t="shared" si="41"/>
        <v>No</v>
      </c>
      <c r="DD257" s="8" t="s">
        <v>11</v>
      </c>
      <c r="DE257" s="30" t="s">
        <v>11</v>
      </c>
      <c r="DF257" s="10">
        <f t="shared" si="43"/>
        <v>43.519680000000001</v>
      </c>
      <c r="DG257" s="9">
        <f>IF(S257&lt;Monitors!$H$4,(S257*Monitors!$I$4)+Monitors!$J$4,IF(S257&lt;Monitors!$H$5,(S257*Monitors!$I$5)+Monitors!$J$5,IF(S257&lt;Monitors!$H$6,(S257*Monitors!$I$6)+Monitors!$J$6,IF(S257&lt;Monitors!$H$7,(Monitors!$I$7*S257)+Monitors!$J$7,IF(S257&lt;Monitors!$H$8,(S257*Monitors!$I$8)+Monitors!$J$8,IF(S257&lt;Monitors!$H$9,(S257*Monitors!$I$9)+Monitors!$J$9,IF(S257&lt;Monitors!$H$10,(S257*Monitors!$I$10)+Monitors!$J$10,IF(S257&lt;Monitors!$H$11,(S257*Monitors!$I$11)+Monitors!$J$11,Monitors!$J$12))))))))</f>
        <v>35.125</v>
      </c>
      <c r="DH257" s="10">
        <f>$DF257-(Monitors!$B$4*'All Data'!$W257)</f>
        <v>34.692480000000003</v>
      </c>
      <c r="DI257" s="10">
        <f>IF($CX257="Yes",DH257-(Monitors!$E$4*(DG257+(Monitors!$B$4*'All Data'!$W257))),'All Data'!DH257)</f>
        <v>34.692480000000003</v>
      </c>
      <c r="DJ257" s="10">
        <f>IF(DD257="Yes",'All Data'!DI257-(DG257*Monitors!$C$4),'All Data'!DI257)</f>
        <v>34.692480000000003</v>
      </c>
      <c r="DK257" s="10">
        <f>IF($DE257="Yes",DJ257-(DG257*Monitors!$D$4),'All Data'!DJ257)</f>
        <v>34.692480000000003</v>
      </c>
      <c r="DL257" s="10">
        <f>IF($CZ257="Yes",DK257-Monitors!$C$7,'All Data'!DK257)</f>
        <v>34.692480000000003</v>
      </c>
      <c r="DM257" s="10">
        <f>IF($DA257="Yes",DL257-Monitors!$D$7,'All Data'!DL257)</f>
        <v>34.692480000000003</v>
      </c>
      <c r="DN257" s="10">
        <f>IF(DB257="Yes",DM257-((DG257+(W257*Monitors!$B$4))*Monitors!$F$4),'All Data'!DM257)</f>
        <v>34.692480000000003</v>
      </c>
      <c r="DO257" s="8" t="str">
        <f t="shared" si="44"/>
        <v>Yes</v>
      </c>
      <c r="DP257" s="10">
        <v>1.7647200000000001</v>
      </c>
      <c r="DQ257" s="10">
        <v>11.835279999999999</v>
      </c>
      <c r="DR257" s="10">
        <v>11.835279999999999</v>
      </c>
      <c r="DS257" s="9">
        <v>16.303337049671832</v>
      </c>
      <c r="DT257" s="9" t="s">
        <v>23</v>
      </c>
      <c r="DU257" s="14">
        <v>0</v>
      </c>
    </row>
    <row r="258" spans="1:125" ht="18" customHeight="1">
      <c r="A258" s="29">
        <v>257</v>
      </c>
      <c r="B258" s="29">
        <v>13</v>
      </c>
      <c r="C258" s="29">
        <v>957</v>
      </c>
      <c r="D258" s="21">
        <v>41236</v>
      </c>
      <c r="E258" s="21">
        <v>41226</v>
      </c>
      <c r="F258" s="21">
        <v>41227</v>
      </c>
      <c r="G258" s="20" t="s">
        <v>4</v>
      </c>
      <c r="H258" s="20" t="s">
        <v>662</v>
      </c>
      <c r="I258" s="22">
        <v>6</v>
      </c>
      <c r="J258" s="20" t="s">
        <v>5</v>
      </c>
      <c r="K258" s="20" t="s">
        <v>26</v>
      </c>
      <c r="L258" s="20" t="s">
        <v>27</v>
      </c>
      <c r="M258" s="23" t="s">
        <v>27</v>
      </c>
      <c r="N258" s="23" t="s">
        <v>7</v>
      </c>
      <c r="O258" s="23" t="s">
        <v>26</v>
      </c>
      <c r="P258" s="24">
        <v>9.8000000000000007</v>
      </c>
      <c r="Q258" s="24">
        <v>17.399999999999999</v>
      </c>
      <c r="R258" s="24">
        <v>20</v>
      </c>
      <c r="S258" s="24">
        <v>170.52</v>
      </c>
      <c r="T258" s="24">
        <v>1.78</v>
      </c>
      <c r="U258" s="24">
        <v>900</v>
      </c>
      <c r="V258" s="24">
        <v>1600</v>
      </c>
      <c r="W258" s="24">
        <v>1.44</v>
      </c>
      <c r="X258" s="23" t="s">
        <v>40</v>
      </c>
      <c r="Y258" s="23" t="s">
        <v>40</v>
      </c>
      <c r="Z258" s="24">
        <v>8445</v>
      </c>
      <c r="AA258" s="24">
        <v>60</v>
      </c>
      <c r="AB258" s="24">
        <v>170</v>
      </c>
      <c r="AC258" s="24">
        <v>160</v>
      </c>
      <c r="AD258" s="23" t="s">
        <v>400</v>
      </c>
      <c r="AE258" s="23" t="s">
        <v>23</v>
      </c>
      <c r="AF258" s="23" t="s">
        <v>11</v>
      </c>
      <c r="AG258" s="23" t="s">
        <v>26</v>
      </c>
      <c r="AH258" s="23" t="s">
        <v>26</v>
      </c>
      <c r="AI258" s="23" t="s">
        <v>12</v>
      </c>
      <c r="AJ258" s="23" t="s">
        <v>11</v>
      </c>
      <c r="AK258" s="23" t="s">
        <v>23</v>
      </c>
      <c r="AL258" s="23" t="s">
        <v>13</v>
      </c>
      <c r="AM258" s="23" t="s">
        <v>82</v>
      </c>
      <c r="AN258" s="23" t="s">
        <v>14</v>
      </c>
      <c r="AO258" s="23" t="s">
        <v>14</v>
      </c>
      <c r="AP258" s="23" t="s">
        <v>36</v>
      </c>
      <c r="AQ258" s="23" t="s">
        <v>14</v>
      </c>
      <c r="AR258" s="23"/>
      <c r="AS258" s="23" t="s">
        <v>13</v>
      </c>
      <c r="AT258" s="23" t="s">
        <v>82</v>
      </c>
      <c r="AU258" s="23" t="s">
        <v>14</v>
      </c>
      <c r="AV258" s="25" t="s">
        <v>14</v>
      </c>
      <c r="AW258" s="25" t="s">
        <v>14</v>
      </c>
      <c r="AX258" s="26">
        <v>20</v>
      </c>
      <c r="AY258" s="26">
        <v>170.52</v>
      </c>
      <c r="AZ258" s="25" t="s">
        <v>14</v>
      </c>
      <c r="BA258" s="25" t="s">
        <v>14</v>
      </c>
      <c r="BB258" s="23" t="s">
        <v>14</v>
      </c>
      <c r="BC258" s="23" t="s">
        <v>15</v>
      </c>
      <c r="BD258" s="23" t="s">
        <v>26</v>
      </c>
      <c r="BE258" s="23" t="s">
        <v>11</v>
      </c>
      <c r="BF258" s="23" t="s">
        <v>632</v>
      </c>
      <c r="BG258" s="23" t="s">
        <v>11</v>
      </c>
      <c r="BH258" s="23" t="s">
        <v>17</v>
      </c>
      <c r="BI258" s="23" t="s">
        <v>14</v>
      </c>
      <c r="BJ258" s="23"/>
      <c r="BK258" s="23" t="s">
        <v>11</v>
      </c>
      <c r="BL258" s="23" t="s">
        <v>11</v>
      </c>
      <c r="BM258" s="23" t="s">
        <v>11</v>
      </c>
      <c r="BN258" s="23"/>
      <c r="BO258" s="24">
        <v>10.5</v>
      </c>
      <c r="BP258" s="24">
        <v>260</v>
      </c>
      <c r="BQ258" s="24">
        <v>260</v>
      </c>
      <c r="BR258" s="24">
        <v>227</v>
      </c>
      <c r="BS258" s="24">
        <v>200</v>
      </c>
      <c r="BT258" s="23"/>
      <c r="BU258" s="23"/>
      <c r="BV258" s="24">
        <v>13.6</v>
      </c>
      <c r="BW258" s="24">
        <v>0.35</v>
      </c>
      <c r="BX258" s="23"/>
      <c r="BY258" s="24">
        <v>0.16</v>
      </c>
      <c r="BZ258" s="27">
        <v>0.35</v>
      </c>
      <c r="CA258" s="27">
        <v>0.16</v>
      </c>
      <c r="CB258" s="25"/>
      <c r="CC258" s="25"/>
      <c r="CD258" s="28">
        <v>13.9</v>
      </c>
      <c r="CE258" s="28">
        <v>0.41</v>
      </c>
      <c r="CF258" s="25"/>
      <c r="CG258" s="28">
        <v>0.25</v>
      </c>
      <c r="CH258" s="28">
        <v>16.61</v>
      </c>
      <c r="CI258" s="28">
        <v>0.5</v>
      </c>
      <c r="CJ258" s="28">
        <v>0.5</v>
      </c>
      <c r="CK258" s="28">
        <v>0</v>
      </c>
      <c r="CL258" s="28">
        <v>0</v>
      </c>
      <c r="CM258" s="28">
        <v>0.5</v>
      </c>
      <c r="CN258" s="25"/>
      <c r="CO258" s="28">
        <v>1</v>
      </c>
      <c r="CP258" s="30" t="s">
        <v>5</v>
      </c>
      <c r="CQ258" s="8">
        <f t="shared" ref="CQ258:CQ321" si="45">(W258*1000000)/S258</f>
        <v>8444.7572132301193</v>
      </c>
      <c r="CR258" s="8">
        <f t="shared" ref="CR258:CR321" si="46">IF($R258&lt;14,14,IF($R258&lt;16,16,IF($R258&lt;19,19,IF($R258&lt;20,20,IF($R258&lt;22,22,IF($R258&lt;24,24,IF($R258&lt;26,26,28)))))))</f>
        <v>22</v>
      </c>
      <c r="CS258" s="8">
        <f t="shared" ref="CS258:CS321" si="47">IF(W258&lt;=1.05,1.05,IF(W258&lt;=1.3,1.3,IF(W258&lt;=1.5,1.5,IF(W258&lt;=2,2,IF(W258&lt;=2.5,2.5,IF(W258&lt;=3.8,3.8,IF(W258&lt;=5,5,8)))))))</f>
        <v>1.5</v>
      </c>
      <c r="CT258" s="8">
        <f t="shared" ref="CT258:CT321" si="48">IF($R258&lt;30,30,IF($R258&lt;40,40,IF($R258&lt;50,50,IF($R258&lt;=60,60))))</f>
        <v>30</v>
      </c>
      <c r="CU258" s="8">
        <f t="shared" ref="CU258:CU321" si="49">IF(BP258&lt;200,100,IF(BP258&lt;300,200,IF(BP258&lt;400,300,IF(BP258&lt;500,400,IF(BP258&lt;600,500,IF(BP258&lt;700,600,IF(BP258&lt;800,700,IF(BP258&lt;900,800,900))))))))</f>
        <v>200</v>
      </c>
      <c r="CV258" s="10">
        <f t="shared" ref="CV258:CV321" si="50">($BP258*$S258)</f>
        <v>44335.200000000004</v>
      </c>
      <c r="CW258" s="10">
        <f t="shared" si="42"/>
        <v>44.335200000000007</v>
      </c>
      <c r="CX258" s="8" t="str">
        <f t="shared" ref="CX258:CX321" si="51">IF(AND(BL258="Yes",BM258="Yes"),"Yes","No")</f>
        <v>No</v>
      </c>
      <c r="CY258" s="30" t="s">
        <v>11</v>
      </c>
      <c r="CZ258" s="30" t="s">
        <v>11</v>
      </c>
      <c r="DA258" s="31" t="s">
        <v>11</v>
      </c>
      <c r="DB258" s="31" t="s">
        <v>11</v>
      </c>
      <c r="DC258" s="8" t="str">
        <f t="shared" ref="DC258:DC321" si="52">IF(AF258="Yes","Yes","No")</f>
        <v>No</v>
      </c>
      <c r="DD258" s="8" t="s">
        <v>11</v>
      </c>
      <c r="DE258" s="30" t="s">
        <v>11</v>
      </c>
      <c r="DF258" s="10">
        <f t="shared" si="43"/>
        <v>43.6905</v>
      </c>
      <c r="DG258" s="9">
        <f>IF(S258&lt;Monitors!$H$4,(S258*Monitors!$I$4)+Monitors!$J$4,IF(S258&lt;Monitors!$H$5,(S258*Monitors!$I$5)+Monitors!$J$5,IF(S258&lt;Monitors!$H$6,(S258*Monitors!$I$6)+Monitors!$J$6,IF(S258&lt;Monitors!$H$7,(Monitors!$I$7*S258)+Monitors!$J$7,IF(S258&lt;Monitors!$H$8,(S258*Monitors!$I$8)+Monitors!$J$8,IF(S258&lt;Monitors!$H$9,(S258*Monitors!$I$9)+Monitors!$J$9,IF(S258&lt;Monitors!$H$10,(S258*Monitors!$I$10)+Monitors!$J$10,IF(S258&lt;Monitors!$H$11,(S258*Monitors!$I$11)+Monitors!$J$11,Monitors!$J$12))))))))</f>
        <v>35.025000000000006</v>
      </c>
      <c r="DH258" s="10">
        <f>$DF258-(Monitors!$B$4*'All Data'!$W258)</f>
        <v>34.863300000000002</v>
      </c>
      <c r="DI258" s="10">
        <f>IF($CX258="Yes",DH258-(Monitors!$E$4*(DG258+(Monitors!$B$4*'All Data'!$W258))),'All Data'!DH258)</f>
        <v>34.863300000000002</v>
      </c>
      <c r="DJ258" s="10">
        <f>IF(DD258="Yes",'All Data'!DI258-(DG258*Monitors!$C$4),'All Data'!DI258)</f>
        <v>34.863300000000002</v>
      </c>
      <c r="DK258" s="10">
        <f>IF($DE258="Yes",DJ258-(DG258*Monitors!$D$4),'All Data'!DJ258)</f>
        <v>34.863300000000002</v>
      </c>
      <c r="DL258" s="10">
        <f>IF($CZ258="Yes",DK258-Monitors!$C$7,'All Data'!DK258)</f>
        <v>34.863300000000002</v>
      </c>
      <c r="DM258" s="10">
        <f>IF($DA258="Yes",DL258-Monitors!$D$7,'All Data'!DL258)</f>
        <v>34.863300000000002</v>
      </c>
      <c r="DN258" s="10">
        <f>IF(DB258="Yes",DM258-((DG258+(W258*Monitors!$B$4))*Monitors!$F$4),'All Data'!DM258)</f>
        <v>34.863300000000002</v>
      </c>
      <c r="DO258" s="8" t="str">
        <f t="shared" si="44"/>
        <v>Yes</v>
      </c>
      <c r="DP258" s="10">
        <v>1.7734080000000003</v>
      </c>
      <c r="DQ258" s="10">
        <v>11.826592</v>
      </c>
      <c r="DR258" s="10">
        <v>11.826592</v>
      </c>
      <c r="DS258" s="9">
        <v>16.257982106654769</v>
      </c>
      <c r="DT258" s="9" t="s">
        <v>23</v>
      </c>
      <c r="DU258" s="14">
        <v>0</v>
      </c>
    </row>
    <row r="259" spans="1:125" ht="18" customHeight="1">
      <c r="A259" s="29">
        <v>258</v>
      </c>
      <c r="B259" s="29">
        <v>5</v>
      </c>
      <c r="C259" s="29">
        <v>701</v>
      </c>
      <c r="D259" s="21">
        <v>41315</v>
      </c>
      <c r="E259" s="21">
        <v>41297</v>
      </c>
      <c r="F259" s="21">
        <v>41311</v>
      </c>
      <c r="G259" s="20" t="s">
        <v>4</v>
      </c>
      <c r="H259" s="20"/>
      <c r="I259" s="22">
        <v>6</v>
      </c>
      <c r="J259" s="20" t="s">
        <v>5</v>
      </c>
      <c r="K259" s="20"/>
      <c r="L259" s="20" t="s">
        <v>6</v>
      </c>
      <c r="M259" s="23"/>
      <c r="N259" s="23" t="s">
        <v>7</v>
      </c>
      <c r="O259" s="23"/>
      <c r="P259" s="24">
        <v>9.3000000000000007</v>
      </c>
      <c r="Q259" s="24">
        <v>17.100000000000001</v>
      </c>
      <c r="R259" s="24">
        <v>19.5</v>
      </c>
      <c r="S259" s="24">
        <v>158.96</v>
      </c>
      <c r="T259" s="24">
        <v>1.84</v>
      </c>
      <c r="U259" s="24">
        <v>900</v>
      </c>
      <c r="V259" s="24">
        <v>1600</v>
      </c>
      <c r="W259" s="24">
        <v>1.44</v>
      </c>
      <c r="X259" s="23" t="s">
        <v>40</v>
      </c>
      <c r="Y259" s="23" t="s">
        <v>40</v>
      </c>
      <c r="Z259" s="24">
        <v>9059</v>
      </c>
      <c r="AA259" s="24">
        <v>60</v>
      </c>
      <c r="AB259" s="24">
        <v>170</v>
      </c>
      <c r="AC259" s="24">
        <v>160</v>
      </c>
      <c r="AD259" s="23" t="s">
        <v>125</v>
      </c>
      <c r="AE259" s="23" t="s">
        <v>11</v>
      </c>
      <c r="AF259" s="23" t="s">
        <v>11</v>
      </c>
      <c r="AG259" s="23"/>
      <c r="AH259" s="23"/>
      <c r="AI259" s="23" t="s">
        <v>57</v>
      </c>
      <c r="AJ259" s="23" t="s">
        <v>23</v>
      </c>
      <c r="AK259" s="23" t="s">
        <v>11</v>
      </c>
      <c r="AL259" s="23" t="s">
        <v>13</v>
      </c>
      <c r="AM259" s="23"/>
      <c r="AN259" s="23" t="s">
        <v>14</v>
      </c>
      <c r="AO259" s="23"/>
      <c r="AP259" s="23" t="s">
        <v>36</v>
      </c>
      <c r="AQ259" s="23"/>
      <c r="AR259" s="23"/>
      <c r="AS259" s="23" t="s">
        <v>13</v>
      </c>
      <c r="AT259" s="23"/>
      <c r="AU259" s="23" t="s">
        <v>14</v>
      </c>
      <c r="AV259" s="25"/>
      <c r="AW259" s="25"/>
      <c r="AX259" s="26">
        <v>19.5</v>
      </c>
      <c r="AY259" s="26">
        <v>158.96</v>
      </c>
      <c r="AZ259" s="25" t="s">
        <v>14</v>
      </c>
      <c r="BA259" s="25" t="s">
        <v>14</v>
      </c>
      <c r="BB259" s="23"/>
      <c r="BC259" s="23" t="s">
        <v>15</v>
      </c>
      <c r="BD259" s="23"/>
      <c r="BE259" s="23" t="s">
        <v>11</v>
      </c>
      <c r="BF259" s="23" t="s">
        <v>126</v>
      </c>
      <c r="BG259" s="23" t="s">
        <v>11</v>
      </c>
      <c r="BH259" s="23" t="s">
        <v>17</v>
      </c>
      <c r="BI259" s="23"/>
      <c r="BJ259" s="23" t="s">
        <v>18</v>
      </c>
      <c r="BK259" s="23" t="s">
        <v>11</v>
      </c>
      <c r="BL259" s="23" t="s">
        <v>11</v>
      </c>
      <c r="BM259" s="23"/>
      <c r="BN259" s="23"/>
      <c r="BO259" s="24">
        <v>35.1</v>
      </c>
      <c r="BP259" s="24">
        <v>285.60000000000002</v>
      </c>
      <c r="BQ259" s="24">
        <v>250</v>
      </c>
      <c r="BR259" s="24">
        <v>282</v>
      </c>
      <c r="BS259" s="24">
        <v>200.4</v>
      </c>
      <c r="BT259" s="23"/>
      <c r="BU259" s="23"/>
      <c r="BV259" s="24">
        <v>13.7</v>
      </c>
      <c r="BW259" s="24">
        <v>0.34</v>
      </c>
      <c r="BX259" s="23"/>
      <c r="BY259" s="24">
        <v>0.28999999999999998</v>
      </c>
      <c r="BZ259" s="27">
        <v>0.34</v>
      </c>
      <c r="CA259" s="27">
        <v>0.28999999999999998</v>
      </c>
      <c r="CB259" s="25"/>
      <c r="CC259" s="25"/>
      <c r="CD259" s="28">
        <v>13.77</v>
      </c>
      <c r="CE259" s="28">
        <v>0.35</v>
      </c>
      <c r="CF259" s="25"/>
      <c r="CG259" s="28">
        <v>0.28999999999999998</v>
      </c>
      <c r="CH259" s="28">
        <v>16.3</v>
      </c>
      <c r="CI259" s="28">
        <v>0.5</v>
      </c>
      <c r="CJ259" s="28">
        <v>0.5</v>
      </c>
      <c r="CK259" s="25"/>
      <c r="CL259" s="25"/>
      <c r="CM259" s="28">
        <v>0.38</v>
      </c>
      <c r="CN259" s="25"/>
      <c r="CO259" s="28">
        <v>0</v>
      </c>
      <c r="CP259" s="30" t="s">
        <v>5</v>
      </c>
      <c r="CQ259" s="8">
        <f t="shared" si="45"/>
        <v>9058.8827377956713</v>
      </c>
      <c r="CR259" s="8">
        <f t="shared" si="46"/>
        <v>20</v>
      </c>
      <c r="CS259" s="8">
        <f t="shared" si="47"/>
        <v>1.5</v>
      </c>
      <c r="CT259" s="8">
        <f t="shared" si="48"/>
        <v>30</v>
      </c>
      <c r="CU259" s="8">
        <f t="shared" si="49"/>
        <v>200</v>
      </c>
      <c r="CV259" s="10">
        <f t="shared" si="50"/>
        <v>45398.976000000002</v>
      </c>
      <c r="CW259" s="10">
        <f t="shared" ref="CW259:CW322" si="53">CV259/1000</f>
        <v>45.398976000000005</v>
      </c>
      <c r="CX259" s="8" t="str">
        <f t="shared" si="51"/>
        <v>No</v>
      </c>
      <c r="CY259" s="30" t="s">
        <v>11</v>
      </c>
      <c r="CZ259" s="30" t="s">
        <v>11</v>
      </c>
      <c r="DA259" s="31" t="s">
        <v>11</v>
      </c>
      <c r="DB259" s="31" t="s">
        <v>11</v>
      </c>
      <c r="DC259" s="8" t="str">
        <f t="shared" si="52"/>
        <v>No</v>
      </c>
      <c r="DD259" s="8" t="s">
        <v>11</v>
      </c>
      <c r="DE259" s="30" t="s">
        <v>11</v>
      </c>
      <c r="DF259" s="10">
        <f t="shared" ref="DF259:DF322" si="54">((BV259*0.35)+(BW259*0.65))*(365*24)/1000</f>
        <v>43.940159999999992</v>
      </c>
      <c r="DG259" s="9">
        <f>IF(S259&lt;Monitors!$H$4,(S259*Monitors!$I$4)+Monitors!$J$4,IF(S259&lt;Monitors!$H$5,(S259*Monitors!$I$5)+Monitors!$J$5,IF(S259&lt;Monitors!$H$6,(S259*Monitors!$I$6)+Monitors!$J$6,IF(S259&lt;Monitors!$H$7,(Monitors!$I$7*S259)+Monitors!$J$7,IF(S259&lt;Monitors!$H$8,(S259*Monitors!$I$8)+Monitors!$J$8,IF(S259&lt;Monitors!$H$9,(S259*Monitors!$I$9)+Monitors!$J$9,IF(S259&lt;Monitors!$H$10,(S259*Monitors!$I$10)+Monitors!$J$10,IF(S259&lt;Monitors!$H$11,(S259*Monitors!$I$11)+Monitors!$J$11,Monitors!$J$12))))))))</f>
        <v>32.616666666666667</v>
      </c>
      <c r="DH259" s="10">
        <f>$DF259-(Monitors!$B$4*'All Data'!$W259)</f>
        <v>35.112959999999994</v>
      </c>
      <c r="DI259" s="10">
        <f>IF($CX259="Yes",DH259-(Monitors!$E$4*(DG259+(Monitors!$B$4*'All Data'!$W259))),'All Data'!DH259)</f>
        <v>35.112959999999994</v>
      </c>
      <c r="DJ259" s="10">
        <f>IF(DD259="Yes",'All Data'!DI259-(DG259*Monitors!$C$4),'All Data'!DI259)</f>
        <v>35.112959999999994</v>
      </c>
      <c r="DK259" s="10">
        <f>IF($DE259="Yes",DJ259-(DG259*Monitors!$D$4),'All Data'!DJ259)</f>
        <v>35.112959999999994</v>
      </c>
      <c r="DL259" s="10">
        <f>IF($CZ259="Yes",DK259-Monitors!$C$7,'All Data'!DK259)</f>
        <v>35.112959999999994</v>
      </c>
      <c r="DM259" s="10">
        <f>IF($DA259="Yes",DL259-Monitors!$D$7,'All Data'!DL259)</f>
        <v>35.112959999999994</v>
      </c>
      <c r="DN259" s="10">
        <f>IF(DB259="Yes",DM259-((DG259+(W259*Monitors!$B$4))*Monitors!$F$4),'All Data'!DM259)</f>
        <v>35.112959999999994</v>
      </c>
      <c r="DO259" s="8" t="str">
        <f t="shared" ref="DO259:DO322" si="55">IF(DN259&lt;=DG259,"Yes","No")</f>
        <v>No</v>
      </c>
      <c r="DP259" s="10">
        <v>1.8159590400000003</v>
      </c>
      <c r="DQ259" s="10">
        <v>11.884040959999998</v>
      </c>
      <c r="DR259" s="10">
        <v>11.884040959999998</v>
      </c>
      <c r="DS259" s="9">
        <v>15.164807380104961</v>
      </c>
      <c r="DT259" s="9" t="s">
        <v>23</v>
      </c>
      <c r="DU259" s="14">
        <v>0</v>
      </c>
    </row>
    <row r="260" spans="1:125" ht="18" customHeight="1">
      <c r="A260" s="29">
        <v>259</v>
      </c>
      <c r="B260" s="29">
        <v>24</v>
      </c>
      <c r="C260" s="29">
        <v>53</v>
      </c>
      <c r="D260" s="21">
        <v>41527</v>
      </c>
      <c r="E260" s="21">
        <v>41409</v>
      </c>
      <c r="F260" s="21">
        <v>41534</v>
      </c>
      <c r="G260" s="20" t="s">
        <v>4</v>
      </c>
      <c r="H260" s="20" t="s">
        <v>26</v>
      </c>
      <c r="I260" s="22">
        <v>6</v>
      </c>
      <c r="J260" s="20" t="s">
        <v>5</v>
      </c>
      <c r="K260" s="20" t="s">
        <v>26</v>
      </c>
      <c r="L260" s="20" t="s">
        <v>6</v>
      </c>
      <c r="M260" s="23" t="s">
        <v>26</v>
      </c>
      <c r="N260" s="23" t="s">
        <v>7</v>
      </c>
      <c r="O260" s="23" t="s">
        <v>26</v>
      </c>
      <c r="P260" s="24">
        <v>9.8000000000000007</v>
      </c>
      <c r="Q260" s="24">
        <v>17.3</v>
      </c>
      <c r="R260" s="24">
        <v>20</v>
      </c>
      <c r="S260" s="24">
        <v>169.54</v>
      </c>
      <c r="T260" s="24">
        <v>1.78</v>
      </c>
      <c r="U260" s="24">
        <v>900</v>
      </c>
      <c r="V260" s="24">
        <v>1600</v>
      </c>
      <c r="W260" s="24">
        <v>1.44</v>
      </c>
      <c r="X260" s="23" t="s">
        <v>40</v>
      </c>
      <c r="Y260" s="23" t="s">
        <v>40</v>
      </c>
      <c r="Z260" s="24">
        <v>8494</v>
      </c>
      <c r="AA260" s="24">
        <v>60</v>
      </c>
      <c r="AB260" s="24">
        <v>170</v>
      </c>
      <c r="AC260" s="24">
        <v>160</v>
      </c>
      <c r="AD260" s="23" t="s">
        <v>607</v>
      </c>
      <c r="AE260" s="23" t="s">
        <v>23</v>
      </c>
      <c r="AF260" s="23" t="s">
        <v>11</v>
      </c>
      <c r="AG260" s="23" t="s">
        <v>26</v>
      </c>
      <c r="AH260" s="23" t="s">
        <v>26</v>
      </c>
      <c r="AI260" s="23" t="s">
        <v>12</v>
      </c>
      <c r="AJ260" s="23" t="s">
        <v>11</v>
      </c>
      <c r="AK260" s="23" t="s">
        <v>23</v>
      </c>
      <c r="AL260" s="23" t="s">
        <v>25</v>
      </c>
      <c r="AM260" s="23" t="s">
        <v>14</v>
      </c>
      <c r="AN260" s="23" t="s">
        <v>14</v>
      </c>
      <c r="AO260" s="23" t="s">
        <v>14</v>
      </c>
      <c r="AP260" s="23" t="s">
        <v>14</v>
      </c>
      <c r="AQ260" s="23" t="s">
        <v>14</v>
      </c>
      <c r="AR260" s="23"/>
      <c r="AS260" s="23" t="s">
        <v>25</v>
      </c>
      <c r="AT260" s="23" t="s">
        <v>14</v>
      </c>
      <c r="AU260" s="23" t="s">
        <v>14</v>
      </c>
      <c r="AV260" s="25" t="s">
        <v>14</v>
      </c>
      <c r="AW260" s="25" t="s">
        <v>14</v>
      </c>
      <c r="AX260" s="26">
        <v>20</v>
      </c>
      <c r="AY260" s="26">
        <v>169.54</v>
      </c>
      <c r="AZ260" s="25" t="s">
        <v>14</v>
      </c>
      <c r="BA260" s="25" t="s">
        <v>14</v>
      </c>
      <c r="BB260" s="23" t="s">
        <v>14</v>
      </c>
      <c r="BC260" s="23" t="s">
        <v>15</v>
      </c>
      <c r="BD260" s="23" t="s">
        <v>14</v>
      </c>
      <c r="BE260" s="23" t="s">
        <v>11</v>
      </c>
      <c r="BF260" s="23" t="s">
        <v>777</v>
      </c>
      <c r="BG260" s="23" t="s">
        <v>11</v>
      </c>
      <c r="BH260" s="23" t="s">
        <v>17</v>
      </c>
      <c r="BI260" s="23" t="s">
        <v>26</v>
      </c>
      <c r="BJ260" s="23"/>
      <c r="BK260" s="23" t="s">
        <v>11</v>
      </c>
      <c r="BL260" s="23" t="s">
        <v>11</v>
      </c>
      <c r="BM260" s="23" t="s">
        <v>11</v>
      </c>
      <c r="BN260" s="23"/>
      <c r="BO260" s="24">
        <v>27.1</v>
      </c>
      <c r="BP260" s="24">
        <v>253.2</v>
      </c>
      <c r="BQ260" s="24">
        <v>250</v>
      </c>
      <c r="BR260" s="24">
        <v>232.2</v>
      </c>
      <c r="BS260" s="24">
        <v>200</v>
      </c>
      <c r="BT260" s="23"/>
      <c r="BU260" s="23"/>
      <c r="BV260" s="24">
        <v>13.72</v>
      </c>
      <c r="BW260" s="24">
        <v>0.14000000000000001</v>
      </c>
      <c r="BX260" s="23"/>
      <c r="BY260" s="24">
        <v>0.12</v>
      </c>
      <c r="BZ260" s="27">
        <v>0.14000000000000001</v>
      </c>
      <c r="CA260" s="27">
        <v>0.12</v>
      </c>
      <c r="CB260" s="25"/>
      <c r="CC260" s="25"/>
      <c r="CD260" s="28">
        <v>13.82</v>
      </c>
      <c r="CE260" s="28">
        <v>0.19</v>
      </c>
      <c r="CF260" s="25"/>
      <c r="CG260" s="28">
        <v>0.19</v>
      </c>
      <c r="CH260" s="28">
        <v>16.579999999999998</v>
      </c>
      <c r="CI260" s="28">
        <v>0.5</v>
      </c>
      <c r="CJ260" s="28">
        <v>0.5</v>
      </c>
      <c r="CK260" s="28">
        <v>0</v>
      </c>
      <c r="CL260" s="28">
        <v>0</v>
      </c>
      <c r="CM260" s="28">
        <v>0.5</v>
      </c>
      <c r="CN260" s="25"/>
      <c r="CO260" s="28">
        <v>0</v>
      </c>
      <c r="CP260" s="30" t="s">
        <v>5</v>
      </c>
      <c r="CQ260" s="8">
        <f t="shared" si="45"/>
        <v>8493.570838740121</v>
      </c>
      <c r="CR260" s="8">
        <f t="shared" si="46"/>
        <v>22</v>
      </c>
      <c r="CS260" s="8">
        <f t="shared" si="47"/>
        <v>1.5</v>
      </c>
      <c r="CT260" s="8">
        <f t="shared" si="48"/>
        <v>30</v>
      </c>
      <c r="CU260" s="8">
        <f t="shared" si="49"/>
        <v>200</v>
      </c>
      <c r="CV260" s="10">
        <f t="shared" si="50"/>
        <v>42927.527999999998</v>
      </c>
      <c r="CW260" s="10">
        <f t="shared" si="53"/>
        <v>42.927527999999995</v>
      </c>
      <c r="CX260" s="8" t="str">
        <f t="shared" si="51"/>
        <v>No</v>
      </c>
      <c r="CY260" s="30" t="s">
        <v>11</v>
      </c>
      <c r="CZ260" s="30" t="s">
        <v>11</v>
      </c>
      <c r="DA260" s="31" t="s">
        <v>11</v>
      </c>
      <c r="DB260" s="31" t="s">
        <v>11</v>
      </c>
      <c r="DC260" s="8" t="str">
        <f t="shared" si="52"/>
        <v>No</v>
      </c>
      <c r="DD260" s="8" t="s">
        <v>11</v>
      </c>
      <c r="DE260" s="30" t="s">
        <v>11</v>
      </c>
      <c r="DF260" s="10">
        <f t="shared" si="54"/>
        <v>42.862679999999997</v>
      </c>
      <c r="DG260" s="9">
        <f>IF(S260&lt;Monitors!$H$4,(S260*Monitors!$I$4)+Monitors!$J$4,IF(S260&lt;Monitors!$H$5,(S260*Monitors!$I$5)+Monitors!$J$5,IF(S260&lt;Monitors!$H$6,(S260*Monitors!$I$6)+Monitors!$J$6,IF(S260&lt;Monitors!$H$7,(Monitors!$I$7*S260)+Monitors!$J$7,IF(S260&lt;Monitors!$H$8,(S260*Monitors!$I$8)+Monitors!$J$8,IF(S260&lt;Monitors!$H$9,(S260*Monitors!$I$9)+Monitors!$J$9,IF(S260&lt;Monitors!$H$10,(S260*Monitors!$I$10)+Monitors!$J$10,IF(S260&lt;Monitors!$H$11,(S260*Monitors!$I$11)+Monitors!$J$11,Monitors!$J$12))))))))</f>
        <v>34.820833333333333</v>
      </c>
      <c r="DH260" s="10">
        <f>$DF260-(Monitors!$B$4*'All Data'!$W260)</f>
        <v>34.03548</v>
      </c>
      <c r="DI260" s="10">
        <f>IF($CX260="Yes",DH260-(Monitors!$E$4*(DG260+(Monitors!$B$4*'All Data'!$W260))),'All Data'!DH260)</f>
        <v>34.03548</v>
      </c>
      <c r="DJ260" s="10">
        <f>IF(DD260="Yes",'All Data'!DI260-(DG260*Monitors!$C$4),'All Data'!DI260)</f>
        <v>34.03548</v>
      </c>
      <c r="DK260" s="10">
        <f>IF($DE260="Yes",DJ260-(DG260*Monitors!$D$4),'All Data'!DJ260)</f>
        <v>34.03548</v>
      </c>
      <c r="DL260" s="10">
        <f>IF($CZ260="Yes",DK260-Monitors!$C$7,'All Data'!DK260)</f>
        <v>34.03548</v>
      </c>
      <c r="DM260" s="10">
        <f>IF($DA260="Yes",DL260-Monitors!$D$7,'All Data'!DL260)</f>
        <v>34.03548</v>
      </c>
      <c r="DN260" s="10">
        <f>IF(DB260="Yes",DM260-((DG260+(W260*Monitors!$B$4))*Monitors!$F$4),'All Data'!DM260)</f>
        <v>34.03548</v>
      </c>
      <c r="DO260" s="8" t="str">
        <f t="shared" si="55"/>
        <v>Yes</v>
      </c>
      <c r="DP260" s="10">
        <v>1.7171011200000001</v>
      </c>
      <c r="DQ260" s="10">
        <v>12.00289888</v>
      </c>
      <c r="DR260" s="10">
        <v>12.00289888</v>
      </c>
      <c r="DS260" s="9">
        <v>16.165373121872882</v>
      </c>
      <c r="DT260" s="9" t="s">
        <v>23</v>
      </c>
      <c r="DU260" s="14">
        <v>0</v>
      </c>
    </row>
    <row r="261" spans="1:125" ht="18" customHeight="1">
      <c r="A261" s="29">
        <v>260</v>
      </c>
      <c r="B261" s="29">
        <v>9</v>
      </c>
      <c r="C261" s="29">
        <v>1414</v>
      </c>
      <c r="D261" s="21">
        <v>41521</v>
      </c>
      <c r="E261" s="21">
        <v>41425</v>
      </c>
      <c r="F261" s="21">
        <v>41520</v>
      </c>
      <c r="G261" s="20" t="s">
        <v>4</v>
      </c>
      <c r="H261" s="20"/>
      <c r="I261" s="22">
        <v>6</v>
      </c>
      <c r="J261" s="20" t="s">
        <v>5</v>
      </c>
      <c r="K261" s="20"/>
      <c r="L261" s="20" t="s">
        <v>6</v>
      </c>
      <c r="M261" s="23"/>
      <c r="N261" s="23" t="s">
        <v>7</v>
      </c>
      <c r="O261" s="23"/>
      <c r="P261" s="24">
        <v>9.3000000000000007</v>
      </c>
      <c r="Q261" s="24">
        <v>17.100000000000001</v>
      </c>
      <c r="R261" s="24">
        <v>19.5</v>
      </c>
      <c r="S261" s="24">
        <v>158.96</v>
      </c>
      <c r="T261" s="24">
        <v>1.78</v>
      </c>
      <c r="U261" s="24">
        <v>900</v>
      </c>
      <c r="V261" s="24">
        <v>1600</v>
      </c>
      <c r="W261" s="24">
        <v>1.44</v>
      </c>
      <c r="X261" s="23" t="s">
        <v>40</v>
      </c>
      <c r="Y261" s="23" t="s">
        <v>40</v>
      </c>
      <c r="Z261" s="24">
        <v>9059</v>
      </c>
      <c r="AA261" s="24">
        <v>60</v>
      </c>
      <c r="AB261" s="24">
        <v>170</v>
      </c>
      <c r="AC261" s="24">
        <v>160</v>
      </c>
      <c r="AD261" s="23" t="s">
        <v>394</v>
      </c>
      <c r="AE261" s="23" t="s">
        <v>11</v>
      </c>
      <c r="AF261" s="23" t="s">
        <v>11</v>
      </c>
      <c r="AG261" s="23"/>
      <c r="AH261" s="23"/>
      <c r="AI261" s="23" t="s">
        <v>12</v>
      </c>
      <c r="AJ261" s="23" t="s">
        <v>11</v>
      </c>
      <c r="AK261" s="23" t="s">
        <v>11</v>
      </c>
      <c r="AL261" s="23" t="s">
        <v>25</v>
      </c>
      <c r="AM261" s="23"/>
      <c r="AN261" s="23" t="s">
        <v>14</v>
      </c>
      <c r="AO261" s="23"/>
      <c r="AP261" s="23" t="s">
        <v>14</v>
      </c>
      <c r="AQ261" s="23"/>
      <c r="AR261" s="23"/>
      <c r="AS261" s="23" t="s">
        <v>25</v>
      </c>
      <c r="AT261" s="23"/>
      <c r="AU261" s="23" t="s">
        <v>14</v>
      </c>
      <c r="AV261" s="25"/>
      <c r="AW261" s="25"/>
      <c r="AX261" s="26">
        <v>19.5</v>
      </c>
      <c r="AY261" s="26">
        <v>158.96</v>
      </c>
      <c r="AZ261" s="25" t="s">
        <v>14</v>
      </c>
      <c r="BA261" s="25" t="s">
        <v>14</v>
      </c>
      <c r="BB261" s="23"/>
      <c r="BC261" s="23" t="s">
        <v>15</v>
      </c>
      <c r="BD261" s="23"/>
      <c r="BE261" s="23" t="s">
        <v>11</v>
      </c>
      <c r="BF261" s="23" t="s">
        <v>589</v>
      </c>
      <c r="BG261" s="23" t="s">
        <v>11</v>
      </c>
      <c r="BH261" s="23" t="s">
        <v>17</v>
      </c>
      <c r="BI261" s="23"/>
      <c r="BJ261" s="23"/>
      <c r="BK261" s="23" t="s">
        <v>11</v>
      </c>
      <c r="BL261" s="23" t="s">
        <v>11</v>
      </c>
      <c r="BM261" s="23"/>
      <c r="BN261" s="23"/>
      <c r="BO261" s="24">
        <v>0.4</v>
      </c>
      <c r="BP261" s="24">
        <v>209.1</v>
      </c>
      <c r="BQ261" s="24">
        <v>250</v>
      </c>
      <c r="BR261" s="24">
        <v>179.1</v>
      </c>
      <c r="BS261" s="24">
        <v>200.1</v>
      </c>
      <c r="BT261" s="23"/>
      <c r="BU261" s="23"/>
      <c r="BV261" s="24">
        <v>13.84</v>
      </c>
      <c r="BW261" s="24">
        <v>0.12</v>
      </c>
      <c r="BX261" s="23"/>
      <c r="BY261" s="24">
        <v>0.09</v>
      </c>
      <c r="BZ261" s="27">
        <v>0.12</v>
      </c>
      <c r="CA261" s="27">
        <v>0.09</v>
      </c>
      <c r="CB261" s="25"/>
      <c r="CC261" s="25"/>
      <c r="CD261" s="28">
        <v>13.79</v>
      </c>
      <c r="CE261" s="28">
        <v>0.17</v>
      </c>
      <c r="CF261" s="25"/>
      <c r="CG261" s="28">
        <v>0.14000000000000001</v>
      </c>
      <c r="CH261" s="28">
        <v>16.309999999999999</v>
      </c>
      <c r="CI261" s="28">
        <v>0.5</v>
      </c>
      <c r="CJ261" s="28">
        <v>0.5</v>
      </c>
      <c r="CK261" s="25"/>
      <c r="CL261" s="25"/>
      <c r="CM261" s="28">
        <v>0.52</v>
      </c>
      <c r="CN261" s="25"/>
      <c r="CO261" s="28">
        <v>0</v>
      </c>
      <c r="CP261" s="30" t="s">
        <v>5</v>
      </c>
      <c r="CQ261" s="8">
        <f t="shared" si="45"/>
        <v>9058.8827377956713</v>
      </c>
      <c r="CR261" s="8">
        <f t="shared" si="46"/>
        <v>20</v>
      </c>
      <c r="CS261" s="8">
        <f t="shared" si="47"/>
        <v>1.5</v>
      </c>
      <c r="CT261" s="8">
        <f t="shared" si="48"/>
        <v>30</v>
      </c>
      <c r="CU261" s="8">
        <f t="shared" si="49"/>
        <v>200</v>
      </c>
      <c r="CV261" s="10">
        <f t="shared" si="50"/>
        <v>33238.536</v>
      </c>
      <c r="CW261" s="10">
        <f t="shared" si="53"/>
        <v>33.238536000000003</v>
      </c>
      <c r="CX261" s="8" t="str">
        <f t="shared" si="51"/>
        <v>No</v>
      </c>
      <c r="CY261" s="30" t="s">
        <v>11</v>
      </c>
      <c r="CZ261" s="30" t="s">
        <v>11</v>
      </c>
      <c r="DA261" s="31" t="s">
        <v>11</v>
      </c>
      <c r="DB261" s="31" t="s">
        <v>11</v>
      </c>
      <c r="DC261" s="8" t="str">
        <f t="shared" si="52"/>
        <v>No</v>
      </c>
      <c r="DD261" s="8" t="s">
        <v>11</v>
      </c>
      <c r="DE261" s="30" t="s">
        <v>11</v>
      </c>
      <c r="DF261" s="10">
        <f t="shared" si="54"/>
        <v>43.116719999999994</v>
      </c>
      <c r="DG261" s="9">
        <f>IF(S261&lt;Monitors!$H$4,(S261*Monitors!$I$4)+Monitors!$J$4,IF(S261&lt;Monitors!$H$5,(S261*Monitors!$I$5)+Monitors!$J$5,IF(S261&lt;Monitors!$H$6,(S261*Monitors!$I$6)+Monitors!$J$6,IF(S261&lt;Monitors!$H$7,(Monitors!$I$7*S261)+Monitors!$J$7,IF(S261&lt;Monitors!$H$8,(S261*Monitors!$I$8)+Monitors!$J$8,IF(S261&lt;Monitors!$H$9,(S261*Monitors!$I$9)+Monitors!$J$9,IF(S261&lt;Monitors!$H$10,(S261*Monitors!$I$10)+Monitors!$J$10,IF(S261&lt;Monitors!$H$11,(S261*Monitors!$I$11)+Monitors!$J$11,Monitors!$J$12))))))))</f>
        <v>32.616666666666667</v>
      </c>
      <c r="DH261" s="10">
        <f>$DF261-(Monitors!$B$4*'All Data'!$W261)</f>
        <v>34.289519999999996</v>
      </c>
      <c r="DI261" s="10">
        <f>IF($CX261="Yes",DH261-(Monitors!$E$4*(DG261+(Monitors!$B$4*'All Data'!$W261))),'All Data'!DH261)</f>
        <v>34.289519999999996</v>
      </c>
      <c r="DJ261" s="10">
        <f>IF(DD261="Yes",'All Data'!DI261-(DG261*Monitors!$C$4),'All Data'!DI261)</f>
        <v>34.289519999999996</v>
      </c>
      <c r="DK261" s="10">
        <f>IF($DE261="Yes",DJ261-(DG261*Monitors!$D$4),'All Data'!DJ261)</f>
        <v>34.289519999999996</v>
      </c>
      <c r="DL261" s="10">
        <f>IF($CZ261="Yes",DK261-Monitors!$C$7,'All Data'!DK261)</f>
        <v>34.289519999999996</v>
      </c>
      <c r="DM261" s="10">
        <f>IF($DA261="Yes",DL261-Monitors!$D$7,'All Data'!DL261)</f>
        <v>34.289519999999996</v>
      </c>
      <c r="DN261" s="10">
        <f>IF(DB261="Yes",DM261-((DG261+(W261*Monitors!$B$4))*Monitors!$F$4),'All Data'!DM261)</f>
        <v>34.289519999999996</v>
      </c>
      <c r="DO261" s="8" t="str">
        <f t="shared" si="55"/>
        <v>No</v>
      </c>
      <c r="DP261" s="10">
        <v>1.3295414400000001</v>
      </c>
      <c r="DQ261" s="10">
        <v>12.51045856</v>
      </c>
      <c r="DR261" s="10">
        <v>12.51045856</v>
      </c>
      <c r="DS261" s="9">
        <v>15.164807380104961</v>
      </c>
      <c r="DT261" s="9" t="s">
        <v>23</v>
      </c>
      <c r="DU261" s="14">
        <v>0</v>
      </c>
    </row>
    <row r="262" spans="1:125" ht="18" customHeight="1">
      <c r="A262" s="29">
        <v>261</v>
      </c>
      <c r="B262" s="29">
        <v>19</v>
      </c>
      <c r="C262" s="29">
        <v>593</v>
      </c>
      <c r="D262" s="21">
        <v>41671</v>
      </c>
      <c r="E262" s="21">
        <v>41660</v>
      </c>
      <c r="F262" s="21">
        <v>41668</v>
      </c>
      <c r="G262" s="20" t="s">
        <v>4</v>
      </c>
      <c r="H262" s="20"/>
      <c r="I262" s="22">
        <v>6</v>
      </c>
      <c r="J262" s="20" t="s">
        <v>5</v>
      </c>
      <c r="K262" s="20"/>
      <c r="L262" s="20" t="s">
        <v>6</v>
      </c>
      <c r="M262" s="23"/>
      <c r="N262" s="23" t="s">
        <v>7</v>
      </c>
      <c r="O262" s="23"/>
      <c r="P262" s="24">
        <v>9.6</v>
      </c>
      <c r="Q262" s="24">
        <v>17</v>
      </c>
      <c r="R262" s="24">
        <v>19.5</v>
      </c>
      <c r="S262" s="24">
        <v>162.69999999999999</v>
      </c>
      <c r="T262" s="24">
        <v>1.78</v>
      </c>
      <c r="U262" s="24">
        <v>900</v>
      </c>
      <c r="V262" s="24">
        <v>1600</v>
      </c>
      <c r="W262" s="24">
        <v>1.44</v>
      </c>
      <c r="X262" s="23" t="s">
        <v>109</v>
      </c>
      <c r="Y262" s="23" t="s">
        <v>40</v>
      </c>
      <c r="Z262" s="24">
        <v>8850</v>
      </c>
      <c r="AA262" s="24">
        <v>60</v>
      </c>
      <c r="AB262" s="24">
        <v>170</v>
      </c>
      <c r="AC262" s="24">
        <v>160</v>
      </c>
      <c r="AD262" s="23" t="s">
        <v>10</v>
      </c>
      <c r="AE262" s="23" t="s">
        <v>11</v>
      </c>
      <c r="AF262" s="23" t="s">
        <v>11</v>
      </c>
      <c r="AG262" s="23"/>
      <c r="AH262" s="23"/>
      <c r="AI262" s="23" t="s">
        <v>12</v>
      </c>
      <c r="AJ262" s="23" t="s">
        <v>11</v>
      </c>
      <c r="AK262" s="23" t="s">
        <v>11</v>
      </c>
      <c r="AL262" s="23" t="s">
        <v>25</v>
      </c>
      <c r="AM262" s="23"/>
      <c r="AN262" s="23" t="s">
        <v>14</v>
      </c>
      <c r="AO262" s="23"/>
      <c r="AP262" s="23" t="s">
        <v>14</v>
      </c>
      <c r="AQ262" s="23"/>
      <c r="AR262" s="23"/>
      <c r="AS262" s="23" t="s">
        <v>25</v>
      </c>
      <c r="AT262" s="23"/>
      <c r="AU262" s="23" t="s">
        <v>14</v>
      </c>
      <c r="AV262" s="25"/>
      <c r="AW262" s="25"/>
      <c r="AX262" s="26">
        <v>19.5</v>
      </c>
      <c r="AY262" s="26">
        <v>162.69999999999999</v>
      </c>
      <c r="AZ262" s="25" t="s">
        <v>14</v>
      </c>
      <c r="BA262" s="25" t="s">
        <v>14</v>
      </c>
      <c r="BB262" s="23"/>
      <c r="BC262" s="23" t="s">
        <v>15</v>
      </c>
      <c r="BD262" s="23" t="s">
        <v>693</v>
      </c>
      <c r="BE262" s="23" t="s">
        <v>11</v>
      </c>
      <c r="BF262" s="23" t="s">
        <v>617</v>
      </c>
      <c r="BG262" s="23" t="s">
        <v>11</v>
      </c>
      <c r="BH262" s="23" t="s">
        <v>17</v>
      </c>
      <c r="BI262" s="23"/>
      <c r="BJ262" s="23" t="s">
        <v>157</v>
      </c>
      <c r="BK262" s="23" t="s">
        <v>11</v>
      </c>
      <c r="BL262" s="23" t="s">
        <v>11</v>
      </c>
      <c r="BM262" s="23"/>
      <c r="BN262" s="23"/>
      <c r="BO262" s="24">
        <v>12</v>
      </c>
      <c r="BP262" s="24">
        <v>201.3</v>
      </c>
      <c r="BQ262" s="24">
        <v>200</v>
      </c>
      <c r="BR262" s="24">
        <v>170</v>
      </c>
      <c r="BS262" s="24">
        <v>200.4</v>
      </c>
      <c r="BT262" s="23"/>
      <c r="BU262" s="23"/>
      <c r="BV262" s="24">
        <v>13.94</v>
      </c>
      <c r="BW262" s="24">
        <v>0.36</v>
      </c>
      <c r="BX262" s="23"/>
      <c r="BY262" s="24">
        <v>0.16</v>
      </c>
      <c r="BZ262" s="27">
        <v>0.36</v>
      </c>
      <c r="CA262" s="27">
        <v>0.16</v>
      </c>
      <c r="CB262" s="25"/>
      <c r="CC262" s="25"/>
      <c r="CD262" s="28">
        <v>14.34</v>
      </c>
      <c r="CE262" s="28">
        <v>0.38</v>
      </c>
      <c r="CF262" s="25"/>
      <c r="CG262" s="28">
        <v>0.16</v>
      </c>
      <c r="CH262" s="28">
        <v>16.399999999999999</v>
      </c>
      <c r="CI262" s="28">
        <v>0.5</v>
      </c>
      <c r="CJ262" s="28">
        <v>0.5</v>
      </c>
      <c r="CK262" s="25"/>
      <c r="CL262" s="25"/>
      <c r="CM262" s="28">
        <v>0.5</v>
      </c>
      <c r="CN262" s="25"/>
      <c r="CO262" s="28">
        <v>0</v>
      </c>
      <c r="CP262" s="30" t="s">
        <v>5</v>
      </c>
      <c r="CQ262" s="8">
        <f t="shared" si="45"/>
        <v>8850.6453595574676</v>
      </c>
      <c r="CR262" s="8">
        <f t="shared" si="46"/>
        <v>20</v>
      </c>
      <c r="CS262" s="8">
        <f t="shared" si="47"/>
        <v>1.5</v>
      </c>
      <c r="CT262" s="8">
        <f t="shared" si="48"/>
        <v>30</v>
      </c>
      <c r="CU262" s="8">
        <f t="shared" si="49"/>
        <v>200</v>
      </c>
      <c r="CV262" s="10">
        <f t="shared" si="50"/>
        <v>32751.51</v>
      </c>
      <c r="CW262" s="10">
        <f t="shared" si="53"/>
        <v>32.751509999999996</v>
      </c>
      <c r="CX262" s="8" t="str">
        <f t="shared" si="51"/>
        <v>No</v>
      </c>
      <c r="CY262" s="30" t="s">
        <v>11</v>
      </c>
      <c r="CZ262" s="30" t="s">
        <v>11</v>
      </c>
      <c r="DA262" s="31" t="s">
        <v>11</v>
      </c>
      <c r="DB262" s="31" t="s">
        <v>11</v>
      </c>
      <c r="DC262" s="8" t="str">
        <f t="shared" si="52"/>
        <v>No</v>
      </c>
      <c r="DD262" s="8" t="s">
        <v>11</v>
      </c>
      <c r="DE262" s="30" t="s">
        <v>11</v>
      </c>
      <c r="DF262" s="10">
        <f t="shared" si="54"/>
        <v>44.789879999999997</v>
      </c>
      <c r="DG262" s="9">
        <f>IF(S262&lt;Monitors!$H$4,(S262*Monitors!$I$4)+Monitors!$J$4,IF(S262&lt;Monitors!$H$5,(S262*Monitors!$I$5)+Monitors!$J$5,IF(S262&lt;Monitors!$H$6,(S262*Monitors!$I$6)+Monitors!$J$6,IF(S262&lt;Monitors!$H$7,(Monitors!$I$7*S262)+Monitors!$J$7,IF(S262&lt;Monitors!$H$8,(S262*Monitors!$I$8)+Monitors!$J$8,IF(S262&lt;Monitors!$H$9,(S262*Monitors!$I$9)+Monitors!$J$9,IF(S262&lt;Monitors!$H$10,(S262*Monitors!$I$10)+Monitors!$J$10,IF(S262&lt;Monitors!$H$11,(S262*Monitors!$I$11)+Monitors!$J$11,Monitors!$J$12))))))))</f>
        <v>33.395833333333336</v>
      </c>
      <c r="DH262" s="10">
        <f>$DF262-(Monitors!$B$4*'All Data'!$W262)</f>
        <v>35.962679999999999</v>
      </c>
      <c r="DI262" s="10">
        <f>IF($CX262="Yes",DH262-(Monitors!$E$4*(DG262+(Monitors!$B$4*'All Data'!$W262))),'All Data'!DH262)</f>
        <v>35.962679999999999</v>
      </c>
      <c r="DJ262" s="10">
        <f>IF(DD262="Yes",'All Data'!DI262-(DG262*Monitors!$C$4),'All Data'!DI262)</f>
        <v>35.962679999999999</v>
      </c>
      <c r="DK262" s="10">
        <f>IF($DE262="Yes",DJ262-(DG262*Monitors!$D$4),'All Data'!DJ262)</f>
        <v>35.962679999999999</v>
      </c>
      <c r="DL262" s="10">
        <f>IF($CZ262="Yes",DK262-Monitors!$C$7,'All Data'!DK262)</f>
        <v>35.962679999999999</v>
      </c>
      <c r="DM262" s="10">
        <f>IF($DA262="Yes",DL262-Monitors!$D$7,'All Data'!DL262)</f>
        <v>35.962679999999999</v>
      </c>
      <c r="DN262" s="10">
        <f>IF(DB262="Yes",DM262-((DG262+(W262*Monitors!$B$4))*Monitors!$F$4),'All Data'!DM262)</f>
        <v>35.962679999999999</v>
      </c>
      <c r="DO262" s="8" t="str">
        <f t="shared" si="55"/>
        <v>No</v>
      </c>
      <c r="DP262" s="10">
        <v>1.3100604</v>
      </c>
      <c r="DQ262" s="10">
        <v>12.6299396</v>
      </c>
      <c r="DR262" s="10">
        <v>12.6299396</v>
      </c>
      <c r="DS262" s="9">
        <v>15.518660944462322</v>
      </c>
      <c r="DT262" s="9" t="s">
        <v>23</v>
      </c>
      <c r="DU262" s="14">
        <v>0</v>
      </c>
    </row>
    <row r="263" spans="1:125" ht="18" customHeight="1">
      <c r="A263" s="29">
        <v>262</v>
      </c>
      <c r="B263" s="29">
        <v>4</v>
      </c>
      <c r="C263" s="29">
        <v>598</v>
      </c>
      <c r="D263" s="21">
        <v>41345</v>
      </c>
      <c r="E263" s="21">
        <v>41341</v>
      </c>
      <c r="F263" s="21">
        <v>41347</v>
      </c>
      <c r="G263" s="20" t="s">
        <v>4</v>
      </c>
      <c r="H263" s="20" t="s">
        <v>412</v>
      </c>
      <c r="I263" s="22">
        <v>6</v>
      </c>
      <c r="J263" s="20" t="s">
        <v>5</v>
      </c>
      <c r="K263" s="20" t="s">
        <v>26</v>
      </c>
      <c r="L263" s="20" t="s">
        <v>27</v>
      </c>
      <c r="M263" s="23" t="s">
        <v>27</v>
      </c>
      <c r="N263" s="23" t="s">
        <v>7</v>
      </c>
      <c r="O263" s="23" t="s">
        <v>26</v>
      </c>
      <c r="P263" s="24">
        <v>9.5</v>
      </c>
      <c r="Q263" s="24">
        <v>17</v>
      </c>
      <c r="R263" s="24">
        <v>19.5</v>
      </c>
      <c r="S263" s="24">
        <v>161.5</v>
      </c>
      <c r="T263" s="24">
        <v>1.78</v>
      </c>
      <c r="U263" s="24">
        <v>900</v>
      </c>
      <c r="V263" s="24">
        <v>1600</v>
      </c>
      <c r="W263" s="24">
        <v>1.44</v>
      </c>
      <c r="X263" s="23" t="s">
        <v>40</v>
      </c>
      <c r="Y263" s="23" t="s">
        <v>40</v>
      </c>
      <c r="Z263" s="24">
        <v>8916</v>
      </c>
      <c r="AA263" s="24">
        <v>60</v>
      </c>
      <c r="AB263" s="24">
        <v>170</v>
      </c>
      <c r="AC263" s="24">
        <v>160</v>
      </c>
      <c r="AD263" s="23" t="s">
        <v>28</v>
      </c>
      <c r="AE263" s="23" t="s">
        <v>23</v>
      </c>
      <c r="AF263" s="23" t="s">
        <v>11</v>
      </c>
      <c r="AG263" s="23"/>
      <c r="AH263" s="23"/>
      <c r="AI263" s="23" t="s">
        <v>12</v>
      </c>
      <c r="AJ263" s="23" t="s">
        <v>11</v>
      </c>
      <c r="AK263" s="23" t="s">
        <v>23</v>
      </c>
      <c r="AL263" s="23" t="s">
        <v>13</v>
      </c>
      <c r="AM263" s="23" t="s">
        <v>26</v>
      </c>
      <c r="AN263" s="23" t="s">
        <v>14</v>
      </c>
      <c r="AO263" s="23" t="s">
        <v>26</v>
      </c>
      <c r="AP263" s="23" t="s">
        <v>14</v>
      </c>
      <c r="AQ263" s="23" t="s">
        <v>26</v>
      </c>
      <c r="AR263" s="23"/>
      <c r="AS263" s="23" t="s">
        <v>13</v>
      </c>
      <c r="AT263" s="23" t="s">
        <v>26</v>
      </c>
      <c r="AU263" s="23" t="s">
        <v>14</v>
      </c>
      <c r="AV263" s="25" t="s">
        <v>26</v>
      </c>
      <c r="AW263" s="25" t="s">
        <v>26</v>
      </c>
      <c r="AX263" s="26">
        <v>19.5</v>
      </c>
      <c r="AY263" s="26">
        <v>161.5</v>
      </c>
      <c r="AZ263" s="25" t="s">
        <v>14</v>
      </c>
      <c r="BA263" s="25" t="s">
        <v>14</v>
      </c>
      <c r="BB263" s="23" t="s">
        <v>26</v>
      </c>
      <c r="BC263" s="23" t="s">
        <v>15</v>
      </c>
      <c r="BD263" s="23" t="s">
        <v>26</v>
      </c>
      <c r="BE263" s="23" t="s">
        <v>11</v>
      </c>
      <c r="BF263" s="23" t="s">
        <v>413</v>
      </c>
      <c r="BG263" s="23" t="s">
        <v>11</v>
      </c>
      <c r="BH263" s="23" t="s">
        <v>17</v>
      </c>
      <c r="BI263" s="23" t="s">
        <v>26</v>
      </c>
      <c r="BJ263" s="23"/>
      <c r="BK263" s="23" t="s">
        <v>11</v>
      </c>
      <c r="BL263" s="23" t="s">
        <v>11</v>
      </c>
      <c r="BM263" s="23" t="s">
        <v>11</v>
      </c>
      <c r="BN263" s="23"/>
      <c r="BO263" s="24">
        <v>0.2</v>
      </c>
      <c r="BP263" s="24">
        <v>284</v>
      </c>
      <c r="BQ263" s="24">
        <v>284</v>
      </c>
      <c r="BR263" s="24">
        <v>195</v>
      </c>
      <c r="BS263" s="24">
        <v>200</v>
      </c>
      <c r="BT263" s="23"/>
      <c r="BU263" s="23"/>
      <c r="BV263" s="24">
        <v>13.94</v>
      </c>
      <c r="BW263" s="24">
        <v>0.15</v>
      </c>
      <c r="BX263" s="23"/>
      <c r="BY263" s="24">
        <v>0.12</v>
      </c>
      <c r="BZ263" s="27">
        <v>0.15</v>
      </c>
      <c r="CA263" s="27">
        <v>0.12</v>
      </c>
      <c r="CB263" s="25"/>
      <c r="CC263" s="25"/>
      <c r="CD263" s="28">
        <v>14.14</v>
      </c>
      <c r="CE263" s="28">
        <v>0.19</v>
      </c>
      <c r="CF263" s="25"/>
      <c r="CG263" s="28">
        <v>0.17</v>
      </c>
      <c r="CH263" s="28">
        <v>16.399999999999999</v>
      </c>
      <c r="CI263" s="28">
        <v>0.5</v>
      </c>
      <c r="CJ263" s="28">
        <v>0.5</v>
      </c>
      <c r="CK263" s="28">
        <v>0</v>
      </c>
      <c r="CL263" s="28">
        <v>0</v>
      </c>
      <c r="CM263" s="28">
        <v>0.5</v>
      </c>
      <c r="CN263" s="25"/>
      <c r="CO263" s="28">
        <v>0</v>
      </c>
      <c r="CP263" s="30" t="s">
        <v>5</v>
      </c>
      <c r="CQ263" s="8">
        <f t="shared" si="45"/>
        <v>8916.4086687306499</v>
      </c>
      <c r="CR263" s="8">
        <f t="shared" si="46"/>
        <v>20</v>
      </c>
      <c r="CS263" s="8">
        <f t="shared" si="47"/>
        <v>1.5</v>
      </c>
      <c r="CT263" s="8">
        <f t="shared" si="48"/>
        <v>30</v>
      </c>
      <c r="CU263" s="8">
        <f t="shared" si="49"/>
        <v>200</v>
      </c>
      <c r="CV263" s="10">
        <f t="shared" si="50"/>
        <v>45866</v>
      </c>
      <c r="CW263" s="10">
        <f t="shared" si="53"/>
        <v>45.866</v>
      </c>
      <c r="CX263" s="8" t="str">
        <f t="shared" si="51"/>
        <v>No</v>
      </c>
      <c r="CY263" s="30" t="s">
        <v>11</v>
      </c>
      <c r="CZ263" s="30" t="s">
        <v>11</v>
      </c>
      <c r="DA263" s="31" t="s">
        <v>11</v>
      </c>
      <c r="DB263" s="31" t="s">
        <v>11</v>
      </c>
      <c r="DC263" s="8" t="str">
        <f t="shared" si="52"/>
        <v>No</v>
      </c>
      <c r="DD263" s="8" t="s">
        <v>11</v>
      </c>
      <c r="DE263" s="30" t="s">
        <v>11</v>
      </c>
      <c r="DF263" s="10">
        <f t="shared" si="54"/>
        <v>43.594139999999996</v>
      </c>
      <c r="DG263" s="9">
        <f>IF(S263&lt;Monitors!$H$4,(S263*Monitors!$I$4)+Monitors!$J$4,IF(S263&lt;Monitors!$H$5,(S263*Monitors!$I$5)+Monitors!$J$5,IF(S263&lt;Monitors!$H$6,(S263*Monitors!$I$6)+Monitors!$J$6,IF(S263&lt;Monitors!$H$7,(Monitors!$I$7*S263)+Monitors!$J$7,IF(S263&lt;Monitors!$H$8,(S263*Monitors!$I$8)+Monitors!$J$8,IF(S263&lt;Monitors!$H$9,(S263*Monitors!$I$9)+Monitors!$J$9,IF(S263&lt;Monitors!$H$10,(S263*Monitors!$I$10)+Monitors!$J$10,IF(S263&lt;Monitors!$H$11,(S263*Monitors!$I$11)+Monitors!$J$11,Monitors!$J$12))))))))</f>
        <v>33.145833333333336</v>
      </c>
      <c r="DH263" s="10">
        <f>$DF263-(Monitors!$B$4*'All Data'!$W263)</f>
        <v>34.766939999999998</v>
      </c>
      <c r="DI263" s="10">
        <f>IF($CX263="Yes",DH263-(Monitors!$E$4*(DG263+(Monitors!$B$4*'All Data'!$W263))),'All Data'!DH263)</f>
        <v>34.766939999999998</v>
      </c>
      <c r="DJ263" s="10">
        <f>IF(DD263="Yes",'All Data'!DI263-(DG263*Monitors!$C$4),'All Data'!DI263)</f>
        <v>34.766939999999998</v>
      </c>
      <c r="DK263" s="10">
        <f>IF($DE263="Yes",DJ263-(DG263*Monitors!$D$4),'All Data'!DJ263)</f>
        <v>34.766939999999998</v>
      </c>
      <c r="DL263" s="10">
        <f>IF($CZ263="Yes",DK263-Monitors!$C$7,'All Data'!DK263)</f>
        <v>34.766939999999998</v>
      </c>
      <c r="DM263" s="10">
        <f>IF($DA263="Yes",DL263-Monitors!$D$7,'All Data'!DL263)</f>
        <v>34.766939999999998</v>
      </c>
      <c r="DN263" s="10">
        <f>IF(DB263="Yes",DM263-((DG263+(W263*Monitors!$B$4))*Monitors!$F$4),'All Data'!DM263)</f>
        <v>34.766939999999998</v>
      </c>
      <c r="DO263" s="8" t="str">
        <f t="shared" si="55"/>
        <v>No</v>
      </c>
      <c r="DP263" s="10">
        <v>1.83464</v>
      </c>
      <c r="DQ263" s="10">
        <v>12.105359999999999</v>
      </c>
      <c r="DR263" s="10">
        <v>12.105359999999999</v>
      </c>
      <c r="DS263" s="9">
        <v>15.405143192733448</v>
      </c>
      <c r="DT263" s="9" t="s">
        <v>23</v>
      </c>
      <c r="DU263" s="14">
        <v>0</v>
      </c>
    </row>
    <row r="264" spans="1:125" ht="18" customHeight="1">
      <c r="A264" s="29">
        <v>263</v>
      </c>
      <c r="B264" s="29">
        <v>5</v>
      </c>
      <c r="C264" s="29">
        <v>786</v>
      </c>
      <c r="D264" s="21">
        <v>41424</v>
      </c>
      <c r="E264" s="21">
        <v>41408</v>
      </c>
      <c r="F264" s="21">
        <v>41424</v>
      </c>
      <c r="G264" s="20" t="s">
        <v>4</v>
      </c>
      <c r="H264" s="20"/>
      <c r="I264" s="22">
        <v>6</v>
      </c>
      <c r="J264" s="20" t="s">
        <v>5</v>
      </c>
      <c r="K264" s="20"/>
      <c r="L264" s="20" t="s">
        <v>6</v>
      </c>
      <c r="M264" s="23"/>
      <c r="N264" s="23" t="s">
        <v>7</v>
      </c>
      <c r="O264" s="23"/>
      <c r="P264" s="24">
        <v>9.6</v>
      </c>
      <c r="Q264" s="24">
        <v>17</v>
      </c>
      <c r="R264" s="24">
        <v>19.5</v>
      </c>
      <c r="S264" s="24">
        <v>162.71</v>
      </c>
      <c r="T264" s="24">
        <v>1.78</v>
      </c>
      <c r="U264" s="24">
        <v>900</v>
      </c>
      <c r="V264" s="24">
        <v>1600</v>
      </c>
      <c r="W264" s="24">
        <v>1.44</v>
      </c>
      <c r="X264" s="23" t="s">
        <v>40</v>
      </c>
      <c r="Y264" s="23" t="s">
        <v>40</v>
      </c>
      <c r="Z264" s="24">
        <v>8850</v>
      </c>
      <c r="AA264" s="24">
        <v>60</v>
      </c>
      <c r="AB264" s="24">
        <v>170</v>
      </c>
      <c r="AC264" s="24">
        <v>160</v>
      </c>
      <c r="AD264" s="23" t="s">
        <v>96</v>
      </c>
      <c r="AE264" s="23" t="s">
        <v>11</v>
      </c>
      <c r="AF264" s="23" t="s">
        <v>11</v>
      </c>
      <c r="AG264" s="23"/>
      <c r="AH264" s="23"/>
      <c r="AI264" s="23" t="s">
        <v>12</v>
      </c>
      <c r="AJ264" s="23" t="s">
        <v>11</v>
      </c>
      <c r="AK264" s="23" t="s">
        <v>11</v>
      </c>
      <c r="AL264" s="23" t="s">
        <v>25</v>
      </c>
      <c r="AM264" s="23"/>
      <c r="AN264" s="23" t="s">
        <v>14</v>
      </c>
      <c r="AO264" s="23"/>
      <c r="AP264" s="23" t="s">
        <v>14</v>
      </c>
      <c r="AQ264" s="23"/>
      <c r="AR264" s="23"/>
      <c r="AS264" s="23" t="s">
        <v>25</v>
      </c>
      <c r="AT264" s="23"/>
      <c r="AU264" s="23" t="s">
        <v>14</v>
      </c>
      <c r="AV264" s="25"/>
      <c r="AW264" s="25"/>
      <c r="AX264" s="26">
        <v>19.5</v>
      </c>
      <c r="AY264" s="26">
        <v>162.71</v>
      </c>
      <c r="AZ264" s="25" t="s">
        <v>14</v>
      </c>
      <c r="BA264" s="25" t="s">
        <v>14</v>
      </c>
      <c r="BB264" s="23"/>
      <c r="BC264" s="23" t="s">
        <v>15</v>
      </c>
      <c r="BD264" s="23"/>
      <c r="BE264" s="23" t="s">
        <v>23</v>
      </c>
      <c r="BF264" s="23" t="s">
        <v>194</v>
      </c>
      <c r="BG264" s="23" t="s">
        <v>11</v>
      </c>
      <c r="BH264" s="23" t="s">
        <v>17</v>
      </c>
      <c r="BI264" s="23"/>
      <c r="BJ264" s="23"/>
      <c r="BK264" s="23" t="s">
        <v>11</v>
      </c>
      <c r="BL264" s="23" t="s">
        <v>11</v>
      </c>
      <c r="BM264" s="23" t="s">
        <v>11</v>
      </c>
      <c r="BN264" s="23"/>
      <c r="BO264" s="24">
        <v>0.4</v>
      </c>
      <c r="BP264" s="24">
        <v>186.7</v>
      </c>
      <c r="BQ264" s="24">
        <v>190</v>
      </c>
      <c r="BR264" s="24">
        <v>185.7</v>
      </c>
      <c r="BS264" s="24">
        <v>186.7</v>
      </c>
      <c r="BT264" s="23"/>
      <c r="BU264" s="23"/>
      <c r="BV264" s="24">
        <v>13.98</v>
      </c>
      <c r="BW264" s="24">
        <v>0.3</v>
      </c>
      <c r="BX264" s="23"/>
      <c r="BY264" s="24">
        <v>0.26</v>
      </c>
      <c r="BZ264" s="27">
        <v>0.3</v>
      </c>
      <c r="CA264" s="27">
        <v>0.26</v>
      </c>
      <c r="CB264" s="25"/>
      <c r="CC264" s="25"/>
      <c r="CD264" s="28">
        <v>14.29</v>
      </c>
      <c r="CE264" s="28">
        <v>0.32</v>
      </c>
      <c r="CF264" s="25"/>
      <c r="CG264" s="28">
        <v>0.28999999999999998</v>
      </c>
      <c r="CH264" s="28">
        <v>16.41</v>
      </c>
      <c r="CI264" s="28">
        <v>0.5</v>
      </c>
      <c r="CJ264" s="28">
        <v>0.5</v>
      </c>
      <c r="CK264" s="25"/>
      <c r="CL264" s="25"/>
      <c r="CM264" s="28">
        <v>0.43</v>
      </c>
      <c r="CN264" s="25"/>
      <c r="CO264" s="28">
        <v>0</v>
      </c>
      <c r="CP264" s="30" t="s">
        <v>5</v>
      </c>
      <c r="CQ264" s="8">
        <f t="shared" si="45"/>
        <v>8850.1014074119594</v>
      </c>
      <c r="CR264" s="8">
        <f t="shared" si="46"/>
        <v>20</v>
      </c>
      <c r="CS264" s="8">
        <f t="shared" si="47"/>
        <v>1.5</v>
      </c>
      <c r="CT264" s="8">
        <f t="shared" si="48"/>
        <v>30</v>
      </c>
      <c r="CU264" s="8">
        <f t="shared" si="49"/>
        <v>100</v>
      </c>
      <c r="CV264" s="10">
        <f t="shared" si="50"/>
        <v>30377.956999999999</v>
      </c>
      <c r="CW264" s="10">
        <f t="shared" si="53"/>
        <v>30.377956999999999</v>
      </c>
      <c r="CX264" s="8" t="str">
        <f t="shared" si="51"/>
        <v>No</v>
      </c>
      <c r="CY264" s="30" t="s">
        <v>11</v>
      </c>
      <c r="CZ264" s="30" t="s">
        <v>11</v>
      </c>
      <c r="DA264" s="31" t="s">
        <v>11</v>
      </c>
      <c r="DB264" s="31" t="s">
        <v>11</v>
      </c>
      <c r="DC264" s="8" t="str">
        <f t="shared" si="52"/>
        <v>No</v>
      </c>
      <c r="DD264" s="8" t="s">
        <v>11</v>
      </c>
      <c r="DE264" s="30" t="s">
        <v>11</v>
      </c>
      <c r="DF264" s="10">
        <f t="shared" si="54"/>
        <v>44.570879999999995</v>
      </c>
      <c r="DG264" s="9">
        <f>IF(S264&lt;Monitors!$H$4,(S264*Monitors!$I$4)+Monitors!$J$4,IF(S264&lt;Monitors!$H$5,(S264*Monitors!$I$5)+Monitors!$J$5,IF(S264&lt;Monitors!$H$6,(S264*Monitors!$I$6)+Monitors!$J$6,IF(S264&lt;Monitors!$H$7,(Monitors!$I$7*S264)+Monitors!$J$7,IF(S264&lt;Monitors!$H$8,(S264*Monitors!$I$8)+Monitors!$J$8,IF(S264&lt;Monitors!$H$9,(S264*Monitors!$I$9)+Monitors!$J$9,IF(S264&lt;Monitors!$H$10,(S264*Monitors!$I$10)+Monitors!$J$10,IF(S264&lt;Monitors!$H$11,(S264*Monitors!$I$11)+Monitors!$J$11,Monitors!$J$12))))))))</f>
        <v>33.397916666666667</v>
      </c>
      <c r="DH264" s="10">
        <f>$DF264-(Monitors!$B$4*'All Data'!$W264)</f>
        <v>35.743679999999998</v>
      </c>
      <c r="DI264" s="10">
        <f>IF($CX264="Yes",DH264-(Monitors!$E$4*(DG264+(Monitors!$B$4*'All Data'!$W264))),'All Data'!DH264)</f>
        <v>35.743679999999998</v>
      </c>
      <c r="DJ264" s="10">
        <f>IF(DD264="Yes",'All Data'!DI264-(DG264*Monitors!$C$4),'All Data'!DI264)</f>
        <v>35.743679999999998</v>
      </c>
      <c r="DK264" s="10">
        <f>IF($DE264="Yes",DJ264-(DG264*Monitors!$D$4),'All Data'!DJ264)</f>
        <v>35.743679999999998</v>
      </c>
      <c r="DL264" s="10">
        <f>IF($CZ264="Yes",DK264-Monitors!$C$7,'All Data'!DK264)</f>
        <v>35.743679999999998</v>
      </c>
      <c r="DM264" s="10">
        <f>IF($DA264="Yes",DL264-Monitors!$D$7,'All Data'!DL264)</f>
        <v>35.743679999999998</v>
      </c>
      <c r="DN264" s="10">
        <f>IF(DB264="Yes",DM264-((DG264+(W264*Monitors!$B$4))*Monitors!$F$4),'All Data'!DM264)</f>
        <v>35.743679999999998</v>
      </c>
      <c r="DO264" s="8" t="str">
        <f t="shared" si="55"/>
        <v>No</v>
      </c>
      <c r="DP264" s="10">
        <v>1.21511828</v>
      </c>
      <c r="DQ264" s="10">
        <v>12.76488172</v>
      </c>
      <c r="DR264" s="10">
        <v>12.76488172</v>
      </c>
      <c r="DS264" s="9">
        <v>15.519606852770877</v>
      </c>
      <c r="DT264" s="9" t="s">
        <v>23</v>
      </c>
      <c r="DU264" s="14">
        <v>0</v>
      </c>
    </row>
    <row r="265" spans="1:125" ht="18" customHeight="1">
      <c r="A265" s="29">
        <v>264</v>
      </c>
      <c r="B265" s="29">
        <v>5</v>
      </c>
      <c r="C265" s="29">
        <v>927</v>
      </c>
      <c r="D265" s="21">
        <v>41424</v>
      </c>
      <c r="E265" s="21">
        <v>41408</v>
      </c>
      <c r="F265" s="21">
        <v>41424</v>
      </c>
      <c r="G265" s="20" t="s">
        <v>4</v>
      </c>
      <c r="H265" s="20"/>
      <c r="I265" s="22">
        <v>6</v>
      </c>
      <c r="J265" s="20" t="s">
        <v>5</v>
      </c>
      <c r="K265" s="20"/>
      <c r="L265" s="20" t="s">
        <v>6</v>
      </c>
      <c r="M265" s="23"/>
      <c r="N265" s="23" t="s">
        <v>7</v>
      </c>
      <c r="O265" s="23"/>
      <c r="P265" s="24">
        <v>9.6</v>
      </c>
      <c r="Q265" s="24">
        <v>17</v>
      </c>
      <c r="R265" s="24">
        <v>19.5</v>
      </c>
      <c r="S265" s="24">
        <v>162.71</v>
      </c>
      <c r="T265" s="24">
        <v>1.78</v>
      </c>
      <c r="U265" s="24">
        <v>900</v>
      </c>
      <c r="V265" s="24">
        <v>1600</v>
      </c>
      <c r="W265" s="24">
        <v>1.44</v>
      </c>
      <c r="X265" s="23" t="s">
        <v>40</v>
      </c>
      <c r="Y265" s="23" t="s">
        <v>40</v>
      </c>
      <c r="Z265" s="24">
        <v>8850</v>
      </c>
      <c r="AA265" s="24">
        <v>60</v>
      </c>
      <c r="AB265" s="24">
        <v>170</v>
      </c>
      <c r="AC265" s="24">
        <v>160</v>
      </c>
      <c r="AD265" s="23" t="s">
        <v>96</v>
      </c>
      <c r="AE265" s="23" t="s">
        <v>11</v>
      </c>
      <c r="AF265" s="23" t="s">
        <v>11</v>
      </c>
      <c r="AG265" s="23"/>
      <c r="AH265" s="23"/>
      <c r="AI265" s="23" t="s">
        <v>12</v>
      </c>
      <c r="AJ265" s="23" t="s">
        <v>11</v>
      </c>
      <c r="AK265" s="23" t="s">
        <v>11</v>
      </c>
      <c r="AL265" s="23" t="s">
        <v>25</v>
      </c>
      <c r="AM265" s="23"/>
      <c r="AN265" s="23" t="s">
        <v>14</v>
      </c>
      <c r="AO265" s="23"/>
      <c r="AP265" s="23" t="s">
        <v>14</v>
      </c>
      <c r="AQ265" s="23"/>
      <c r="AR265" s="23"/>
      <c r="AS265" s="23" t="s">
        <v>25</v>
      </c>
      <c r="AT265" s="23"/>
      <c r="AU265" s="23" t="s">
        <v>14</v>
      </c>
      <c r="AV265" s="25"/>
      <c r="AW265" s="25"/>
      <c r="AX265" s="26">
        <v>19.5</v>
      </c>
      <c r="AY265" s="26">
        <v>162.71</v>
      </c>
      <c r="AZ265" s="25" t="s">
        <v>14</v>
      </c>
      <c r="BA265" s="25" t="s">
        <v>14</v>
      </c>
      <c r="BB265" s="23"/>
      <c r="BC265" s="23" t="s">
        <v>15</v>
      </c>
      <c r="BD265" s="23"/>
      <c r="BE265" s="23" t="s">
        <v>23</v>
      </c>
      <c r="BF265" s="23" t="s">
        <v>194</v>
      </c>
      <c r="BG265" s="23" t="s">
        <v>11</v>
      </c>
      <c r="BH265" s="23" t="s">
        <v>17</v>
      </c>
      <c r="BI265" s="23"/>
      <c r="BJ265" s="23"/>
      <c r="BK265" s="23" t="s">
        <v>11</v>
      </c>
      <c r="BL265" s="23" t="s">
        <v>11</v>
      </c>
      <c r="BM265" s="23" t="s">
        <v>11</v>
      </c>
      <c r="BN265" s="23"/>
      <c r="BO265" s="24">
        <v>0.4</v>
      </c>
      <c r="BP265" s="24">
        <v>186.7</v>
      </c>
      <c r="BQ265" s="24">
        <v>190</v>
      </c>
      <c r="BR265" s="24">
        <v>185.7</v>
      </c>
      <c r="BS265" s="24">
        <v>186.7</v>
      </c>
      <c r="BT265" s="23"/>
      <c r="BU265" s="23"/>
      <c r="BV265" s="24">
        <v>13.98</v>
      </c>
      <c r="BW265" s="24">
        <v>0.3</v>
      </c>
      <c r="BX265" s="23"/>
      <c r="BY265" s="24">
        <v>0.26</v>
      </c>
      <c r="BZ265" s="27">
        <v>0.3</v>
      </c>
      <c r="CA265" s="27">
        <v>0.26</v>
      </c>
      <c r="CB265" s="25"/>
      <c r="CC265" s="25"/>
      <c r="CD265" s="28">
        <v>14.29</v>
      </c>
      <c r="CE265" s="28">
        <v>0.32</v>
      </c>
      <c r="CF265" s="25"/>
      <c r="CG265" s="28">
        <v>0.28999999999999998</v>
      </c>
      <c r="CH265" s="28">
        <v>16.41</v>
      </c>
      <c r="CI265" s="28">
        <v>0.5</v>
      </c>
      <c r="CJ265" s="28">
        <v>0.5</v>
      </c>
      <c r="CK265" s="25"/>
      <c r="CL265" s="25"/>
      <c r="CM265" s="28">
        <v>0.43</v>
      </c>
      <c r="CN265" s="25"/>
      <c r="CO265" s="28">
        <v>0</v>
      </c>
      <c r="CP265" s="30" t="s">
        <v>5</v>
      </c>
      <c r="CQ265" s="8">
        <f t="shared" si="45"/>
        <v>8850.1014074119594</v>
      </c>
      <c r="CR265" s="8">
        <f t="shared" si="46"/>
        <v>20</v>
      </c>
      <c r="CS265" s="8">
        <f t="shared" si="47"/>
        <v>1.5</v>
      </c>
      <c r="CT265" s="8">
        <f t="shared" si="48"/>
        <v>30</v>
      </c>
      <c r="CU265" s="8">
        <f t="shared" si="49"/>
        <v>100</v>
      </c>
      <c r="CV265" s="10">
        <f t="shared" si="50"/>
        <v>30377.956999999999</v>
      </c>
      <c r="CW265" s="10">
        <f t="shared" si="53"/>
        <v>30.377956999999999</v>
      </c>
      <c r="CX265" s="8" t="str">
        <f t="shared" si="51"/>
        <v>No</v>
      </c>
      <c r="CY265" s="30" t="s">
        <v>11</v>
      </c>
      <c r="CZ265" s="30" t="s">
        <v>11</v>
      </c>
      <c r="DA265" s="31" t="s">
        <v>11</v>
      </c>
      <c r="DB265" s="31" t="s">
        <v>11</v>
      </c>
      <c r="DC265" s="8" t="str">
        <f t="shared" si="52"/>
        <v>No</v>
      </c>
      <c r="DD265" s="8" t="s">
        <v>11</v>
      </c>
      <c r="DE265" s="30" t="s">
        <v>11</v>
      </c>
      <c r="DF265" s="10">
        <f t="shared" si="54"/>
        <v>44.570879999999995</v>
      </c>
      <c r="DG265" s="9">
        <f>IF(S265&lt;Monitors!$H$4,(S265*Monitors!$I$4)+Monitors!$J$4,IF(S265&lt;Monitors!$H$5,(S265*Monitors!$I$5)+Monitors!$J$5,IF(S265&lt;Monitors!$H$6,(S265*Monitors!$I$6)+Monitors!$J$6,IF(S265&lt;Monitors!$H$7,(Monitors!$I$7*S265)+Monitors!$J$7,IF(S265&lt;Monitors!$H$8,(S265*Monitors!$I$8)+Monitors!$J$8,IF(S265&lt;Monitors!$H$9,(S265*Monitors!$I$9)+Monitors!$J$9,IF(S265&lt;Monitors!$H$10,(S265*Monitors!$I$10)+Monitors!$J$10,IF(S265&lt;Monitors!$H$11,(S265*Monitors!$I$11)+Monitors!$J$11,Monitors!$J$12))))))))</f>
        <v>33.397916666666667</v>
      </c>
      <c r="DH265" s="10">
        <f>$DF265-(Monitors!$B$4*'All Data'!$W265)</f>
        <v>35.743679999999998</v>
      </c>
      <c r="DI265" s="10">
        <f>IF($CX265="Yes",DH265-(Monitors!$E$4*(DG265+(Monitors!$B$4*'All Data'!$W265))),'All Data'!DH265)</f>
        <v>35.743679999999998</v>
      </c>
      <c r="DJ265" s="10">
        <f>IF(DD265="Yes",'All Data'!DI265-(DG265*Monitors!$C$4),'All Data'!DI265)</f>
        <v>35.743679999999998</v>
      </c>
      <c r="DK265" s="10">
        <f>IF($DE265="Yes",DJ265-(DG265*Monitors!$D$4),'All Data'!DJ265)</f>
        <v>35.743679999999998</v>
      </c>
      <c r="DL265" s="10">
        <f>IF($CZ265="Yes",DK265-Monitors!$C$7,'All Data'!DK265)</f>
        <v>35.743679999999998</v>
      </c>
      <c r="DM265" s="10">
        <f>IF($DA265="Yes",DL265-Monitors!$D$7,'All Data'!DL265)</f>
        <v>35.743679999999998</v>
      </c>
      <c r="DN265" s="10">
        <f>IF(DB265="Yes",DM265-((DG265+(W265*Monitors!$B$4))*Monitors!$F$4),'All Data'!DM265)</f>
        <v>35.743679999999998</v>
      </c>
      <c r="DO265" s="8" t="str">
        <f t="shared" si="55"/>
        <v>No</v>
      </c>
      <c r="DP265" s="10">
        <v>1.21511828</v>
      </c>
      <c r="DQ265" s="10">
        <v>12.76488172</v>
      </c>
      <c r="DR265" s="10">
        <v>12.76488172</v>
      </c>
      <c r="DS265" s="9">
        <v>15.519606852770877</v>
      </c>
      <c r="DT265" s="9" t="s">
        <v>23</v>
      </c>
      <c r="DU265" s="14">
        <v>0</v>
      </c>
    </row>
    <row r="266" spans="1:125" ht="18" customHeight="1">
      <c r="A266" s="29">
        <v>265</v>
      </c>
      <c r="B266" s="29">
        <v>19</v>
      </c>
      <c r="C266" s="29">
        <v>1174</v>
      </c>
      <c r="D266" s="21">
        <v>41913</v>
      </c>
      <c r="E266" s="21">
        <v>41842</v>
      </c>
      <c r="F266" s="21">
        <v>41886</v>
      </c>
      <c r="G266" s="20" t="s">
        <v>4</v>
      </c>
      <c r="H266" s="20"/>
      <c r="I266" s="22">
        <v>6</v>
      </c>
      <c r="J266" s="20" t="s">
        <v>5</v>
      </c>
      <c r="K266" s="20"/>
      <c r="L266" s="20" t="s">
        <v>6</v>
      </c>
      <c r="M266" s="23"/>
      <c r="N266" s="23" t="s">
        <v>7</v>
      </c>
      <c r="O266" s="23"/>
      <c r="P266" s="24">
        <v>9.4</v>
      </c>
      <c r="Q266" s="24">
        <v>17</v>
      </c>
      <c r="R266" s="24">
        <v>19.5</v>
      </c>
      <c r="S266" s="24">
        <v>160.54</v>
      </c>
      <c r="T266" s="24">
        <v>1.78</v>
      </c>
      <c r="U266" s="24">
        <v>900</v>
      </c>
      <c r="V266" s="24">
        <v>1600</v>
      </c>
      <c r="W266" s="24">
        <v>1.44</v>
      </c>
      <c r="X266" s="23" t="s">
        <v>40</v>
      </c>
      <c r="Y266" s="23" t="s">
        <v>40</v>
      </c>
      <c r="Z266" s="24">
        <v>8970</v>
      </c>
      <c r="AA266" s="24">
        <v>60</v>
      </c>
      <c r="AB266" s="24">
        <v>178</v>
      </c>
      <c r="AC266" s="24">
        <v>170</v>
      </c>
      <c r="AD266" s="23" t="s">
        <v>634</v>
      </c>
      <c r="AE266" s="23" t="s">
        <v>11</v>
      </c>
      <c r="AF266" s="23" t="s">
        <v>11</v>
      </c>
      <c r="AG266" s="23"/>
      <c r="AH266" s="23"/>
      <c r="AI266" s="23" t="s">
        <v>12</v>
      </c>
      <c r="AJ266" s="23" t="s">
        <v>11</v>
      </c>
      <c r="AK266" s="23" t="s">
        <v>11</v>
      </c>
      <c r="AL266" s="23" t="s">
        <v>25</v>
      </c>
      <c r="AM266" s="23"/>
      <c r="AN266" s="23" t="s">
        <v>14</v>
      </c>
      <c r="AO266" s="23"/>
      <c r="AP266" s="23" t="s">
        <v>14</v>
      </c>
      <c r="AQ266" s="23"/>
      <c r="AR266" s="23"/>
      <c r="AS266" s="23" t="s">
        <v>25</v>
      </c>
      <c r="AT266" s="23"/>
      <c r="AU266" s="23" t="s">
        <v>14</v>
      </c>
      <c r="AV266" s="25"/>
      <c r="AW266" s="25"/>
      <c r="AX266" s="26">
        <v>19.5</v>
      </c>
      <c r="AY266" s="26">
        <v>160.54</v>
      </c>
      <c r="AZ266" s="25" t="s">
        <v>14</v>
      </c>
      <c r="BA266" s="25" t="s">
        <v>14</v>
      </c>
      <c r="BB266" s="23"/>
      <c r="BC266" s="23" t="s">
        <v>15</v>
      </c>
      <c r="BD266" s="23"/>
      <c r="BE266" s="23" t="s">
        <v>11</v>
      </c>
      <c r="BF266" s="23" t="s">
        <v>388</v>
      </c>
      <c r="BG266" s="23" t="s">
        <v>11</v>
      </c>
      <c r="BH266" s="23" t="s">
        <v>17</v>
      </c>
      <c r="BI266" s="23"/>
      <c r="BJ266" s="23"/>
      <c r="BK266" s="23" t="s">
        <v>11</v>
      </c>
      <c r="BL266" s="23" t="s">
        <v>11</v>
      </c>
      <c r="BM266" s="23" t="s">
        <v>11</v>
      </c>
      <c r="BN266" s="23"/>
      <c r="BO266" s="24">
        <v>0.2</v>
      </c>
      <c r="BP266" s="24">
        <v>208.2</v>
      </c>
      <c r="BQ266" s="24">
        <v>250</v>
      </c>
      <c r="BR266" s="24">
        <v>189.6</v>
      </c>
      <c r="BS266" s="24">
        <v>200.7</v>
      </c>
      <c r="BT266" s="23"/>
      <c r="BU266" s="23"/>
      <c r="BV266" s="24">
        <v>14.01</v>
      </c>
      <c r="BW266" s="24">
        <v>0.28000000000000003</v>
      </c>
      <c r="BX266" s="23"/>
      <c r="BY266" s="24">
        <v>0.23</v>
      </c>
      <c r="BZ266" s="27">
        <v>0.28000000000000003</v>
      </c>
      <c r="CA266" s="27">
        <v>0.23</v>
      </c>
      <c r="CB266" s="25"/>
      <c r="CC266" s="25"/>
      <c r="CD266" s="28">
        <v>13.9</v>
      </c>
      <c r="CE266" s="28">
        <v>0.32</v>
      </c>
      <c r="CF266" s="25"/>
      <c r="CG266" s="28">
        <v>0.27</v>
      </c>
      <c r="CH266" s="28">
        <v>16.350000000000001</v>
      </c>
      <c r="CI266" s="28">
        <v>0.5</v>
      </c>
      <c r="CJ266" s="28">
        <v>0.5</v>
      </c>
      <c r="CK266" s="25"/>
      <c r="CL266" s="25"/>
      <c r="CM266" s="28">
        <v>0.56999999999999995</v>
      </c>
      <c r="CN266" s="25"/>
      <c r="CO266" s="28">
        <v>0</v>
      </c>
      <c r="CP266" s="30" t="s">
        <v>5</v>
      </c>
      <c r="CQ266" s="8">
        <f t="shared" si="45"/>
        <v>8969.7271707985547</v>
      </c>
      <c r="CR266" s="8">
        <f t="shared" si="46"/>
        <v>20</v>
      </c>
      <c r="CS266" s="8">
        <f t="shared" si="47"/>
        <v>1.5</v>
      </c>
      <c r="CT266" s="8">
        <f t="shared" si="48"/>
        <v>30</v>
      </c>
      <c r="CU266" s="8">
        <f t="shared" si="49"/>
        <v>200</v>
      </c>
      <c r="CV266" s="10">
        <f t="shared" si="50"/>
        <v>33424.428</v>
      </c>
      <c r="CW266" s="10">
        <f t="shared" si="53"/>
        <v>33.424427999999999</v>
      </c>
      <c r="CX266" s="8" t="str">
        <f t="shared" si="51"/>
        <v>No</v>
      </c>
      <c r="CY266" s="30" t="s">
        <v>11</v>
      </c>
      <c r="CZ266" s="30" t="s">
        <v>11</v>
      </c>
      <c r="DA266" s="31" t="s">
        <v>11</v>
      </c>
      <c r="DB266" s="31" t="s">
        <v>11</v>
      </c>
      <c r="DC266" s="8" t="str">
        <f t="shared" si="52"/>
        <v>No</v>
      </c>
      <c r="DD266" s="8" t="s">
        <v>11</v>
      </c>
      <c r="DE266" s="30" t="s">
        <v>11</v>
      </c>
      <c r="DF266" s="10">
        <f t="shared" si="54"/>
        <v>44.548979999999993</v>
      </c>
      <c r="DG266" s="9">
        <f>IF(S266&lt;Monitors!$H$4,(S266*Monitors!$I$4)+Monitors!$J$4,IF(S266&lt;Monitors!$H$5,(S266*Monitors!$I$5)+Monitors!$J$5,IF(S266&lt;Monitors!$H$6,(S266*Monitors!$I$6)+Monitors!$J$6,IF(S266&lt;Monitors!$H$7,(Monitors!$I$7*S266)+Monitors!$J$7,IF(S266&lt;Monitors!$H$8,(S266*Monitors!$I$8)+Monitors!$J$8,IF(S266&lt;Monitors!$H$9,(S266*Monitors!$I$9)+Monitors!$J$9,IF(S266&lt;Monitors!$H$10,(S266*Monitors!$I$10)+Monitors!$J$10,IF(S266&lt;Monitors!$H$11,(S266*Monitors!$I$11)+Monitors!$J$11,Monitors!$J$12))))))))</f>
        <v>32.945833333333333</v>
      </c>
      <c r="DH266" s="10">
        <f>$DF266-(Monitors!$B$4*'All Data'!$W266)</f>
        <v>35.721779999999995</v>
      </c>
      <c r="DI266" s="10">
        <f>IF($CX266="Yes",DH266-(Monitors!$E$4*(DG266+(Monitors!$B$4*'All Data'!$W266))),'All Data'!DH266)</f>
        <v>35.721779999999995</v>
      </c>
      <c r="DJ266" s="10">
        <f>IF(DD266="Yes",'All Data'!DI266-(DG266*Monitors!$C$4),'All Data'!DI266)</f>
        <v>35.721779999999995</v>
      </c>
      <c r="DK266" s="10">
        <f>IF($DE266="Yes",DJ266-(DG266*Monitors!$D$4),'All Data'!DJ266)</f>
        <v>35.721779999999995</v>
      </c>
      <c r="DL266" s="10">
        <f>IF($CZ266="Yes",DK266-Monitors!$C$7,'All Data'!DK266)</f>
        <v>35.721779999999995</v>
      </c>
      <c r="DM266" s="10">
        <f>IF($DA266="Yes",DL266-Monitors!$D$7,'All Data'!DL266)</f>
        <v>35.721779999999995</v>
      </c>
      <c r="DN266" s="10">
        <f>IF(DB266="Yes",DM266-((DG266+(W266*Monitors!$B$4))*Monitors!$F$4),'All Data'!DM266)</f>
        <v>35.721779999999995</v>
      </c>
      <c r="DO266" s="8" t="str">
        <f t="shared" si="55"/>
        <v>No</v>
      </c>
      <c r="DP266" s="10">
        <v>1.33697712</v>
      </c>
      <c r="DQ266" s="10">
        <v>12.67302288</v>
      </c>
      <c r="DR266" s="10">
        <v>12.67302288</v>
      </c>
      <c r="DS266" s="9">
        <v>15.314316577864037</v>
      </c>
      <c r="DT266" s="9" t="s">
        <v>23</v>
      </c>
      <c r="DU266" s="14">
        <v>0</v>
      </c>
    </row>
    <row r="267" spans="1:125" ht="18" customHeight="1">
      <c r="A267" s="29">
        <v>266</v>
      </c>
      <c r="B267" s="29">
        <v>4</v>
      </c>
      <c r="C267" s="29">
        <v>600</v>
      </c>
      <c r="D267" s="21">
        <v>41815</v>
      </c>
      <c r="E267" s="21">
        <v>41765</v>
      </c>
      <c r="F267" s="21">
        <v>41772</v>
      </c>
      <c r="G267" s="20"/>
      <c r="H267" s="20" t="s">
        <v>26</v>
      </c>
      <c r="I267" s="22">
        <v>6</v>
      </c>
      <c r="J267" s="20" t="s">
        <v>5</v>
      </c>
      <c r="K267" s="20" t="s">
        <v>26</v>
      </c>
      <c r="L267" s="20" t="s">
        <v>6</v>
      </c>
      <c r="M267" s="23" t="s">
        <v>26</v>
      </c>
      <c r="N267" s="23" t="s">
        <v>7</v>
      </c>
      <c r="O267" s="23" t="s">
        <v>26</v>
      </c>
      <c r="P267" s="24">
        <v>9.3000000000000007</v>
      </c>
      <c r="Q267" s="24">
        <v>17.100000000000001</v>
      </c>
      <c r="R267" s="24">
        <v>19.5</v>
      </c>
      <c r="S267" s="24">
        <v>158.96</v>
      </c>
      <c r="T267" s="24">
        <v>1.78</v>
      </c>
      <c r="U267" s="24">
        <v>900</v>
      </c>
      <c r="V267" s="24">
        <v>1600</v>
      </c>
      <c r="W267" s="24">
        <v>1.44</v>
      </c>
      <c r="X267" s="23" t="s">
        <v>40</v>
      </c>
      <c r="Y267" s="23" t="s">
        <v>40</v>
      </c>
      <c r="Z267" s="24">
        <v>9059</v>
      </c>
      <c r="AA267" s="24">
        <v>60</v>
      </c>
      <c r="AB267" s="24">
        <v>90</v>
      </c>
      <c r="AC267" s="24">
        <v>50</v>
      </c>
      <c r="AD267" s="23" t="s">
        <v>400</v>
      </c>
      <c r="AE267" s="23" t="s">
        <v>23</v>
      </c>
      <c r="AF267" s="23" t="s">
        <v>11</v>
      </c>
      <c r="AG267" s="23" t="s">
        <v>26</v>
      </c>
      <c r="AH267" s="23" t="s">
        <v>26</v>
      </c>
      <c r="AI267" s="23" t="s">
        <v>34</v>
      </c>
      <c r="AJ267" s="23" t="s">
        <v>11</v>
      </c>
      <c r="AK267" s="23" t="s">
        <v>23</v>
      </c>
      <c r="AL267" s="23" t="s">
        <v>111</v>
      </c>
      <c r="AM267" s="23" t="s">
        <v>14</v>
      </c>
      <c r="AN267" s="23" t="s">
        <v>14</v>
      </c>
      <c r="AO267" s="23" t="s">
        <v>14</v>
      </c>
      <c r="AP267" s="23" t="s">
        <v>14</v>
      </c>
      <c r="AQ267" s="23" t="s">
        <v>14</v>
      </c>
      <c r="AR267" s="23"/>
      <c r="AS267" s="23" t="s">
        <v>111</v>
      </c>
      <c r="AT267" s="23" t="s">
        <v>14</v>
      </c>
      <c r="AU267" s="23" t="s">
        <v>14</v>
      </c>
      <c r="AV267" s="25" t="s">
        <v>14</v>
      </c>
      <c r="AW267" s="25" t="s">
        <v>14</v>
      </c>
      <c r="AX267" s="26">
        <v>19.5</v>
      </c>
      <c r="AY267" s="26">
        <v>158.96</v>
      </c>
      <c r="AZ267" s="25" t="s">
        <v>14</v>
      </c>
      <c r="BA267" s="25" t="s">
        <v>14</v>
      </c>
      <c r="BB267" s="23" t="s">
        <v>14</v>
      </c>
      <c r="BC267" s="23" t="s">
        <v>15</v>
      </c>
      <c r="BD267" s="23" t="s">
        <v>26</v>
      </c>
      <c r="BE267" s="23" t="s">
        <v>11</v>
      </c>
      <c r="BF267" s="23" t="s">
        <v>414</v>
      </c>
      <c r="BG267" s="23" t="s">
        <v>11</v>
      </c>
      <c r="BH267" s="23" t="s">
        <v>17</v>
      </c>
      <c r="BI267" s="23" t="s">
        <v>14</v>
      </c>
      <c r="BJ267" s="23"/>
      <c r="BK267" s="23" t="s">
        <v>11</v>
      </c>
      <c r="BL267" s="23" t="s">
        <v>11</v>
      </c>
      <c r="BM267" s="23" t="s">
        <v>11</v>
      </c>
      <c r="BN267" s="23"/>
      <c r="BO267" s="24">
        <v>0.1</v>
      </c>
      <c r="BP267" s="24">
        <v>209</v>
      </c>
      <c r="BQ267" s="24">
        <v>200</v>
      </c>
      <c r="BR267" s="24">
        <v>175</v>
      </c>
      <c r="BS267" s="24">
        <v>200</v>
      </c>
      <c r="BT267" s="23"/>
      <c r="BU267" s="23"/>
      <c r="BV267" s="24">
        <v>14.1</v>
      </c>
      <c r="BW267" s="24">
        <v>0.19</v>
      </c>
      <c r="BX267" s="23"/>
      <c r="BY267" s="24">
        <v>0.14000000000000001</v>
      </c>
      <c r="BZ267" s="27">
        <v>0.19</v>
      </c>
      <c r="CA267" s="27">
        <v>0.14000000000000001</v>
      </c>
      <c r="CB267" s="25"/>
      <c r="CC267" s="25"/>
      <c r="CD267" s="28">
        <v>14.7</v>
      </c>
      <c r="CE267" s="28">
        <v>0.25</v>
      </c>
      <c r="CF267" s="25"/>
      <c r="CG267" s="28">
        <v>0.21</v>
      </c>
      <c r="CH267" s="28">
        <v>16.309999999999999</v>
      </c>
      <c r="CI267" s="28">
        <v>0.5</v>
      </c>
      <c r="CJ267" s="28">
        <v>0.5</v>
      </c>
      <c r="CK267" s="28">
        <v>0</v>
      </c>
      <c r="CL267" s="28">
        <v>0</v>
      </c>
      <c r="CM267" s="28">
        <v>0.41</v>
      </c>
      <c r="CN267" s="25"/>
      <c r="CO267" s="28">
        <v>0</v>
      </c>
      <c r="CP267" s="30" t="s">
        <v>5</v>
      </c>
      <c r="CQ267" s="8">
        <f t="shared" si="45"/>
        <v>9058.8827377956713</v>
      </c>
      <c r="CR267" s="8">
        <f t="shared" si="46"/>
        <v>20</v>
      </c>
      <c r="CS267" s="8">
        <f t="shared" si="47"/>
        <v>1.5</v>
      </c>
      <c r="CT267" s="8">
        <f t="shared" si="48"/>
        <v>30</v>
      </c>
      <c r="CU267" s="8">
        <f t="shared" si="49"/>
        <v>200</v>
      </c>
      <c r="CV267" s="10">
        <f t="shared" si="50"/>
        <v>33222.639999999999</v>
      </c>
      <c r="CW267" s="10">
        <f t="shared" si="53"/>
        <v>33.222639999999998</v>
      </c>
      <c r="CX267" s="8" t="str">
        <f t="shared" si="51"/>
        <v>No</v>
      </c>
      <c r="CY267" s="30" t="s">
        <v>11</v>
      </c>
      <c r="CZ267" s="30" t="s">
        <v>11</v>
      </c>
      <c r="DA267" s="31" t="s">
        <v>11</v>
      </c>
      <c r="DB267" s="31" t="s">
        <v>11</v>
      </c>
      <c r="DC267" s="8" t="str">
        <f t="shared" si="52"/>
        <v>No</v>
      </c>
      <c r="DD267" s="8" t="s">
        <v>11</v>
      </c>
      <c r="DE267" s="30" t="s">
        <v>11</v>
      </c>
      <c r="DF267" s="10">
        <f t="shared" si="54"/>
        <v>44.312460000000002</v>
      </c>
      <c r="DG267" s="9">
        <f>IF(S267&lt;Monitors!$H$4,(S267*Monitors!$I$4)+Monitors!$J$4,IF(S267&lt;Monitors!$H$5,(S267*Monitors!$I$5)+Monitors!$J$5,IF(S267&lt;Monitors!$H$6,(S267*Monitors!$I$6)+Monitors!$J$6,IF(S267&lt;Monitors!$H$7,(Monitors!$I$7*S267)+Monitors!$J$7,IF(S267&lt;Monitors!$H$8,(S267*Monitors!$I$8)+Monitors!$J$8,IF(S267&lt;Monitors!$H$9,(S267*Monitors!$I$9)+Monitors!$J$9,IF(S267&lt;Monitors!$H$10,(S267*Monitors!$I$10)+Monitors!$J$10,IF(S267&lt;Monitors!$H$11,(S267*Monitors!$I$11)+Monitors!$J$11,Monitors!$J$12))))))))</f>
        <v>32.616666666666667</v>
      </c>
      <c r="DH267" s="10">
        <f>$DF267-(Monitors!$B$4*'All Data'!$W267)</f>
        <v>35.485260000000004</v>
      </c>
      <c r="DI267" s="10">
        <f>IF($CX267="Yes",DH267-(Monitors!$E$4*(DG267+(Monitors!$B$4*'All Data'!$W267))),'All Data'!DH267)</f>
        <v>35.485260000000004</v>
      </c>
      <c r="DJ267" s="10">
        <f>IF(DD267="Yes",'All Data'!DI267-(DG267*Monitors!$C$4),'All Data'!DI267)</f>
        <v>35.485260000000004</v>
      </c>
      <c r="DK267" s="10">
        <f>IF($DE267="Yes",DJ267-(DG267*Monitors!$D$4),'All Data'!DJ267)</f>
        <v>35.485260000000004</v>
      </c>
      <c r="DL267" s="10">
        <f>IF($CZ267="Yes",DK267-Monitors!$C$7,'All Data'!DK267)</f>
        <v>35.485260000000004</v>
      </c>
      <c r="DM267" s="10">
        <f>IF($DA267="Yes",DL267-Monitors!$D$7,'All Data'!DL267)</f>
        <v>35.485260000000004</v>
      </c>
      <c r="DN267" s="10">
        <f>IF(DB267="Yes",DM267-((DG267+(W267*Monitors!$B$4))*Monitors!$F$4),'All Data'!DM267)</f>
        <v>35.485260000000004</v>
      </c>
      <c r="DO267" s="8" t="str">
        <f t="shared" si="55"/>
        <v>No</v>
      </c>
      <c r="DP267" s="10">
        <v>1.3289056000000001</v>
      </c>
      <c r="DQ267" s="10">
        <v>12.771094399999999</v>
      </c>
      <c r="DR267" s="10">
        <v>12.771094399999999</v>
      </c>
      <c r="DS267" s="9">
        <v>15.164807380104961</v>
      </c>
      <c r="DT267" s="9" t="s">
        <v>23</v>
      </c>
      <c r="DU267" s="14">
        <v>0</v>
      </c>
    </row>
    <row r="268" spans="1:125" ht="18" customHeight="1">
      <c r="A268" s="29">
        <v>267</v>
      </c>
      <c r="B268" s="29">
        <v>13</v>
      </c>
      <c r="C268" s="29">
        <v>1269</v>
      </c>
      <c r="D268" s="21">
        <v>42068</v>
      </c>
      <c r="E268" s="21">
        <v>42030</v>
      </c>
      <c r="F268" s="21">
        <v>42033</v>
      </c>
      <c r="G268" s="20" t="s">
        <v>4</v>
      </c>
      <c r="H268" s="20" t="s">
        <v>26</v>
      </c>
      <c r="I268" s="22">
        <v>6</v>
      </c>
      <c r="J268" s="20" t="s">
        <v>5</v>
      </c>
      <c r="K268" s="20" t="s">
        <v>26</v>
      </c>
      <c r="L268" s="20" t="s">
        <v>6</v>
      </c>
      <c r="M268" s="23" t="s">
        <v>26</v>
      </c>
      <c r="N268" s="23" t="s">
        <v>7</v>
      </c>
      <c r="O268" s="23" t="s">
        <v>26</v>
      </c>
      <c r="P268" s="24">
        <v>9.4</v>
      </c>
      <c r="Q268" s="24">
        <v>17</v>
      </c>
      <c r="R268" s="24">
        <v>19.5</v>
      </c>
      <c r="S268" s="24">
        <v>160.54</v>
      </c>
      <c r="T268" s="24">
        <v>1.78</v>
      </c>
      <c r="U268" s="24">
        <v>900</v>
      </c>
      <c r="V268" s="24">
        <v>1600</v>
      </c>
      <c r="W268" s="24">
        <v>1.44</v>
      </c>
      <c r="X268" s="23" t="s">
        <v>40</v>
      </c>
      <c r="Y268" s="23" t="s">
        <v>40</v>
      </c>
      <c r="Z268" s="24">
        <v>8970</v>
      </c>
      <c r="AA268" s="24">
        <v>60</v>
      </c>
      <c r="AB268" s="24">
        <v>170</v>
      </c>
      <c r="AC268" s="24">
        <v>160</v>
      </c>
      <c r="AD268" s="23" t="s">
        <v>671</v>
      </c>
      <c r="AE268" s="23" t="s">
        <v>23</v>
      </c>
      <c r="AF268" s="23" t="s">
        <v>11</v>
      </c>
      <c r="AG268" s="23" t="s">
        <v>26</v>
      </c>
      <c r="AH268" s="23" t="s">
        <v>26</v>
      </c>
      <c r="AI268" s="23" t="s">
        <v>12</v>
      </c>
      <c r="AJ268" s="23" t="s">
        <v>11</v>
      </c>
      <c r="AK268" s="23" t="s">
        <v>23</v>
      </c>
      <c r="AL268" s="23" t="s">
        <v>25</v>
      </c>
      <c r="AM268" s="23" t="s">
        <v>14</v>
      </c>
      <c r="AN268" s="23" t="s">
        <v>14</v>
      </c>
      <c r="AO268" s="23" t="s">
        <v>14</v>
      </c>
      <c r="AP268" s="23" t="s">
        <v>14</v>
      </c>
      <c r="AQ268" s="23" t="s">
        <v>14</v>
      </c>
      <c r="AR268" s="23"/>
      <c r="AS268" s="23" t="s">
        <v>25</v>
      </c>
      <c r="AT268" s="23" t="s">
        <v>14</v>
      </c>
      <c r="AU268" s="23" t="s">
        <v>14</v>
      </c>
      <c r="AV268" s="25" t="s">
        <v>14</v>
      </c>
      <c r="AW268" s="25" t="s">
        <v>14</v>
      </c>
      <c r="AX268" s="26">
        <v>19.5</v>
      </c>
      <c r="AY268" s="26">
        <v>160.54</v>
      </c>
      <c r="AZ268" s="25" t="s">
        <v>14</v>
      </c>
      <c r="BA268" s="25" t="s">
        <v>14</v>
      </c>
      <c r="BB268" s="23" t="s">
        <v>14</v>
      </c>
      <c r="BC268" s="23" t="s">
        <v>15</v>
      </c>
      <c r="BD268" s="23" t="s">
        <v>14</v>
      </c>
      <c r="BE268" s="23" t="s">
        <v>11</v>
      </c>
      <c r="BF268" s="23" t="s">
        <v>1193</v>
      </c>
      <c r="BG268" s="23" t="s">
        <v>11</v>
      </c>
      <c r="BH268" s="23" t="s">
        <v>17</v>
      </c>
      <c r="BI268" s="23" t="s">
        <v>14</v>
      </c>
      <c r="BJ268" s="23"/>
      <c r="BK268" s="23" t="s">
        <v>11</v>
      </c>
      <c r="BL268" s="23" t="s">
        <v>11</v>
      </c>
      <c r="BM268" s="23" t="s">
        <v>11</v>
      </c>
      <c r="BN268" s="23"/>
      <c r="BO268" s="24">
        <v>6.3</v>
      </c>
      <c r="BP268" s="24">
        <v>250</v>
      </c>
      <c r="BQ268" s="24">
        <v>250</v>
      </c>
      <c r="BR268" s="24">
        <v>220</v>
      </c>
      <c r="BS268" s="24">
        <v>200</v>
      </c>
      <c r="BT268" s="23"/>
      <c r="BU268" s="23"/>
      <c r="BV268" s="24">
        <v>14.21</v>
      </c>
      <c r="BW268" s="24">
        <v>0.39</v>
      </c>
      <c r="BX268" s="23"/>
      <c r="BY268" s="24">
        <v>0.27</v>
      </c>
      <c r="BZ268" s="27">
        <v>0.39</v>
      </c>
      <c r="CA268" s="27">
        <v>0.27</v>
      </c>
      <c r="CB268" s="25"/>
      <c r="CC268" s="25"/>
      <c r="CD268" s="28">
        <v>14.69</v>
      </c>
      <c r="CE268" s="28">
        <v>0.41</v>
      </c>
      <c r="CF268" s="25"/>
      <c r="CG268" s="28">
        <v>0.28999999999999998</v>
      </c>
      <c r="CH268" s="28">
        <v>16.350000000000001</v>
      </c>
      <c r="CI268" s="28">
        <v>0.5</v>
      </c>
      <c r="CJ268" s="28">
        <v>0.5</v>
      </c>
      <c r="CK268" s="28">
        <v>0</v>
      </c>
      <c r="CL268" s="28">
        <v>0</v>
      </c>
      <c r="CM268" s="28">
        <v>0.52</v>
      </c>
      <c r="CN268" s="25"/>
      <c r="CO268" s="28">
        <v>0</v>
      </c>
      <c r="CP268" s="30" t="s">
        <v>5</v>
      </c>
      <c r="CQ268" s="8">
        <f t="shared" si="45"/>
        <v>8969.7271707985547</v>
      </c>
      <c r="CR268" s="8">
        <f t="shared" si="46"/>
        <v>20</v>
      </c>
      <c r="CS268" s="8">
        <f t="shared" si="47"/>
        <v>1.5</v>
      </c>
      <c r="CT268" s="8">
        <f t="shared" si="48"/>
        <v>30</v>
      </c>
      <c r="CU268" s="8">
        <f t="shared" si="49"/>
        <v>200</v>
      </c>
      <c r="CV268" s="10">
        <f t="shared" si="50"/>
        <v>40135</v>
      </c>
      <c r="CW268" s="10">
        <f t="shared" si="53"/>
        <v>40.134999999999998</v>
      </c>
      <c r="CX268" s="8" t="str">
        <f t="shared" si="51"/>
        <v>No</v>
      </c>
      <c r="CY268" s="30" t="s">
        <v>11</v>
      </c>
      <c r="CZ268" s="30" t="s">
        <v>11</v>
      </c>
      <c r="DA268" s="31" t="s">
        <v>11</v>
      </c>
      <c r="DB268" s="31" t="s">
        <v>11</v>
      </c>
      <c r="DC268" s="8" t="str">
        <f t="shared" si="52"/>
        <v>No</v>
      </c>
      <c r="DD268" s="8" t="s">
        <v>11</v>
      </c>
      <c r="DE268" s="30" t="s">
        <v>11</v>
      </c>
      <c r="DF268" s="10">
        <f t="shared" si="54"/>
        <v>45.788519999999998</v>
      </c>
      <c r="DG268" s="9">
        <f>IF(S268&lt;Monitors!$H$4,(S268*Monitors!$I$4)+Monitors!$J$4,IF(S268&lt;Monitors!$H$5,(S268*Monitors!$I$5)+Monitors!$J$5,IF(S268&lt;Monitors!$H$6,(S268*Monitors!$I$6)+Monitors!$J$6,IF(S268&lt;Monitors!$H$7,(Monitors!$I$7*S268)+Monitors!$J$7,IF(S268&lt;Monitors!$H$8,(S268*Monitors!$I$8)+Monitors!$J$8,IF(S268&lt;Monitors!$H$9,(S268*Monitors!$I$9)+Monitors!$J$9,IF(S268&lt;Monitors!$H$10,(S268*Monitors!$I$10)+Monitors!$J$10,IF(S268&lt;Monitors!$H$11,(S268*Monitors!$I$11)+Monitors!$J$11,Monitors!$J$12))))))))</f>
        <v>32.945833333333333</v>
      </c>
      <c r="DH268" s="10">
        <f>$DF268-(Monitors!$B$4*'All Data'!$W268)</f>
        <v>36.961320000000001</v>
      </c>
      <c r="DI268" s="10">
        <f>IF($CX268="Yes",DH268-(Monitors!$E$4*(DG268+(Monitors!$B$4*'All Data'!$W268))),'All Data'!DH268)</f>
        <v>36.961320000000001</v>
      </c>
      <c r="DJ268" s="10">
        <f>IF(DD268="Yes",'All Data'!DI268-(DG268*Monitors!$C$4),'All Data'!DI268)</f>
        <v>36.961320000000001</v>
      </c>
      <c r="DK268" s="10">
        <f>IF($DE268="Yes",DJ268-(DG268*Monitors!$D$4),'All Data'!DJ268)</f>
        <v>36.961320000000001</v>
      </c>
      <c r="DL268" s="10">
        <f>IF($CZ268="Yes",DK268-Monitors!$C$7,'All Data'!DK268)</f>
        <v>36.961320000000001</v>
      </c>
      <c r="DM268" s="10">
        <f>IF($DA268="Yes",DL268-Monitors!$D$7,'All Data'!DL268)</f>
        <v>36.961320000000001</v>
      </c>
      <c r="DN268" s="10">
        <f>IF(DB268="Yes",DM268-((DG268+(W268*Monitors!$B$4))*Monitors!$F$4),'All Data'!DM268)</f>
        <v>36.961320000000001</v>
      </c>
      <c r="DO268" s="8" t="str">
        <f t="shared" si="55"/>
        <v>No</v>
      </c>
      <c r="DP268" s="10">
        <v>1.6054000000000002</v>
      </c>
      <c r="DQ268" s="10">
        <v>12.604600000000001</v>
      </c>
      <c r="DR268" s="10">
        <v>12.604600000000001</v>
      </c>
      <c r="DS268" s="9">
        <v>15.314316577864037</v>
      </c>
      <c r="DT268" s="9" t="s">
        <v>23</v>
      </c>
      <c r="DU268" s="14">
        <v>0</v>
      </c>
    </row>
    <row r="269" spans="1:125" ht="18" customHeight="1">
      <c r="A269" s="29">
        <v>268</v>
      </c>
      <c r="B269" s="29">
        <v>24</v>
      </c>
      <c r="C269" s="29">
        <v>56</v>
      </c>
      <c r="D269" s="21">
        <v>41419</v>
      </c>
      <c r="E269" s="21">
        <v>41402</v>
      </c>
      <c r="F269" s="21">
        <v>41409</v>
      </c>
      <c r="G269" s="20" t="s">
        <v>4</v>
      </c>
      <c r="H269" s="20" t="s">
        <v>26</v>
      </c>
      <c r="I269" s="22">
        <v>6</v>
      </c>
      <c r="J269" s="20" t="s">
        <v>5</v>
      </c>
      <c r="K269" s="20" t="s">
        <v>26</v>
      </c>
      <c r="L269" s="20" t="s">
        <v>6</v>
      </c>
      <c r="M269" s="23" t="s">
        <v>26</v>
      </c>
      <c r="N269" s="23" t="s">
        <v>7</v>
      </c>
      <c r="O269" s="23" t="s">
        <v>26</v>
      </c>
      <c r="P269" s="24">
        <v>9.8000000000000007</v>
      </c>
      <c r="Q269" s="24">
        <v>17.399999999999999</v>
      </c>
      <c r="R269" s="24">
        <v>20</v>
      </c>
      <c r="S269" s="24">
        <v>158.34</v>
      </c>
      <c r="T269" s="24">
        <v>1.78</v>
      </c>
      <c r="U269" s="24">
        <v>900</v>
      </c>
      <c r="V269" s="24">
        <v>1600</v>
      </c>
      <c r="W269" s="24">
        <v>1.44</v>
      </c>
      <c r="X269" s="23" t="s">
        <v>40</v>
      </c>
      <c r="Y269" s="23" t="s">
        <v>40</v>
      </c>
      <c r="Z269" s="24">
        <v>8436</v>
      </c>
      <c r="AA269" s="24">
        <v>60</v>
      </c>
      <c r="AB269" s="24">
        <v>170</v>
      </c>
      <c r="AC269" s="24">
        <v>160</v>
      </c>
      <c r="AD269" s="23" t="s">
        <v>28</v>
      </c>
      <c r="AE269" s="23" t="s">
        <v>23</v>
      </c>
      <c r="AF269" s="23" t="s">
        <v>11</v>
      </c>
      <c r="AG269" s="23" t="s">
        <v>26</v>
      </c>
      <c r="AH269" s="23" t="s">
        <v>26</v>
      </c>
      <c r="AI269" s="23" t="s">
        <v>12</v>
      </c>
      <c r="AJ269" s="23" t="s">
        <v>11</v>
      </c>
      <c r="AK269" s="23" t="s">
        <v>23</v>
      </c>
      <c r="AL269" s="23" t="s">
        <v>25</v>
      </c>
      <c r="AM269" s="23" t="s">
        <v>26</v>
      </c>
      <c r="AN269" s="23" t="s">
        <v>14</v>
      </c>
      <c r="AO269" s="23" t="s">
        <v>26</v>
      </c>
      <c r="AP269" s="23" t="s">
        <v>36</v>
      </c>
      <c r="AQ269" s="23" t="s">
        <v>26</v>
      </c>
      <c r="AR269" s="23"/>
      <c r="AS269" s="23" t="s">
        <v>25</v>
      </c>
      <c r="AT269" s="23" t="s">
        <v>26</v>
      </c>
      <c r="AU269" s="23" t="s">
        <v>14</v>
      </c>
      <c r="AV269" s="25" t="s">
        <v>26</v>
      </c>
      <c r="AW269" s="25" t="s">
        <v>26</v>
      </c>
      <c r="AX269" s="26">
        <v>20</v>
      </c>
      <c r="AY269" s="26">
        <v>158.34</v>
      </c>
      <c r="AZ269" s="25" t="s">
        <v>14</v>
      </c>
      <c r="BA269" s="25" t="s">
        <v>14</v>
      </c>
      <c r="BB269" s="23" t="s">
        <v>26</v>
      </c>
      <c r="BC269" s="23" t="s">
        <v>15</v>
      </c>
      <c r="BD269" s="23" t="s">
        <v>26</v>
      </c>
      <c r="BE269" s="23" t="s">
        <v>11</v>
      </c>
      <c r="BF269" s="23" t="s">
        <v>284</v>
      </c>
      <c r="BG269" s="23" t="s">
        <v>11</v>
      </c>
      <c r="BH269" s="23" t="s">
        <v>17</v>
      </c>
      <c r="BI269" s="23" t="s">
        <v>26</v>
      </c>
      <c r="BJ269" s="23"/>
      <c r="BK269" s="23" t="s">
        <v>11</v>
      </c>
      <c r="BL269" s="23" t="s">
        <v>11</v>
      </c>
      <c r="BM269" s="23" t="s">
        <v>11</v>
      </c>
      <c r="BN269" s="23"/>
      <c r="BO269" s="24">
        <v>54</v>
      </c>
      <c r="BP269" s="24">
        <v>280</v>
      </c>
      <c r="BQ269" s="24">
        <v>250</v>
      </c>
      <c r="BR269" s="24">
        <v>274</v>
      </c>
      <c r="BS269" s="24">
        <v>200</v>
      </c>
      <c r="BT269" s="23"/>
      <c r="BU269" s="23"/>
      <c r="BV269" s="24">
        <v>14.22</v>
      </c>
      <c r="BW269" s="24">
        <v>0.23</v>
      </c>
      <c r="BX269" s="23"/>
      <c r="BY269" s="24">
        <v>0.21</v>
      </c>
      <c r="BZ269" s="27">
        <v>0.23</v>
      </c>
      <c r="CA269" s="27">
        <v>0.21</v>
      </c>
      <c r="CB269" s="25"/>
      <c r="CC269" s="25"/>
      <c r="CD269" s="28">
        <v>14.37</v>
      </c>
      <c r="CE269" s="28">
        <v>0.28999999999999998</v>
      </c>
      <c r="CF269" s="25"/>
      <c r="CG269" s="28">
        <v>0.25</v>
      </c>
      <c r="CH269" s="28">
        <v>16.61</v>
      </c>
      <c r="CI269" s="28">
        <v>0.5</v>
      </c>
      <c r="CJ269" s="28">
        <v>0.5</v>
      </c>
      <c r="CK269" s="28">
        <v>0</v>
      </c>
      <c r="CL269" s="28">
        <v>0</v>
      </c>
      <c r="CM269" s="28">
        <v>0.65</v>
      </c>
      <c r="CN269" s="25"/>
      <c r="CO269" s="28">
        <v>0</v>
      </c>
      <c r="CP269" s="30" t="s">
        <v>5</v>
      </c>
      <c r="CQ269" s="8">
        <f t="shared" si="45"/>
        <v>9094.3539219401282</v>
      </c>
      <c r="CR269" s="8">
        <f t="shared" si="46"/>
        <v>22</v>
      </c>
      <c r="CS269" s="8">
        <f t="shared" si="47"/>
        <v>1.5</v>
      </c>
      <c r="CT269" s="8">
        <f t="shared" si="48"/>
        <v>30</v>
      </c>
      <c r="CU269" s="8">
        <f t="shared" si="49"/>
        <v>200</v>
      </c>
      <c r="CV269" s="10">
        <f t="shared" si="50"/>
        <v>44335.200000000004</v>
      </c>
      <c r="CW269" s="10">
        <f t="shared" si="53"/>
        <v>44.335200000000007</v>
      </c>
      <c r="CX269" s="8" t="str">
        <f t="shared" si="51"/>
        <v>No</v>
      </c>
      <c r="CY269" s="30" t="s">
        <v>11</v>
      </c>
      <c r="CZ269" s="30" t="s">
        <v>11</v>
      </c>
      <c r="DA269" s="31" t="s">
        <v>11</v>
      </c>
      <c r="DB269" s="31" t="s">
        <v>11</v>
      </c>
      <c r="DC269" s="8" t="str">
        <f t="shared" si="52"/>
        <v>No</v>
      </c>
      <c r="DD269" s="8" t="s">
        <v>11</v>
      </c>
      <c r="DE269" s="30" t="s">
        <v>11</v>
      </c>
      <c r="DF269" s="10">
        <f t="shared" si="54"/>
        <v>44.908139999999996</v>
      </c>
      <c r="DG269" s="9">
        <f>IF(S269&lt;Monitors!$H$4,(S269*Monitors!$I$4)+Monitors!$J$4,IF(S269&lt;Monitors!$H$5,(S269*Monitors!$I$5)+Monitors!$J$5,IF(S269&lt;Monitors!$H$6,(S269*Monitors!$I$6)+Monitors!$J$6,IF(S269&lt;Monitors!$H$7,(Monitors!$I$7*S269)+Monitors!$J$7,IF(S269&lt;Monitors!$H$8,(S269*Monitors!$I$8)+Monitors!$J$8,IF(S269&lt;Monitors!$H$9,(S269*Monitors!$I$9)+Monitors!$J$9,IF(S269&lt;Monitors!$H$10,(S269*Monitors!$I$10)+Monitors!$J$10,IF(S269&lt;Monitors!$H$11,(S269*Monitors!$I$11)+Monitors!$J$11,Monitors!$J$12))))))))</f>
        <v>32.487500000000004</v>
      </c>
      <c r="DH269" s="10">
        <f>$DF269-(Monitors!$B$4*'All Data'!$W269)</f>
        <v>36.080939999999998</v>
      </c>
      <c r="DI269" s="10">
        <f>IF($CX269="Yes",DH269-(Monitors!$E$4*(DG269+(Monitors!$B$4*'All Data'!$W269))),'All Data'!DH269)</f>
        <v>36.080939999999998</v>
      </c>
      <c r="DJ269" s="10">
        <f>IF(DD269="Yes",'All Data'!DI269-(DG269*Monitors!$C$4),'All Data'!DI269)</f>
        <v>36.080939999999998</v>
      </c>
      <c r="DK269" s="10">
        <f>IF($DE269="Yes",DJ269-(DG269*Monitors!$D$4),'All Data'!DJ269)</f>
        <v>36.080939999999998</v>
      </c>
      <c r="DL269" s="10">
        <f>IF($CZ269="Yes",DK269-Monitors!$C$7,'All Data'!DK269)</f>
        <v>36.080939999999998</v>
      </c>
      <c r="DM269" s="10">
        <f>IF($DA269="Yes",DL269-Monitors!$D$7,'All Data'!DL269)</f>
        <v>36.080939999999998</v>
      </c>
      <c r="DN269" s="10">
        <f>IF(DB269="Yes",DM269-((DG269+(W269*Monitors!$B$4))*Monitors!$F$4),'All Data'!DM269)</f>
        <v>36.080939999999998</v>
      </c>
      <c r="DO269" s="8" t="str">
        <f t="shared" si="55"/>
        <v>No</v>
      </c>
      <c r="DP269" s="10">
        <v>1.7734080000000003</v>
      </c>
      <c r="DQ269" s="10">
        <v>12.446592000000001</v>
      </c>
      <c r="DR269" s="10">
        <v>12.446592000000001</v>
      </c>
      <c r="DS269" s="9">
        <v>15.106131234879891</v>
      </c>
      <c r="DT269" s="9" t="s">
        <v>23</v>
      </c>
      <c r="DU269" s="14">
        <v>0</v>
      </c>
    </row>
    <row r="270" spans="1:125" ht="18" customHeight="1">
      <c r="A270" s="29">
        <v>269</v>
      </c>
      <c r="B270" s="29">
        <v>52</v>
      </c>
      <c r="C270" s="29">
        <v>1336</v>
      </c>
      <c r="D270" s="21">
        <v>41438</v>
      </c>
      <c r="E270" s="21">
        <v>41438</v>
      </c>
      <c r="F270" s="21">
        <v>41466</v>
      </c>
      <c r="G270" s="20" t="s">
        <v>4</v>
      </c>
      <c r="H270" s="20"/>
      <c r="I270" s="22">
        <v>6</v>
      </c>
      <c r="J270" s="20" t="s">
        <v>5</v>
      </c>
      <c r="K270" s="20"/>
      <c r="L270" s="20" t="s">
        <v>6</v>
      </c>
      <c r="M270" s="23"/>
      <c r="N270" s="23" t="s">
        <v>7</v>
      </c>
      <c r="O270" s="23"/>
      <c r="P270" s="24">
        <v>9.6</v>
      </c>
      <c r="Q270" s="24">
        <v>17</v>
      </c>
      <c r="R270" s="24">
        <v>19.600000000000001</v>
      </c>
      <c r="S270" s="24">
        <v>163.76</v>
      </c>
      <c r="T270" s="24">
        <v>1.78</v>
      </c>
      <c r="U270" s="24">
        <v>900</v>
      </c>
      <c r="V270" s="24">
        <v>1600</v>
      </c>
      <c r="W270" s="24">
        <v>1.44</v>
      </c>
      <c r="X270" s="23" t="s">
        <v>40</v>
      </c>
      <c r="Y270" s="23" t="s">
        <v>40</v>
      </c>
      <c r="Z270" s="24">
        <v>8793</v>
      </c>
      <c r="AA270" s="24">
        <v>60</v>
      </c>
      <c r="AB270" s="24">
        <v>170</v>
      </c>
      <c r="AC270" s="24">
        <v>170</v>
      </c>
      <c r="AD270" s="23" t="s">
        <v>96</v>
      </c>
      <c r="AE270" s="23" t="s">
        <v>11</v>
      </c>
      <c r="AF270" s="23" t="s">
        <v>11</v>
      </c>
      <c r="AG270" s="23"/>
      <c r="AH270" s="23"/>
      <c r="AI270" s="23" t="s">
        <v>12</v>
      </c>
      <c r="AJ270" s="23" t="s">
        <v>11</v>
      </c>
      <c r="AK270" s="23" t="s">
        <v>11</v>
      </c>
      <c r="AL270" s="23" t="s">
        <v>53</v>
      </c>
      <c r="AM270" s="23"/>
      <c r="AN270" s="23" t="s">
        <v>14</v>
      </c>
      <c r="AO270" s="23"/>
      <c r="AP270" s="23" t="s">
        <v>14</v>
      </c>
      <c r="AQ270" s="23"/>
      <c r="AR270" s="23"/>
      <c r="AS270" s="23" t="s">
        <v>53</v>
      </c>
      <c r="AT270" s="23"/>
      <c r="AU270" s="23" t="s">
        <v>14</v>
      </c>
      <c r="AV270" s="25"/>
      <c r="AW270" s="25"/>
      <c r="AX270" s="26">
        <v>19.600000000000001</v>
      </c>
      <c r="AY270" s="26">
        <v>163.76</v>
      </c>
      <c r="AZ270" s="25" t="s">
        <v>14</v>
      </c>
      <c r="BA270" s="25" t="s">
        <v>14</v>
      </c>
      <c r="BB270" s="23"/>
      <c r="BC270" s="23" t="s">
        <v>15</v>
      </c>
      <c r="BD270" s="23"/>
      <c r="BE270" s="23" t="s">
        <v>23</v>
      </c>
      <c r="BF270" s="23" t="s">
        <v>1004</v>
      </c>
      <c r="BG270" s="23" t="s">
        <v>11</v>
      </c>
      <c r="BH270" s="23" t="s">
        <v>17</v>
      </c>
      <c r="BI270" s="23"/>
      <c r="BJ270" s="23"/>
      <c r="BK270" s="23" t="s">
        <v>11</v>
      </c>
      <c r="BL270" s="23" t="s">
        <v>11</v>
      </c>
      <c r="BM270" s="23" t="s">
        <v>11</v>
      </c>
      <c r="BN270" s="23"/>
      <c r="BO270" s="24">
        <v>0.4</v>
      </c>
      <c r="BP270" s="24">
        <v>259.39999999999998</v>
      </c>
      <c r="BQ270" s="24">
        <v>250</v>
      </c>
      <c r="BR270" s="24">
        <v>177</v>
      </c>
      <c r="BS270" s="24">
        <v>201</v>
      </c>
      <c r="BT270" s="23"/>
      <c r="BU270" s="23"/>
      <c r="BV270" s="24">
        <v>14.27</v>
      </c>
      <c r="BW270" s="24">
        <v>0.22</v>
      </c>
      <c r="BX270" s="23"/>
      <c r="BY270" s="24">
        <v>0.21</v>
      </c>
      <c r="BZ270" s="27">
        <v>0.22</v>
      </c>
      <c r="CA270" s="27">
        <v>0.21</v>
      </c>
      <c r="CB270" s="25"/>
      <c r="CC270" s="25"/>
      <c r="CD270" s="28">
        <v>14.14</v>
      </c>
      <c r="CE270" s="28">
        <v>0.27</v>
      </c>
      <c r="CF270" s="25"/>
      <c r="CG270" s="28">
        <v>0.24</v>
      </c>
      <c r="CH270" s="28">
        <v>16.43</v>
      </c>
      <c r="CI270" s="28">
        <v>1</v>
      </c>
      <c r="CJ270" s="28">
        <v>0.5</v>
      </c>
      <c r="CK270" s="25"/>
      <c r="CL270" s="25"/>
      <c r="CM270" s="28">
        <v>0.53</v>
      </c>
      <c r="CN270" s="25"/>
      <c r="CO270" s="28">
        <v>0</v>
      </c>
      <c r="CP270" s="30" t="s">
        <v>5</v>
      </c>
      <c r="CQ270" s="8">
        <f t="shared" si="45"/>
        <v>8793.3561309233028</v>
      </c>
      <c r="CR270" s="8">
        <f t="shared" si="46"/>
        <v>20</v>
      </c>
      <c r="CS270" s="8">
        <f t="shared" si="47"/>
        <v>1.5</v>
      </c>
      <c r="CT270" s="8">
        <f t="shared" si="48"/>
        <v>30</v>
      </c>
      <c r="CU270" s="8">
        <f t="shared" si="49"/>
        <v>200</v>
      </c>
      <c r="CV270" s="10">
        <f t="shared" si="50"/>
        <v>42479.343999999997</v>
      </c>
      <c r="CW270" s="10">
        <f t="shared" si="53"/>
        <v>42.479343999999998</v>
      </c>
      <c r="CX270" s="8" t="str">
        <f t="shared" si="51"/>
        <v>No</v>
      </c>
      <c r="CY270" s="30" t="s">
        <v>11</v>
      </c>
      <c r="CZ270" s="30" t="s">
        <v>11</v>
      </c>
      <c r="DA270" s="31" t="s">
        <v>11</v>
      </c>
      <c r="DB270" s="31" t="s">
        <v>11</v>
      </c>
      <c r="DC270" s="8" t="str">
        <f t="shared" si="52"/>
        <v>No</v>
      </c>
      <c r="DD270" s="8" t="s">
        <v>11</v>
      </c>
      <c r="DE270" s="30" t="s">
        <v>11</v>
      </c>
      <c r="DF270" s="10">
        <f t="shared" si="54"/>
        <v>45.004499999999993</v>
      </c>
      <c r="DG270" s="9">
        <f>IF(S270&lt;Monitors!$H$4,(S270*Monitors!$I$4)+Monitors!$J$4,IF(S270&lt;Monitors!$H$5,(S270*Monitors!$I$5)+Monitors!$J$5,IF(S270&lt;Monitors!$H$6,(S270*Monitors!$I$6)+Monitors!$J$6,IF(S270&lt;Monitors!$H$7,(Monitors!$I$7*S270)+Monitors!$J$7,IF(S270&lt;Monitors!$H$8,(S270*Monitors!$I$8)+Monitors!$J$8,IF(S270&lt;Monitors!$H$9,(S270*Monitors!$I$9)+Monitors!$J$9,IF(S270&lt;Monitors!$H$10,(S270*Monitors!$I$10)+Monitors!$J$10,IF(S270&lt;Monitors!$H$11,(S270*Monitors!$I$11)+Monitors!$J$11,Monitors!$J$12))))))))</f>
        <v>33.616666666666667</v>
      </c>
      <c r="DH270" s="10">
        <f>$DF270-(Monitors!$B$4*'All Data'!$W270)</f>
        <v>36.177299999999995</v>
      </c>
      <c r="DI270" s="10">
        <f>IF($CX270="Yes",DH270-(Monitors!$E$4*(DG270+(Monitors!$B$4*'All Data'!$W270))),'All Data'!DH270)</f>
        <v>36.177299999999995</v>
      </c>
      <c r="DJ270" s="10">
        <f>IF(DD270="Yes",'All Data'!DI270-(DG270*Monitors!$C$4),'All Data'!DI270)</f>
        <v>36.177299999999995</v>
      </c>
      <c r="DK270" s="10">
        <f>IF($DE270="Yes",DJ270-(DG270*Monitors!$D$4),'All Data'!DJ270)</f>
        <v>36.177299999999995</v>
      </c>
      <c r="DL270" s="10">
        <f>IF($CZ270="Yes",DK270-Monitors!$C$7,'All Data'!DK270)</f>
        <v>36.177299999999995</v>
      </c>
      <c r="DM270" s="10">
        <f>IF($DA270="Yes",DL270-Monitors!$D$7,'All Data'!DL270)</f>
        <v>36.177299999999995</v>
      </c>
      <c r="DN270" s="10">
        <f>IF(DB270="Yes",DM270-((DG270+(W270*Monitors!$B$4))*Monitors!$F$4),'All Data'!DM270)</f>
        <v>36.177299999999995</v>
      </c>
      <c r="DO270" s="8" t="str">
        <f t="shared" si="55"/>
        <v>No</v>
      </c>
      <c r="DP270" s="10">
        <v>1.6991737600000001</v>
      </c>
      <c r="DQ270" s="10">
        <v>12.570826239999999</v>
      </c>
      <c r="DR270" s="10">
        <v>12.570826239999999</v>
      </c>
      <c r="DS270" s="9">
        <v>15.618920464651106</v>
      </c>
      <c r="DT270" s="9" t="s">
        <v>23</v>
      </c>
      <c r="DU270" s="14">
        <v>0</v>
      </c>
    </row>
    <row r="271" spans="1:125" ht="18" customHeight="1">
      <c r="A271" s="29">
        <v>270</v>
      </c>
      <c r="B271" s="29">
        <v>21</v>
      </c>
      <c r="C271" s="29">
        <v>62</v>
      </c>
      <c r="D271" s="21">
        <v>41580</v>
      </c>
      <c r="E271" s="21">
        <v>42037</v>
      </c>
      <c r="F271" s="21">
        <v>42044</v>
      </c>
      <c r="G271" s="20" t="s">
        <v>233</v>
      </c>
      <c r="H271" s="20" t="s">
        <v>26</v>
      </c>
      <c r="I271" s="22">
        <v>6</v>
      </c>
      <c r="J271" s="20" t="s">
        <v>5</v>
      </c>
      <c r="K271" s="20" t="s">
        <v>26</v>
      </c>
      <c r="L271" s="20" t="s">
        <v>6</v>
      </c>
      <c r="M271" s="23" t="s">
        <v>26</v>
      </c>
      <c r="N271" s="23" t="s">
        <v>7</v>
      </c>
      <c r="O271" s="23" t="s">
        <v>26</v>
      </c>
      <c r="P271" s="24">
        <v>9.5</v>
      </c>
      <c r="Q271" s="24">
        <v>17</v>
      </c>
      <c r="R271" s="24">
        <v>19.5</v>
      </c>
      <c r="S271" s="24">
        <v>161.5</v>
      </c>
      <c r="T271" s="24">
        <v>1.78</v>
      </c>
      <c r="U271" s="24">
        <v>900</v>
      </c>
      <c r="V271" s="24">
        <v>1600</v>
      </c>
      <c r="W271" s="24">
        <v>1.44</v>
      </c>
      <c r="X271" s="23" t="s">
        <v>40</v>
      </c>
      <c r="Y271" s="23" t="s">
        <v>40</v>
      </c>
      <c r="Z271" s="24">
        <v>8916</v>
      </c>
      <c r="AA271" s="24">
        <v>60</v>
      </c>
      <c r="AB271" s="24">
        <v>160</v>
      </c>
      <c r="AC271" s="24">
        <v>160</v>
      </c>
      <c r="AD271" s="23" t="s">
        <v>300</v>
      </c>
      <c r="AE271" s="23" t="s">
        <v>23</v>
      </c>
      <c r="AF271" s="23" t="s">
        <v>11</v>
      </c>
      <c r="AG271" s="23"/>
      <c r="AH271" s="23"/>
      <c r="AI271" s="23" t="s">
        <v>12</v>
      </c>
      <c r="AJ271" s="23" t="s">
        <v>23</v>
      </c>
      <c r="AK271" s="23" t="s">
        <v>23</v>
      </c>
      <c r="AL271" s="23" t="s">
        <v>25</v>
      </c>
      <c r="AM271" s="23" t="s">
        <v>26</v>
      </c>
      <c r="AN271" s="23" t="s">
        <v>14</v>
      </c>
      <c r="AO271" s="23" t="s">
        <v>26</v>
      </c>
      <c r="AP271" s="23" t="s">
        <v>14</v>
      </c>
      <c r="AQ271" s="23" t="s">
        <v>26</v>
      </c>
      <c r="AR271" s="23"/>
      <c r="AS271" s="23" t="s">
        <v>25</v>
      </c>
      <c r="AT271" s="23" t="s">
        <v>26</v>
      </c>
      <c r="AU271" s="23" t="s">
        <v>14</v>
      </c>
      <c r="AV271" s="25" t="s">
        <v>26</v>
      </c>
      <c r="AW271" s="25" t="s">
        <v>26</v>
      </c>
      <c r="AX271" s="26">
        <v>19.5</v>
      </c>
      <c r="AY271" s="26">
        <v>161.5</v>
      </c>
      <c r="AZ271" s="25" t="s">
        <v>14</v>
      </c>
      <c r="BA271" s="25" t="s">
        <v>14</v>
      </c>
      <c r="BB271" s="23" t="s">
        <v>26</v>
      </c>
      <c r="BC271" s="23" t="s">
        <v>15</v>
      </c>
      <c r="BD271" s="23" t="s">
        <v>26</v>
      </c>
      <c r="BE271" s="23" t="s">
        <v>11</v>
      </c>
      <c r="BF271" s="23" t="s">
        <v>724</v>
      </c>
      <c r="BG271" s="23" t="s">
        <v>11</v>
      </c>
      <c r="BH271" s="23" t="s">
        <v>17</v>
      </c>
      <c r="BI271" s="23" t="s">
        <v>26</v>
      </c>
      <c r="BJ271" s="23"/>
      <c r="BK271" s="23" t="s">
        <v>11</v>
      </c>
      <c r="BL271" s="23" t="s">
        <v>11</v>
      </c>
      <c r="BM271" s="23" t="s">
        <v>11</v>
      </c>
      <c r="BN271" s="23"/>
      <c r="BO271" s="24">
        <v>0</v>
      </c>
      <c r="BP271" s="24">
        <v>260</v>
      </c>
      <c r="BQ271" s="24">
        <v>217.6</v>
      </c>
      <c r="BR271" s="24">
        <v>260</v>
      </c>
      <c r="BS271" s="24">
        <v>200</v>
      </c>
      <c r="BT271" s="23"/>
      <c r="BU271" s="23"/>
      <c r="BV271" s="24">
        <v>14.32</v>
      </c>
      <c r="BW271" s="24">
        <v>0.18</v>
      </c>
      <c r="BX271" s="23"/>
      <c r="BY271" s="24">
        <v>0.14000000000000001</v>
      </c>
      <c r="BZ271" s="27">
        <v>0.18</v>
      </c>
      <c r="CA271" s="27">
        <v>0.14000000000000001</v>
      </c>
      <c r="CB271" s="25"/>
      <c r="CC271" s="25"/>
      <c r="CD271" s="28">
        <v>14.33</v>
      </c>
      <c r="CE271" s="28">
        <v>0.19</v>
      </c>
      <c r="CF271" s="25"/>
      <c r="CG271" s="28">
        <v>0.16</v>
      </c>
      <c r="CH271" s="28">
        <v>16.350000000000001</v>
      </c>
      <c r="CI271" s="28">
        <v>0.5</v>
      </c>
      <c r="CJ271" s="28">
        <v>0.5</v>
      </c>
      <c r="CK271" s="28">
        <v>0</v>
      </c>
      <c r="CL271" s="28">
        <v>0</v>
      </c>
      <c r="CM271" s="28">
        <v>0.4</v>
      </c>
      <c r="CN271" s="25"/>
      <c r="CO271" s="28">
        <v>0</v>
      </c>
      <c r="CP271" s="30" t="s">
        <v>5</v>
      </c>
      <c r="CQ271" s="8">
        <f t="shared" si="45"/>
        <v>8916.4086687306499</v>
      </c>
      <c r="CR271" s="8">
        <f t="shared" si="46"/>
        <v>20</v>
      </c>
      <c r="CS271" s="8">
        <f t="shared" si="47"/>
        <v>1.5</v>
      </c>
      <c r="CT271" s="8">
        <f t="shared" si="48"/>
        <v>30</v>
      </c>
      <c r="CU271" s="8">
        <f t="shared" si="49"/>
        <v>200</v>
      </c>
      <c r="CV271" s="10">
        <f t="shared" si="50"/>
        <v>41990</v>
      </c>
      <c r="CW271" s="10">
        <f t="shared" si="53"/>
        <v>41.99</v>
      </c>
      <c r="CX271" s="8" t="str">
        <f t="shared" si="51"/>
        <v>No</v>
      </c>
      <c r="CY271" s="30" t="s">
        <v>11</v>
      </c>
      <c r="CZ271" s="30" t="s">
        <v>11</v>
      </c>
      <c r="DA271" s="31" t="s">
        <v>11</v>
      </c>
      <c r="DB271" s="31" t="s">
        <v>11</v>
      </c>
      <c r="DC271" s="8" t="str">
        <f t="shared" si="52"/>
        <v>No</v>
      </c>
      <c r="DD271" s="8" t="s">
        <v>11</v>
      </c>
      <c r="DE271" s="30" t="s">
        <v>11</v>
      </c>
      <c r="DF271" s="10">
        <f t="shared" si="54"/>
        <v>44.930039999999991</v>
      </c>
      <c r="DG271" s="9">
        <f>IF(S271&lt;Monitors!$H$4,(S271*Monitors!$I$4)+Monitors!$J$4,IF(S271&lt;Monitors!$H$5,(S271*Monitors!$I$5)+Monitors!$J$5,IF(S271&lt;Monitors!$H$6,(S271*Monitors!$I$6)+Monitors!$J$6,IF(S271&lt;Monitors!$H$7,(Monitors!$I$7*S271)+Monitors!$J$7,IF(S271&lt;Monitors!$H$8,(S271*Monitors!$I$8)+Monitors!$J$8,IF(S271&lt;Monitors!$H$9,(S271*Monitors!$I$9)+Monitors!$J$9,IF(S271&lt;Monitors!$H$10,(S271*Monitors!$I$10)+Monitors!$J$10,IF(S271&lt;Monitors!$H$11,(S271*Monitors!$I$11)+Monitors!$J$11,Monitors!$J$12))))))))</f>
        <v>33.145833333333336</v>
      </c>
      <c r="DH271" s="10">
        <f>$DF271-(Monitors!$B$4*'All Data'!$W271)</f>
        <v>36.102839999999993</v>
      </c>
      <c r="DI271" s="10">
        <f>IF($CX271="Yes",DH271-(Monitors!$E$4*(DG271+(Monitors!$B$4*'All Data'!$W271))),'All Data'!DH271)</f>
        <v>36.102839999999993</v>
      </c>
      <c r="DJ271" s="10">
        <f>IF(DD271="Yes",'All Data'!DI271-(DG271*Monitors!$C$4),'All Data'!DI271)</f>
        <v>36.102839999999993</v>
      </c>
      <c r="DK271" s="10">
        <f>IF($DE271="Yes",DJ271-(DG271*Monitors!$D$4),'All Data'!DJ271)</f>
        <v>36.102839999999993</v>
      </c>
      <c r="DL271" s="10">
        <f>IF($CZ271="Yes",DK271-Monitors!$C$7,'All Data'!DK271)</f>
        <v>36.102839999999993</v>
      </c>
      <c r="DM271" s="10">
        <f>IF($DA271="Yes",DL271-Monitors!$D$7,'All Data'!DL271)</f>
        <v>36.102839999999993</v>
      </c>
      <c r="DN271" s="10">
        <f>IF(DB271="Yes",DM271-((DG271+(W271*Monitors!$B$4))*Monitors!$F$4),'All Data'!DM271)</f>
        <v>36.102839999999993</v>
      </c>
      <c r="DO271" s="8" t="str">
        <f t="shared" si="55"/>
        <v>No</v>
      </c>
      <c r="DP271" s="10">
        <v>1.6796000000000002</v>
      </c>
      <c r="DQ271" s="10">
        <v>12.6404</v>
      </c>
      <c r="DR271" s="10">
        <v>12.6404</v>
      </c>
      <c r="DS271" s="9">
        <v>15.405143192733448</v>
      </c>
      <c r="DT271" s="9" t="s">
        <v>23</v>
      </c>
      <c r="DU271" s="14">
        <v>0</v>
      </c>
    </row>
    <row r="272" spans="1:125" ht="18" customHeight="1">
      <c r="A272" s="29">
        <v>271</v>
      </c>
      <c r="B272" s="29">
        <v>21</v>
      </c>
      <c r="C272" s="29">
        <v>61</v>
      </c>
      <c r="D272" s="21">
        <v>41580</v>
      </c>
      <c r="E272" s="21">
        <v>41578</v>
      </c>
      <c r="F272" s="21">
        <v>41593</v>
      </c>
      <c r="G272" s="20" t="s">
        <v>182</v>
      </c>
      <c r="H272" s="20" t="s">
        <v>26</v>
      </c>
      <c r="I272" s="22">
        <v>6</v>
      </c>
      <c r="J272" s="20" t="s">
        <v>5</v>
      </c>
      <c r="K272" s="20" t="s">
        <v>26</v>
      </c>
      <c r="L272" s="20" t="s">
        <v>6</v>
      </c>
      <c r="M272" s="23" t="s">
        <v>26</v>
      </c>
      <c r="N272" s="23" t="s">
        <v>7</v>
      </c>
      <c r="O272" s="23" t="s">
        <v>26</v>
      </c>
      <c r="P272" s="24">
        <v>9.5</v>
      </c>
      <c r="Q272" s="24">
        <v>17</v>
      </c>
      <c r="R272" s="24">
        <v>19.5</v>
      </c>
      <c r="S272" s="24">
        <v>161.5</v>
      </c>
      <c r="T272" s="24">
        <v>1.78</v>
      </c>
      <c r="U272" s="24">
        <v>900</v>
      </c>
      <c r="V272" s="24">
        <v>1600</v>
      </c>
      <c r="W272" s="24">
        <v>1.44</v>
      </c>
      <c r="X272" s="23" t="s">
        <v>40</v>
      </c>
      <c r="Y272" s="23" t="s">
        <v>40</v>
      </c>
      <c r="Z272" s="24">
        <v>8916</v>
      </c>
      <c r="AA272" s="24">
        <v>60</v>
      </c>
      <c r="AB272" s="24">
        <v>160</v>
      </c>
      <c r="AC272" s="24">
        <v>160</v>
      </c>
      <c r="AD272" s="23" t="s">
        <v>300</v>
      </c>
      <c r="AE272" s="23" t="s">
        <v>23</v>
      </c>
      <c r="AF272" s="23" t="s">
        <v>11</v>
      </c>
      <c r="AG272" s="23"/>
      <c r="AH272" s="23"/>
      <c r="AI272" s="23" t="s">
        <v>12</v>
      </c>
      <c r="AJ272" s="23" t="s">
        <v>23</v>
      </c>
      <c r="AK272" s="23" t="s">
        <v>23</v>
      </c>
      <c r="AL272" s="23" t="s">
        <v>129</v>
      </c>
      <c r="AM272" s="23" t="s">
        <v>26</v>
      </c>
      <c r="AN272" s="23" t="s">
        <v>14</v>
      </c>
      <c r="AO272" s="23" t="s">
        <v>26</v>
      </c>
      <c r="AP272" s="23" t="s">
        <v>14</v>
      </c>
      <c r="AQ272" s="23" t="s">
        <v>26</v>
      </c>
      <c r="AR272" s="23"/>
      <c r="AS272" s="23" t="s">
        <v>129</v>
      </c>
      <c r="AT272" s="23" t="s">
        <v>26</v>
      </c>
      <c r="AU272" s="23" t="s">
        <v>14</v>
      </c>
      <c r="AV272" s="25" t="s">
        <v>26</v>
      </c>
      <c r="AW272" s="25" t="s">
        <v>26</v>
      </c>
      <c r="AX272" s="26">
        <v>19.5</v>
      </c>
      <c r="AY272" s="26">
        <v>161.5</v>
      </c>
      <c r="AZ272" s="25" t="s">
        <v>14</v>
      </c>
      <c r="BA272" s="25" t="s">
        <v>14</v>
      </c>
      <c r="BB272" s="23" t="s">
        <v>26</v>
      </c>
      <c r="BC272" s="23" t="s">
        <v>15</v>
      </c>
      <c r="BD272" s="23" t="s">
        <v>26</v>
      </c>
      <c r="BE272" s="23" t="s">
        <v>11</v>
      </c>
      <c r="BF272" s="23" t="s">
        <v>724</v>
      </c>
      <c r="BG272" s="23" t="s">
        <v>11</v>
      </c>
      <c r="BH272" s="23" t="s">
        <v>17</v>
      </c>
      <c r="BI272" s="23" t="s">
        <v>26</v>
      </c>
      <c r="BJ272" s="23"/>
      <c r="BK272" s="23" t="s">
        <v>11</v>
      </c>
      <c r="BL272" s="23" t="s">
        <v>11</v>
      </c>
      <c r="BM272" s="23" t="s">
        <v>11</v>
      </c>
      <c r="BN272" s="23"/>
      <c r="BO272" s="24">
        <v>0</v>
      </c>
      <c r="BP272" s="24">
        <v>260</v>
      </c>
      <c r="BQ272" s="24">
        <v>217.6</v>
      </c>
      <c r="BR272" s="24">
        <v>260</v>
      </c>
      <c r="BS272" s="24">
        <v>200</v>
      </c>
      <c r="BT272" s="23"/>
      <c r="BU272" s="23"/>
      <c r="BV272" s="24">
        <v>14.32</v>
      </c>
      <c r="BW272" s="24">
        <v>0.18</v>
      </c>
      <c r="BX272" s="23"/>
      <c r="BY272" s="24">
        <v>0.14000000000000001</v>
      </c>
      <c r="BZ272" s="27">
        <v>0.18</v>
      </c>
      <c r="CA272" s="27">
        <v>0.14000000000000001</v>
      </c>
      <c r="CB272" s="25"/>
      <c r="CC272" s="25"/>
      <c r="CD272" s="28">
        <v>14.33</v>
      </c>
      <c r="CE272" s="28">
        <v>0.19</v>
      </c>
      <c r="CF272" s="25"/>
      <c r="CG272" s="28">
        <v>0.16</v>
      </c>
      <c r="CH272" s="28">
        <v>16.350000000000001</v>
      </c>
      <c r="CI272" s="28">
        <v>0.5</v>
      </c>
      <c r="CJ272" s="28">
        <v>0.5</v>
      </c>
      <c r="CK272" s="28">
        <v>0</v>
      </c>
      <c r="CL272" s="28">
        <v>0</v>
      </c>
      <c r="CM272" s="28">
        <v>0.4</v>
      </c>
      <c r="CN272" s="25"/>
      <c r="CO272" s="28">
        <v>0</v>
      </c>
      <c r="CP272" s="30" t="s">
        <v>5</v>
      </c>
      <c r="CQ272" s="8">
        <f t="shared" si="45"/>
        <v>8916.4086687306499</v>
      </c>
      <c r="CR272" s="8">
        <f t="shared" si="46"/>
        <v>20</v>
      </c>
      <c r="CS272" s="8">
        <f t="shared" si="47"/>
        <v>1.5</v>
      </c>
      <c r="CT272" s="8">
        <f t="shared" si="48"/>
        <v>30</v>
      </c>
      <c r="CU272" s="8">
        <f t="shared" si="49"/>
        <v>200</v>
      </c>
      <c r="CV272" s="10">
        <f t="shared" si="50"/>
        <v>41990</v>
      </c>
      <c r="CW272" s="10">
        <f t="shared" si="53"/>
        <v>41.99</v>
      </c>
      <c r="CX272" s="8" t="str">
        <f t="shared" si="51"/>
        <v>No</v>
      </c>
      <c r="CY272" s="30" t="s">
        <v>11</v>
      </c>
      <c r="CZ272" s="30" t="s">
        <v>11</v>
      </c>
      <c r="DA272" s="31" t="s">
        <v>11</v>
      </c>
      <c r="DB272" s="31" t="s">
        <v>11</v>
      </c>
      <c r="DC272" s="8" t="str">
        <f t="shared" si="52"/>
        <v>No</v>
      </c>
      <c r="DD272" s="8" t="s">
        <v>11</v>
      </c>
      <c r="DE272" s="30" t="s">
        <v>11</v>
      </c>
      <c r="DF272" s="10">
        <f t="shared" si="54"/>
        <v>44.930039999999991</v>
      </c>
      <c r="DG272" s="9">
        <f>IF(S272&lt;Monitors!$H$4,(S272*Monitors!$I$4)+Monitors!$J$4,IF(S272&lt;Monitors!$H$5,(S272*Monitors!$I$5)+Monitors!$J$5,IF(S272&lt;Monitors!$H$6,(S272*Monitors!$I$6)+Monitors!$J$6,IF(S272&lt;Monitors!$H$7,(Monitors!$I$7*S272)+Monitors!$J$7,IF(S272&lt;Monitors!$H$8,(S272*Monitors!$I$8)+Monitors!$J$8,IF(S272&lt;Monitors!$H$9,(S272*Monitors!$I$9)+Monitors!$J$9,IF(S272&lt;Monitors!$H$10,(S272*Monitors!$I$10)+Monitors!$J$10,IF(S272&lt;Monitors!$H$11,(S272*Monitors!$I$11)+Monitors!$J$11,Monitors!$J$12))))))))</f>
        <v>33.145833333333336</v>
      </c>
      <c r="DH272" s="10">
        <f>$DF272-(Monitors!$B$4*'All Data'!$W272)</f>
        <v>36.102839999999993</v>
      </c>
      <c r="DI272" s="10">
        <f>IF($CX272="Yes",DH272-(Monitors!$E$4*(DG272+(Monitors!$B$4*'All Data'!$W272))),'All Data'!DH272)</f>
        <v>36.102839999999993</v>
      </c>
      <c r="DJ272" s="10">
        <f>IF(DD272="Yes",'All Data'!DI272-(DG272*Monitors!$C$4),'All Data'!DI272)</f>
        <v>36.102839999999993</v>
      </c>
      <c r="DK272" s="10">
        <f>IF($DE272="Yes",DJ272-(DG272*Monitors!$D$4),'All Data'!DJ272)</f>
        <v>36.102839999999993</v>
      </c>
      <c r="DL272" s="10">
        <f>IF($CZ272="Yes",DK272-Monitors!$C$7,'All Data'!DK272)</f>
        <v>36.102839999999993</v>
      </c>
      <c r="DM272" s="10">
        <f>IF($DA272="Yes",DL272-Monitors!$D$7,'All Data'!DL272)</f>
        <v>36.102839999999993</v>
      </c>
      <c r="DN272" s="10">
        <f>IF(DB272="Yes",DM272-((DG272+(W272*Monitors!$B$4))*Monitors!$F$4),'All Data'!DM272)</f>
        <v>36.102839999999993</v>
      </c>
      <c r="DO272" s="8" t="str">
        <f t="shared" si="55"/>
        <v>No</v>
      </c>
      <c r="DP272" s="10">
        <v>1.6796000000000002</v>
      </c>
      <c r="DQ272" s="10">
        <v>12.6404</v>
      </c>
      <c r="DR272" s="10">
        <v>12.6404</v>
      </c>
      <c r="DS272" s="9">
        <v>15.405143192733448</v>
      </c>
      <c r="DT272" s="9" t="s">
        <v>23</v>
      </c>
      <c r="DU272" s="14">
        <v>0</v>
      </c>
    </row>
    <row r="273" spans="1:125" ht="18" customHeight="1">
      <c r="A273" s="29">
        <v>272</v>
      </c>
      <c r="B273" s="29">
        <v>52</v>
      </c>
      <c r="C273" s="29">
        <v>1331</v>
      </c>
      <c r="D273" s="21">
        <v>41212</v>
      </c>
      <c r="E273" s="21">
        <v>41218</v>
      </c>
      <c r="F273" s="21">
        <v>41486</v>
      </c>
      <c r="G273" s="20" t="s">
        <v>4</v>
      </c>
      <c r="H273" s="20" t="s">
        <v>26</v>
      </c>
      <c r="I273" s="22">
        <v>6</v>
      </c>
      <c r="J273" s="20" t="s">
        <v>5</v>
      </c>
      <c r="K273" s="20" t="s">
        <v>26</v>
      </c>
      <c r="L273" s="20" t="s">
        <v>27</v>
      </c>
      <c r="M273" s="23" t="s">
        <v>27</v>
      </c>
      <c r="N273" s="23" t="s">
        <v>7</v>
      </c>
      <c r="O273" s="23" t="s">
        <v>26</v>
      </c>
      <c r="P273" s="24">
        <v>9.4</v>
      </c>
      <c r="Q273" s="24">
        <v>17</v>
      </c>
      <c r="R273" s="24">
        <v>19.5</v>
      </c>
      <c r="S273" s="24">
        <v>146.51</v>
      </c>
      <c r="T273" s="24">
        <v>1.78</v>
      </c>
      <c r="U273" s="24">
        <v>900</v>
      </c>
      <c r="V273" s="24">
        <v>1600</v>
      </c>
      <c r="W273" s="24">
        <v>1.44</v>
      </c>
      <c r="X273" s="23" t="s">
        <v>40</v>
      </c>
      <c r="Y273" s="23" t="s">
        <v>40</v>
      </c>
      <c r="Z273" s="24">
        <v>8973</v>
      </c>
      <c r="AA273" s="24">
        <v>60</v>
      </c>
      <c r="AB273" s="24">
        <v>170</v>
      </c>
      <c r="AC273" s="24">
        <v>160</v>
      </c>
      <c r="AD273" s="23" t="s">
        <v>28</v>
      </c>
      <c r="AE273" s="23" t="s">
        <v>23</v>
      </c>
      <c r="AF273" s="23" t="s">
        <v>11</v>
      </c>
      <c r="AG273" s="23"/>
      <c r="AH273" s="23"/>
      <c r="AI273" s="23" t="s">
        <v>12</v>
      </c>
      <c r="AJ273" s="23" t="s">
        <v>11</v>
      </c>
      <c r="AK273" s="23" t="s">
        <v>23</v>
      </c>
      <c r="AL273" s="23" t="s">
        <v>25</v>
      </c>
      <c r="AM273" s="23" t="s">
        <v>82</v>
      </c>
      <c r="AN273" s="23" t="s">
        <v>14</v>
      </c>
      <c r="AO273" s="23" t="s">
        <v>26</v>
      </c>
      <c r="AP273" s="23" t="s">
        <v>36</v>
      </c>
      <c r="AQ273" s="23" t="s">
        <v>26</v>
      </c>
      <c r="AR273" s="23"/>
      <c r="AS273" s="23" t="s">
        <v>25</v>
      </c>
      <c r="AT273" s="23" t="s">
        <v>82</v>
      </c>
      <c r="AU273" s="23" t="s">
        <v>14</v>
      </c>
      <c r="AV273" s="25" t="s">
        <v>26</v>
      </c>
      <c r="AW273" s="25" t="s">
        <v>26</v>
      </c>
      <c r="AX273" s="26">
        <v>19.5</v>
      </c>
      <c r="AY273" s="26">
        <v>146.51</v>
      </c>
      <c r="AZ273" s="25" t="s">
        <v>14</v>
      </c>
      <c r="BA273" s="25" t="s">
        <v>14</v>
      </c>
      <c r="BB273" s="23" t="s">
        <v>26</v>
      </c>
      <c r="BC273" s="23" t="s">
        <v>15</v>
      </c>
      <c r="BD273" s="23" t="s">
        <v>26</v>
      </c>
      <c r="BE273" s="23" t="s">
        <v>11</v>
      </c>
      <c r="BF273" s="23" t="s">
        <v>186</v>
      </c>
      <c r="BG273" s="23" t="s">
        <v>11</v>
      </c>
      <c r="BH273" s="23" t="s">
        <v>17</v>
      </c>
      <c r="BI273" s="23" t="s">
        <v>26</v>
      </c>
      <c r="BJ273" s="23"/>
      <c r="BK273" s="23" t="s">
        <v>11</v>
      </c>
      <c r="BL273" s="23" t="s">
        <v>11</v>
      </c>
      <c r="BM273" s="23" t="s">
        <v>11</v>
      </c>
      <c r="BN273" s="23"/>
      <c r="BO273" s="24">
        <v>12</v>
      </c>
      <c r="BP273" s="24">
        <v>220</v>
      </c>
      <c r="BQ273" s="24">
        <v>220</v>
      </c>
      <c r="BR273" s="24">
        <v>210</v>
      </c>
      <c r="BS273" s="24">
        <v>200</v>
      </c>
      <c r="BT273" s="23"/>
      <c r="BU273" s="23"/>
      <c r="BV273" s="24">
        <v>14.34</v>
      </c>
      <c r="BW273" s="24">
        <v>0.22</v>
      </c>
      <c r="BX273" s="23"/>
      <c r="BY273" s="24">
        <v>0.13</v>
      </c>
      <c r="BZ273" s="27">
        <v>0.22</v>
      </c>
      <c r="CA273" s="27">
        <v>0.13</v>
      </c>
      <c r="CB273" s="25"/>
      <c r="CC273" s="25"/>
      <c r="CD273" s="28">
        <v>14.33</v>
      </c>
      <c r="CE273" s="28">
        <v>0.22</v>
      </c>
      <c r="CF273" s="25"/>
      <c r="CG273" s="28">
        <v>0.14000000000000001</v>
      </c>
      <c r="CH273" s="28">
        <v>16.350000000000001</v>
      </c>
      <c r="CI273" s="28">
        <v>0.5</v>
      </c>
      <c r="CJ273" s="28">
        <v>0.5</v>
      </c>
      <c r="CK273" s="28">
        <v>0</v>
      </c>
      <c r="CL273" s="28">
        <v>0</v>
      </c>
      <c r="CM273" s="28">
        <v>0.4</v>
      </c>
      <c r="CN273" s="25"/>
      <c r="CO273" s="28">
        <v>0</v>
      </c>
      <c r="CP273" s="30" t="s">
        <v>5</v>
      </c>
      <c r="CQ273" s="8">
        <f t="shared" si="45"/>
        <v>9828.6806361340532</v>
      </c>
      <c r="CR273" s="8">
        <f t="shared" si="46"/>
        <v>20</v>
      </c>
      <c r="CS273" s="8">
        <f t="shared" si="47"/>
        <v>1.5</v>
      </c>
      <c r="CT273" s="8">
        <f t="shared" si="48"/>
        <v>30</v>
      </c>
      <c r="CU273" s="8">
        <f t="shared" si="49"/>
        <v>200</v>
      </c>
      <c r="CV273" s="10">
        <f t="shared" si="50"/>
        <v>32232.199999999997</v>
      </c>
      <c r="CW273" s="10">
        <f t="shared" si="53"/>
        <v>32.232199999999999</v>
      </c>
      <c r="CX273" s="8" t="str">
        <f t="shared" si="51"/>
        <v>No</v>
      </c>
      <c r="CY273" s="30" t="s">
        <v>11</v>
      </c>
      <c r="CZ273" s="30" t="s">
        <v>11</v>
      </c>
      <c r="DA273" s="31" t="s">
        <v>11</v>
      </c>
      <c r="DB273" s="31" t="s">
        <v>11</v>
      </c>
      <c r="DC273" s="8" t="str">
        <f t="shared" si="52"/>
        <v>No</v>
      </c>
      <c r="DD273" s="8" t="s">
        <v>11</v>
      </c>
      <c r="DE273" s="30" t="s">
        <v>11</v>
      </c>
      <c r="DF273" s="10">
        <f t="shared" si="54"/>
        <v>45.21911999999999</v>
      </c>
      <c r="DG273" s="9">
        <f>IF(S273&lt;Monitors!$H$4,(S273*Monitors!$I$4)+Monitors!$J$4,IF(S273&lt;Monitors!$H$5,(S273*Monitors!$I$5)+Monitors!$J$5,IF(S273&lt;Monitors!$H$6,(S273*Monitors!$I$6)+Monitors!$J$6,IF(S273&lt;Monitors!$H$7,(Monitors!$I$7*S273)+Monitors!$J$7,IF(S273&lt;Monitors!$H$8,(S273*Monitors!$I$8)+Monitors!$J$8,IF(S273&lt;Monitors!$H$9,(S273*Monitors!$I$9)+Monitors!$J$9,IF(S273&lt;Monitors!$H$10,(S273*Monitors!$I$10)+Monitors!$J$10,IF(S273&lt;Monitors!$H$11,(S273*Monitors!$I$11)+Monitors!$J$11,Monitors!$J$12))))))))</f>
        <v>28.350624999999994</v>
      </c>
      <c r="DH273" s="10">
        <f>$DF273-(Monitors!$B$4*'All Data'!$W273)</f>
        <v>36.391919999999992</v>
      </c>
      <c r="DI273" s="10">
        <f>IF($CX273="Yes",DH273-(Monitors!$E$4*(DG273+(Monitors!$B$4*'All Data'!$W273))),'All Data'!DH273)</f>
        <v>36.391919999999992</v>
      </c>
      <c r="DJ273" s="10">
        <f>IF(DD273="Yes",'All Data'!DI273-(DG273*Monitors!$C$4),'All Data'!DI273)</f>
        <v>36.391919999999992</v>
      </c>
      <c r="DK273" s="10">
        <f>IF($DE273="Yes",DJ273-(DG273*Monitors!$D$4),'All Data'!DJ273)</f>
        <v>36.391919999999992</v>
      </c>
      <c r="DL273" s="10">
        <f>IF($CZ273="Yes",DK273-Monitors!$C$7,'All Data'!DK273)</f>
        <v>36.391919999999992</v>
      </c>
      <c r="DM273" s="10">
        <f>IF($DA273="Yes",DL273-Monitors!$D$7,'All Data'!DL273)</f>
        <v>36.391919999999992</v>
      </c>
      <c r="DN273" s="10">
        <f>IF(DB273="Yes",DM273-((DG273+(W273*Monitors!$B$4))*Monitors!$F$4),'All Data'!DM273)</f>
        <v>36.391919999999992</v>
      </c>
      <c r="DO273" s="8" t="str">
        <f t="shared" si="55"/>
        <v>No</v>
      </c>
      <c r="DP273" s="10">
        <v>1.289288</v>
      </c>
      <c r="DQ273" s="10">
        <v>13.050712000000001</v>
      </c>
      <c r="DR273" s="10">
        <v>13.050712000000001</v>
      </c>
      <c r="DS273" s="9">
        <v>13.985731994176586</v>
      </c>
      <c r="DT273" s="9" t="s">
        <v>23</v>
      </c>
      <c r="DU273" s="14">
        <v>0</v>
      </c>
    </row>
    <row r="274" spans="1:125" ht="18" customHeight="1">
      <c r="A274" s="29">
        <v>273</v>
      </c>
      <c r="B274" s="29">
        <v>19</v>
      </c>
      <c r="C274" s="29">
        <v>596</v>
      </c>
      <c r="D274" s="21">
        <v>41538</v>
      </c>
      <c r="E274" s="21">
        <v>41541</v>
      </c>
      <c r="F274" s="21">
        <v>41543</v>
      </c>
      <c r="G274" s="20" t="s">
        <v>4</v>
      </c>
      <c r="H274" s="20" t="s">
        <v>26</v>
      </c>
      <c r="I274" s="22">
        <v>6</v>
      </c>
      <c r="J274" s="20" t="s">
        <v>5</v>
      </c>
      <c r="K274" s="20" t="s">
        <v>26</v>
      </c>
      <c r="L274" s="20" t="s">
        <v>27</v>
      </c>
      <c r="M274" s="23" t="s">
        <v>27</v>
      </c>
      <c r="N274" s="23" t="s">
        <v>7</v>
      </c>
      <c r="O274" s="23" t="s">
        <v>26</v>
      </c>
      <c r="P274" s="24">
        <v>9.4</v>
      </c>
      <c r="Q274" s="24">
        <v>17</v>
      </c>
      <c r="R274" s="24">
        <v>19.5</v>
      </c>
      <c r="S274" s="24">
        <v>159.80000000000001</v>
      </c>
      <c r="T274" s="24">
        <v>1.78</v>
      </c>
      <c r="U274" s="24">
        <v>900</v>
      </c>
      <c r="V274" s="24">
        <v>1600</v>
      </c>
      <c r="W274" s="24">
        <v>1.44</v>
      </c>
      <c r="X274" s="23" t="s">
        <v>40</v>
      </c>
      <c r="Y274" s="23" t="s">
        <v>40</v>
      </c>
      <c r="Z274" s="24">
        <v>9011</v>
      </c>
      <c r="AA274" s="24">
        <v>60</v>
      </c>
      <c r="AB274" s="24">
        <v>170</v>
      </c>
      <c r="AC274" s="24">
        <v>160</v>
      </c>
      <c r="AD274" s="23" t="s">
        <v>637</v>
      </c>
      <c r="AE274" s="23" t="s">
        <v>23</v>
      </c>
      <c r="AF274" s="23" t="s">
        <v>11</v>
      </c>
      <c r="AG274" s="23" t="s">
        <v>26</v>
      </c>
      <c r="AH274" s="23" t="s">
        <v>26</v>
      </c>
      <c r="AI274" s="23" t="s">
        <v>12</v>
      </c>
      <c r="AJ274" s="23" t="s">
        <v>11</v>
      </c>
      <c r="AK274" s="23" t="s">
        <v>23</v>
      </c>
      <c r="AL274" s="23" t="s">
        <v>13</v>
      </c>
      <c r="AM274" s="23" t="s">
        <v>26</v>
      </c>
      <c r="AN274" s="23" t="s">
        <v>14</v>
      </c>
      <c r="AO274" s="23" t="s">
        <v>26</v>
      </c>
      <c r="AP274" s="23" t="s">
        <v>14</v>
      </c>
      <c r="AQ274" s="23" t="s">
        <v>26</v>
      </c>
      <c r="AR274" s="23"/>
      <c r="AS274" s="23" t="s">
        <v>13</v>
      </c>
      <c r="AT274" s="23" t="s">
        <v>26</v>
      </c>
      <c r="AU274" s="23" t="s">
        <v>14</v>
      </c>
      <c r="AV274" s="25" t="s">
        <v>26</v>
      </c>
      <c r="AW274" s="25" t="s">
        <v>14</v>
      </c>
      <c r="AX274" s="26">
        <v>19.5</v>
      </c>
      <c r="AY274" s="26">
        <v>159.80000000000001</v>
      </c>
      <c r="AZ274" s="25" t="s">
        <v>14</v>
      </c>
      <c r="BA274" s="25" t="s">
        <v>14</v>
      </c>
      <c r="BB274" s="23" t="s">
        <v>14</v>
      </c>
      <c r="BC274" s="23" t="s">
        <v>15</v>
      </c>
      <c r="BD274" s="23" t="s">
        <v>26</v>
      </c>
      <c r="BE274" s="23" t="s">
        <v>11</v>
      </c>
      <c r="BF274" s="23" t="s">
        <v>390</v>
      </c>
      <c r="BG274" s="23" t="s">
        <v>11</v>
      </c>
      <c r="BH274" s="23" t="s">
        <v>17</v>
      </c>
      <c r="BI274" s="23" t="s">
        <v>14</v>
      </c>
      <c r="BJ274" s="23"/>
      <c r="BK274" s="23" t="s">
        <v>11</v>
      </c>
      <c r="BL274" s="23" t="s">
        <v>11</v>
      </c>
      <c r="BM274" s="23" t="s">
        <v>11</v>
      </c>
      <c r="BN274" s="23"/>
      <c r="BO274" s="24">
        <v>9.6</v>
      </c>
      <c r="BP274" s="24">
        <v>235</v>
      </c>
      <c r="BQ274" s="24">
        <v>235</v>
      </c>
      <c r="BR274" s="24">
        <v>170</v>
      </c>
      <c r="BS274" s="24">
        <v>200</v>
      </c>
      <c r="BT274" s="23"/>
      <c r="BU274" s="23"/>
      <c r="BV274" s="24">
        <v>14.41</v>
      </c>
      <c r="BW274" s="24">
        <v>0.22</v>
      </c>
      <c r="BX274" s="23"/>
      <c r="BY274" s="24">
        <v>0.14000000000000001</v>
      </c>
      <c r="BZ274" s="27">
        <v>0.22</v>
      </c>
      <c r="CA274" s="27">
        <v>0.14000000000000001</v>
      </c>
      <c r="CB274" s="25"/>
      <c r="CC274" s="25"/>
      <c r="CD274" s="28">
        <v>14.53</v>
      </c>
      <c r="CE274" s="28">
        <v>0.25</v>
      </c>
      <c r="CF274" s="25"/>
      <c r="CG274" s="28">
        <v>0.19</v>
      </c>
      <c r="CH274" s="28">
        <v>16.34</v>
      </c>
      <c r="CI274" s="28">
        <v>0.5</v>
      </c>
      <c r="CJ274" s="28">
        <v>0.5</v>
      </c>
      <c r="CK274" s="28">
        <v>0</v>
      </c>
      <c r="CL274" s="28">
        <v>0</v>
      </c>
      <c r="CM274" s="28">
        <v>0.5</v>
      </c>
      <c r="CN274" s="25"/>
      <c r="CO274" s="28">
        <v>1</v>
      </c>
      <c r="CP274" s="30" t="s">
        <v>5</v>
      </c>
      <c r="CQ274" s="8">
        <f t="shared" si="45"/>
        <v>9011.2640801001253</v>
      </c>
      <c r="CR274" s="8">
        <f t="shared" si="46"/>
        <v>20</v>
      </c>
      <c r="CS274" s="8">
        <f t="shared" si="47"/>
        <v>1.5</v>
      </c>
      <c r="CT274" s="8">
        <f t="shared" si="48"/>
        <v>30</v>
      </c>
      <c r="CU274" s="8">
        <f t="shared" si="49"/>
        <v>200</v>
      </c>
      <c r="CV274" s="10">
        <f t="shared" si="50"/>
        <v>37553</v>
      </c>
      <c r="CW274" s="10">
        <f t="shared" si="53"/>
        <v>37.552999999999997</v>
      </c>
      <c r="CX274" s="8" t="str">
        <f t="shared" si="51"/>
        <v>No</v>
      </c>
      <c r="CY274" s="30" t="s">
        <v>11</v>
      </c>
      <c r="CZ274" s="30" t="s">
        <v>11</v>
      </c>
      <c r="DA274" s="31" t="s">
        <v>11</v>
      </c>
      <c r="DB274" s="31" t="s">
        <v>11</v>
      </c>
      <c r="DC274" s="8" t="str">
        <f t="shared" si="52"/>
        <v>No</v>
      </c>
      <c r="DD274" s="8" t="s">
        <v>11</v>
      </c>
      <c r="DE274" s="30" t="s">
        <v>11</v>
      </c>
      <c r="DF274" s="10">
        <f t="shared" si="54"/>
        <v>45.43374</v>
      </c>
      <c r="DG274" s="9">
        <f>IF(S274&lt;Monitors!$H$4,(S274*Monitors!$I$4)+Monitors!$J$4,IF(S274&lt;Monitors!$H$5,(S274*Monitors!$I$5)+Monitors!$J$5,IF(S274&lt;Monitors!$H$6,(S274*Monitors!$I$6)+Monitors!$J$6,IF(S274&lt;Monitors!$H$7,(Monitors!$I$7*S274)+Monitors!$J$7,IF(S274&lt;Monitors!$H$8,(S274*Monitors!$I$8)+Monitors!$J$8,IF(S274&lt;Monitors!$H$9,(S274*Monitors!$I$9)+Monitors!$J$9,IF(S274&lt;Monitors!$H$10,(S274*Monitors!$I$10)+Monitors!$J$10,IF(S274&lt;Monitors!$H$11,(S274*Monitors!$I$11)+Monitors!$J$11,Monitors!$J$12))))))))</f>
        <v>32.791666666666671</v>
      </c>
      <c r="DH274" s="10">
        <f>$DF274-(Monitors!$B$4*'All Data'!$W274)</f>
        <v>36.606540000000003</v>
      </c>
      <c r="DI274" s="10">
        <f>IF($CX274="Yes",DH274-(Monitors!$E$4*(DG274+(Monitors!$B$4*'All Data'!$W274))),'All Data'!DH274)</f>
        <v>36.606540000000003</v>
      </c>
      <c r="DJ274" s="10">
        <f>IF(DD274="Yes",'All Data'!DI274-(DG274*Monitors!$C$4),'All Data'!DI274)</f>
        <v>36.606540000000003</v>
      </c>
      <c r="DK274" s="10">
        <f>IF($DE274="Yes",DJ274-(DG274*Monitors!$D$4),'All Data'!DJ274)</f>
        <v>36.606540000000003</v>
      </c>
      <c r="DL274" s="10">
        <f>IF($CZ274="Yes",DK274-Monitors!$C$7,'All Data'!DK274)</f>
        <v>36.606540000000003</v>
      </c>
      <c r="DM274" s="10">
        <f>IF($DA274="Yes",DL274-Monitors!$D$7,'All Data'!DL274)</f>
        <v>36.606540000000003</v>
      </c>
      <c r="DN274" s="10">
        <f>IF(DB274="Yes",DM274-((DG274+(W274*Monitors!$B$4))*Monitors!$F$4),'All Data'!DM274)</f>
        <v>36.606540000000003</v>
      </c>
      <c r="DO274" s="8" t="str">
        <f t="shared" si="55"/>
        <v>No</v>
      </c>
      <c r="DP274" s="10">
        <v>1.5021200000000001</v>
      </c>
      <c r="DQ274" s="10">
        <v>12.90788</v>
      </c>
      <c r="DR274" s="10">
        <v>12.90788</v>
      </c>
      <c r="DS274" s="9">
        <v>15.244296936888032</v>
      </c>
      <c r="DT274" s="9" t="s">
        <v>23</v>
      </c>
      <c r="DU274" s="14">
        <v>0</v>
      </c>
    </row>
    <row r="275" spans="1:125" ht="18" customHeight="1">
      <c r="A275" s="29">
        <v>274</v>
      </c>
      <c r="B275" s="29">
        <v>18</v>
      </c>
      <c r="C275" s="29">
        <v>1031</v>
      </c>
      <c r="D275" s="21">
        <v>41832</v>
      </c>
      <c r="E275" s="21">
        <v>41829</v>
      </c>
      <c r="F275" s="21">
        <v>41830</v>
      </c>
      <c r="G275" s="20" t="s">
        <v>336</v>
      </c>
      <c r="H275" s="20"/>
      <c r="I275" s="22">
        <v>6</v>
      </c>
      <c r="J275" s="20" t="s">
        <v>5</v>
      </c>
      <c r="K275" s="20"/>
      <c r="L275" s="20" t="s">
        <v>6</v>
      </c>
      <c r="M275" s="23"/>
      <c r="N275" s="23" t="s">
        <v>7</v>
      </c>
      <c r="O275" s="23"/>
      <c r="P275" s="24">
        <v>9.4</v>
      </c>
      <c r="Q275" s="24">
        <v>17</v>
      </c>
      <c r="R275" s="24">
        <v>19.399999999999999</v>
      </c>
      <c r="S275" s="24">
        <v>160.1</v>
      </c>
      <c r="T275" s="24">
        <v>1.81</v>
      </c>
      <c r="U275" s="24">
        <v>900</v>
      </c>
      <c r="V275" s="24">
        <v>1600</v>
      </c>
      <c r="W275" s="24">
        <v>1.44</v>
      </c>
      <c r="X275" s="23" t="s">
        <v>40</v>
      </c>
      <c r="Y275" s="23" t="s">
        <v>40</v>
      </c>
      <c r="Z275" s="24">
        <v>8996</v>
      </c>
      <c r="AA275" s="24">
        <v>60</v>
      </c>
      <c r="AB275" s="24">
        <v>178</v>
      </c>
      <c r="AC275" s="24">
        <v>170</v>
      </c>
      <c r="AD275" s="23" t="s">
        <v>690</v>
      </c>
      <c r="AE275" s="23" t="s">
        <v>11</v>
      </c>
      <c r="AF275" s="23" t="s">
        <v>11</v>
      </c>
      <c r="AG275" s="23"/>
      <c r="AH275" s="23"/>
      <c r="AI275" s="23" t="s">
        <v>57</v>
      </c>
      <c r="AJ275" s="23" t="s">
        <v>11</v>
      </c>
      <c r="AK275" s="23" t="s">
        <v>11</v>
      </c>
      <c r="AL275" s="23" t="s">
        <v>25</v>
      </c>
      <c r="AM275" s="23"/>
      <c r="AN275" s="23" t="s">
        <v>14</v>
      </c>
      <c r="AO275" s="23"/>
      <c r="AP275" s="23" t="s">
        <v>36</v>
      </c>
      <c r="AQ275" s="23"/>
      <c r="AR275" s="23"/>
      <c r="AS275" s="23" t="s">
        <v>25</v>
      </c>
      <c r="AT275" s="23"/>
      <c r="AU275" s="23" t="s">
        <v>14</v>
      </c>
      <c r="AV275" s="25"/>
      <c r="AW275" s="25"/>
      <c r="AX275" s="26">
        <v>19.399999999999999</v>
      </c>
      <c r="AY275" s="26">
        <v>160.1</v>
      </c>
      <c r="AZ275" s="25" t="s">
        <v>14</v>
      </c>
      <c r="BA275" s="25" t="s">
        <v>14</v>
      </c>
      <c r="BB275" s="23"/>
      <c r="BC275" s="23" t="s">
        <v>15</v>
      </c>
      <c r="BD275" s="23"/>
      <c r="BE275" s="23" t="s">
        <v>11</v>
      </c>
      <c r="BF275" s="23" t="s">
        <v>180</v>
      </c>
      <c r="BG275" s="23" t="s">
        <v>11</v>
      </c>
      <c r="BH275" s="23" t="s">
        <v>17</v>
      </c>
      <c r="BI275" s="23"/>
      <c r="BJ275" s="23"/>
      <c r="BK275" s="23" t="s">
        <v>11</v>
      </c>
      <c r="BL275" s="23" t="s">
        <v>11</v>
      </c>
      <c r="BM275" s="23" t="s">
        <v>11</v>
      </c>
      <c r="BN275" s="23"/>
      <c r="BO275" s="24">
        <v>0.1</v>
      </c>
      <c r="BP275" s="24">
        <v>183</v>
      </c>
      <c r="BQ275" s="24">
        <v>183</v>
      </c>
      <c r="BR275" s="24">
        <v>78</v>
      </c>
      <c r="BS275" s="24">
        <v>183</v>
      </c>
      <c r="BT275" s="23"/>
      <c r="BU275" s="23"/>
      <c r="BV275" s="24">
        <v>14.42</v>
      </c>
      <c r="BW275" s="24">
        <v>0.28000000000000003</v>
      </c>
      <c r="BX275" s="23"/>
      <c r="BY275" s="24">
        <v>0.24</v>
      </c>
      <c r="BZ275" s="27">
        <v>0.28000000000000003</v>
      </c>
      <c r="CA275" s="27">
        <v>0.24</v>
      </c>
      <c r="CB275" s="25"/>
      <c r="CC275" s="25"/>
      <c r="CD275" s="28">
        <v>14.51</v>
      </c>
      <c r="CE275" s="28">
        <v>0.37</v>
      </c>
      <c r="CF275" s="25"/>
      <c r="CG275" s="28">
        <v>0.34</v>
      </c>
      <c r="CH275" s="28">
        <v>16.34</v>
      </c>
      <c r="CI275" s="28">
        <v>0.5</v>
      </c>
      <c r="CJ275" s="28">
        <v>0.5</v>
      </c>
      <c r="CK275" s="25"/>
      <c r="CL275" s="25"/>
      <c r="CM275" s="28">
        <v>0.43</v>
      </c>
      <c r="CN275" s="25"/>
      <c r="CO275" s="28">
        <v>0</v>
      </c>
      <c r="CP275" s="30" t="s">
        <v>5</v>
      </c>
      <c r="CQ275" s="8">
        <f t="shared" si="45"/>
        <v>8994.3785134291065</v>
      </c>
      <c r="CR275" s="8">
        <f t="shared" si="46"/>
        <v>20</v>
      </c>
      <c r="CS275" s="8">
        <f t="shared" si="47"/>
        <v>1.5</v>
      </c>
      <c r="CT275" s="8">
        <f t="shared" si="48"/>
        <v>30</v>
      </c>
      <c r="CU275" s="8">
        <f t="shared" si="49"/>
        <v>100</v>
      </c>
      <c r="CV275" s="10">
        <f t="shared" si="50"/>
        <v>29298.3</v>
      </c>
      <c r="CW275" s="10">
        <f t="shared" si="53"/>
        <v>29.298299999999998</v>
      </c>
      <c r="CX275" s="8" t="str">
        <f t="shared" si="51"/>
        <v>No</v>
      </c>
      <c r="CY275" s="30" t="s">
        <v>11</v>
      </c>
      <c r="CZ275" s="30" t="s">
        <v>11</v>
      </c>
      <c r="DA275" s="31" t="s">
        <v>11</v>
      </c>
      <c r="DB275" s="31" t="s">
        <v>11</v>
      </c>
      <c r="DC275" s="8" t="str">
        <f t="shared" si="52"/>
        <v>No</v>
      </c>
      <c r="DD275" s="8" t="s">
        <v>11</v>
      </c>
      <c r="DE275" s="30" t="s">
        <v>11</v>
      </c>
      <c r="DF275" s="10">
        <f t="shared" si="54"/>
        <v>45.806040000000003</v>
      </c>
      <c r="DG275" s="9">
        <f>IF(S275&lt;Monitors!$H$4,(S275*Monitors!$I$4)+Monitors!$J$4,IF(S275&lt;Monitors!$H$5,(S275*Monitors!$I$5)+Monitors!$J$5,IF(S275&lt;Monitors!$H$6,(S275*Monitors!$I$6)+Monitors!$J$6,IF(S275&lt;Monitors!$H$7,(Monitors!$I$7*S275)+Monitors!$J$7,IF(S275&lt;Monitors!$H$8,(S275*Monitors!$I$8)+Monitors!$J$8,IF(S275&lt;Monitors!$H$9,(S275*Monitors!$I$9)+Monitors!$J$9,IF(S275&lt;Monitors!$H$10,(S275*Monitors!$I$10)+Monitors!$J$10,IF(S275&lt;Monitors!$H$11,(S275*Monitors!$I$11)+Monitors!$J$11,Monitors!$J$12))))))))</f>
        <v>32.854166666666664</v>
      </c>
      <c r="DH275" s="10">
        <f>$DF275-(Monitors!$B$4*'All Data'!$W275)</f>
        <v>36.978840000000005</v>
      </c>
      <c r="DI275" s="10">
        <f>IF($CX275="Yes",DH275-(Monitors!$E$4*(DG275+(Monitors!$B$4*'All Data'!$W275))),'All Data'!DH275)</f>
        <v>36.978840000000005</v>
      </c>
      <c r="DJ275" s="10">
        <f>IF(DD275="Yes",'All Data'!DI275-(DG275*Monitors!$C$4),'All Data'!DI275)</f>
        <v>36.978840000000005</v>
      </c>
      <c r="DK275" s="10">
        <f>IF($DE275="Yes",DJ275-(DG275*Monitors!$D$4),'All Data'!DJ275)</f>
        <v>36.978840000000005</v>
      </c>
      <c r="DL275" s="10">
        <f>IF($CZ275="Yes",DK275-Monitors!$C$7,'All Data'!DK275)</f>
        <v>36.978840000000005</v>
      </c>
      <c r="DM275" s="10">
        <f>IF($DA275="Yes",DL275-Monitors!$D$7,'All Data'!DL275)</f>
        <v>36.978840000000005</v>
      </c>
      <c r="DN275" s="10">
        <f>IF(DB275="Yes",DM275-((DG275+(W275*Monitors!$B$4))*Monitors!$F$4),'All Data'!DM275)</f>
        <v>36.978840000000005</v>
      </c>
      <c r="DO275" s="8" t="str">
        <f t="shared" si="55"/>
        <v>No</v>
      </c>
      <c r="DP275" s="10">
        <v>1.171932</v>
      </c>
      <c r="DQ275" s="10">
        <v>13.248068</v>
      </c>
      <c r="DR275" s="10">
        <v>13.248068</v>
      </c>
      <c r="DS275" s="9">
        <v>15.272684056790411</v>
      </c>
      <c r="DT275" s="9" t="s">
        <v>23</v>
      </c>
      <c r="DU275" s="14">
        <v>0</v>
      </c>
    </row>
    <row r="276" spans="1:125" ht="18" customHeight="1">
      <c r="A276" s="29">
        <v>275</v>
      </c>
      <c r="B276" s="29">
        <v>19</v>
      </c>
      <c r="C276" s="29">
        <v>892</v>
      </c>
      <c r="D276" s="21">
        <v>41315</v>
      </c>
      <c r="E276" s="21">
        <v>41278</v>
      </c>
      <c r="F276" s="21">
        <v>41290</v>
      </c>
      <c r="G276" s="20" t="s">
        <v>4</v>
      </c>
      <c r="H276" s="20"/>
      <c r="I276" s="22">
        <v>6</v>
      </c>
      <c r="J276" s="20" t="s">
        <v>5</v>
      </c>
      <c r="K276" s="20"/>
      <c r="L276" s="20" t="s">
        <v>6</v>
      </c>
      <c r="M276" s="23"/>
      <c r="N276" s="23" t="s">
        <v>7</v>
      </c>
      <c r="O276" s="23"/>
      <c r="P276" s="24">
        <v>9.6</v>
      </c>
      <c r="Q276" s="24">
        <v>17</v>
      </c>
      <c r="R276" s="24">
        <v>19.5</v>
      </c>
      <c r="S276" s="24">
        <v>162.71</v>
      </c>
      <c r="T276" s="24">
        <v>1.78</v>
      </c>
      <c r="U276" s="24">
        <v>1600</v>
      </c>
      <c r="V276" s="24">
        <v>900</v>
      </c>
      <c r="W276" s="24">
        <v>1.44</v>
      </c>
      <c r="X276" s="23" t="s">
        <v>109</v>
      </c>
      <c r="Y276" s="23" t="s">
        <v>109</v>
      </c>
      <c r="Z276" s="24">
        <v>8850</v>
      </c>
      <c r="AA276" s="24">
        <v>60</v>
      </c>
      <c r="AB276" s="24">
        <v>170</v>
      </c>
      <c r="AC276" s="24">
        <v>160</v>
      </c>
      <c r="AD276" s="23" t="s">
        <v>10</v>
      </c>
      <c r="AE276" s="23" t="s">
        <v>11</v>
      </c>
      <c r="AF276" s="23" t="s">
        <v>11</v>
      </c>
      <c r="AG276" s="23"/>
      <c r="AH276" s="23"/>
      <c r="AI276" s="23" t="s">
        <v>12</v>
      </c>
      <c r="AJ276" s="23" t="s">
        <v>11</v>
      </c>
      <c r="AK276" s="23" t="s">
        <v>23</v>
      </c>
      <c r="AL276" s="23" t="s">
        <v>114</v>
      </c>
      <c r="AM276" s="23"/>
      <c r="AN276" s="23" t="s">
        <v>72</v>
      </c>
      <c r="AO276" s="23"/>
      <c r="AP276" s="23" t="s">
        <v>14</v>
      </c>
      <c r="AQ276" s="23"/>
      <c r="AR276" s="23"/>
      <c r="AS276" s="23" t="s">
        <v>114</v>
      </c>
      <c r="AT276" s="23"/>
      <c r="AU276" s="23" t="s">
        <v>83</v>
      </c>
      <c r="AV276" s="25"/>
      <c r="AW276" s="25"/>
      <c r="AX276" s="26">
        <v>19.5</v>
      </c>
      <c r="AY276" s="26">
        <v>162.71</v>
      </c>
      <c r="AZ276" s="25" t="s">
        <v>72</v>
      </c>
      <c r="BA276" s="25" t="s">
        <v>83</v>
      </c>
      <c r="BB276" s="23"/>
      <c r="BC276" s="23" t="s">
        <v>15</v>
      </c>
      <c r="BD276" s="23"/>
      <c r="BE276" s="23" t="s">
        <v>11</v>
      </c>
      <c r="BF276" s="23" t="s">
        <v>705</v>
      </c>
      <c r="BG276" s="23" t="s">
        <v>11</v>
      </c>
      <c r="BH276" s="23" t="s">
        <v>17</v>
      </c>
      <c r="BI276" s="23"/>
      <c r="BJ276" s="23" t="s">
        <v>18</v>
      </c>
      <c r="BK276" s="23" t="s">
        <v>11</v>
      </c>
      <c r="BL276" s="23" t="s">
        <v>11</v>
      </c>
      <c r="BM276" s="23"/>
      <c r="BN276" s="23"/>
      <c r="BO276" s="24">
        <v>2.2999999999999998</v>
      </c>
      <c r="BP276" s="24">
        <v>239.4</v>
      </c>
      <c r="BQ276" s="24">
        <v>250</v>
      </c>
      <c r="BR276" s="24">
        <v>173.3</v>
      </c>
      <c r="BS276" s="24">
        <v>202.6</v>
      </c>
      <c r="BT276" s="23"/>
      <c r="BU276" s="23"/>
      <c r="BV276" s="24">
        <v>14.45</v>
      </c>
      <c r="BW276" s="24">
        <v>0.36</v>
      </c>
      <c r="BX276" s="24">
        <v>0.32</v>
      </c>
      <c r="BY276" s="24">
        <v>0.23</v>
      </c>
      <c r="BZ276" s="27">
        <v>0.36</v>
      </c>
      <c r="CA276" s="27">
        <v>0.23</v>
      </c>
      <c r="CB276" s="25"/>
      <c r="CC276" s="25"/>
      <c r="CD276" s="28">
        <v>14.51</v>
      </c>
      <c r="CE276" s="28">
        <v>0.41</v>
      </c>
      <c r="CF276" s="28">
        <v>0.37</v>
      </c>
      <c r="CG276" s="28">
        <v>0.27</v>
      </c>
      <c r="CH276" s="28">
        <v>16.399999999999999</v>
      </c>
      <c r="CI276" s="28">
        <v>1</v>
      </c>
      <c r="CJ276" s="28">
        <v>0.5</v>
      </c>
      <c r="CK276" s="25"/>
      <c r="CL276" s="25"/>
      <c r="CM276" s="28">
        <v>0.54</v>
      </c>
      <c r="CN276" s="25"/>
      <c r="CO276" s="28">
        <v>0</v>
      </c>
      <c r="CP276" s="30" t="s">
        <v>5</v>
      </c>
      <c r="CQ276" s="8">
        <f t="shared" si="45"/>
        <v>8850.1014074119594</v>
      </c>
      <c r="CR276" s="8">
        <f t="shared" si="46"/>
        <v>20</v>
      </c>
      <c r="CS276" s="8">
        <f t="shared" si="47"/>
        <v>1.5</v>
      </c>
      <c r="CT276" s="8">
        <f t="shared" si="48"/>
        <v>30</v>
      </c>
      <c r="CU276" s="8">
        <f t="shared" si="49"/>
        <v>200</v>
      </c>
      <c r="CV276" s="10">
        <f t="shared" si="50"/>
        <v>38952.774000000005</v>
      </c>
      <c r="CW276" s="10">
        <f t="shared" si="53"/>
        <v>38.952774000000005</v>
      </c>
      <c r="CX276" s="8" t="str">
        <f t="shared" si="51"/>
        <v>No</v>
      </c>
      <c r="CY276" s="30" t="s">
        <v>11</v>
      </c>
      <c r="CZ276" s="30" t="s">
        <v>11</v>
      </c>
      <c r="DA276" s="31" t="s">
        <v>11</v>
      </c>
      <c r="DB276" s="31" t="s">
        <v>11</v>
      </c>
      <c r="DC276" s="8" t="str">
        <f t="shared" si="52"/>
        <v>No</v>
      </c>
      <c r="DD276" s="8" t="s">
        <v>11</v>
      </c>
      <c r="DE276" s="30" t="s">
        <v>11</v>
      </c>
      <c r="DF276" s="10">
        <f t="shared" si="54"/>
        <v>46.353539999999995</v>
      </c>
      <c r="DG276" s="9">
        <f>IF(S276&lt;Monitors!$H$4,(S276*Monitors!$I$4)+Monitors!$J$4,IF(S276&lt;Monitors!$H$5,(S276*Monitors!$I$5)+Monitors!$J$5,IF(S276&lt;Monitors!$H$6,(S276*Monitors!$I$6)+Monitors!$J$6,IF(S276&lt;Monitors!$H$7,(Monitors!$I$7*S276)+Monitors!$J$7,IF(S276&lt;Monitors!$H$8,(S276*Monitors!$I$8)+Monitors!$J$8,IF(S276&lt;Monitors!$H$9,(S276*Monitors!$I$9)+Monitors!$J$9,IF(S276&lt;Monitors!$H$10,(S276*Monitors!$I$10)+Monitors!$J$10,IF(S276&lt;Monitors!$H$11,(S276*Monitors!$I$11)+Monitors!$J$11,Monitors!$J$12))))))))</f>
        <v>33.397916666666667</v>
      </c>
      <c r="DH276" s="10">
        <f>$DF276-(Monitors!$B$4*'All Data'!$W276)</f>
        <v>37.526339999999998</v>
      </c>
      <c r="DI276" s="10">
        <f>IF($CX276="Yes",DH276-(Monitors!$E$4*(DG276+(Monitors!$B$4*'All Data'!$W276))),'All Data'!DH276)</f>
        <v>37.526339999999998</v>
      </c>
      <c r="DJ276" s="10">
        <f>IF(DD276="Yes",'All Data'!DI276-(DG276*Monitors!$C$4),'All Data'!DI276)</f>
        <v>37.526339999999998</v>
      </c>
      <c r="DK276" s="10">
        <f>IF($DE276="Yes",DJ276-(DG276*Monitors!$D$4),'All Data'!DJ276)</f>
        <v>37.526339999999998</v>
      </c>
      <c r="DL276" s="10">
        <f>IF($CZ276="Yes",DK276-Monitors!$C$7,'All Data'!DK276)</f>
        <v>37.526339999999998</v>
      </c>
      <c r="DM276" s="10">
        <f>IF($DA276="Yes",DL276-Monitors!$D$7,'All Data'!DL276)</f>
        <v>37.526339999999998</v>
      </c>
      <c r="DN276" s="10">
        <f>IF(DB276="Yes",DM276-((DG276+(W276*Monitors!$B$4))*Monitors!$F$4),'All Data'!DM276)</f>
        <v>37.526339999999998</v>
      </c>
      <c r="DO276" s="8" t="str">
        <f t="shared" si="55"/>
        <v>No</v>
      </c>
      <c r="DP276" s="10">
        <v>1.5581109600000003</v>
      </c>
      <c r="DQ276" s="10">
        <v>12.891889039999999</v>
      </c>
      <c r="DR276" s="10">
        <v>12.891889039999999</v>
      </c>
      <c r="DS276" s="9">
        <v>15.519606852770877</v>
      </c>
      <c r="DT276" s="9" t="s">
        <v>23</v>
      </c>
      <c r="DU276" s="14">
        <v>0</v>
      </c>
    </row>
    <row r="277" spans="1:125" ht="18" customHeight="1">
      <c r="A277" s="29">
        <v>276</v>
      </c>
      <c r="B277" s="29">
        <v>24</v>
      </c>
      <c r="C277" s="29">
        <v>54</v>
      </c>
      <c r="D277" s="21">
        <v>41387</v>
      </c>
      <c r="E277" s="21">
        <v>41380</v>
      </c>
      <c r="F277" s="21">
        <v>41390</v>
      </c>
      <c r="G277" s="20" t="s">
        <v>4</v>
      </c>
      <c r="H277" s="20" t="s">
        <v>26</v>
      </c>
      <c r="I277" s="22">
        <v>6</v>
      </c>
      <c r="J277" s="20" t="s">
        <v>5</v>
      </c>
      <c r="K277" s="20" t="s">
        <v>26</v>
      </c>
      <c r="L277" s="20" t="s">
        <v>27</v>
      </c>
      <c r="M277" s="23" t="s">
        <v>27</v>
      </c>
      <c r="N277" s="23" t="s">
        <v>7</v>
      </c>
      <c r="O277" s="23" t="s">
        <v>26</v>
      </c>
      <c r="P277" s="24">
        <v>9.4</v>
      </c>
      <c r="Q277" s="24">
        <v>17</v>
      </c>
      <c r="R277" s="24">
        <v>19.5</v>
      </c>
      <c r="S277" s="24">
        <v>146.51</v>
      </c>
      <c r="T277" s="24">
        <v>1.78</v>
      </c>
      <c r="U277" s="24">
        <v>900</v>
      </c>
      <c r="V277" s="24">
        <v>1600</v>
      </c>
      <c r="W277" s="24">
        <v>1.44</v>
      </c>
      <c r="X277" s="23" t="s">
        <v>40</v>
      </c>
      <c r="Y277" s="23" t="s">
        <v>40</v>
      </c>
      <c r="Z277" s="24">
        <v>8973</v>
      </c>
      <c r="AA277" s="24">
        <v>60</v>
      </c>
      <c r="AB277" s="24">
        <v>170</v>
      </c>
      <c r="AC277" s="24">
        <v>160</v>
      </c>
      <c r="AD277" s="23" t="s">
        <v>28</v>
      </c>
      <c r="AE277" s="23" t="s">
        <v>23</v>
      </c>
      <c r="AF277" s="23" t="s">
        <v>11</v>
      </c>
      <c r="AG277" s="23" t="s">
        <v>26</v>
      </c>
      <c r="AH277" s="23" t="s">
        <v>26</v>
      </c>
      <c r="AI277" s="23" t="s">
        <v>34</v>
      </c>
      <c r="AJ277" s="23" t="s">
        <v>11</v>
      </c>
      <c r="AK277" s="23" t="s">
        <v>23</v>
      </c>
      <c r="AL277" s="23" t="s">
        <v>111</v>
      </c>
      <c r="AM277" s="23" t="s">
        <v>26</v>
      </c>
      <c r="AN277" s="23" t="s">
        <v>14</v>
      </c>
      <c r="AO277" s="23" t="s">
        <v>26</v>
      </c>
      <c r="AP277" s="23" t="s">
        <v>14</v>
      </c>
      <c r="AQ277" s="23" t="s">
        <v>26</v>
      </c>
      <c r="AR277" s="23"/>
      <c r="AS277" s="23" t="s">
        <v>111</v>
      </c>
      <c r="AT277" s="23" t="s">
        <v>26</v>
      </c>
      <c r="AU277" s="23" t="s">
        <v>14</v>
      </c>
      <c r="AV277" s="25" t="s">
        <v>26</v>
      </c>
      <c r="AW277" s="25" t="s">
        <v>26</v>
      </c>
      <c r="AX277" s="26">
        <v>19.5</v>
      </c>
      <c r="AY277" s="26">
        <v>146.51</v>
      </c>
      <c r="AZ277" s="25" t="s">
        <v>14</v>
      </c>
      <c r="BA277" s="25" t="s">
        <v>14</v>
      </c>
      <c r="BB277" s="23" t="s">
        <v>26</v>
      </c>
      <c r="BC277" s="23" t="s">
        <v>15</v>
      </c>
      <c r="BD277" s="23" t="s">
        <v>26</v>
      </c>
      <c r="BE277" s="23" t="s">
        <v>11</v>
      </c>
      <c r="BF277" s="23" t="s">
        <v>335</v>
      </c>
      <c r="BG277" s="23" t="s">
        <v>11</v>
      </c>
      <c r="BH277" s="23" t="s">
        <v>17</v>
      </c>
      <c r="BI277" s="23" t="s">
        <v>26</v>
      </c>
      <c r="BJ277" s="23"/>
      <c r="BK277" s="23" t="s">
        <v>11</v>
      </c>
      <c r="BL277" s="23" t="s">
        <v>11</v>
      </c>
      <c r="BM277" s="23" t="s">
        <v>11</v>
      </c>
      <c r="BN277" s="23"/>
      <c r="BO277" s="24">
        <v>16</v>
      </c>
      <c r="BP277" s="24">
        <v>252</v>
      </c>
      <c r="BQ277" s="24">
        <v>250</v>
      </c>
      <c r="BR277" s="24">
        <v>236</v>
      </c>
      <c r="BS277" s="24">
        <v>200</v>
      </c>
      <c r="BT277" s="23"/>
      <c r="BU277" s="23"/>
      <c r="BV277" s="24">
        <v>14.5</v>
      </c>
      <c r="BW277" s="24">
        <v>0.14000000000000001</v>
      </c>
      <c r="BX277" s="23"/>
      <c r="BY277" s="24">
        <v>0.1</v>
      </c>
      <c r="BZ277" s="27">
        <v>0.14000000000000001</v>
      </c>
      <c r="CA277" s="27">
        <v>0.1</v>
      </c>
      <c r="CB277" s="25"/>
      <c r="CC277" s="25"/>
      <c r="CD277" s="28">
        <v>14.5</v>
      </c>
      <c r="CE277" s="28">
        <v>0.14000000000000001</v>
      </c>
      <c r="CF277" s="25"/>
      <c r="CG277" s="28">
        <v>0.1</v>
      </c>
      <c r="CH277" s="28">
        <v>16.350000000000001</v>
      </c>
      <c r="CI277" s="28">
        <v>0.5</v>
      </c>
      <c r="CJ277" s="28">
        <v>0.5</v>
      </c>
      <c r="CK277" s="28">
        <v>0</v>
      </c>
      <c r="CL277" s="28">
        <v>0</v>
      </c>
      <c r="CM277" s="28">
        <v>0.4</v>
      </c>
      <c r="CN277" s="25"/>
      <c r="CO277" s="28">
        <v>0</v>
      </c>
      <c r="CP277" s="30" t="s">
        <v>5</v>
      </c>
      <c r="CQ277" s="8">
        <f t="shared" si="45"/>
        <v>9828.6806361340532</v>
      </c>
      <c r="CR277" s="8">
        <f t="shared" si="46"/>
        <v>20</v>
      </c>
      <c r="CS277" s="8">
        <f t="shared" si="47"/>
        <v>1.5</v>
      </c>
      <c r="CT277" s="8">
        <f t="shared" si="48"/>
        <v>30</v>
      </c>
      <c r="CU277" s="8">
        <f t="shared" si="49"/>
        <v>200</v>
      </c>
      <c r="CV277" s="10">
        <f t="shared" si="50"/>
        <v>36920.519999999997</v>
      </c>
      <c r="CW277" s="10">
        <f t="shared" si="53"/>
        <v>36.920519999999996</v>
      </c>
      <c r="CX277" s="8" t="str">
        <f t="shared" si="51"/>
        <v>No</v>
      </c>
      <c r="CY277" s="30" t="s">
        <v>11</v>
      </c>
      <c r="CZ277" s="30" t="s">
        <v>11</v>
      </c>
      <c r="DA277" s="31" t="s">
        <v>11</v>
      </c>
      <c r="DB277" s="31" t="s">
        <v>11</v>
      </c>
      <c r="DC277" s="8" t="str">
        <f t="shared" si="52"/>
        <v>No</v>
      </c>
      <c r="DD277" s="8" t="s">
        <v>11</v>
      </c>
      <c r="DE277" s="30" t="s">
        <v>11</v>
      </c>
      <c r="DF277" s="10">
        <f t="shared" si="54"/>
        <v>45.254159999999999</v>
      </c>
      <c r="DG277" s="9">
        <f>IF(S277&lt;Monitors!$H$4,(S277*Monitors!$I$4)+Monitors!$J$4,IF(S277&lt;Monitors!$H$5,(S277*Monitors!$I$5)+Monitors!$J$5,IF(S277&lt;Monitors!$H$6,(S277*Monitors!$I$6)+Monitors!$J$6,IF(S277&lt;Monitors!$H$7,(Monitors!$I$7*S277)+Monitors!$J$7,IF(S277&lt;Monitors!$H$8,(S277*Monitors!$I$8)+Monitors!$J$8,IF(S277&lt;Monitors!$H$9,(S277*Monitors!$I$9)+Monitors!$J$9,IF(S277&lt;Monitors!$H$10,(S277*Monitors!$I$10)+Monitors!$J$10,IF(S277&lt;Monitors!$H$11,(S277*Monitors!$I$11)+Monitors!$J$11,Monitors!$J$12))))))))</f>
        <v>28.350624999999994</v>
      </c>
      <c r="DH277" s="10">
        <f>$DF277-(Monitors!$B$4*'All Data'!$W277)</f>
        <v>36.426960000000001</v>
      </c>
      <c r="DI277" s="10">
        <f>IF($CX277="Yes",DH277-(Monitors!$E$4*(DG277+(Monitors!$B$4*'All Data'!$W277))),'All Data'!DH277)</f>
        <v>36.426960000000001</v>
      </c>
      <c r="DJ277" s="10">
        <f>IF(DD277="Yes",'All Data'!DI277-(DG277*Monitors!$C$4),'All Data'!DI277)</f>
        <v>36.426960000000001</v>
      </c>
      <c r="DK277" s="10">
        <f>IF($DE277="Yes",DJ277-(DG277*Monitors!$D$4),'All Data'!DJ277)</f>
        <v>36.426960000000001</v>
      </c>
      <c r="DL277" s="10">
        <f>IF($CZ277="Yes",DK277-Monitors!$C$7,'All Data'!DK277)</f>
        <v>36.426960000000001</v>
      </c>
      <c r="DM277" s="10">
        <f>IF($DA277="Yes",DL277-Monitors!$D$7,'All Data'!DL277)</f>
        <v>36.426960000000001</v>
      </c>
      <c r="DN277" s="10">
        <f>IF(DB277="Yes",DM277-((DG277+(W277*Monitors!$B$4))*Monitors!$F$4),'All Data'!DM277)</f>
        <v>36.426960000000001</v>
      </c>
      <c r="DO277" s="8" t="str">
        <f t="shared" si="55"/>
        <v>No</v>
      </c>
      <c r="DP277" s="10">
        <v>1.4768208</v>
      </c>
      <c r="DQ277" s="10">
        <v>13.0231792</v>
      </c>
      <c r="DR277" s="10">
        <v>13.0231792</v>
      </c>
      <c r="DS277" s="9">
        <v>13.985731994176586</v>
      </c>
      <c r="DT277" s="9" t="s">
        <v>23</v>
      </c>
      <c r="DU277" s="14">
        <v>0</v>
      </c>
    </row>
    <row r="278" spans="1:125" ht="18" customHeight="1">
      <c r="A278" s="29">
        <v>277</v>
      </c>
      <c r="B278" s="29">
        <v>19</v>
      </c>
      <c r="C278" s="29">
        <v>858</v>
      </c>
      <c r="D278" s="21">
        <v>41827</v>
      </c>
      <c r="E278" s="21">
        <v>41998</v>
      </c>
      <c r="F278" s="21">
        <v>42011</v>
      </c>
      <c r="G278" s="20" t="s">
        <v>4</v>
      </c>
      <c r="H278" s="20" t="s">
        <v>26</v>
      </c>
      <c r="I278" s="22">
        <v>6</v>
      </c>
      <c r="J278" s="20" t="s">
        <v>5</v>
      </c>
      <c r="K278" s="20" t="s">
        <v>26</v>
      </c>
      <c r="L278" s="20" t="s">
        <v>6</v>
      </c>
      <c r="M278" s="23" t="s">
        <v>26</v>
      </c>
      <c r="N278" s="23" t="s">
        <v>7</v>
      </c>
      <c r="O278" s="23" t="s">
        <v>26</v>
      </c>
      <c r="P278" s="24">
        <v>9.3000000000000007</v>
      </c>
      <c r="Q278" s="24">
        <v>17.100000000000001</v>
      </c>
      <c r="R278" s="24">
        <v>19.5</v>
      </c>
      <c r="S278" s="24">
        <v>158.94</v>
      </c>
      <c r="T278" s="24">
        <v>1.78</v>
      </c>
      <c r="U278" s="24">
        <v>900</v>
      </c>
      <c r="V278" s="24">
        <v>1600</v>
      </c>
      <c r="W278" s="24">
        <v>1.44</v>
      </c>
      <c r="X278" s="23" t="s">
        <v>40</v>
      </c>
      <c r="Y278" s="23" t="s">
        <v>40</v>
      </c>
      <c r="Z278" s="24">
        <v>9060</v>
      </c>
      <c r="AA278" s="24">
        <v>60</v>
      </c>
      <c r="AB278" s="24">
        <v>90</v>
      </c>
      <c r="AC278" s="24">
        <v>50</v>
      </c>
      <c r="AD278" s="23" t="s">
        <v>28</v>
      </c>
      <c r="AE278" s="23" t="s">
        <v>23</v>
      </c>
      <c r="AF278" s="23" t="s">
        <v>11</v>
      </c>
      <c r="AG278" s="23" t="s">
        <v>26</v>
      </c>
      <c r="AH278" s="23" t="s">
        <v>26</v>
      </c>
      <c r="AI278" s="23" t="s">
        <v>34</v>
      </c>
      <c r="AJ278" s="23" t="s">
        <v>11</v>
      </c>
      <c r="AK278" s="23" t="s">
        <v>23</v>
      </c>
      <c r="AL278" s="23" t="s">
        <v>111</v>
      </c>
      <c r="AM278" s="23" t="s">
        <v>26</v>
      </c>
      <c r="AN278" s="23" t="s">
        <v>14</v>
      </c>
      <c r="AO278" s="23" t="s">
        <v>26</v>
      </c>
      <c r="AP278" s="23" t="s">
        <v>14</v>
      </c>
      <c r="AQ278" s="23" t="s">
        <v>26</v>
      </c>
      <c r="AR278" s="23"/>
      <c r="AS278" s="23" t="s">
        <v>111</v>
      </c>
      <c r="AT278" s="23" t="s">
        <v>26</v>
      </c>
      <c r="AU278" s="23" t="s">
        <v>14</v>
      </c>
      <c r="AV278" s="25" t="s">
        <v>26</v>
      </c>
      <c r="AW278" s="25" t="s">
        <v>26</v>
      </c>
      <c r="AX278" s="26">
        <v>19.5</v>
      </c>
      <c r="AY278" s="26">
        <v>158.94</v>
      </c>
      <c r="AZ278" s="25" t="s">
        <v>14</v>
      </c>
      <c r="BA278" s="25" t="s">
        <v>14</v>
      </c>
      <c r="BB278" s="23" t="s">
        <v>26</v>
      </c>
      <c r="BC278" s="23" t="s">
        <v>15</v>
      </c>
      <c r="BD278" s="23" t="s">
        <v>26</v>
      </c>
      <c r="BE278" s="23" t="s">
        <v>11</v>
      </c>
      <c r="BF278" s="23" t="s">
        <v>722</v>
      </c>
      <c r="BG278" s="23" t="s">
        <v>11</v>
      </c>
      <c r="BH278" s="23" t="s">
        <v>17</v>
      </c>
      <c r="BI278" s="23" t="s">
        <v>26</v>
      </c>
      <c r="BJ278" s="23"/>
      <c r="BK278" s="23" t="s">
        <v>11</v>
      </c>
      <c r="BL278" s="23" t="s">
        <v>11</v>
      </c>
      <c r="BM278" s="23" t="s">
        <v>11</v>
      </c>
      <c r="BN278" s="23"/>
      <c r="BO278" s="24">
        <v>6.6</v>
      </c>
      <c r="BP278" s="24">
        <v>251</v>
      </c>
      <c r="BQ278" s="24">
        <v>250</v>
      </c>
      <c r="BR278" s="24">
        <v>174</v>
      </c>
      <c r="BS278" s="24">
        <v>200</v>
      </c>
      <c r="BT278" s="23"/>
      <c r="BU278" s="23"/>
      <c r="BV278" s="24">
        <v>14.5</v>
      </c>
      <c r="BW278" s="24">
        <v>0.26</v>
      </c>
      <c r="BX278" s="23"/>
      <c r="BY278" s="24">
        <v>0.25</v>
      </c>
      <c r="BZ278" s="27">
        <v>0.26</v>
      </c>
      <c r="CA278" s="27">
        <v>0.25</v>
      </c>
      <c r="CB278" s="25"/>
      <c r="CC278" s="25"/>
      <c r="CD278" s="28">
        <v>14.6</v>
      </c>
      <c r="CE278" s="28">
        <v>0.28000000000000003</v>
      </c>
      <c r="CF278" s="25"/>
      <c r="CG278" s="28">
        <v>0.28000000000000003</v>
      </c>
      <c r="CH278" s="28">
        <v>16.309999999999999</v>
      </c>
      <c r="CI278" s="28">
        <v>0.5</v>
      </c>
      <c r="CJ278" s="28">
        <v>0.5</v>
      </c>
      <c r="CK278" s="28">
        <v>0</v>
      </c>
      <c r="CL278" s="28">
        <v>0</v>
      </c>
      <c r="CM278" s="28">
        <v>0.5</v>
      </c>
      <c r="CN278" s="25"/>
      <c r="CO278" s="28">
        <v>0</v>
      </c>
      <c r="CP278" s="30" t="s">
        <v>5</v>
      </c>
      <c r="CQ278" s="8">
        <f t="shared" si="45"/>
        <v>9060.0226500566259</v>
      </c>
      <c r="CR278" s="8">
        <f t="shared" si="46"/>
        <v>20</v>
      </c>
      <c r="CS278" s="8">
        <f t="shared" si="47"/>
        <v>1.5</v>
      </c>
      <c r="CT278" s="8">
        <f t="shared" si="48"/>
        <v>30</v>
      </c>
      <c r="CU278" s="8">
        <f t="shared" si="49"/>
        <v>200</v>
      </c>
      <c r="CV278" s="10">
        <f t="shared" si="50"/>
        <v>39893.94</v>
      </c>
      <c r="CW278" s="10">
        <f t="shared" si="53"/>
        <v>39.893940000000001</v>
      </c>
      <c r="CX278" s="8" t="str">
        <f t="shared" si="51"/>
        <v>No</v>
      </c>
      <c r="CY278" s="30" t="s">
        <v>11</v>
      </c>
      <c r="CZ278" s="30" t="s">
        <v>11</v>
      </c>
      <c r="DA278" s="31" t="s">
        <v>11</v>
      </c>
      <c r="DB278" s="31" t="s">
        <v>11</v>
      </c>
      <c r="DC278" s="8" t="str">
        <f t="shared" si="52"/>
        <v>No</v>
      </c>
      <c r="DD278" s="8" t="s">
        <v>11</v>
      </c>
      <c r="DE278" s="30" t="s">
        <v>11</v>
      </c>
      <c r="DF278" s="10">
        <f t="shared" si="54"/>
        <v>45.937439999999988</v>
      </c>
      <c r="DG278" s="9">
        <f>IF(S278&lt;Monitors!$H$4,(S278*Monitors!$I$4)+Monitors!$J$4,IF(S278&lt;Monitors!$H$5,(S278*Monitors!$I$5)+Monitors!$J$5,IF(S278&lt;Monitors!$H$6,(S278*Monitors!$I$6)+Monitors!$J$6,IF(S278&lt;Monitors!$H$7,(Monitors!$I$7*S278)+Monitors!$J$7,IF(S278&lt;Monitors!$H$8,(S278*Monitors!$I$8)+Monitors!$J$8,IF(S278&lt;Monitors!$H$9,(S278*Monitors!$I$9)+Monitors!$J$9,IF(S278&lt;Monitors!$H$10,(S278*Monitors!$I$10)+Monitors!$J$10,IF(S278&lt;Monitors!$H$11,(S278*Monitors!$I$11)+Monitors!$J$11,Monitors!$J$12))))))))</f>
        <v>32.612500000000004</v>
      </c>
      <c r="DH278" s="10">
        <f>$DF278-(Monitors!$B$4*'All Data'!$W278)</f>
        <v>37.11023999999999</v>
      </c>
      <c r="DI278" s="10">
        <f>IF($CX278="Yes",DH278-(Monitors!$E$4*(DG278+(Monitors!$B$4*'All Data'!$W278))),'All Data'!DH278)</f>
        <v>37.11023999999999</v>
      </c>
      <c r="DJ278" s="10">
        <f>IF(DD278="Yes",'All Data'!DI278-(DG278*Monitors!$C$4),'All Data'!DI278)</f>
        <v>37.11023999999999</v>
      </c>
      <c r="DK278" s="10">
        <f>IF($DE278="Yes",DJ278-(DG278*Monitors!$D$4),'All Data'!DJ278)</f>
        <v>37.11023999999999</v>
      </c>
      <c r="DL278" s="10">
        <f>IF($CZ278="Yes",DK278-Monitors!$C$7,'All Data'!DK278)</f>
        <v>37.11023999999999</v>
      </c>
      <c r="DM278" s="10">
        <f>IF($DA278="Yes",DL278-Monitors!$D$7,'All Data'!DL278)</f>
        <v>37.11023999999999</v>
      </c>
      <c r="DN278" s="10">
        <f>IF(DB278="Yes",DM278-((DG278+(W278*Monitors!$B$4))*Monitors!$F$4),'All Data'!DM278)</f>
        <v>37.11023999999999</v>
      </c>
      <c r="DO278" s="8" t="str">
        <f t="shared" si="55"/>
        <v>No</v>
      </c>
      <c r="DP278" s="10">
        <v>1.5957576000000002</v>
      </c>
      <c r="DQ278" s="10">
        <v>12.904242399999999</v>
      </c>
      <c r="DR278" s="10">
        <v>12.904242399999999</v>
      </c>
      <c r="DS278" s="9">
        <v>15.162914671042667</v>
      </c>
      <c r="DT278" s="9" t="s">
        <v>23</v>
      </c>
      <c r="DU278" s="14">
        <v>0</v>
      </c>
    </row>
    <row r="279" spans="1:125" ht="18" customHeight="1">
      <c r="A279" s="29">
        <v>278</v>
      </c>
      <c r="B279" s="29">
        <v>47</v>
      </c>
      <c r="C279" s="29">
        <v>29</v>
      </c>
      <c r="D279" s="21">
        <v>41348</v>
      </c>
      <c r="E279" s="21">
        <v>41351</v>
      </c>
      <c r="F279" s="21">
        <v>41353</v>
      </c>
      <c r="G279" s="20" t="s">
        <v>4</v>
      </c>
      <c r="H279" s="20" t="s">
        <v>26</v>
      </c>
      <c r="I279" s="22">
        <v>6</v>
      </c>
      <c r="J279" s="20" t="s">
        <v>5</v>
      </c>
      <c r="K279" s="20" t="s">
        <v>26</v>
      </c>
      <c r="L279" s="20" t="s">
        <v>27</v>
      </c>
      <c r="M279" s="23" t="s">
        <v>27</v>
      </c>
      <c r="N279" s="23" t="s">
        <v>7</v>
      </c>
      <c r="O279" s="23" t="s">
        <v>26</v>
      </c>
      <c r="P279" s="24">
        <v>9.6</v>
      </c>
      <c r="Q279" s="24">
        <v>17</v>
      </c>
      <c r="R279" s="24">
        <v>19.5</v>
      </c>
      <c r="S279" s="24">
        <v>162.44</v>
      </c>
      <c r="T279" s="24">
        <v>1.78</v>
      </c>
      <c r="U279" s="24">
        <v>900</v>
      </c>
      <c r="V279" s="24">
        <v>1600</v>
      </c>
      <c r="W279" s="24">
        <v>1.44</v>
      </c>
      <c r="X279" s="23" t="s">
        <v>40</v>
      </c>
      <c r="Y279" s="23" t="s">
        <v>40</v>
      </c>
      <c r="Z279" s="24">
        <v>8865</v>
      </c>
      <c r="AA279" s="24">
        <v>60</v>
      </c>
      <c r="AB279" s="24">
        <v>170</v>
      </c>
      <c r="AC279" s="24">
        <v>160</v>
      </c>
      <c r="AD279" s="23" t="s">
        <v>300</v>
      </c>
      <c r="AE279" s="23" t="s">
        <v>23</v>
      </c>
      <c r="AF279" s="23" t="s">
        <v>11</v>
      </c>
      <c r="AG279" s="23" t="s">
        <v>26</v>
      </c>
      <c r="AH279" s="23" t="s">
        <v>26</v>
      </c>
      <c r="AI279" s="23" t="s">
        <v>34</v>
      </c>
      <c r="AJ279" s="23" t="s">
        <v>11</v>
      </c>
      <c r="AK279" s="23" t="s">
        <v>23</v>
      </c>
      <c r="AL279" s="23" t="s">
        <v>111</v>
      </c>
      <c r="AM279" s="23" t="s">
        <v>14</v>
      </c>
      <c r="AN279" s="23" t="s">
        <v>14</v>
      </c>
      <c r="AO279" s="23" t="s">
        <v>14</v>
      </c>
      <c r="AP279" s="23" t="s">
        <v>14</v>
      </c>
      <c r="AQ279" s="23" t="s">
        <v>14</v>
      </c>
      <c r="AR279" s="23"/>
      <c r="AS279" s="23" t="s">
        <v>111</v>
      </c>
      <c r="AT279" s="23" t="s">
        <v>14</v>
      </c>
      <c r="AU279" s="23" t="s">
        <v>14</v>
      </c>
      <c r="AV279" s="25" t="s">
        <v>14</v>
      </c>
      <c r="AW279" s="25" t="s">
        <v>14</v>
      </c>
      <c r="AX279" s="26">
        <v>19.5</v>
      </c>
      <c r="AY279" s="26">
        <v>162.44</v>
      </c>
      <c r="AZ279" s="25" t="s">
        <v>14</v>
      </c>
      <c r="BA279" s="25" t="s">
        <v>14</v>
      </c>
      <c r="BB279" s="23" t="s">
        <v>14</v>
      </c>
      <c r="BC279" s="23" t="s">
        <v>15</v>
      </c>
      <c r="BD279" s="23" t="s">
        <v>14</v>
      </c>
      <c r="BE279" s="23" t="s">
        <v>11</v>
      </c>
      <c r="BF279" s="23" t="s">
        <v>335</v>
      </c>
      <c r="BG279" s="23" t="s">
        <v>11</v>
      </c>
      <c r="BH279" s="23" t="s">
        <v>17</v>
      </c>
      <c r="BI279" s="23" t="s">
        <v>14</v>
      </c>
      <c r="BJ279" s="23"/>
      <c r="BK279" s="23" t="s">
        <v>11</v>
      </c>
      <c r="BL279" s="23" t="s">
        <v>11</v>
      </c>
      <c r="BM279" s="23" t="s">
        <v>11</v>
      </c>
      <c r="BN279" s="23"/>
      <c r="BO279" s="24">
        <v>16.899999999999999</v>
      </c>
      <c r="BP279" s="24">
        <v>248</v>
      </c>
      <c r="BQ279" s="24">
        <v>250</v>
      </c>
      <c r="BR279" s="23"/>
      <c r="BS279" s="24">
        <v>200</v>
      </c>
      <c r="BT279" s="23"/>
      <c r="BU279" s="23"/>
      <c r="BV279" s="24">
        <v>14.54</v>
      </c>
      <c r="BW279" s="24">
        <v>0.3</v>
      </c>
      <c r="BX279" s="23"/>
      <c r="BY279" s="24">
        <v>0.2</v>
      </c>
      <c r="BZ279" s="27">
        <v>0.3</v>
      </c>
      <c r="CA279" s="27">
        <v>0.2</v>
      </c>
      <c r="CB279" s="25"/>
      <c r="CC279" s="25"/>
      <c r="CD279" s="28">
        <v>14.58</v>
      </c>
      <c r="CE279" s="28">
        <v>0.3</v>
      </c>
      <c r="CF279" s="25"/>
      <c r="CG279" s="28">
        <v>0.2</v>
      </c>
      <c r="CH279" s="28">
        <v>16.399999999999999</v>
      </c>
      <c r="CI279" s="28">
        <v>0.5</v>
      </c>
      <c r="CJ279" s="28">
        <v>0.5</v>
      </c>
      <c r="CK279" s="28">
        <v>0</v>
      </c>
      <c r="CL279" s="28">
        <v>0</v>
      </c>
      <c r="CM279" s="28">
        <v>0.5</v>
      </c>
      <c r="CN279" s="25"/>
      <c r="CO279" s="28">
        <v>0</v>
      </c>
      <c r="CP279" s="30" t="s">
        <v>5</v>
      </c>
      <c r="CQ279" s="8">
        <f t="shared" si="45"/>
        <v>8864.8116227530172</v>
      </c>
      <c r="CR279" s="8">
        <f t="shared" si="46"/>
        <v>20</v>
      </c>
      <c r="CS279" s="8">
        <f t="shared" si="47"/>
        <v>1.5</v>
      </c>
      <c r="CT279" s="8">
        <f t="shared" si="48"/>
        <v>30</v>
      </c>
      <c r="CU279" s="8">
        <f t="shared" si="49"/>
        <v>200</v>
      </c>
      <c r="CV279" s="10">
        <f t="shared" si="50"/>
        <v>40285.120000000003</v>
      </c>
      <c r="CW279" s="10">
        <f t="shared" si="53"/>
        <v>40.285119999999999</v>
      </c>
      <c r="CX279" s="8" t="str">
        <f t="shared" si="51"/>
        <v>No</v>
      </c>
      <c r="CY279" s="30" t="s">
        <v>11</v>
      </c>
      <c r="CZ279" s="30" t="s">
        <v>11</v>
      </c>
      <c r="DA279" s="31" t="s">
        <v>11</v>
      </c>
      <c r="DB279" s="31" t="s">
        <v>11</v>
      </c>
      <c r="DC279" s="8" t="str">
        <f t="shared" si="52"/>
        <v>No</v>
      </c>
      <c r="DD279" s="8" t="s">
        <v>11</v>
      </c>
      <c r="DE279" s="30" t="s">
        <v>11</v>
      </c>
      <c r="DF279" s="10">
        <f t="shared" si="54"/>
        <v>46.287839999999996</v>
      </c>
      <c r="DG279" s="9">
        <f>IF(S279&lt;Monitors!$H$4,(S279*Monitors!$I$4)+Monitors!$J$4,IF(S279&lt;Monitors!$H$5,(S279*Monitors!$I$5)+Monitors!$J$5,IF(S279&lt;Monitors!$H$6,(S279*Monitors!$I$6)+Monitors!$J$6,IF(S279&lt;Monitors!$H$7,(Monitors!$I$7*S279)+Monitors!$J$7,IF(S279&lt;Monitors!$H$8,(S279*Monitors!$I$8)+Monitors!$J$8,IF(S279&lt;Monitors!$H$9,(S279*Monitors!$I$9)+Monitors!$J$9,IF(S279&lt;Monitors!$H$10,(S279*Monitors!$I$10)+Monitors!$J$10,IF(S279&lt;Monitors!$H$11,(S279*Monitors!$I$11)+Monitors!$J$11,Monitors!$J$12))))))))</f>
        <v>33.341666666666669</v>
      </c>
      <c r="DH279" s="10">
        <f>$DF279-(Monitors!$B$4*'All Data'!$W279)</f>
        <v>37.460639999999998</v>
      </c>
      <c r="DI279" s="10">
        <f>IF($CX279="Yes",DH279-(Monitors!$E$4*(DG279+(Monitors!$B$4*'All Data'!$W279))),'All Data'!DH279)</f>
        <v>37.460639999999998</v>
      </c>
      <c r="DJ279" s="10">
        <f>IF(DD279="Yes",'All Data'!DI279-(DG279*Monitors!$C$4),'All Data'!DI279)</f>
        <v>37.460639999999998</v>
      </c>
      <c r="DK279" s="10">
        <f>IF($DE279="Yes",DJ279-(DG279*Monitors!$D$4),'All Data'!DJ279)</f>
        <v>37.460639999999998</v>
      </c>
      <c r="DL279" s="10">
        <f>IF($CZ279="Yes",DK279-Monitors!$C$7,'All Data'!DK279)</f>
        <v>37.460639999999998</v>
      </c>
      <c r="DM279" s="10">
        <f>IF($DA279="Yes",DL279-Monitors!$D$7,'All Data'!DL279)</f>
        <v>37.460639999999998</v>
      </c>
      <c r="DN279" s="10">
        <f>IF(DB279="Yes",DM279-((DG279+(W279*Monitors!$B$4))*Monitors!$F$4),'All Data'!DM279)</f>
        <v>37.460639999999998</v>
      </c>
      <c r="DO279" s="8" t="str">
        <f t="shared" si="55"/>
        <v>No</v>
      </c>
      <c r="DP279" s="10">
        <v>1.6114048000000003</v>
      </c>
      <c r="DQ279" s="10">
        <v>12.928595199999998</v>
      </c>
      <c r="DR279" s="10">
        <v>12.928595199999998</v>
      </c>
      <c r="DS279" s="9">
        <v>15.494066903869093</v>
      </c>
      <c r="DT279" s="9" t="s">
        <v>23</v>
      </c>
      <c r="DU279" s="14">
        <v>0</v>
      </c>
    </row>
    <row r="280" spans="1:125" ht="18" customHeight="1">
      <c r="A280" s="29">
        <v>279</v>
      </c>
      <c r="B280" s="29">
        <v>19</v>
      </c>
      <c r="C280" s="29">
        <v>673</v>
      </c>
      <c r="D280" s="21">
        <v>41913</v>
      </c>
      <c r="E280" s="21">
        <v>41898</v>
      </c>
      <c r="F280" s="21">
        <v>41900</v>
      </c>
      <c r="G280" s="20"/>
      <c r="H280" s="20" t="s">
        <v>424</v>
      </c>
      <c r="I280" s="22">
        <v>6</v>
      </c>
      <c r="J280" s="20" t="s">
        <v>5</v>
      </c>
      <c r="K280" s="20"/>
      <c r="L280" s="20" t="s">
        <v>6</v>
      </c>
      <c r="M280" s="23"/>
      <c r="N280" s="23" t="s">
        <v>7</v>
      </c>
      <c r="O280" s="23"/>
      <c r="P280" s="24">
        <v>9</v>
      </c>
      <c r="Q280" s="24">
        <v>17</v>
      </c>
      <c r="R280" s="24">
        <v>20</v>
      </c>
      <c r="S280" s="24">
        <v>159</v>
      </c>
      <c r="T280" s="24">
        <v>1.78</v>
      </c>
      <c r="U280" s="24">
        <v>900</v>
      </c>
      <c r="V280" s="24">
        <v>1600</v>
      </c>
      <c r="W280" s="24">
        <v>1.44</v>
      </c>
      <c r="X280" s="23" t="s">
        <v>40</v>
      </c>
      <c r="Y280" s="23" t="s">
        <v>40</v>
      </c>
      <c r="Z280" s="24">
        <v>187</v>
      </c>
      <c r="AA280" s="24">
        <v>60</v>
      </c>
      <c r="AB280" s="24">
        <v>170</v>
      </c>
      <c r="AC280" s="24">
        <v>160</v>
      </c>
      <c r="AD280" s="23" t="s">
        <v>10</v>
      </c>
      <c r="AE280" s="23" t="s">
        <v>11</v>
      </c>
      <c r="AF280" s="23" t="s">
        <v>11</v>
      </c>
      <c r="AG280" s="23"/>
      <c r="AH280" s="23"/>
      <c r="AI280" s="23" t="s">
        <v>34</v>
      </c>
      <c r="AJ280" s="23" t="s">
        <v>11</v>
      </c>
      <c r="AK280" s="23" t="s">
        <v>11</v>
      </c>
      <c r="AL280" s="23" t="s">
        <v>111</v>
      </c>
      <c r="AM280" s="23"/>
      <c r="AN280" s="23" t="s">
        <v>14</v>
      </c>
      <c r="AO280" s="23"/>
      <c r="AP280" s="23" t="s">
        <v>14</v>
      </c>
      <c r="AQ280" s="23"/>
      <c r="AR280" s="23"/>
      <c r="AS280" s="23" t="s">
        <v>111</v>
      </c>
      <c r="AT280" s="23"/>
      <c r="AU280" s="23" t="s">
        <v>14</v>
      </c>
      <c r="AV280" s="25"/>
      <c r="AW280" s="25"/>
      <c r="AX280" s="26">
        <v>20</v>
      </c>
      <c r="AY280" s="26">
        <v>159</v>
      </c>
      <c r="AZ280" s="25" t="s">
        <v>14</v>
      </c>
      <c r="BA280" s="25" t="s">
        <v>14</v>
      </c>
      <c r="BB280" s="23"/>
      <c r="BC280" s="23" t="s">
        <v>24</v>
      </c>
      <c r="BD280" s="23" t="s">
        <v>79</v>
      </c>
      <c r="BE280" s="23" t="s">
        <v>11</v>
      </c>
      <c r="BF280" s="23" t="s">
        <v>16</v>
      </c>
      <c r="BG280" s="23" t="s">
        <v>11</v>
      </c>
      <c r="BH280" s="23" t="s">
        <v>17</v>
      </c>
      <c r="BI280" s="23"/>
      <c r="BJ280" s="23" t="s">
        <v>157</v>
      </c>
      <c r="BK280" s="23" t="s">
        <v>11</v>
      </c>
      <c r="BL280" s="23" t="s">
        <v>11</v>
      </c>
      <c r="BM280" s="23"/>
      <c r="BN280" s="23"/>
      <c r="BO280" s="24">
        <v>7</v>
      </c>
      <c r="BP280" s="24">
        <v>279</v>
      </c>
      <c r="BQ280" s="24">
        <v>200</v>
      </c>
      <c r="BR280" s="24">
        <v>231</v>
      </c>
      <c r="BS280" s="24">
        <v>201</v>
      </c>
      <c r="BT280" s="23"/>
      <c r="BU280" s="23"/>
      <c r="BV280" s="24">
        <v>14.55</v>
      </c>
      <c r="BW280" s="24">
        <v>0.2</v>
      </c>
      <c r="BX280" s="24">
        <v>0</v>
      </c>
      <c r="BY280" s="24">
        <v>0.13</v>
      </c>
      <c r="BZ280" s="27">
        <v>0.2</v>
      </c>
      <c r="CA280" s="27">
        <v>0.13</v>
      </c>
      <c r="CB280" s="25"/>
      <c r="CC280" s="25" t="s">
        <v>20</v>
      </c>
      <c r="CD280" s="28">
        <v>14.23</v>
      </c>
      <c r="CE280" s="28">
        <v>0.2</v>
      </c>
      <c r="CF280" s="28">
        <v>0</v>
      </c>
      <c r="CG280" s="28">
        <v>0.15</v>
      </c>
      <c r="CH280" s="28">
        <v>16.3</v>
      </c>
      <c r="CI280" s="28">
        <v>0.5</v>
      </c>
      <c r="CJ280" s="28">
        <v>0.5</v>
      </c>
      <c r="CK280" s="25"/>
      <c r="CL280" s="25"/>
      <c r="CM280" s="28">
        <v>0.5</v>
      </c>
      <c r="CN280" s="25"/>
      <c r="CO280" s="28">
        <v>0</v>
      </c>
      <c r="CP280" s="30" t="s">
        <v>5</v>
      </c>
      <c r="CQ280" s="8">
        <f t="shared" si="45"/>
        <v>9056.6037735849059</v>
      </c>
      <c r="CR280" s="8">
        <f t="shared" si="46"/>
        <v>22</v>
      </c>
      <c r="CS280" s="8">
        <f t="shared" si="47"/>
        <v>1.5</v>
      </c>
      <c r="CT280" s="8">
        <f t="shared" si="48"/>
        <v>30</v>
      </c>
      <c r="CU280" s="8">
        <f t="shared" si="49"/>
        <v>200</v>
      </c>
      <c r="CV280" s="10">
        <f t="shared" si="50"/>
        <v>44361</v>
      </c>
      <c r="CW280" s="10">
        <f t="shared" si="53"/>
        <v>44.360999999999997</v>
      </c>
      <c r="CX280" s="8" t="str">
        <f t="shared" si="51"/>
        <v>No</v>
      </c>
      <c r="CY280" s="30" t="s">
        <v>11</v>
      </c>
      <c r="CZ280" s="30" t="s">
        <v>11</v>
      </c>
      <c r="DA280" s="31" t="s">
        <v>11</v>
      </c>
      <c r="DB280" s="31" t="s">
        <v>11</v>
      </c>
      <c r="DC280" s="8" t="str">
        <f t="shared" si="52"/>
        <v>No</v>
      </c>
      <c r="DD280" s="8" t="s">
        <v>11</v>
      </c>
      <c r="DE280" s="30" t="s">
        <v>11</v>
      </c>
      <c r="DF280" s="10">
        <f t="shared" si="54"/>
        <v>45.749099999999999</v>
      </c>
      <c r="DG280" s="9">
        <f>IF(S280&lt;Monitors!$H$4,(S280*Monitors!$I$4)+Monitors!$J$4,IF(S280&lt;Monitors!$H$5,(S280*Monitors!$I$5)+Monitors!$J$5,IF(S280&lt;Monitors!$H$6,(S280*Monitors!$I$6)+Monitors!$J$6,IF(S280&lt;Monitors!$H$7,(Monitors!$I$7*S280)+Monitors!$J$7,IF(S280&lt;Monitors!$H$8,(S280*Monitors!$I$8)+Monitors!$J$8,IF(S280&lt;Monitors!$H$9,(S280*Monitors!$I$9)+Monitors!$J$9,IF(S280&lt;Monitors!$H$10,(S280*Monitors!$I$10)+Monitors!$J$10,IF(S280&lt;Monitors!$H$11,(S280*Monitors!$I$11)+Monitors!$J$11,Monitors!$J$12))))))))</f>
        <v>32.625</v>
      </c>
      <c r="DH280" s="10">
        <f>$DF280-(Monitors!$B$4*'All Data'!$W280)</f>
        <v>36.921900000000001</v>
      </c>
      <c r="DI280" s="10">
        <f>IF($CX280="Yes",DH280-(Monitors!$E$4*(DG280+(Monitors!$B$4*'All Data'!$W280))),'All Data'!DH280)</f>
        <v>36.921900000000001</v>
      </c>
      <c r="DJ280" s="10">
        <f>IF(DD280="Yes",'All Data'!DI280-(DG280*Monitors!$C$4),'All Data'!DI280)</f>
        <v>36.921900000000001</v>
      </c>
      <c r="DK280" s="10">
        <f>IF($DE280="Yes",DJ280-(DG280*Monitors!$D$4),'All Data'!DJ280)</f>
        <v>36.921900000000001</v>
      </c>
      <c r="DL280" s="10">
        <f>IF($CZ280="Yes",DK280-Monitors!$C$7,'All Data'!DK280)</f>
        <v>36.921900000000001</v>
      </c>
      <c r="DM280" s="10">
        <f>IF($DA280="Yes",DL280-Monitors!$D$7,'All Data'!DL280)</f>
        <v>36.921900000000001</v>
      </c>
      <c r="DN280" s="10">
        <f>IF(DB280="Yes",DM280-((DG280+(W280*Monitors!$B$4))*Monitors!$F$4),'All Data'!DM280)</f>
        <v>36.921900000000001</v>
      </c>
      <c r="DO280" s="8" t="str">
        <f t="shared" si="55"/>
        <v>No</v>
      </c>
      <c r="DP280" s="10">
        <v>1.7744400000000002</v>
      </c>
      <c r="DQ280" s="10">
        <v>12.77556</v>
      </c>
      <c r="DR280" s="10">
        <v>12.77556</v>
      </c>
      <c r="DS280" s="9">
        <v>15.168592784234944</v>
      </c>
      <c r="DT280" s="9" t="s">
        <v>23</v>
      </c>
      <c r="DU280" s="14">
        <v>0</v>
      </c>
    </row>
    <row r="281" spans="1:125" ht="18" customHeight="1">
      <c r="A281" s="29">
        <v>280</v>
      </c>
      <c r="B281" s="29">
        <v>52</v>
      </c>
      <c r="C281" s="29">
        <v>1335</v>
      </c>
      <c r="D281" s="21">
        <v>41358</v>
      </c>
      <c r="E281" s="21">
        <v>41305</v>
      </c>
      <c r="F281" s="21">
        <v>41306</v>
      </c>
      <c r="G281" s="20" t="s">
        <v>4</v>
      </c>
      <c r="H281" s="20"/>
      <c r="I281" s="22">
        <v>6</v>
      </c>
      <c r="J281" s="20" t="s">
        <v>5</v>
      </c>
      <c r="K281" s="20"/>
      <c r="L281" s="20" t="s">
        <v>6</v>
      </c>
      <c r="M281" s="23"/>
      <c r="N281" s="23" t="s">
        <v>7</v>
      </c>
      <c r="O281" s="23"/>
      <c r="P281" s="24">
        <v>9.6</v>
      </c>
      <c r="Q281" s="24">
        <v>17</v>
      </c>
      <c r="R281" s="24">
        <v>19.5</v>
      </c>
      <c r="S281" s="24">
        <v>162.69999999999999</v>
      </c>
      <c r="T281" s="24">
        <v>1.78</v>
      </c>
      <c r="U281" s="24">
        <v>1600</v>
      </c>
      <c r="V281" s="24">
        <v>900</v>
      </c>
      <c r="W281" s="24">
        <v>1.44</v>
      </c>
      <c r="X281" s="23" t="s">
        <v>109</v>
      </c>
      <c r="Y281" s="23" t="s">
        <v>109</v>
      </c>
      <c r="Z281" s="24">
        <v>8850</v>
      </c>
      <c r="AA281" s="24">
        <v>60</v>
      </c>
      <c r="AB281" s="24">
        <v>170</v>
      </c>
      <c r="AC281" s="24">
        <v>160</v>
      </c>
      <c r="AD281" s="23" t="s">
        <v>10</v>
      </c>
      <c r="AE281" s="23" t="s">
        <v>23</v>
      </c>
      <c r="AF281" s="23" t="s">
        <v>11</v>
      </c>
      <c r="AG281" s="23"/>
      <c r="AH281" s="23"/>
      <c r="AI281" s="23" t="s">
        <v>12</v>
      </c>
      <c r="AJ281" s="23" t="s">
        <v>11</v>
      </c>
      <c r="AK281" s="23" t="s">
        <v>23</v>
      </c>
      <c r="AL281" s="23" t="s">
        <v>53</v>
      </c>
      <c r="AM281" s="23"/>
      <c r="AN281" s="23" t="s">
        <v>207</v>
      </c>
      <c r="AO281" s="23"/>
      <c r="AP281" s="23" t="s">
        <v>36</v>
      </c>
      <c r="AQ281" s="23"/>
      <c r="AR281" s="23"/>
      <c r="AS281" s="23" t="s">
        <v>53</v>
      </c>
      <c r="AT281" s="23"/>
      <c r="AU281" s="23" t="s">
        <v>83</v>
      </c>
      <c r="AV281" s="25"/>
      <c r="AW281" s="25"/>
      <c r="AX281" s="26">
        <v>19.5</v>
      </c>
      <c r="AY281" s="26">
        <v>162.69999999999999</v>
      </c>
      <c r="AZ281" s="25" t="s">
        <v>207</v>
      </c>
      <c r="BA281" s="25" t="s">
        <v>83</v>
      </c>
      <c r="BB281" s="23"/>
      <c r="BC281" s="23" t="s">
        <v>15</v>
      </c>
      <c r="BD281" s="23"/>
      <c r="BE281" s="23" t="s">
        <v>11</v>
      </c>
      <c r="BF281" s="23" t="s">
        <v>705</v>
      </c>
      <c r="BG281" s="23" t="s">
        <v>11</v>
      </c>
      <c r="BH281" s="23" t="s">
        <v>17</v>
      </c>
      <c r="BI281" s="23"/>
      <c r="BJ281" s="23" t="s">
        <v>18</v>
      </c>
      <c r="BK281" s="23" t="s">
        <v>11</v>
      </c>
      <c r="BL281" s="23" t="s">
        <v>11</v>
      </c>
      <c r="BM281" s="23"/>
      <c r="BN281" s="23"/>
      <c r="BO281" s="24">
        <v>18.600000000000001</v>
      </c>
      <c r="BP281" s="24">
        <v>253.1</v>
      </c>
      <c r="BQ281" s="24">
        <v>300</v>
      </c>
      <c r="BR281" s="24">
        <v>249.8</v>
      </c>
      <c r="BS281" s="24">
        <v>200.7</v>
      </c>
      <c r="BT281" s="23"/>
      <c r="BU281" s="23"/>
      <c r="BV281" s="24">
        <v>14.61</v>
      </c>
      <c r="BW281" s="24">
        <v>0.91</v>
      </c>
      <c r="BX281" s="24">
        <v>0.47</v>
      </c>
      <c r="BY281" s="24">
        <v>0.31</v>
      </c>
      <c r="BZ281" s="27">
        <v>0.91</v>
      </c>
      <c r="CA281" s="27">
        <v>0.31</v>
      </c>
      <c r="CB281" s="25"/>
      <c r="CC281" s="25"/>
      <c r="CD281" s="28">
        <v>14.67</v>
      </c>
      <c r="CE281" s="28">
        <v>0.92</v>
      </c>
      <c r="CF281" s="28">
        <v>0.48</v>
      </c>
      <c r="CG281" s="28">
        <v>0.38</v>
      </c>
      <c r="CH281" s="28">
        <v>16.399999999999999</v>
      </c>
      <c r="CI281" s="28">
        <v>1</v>
      </c>
      <c r="CJ281" s="28">
        <v>0.5</v>
      </c>
      <c r="CK281" s="25"/>
      <c r="CL281" s="25"/>
      <c r="CM281" s="28">
        <v>0.55000000000000004</v>
      </c>
      <c r="CN281" s="25"/>
      <c r="CO281" s="28">
        <v>0</v>
      </c>
      <c r="CP281" s="30" t="s">
        <v>5</v>
      </c>
      <c r="CQ281" s="8">
        <f t="shared" si="45"/>
        <v>8850.6453595574676</v>
      </c>
      <c r="CR281" s="8">
        <f t="shared" si="46"/>
        <v>20</v>
      </c>
      <c r="CS281" s="8">
        <f t="shared" si="47"/>
        <v>1.5</v>
      </c>
      <c r="CT281" s="8">
        <f t="shared" si="48"/>
        <v>30</v>
      </c>
      <c r="CU281" s="8">
        <f t="shared" si="49"/>
        <v>200</v>
      </c>
      <c r="CV281" s="10">
        <f t="shared" si="50"/>
        <v>41179.369999999995</v>
      </c>
      <c r="CW281" s="10">
        <f t="shared" si="53"/>
        <v>41.179369999999999</v>
      </c>
      <c r="CX281" s="8" t="str">
        <f t="shared" si="51"/>
        <v>No</v>
      </c>
      <c r="CY281" s="30" t="s">
        <v>11</v>
      </c>
      <c r="CZ281" s="30" t="s">
        <v>11</v>
      </c>
      <c r="DA281" s="31" t="s">
        <v>11</v>
      </c>
      <c r="DB281" s="31" t="s">
        <v>11</v>
      </c>
      <c r="DC281" s="8" t="str">
        <f t="shared" si="52"/>
        <v>No</v>
      </c>
      <c r="DD281" s="8" t="s">
        <v>11</v>
      </c>
      <c r="DE281" s="30" t="s">
        <v>11</v>
      </c>
      <c r="DF281" s="10">
        <f t="shared" si="54"/>
        <v>49.975799999999992</v>
      </c>
      <c r="DG281" s="9">
        <f>IF(S281&lt;Monitors!$H$4,(S281*Monitors!$I$4)+Monitors!$J$4,IF(S281&lt;Monitors!$H$5,(S281*Monitors!$I$5)+Monitors!$J$5,IF(S281&lt;Monitors!$H$6,(S281*Monitors!$I$6)+Monitors!$J$6,IF(S281&lt;Monitors!$H$7,(Monitors!$I$7*S281)+Monitors!$J$7,IF(S281&lt;Monitors!$H$8,(S281*Monitors!$I$8)+Monitors!$J$8,IF(S281&lt;Monitors!$H$9,(S281*Monitors!$I$9)+Monitors!$J$9,IF(S281&lt;Monitors!$H$10,(S281*Monitors!$I$10)+Monitors!$J$10,IF(S281&lt;Monitors!$H$11,(S281*Monitors!$I$11)+Monitors!$J$11,Monitors!$J$12))))))))</f>
        <v>33.395833333333336</v>
      </c>
      <c r="DH281" s="10">
        <f>$DF281-(Monitors!$B$4*'All Data'!$W281)</f>
        <v>41.148599999999995</v>
      </c>
      <c r="DI281" s="10">
        <f>IF($CX281="Yes",DH281-(Monitors!$E$4*(DG281+(Monitors!$B$4*'All Data'!$W281))),'All Data'!DH281)</f>
        <v>41.148599999999995</v>
      </c>
      <c r="DJ281" s="10">
        <f>IF(DD281="Yes",'All Data'!DI281-(DG281*Monitors!$C$4),'All Data'!DI281)</f>
        <v>41.148599999999995</v>
      </c>
      <c r="DK281" s="10">
        <f>IF($DE281="Yes",DJ281-(DG281*Monitors!$D$4),'All Data'!DJ281)</f>
        <v>41.148599999999995</v>
      </c>
      <c r="DL281" s="10">
        <f>IF($CZ281="Yes",DK281-Monitors!$C$7,'All Data'!DK281)</f>
        <v>41.148599999999995</v>
      </c>
      <c r="DM281" s="10">
        <f>IF($DA281="Yes",DL281-Monitors!$D$7,'All Data'!DL281)</f>
        <v>41.148599999999995</v>
      </c>
      <c r="DN281" s="10">
        <f>IF(DB281="Yes",DM281-((DG281+(W281*Monitors!$B$4))*Monitors!$F$4),'All Data'!DM281)</f>
        <v>41.148599999999995</v>
      </c>
      <c r="DO281" s="8" t="str">
        <f t="shared" si="55"/>
        <v>No</v>
      </c>
      <c r="DP281" s="10">
        <v>1.6471747999999999</v>
      </c>
      <c r="DQ281" s="10">
        <v>12.962825199999999</v>
      </c>
      <c r="DR281" s="10">
        <v>12.962825199999999</v>
      </c>
      <c r="DS281" s="9">
        <v>15.518660944462322</v>
      </c>
      <c r="DT281" s="9" t="s">
        <v>23</v>
      </c>
      <c r="DU281" s="14">
        <v>0</v>
      </c>
    </row>
    <row r="282" spans="1:125" ht="18" customHeight="1">
      <c r="A282" s="29">
        <v>281</v>
      </c>
      <c r="B282" s="29">
        <v>13</v>
      </c>
      <c r="C282" s="29">
        <v>783</v>
      </c>
      <c r="D282" s="21">
        <v>41995</v>
      </c>
      <c r="E282" s="21">
        <v>41989</v>
      </c>
      <c r="F282" s="21">
        <v>42109</v>
      </c>
      <c r="G282" s="20" t="s">
        <v>4</v>
      </c>
      <c r="H282" s="20" t="s">
        <v>26</v>
      </c>
      <c r="I282" s="22">
        <v>6</v>
      </c>
      <c r="J282" s="20" t="s">
        <v>5</v>
      </c>
      <c r="K282" s="20" t="s">
        <v>26</v>
      </c>
      <c r="L282" s="20" t="s">
        <v>6</v>
      </c>
      <c r="M282" s="23" t="s">
        <v>26</v>
      </c>
      <c r="N282" s="23" t="s">
        <v>7</v>
      </c>
      <c r="O282" s="23" t="s">
        <v>26</v>
      </c>
      <c r="P282" s="24">
        <v>9.8000000000000007</v>
      </c>
      <c r="Q282" s="24">
        <v>17.399999999999999</v>
      </c>
      <c r="R282" s="24">
        <v>20</v>
      </c>
      <c r="S282" s="24">
        <v>170.52</v>
      </c>
      <c r="T282" s="24">
        <v>1.78</v>
      </c>
      <c r="U282" s="24">
        <v>900</v>
      </c>
      <c r="V282" s="24">
        <v>1600</v>
      </c>
      <c r="W282" s="24">
        <v>1.44</v>
      </c>
      <c r="X282" s="23" t="s">
        <v>40</v>
      </c>
      <c r="Y282" s="23" t="s">
        <v>40</v>
      </c>
      <c r="Z282" s="24">
        <v>8445</v>
      </c>
      <c r="AA282" s="24">
        <v>60</v>
      </c>
      <c r="AB282" s="24">
        <v>170</v>
      </c>
      <c r="AC282" s="24">
        <v>160</v>
      </c>
      <c r="AD282" s="23" t="s">
        <v>28</v>
      </c>
      <c r="AE282" s="23" t="s">
        <v>23</v>
      </c>
      <c r="AF282" s="23" t="s">
        <v>11</v>
      </c>
      <c r="AG282" s="23" t="s">
        <v>26</v>
      </c>
      <c r="AH282" s="23" t="s">
        <v>26</v>
      </c>
      <c r="AI282" s="23" t="s">
        <v>12</v>
      </c>
      <c r="AJ282" s="23" t="s">
        <v>11</v>
      </c>
      <c r="AK282" s="23" t="s">
        <v>23</v>
      </c>
      <c r="AL282" s="23" t="s">
        <v>404</v>
      </c>
      <c r="AM282" s="23" t="s">
        <v>189</v>
      </c>
      <c r="AN282" s="23" t="s">
        <v>14</v>
      </c>
      <c r="AO282" s="23" t="s">
        <v>14</v>
      </c>
      <c r="AP282" s="23" t="s">
        <v>14</v>
      </c>
      <c r="AQ282" s="23" t="s">
        <v>14</v>
      </c>
      <c r="AR282" s="23"/>
      <c r="AS282" s="23" t="s">
        <v>404</v>
      </c>
      <c r="AT282" s="23" t="s">
        <v>189</v>
      </c>
      <c r="AU282" s="23" t="s">
        <v>14</v>
      </c>
      <c r="AV282" s="25" t="s">
        <v>14</v>
      </c>
      <c r="AW282" s="25" t="s">
        <v>14</v>
      </c>
      <c r="AX282" s="26">
        <v>20</v>
      </c>
      <c r="AY282" s="26">
        <v>170.52</v>
      </c>
      <c r="AZ282" s="25" t="s">
        <v>14</v>
      </c>
      <c r="BA282" s="25" t="s">
        <v>14</v>
      </c>
      <c r="BB282" s="23" t="s">
        <v>14</v>
      </c>
      <c r="BC282" s="23" t="s">
        <v>15</v>
      </c>
      <c r="BD282" s="23" t="s">
        <v>14</v>
      </c>
      <c r="BE282" s="23" t="s">
        <v>11</v>
      </c>
      <c r="BF282" s="23" t="s">
        <v>378</v>
      </c>
      <c r="BG282" s="23" t="s">
        <v>11</v>
      </c>
      <c r="BH282" s="23" t="s">
        <v>17</v>
      </c>
      <c r="BI282" s="23" t="s">
        <v>14</v>
      </c>
      <c r="BJ282" s="23"/>
      <c r="BK282" s="23" t="s">
        <v>11</v>
      </c>
      <c r="BL282" s="23" t="s">
        <v>11</v>
      </c>
      <c r="BM282" s="23" t="s">
        <v>11</v>
      </c>
      <c r="BN282" s="23"/>
      <c r="BO282" s="24">
        <v>15</v>
      </c>
      <c r="BP282" s="24">
        <v>260</v>
      </c>
      <c r="BQ282" s="24">
        <v>260</v>
      </c>
      <c r="BR282" s="24">
        <v>230</v>
      </c>
      <c r="BS282" s="24">
        <v>200</v>
      </c>
      <c r="BT282" s="23"/>
      <c r="BU282" s="23"/>
      <c r="BV282" s="24">
        <v>14.62</v>
      </c>
      <c r="BW282" s="24">
        <v>0.26</v>
      </c>
      <c r="BX282" s="23"/>
      <c r="BY282" s="24">
        <v>0.16</v>
      </c>
      <c r="BZ282" s="27">
        <v>0.26</v>
      </c>
      <c r="CA282" s="27">
        <v>0.16</v>
      </c>
      <c r="CB282" s="25"/>
      <c r="CC282" s="25"/>
      <c r="CD282" s="28">
        <v>14.67</v>
      </c>
      <c r="CE282" s="28">
        <v>0.3</v>
      </c>
      <c r="CF282" s="25"/>
      <c r="CG282" s="28">
        <v>0.19</v>
      </c>
      <c r="CH282" s="28">
        <v>16.600000000000001</v>
      </c>
      <c r="CI282" s="28">
        <v>0.5</v>
      </c>
      <c r="CJ282" s="28">
        <v>0.5</v>
      </c>
      <c r="CK282" s="28">
        <v>0</v>
      </c>
      <c r="CL282" s="28">
        <v>0</v>
      </c>
      <c r="CM282" s="28">
        <v>0.5</v>
      </c>
      <c r="CN282" s="25"/>
      <c r="CO282" s="28">
        <v>0</v>
      </c>
      <c r="CP282" s="30" t="s">
        <v>5</v>
      </c>
      <c r="CQ282" s="8">
        <f t="shared" si="45"/>
        <v>8444.7572132301193</v>
      </c>
      <c r="CR282" s="8">
        <f t="shared" si="46"/>
        <v>22</v>
      </c>
      <c r="CS282" s="8">
        <f t="shared" si="47"/>
        <v>1.5</v>
      </c>
      <c r="CT282" s="8">
        <f t="shared" si="48"/>
        <v>30</v>
      </c>
      <c r="CU282" s="8">
        <f t="shared" si="49"/>
        <v>200</v>
      </c>
      <c r="CV282" s="10">
        <f t="shared" si="50"/>
        <v>44335.200000000004</v>
      </c>
      <c r="CW282" s="10">
        <f t="shared" si="53"/>
        <v>44.335200000000007</v>
      </c>
      <c r="CX282" s="8" t="str">
        <f t="shared" si="51"/>
        <v>No</v>
      </c>
      <c r="CY282" s="30" t="s">
        <v>11</v>
      </c>
      <c r="CZ282" s="30" t="s">
        <v>11</v>
      </c>
      <c r="DA282" s="31" t="s">
        <v>11</v>
      </c>
      <c r="DB282" s="31" t="s">
        <v>11</v>
      </c>
      <c r="DC282" s="8" t="str">
        <f t="shared" si="52"/>
        <v>No</v>
      </c>
      <c r="DD282" s="8" t="s">
        <v>11</v>
      </c>
      <c r="DE282" s="30" t="s">
        <v>11</v>
      </c>
      <c r="DF282" s="10">
        <f t="shared" si="54"/>
        <v>46.305359999999986</v>
      </c>
      <c r="DG282" s="9">
        <f>IF(S282&lt;Monitors!$H$4,(S282*Monitors!$I$4)+Monitors!$J$4,IF(S282&lt;Monitors!$H$5,(S282*Monitors!$I$5)+Monitors!$J$5,IF(S282&lt;Monitors!$H$6,(S282*Monitors!$I$6)+Monitors!$J$6,IF(S282&lt;Monitors!$H$7,(Monitors!$I$7*S282)+Monitors!$J$7,IF(S282&lt;Monitors!$H$8,(S282*Monitors!$I$8)+Monitors!$J$8,IF(S282&lt;Monitors!$H$9,(S282*Monitors!$I$9)+Monitors!$J$9,IF(S282&lt;Monitors!$H$10,(S282*Monitors!$I$10)+Monitors!$J$10,IF(S282&lt;Monitors!$H$11,(S282*Monitors!$I$11)+Monitors!$J$11,Monitors!$J$12))))))))</f>
        <v>35.025000000000006</v>
      </c>
      <c r="DH282" s="10">
        <f>$DF282-(Monitors!$B$4*'All Data'!$W282)</f>
        <v>37.478159999999988</v>
      </c>
      <c r="DI282" s="10">
        <f>IF($CX282="Yes",DH282-(Monitors!$E$4*(DG282+(Monitors!$B$4*'All Data'!$W282))),'All Data'!DH282)</f>
        <v>37.478159999999988</v>
      </c>
      <c r="DJ282" s="10">
        <f>IF(DD282="Yes",'All Data'!DI282-(DG282*Monitors!$C$4),'All Data'!DI282)</f>
        <v>37.478159999999988</v>
      </c>
      <c r="DK282" s="10">
        <f>IF($DE282="Yes",DJ282-(DG282*Monitors!$D$4),'All Data'!DJ282)</f>
        <v>37.478159999999988</v>
      </c>
      <c r="DL282" s="10">
        <f>IF($CZ282="Yes",DK282-Monitors!$C$7,'All Data'!DK282)</f>
        <v>37.478159999999988</v>
      </c>
      <c r="DM282" s="10">
        <f>IF($DA282="Yes",DL282-Monitors!$D$7,'All Data'!DL282)</f>
        <v>37.478159999999988</v>
      </c>
      <c r="DN282" s="10">
        <f>IF(DB282="Yes",DM282-((DG282+(W282*Monitors!$B$4))*Monitors!$F$4),'All Data'!DM282)</f>
        <v>37.478159999999988</v>
      </c>
      <c r="DO282" s="8" t="str">
        <f t="shared" si="55"/>
        <v>No</v>
      </c>
      <c r="DP282" s="10">
        <v>1.7734080000000003</v>
      </c>
      <c r="DQ282" s="10">
        <v>12.846591999999999</v>
      </c>
      <c r="DR282" s="10">
        <v>12.846591999999999</v>
      </c>
      <c r="DS282" s="9">
        <v>16.257982106654769</v>
      </c>
      <c r="DT282" s="9" t="s">
        <v>23</v>
      </c>
      <c r="DU282" s="14">
        <v>0</v>
      </c>
    </row>
    <row r="283" spans="1:125" ht="18" customHeight="1">
      <c r="A283" s="29">
        <v>282</v>
      </c>
      <c r="B283" s="29">
        <v>24</v>
      </c>
      <c r="C283" s="29">
        <v>50</v>
      </c>
      <c r="D283" s="21">
        <v>41505</v>
      </c>
      <c r="E283" s="21">
        <v>41495</v>
      </c>
      <c r="F283" s="21">
        <v>41499</v>
      </c>
      <c r="G283" s="20" t="s">
        <v>4</v>
      </c>
      <c r="H283" s="20"/>
      <c r="I283" s="22">
        <v>6</v>
      </c>
      <c r="J283" s="20" t="s">
        <v>5</v>
      </c>
      <c r="K283" s="20"/>
      <c r="L283" s="20" t="s">
        <v>6</v>
      </c>
      <c r="M283" s="23"/>
      <c r="N283" s="23" t="s">
        <v>7</v>
      </c>
      <c r="O283" s="23"/>
      <c r="P283" s="24">
        <v>9.6</v>
      </c>
      <c r="Q283" s="24">
        <v>17</v>
      </c>
      <c r="R283" s="24">
        <v>19.5</v>
      </c>
      <c r="S283" s="24">
        <v>162.69999999999999</v>
      </c>
      <c r="T283" s="24">
        <v>1.78</v>
      </c>
      <c r="U283" s="24">
        <v>900</v>
      </c>
      <c r="V283" s="24">
        <v>1600</v>
      </c>
      <c r="W283" s="24">
        <v>1.44</v>
      </c>
      <c r="X283" s="23" t="s">
        <v>40</v>
      </c>
      <c r="Y283" s="23" t="s">
        <v>40</v>
      </c>
      <c r="Z283" s="24">
        <v>8850</v>
      </c>
      <c r="AA283" s="24">
        <v>60</v>
      </c>
      <c r="AB283" s="24">
        <v>178</v>
      </c>
      <c r="AC283" s="24">
        <v>170</v>
      </c>
      <c r="AD283" s="23" t="s">
        <v>10</v>
      </c>
      <c r="AE283" s="23" t="s">
        <v>11</v>
      </c>
      <c r="AF283" s="23" t="s">
        <v>11</v>
      </c>
      <c r="AG283" s="23"/>
      <c r="AH283" s="23"/>
      <c r="AI283" s="23" t="s">
        <v>12</v>
      </c>
      <c r="AJ283" s="23" t="s">
        <v>11</v>
      </c>
      <c r="AK283" s="23" t="s">
        <v>11</v>
      </c>
      <c r="AL283" s="23" t="s">
        <v>13</v>
      </c>
      <c r="AM283" s="23"/>
      <c r="AN283" s="23" t="s">
        <v>14</v>
      </c>
      <c r="AO283" s="23"/>
      <c r="AP283" s="23" t="s">
        <v>36</v>
      </c>
      <c r="AQ283" s="23"/>
      <c r="AR283" s="23"/>
      <c r="AS283" s="23" t="s">
        <v>13</v>
      </c>
      <c r="AT283" s="23"/>
      <c r="AU283" s="23" t="s">
        <v>14</v>
      </c>
      <c r="AV283" s="25"/>
      <c r="AW283" s="25"/>
      <c r="AX283" s="26">
        <v>19.5</v>
      </c>
      <c r="AY283" s="26">
        <v>162.69999999999999</v>
      </c>
      <c r="AZ283" s="25" t="s">
        <v>14</v>
      </c>
      <c r="BA283" s="25" t="s">
        <v>14</v>
      </c>
      <c r="BB283" s="23"/>
      <c r="BC283" s="23" t="s">
        <v>15</v>
      </c>
      <c r="BD283" s="23"/>
      <c r="BE283" s="23" t="s">
        <v>11</v>
      </c>
      <c r="BF283" s="23" t="s">
        <v>617</v>
      </c>
      <c r="BG283" s="23" t="s">
        <v>11</v>
      </c>
      <c r="BH283" s="23" t="s">
        <v>17</v>
      </c>
      <c r="BI283" s="23"/>
      <c r="BJ283" s="23" t="s">
        <v>32</v>
      </c>
      <c r="BK283" s="23" t="s">
        <v>11</v>
      </c>
      <c r="BL283" s="23" t="s">
        <v>11</v>
      </c>
      <c r="BM283" s="23"/>
      <c r="BN283" s="23"/>
      <c r="BO283" s="24">
        <v>19.600000000000001</v>
      </c>
      <c r="BP283" s="24">
        <v>311.8</v>
      </c>
      <c r="BQ283" s="24">
        <v>250</v>
      </c>
      <c r="BR283" s="24">
        <v>270.7</v>
      </c>
      <c r="BS283" s="24">
        <v>200.2</v>
      </c>
      <c r="BT283" s="23"/>
      <c r="BU283" s="23"/>
      <c r="BV283" s="24">
        <v>14.68</v>
      </c>
      <c r="BW283" s="24">
        <v>0.24</v>
      </c>
      <c r="BX283" s="23"/>
      <c r="BY283" s="24">
        <v>0.17</v>
      </c>
      <c r="BZ283" s="27">
        <v>0.24</v>
      </c>
      <c r="CA283" s="27">
        <v>0.17</v>
      </c>
      <c r="CB283" s="25"/>
      <c r="CC283" s="25"/>
      <c r="CD283" s="28">
        <v>14.97</v>
      </c>
      <c r="CE283" s="28">
        <v>0.26</v>
      </c>
      <c r="CF283" s="25"/>
      <c r="CG283" s="28">
        <v>0.2</v>
      </c>
      <c r="CH283" s="28">
        <v>16.399999999999999</v>
      </c>
      <c r="CI283" s="28">
        <v>0.5</v>
      </c>
      <c r="CJ283" s="28">
        <v>0.5</v>
      </c>
      <c r="CK283" s="25"/>
      <c r="CL283" s="25"/>
      <c r="CM283" s="28">
        <v>0.51</v>
      </c>
      <c r="CN283" s="25"/>
      <c r="CO283" s="28">
        <v>0</v>
      </c>
      <c r="CP283" s="30" t="s">
        <v>5</v>
      </c>
      <c r="CQ283" s="8">
        <f t="shared" si="45"/>
        <v>8850.6453595574676</v>
      </c>
      <c r="CR283" s="8">
        <f t="shared" si="46"/>
        <v>20</v>
      </c>
      <c r="CS283" s="8">
        <f t="shared" si="47"/>
        <v>1.5</v>
      </c>
      <c r="CT283" s="8">
        <f t="shared" si="48"/>
        <v>30</v>
      </c>
      <c r="CU283" s="8">
        <f t="shared" si="49"/>
        <v>300</v>
      </c>
      <c r="CV283" s="10">
        <f t="shared" si="50"/>
        <v>50729.86</v>
      </c>
      <c r="CW283" s="10">
        <f t="shared" si="53"/>
        <v>50.729860000000002</v>
      </c>
      <c r="CX283" s="8" t="str">
        <f t="shared" si="51"/>
        <v>No</v>
      </c>
      <c r="CY283" s="30" t="s">
        <v>11</v>
      </c>
      <c r="CZ283" s="30" t="s">
        <v>11</v>
      </c>
      <c r="DA283" s="31" t="s">
        <v>11</v>
      </c>
      <c r="DB283" s="31" t="s">
        <v>11</v>
      </c>
      <c r="DC283" s="8" t="str">
        <f t="shared" si="52"/>
        <v>No</v>
      </c>
      <c r="DD283" s="8" t="s">
        <v>11</v>
      </c>
      <c r="DE283" s="30" t="s">
        <v>11</v>
      </c>
      <c r="DF283" s="10">
        <f t="shared" si="54"/>
        <v>46.375439999999998</v>
      </c>
      <c r="DG283" s="9">
        <f>IF(S283&lt;Monitors!$H$4,(S283*Monitors!$I$4)+Monitors!$J$4,IF(S283&lt;Monitors!$H$5,(S283*Monitors!$I$5)+Monitors!$J$5,IF(S283&lt;Monitors!$H$6,(S283*Monitors!$I$6)+Monitors!$J$6,IF(S283&lt;Monitors!$H$7,(Monitors!$I$7*S283)+Monitors!$J$7,IF(S283&lt;Monitors!$H$8,(S283*Monitors!$I$8)+Monitors!$J$8,IF(S283&lt;Monitors!$H$9,(S283*Monitors!$I$9)+Monitors!$J$9,IF(S283&lt;Monitors!$H$10,(S283*Monitors!$I$10)+Monitors!$J$10,IF(S283&lt;Monitors!$H$11,(S283*Monitors!$I$11)+Monitors!$J$11,Monitors!$J$12))))))))</f>
        <v>33.395833333333336</v>
      </c>
      <c r="DH283" s="10">
        <f>$DF283-(Monitors!$B$4*'All Data'!$W283)</f>
        <v>37.54824</v>
      </c>
      <c r="DI283" s="10">
        <f>IF($CX283="Yes",DH283-(Monitors!$E$4*(DG283+(Monitors!$B$4*'All Data'!$W283))),'All Data'!DH283)</f>
        <v>37.54824</v>
      </c>
      <c r="DJ283" s="10">
        <f>IF(DD283="Yes",'All Data'!DI283-(DG283*Monitors!$C$4),'All Data'!DI283)</f>
        <v>37.54824</v>
      </c>
      <c r="DK283" s="10">
        <f>IF($DE283="Yes",DJ283-(DG283*Monitors!$D$4),'All Data'!DJ283)</f>
        <v>37.54824</v>
      </c>
      <c r="DL283" s="10">
        <f>IF($CZ283="Yes",DK283-Monitors!$C$7,'All Data'!DK283)</f>
        <v>37.54824</v>
      </c>
      <c r="DM283" s="10">
        <f>IF($DA283="Yes",DL283-Monitors!$D$7,'All Data'!DL283)</f>
        <v>37.54824</v>
      </c>
      <c r="DN283" s="10">
        <f>IF(DB283="Yes",DM283-((DG283+(W283*Monitors!$B$4))*Monitors!$F$4),'All Data'!DM283)</f>
        <v>37.54824</v>
      </c>
      <c r="DO283" s="8" t="str">
        <f t="shared" si="55"/>
        <v>No</v>
      </c>
      <c r="DP283" s="10">
        <v>2.0291944000000002</v>
      </c>
      <c r="DQ283" s="10">
        <v>12.6508056</v>
      </c>
      <c r="DR283" s="10">
        <v>12.6508056</v>
      </c>
      <c r="DS283" s="9">
        <v>15.518660944462322</v>
      </c>
      <c r="DT283" s="9" t="s">
        <v>23</v>
      </c>
      <c r="DU283" s="14">
        <v>0</v>
      </c>
    </row>
    <row r="284" spans="1:125" ht="18" customHeight="1">
      <c r="A284" s="29">
        <v>283</v>
      </c>
      <c r="B284" s="29">
        <v>12</v>
      </c>
      <c r="C284" s="29">
        <v>756</v>
      </c>
      <c r="D284" s="21">
        <v>40739</v>
      </c>
      <c r="E284" s="21">
        <v>41463</v>
      </c>
      <c r="F284" s="21">
        <v>41465</v>
      </c>
      <c r="G284" s="20" t="s">
        <v>233</v>
      </c>
      <c r="H284" s="20" t="s">
        <v>26</v>
      </c>
      <c r="I284" s="22">
        <v>6</v>
      </c>
      <c r="J284" s="20" t="s">
        <v>5</v>
      </c>
      <c r="K284" s="20" t="s">
        <v>26</v>
      </c>
      <c r="L284" s="20" t="s">
        <v>27</v>
      </c>
      <c r="M284" s="23" t="s">
        <v>27</v>
      </c>
      <c r="N284" s="23" t="s">
        <v>7</v>
      </c>
      <c r="O284" s="23" t="s">
        <v>26</v>
      </c>
      <c r="P284" s="24">
        <v>9.8000000000000007</v>
      </c>
      <c r="Q284" s="24">
        <v>17.399999999999999</v>
      </c>
      <c r="R284" s="24">
        <v>20</v>
      </c>
      <c r="S284" s="24">
        <v>170.9</v>
      </c>
      <c r="T284" s="24">
        <v>1.78</v>
      </c>
      <c r="U284" s="24">
        <v>900</v>
      </c>
      <c r="V284" s="24">
        <v>1600</v>
      </c>
      <c r="W284" s="24">
        <v>1.44</v>
      </c>
      <c r="X284" s="23" t="s">
        <v>40</v>
      </c>
      <c r="Y284" s="23" t="s">
        <v>40</v>
      </c>
      <c r="Z284" s="24">
        <v>8445</v>
      </c>
      <c r="AA284" s="24">
        <v>60</v>
      </c>
      <c r="AB284" s="24">
        <v>170</v>
      </c>
      <c r="AC284" s="24">
        <v>160</v>
      </c>
      <c r="AD284" s="23" t="s">
        <v>607</v>
      </c>
      <c r="AE284" s="23" t="s">
        <v>23</v>
      </c>
      <c r="AF284" s="23" t="s">
        <v>11</v>
      </c>
      <c r="AG284" s="23" t="s">
        <v>26</v>
      </c>
      <c r="AH284" s="23" t="s">
        <v>26</v>
      </c>
      <c r="AI284" s="23" t="s">
        <v>12</v>
      </c>
      <c r="AJ284" s="23" t="s">
        <v>23</v>
      </c>
      <c r="AK284" s="23" t="s">
        <v>23</v>
      </c>
      <c r="AL284" s="23" t="s">
        <v>13</v>
      </c>
      <c r="AM284" s="23" t="s">
        <v>14</v>
      </c>
      <c r="AN284" s="23" t="s">
        <v>14</v>
      </c>
      <c r="AO284" s="23" t="s">
        <v>14</v>
      </c>
      <c r="AP284" s="23" t="s">
        <v>36</v>
      </c>
      <c r="AQ284" s="23" t="s">
        <v>14</v>
      </c>
      <c r="AR284" s="23"/>
      <c r="AS284" s="23" t="s">
        <v>13</v>
      </c>
      <c r="AT284" s="23" t="s">
        <v>14</v>
      </c>
      <c r="AU284" s="23" t="s">
        <v>14</v>
      </c>
      <c r="AV284" s="25" t="s">
        <v>14</v>
      </c>
      <c r="AW284" s="25" t="s">
        <v>14</v>
      </c>
      <c r="AX284" s="26">
        <v>20</v>
      </c>
      <c r="AY284" s="26">
        <v>170.9</v>
      </c>
      <c r="AZ284" s="25" t="s">
        <v>14</v>
      </c>
      <c r="BA284" s="25" t="s">
        <v>14</v>
      </c>
      <c r="BB284" s="23" t="s">
        <v>14</v>
      </c>
      <c r="BC284" s="23" t="s">
        <v>15</v>
      </c>
      <c r="BD284" s="23" t="s">
        <v>14</v>
      </c>
      <c r="BE284" s="23" t="s">
        <v>11</v>
      </c>
      <c r="BF284" s="23" t="s">
        <v>619</v>
      </c>
      <c r="BG284" s="23" t="s">
        <v>11</v>
      </c>
      <c r="BH284" s="23" t="s">
        <v>17</v>
      </c>
      <c r="BI284" s="23" t="s">
        <v>26</v>
      </c>
      <c r="BJ284" s="23"/>
      <c r="BK284" s="23" t="s">
        <v>11</v>
      </c>
      <c r="BL284" s="23" t="s">
        <v>11</v>
      </c>
      <c r="BM284" s="23" t="s">
        <v>11</v>
      </c>
      <c r="BN284" s="23"/>
      <c r="BO284" s="24">
        <v>2.9</v>
      </c>
      <c r="BP284" s="24">
        <v>246.6</v>
      </c>
      <c r="BQ284" s="24">
        <v>250</v>
      </c>
      <c r="BR284" s="24">
        <v>214.3</v>
      </c>
      <c r="BS284" s="24">
        <v>200</v>
      </c>
      <c r="BT284" s="23"/>
      <c r="BU284" s="23"/>
      <c r="BV284" s="24">
        <v>14.76</v>
      </c>
      <c r="BW284" s="24">
        <v>0.36</v>
      </c>
      <c r="BX284" s="23"/>
      <c r="BY284" s="24">
        <v>0.28999999999999998</v>
      </c>
      <c r="BZ284" s="27">
        <v>0.36</v>
      </c>
      <c r="CA284" s="27">
        <v>0.28999999999999998</v>
      </c>
      <c r="CB284" s="25"/>
      <c r="CC284" s="25"/>
      <c r="CD284" s="25"/>
      <c r="CE284" s="25"/>
      <c r="CF284" s="25"/>
      <c r="CG284" s="25"/>
      <c r="CH284" s="28">
        <v>16.600000000000001</v>
      </c>
      <c r="CI284" s="28">
        <v>0.5</v>
      </c>
      <c r="CJ284" s="28">
        <v>0.5</v>
      </c>
      <c r="CK284" s="28">
        <v>0</v>
      </c>
      <c r="CL284" s="28">
        <v>0</v>
      </c>
      <c r="CM284" s="28">
        <v>0.5</v>
      </c>
      <c r="CN284" s="25"/>
      <c r="CO284" s="28">
        <v>0</v>
      </c>
      <c r="CP284" s="30" t="s">
        <v>5</v>
      </c>
      <c r="CQ284" s="8">
        <f t="shared" si="45"/>
        <v>8425.9801053247502</v>
      </c>
      <c r="CR284" s="8">
        <f t="shared" si="46"/>
        <v>22</v>
      </c>
      <c r="CS284" s="8">
        <f t="shared" si="47"/>
        <v>1.5</v>
      </c>
      <c r="CT284" s="8">
        <f t="shared" si="48"/>
        <v>30</v>
      </c>
      <c r="CU284" s="8">
        <f t="shared" si="49"/>
        <v>200</v>
      </c>
      <c r="CV284" s="10">
        <f t="shared" si="50"/>
        <v>42143.94</v>
      </c>
      <c r="CW284" s="10">
        <f t="shared" si="53"/>
        <v>42.143940000000001</v>
      </c>
      <c r="CX284" s="8" t="str">
        <f t="shared" si="51"/>
        <v>No</v>
      </c>
      <c r="CY284" s="30" t="s">
        <v>11</v>
      </c>
      <c r="CZ284" s="30" t="s">
        <v>11</v>
      </c>
      <c r="DA284" s="31" t="s">
        <v>11</v>
      </c>
      <c r="DB284" s="31" t="s">
        <v>11</v>
      </c>
      <c r="DC284" s="8" t="str">
        <f t="shared" si="52"/>
        <v>No</v>
      </c>
      <c r="DD284" s="8" t="s">
        <v>11</v>
      </c>
      <c r="DE284" s="30" t="s">
        <v>11</v>
      </c>
      <c r="DF284" s="10">
        <f t="shared" si="54"/>
        <v>47.303999999999995</v>
      </c>
      <c r="DG284" s="9">
        <f>IF(S284&lt;Monitors!$H$4,(S284*Monitors!$I$4)+Monitors!$J$4,IF(S284&lt;Monitors!$H$5,(S284*Monitors!$I$5)+Monitors!$J$5,IF(S284&lt;Monitors!$H$6,(S284*Monitors!$I$6)+Monitors!$J$6,IF(S284&lt;Monitors!$H$7,(Monitors!$I$7*S284)+Monitors!$J$7,IF(S284&lt;Monitors!$H$8,(S284*Monitors!$I$8)+Monitors!$J$8,IF(S284&lt;Monitors!$H$9,(S284*Monitors!$I$9)+Monitors!$J$9,IF(S284&lt;Monitors!$H$10,(S284*Monitors!$I$10)+Monitors!$J$10,IF(S284&lt;Monitors!$H$11,(S284*Monitors!$I$11)+Monitors!$J$11,Monitors!$J$12))))))))</f>
        <v>35.104166666666671</v>
      </c>
      <c r="DH284" s="10">
        <f>$DF284-(Monitors!$B$4*'All Data'!$W284)</f>
        <v>38.476799999999997</v>
      </c>
      <c r="DI284" s="10">
        <f>IF($CX284="Yes",DH284-(Monitors!$E$4*(DG284+(Monitors!$B$4*'All Data'!$W284))),'All Data'!DH284)</f>
        <v>38.476799999999997</v>
      </c>
      <c r="DJ284" s="10">
        <f>IF(DD284="Yes",'All Data'!DI284-(DG284*Monitors!$C$4),'All Data'!DI284)</f>
        <v>38.476799999999997</v>
      </c>
      <c r="DK284" s="10">
        <f>IF($DE284="Yes",DJ284-(DG284*Monitors!$D$4),'All Data'!DJ284)</f>
        <v>38.476799999999997</v>
      </c>
      <c r="DL284" s="10">
        <f>IF($CZ284="Yes",DK284-Monitors!$C$7,'All Data'!DK284)</f>
        <v>38.476799999999997</v>
      </c>
      <c r="DM284" s="10">
        <f>IF($DA284="Yes",DL284-Monitors!$D$7,'All Data'!DL284)</f>
        <v>38.476799999999997</v>
      </c>
      <c r="DN284" s="10">
        <f>IF(DB284="Yes",DM284-((DG284+(W284*Monitors!$B$4))*Monitors!$F$4),'All Data'!DM284)</f>
        <v>38.476799999999997</v>
      </c>
      <c r="DO284" s="8" t="str">
        <f t="shared" si="55"/>
        <v>No</v>
      </c>
      <c r="DP284" s="10">
        <v>1.6857576000000003</v>
      </c>
      <c r="DQ284" s="10">
        <v>13.074242399999999</v>
      </c>
      <c r="DR284" s="10">
        <v>13.074242399999999</v>
      </c>
      <c r="DS284" s="9">
        <v>16.293888351474337</v>
      </c>
      <c r="DT284" s="9" t="s">
        <v>23</v>
      </c>
      <c r="DU284" s="14">
        <v>0</v>
      </c>
    </row>
    <row r="285" spans="1:125" ht="18" customHeight="1">
      <c r="A285" s="29">
        <v>284</v>
      </c>
      <c r="B285" s="29">
        <v>4</v>
      </c>
      <c r="C285" s="29">
        <v>599</v>
      </c>
      <c r="D285" s="21">
        <v>41514</v>
      </c>
      <c r="E285" s="21">
        <v>41484</v>
      </c>
      <c r="F285" s="21">
        <v>41484</v>
      </c>
      <c r="G285" s="20" t="s">
        <v>4</v>
      </c>
      <c r="H285" s="20"/>
      <c r="I285" s="22">
        <v>6</v>
      </c>
      <c r="J285" s="20" t="s">
        <v>5</v>
      </c>
      <c r="K285" s="20"/>
      <c r="L285" s="20" t="s">
        <v>6</v>
      </c>
      <c r="M285" s="23"/>
      <c r="N285" s="23" t="s">
        <v>7</v>
      </c>
      <c r="O285" s="23"/>
      <c r="P285" s="24">
        <v>9.6</v>
      </c>
      <c r="Q285" s="24">
        <v>17</v>
      </c>
      <c r="R285" s="24">
        <v>19.5</v>
      </c>
      <c r="S285" s="24">
        <v>162.69999999999999</v>
      </c>
      <c r="T285" s="24">
        <v>1.78</v>
      </c>
      <c r="U285" s="24">
        <v>900</v>
      </c>
      <c r="V285" s="24">
        <v>1600</v>
      </c>
      <c r="W285" s="24">
        <v>1.44</v>
      </c>
      <c r="X285" s="23" t="s">
        <v>40</v>
      </c>
      <c r="Y285" s="23" t="s">
        <v>40</v>
      </c>
      <c r="Z285" s="24">
        <v>8850</v>
      </c>
      <c r="AA285" s="24">
        <v>60</v>
      </c>
      <c r="AB285" s="24">
        <v>178</v>
      </c>
      <c r="AC285" s="24">
        <v>170</v>
      </c>
      <c r="AD285" s="23" t="s">
        <v>10</v>
      </c>
      <c r="AE285" s="23" t="s">
        <v>11</v>
      </c>
      <c r="AF285" s="23" t="s">
        <v>11</v>
      </c>
      <c r="AG285" s="23"/>
      <c r="AH285" s="23"/>
      <c r="AI285" s="23" t="s">
        <v>12</v>
      </c>
      <c r="AJ285" s="23" t="s">
        <v>11</v>
      </c>
      <c r="AK285" s="23" t="s">
        <v>23</v>
      </c>
      <c r="AL285" s="23" t="s">
        <v>276</v>
      </c>
      <c r="AM285" s="23"/>
      <c r="AN285" s="23" t="s">
        <v>72</v>
      </c>
      <c r="AO285" s="23"/>
      <c r="AP285" s="23" t="s">
        <v>14</v>
      </c>
      <c r="AQ285" s="23"/>
      <c r="AR285" s="23"/>
      <c r="AS285" s="23" t="s">
        <v>276</v>
      </c>
      <c r="AT285" s="23"/>
      <c r="AU285" s="23" t="s">
        <v>83</v>
      </c>
      <c r="AV285" s="25"/>
      <c r="AW285" s="25"/>
      <c r="AX285" s="26">
        <v>19.5</v>
      </c>
      <c r="AY285" s="26">
        <v>162.69999999999999</v>
      </c>
      <c r="AZ285" s="25" t="s">
        <v>72</v>
      </c>
      <c r="BA285" s="25" t="s">
        <v>83</v>
      </c>
      <c r="BB285" s="23"/>
      <c r="BC285" s="23" t="s">
        <v>15</v>
      </c>
      <c r="BD285" s="23"/>
      <c r="BE285" s="23" t="s">
        <v>11</v>
      </c>
      <c r="BF285" s="23" t="s">
        <v>178</v>
      </c>
      <c r="BG285" s="23" t="s">
        <v>11</v>
      </c>
      <c r="BH285" s="23" t="s">
        <v>17</v>
      </c>
      <c r="BI285" s="23"/>
      <c r="BJ285" s="23" t="s">
        <v>18</v>
      </c>
      <c r="BK285" s="23" t="s">
        <v>11</v>
      </c>
      <c r="BL285" s="23" t="s">
        <v>11</v>
      </c>
      <c r="BM285" s="23"/>
      <c r="BN285" s="23"/>
      <c r="BO285" s="24">
        <v>0</v>
      </c>
      <c r="BP285" s="24">
        <v>229.5</v>
      </c>
      <c r="BQ285" s="24">
        <v>250</v>
      </c>
      <c r="BR285" s="24">
        <v>170.8</v>
      </c>
      <c r="BS285" s="24">
        <v>200.5</v>
      </c>
      <c r="BT285" s="23"/>
      <c r="BU285" s="23"/>
      <c r="BV285" s="24">
        <v>14.77</v>
      </c>
      <c r="BW285" s="24">
        <v>0.7</v>
      </c>
      <c r="BX285" s="24">
        <v>0.24</v>
      </c>
      <c r="BY285" s="24">
        <v>0.21</v>
      </c>
      <c r="BZ285" s="27">
        <v>0.7</v>
      </c>
      <c r="CA285" s="27">
        <v>0.21</v>
      </c>
      <c r="CB285" s="25"/>
      <c r="CC285" s="25"/>
      <c r="CD285" s="28">
        <v>14.94</v>
      </c>
      <c r="CE285" s="28">
        <v>0.87</v>
      </c>
      <c r="CF285" s="28">
        <v>0.3</v>
      </c>
      <c r="CG285" s="28">
        <v>0.25</v>
      </c>
      <c r="CH285" s="28">
        <v>16.399999999999999</v>
      </c>
      <c r="CI285" s="28">
        <v>1</v>
      </c>
      <c r="CJ285" s="28">
        <v>0.5</v>
      </c>
      <c r="CK285" s="25"/>
      <c r="CL285" s="25"/>
      <c r="CM285" s="28">
        <v>0.47</v>
      </c>
      <c r="CN285" s="25"/>
      <c r="CO285" s="28">
        <v>0</v>
      </c>
      <c r="CP285" s="30" t="s">
        <v>5</v>
      </c>
      <c r="CQ285" s="8">
        <f t="shared" si="45"/>
        <v>8850.6453595574676</v>
      </c>
      <c r="CR285" s="8">
        <f t="shared" si="46"/>
        <v>20</v>
      </c>
      <c r="CS285" s="8">
        <f t="shared" si="47"/>
        <v>1.5</v>
      </c>
      <c r="CT285" s="8">
        <f t="shared" si="48"/>
        <v>30</v>
      </c>
      <c r="CU285" s="8">
        <f t="shared" si="49"/>
        <v>200</v>
      </c>
      <c r="CV285" s="10">
        <f t="shared" si="50"/>
        <v>37339.649999999994</v>
      </c>
      <c r="CW285" s="10">
        <f t="shared" si="53"/>
        <v>37.339649999999992</v>
      </c>
      <c r="CX285" s="8" t="str">
        <f t="shared" si="51"/>
        <v>No</v>
      </c>
      <c r="CY285" s="30" t="s">
        <v>11</v>
      </c>
      <c r="CZ285" s="30" t="s">
        <v>11</v>
      </c>
      <c r="DA285" s="31" t="s">
        <v>11</v>
      </c>
      <c r="DB285" s="31" t="s">
        <v>11</v>
      </c>
      <c r="DC285" s="8" t="str">
        <f t="shared" si="52"/>
        <v>No</v>
      </c>
      <c r="DD285" s="8" t="s">
        <v>11</v>
      </c>
      <c r="DE285" s="30" t="s">
        <v>11</v>
      </c>
      <c r="DF285" s="10">
        <f t="shared" si="54"/>
        <v>49.270619999999994</v>
      </c>
      <c r="DG285" s="9">
        <f>IF(S285&lt;Monitors!$H$4,(S285*Monitors!$I$4)+Monitors!$J$4,IF(S285&lt;Monitors!$H$5,(S285*Monitors!$I$5)+Monitors!$J$5,IF(S285&lt;Monitors!$H$6,(S285*Monitors!$I$6)+Monitors!$J$6,IF(S285&lt;Monitors!$H$7,(Monitors!$I$7*S285)+Monitors!$J$7,IF(S285&lt;Monitors!$H$8,(S285*Monitors!$I$8)+Monitors!$J$8,IF(S285&lt;Monitors!$H$9,(S285*Monitors!$I$9)+Monitors!$J$9,IF(S285&lt;Monitors!$H$10,(S285*Monitors!$I$10)+Monitors!$J$10,IF(S285&lt;Monitors!$H$11,(S285*Monitors!$I$11)+Monitors!$J$11,Monitors!$J$12))))))))</f>
        <v>33.395833333333336</v>
      </c>
      <c r="DH285" s="10">
        <f>$DF285-(Monitors!$B$4*'All Data'!$W285)</f>
        <v>40.443419999999996</v>
      </c>
      <c r="DI285" s="10">
        <f>IF($CX285="Yes",DH285-(Monitors!$E$4*(DG285+(Monitors!$B$4*'All Data'!$W285))),'All Data'!DH285)</f>
        <v>40.443419999999996</v>
      </c>
      <c r="DJ285" s="10">
        <f>IF(DD285="Yes",'All Data'!DI285-(DG285*Monitors!$C$4),'All Data'!DI285)</f>
        <v>40.443419999999996</v>
      </c>
      <c r="DK285" s="10">
        <f>IF($DE285="Yes",DJ285-(DG285*Monitors!$D$4),'All Data'!DJ285)</f>
        <v>40.443419999999996</v>
      </c>
      <c r="DL285" s="10">
        <f>IF($CZ285="Yes",DK285-Monitors!$C$7,'All Data'!DK285)</f>
        <v>40.443419999999996</v>
      </c>
      <c r="DM285" s="10">
        <f>IF($DA285="Yes",DL285-Monitors!$D$7,'All Data'!DL285)</f>
        <v>40.443419999999996</v>
      </c>
      <c r="DN285" s="10">
        <f>IF(DB285="Yes",DM285-((DG285+(W285*Monitors!$B$4))*Monitors!$F$4),'All Data'!DM285)</f>
        <v>40.443419999999996</v>
      </c>
      <c r="DO285" s="8" t="str">
        <f t="shared" si="55"/>
        <v>No</v>
      </c>
      <c r="DP285" s="10">
        <v>1.4935859999999999</v>
      </c>
      <c r="DQ285" s="10">
        <v>13.276413999999999</v>
      </c>
      <c r="DR285" s="10">
        <v>13.276413999999999</v>
      </c>
      <c r="DS285" s="9">
        <v>15.518660944462322</v>
      </c>
      <c r="DT285" s="9" t="s">
        <v>23</v>
      </c>
      <c r="DU285" s="14">
        <v>0</v>
      </c>
    </row>
    <row r="286" spans="1:125" ht="18" customHeight="1">
      <c r="A286" s="29">
        <v>285</v>
      </c>
      <c r="B286" s="29">
        <v>38</v>
      </c>
      <c r="C286" s="29">
        <v>1060</v>
      </c>
      <c r="D286" s="21">
        <v>41426</v>
      </c>
      <c r="E286" s="21">
        <v>41417</v>
      </c>
      <c r="F286" s="21">
        <v>41425</v>
      </c>
      <c r="G286" s="20" t="s">
        <v>4</v>
      </c>
      <c r="H286" s="20"/>
      <c r="I286" s="22">
        <v>6</v>
      </c>
      <c r="J286" s="20" t="s">
        <v>5</v>
      </c>
      <c r="K286" s="20"/>
      <c r="L286" s="20" t="s">
        <v>6</v>
      </c>
      <c r="M286" s="23"/>
      <c r="N286" s="23" t="s">
        <v>7</v>
      </c>
      <c r="O286" s="23"/>
      <c r="P286" s="24">
        <v>9.8000000000000007</v>
      </c>
      <c r="Q286" s="24">
        <v>17.399999999999999</v>
      </c>
      <c r="R286" s="24">
        <v>20</v>
      </c>
      <c r="S286" s="24">
        <v>170.95</v>
      </c>
      <c r="T286" s="24">
        <v>1.78</v>
      </c>
      <c r="U286" s="24">
        <v>900</v>
      </c>
      <c r="V286" s="24">
        <v>1600</v>
      </c>
      <c r="W286" s="24">
        <v>1.44</v>
      </c>
      <c r="X286" s="23" t="s">
        <v>40</v>
      </c>
      <c r="Y286" s="23" t="s">
        <v>40</v>
      </c>
      <c r="Z286" s="24">
        <v>8424</v>
      </c>
      <c r="AA286" s="24">
        <v>60</v>
      </c>
      <c r="AB286" s="24">
        <v>170</v>
      </c>
      <c r="AC286" s="24">
        <v>160</v>
      </c>
      <c r="AD286" s="23" t="s">
        <v>10</v>
      </c>
      <c r="AE286" s="23" t="s">
        <v>11</v>
      </c>
      <c r="AF286" s="23" t="s">
        <v>11</v>
      </c>
      <c r="AG286" s="23"/>
      <c r="AH286" s="23"/>
      <c r="AI286" s="23" t="s">
        <v>12</v>
      </c>
      <c r="AJ286" s="23" t="s">
        <v>23</v>
      </c>
      <c r="AK286" s="23" t="s">
        <v>23</v>
      </c>
      <c r="AL286" s="23" t="s">
        <v>114</v>
      </c>
      <c r="AM286" s="23"/>
      <c r="AN286" s="23" t="s">
        <v>14</v>
      </c>
      <c r="AO286" s="23"/>
      <c r="AP286" s="23" t="s">
        <v>14</v>
      </c>
      <c r="AQ286" s="23"/>
      <c r="AR286" s="23"/>
      <c r="AS286" s="23" t="s">
        <v>114</v>
      </c>
      <c r="AT286" s="23"/>
      <c r="AU286" s="23" t="s">
        <v>14</v>
      </c>
      <c r="AV286" s="25"/>
      <c r="AW286" s="25"/>
      <c r="AX286" s="26">
        <v>20</v>
      </c>
      <c r="AY286" s="26">
        <v>170.95</v>
      </c>
      <c r="AZ286" s="25" t="s">
        <v>14</v>
      </c>
      <c r="BA286" s="25" t="s">
        <v>14</v>
      </c>
      <c r="BB286" s="23"/>
      <c r="BC286" s="23" t="s">
        <v>15</v>
      </c>
      <c r="BD286" s="23"/>
      <c r="BE286" s="23" t="s">
        <v>11</v>
      </c>
      <c r="BF286" s="23" t="s">
        <v>275</v>
      </c>
      <c r="BG286" s="23" t="s">
        <v>11</v>
      </c>
      <c r="BH286" s="23" t="s">
        <v>17</v>
      </c>
      <c r="BI286" s="23"/>
      <c r="BJ286" s="23" t="s">
        <v>272</v>
      </c>
      <c r="BK286" s="23" t="s">
        <v>11</v>
      </c>
      <c r="BL286" s="23" t="s">
        <v>11</v>
      </c>
      <c r="BM286" s="23"/>
      <c r="BN286" s="23"/>
      <c r="BO286" s="24">
        <v>12.9</v>
      </c>
      <c r="BP286" s="24">
        <v>245.9</v>
      </c>
      <c r="BQ286" s="24">
        <v>200</v>
      </c>
      <c r="BR286" s="24">
        <v>244.8</v>
      </c>
      <c r="BS286" s="24">
        <v>200.9</v>
      </c>
      <c r="BT286" s="23"/>
      <c r="BU286" s="23"/>
      <c r="BV286" s="24">
        <v>14.77</v>
      </c>
      <c r="BW286" s="24">
        <v>0.21</v>
      </c>
      <c r="BX286" s="23"/>
      <c r="BY286" s="24">
        <v>0.17</v>
      </c>
      <c r="BZ286" s="27">
        <v>0.21</v>
      </c>
      <c r="CA286" s="27">
        <v>0.17</v>
      </c>
      <c r="CB286" s="25"/>
      <c r="CC286" s="25"/>
      <c r="CD286" s="28">
        <v>15.05</v>
      </c>
      <c r="CE286" s="28">
        <v>0.22</v>
      </c>
      <c r="CF286" s="25"/>
      <c r="CG286" s="28">
        <v>0.17</v>
      </c>
      <c r="CH286" s="28">
        <v>16.600000000000001</v>
      </c>
      <c r="CI286" s="28">
        <v>0.5</v>
      </c>
      <c r="CJ286" s="28">
        <v>0.5</v>
      </c>
      <c r="CK286" s="25"/>
      <c r="CL286" s="25"/>
      <c r="CM286" s="28">
        <v>0.44</v>
      </c>
      <c r="CN286" s="25"/>
      <c r="CO286" s="28">
        <v>0</v>
      </c>
      <c r="CP286" s="30" t="s">
        <v>5</v>
      </c>
      <c r="CQ286" s="8">
        <f t="shared" si="45"/>
        <v>8423.5156478502486</v>
      </c>
      <c r="CR286" s="8">
        <f t="shared" si="46"/>
        <v>22</v>
      </c>
      <c r="CS286" s="8">
        <f t="shared" si="47"/>
        <v>1.5</v>
      </c>
      <c r="CT286" s="8">
        <f t="shared" si="48"/>
        <v>30</v>
      </c>
      <c r="CU286" s="8">
        <f t="shared" si="49"/>
        <v>200</v>
      </c>
      <c r="CV286" s="10">
        <f t="shared" si="50"/>
        <v>42036.604999999996</v>
      </c>
      <c r="CW286" s="10">
        <f t="shared" si="53"/>
        <v>42.036604999999994</v>
      </c>
      <c r="CX286" s="8" t="str">
        <f t="shared" si="51"/>
        <v>No</v>
      </c>
      <c r="CY286" s="30" t="s">
        <v>11</v>
      </c>
      <c r="CZ286" s="30" t="s">
        <v>11</v>
      </c>
      <c r="DA286" s="31" t="s">
        <v>11</v>
      </c>
      <c r="DB286" s="31" t="s">
        <v>11</v>
      </c>
      <c r="DC286" s="8" t="str">
        <f t="shared" si="52"/>
        <v>No</v>
      </c>
      <c r="DD286" s="8" t="s">
        <v>11</v>
      </c>
      <c r="DE286" s="30" t="s">
        <v>11</v>
      </c>
      <c r="DF286" s="10">
        <f t="shared" si="54"/>
        <v>46.48055999999999</v>
      </c>
      <c r="DG286" s="9">
        <f>IF(S286&lt;Monitors!$H$4,(S286*Monitors!$I$4)+Monitors!$J$4,IF(S286&lt;Monitors!$H$5,(S286*Monitors!$I$5)+Monitors!$J$5,IF(S286&lt;Monitors!$H$6,(S286*Monitors!$I$6)+Monitors!$J$6,IF(S286&lt;Monitors!$H$7,(Monitors!$I$7*S286)+Monitors!$J$7,IF(S286&lt;Monitors!$H$8,(S286*Monitors!$I$8)+Monitors!$J$8,IF(S286&lt;Monitors!$H$9,(S286*Monitors!$I$9)+Monitors!$J$9,IF(S286&lt;Monitors!$H$10,(S286*Monitors!$I$10)+Monitors!$J$10,IF(S286&lt;Monitors!$H$11,(S286*Monitors!$I$11)+Monitors!$J$11,Monitors!$J$12))))))))</f>
        <v>35.114583333333336</v>
      </c>
      <c r="DH286" s="10">
        <f>$DF286-(Monitors!$B$4*'All Data'!$W286)</f>
        <v>37.653359999999992</v>
      </c>
      <c r="DI286" s="10">
        <f>IF($CX286="Yes",DH286-(Monitors!$E$4*(DG286+(Monitors!$B$4*'All Data'!$W286))),'All Data'!DH286)</f>
        <v>37.653359999999992</v>
      </c>
      <c r="DJ286" s="10">
        <f>IF(DD286="Yes",'All Data'!DI286-(DG286*Monitors!$C$4),'All Data'!DI286)</f>
        <v>37.653359999999992</v>
      </c>
      <c r="DK286" s="10">
        <f>IF($DE286="Yes",DJ286-(DG286*Monitors!$D$4),'All Data'!DJ286)</f>
        <v>37.653359999999992</v>
      </c>
      <c r="DL286" s="10">
        <f>IF($CZ286="Yes",DK286-Monitors!$C$7,'All Data'!DK286)</f>
        <v>37.653359999999992</v>
      </c>
      <c r="DM286" s="10">
        <f>IF($DA286="Yes",DL286-Monitors!$D$7,'All Data'!DL286)</f>
        <v>37.653359999999992</v>
      </c>
      <c r="DN286" s="10">
        <f>IF(DB286="Yes",DM286-((DG286+(W286*Monitors!$B$4))*Monitors!$F$4),'All Data'!DM286)</f>
        <v>37.653359999999992</v>
      </c>
      <c r="DO286" s="8" t="str">
        <f t="shared" si="55"/>
        <v>No</v>
      </c>
      <c r="DP286" s="10">
        <v>1.6814642</v>
      </c>
      <c r="DQ286" s="10">
        <v>13.088535799999999</v>
      </c>
      <c r="DR286" s="10">
        <v>13.088535799999999</v>
      </c>
      <c r="DS286" s="9">
        <v>16.298612716927451</v>
      </c>
      <c r="DT286" s="9" t="s">
        <v>23</v>
      </c>
      <c r="DU286" s="14">
        <v>0</v>
      </c>
    </row>
    <row r="287" spans="1:125" ht="18" customHeight="1">
      <c r="A287" s="29">
        <v>286</v>
      </c>
      <c r="B287" s="29">
        <v>3</v>
      </c>
      <c r="C287" s="29">
        <v>843</v>
      </c>
      <c r="D287" s="21">
        <v>41579</v>
      </c>
      <c r="E287" s="21">
        <v>41549</v>
      </c>
      <c r="F287" s="21">
        <v>41563</v>
      </c>
      <c r="G287" s="20" t="s">
        <v>233</v>
      </c>
      <c r="H287" s="20"/>
      <c r="I287" s="22">
        <v>6</v>
      </c>
      <c r="J287" s="20" t="s">
        <v>5</v>
      </c>
      <c r="K287" s="20"/>
      <c r="L287" s="20" t="s">
        <v>6</v>
      </c>
      <c r="M287" s="23"/>
      <c r="N287" s="23" t="s">
        <v>7</v>
      </c>
      <c r="O287" s="23"/>
      <c r="P287" s="24">
        <v>9.4</v>
      </c>
      <c r="Q287" s="24">
        <v>17</v>
      </c>
      <c r="R287" s="24">
        <v>19.5</v>
      </c>
      <c r="S287" s="24">
        <v>160.54</v>
      </c>
      <c r="T287" s="24">
        <v>1.78</v>
      </c>
      <c r="U287" s="24">
        <v>900</v>
      </c>
      <c r="V287" s="24">
        <v>1600</v>
      </c>
      <c r="W287" s="24">
        <v>1.44</v>
      </c>
      <c r="X287" s="23" t="s">
        <v>40</v>
      </c>
      <c r="Y287" s="23" t="s">
        <v>40</v>
      </c>
      <c r="Z287" s="24">
        <v>8970</v>
      </c>
      <c r="AA287" s="24">
        <v>60</v>
      </c>
      <c r="AB287" s="24">
        <v>170</v>
      </c>
      <c r="AC287" s="24">
        <v>160</v>
      </c>
      <c r="AD287" s="23" t="s">
        <v>389</v>
      </c>
      <c r="AE287" s="23" t="s">
        <v>11</v>
      </c>
      <c r="AF287" s="23" t="s">
        <v>11</v>
      </c>
      <c r="AG287" s="23"/>
      <c r="AH287" s="23"/>
      <c r="AI287" s="23" t="s">
        <v>12</v>
      </c>
      <c r="AJ287" s="23" t="s">
        <v>11</v>
      </c>
      <c r="AK287" s="23" t="s">
        <v>11</v>
      </c>
      <c r="AL287" s="23" t="s">
        <v>25</v>
      </c>
      <c r="AM287" s="23"/>
      <c r="AN287" s="23" t="s">
        <v>14</v>
      </c>
      <c r="AO287" s="23"/>
      <c r="AP287" s="23" t="s">
        <v>14</v>
      </c>
      <c r="AQ287" s="23"/>
      <c r="AR287" s="23"/>
      <c r="AS287" s="23" t="s">
        <v>25</v>
      </c>
      <c r="AT287" s="23"/>
      <c r="AU287" s="23" t="s">
        <v>14</v>
      </c>
      <c r="AV287" s="25"/>
      <c r="AW287" s="25"/>
      <c r="AX287" s="26">
        <v>19.5</v>
      </c>
      <c r="AY287" s="26">
        <v>160.54</v>
      </c>
      <c r="AZ287" s="25" t="s">
        <v>14</v>
      </c>
      <c r="BA287" s="25" t="s">
        <v>14</v>
      </c>
      <c r="BB287" s="23"/>
      <c r="BC287" s="23" t="s">
        <v>15</v>
      </c>
      <c r="BD287" s="23"/>
      <c r="BE287" s="23" t="s">
        <v>11</v>
      </c>
      <c r="BF287" s="23" t="s">
        <v>390</v>
      </c>
      <c r="BG287" s="23" t="s">
        <v>11</v>
      </c>
      <c r="BH287" s="23" t="s">
        <v>17</v>
      </c>
      <c r="BI287" s="23"/>
      <c r="BJ287" s="23"/>
      <c r="BK287" s="23" t="s">
        <v>11</v>
      </c>
      <c r="BL287" s="23" t="s">
        <v>11</v>
      </c>
      <c r="BM287" s="23" t="s">
        <v>11</v>
      </c>
      <c r="BN287" s="23"/>
      <c r="BO287" s="24">
        <v>0.5</v>
      </c>
      <c r="BP287" s="24">
        <v>179</v>
      </c>
      <c r="BQ287" s="24">
        <v>250</v>
      </c>
      <c r="BR287" s="24">
        <v>158</v>
      </c>
      <c r="BS287" s="24">
        <v>178.8</v>
      </c>
      <c r="BT287" s="23"/>
      <c r="BU287" s="23"/>
      <c r="BV287" s="24">
        <v>14.8</v>
      </c>
      <c r="BW287" s="24">
        <v>0.2</v>
      </c>
      <c r="BX287" s="23"/>
      <c r="BY287" s="24">
        <v>0.19</v>
      </c>
      <c r="BZ287" s="27">
        <v>0.2</v>
      </c>
      <c r="CA287" s="27">
        <v>0.19</v>
      </c>
      <c r="CB287" s="25"/>
      <c r="CC287" s="25"/>
      <c r="CD287" s="28">
        <v>14.69</v>
      </c>
      <c r="CE287" s="28">
        <v>0.25</v>
      </c>
      <c r="CF287" s="25"/>
      <c r="CG287" s="28">
        <v>0.24</v>
      </c>
      <c r="CH287" s="28">
        <v>16.350000000000001</v>
      </c>
      <c r="CI287" s="28">
        <v>0.5</v>
      </c>
      <c r="CJ287" s="28">
        <v>0.5</v>
      </c>
      <c r="CK287" s="25"/>
      <c r="CL287" s="25"/>
      <c r="CM287" s="28">
        <v>0.56999999999999995</v>
      </c>
      <c r="CN287" s="25"/>
      <c r="CO287" s="28">
        <v>0</v>
      </c>
      <c r="CP287" s="30" t="s">
        <v>5</v>
      </c>
      <c r="CQ287" s="8">
        <f t="shared" si="45"/>
        <v>8969.7271707985547</v>
      </c>
      <c r="CR287" s="8">
        <f t="shared" si="46"/>
        <v>20</v>
      </c>
      <c r="CS287" s="8">
        <f t="shared" si="47"/>
        <v>1.5</v>
      </c>
      <c r="CT287" s="8">
        <f t="shared" si="48"/>
        <v>30</v>
      </c>
      <c r="CU287" s="8">
        <f t="shared" si="49"/>
        <v>100</v>
      </c>
      <c r="CV287" s="10">
        <f t="shared" si="50"/>
        <v>28736.66</v>
      </c>
      <c r="CW287" s="10">
        <f t="shared" si="53"/>
        <v>28.736660000000001</v>
      </c>
      <c r="CX287" s="8" t="str">
        <f t="shared" si="51"/>
        <v>No</v>
      </c>
      <c r="CY287" s="30" t="s">
        <v>11</v>
      </c>
      <c r="CZ287" s="30" t="s">
        <v>11</v>
      </c>
      <c r="DA287" s="31" t="s">
        <v>11</v>
      </c>
      <c r="DB287" s="31" t="s">
        <v>11</v>
      </c>
      <c r="DC287" s="8" t="str">
        <f t="shared" si="52"/>
        <v>No</v>
      </c>
      <c r="DD287" s="8" t="s">
        <v>11</v>
      </c>
      <c r="DE287" s="30" t="s">
        <v>11</v>
      </c>
      <c r="DF287" s="10">
        <f t="shared" si="54"/>
        <v>46.515599999999999</v>
      </c>
      <c r="DG287" s="9">
        <f>IF(S287&lt;Monitors!$H$4,(S287*Monitors!$I$4)+Monitors!$J$4,IF(S287&lt;Monitors!$H$5,(S287*Monitors!$I$5)+Monitors!$J$5,IF(S287&lt;Monitors!$H$6,(S287*Monitors!$I$6)+Monitors!$J$6,IF(S287&lt;Monitors!$H$7,(Monitors!$I$7*S287)+Monitors!$J$7,IF(S287&lt;Monitors!$H$8,(S287*Monitors!$I$8)+Monitors!$J$8,IF(S287&lt;Monitors!$H$9,(S287*Monitors!$I$9)+Monitors!$J$9,IF(S287&lt;Monitors!$H$10,(S287*Monitors!$I$10)+Monitors!$J$10,IF(S287&lt;Monitors!$H$11,(S287*Monitors!$I$11)+Monitors!$J$11,Monitors!$J$12))))))))</f>
        <v>32.945833333333333</v>
      </c>
      <c r="DH287" s="10">
        <f>$DF287-(Monitors!$B$4*'All Data'!$W287)</f>
        <v>37.688400000000001</v>
      </c>
      <c r="DI287" s="10">
        <f>IF($CX287="Yes",DH287-(Monitors!$E$4*(DG287+(Monitors!$B$4*'All Data'!$W287))),'All Data'!DH287)</f>
        <v>37.688400000000001</v>
      </c>
      <c r="DJ287" s="10">
        <f>IF(DD287="Yes",'All Data'!DI287-(DG287*Monitors!$C$4),'All Data'!DI287)</f>
        <v>37.688400000000001</v>
      </c>
      <c r="DK287" s="10">
        <f>IF($DE287="Yes",DJ287-(DG287*Monitors!$D$4),'All Data'!DJ287)</f>
        <v>37.688400000000001</v>
      </c>
      <c r="DL287" s="10">
        <f>IF($CZ287="Yes",DK287-Monitors!$C$7,'All Data'!DK287)</f>
        <v>37.688400000000001</v>
      </c>
      <c r="DM287" s="10">
        <f>IF($DA287="Yes",DL287-Monitors!$D$7,'All Data'!DL287)</f>
        <v>37.688400000000001</v>
      </c>
      <c r="DN287" s="10">
        <f>IF(DB287="Yes",DM287-((DG287+(W287*Monitors!$B$4))*Monitors!$F$4),'All Data'!DM287)</f>
        <v>37.688400000000001</v>
      </c>
      <c r="DO287" s="8" t="str">
        <f t="shared" si="55"/>
        <v>No</v>
      </c>
      <c r="DP287" s="10">
        <v>1.1494664000000001</v>
      </c>
      <c r="DQ287" s="10">
        <v>13.650533600000001</v>
      </c>
      <c r="DR287" s="10">
        <v>13.650533600000001</v>
      </c>
      <c r="DS287" s="9">
        <v>15.314316577864037</v>
      </c>
      <c r="DT287" s="9" t="s">
        <v>23</v>
      </c>
      <c r="DU287" s="14">
        <v>0</v>
      </c>
    </row>
    <row r="288" spans="1:125" ht="18" customHeight="1">
      <c r="A288" s="29">
        <v>287</v>
      </c>
      <c r="B288" s="29">
        <v>19</v>
      </c>
      <c r="C288" s="29">
        <v>1178</v>
      </c>
      <c r="D288" s="21">
        <v>41913</v>
      </c>
      <c r="E288" s="21">
        <v>41842</v>
      </c>
      <c r="F288" s="21">
        <v>41886</v>
      </c>
      <c r="G288" s="20" t="s">
        <v>4</v>
      </c>
      <c r="H288" s="20"/>
      <c r="I288" s="22">
        <v>6</v>
      </c>
      <c r="J288" s="20" t="s">
        <v>5</v>
      </c>
      <c r="K288" s="20"/>
      <c r="L288" s="20" t="s">
        <v>6</v>
      </c>
      <c r="M288" s="23"/>
      <c r="N288" s="23" t="s">
        <v>7</v>
      </c>
      <c r="O288" s="23"/>
      <c r="P288" s="24">
        <v>9.4</v>
      </c>
      <c r="Q288" s="24">
        <v>17</v>
      </c>
      <c r="R288" s="24">
        <v>19.5</v>
      </c>
      <c r="S288" s="24">
        <v>160.54</v>
      </c>
      <c r="T288" s="24">
        <v>1.78</v>
      </c>
      <c r="U288" s="24">
        <v>900</v>
      </c>
      <c r="V288" s="24">
        <v>1600</v>
      </c>
      <c r="W288" s="24">
        <v>1.44</v>
      </c>
      <c r="X288" s="23" t="s">
        <v>40</v>
      </c>
      <c r="Y288" s="23" t="s">
        <v>40</v>
      </c>
      <c r="Z288" s="24">
        <v>8970</v>
      </c>
      <c r="AA288" s="24">
        <v>60</v>
      </c>
      <c r="AB288" s="24">
        <v>178</v>
      </c>
      <c r="AC288" s="24">
        <v>170</v>
      </c>
      <c r="AD288" s="23" t="s">
        <v>634</v>
      </c>
      <c r="AE288" s="23" t="s">
        <v>11</v>
      </c>
      <c r="AF288" s="23" t="s">
        <v>11</v>
      </c>
      <c r="AG288" s="23"/>
      <c r="AH288" s="23"/>
      <c r="AI288" s="23" t="s">
        <v>12</v>
      </c>
      <c r="AJ288" s="23" t="s">
        <v>11</v>
      </c>
      <c r="AK288" s="23" t="s">
        <v>11</v>
      </c>
      <c r="AL288" s="23" t="s">
        <v>111</v>
      </c>
      <c r="AM288" s="23"/>
      <c r="AN288" s="23" t="s">
        <v>14</v>
      </c>
      <c r="AO288" s="23"/>
      <c r="AP288" s="23" t="s">
        <v>14</v>
      </c>
      <c r="AQ288" s="23"/>
      <c r="AR288" s="23"/>
      <c r="AS288" s="23" t="s">
        <v>111</v>
      </c>
      <c r="AT288" s="23"/>
      <c r="AU288" s="23" t="s">
        <v>14</v>
      </c>
      <c r="AV288" s="25"/>
      <c r="AW288" s="25"/>
      <c r="AX288" s="26">
        <v>19.5</v>
      </c>
      <c r="AY288" s="26">
        <v>160.54</v>
      </c>
      <c r="AZ288" s="25" t="s">
        <v>14</v>
      </c>
      <c r="BA288" s="25" t="s">
        <v>14</v>
      </c>
      <c r="BB288" s="23"/>
      <c r="BC288" s="23" t="s">
        <v>15</v>
      </c>
      <c r="BD288" s="23"/>
      <c r="BE288" s="23" t="s">
        <v>11</v>
      </c>
      <c r="BF288" s="23" t="s">
        <v>388</v>
      </c>
      <c r="BG288" s="23" t="s">
        <v>11</v>
      </c>
      <c r="BH288" s="23" t="s">
        <v>17</v>
      </c>
      <c r="BI288" s="23"/>
      <c r="BJ288" s="23"/>
      <c r="BK288" s="23" t="s">
        <v>11</v>
      </c>
      <c r="BL288" s="23" t="s">
        <v>11</v>
      </c>
      <c r="BM288" s="23" t="s">
        <v>11</v>
      </c>
      <c r="BN288" s="23"/>
      <c r="BO288" s="24">
        <v>0.2</v>
      </c>
      <c r="BP288" s="24">
        <v>166.8</v>
      </c>
      <c r="BQ288" s="24">
        <v>200</v>
      </c>
      <c r="BR288" s="24">
        <v>150.69999999999999</v>
      </c>
      <c r="BS288" s="24">
        <v>166.8</v>
      </c>
      <c r="BT288" s="23"/>
      <c r="BU288" s="23"/>
      <c r="BV288" s="24">
        <v>14.8</v>
      </c>
      <c r="BW288" s="24">
        <v>0.2</v>
      </c>
      <c r="BX288" s="23"/>
      <c r="BY288" s="24">
        <v>0.2</v>
      </c>
      <c r="BZ288" s="27">
        <v>0.2</v>
      </c>
      <c r="CA288" s="27">
        <v>0.2</v>
      </c>
      <c r="CB288" s="25"/>
      <c r="CC288" s="25"/>
      <c r="CD288" s="28">
        <v>14.6</v>
      </c>
      <c r="CE288" s="28">
        <v>0.3</v>
      </c>
      <c r="CF288" s="25"/>
      <c r="CG288" s="28">
        <v>0.2</v>
      </c>
      <c r="CH288" s="28">
        <v>16.350000000000001</v>
      </c>
      <c r="CI288" s="28">
        <v>0.5</v>
      </c>
      <c r="CJ288" s="28">
        <v>0.5</v>
      </c>
      <c r="CK288" s="25"/>
      <c r="CL288" s="25"/>
      <c r="CM288" s="28">
        <v>0.56999999999999995</v>
      </c>
      <c r="CN288" s="25"/>
      <c r="CO288" s="28">
        <v>0</v>
      </c>
      <c r="CP288" s="30" t="s">
        <v>5</v>
      </c>
      <c r="CQ288" s="8">
        <f t="shared" si="45"/>
        <v>8969.7271707985547</v>
      </c>
      <c r="CR288" s="8">
        <f t="shared" si="46"/>
        <v>20</v>
      </c>
      <c r="CS288" s="8">
        <f t="shared" si="47"/>
        <v>1.5</v>
      </c>
      <c r="CT288" s="8">
        <f t="shared" si="48"/>
        <v>30</v>
      </c>
      <c r="CU288" s="8">
        <f t="shared" si="49"/>
        <v>100</v>
      </c>
      <c r="CV288" s="10">
        <f t="shared" si="50"/>
        <v>26778.072</v>
      </c>
      <c r="CW288" s="10">
        <f t="shared" si="53"/>
        <v>26.778072000000002</v>
      </c>
      <c r="CX288" s="8" t="str">
        <f t="shared" si="51"/>
        <v>No</v>
      </c>
      <c r="CY288" s="30" t="s">
        <v>11</v>
      </c>
      <c r="CZ288" s="30" t="s">
        <v>11</v>
      </c>
      <c r="DA288" s="31" t="s">
        <v>11</v>
      </c>
      <c r="DB288" s="31" t="s">
        <v>11</v>
      </c>
      <c r="DC288" s="8" t="str">
        <f t="shared" si="52"/>
        <v>No</v>
      </c>
      <c r="DD288" s="8" t="s">
        <v>11</v>
      </c>
      <c r="DE288" s="30" t="s">
        <v>11</v>
      </c>
      <c r="DF288" s="10">
        <f t="shared" si="54"/>
        <v>46.515599999999999</v>
      </c>
      <c r="DG288" s="9">
        <f>IF(S288&lt;Monitors!$H$4,(S288*Monitors!$I$4)+Monitors!$J$4,IF(S288&lt;Monitors!$H$5,(S288*Monitors!$I$5)+Monitors!$J$5,IF(S288&lt;Monitors!$H$6,(S288*Monitors!$I$6)+Monitors!$J$6,IF(S288&lt;Monitors!$H$7,(Monitors!$I$7*S288)+Monitors!$J$7,IF(S288&lt;Monitors!$H$8,(S288*Monitors!$I$8)+Monitors!$J$8,IF(S288&lt;Monitors!$H$9,(S288*Monitors!$I$9)+Monitors!$J$9,IF(S288&lt;Monitors!$H$10,(S288*Monitors!$I$10)+Monitors!$J$10,IF(S288&lt;Monitors!$H$11,(S288*Monitors!$I$11)+Monitors!$J$11,Monitors!$J$12))))))))</f>
        <v>32.945833333333333</v>
      </c>
      <c r="DH288" s="10">
        <f>$DF288-(Monitors!$B$4*'All Data'!$W288)</f>
        <v>37.688400000000001</v>
      </c>
      <c r="DI288" s="10">
        <f>IF($CX288="Yes",DH288-(Monitors!$E$4*(DG288+(Monitors!$B$4*'All Data'!$W288))),'All Data'!DH288)</f>
        <v>37.688400000000001</v>
      </c>
      <c r="DJ288" s="10">
        <f>IF(DD288="Yes",'All Data'!DI288-(DG288*Monitors!$C$4),'All Data'!DI288)</f>
        <v>37.688400000000001</v>
      </c>
      <c r="DK288" s="10">
        <f>IF($DE288="Yes",DJ288-(DG288*Monitors!$D$4),'All Data'!DJ288)</f>
        <v>37.688400000000001</v>
      </c>
      <c r="DL288" s="10">
        <f>IF($CZ288="Yes",DK288-Monitors!$C$7,'All Data'!DK288)</f>
        <v>37.688400000000001</v>
      </c>
      <c r="DM288" s="10">
        <f>IF($DA288="Yes",DL288-Monitors!$D$7,'All Data'!DL288)</f>
        <v>37.688400000000001</v>
      </c>
      <c r="DN288" s="10">
        <f>IF(DB288="Yes",DM288-((DG288+(W288*Monitors!$B$4))*Monitors!$F$4),'All Data'!DM288)</f>
        <v>37.688400000000001</v>
      </c>
      <c r="DO288" s="8" t="str">
        <f t="shared" si="55"/>
        <v>No</v>
      </c>
      <c r="DP288" s="10">
        <v>1.0711228800000001</v>
      </c>
      <c r="DQ288" s="10">
        <v>13.72887712</v>
      </c>
      <c r="DR288" s="10">
        <v>13.72887712</v>
      </c>
      <c r="DS288" s="9">
        <v>15.314316577864037</v>
      </c>
      <c r="DT288" s="9" t="s">
        <v>23</v>
      </c>
      <c r="DU288" s="14">
        <v>0</v>
      </c>
    </row>
    <row r="289" spans="1:125" ht="18" customHeight="1">
      <c r="A289" s="29">
        <v>288</v>
      </c>
      <c r="B289" s="29">
        <v>19</v>
      </c>
      <c r="C289" s="29">
        <v>872</v>
      </c>
      <c r="D289" s="21">
        <v>40969</v>
      </c>
      <c r="E289" s="21">
        <v>41257</v>
      </c>
      <c r="F289" s="21">
        <v>41277</v>
      </c>
      <c r="G289" s="20" t="s">
        <v>4</v>
      </c>
      <c r="H289" s="20"/>
      <c r="I289" s="22">
        <v>6</v>
      </c>
      <c r="J289" s="20" t="s">
        <v>5</v>
      </c>
      <c r="K289" s="20"/>
      <c r="L289" s="20" t="s">
        <v>27</v>
      </c>
      <c r="M289" s="23" t="s">
        <v>27</v>
      </c>
      <c r="N289" s="23" t="s">
        <v>7</v>
      </c>
      <c r="O289" s="23"/>
      <c r="P289" s="24">
        <v>9.8000000000000007</v>
      </c>
      <c r="Q289" s="24">
        <v>17.399999999999999</v>
      </c>
      <c r="R289" s="24">
        <v>20</v>
      </c>
      <c r="S289" s="24">
        <v>171</v>
      </c>
      <c r="T289" s="24">
        <v>1.78</v>
      </c>
      <c r="U289" s="24">
        <v>900</v>
      </c>
      <c r="V289" s="24">
        <v>1600</v>
      </c>
      <c r="W289" s="24">
        <v>1.44</v>
      </c>
      <c r="X289" s="23" t="s">
        <v>40</v>
      </c>
      <c r="Y289" s="23" t="s">
        <v>40</v>
      </c>
      <c r="Z289" s="24">
        <v>8424</v>
      </c>
      <c r="AA289" s="24">
        <v>60</v>
      </c>
      <c r="AB289" s="24">
        <v>170</v>
      </c>
      <c r="AC289" s="24">
        <v>160</v>
      </c>
      <c r="AD289" s="23" t="s">
        <v>10</v>
      </c>
      <c r="AE289" s="23" t="s">
        <v>11</v>
      </c>
      <c r="AF289" s="23" t="s">
        <v>11</v>
      </c>
      <c r="AG289" s="23"/>
      <c r="AH289" s="23"/>
      <c r="AI289" s="23" t="s">
        <v>12</v>
      </c>
      <c r="AJ289" s="23" t="s">
        <v>11</v>
      </c>
      <c r="AK289" s="23" t="s">
        <v>23</v>
      </c>
      <c r="AL289" s="23" t="s">
        <v>25</v>
      </c>
      <c r="AM289" s="23"/>
      <c r="AN289" s="23" t="s">
        <v>14</v>
      </c>
      <c r="AO289" s="23"/>
      <c r="AP289" s="23" t="s">
        <v>14</v>
      </c>
      <c r="AQ289" s="23"/>
      <c r="AR289" s="23"/>
      <c r="AS289" s="23" t="s">
        <v>25</v>
      </c>
      <c r="AT289" s="23"/>
      <c r="AU289" s="23" t="s">
        <v>14</v>
      </c>
      <c r="AV289" s="25"/>
      <c r="AW289" s="25"/>
      <c r="AX289" s="26">
        <v>20</v>
      </c>
      <c r="AY289" s="26">
        <v>171</v>
      </c>
      <c r="AZ289" s="25" t="s">
        <v>14</v>
      </c>
      <c r="BA289" s="25" t="s">
        <v>14</v>
      </c>
      <c r="BB289" s="23"/>
      <c r="BC289" s="23" t="s">
        <v>15</v>
      </c>
      <c r="BD289" s="23"/>
      <c r="BE289" s="23" t="s">
        <v>11</v>
      </c>
      <c r="BF289" s="23" t="s">
        <v>429</v>
      </c>
      <c r="BG289" s="23" t="s">
        <v>11</v>
      </c>
      <c r="BH289" s="23" t="s">
        <v>17</v>
      </c>
      <c r="BI289" s="23"/>
      <c r="BJ289" s="23" t="s">
        <v>18</v>
      </c>
      <c r="BK289" s="23" t="s">
        <v>11</v>
      </c>
      <c r="BL289" s="23" t="s">
        <v>11</v>
      </c>
      <c r="BM289" s="23"/>
      <c r="BN289" s="23"/>
      <c r="BO289" s="24">
        <v>12</v>
      </c>
      <c r="BP289" s="24">
        <v>215</v>
      </c>
      <c r="BQ289" s="24">
        <v>250</v>
      </c>
      <c r="BR289" s="24">
        <v>188</v>
      </c>
      <c r="BS289" s="24">
        <v>200.4</v>
      </c>
      <c r="BT289" s="23"/>
      <c r="BU289" s="23"/>
      <c r="BV289" s="24">
        <v>14.87</v>
      </c>
      <c r="BW289" s="24">
        <v>0.28000000000000003</v>
      </c>
      <c r="BX289" s="23"/>
      <c r="BY289" s="24">
        <v>0.13</v>
      </c>
      <c r="BZ289" s="27">
        <v>0.28000000000000003</v>
      </c>
      <c r="CA289" s="27">
        <v>0.13</v>
      </c>
      <c r="CB289" s="25"/>
      <c r="CC289" s="25"/>
      <c r="CD289" s="28">
        <v>14.87</v>
      </c>
      <c r="CE289" s="28">
        <v>0.28000000000000003</v>
      </c>
      <c r="CF289" s="25"/>
      <c r="CG289" s="28">
        <v>0.13</v>
      </c>
      <c r="CH289" s="28">
        <v>16.600000000000001</v>
      </c>
      <c r="CI289" s="28">
        <v>0.5</v>
      </c>
      <c r="CJ289" s="28">
        <v>0.5</v>
      </c>
      <c r="CK289" s="25"/>
      <c r="CL289" s="25"/>
      <c r="CM289" s="28">
        <v>0.5</v>
      </c>
      <c r="CN289" s="25"/>
      <c r="CO289" s="28">
        <v>0</v>
      </c>
      <c r="CP289" s="30" t="s">
        <v>5</v>
      </c>
      <c r="CQ289" s="8">
        <f t="shared" si="45"/>
        <v>8421.0526315789466</v>
      </c>
      <c r="CR289" s="8">
        <f t="shared" si="46"/>
        <v>22</v>
      </c>
      <c r="CS289" s="8">
        <f t="shared" si="47"/>
        <v>1.5</v>
      </c>
      <c r="CT289" s="8">
        <f t="shared" si="48"/>
        <v>30</v>
      </c>
      <c r="CU289" s="8">
        <f t="shared" si="49"/>
        <v>200</v>
      </c>
      <c r="CV289" s="10">
        <f t="shared" si="50"/>
        <v>36765</v>
      </c>
      <c r="CW289" s="10">
        <f t="shared" si="53"/>
        <v>36.765000000000001</v>
      </c>
      <c r="CX289" s="8" t="str">
        <f t="shared" si="51"/>
        <v>No</v>
      </c>
      <c r="CY289" s="30" t="s">
        <v>11</v>
      </c>
      <c r="CZ289" s="30" t="s">
        <v>11</v>
      </c>
      <c r="DA289" s="31" t="s">
        <v>11</v>
      </c>
      <c r="DB289" s="31" t="s">
        <v>11</v>
      </c>
      <c r="DC289" s="8" t="str">
        <f t="shared" si="52"/>
        <v>No</v>
      </c>
      <c r="DD289" s="8" t="s">
        <v>11</v>
      </c>
      <c r="DE289" s="30" t="s">
        <v>11</v>
      </c>
      <c r="DF289" s="10">
        <f t="shared" si="54"/>
        <v>47.185739999999996</v>
      </c>
      <c r="DG289" s="9">
        <f>IF(S289&lt;Monitors!$H$4,(S289*Monitors!$I$4)+Monitors!$J$4,IF(S289&lt;Monitors!$H$5,(S289*Monitors!$I$5)+Monitors!$J$5,IF(S289&lt;Monitors!$H$6,(S289*Monitors!$I$6)+Monitors!$J$6,IF(S289&lt;Monitors!$H$7,(Monitors!$I$7*S289)+Monitors!$J$7,IF(S289&lt;Monitors!$H$8,(S289*Monitors!$I$8)+Monitors!$J$8,IF(S289&lt;Monitors!$H$9,(S289*Monitors!$I$9)+Monitors!$J$9,IF(S289&lt;Monitors!$H$10,(S289*Monitors!$I$10)+Monitors!$J$10,IF(S289&lt;Monitors!$H$11,(S289*Monitors!$I$11)+Monitors!$J$11,Monitors!$J$12))))))))</f>
        <v>35.125</v>
      </c>
      <c r="DH289" s="10">
        <f>$DF289-(Monitors!$B$4*'All Data'!$W289)</f>
        <v>38.358539999999998</v>
      </c>
      <c r="DI289" s="10">
        <f>IF($CX289="Yes",DH289-(Monitors!$E$4*(DG289+(Monitors!$B$4*'All Data'!$W289))),'All Data'!DH289)</f>
        <v>38.358539999999998</v>
      </c>
      <c r="DJ289" s="10">
        <f>IF(DD289="Yes",'All Data'!DI289-(DG289*Monitors!$C$4),'All Data'!DI289)</f>
        <v>38.358539999999998</v>
      </c>
      <c r="DK289" s="10">
        <f>IF($DE289="Yes",DJ289-(DG289*Monitors!$D$4),'All Data'!DJ289)</f>
        <v>38.358539999999998</v>
      </c>
      <c r="DL289" s="10">
        <f>IF($CZ289="Yes",DK289-Monitors!$C$7,'All Data'!DK289)</f>
        <v>38.358539999999998</v>
      </c>
      <c r="DM289" s="10">
        <f>IF($DA289="Yes",DL289-Monitors!$D$7,'All Data'!DL289)</f>
        <v>38.358539999999998</v>
      </c>
      <c r="DN289" s="10">
        <f>IF(DB289="Yes",DM289-((DG289+(W289*Monitors!$B$4))*Monitors!$F$4),'All Data'!DM289)</f>
        <v>38.358539999999998</v>
      </c>
      <c r="DO289" s="8" t="str">
        <f t="shared" si="55"/>
        <v>No</v>
      </c>
      <c r="DP289" s="10">
        <v>1.4706000000000001</v>
      </c>
      <c r="DQ289" s="10">
        <v>13.3994</v>
      </c>
      <c r="DR289" s="10">
        <v>13.3994</v>
      </c>
      <c r="DS289" s="9">
        <v>16.303337049671832</v>
      </c>
      <c r="DT289" s="9" t="s">
        <v>23</v>
      </c>
      <c r="DU289" s="14">
        <v>0</v>
      </c>
    </row>
    <row r="290" spans="1:125" ht="18" customHeight="1">
      <c r="A290" s="29">
        <v>289</v>
      </c>
      <c r="B290" s="29">
        <v>47</v>
      </c>
      <c r="C290" s="29">
        <v>49</v>
      </c>
      <c r="D290" s="21">
        <v>41426</v>
      </c>
      <c r="E290" s="21">
        <v>41422</v>
      </c>
      <c r="F290" s="21">
        <v>41424</v>
      </c>
      <c r="G290" s="20"/>
      <c r="H290" s="20" t="s">
        <v>976</v>
      </c>
      <c r="I290" s="22">
        <v>6</v>
      </c>
      <c r="J290" s="20" t="s">
        <v>5</v>
      </c>
      <c r="K290" s="20"/>
      <c r="L290" s="20" t="s">
        <v>6</v>
      </c>
      <c r="M290" s="23"/>
      <c r="N290" s="23" t="s">
        <v>7</v>
      </c>
      <c r="O290" s="23"/>
      <c r="P290" s="24">
        <v>9.8000000000000007</v>
      </c>
      <c r="Q290" s="24">
        <v>17.399999999999999</v>
      </c>
      <c r="R290" s="24">
        <v>20</v>
      </c>
      <c r="S290" s="24">
        <v>171</v>
      </c>
      <c r="T290" s="24">
        <v>1.78</v>
      </c>
      <c r="U290" s="24">
        <v>900</v>
      </c>
      <c r="V290" s="24">
        <v>1600</v>
      </c>
      <c r="W290" s="24">
        <v>1.44</v>
      </c>
      <c r="X290" s="23" t="s">
        <v>40</v>
      </c>
      <c r="Y290" s="23" t="s">
        <v>40</v>
      </c>
      <c r="Z290" s="24">
        <v>8424</v>
      </c>
      <c r="AA290" s="24">
        <v>60</v>
      </c>
      <c r="AB290" s="24">
        <v>160</v>
      </c>
      <c r="AC290" s="24">
        <v>160</v>
      </c>
      <c r="AD290" s="23" t="s">
        <v>125</v>
      </c>
      <c r="AE290" s="23" t="s">
        <v>11</v>
      </c>
      <c r="AF290" s="23" t="s">
        <v>11</v>
      </c>
      <c r="AG290" s="23"/>
      <c r="AH290" s="23"/>
      <c r="AI290" s="23" t="s">
        <v>12</v>
      </c>
      <c r="AJ290" s="23" t="s">
        <v>11</v>
      </c>
      <c r="AK290" s="23" t="s">
        <v>11</v>
      </c>
      <c r="AL290" s="23" t="s">
        <v>13</v>
      </c>
      <c r="AM290" s="23"/>
      <c r="AN290" s="23" t="s">
        <v>14</v>
      </c>
      <c r="AO290" s="23"/>
      <c r="AP290" s="23" t="s">
        <v>36</v>
      </c>
      <c r="AQ290" s="23"/>
      <c r="AR290" s="23"/>
      <c r="AS290" s="23" t="s">
        <v>13</v>
      </c>
      <c r="AT290" s="23"/>
      <c r="AU290" s="23" t="s">
        <v>14</v>
      </c>
      <c r="AV290" s="25"/>
      <c r="AW290" s="25"/>
      <c r="AX290" s="26">
        <v>20</v>
      </c>
      <c r="AY290" s="26">
        <v>171</v>
      </c>
      <c r="AZ290" s="25" t="s">
        <v>14</v>
      </c>
      <c r="BA290" s="25" t="s">
        <v>14</v>
      </c>
      <c r="BB290" s="23"/>
      <c r="BC290" s="23" t="s">
        <v>15</v>
      </c>
      <c r="BD290" s="23"/>
      <c r="BE290" s="23" t="s">
        <v>11</v>
      </c>
      <c r="BF290" s="23" t="s">
        <v>275</v>
      </c>
      <c r="BG290" s="23" t="s">
        <v>11</v>
      </c>
      <c r="BH290" s="23" t="s">
        <v>17</v>
      </c>
      <c r="BI290" s="23"/>
      <c r="BJ290" s="23" t="s">
        <v>18</v>
      </c>
      <c r="BK290" s="23" t="s">
        <v>11</v>
      </c>
      <c r="BL290" s="23" t="s">
        <v>11</v>
      </c>
      <c r="BM290" s="23"/>
      <c r="BN290" s="23"/>
      <c r="BO290" s="24">
        <v>3.4</v>
      </c>
      <c r="BP290" s="24">
        <v>252.3</v>
      </c>
      <c r="BQ290" s="24">
        <v>200</v>
      </c>
      <c r="BR290" s="24">
        <v>238</v>
      </c>
      <c r="BS290" s="24">
        <v>201.5</v>
      </c>
      <c r="BT290" s="23"/>
      <c r="BU290" s="23"/>
      <c r="BV290" s="24">
        <v>14.88</v>
      </c>
      <c r="BW290" s="24">
        <v>0.25</v>
      </c>
      <c r="BX290" s="23"/>
      <c r="BY290" s="24">
        <v>0.18</v>
      </c>
      <c r="BZ290" s="27">
        <v>0.25</v>
      </c>
      <c r="CA290" s="27">
        <v>0.18</v>
      </c>
      <c r="CB290" s="25"/>
      <c r="CC290" s="25"/>
      <c r="CD290" s="28">
        <v>14.99</v>
      </c>
      <c r="CE290" s="28">
        <v>0.32</v>
      </c>
      <c r="CF290" s="25"/>
      <c r="CG290" s="28">
        <v>0.24</v>
      </c>
      <c r="CH290" s="28">
        <v>16.600000000000001</v>
      </c>
      <c r="CI290" s="28">
        <v>0.5</v>
      </c>
      <c r="CJ290" s="28">
        <v>0.5</v>
      </c>
      <c r="CK290" s="25"/>
      <c r="CL290" s="25"/>
      <c r="CM290" s="28">
        <v>0.5</v>
      </c>
      <c r="CN290" s="25"/>
      <c r="CO290" s="28">
        <v>0</v>
      </c>
      <c r="CP290" s="30" t="s">
        <v>5</v>
      </c>
      <c r="CQ290" s="8">
        <f t="shared" si="45"/>
        <v>8421.0526315789466</v>
      </c>
      <c r="CR290" s="8">
        <f t="shared" si="46"/>
        <v>22</v>
      </c>
      <c r="CS290" s="8">
        <f t="shared" si="47"/>
        <v>1.5</v>
      </c>
      <c r="CT290" s="8">
        <f t="shared" si="48"/>
        <v>30</v>
      </c>
      <c r="CU290" s="8">
        <f t="shared" si="49"/>
        <v>200</v>
      </c>
      <c r="CV290" s="10">
        <f t="shared" si="50"/>
        <v>43143.3</v>
      </c>
      <c r="CW290" s="10">
        <f t="shared" si="53"/>
        <v>43.143300000000004</v>
      </c>
      <c r="CX290" s="8" t="str">
        <f t="shared" si="51"/>
        <v>No</v>
      </c>
      <c r="CY290" s="30" t="s">
        <v>11</v>
      </c>
      <c r="CZ290" s="30" t="s">
        <v>11</v>
      </c>
      <c r="DA290" s="31" t="s">
        <v>11</v>
      </c>
      <c r="DB290" s="31" t="s">
        <v>11</v>
      </c>
      <c r="DC290" s="8" t="str">
        <f t="shared" si="52"/>
        <v>No</v>
      </c>
      <c r="DD290" s="8" t="s">
        <v>11</v>
      </c>
      <c r="DE290" s="30" t="s">
        <v>11</v>
      </c>
      <c r="DF290" s="10">
        <f t="shared" si="54"/>
        <v>47.045580000000001</v>
      </c>
      <c r="DG290" s="9">
        <f>IF(S290&lt;Monitors!$H$4,(S290*Monitors!$I$4)+Monitors!$J$4,IF(S290&lt;Monitors!$H$5,(S290*Monitors!$I$5)+Monitors!$J$5,IF(S290&lt;Monitors!$H$6,(S290*Monitors!$I$6)+Monitors!$J$6,IF(S290&lt;Monitors!$H$7,(Monitors!$I$7*S290)+Monitors!$J$7,IF(S290&lt;Monitors!$H$8,(S290*Monitors!$I$8)+Monitors!$J$8,IF(S290&lt;Monitors!$H$9,(S290*Monitors!$I$9)+Monitors!$J$9,IF(S290&lt;Monitors!$H$10,(S290*Monitors!$I$10)+Monitors!$J$10,IF(S290&lt;Monitors!$H$11,(S290*Monitors!$I$11)+Monitors!$J$11,Monitors!$J$12))))))))</f>
        <v>35.125</v>
      </c>
      <c r="DH290" s="10">
        <f>$DF290-(Monitors!$B$4*'All Data'!$W290)</f>
        <v>38.218380000000003</v>
      </c>
      <c r="DI290" s="10">
        <f>IF($CX290="Yes",DH290-(Monitors!$E$4*(DG290+(Monitors!$B$4*'All Data'!$W290))),'All Data'!DH290)</f>
        <v>38.218380000000003</v>
      </c>
      <c r="DJ290" s="10">
        <f>IF(DD290="Yes",'All Data'!DI290-(DG290*Monitors!$C$4),'All Data'!DI290)</f>
        <v>38.218380000000003</v>
      </c>
      <c r="DK290" s="10">
        <f>IF($DE290="Yes",DJ290-(DG290*Monitors!$D$4),'All Data'!DJ290)</f>
        <v>38.218380000000003</v>
      </c>
      <c r="DL290" s="10">
        <f>IF($CZ290="Yes",DK290-Monitors!$C$7,'All Data'!DK290)</f>
        <v>38.218380000000003</v>
      </c>
      <c r="DM290" s="10">
        <f>IF($DA290="Yes",DL290-Monitors!$D$7,'All Data'!DL290)</f>
        <v>38.218380000000003</v>
      </c>
      <c r="DN290" s="10">
        <f>IF(DB290="Yes",DM290-((DG290+(W290*Monitors!$B$4))*Monitors!$F$4),'All Data'!DM290)</f>
        <v>38.218380000000003</v>
      </c>
      <c r="DO290" s="8" t="str">
        <f t="shared" si="55"/>
        <v>No</v>
      </c>
      <c r="DP290" s="10">
        <v>1.7257320000000003</v>
      </c>
      <c r="DQ290" s="10">
        <v>13.154268</v>
      </c>
      <c r="DR290" s="10">
        <v>13.154268</v>
      </c>
      <c r="DS290" s="9">
        <v>16.303337049671832</v>
      </c>
      <c r="DT290" s="9" t="s">
        <v>23</v>
      </c>
      <c r="DU290" s="14">
        <v>0</v>
      </c>
    </row>
    <row r="291" spans="1:125" ht="18" customHeight="1">
      <c r="A291" s="29">
        <v>290</v>
      </c>
      <c r="B291" s="29">
        <v>47</v>
      </c>
      <c r="C291" s="29">
        <v>49</v>
      </c>
      <c r="D291" s="21">
        <v>41426</v>
      </c>
      <c r="E291" s="21">
        <v>41422</v>
      </c>
      <c r="F291" s="21">
        <v>41494</v>
      </c>
      <c r="G291" s="20" t="s">
        <v>4</v>
      </c>
      <c r="H291" s="20"/>
      <c r="I291" s="22">
        <v>6</v>
      </c>
      <c r="J291" s="20" t="s">
        <v>5</v>
      </c>
      <c r="K291" s="20"/>
      <c r="L291" s="20" t="s">
        <v>6</v>
      </c>
      <c r="M291" s="23"/>
      <c r="N291" s="23" t="s">
        <v>7</v>
      </c>
      <c r="O291" s="23"/>
      <c r="P291" s="24">
        <v>9.8000000000000007</v>
      </c>
      <c r="Q291" s="24">
        <v>17.399999999999999</v>
      </c>
      <c r="R291" s="24">
        <v>20</v>
      </c>
      <c r="S291" s="24">
        <v>171</v>
      </c>
      <c r="T291" s="24">
        <v>1.78</v>
      </c>
      <c r="U291" s="24">
        <v>900</v>
      </c>
      <c r="V291" s="24">
        <v>1600</v>
      </c>
      <c r="W291" s="24">
        <v>1.44</v>
      </c>
      <c r="X291" s="23" t="s">
        <v>40</v>
      </c>
      <c r="Y291" s="23" t="s">
        <v>40</v>
      </c>
      <c r="Z291" s="24">
        <v>8424</v>
      </c>
      <c r="AA291" s="24">
        <v>60</v>
      </c>
      <c r="AB291" s="24">
        <v>160</v>
      </c>
      <c r="AC291" s="24">
        <v>160</v>
      </c>
      <c r="AD291" s="23" t="s">
        <v>10</v>
      </c>
      <c r="AE291" s="23" t="s">
        <v>11</v>
      </c>
      <c r="AF291" s="23" t="s">
        <v>11</v>
      </c>
      <c r="AG291" s="23"/>
      <c r="AH291" s="23"/>
      <c r="AI291" s="23" t="s">
        <v>12</v>
      </c>
      <c r="AJ291" s="23" t="s">
        <v>11</v>
      </c>
      <c r="AK291" s="23" t="s">
        <v>11</v>
      </c>
      <c r="AL291" s="23" t="s">
        <v>13</v>
      </c>
      <c r="AM291" s="23"/>
      <c r="AN291" s="23" t="s">
        <v>14</v>
      </c>
      <c r="AO291" s="23"/>
      <c r="AP291" s="23" t="s">
        <v>36</v>
      </c>
      <c r="AQ291" s="23"/>
      <c r="AR291" s="23"/>
      <c r="AS291" s="23" t="s">
        <v>13</v>
      </c>
      <c r="AT291" s="23"/>
      <c r="AU291" s="23" t="s">
        <v>14</v>
      </c>
      <c r="AV291" s="25"/>
      <c r="AW291" s="25"/>
      <c r="AX291" s="26">
        <v>20</v>
      </c>
      <c r="AY291" s="26">
        <v>171</v>
      </c>
      <c r="AZ291" s="25" t="s">
        <v>14</v>
      </c>
      <c r="BA291" s="25" t="s">
        <v>14</v>
      </c>
      <c r="BB291" s="23"/>
      <c r="BC291" s="23" t="s">
        <v>15</v>
      </c>
      <c r="BD291" s="23"/>
      <c r="BE291" s="23" t="s">
        <v>11</v>
      </c>
      <c r="BF291" s="23" t="s">
        <v>275</v>
      </c>
      <c r="BG291" s="23" t="s">
        <v>11</v>
      </c>
      <c r="BH291" s="23" t="s">
        <v>17</v>
      </c>
      <c r="BI291" s="23"/>
      <c r="BJ291" s="23" t="s">
        <v>18</v>
      </c>
      <c r="BK291" s="23" t="s">
        <v>11</v>
      </c>
      <c r="BL291" s="23" t="s">
        <v>11</v>
      </c>
      <c r="BM291" s="23"/>
      <c r="BN291" s="23"/>
      <c r="BO291" s="24">
        <v>3.4</v>
      </c>
      <c r="BP291" s="24">
        <v>252.3</v>
      </c>
      <c r="BQ291" s="24">
        <v>200</v>
      </c>
      <c r="BR291" s="24">
        <v>238</v>
      </c>
      <c r="BS291" s="24">
        <v>201.5</v>
      </c>
      <c r="BT291" s="23"/>
      <c r="BU291" s="23"/>
      <c r="BV291" s="24">
        <v>14.88</v>
      </c>
      <c r="BW291" s="24">
        <v>0.25</v>
      </c>
      <c r="BX291" s="23"/>
      <c r="BY291" s="24">
        <v>0.18</v>
      </c>
      <c r="BZ291" s="27">
        <v>0.25</v>
      </c>
      <c r="CA291" s="27">
        <v>0.18</v>
      </c>
      <c r="CB291" s="25"/>
      <c r="CC291" s="25"/>
      <c r="CD291" s="28">
        <v>14.99</v>
      </c>
      <c r="CE291" s="28">
        <v>0.32</v>
      </c>
      <c r="CF291" s="25"/>
      <c r="CG291" s="28">
        <v>0.24</v>
      </c>
      <c r="CH291" s="28">
        <v>16.600000000000001</v>
      </c>
      <c r="CI291" s="28">
        <v>0.5</v>
      </c>
      <c r="CJ291" s="28">
        <v>0.5</v>
      </c>
      <c r="CK291" s="25"/>
      <c r="CL291" s="25"/>
      <c r="CM291" s="28">
        <v>0.5</v>
      </c>
      <c r="CN291" s="25"/>
      <c r="CO291" s="28">
        <v>0</v>
      </c>
      <c r="CP291" s="30" t="s">
        <v>5</v>
      </c>
      <c r="CQ291" s="8">
        <f t="shared" si="45"/>
        <v>8421.0526315789466</v>
      </c>
      <c r="CR291" s="8">
        <f t="shared" si="46"/>
        <v>22</v>
      </c>
      <c r="CS291" s="8">
        <f t="shared" si="47"/>
        <v>1.5</v>
      </c>
      <c r="CT291" s="8">
        <f t="shared" si="48"/>
        <v>30</v>
      </c>
      <c r="CU291" s="8">
        <f t="shared" si="49"/>
        <v>200</v>
      </c>
      <c r="CV291" s="10">
        <f t="shared" si="50"/>
        <v>43143.3</v>
      </c>
      <c r="CW291" s="10">
        <f t="shared" si="53"/>
        <v>43.143300000000004</v>
      </c>
      <c r="CX291" s="8" t="str">
        <f t="shared" si="51"/>
        <v>No</v>
      </c>
      <c r="CY291" s="30" t="s">
        <v>11</v>
      </c>
      <c r="CZ291" s="30" t="s">
        <v>11</v>
      </c>
      <c r="DA291" s="31" t="s">
        <v>11</v>
      </c>
      <c r="DB291" s="31" t="s">
        <v>11</v>
      </c>
      <c r="DC291" s="8" t="str">
        <f t="shared" si="52"/>
        <v>No</v>
      </c>
      <c r="DD291" s="8" t="s">
        <v>11</v>
      </c>
      <c r="DE291" s="30" t="s">
        <v>11</v>
      </c>
      <c r="DF291" s="10">
        <f t="shared" si="54"/>
        <v>47.045580000000001</v>
      </c>
      <c r="DG291" s="9">
        <f>IF(S291&lt;Monitors!$H$4,(S291*Monitors!$I$4)+Monitors!$J$4,IF(S291&lt;Monitors!$H$5,(S291*Monitors!$I$5)+Monitors!$J$5,IF(S291&lt;Monitors!$H$6,(S291*Monitors!$I$6)+Monitors!$J$6,IF(S291&lt;Monitors!$H$7,(Monitors!$I$7*S291)+Monitors!$J$7,IF(S291&lt;Monitors!$H$8,(S291*Monitors!$I$8)+Monitors!$J$8,IF(S291&lt;Monitors!$H$9,(S291*Monitors!$I$9)+Monitors!$J$9,IF(S291&lt;Monitors!$H$10,(S291*Monitors!$I$10)+Monitors!$J$10,IF(S291&lt;Monitors!$H$11,(S291*Monitors!$I$11)+Monitors!$J$11,Monitors!$J$12))))))))</f>
        <v>35.125</v>
      </c>
      <c r="DH291" s="10">
        <f>$DF291-(Monitors!$B$4*'All Data'!$W291)</f>
        <v>38.218380000000003</v>
      </c>
      <c r="DI291" s="10">
        <f>IF($CX291="Yes",DH291-(Monitors!$E$4*(DG291+(Monitors!$B$4*'All Data'!$W291))),'All Data'!DH291)</f>
        <v>38.218380000000003</v>
      </c>
      <c r="DJ291" s="10">
        <f>IF(DD291="Yes",'All Data'!DI291-(DG291*Monitors!$C$4),'All Data'!DI291)</f>
        <v>38.218380000000003</v>
      </c>
      <c r="DK291" s="10">
        <f>IF($DE291="Yes",DJ291-(DG291*Monitors!$D$4),'All Data'!DJ291)</f>
        <v>38.218380000000003</v>
      </c>
      <c r="DL291" s="10">
        <f>IF($CZ291="Yes",DK291-Monitors!$C$7,'All Data'!DK291)</f>
        <v>38.218380000000003</v>
      </c>
      <c r="DM291" s="10">
        <f>IF($DA291="Yes",DL291-Monitors!$D$7,'All Data'!DL291)</f>
        <v>38.218380000000003</v>
      </c>
      <c r="DN291" s="10">
        <f>IF(DB291="Yes",DM291-((DG291+(W291*Monitors!$B$4))*Monitors!$F$4),'All Data'!DM291)</f>
        <v>38.218380000000003</v>
      </c>
      <c r="DO291" s="8" t="str">
        <f t="shared" si="55"/>
        <v>No</v>
      </c>
      <c r="DP291" s="10">
        <v>1.7257320000000003</v>
      </c>
      <c r="DQ291" s="10">
        <v>13.154268</v>
      </c>
      <c r="DR291" s="10">
        <v>13.154268</v>
      </c>
      <c r="DS291" s="9">
        <v>16.303337049671832</v>
      </c>
      <c r="DT291" s="9" t="s">
        <v>23</v>
      </c>
      <c r="DU291" s="14">
        <v>0</v>
      </c>
    </row>
    <row r="292" spans="1:125" ht="18" customHeight="1">
      <c r="A292" s="29">
        <v>291</v>
      </c>
      <c r="B292" s="29">
        <v>22</v>
      </c>
      <c r="C292" s="29">
        <v>657</v>
      </c>
      <c r="D292" s="21">
        <v>41153</v>
      </c>
      <c r="E292" s="21">
        <v>41473</v>
      </c>
      <c r="F292" s="21">
        <v>41478</v>
      </c>
      <c r="G292" s="20" t="s">
        <v>337</v>
      </c>
      <c r="H292" s="20" t="s">
        <v>26</v>
      </c>
      <c r="I292" s="22">
        <v>6</v>
      </c>
      <c r="J292" s="20" t="s">
        <v>5</v>
      </c>
      <c r="K292" s="20" t="s">
        <v>26</v>
      </c>
      <c r="L292" s="20" t="s">
        <v>27</v>
      </c>
      <c r="M292" s="23" t="s">
        <v>27</v>
      </c>
      <c r="N292" s="23" t="s">
        <v>7</v>
      </c>
      <c r="O292" s="23" t="s">
        <v>26</v>
      </c>
      <c r="P292" s="24">
        <v>9.8000000000000007</v>
      </c>
      <c r="Q292" s="24">
        <v>16.7</v>
      </c>
      <c r="R292" s="24">
        <v>20</v>
      </c>
      <c r="S292" s="24">
        <v>163.66</v>
      </c>
      <c r="T292" s="24">
        <v>1.78</v>
      </c>
      <c r="U292" s="24">
        <v>900</v>
      </c>
      <c r="V292" s="24">
        <v>1600</v>
      </c>
      <c r="W292" s="24">
        <v>1.44</v>
      </c>
      <c r="X292" s="23" t="s">
        <v>40</v>
      </c>
      <c r="Y292" s="23" t="s">
        <v>40</v>
      </c>
      <c r="Z292" s="24">
        <v>8445</v>
      </c>
      <c r="AA292" s="24">
        <v>60</v>
      </c>
      <c r="AB292" s="24">
        <v>170</v>
      </c>
      <c r="AC292" s="24">
        <v>160</v>
      </c>
      <c r="AD292" s="23" t="s">
        <v>607</v>
      </c>
      <c r="AE292" s="23" t="s">
        <v>23</v>
      </c>
      <c r="AF292" s="23" t="s">
        <v>11</v>
      </c>
      <c r="AG292" s="23" t="s">
        <v>26</v>
      </c>
      <c r="AH292" s="23" t="s">
        <v>26</v>
      </c>
      <c r="AI292" s="23" t="s">
        <v>12</v>
      </c>
      <c r="AJ292" s="23" t="s">
        <v>23</v>
      </c>
      <c r="AK292" s="23" t="s">
        <v>23</v>
      </c>
      <c r="AL292" s="23" t="s">
        <v>13</v>
      </c>
      <c r="AM292" s="23" t="s">
        <v>14</v>
      </c>
      <c r="AN292" s="23" t="s">
        <v>14</v>
      </c>
      <c r="AO292" s="23" t="s">
        <v>14</v>
      </c>
      <c r="AP292" s="23" t="s">
        <v>36</v>
      </c>
      <c r="AQ292" s="23" t="s">
        <v>14</v>
      </c>
      <c r="AR292" s="23"/>
      <c r="AS292" s="23" t="s">
        <v>13</v>
      </c>
      <c r="AT292" s="23" t="s">
        <v>14</v>
      </c>
      <c r="AU292" s="23" t="s">
        <v>14</v>
      </c>
      <c r="AV292" s="25" t="s">
        <v>14</v>
      </c>
      <c r="AW292" s="25" t="s">
        <v>14</v>
      </c>
      <c r="AX292" s="26">
        <v>20</v>
      </c>
      <c r="AY292" s="26">
        <v>163.66</v>
      </c>
      <c r="AZ292" s="25" t="s">
        <v>14</v>
      </c>
      <c r="BA292" s="25" t="s">
        <v>14</v>
      </c>
      <c r="BB292" s="23" t="s">
        <v>14</v>
      </c>
      <c r="BC292" s="23" t="s">
        <v>15</v>
      </c>
      <c r="BD292" s="23" t="s">
        <v>14</v>
      </c>
      <c r="BE292" s="23" t="s">
        <v>11</v>
      </c>
      <c r="BF292" s="23" t="s">
        <v>763</v>
      </c>
      <c r="BG292" s="23" t="s">
        <v>11</v>
      </c>
      <c r="BH292" s="23" t="s">
        <v>17</v>
      </c>
      <c r="BI292" s="23" t="s">
        <v>26</v>
      </c>
      <c r="BJ292" s="23"/>
      <c r="BK292" s="23" t="s">
        <v>11</v>
      </c>
      <c r="BL292" s="23" t="s">
        <v>11</v>
      </c>
      <c r="BM292" s="23" t="s">
        <v>11</v>
      </c>
      <c r="BN292" s="23"/>
      <c r="BO292" s="24">
        <v>4.9000000000000004</v>
      </c>
      <c r="BP292" s="24">
        <v>245.4</v>
      </c>
      <c r="BQ292" s="24">
        <v>250</v>
      </c>
      <c r="BR292" s="24">
        <v>220.8</v>
      </c>
      <c r="BS292" s="24">
        <v>200</v>
      </c>
      <c r="BT292" s="23"/>
      <c r="BU292" s="23"/>
      <c r="BV292" s="24">
        <v>14.89</v>
      </c>
      <c r="BW292" s="24">
        <v>0.37</v>
      </c>
      <c r="BX292" s="23"/>
      <c r="BY292" s="24">
        <v>0.31</v>
      </c>
      <c r="BZ292" s="27">
        <v>0.37</v>
      </c>
      <c r="CA292" s="27">
        <v>0.31</v>
      </c>
      <c r="CB292" s="25"/>
      <c r="CC292" s="25"/>
      <c r="CD292" s="28">
        <v>14.95</v>
      </c>
      <c r="CE292" s="28">
        <v>0.39</v>
      </c>
      <c r="CF292" s="25"/>
      <c r="CG292" s="28">
        <v>0.31</v>
      </c>
      <c r="CH292" s="28">
        <v>16.43</v>
      </c>
      <c r="CI292" s="28">
        <v>0.5</v>
      </c>
      <c r="CJ292" s="28">
        <v>0.5</v>
      </c>
      <c r="CK292" s="28">
        <v>0</v>
      </c>
      <c r="CL292" s="28">
        <v>0</v>
      </c>
      <c r="CM292" s="28">
        <v>0.5</v>
      </c>
      <c r="CN292" s="25"/>
      <c r="CO292" s="28">
        <v>0</v>
      </c>
      <c r="CP292" s="30" t="s">
        <v>5</v>
      </c>
      <c r="CQ292" s="8">
        <f t="shared" si="45"/>
        <v>8798.7290724673112</v>
      </c>
      <c r="CR292" s="8">
        <f t="shared" si="46"/>
        <v>22</v>
      </c>
      <c r="CS292" s="8">
        <f t="shared" si="47"/>
        <v>1.5</v>
      </c>
      <c r="CT292" s="8">
        <f t="shared" si="48"/>
        <v>30</v>
      </c>
      <c r="CU292" s="8">
        <f t="shared" si="49"/>
        <v>200</v>
      </c>
      <c r="CV292" s="10">
        <f t="shared" si="50"/>
        <v>40162.163999999997</v>
      </c>
      <c r="CW292" s="10">
        <f t="shared" si="53"/>
        <v>40.162163999999997</v>
      </c>
      <c r="CX292" s="8" t="str">
        <f t="shared" si="51"/>
        <v>No</v>
      </c>
      <c r="CY292" s="30" t="s">
        <v>11</v>
      </c>
      <c r="CZ292" s="30" t="s">
        <v>11</v>
      </c>
      <c r="DA292" s="31" t="s">
        <v>11</v>
      </c>
      <c r="DB292" s="31" t="s">
        <v>11</v>
      </c>
      <c r="DC292" s="8" t="str">
        <f t="shared" si="52"/>
        <v>No</v>
      </c>
      <c r="DD292" s="8" t="s">
        <v>11</v>
      </c>
      <c r="DE292" s="30" t="s">
        <v>11</v>
      </c>
      <c r="DF292" s="10">
        <f t="shared" si="54"/>
        <v>47.759519999999995</v>
      </c>
      <c r="DG292" s="9">
        <f>IF(S292&lt;Monitors!$H$4,(S292*Monitors!$I$4)+Monitors!$J$4,IF(S292&lt;Monitors!$H$5,(S292*Monitors!$I$5)+Monitors!$J$5,IF(S292&lt;Monitors!$H$6,(S292*Monitors!$I$6)+Monitors!$J$6,IF(S292&lt;Monitors!$H$7,(Monitors!$I$7*S292)+Monitors!$J$7,IF(S292&lt;Monitors!$H$8,(S292*Monitors!$I$8)+Monitors!$J$8,IF(S292&lt;Monitors!$H$9,(S292*Monitors!$I$9)+Monitors!$J$9,IF(S292&lt;Monitors!$H$10,(S292*Monitors!$I$10)+Monitors!$J$10,IF(S292&lt;Monitors!$H$11,(S292*Monitors!$I$11)+Monitors!$J$11,Monitors!$J$12))))))))</f>
        <v>33.595833333333331</v>
      </c>
      <c r="DH292" s="10">
        <f>$DF292-(Monitors!$B$4*'All Data'!$W292)</f>
        <v>38.932319999999997</v>
      </c>
      <c r="DI292" s="10">
        <f>IF($CX292="Yes",DH292-(Monitors!$E$4*(DG292+(Monitors!$B$4*'All Data'!$W292))),'All Data'!DH292)</f>
        <v>38.932319999999997</v>
      </c>
      <c r="DJ292" s="10">
        <f>IF(DD292="Yes",'All Data'!DI292-(DG292*Monitors!$C$4),'All Data'!DI292)</f>
        <v>38.932319999999997</v>
      </c>
      <c r="DK292" s="10">
        <f>IF($DE292="Yes",DJ292-(DG292*Monitors!$D$4),'All Data'!DJ292)</f>
        <v>38.932319999999997</v>
      </c>
      <c r="DL292" s="10">
        <f>IF($CZ292="Yes",DK292-Monitors!$C$7,'All Data'!DK292)</f>
        <v>38.932319999999997</v>
      </c>
      <c r="DM292" s="10">
        <f>IF($DA292="Yes",DL292-Monitors!$D$7,'All Data'!DL292)</f>
        <v>38.932319999999997</v>
      </c>
      <c r="DN292" s="10">
        <f>IF(DB292="Yes",DM292-((DG292+(W292*Monitors!$B$4))*Monitors!$F$4),'All Data'!DM292)</f>
        <v>38.932319999999997</v>
      </c>
      <c r="DO292" s="8" t="str">
        <f t="shared" si="55"/>
        <v>No</v>
      </c>
      <c r="DP292" s="10">
        <v>1.60648656</v>
      </c>
      <c r="DQ292" s="10">
        <v>13.28351344</v>
      </c>
      <c r="DR292" s="10">
        <v>13.28351344</v>
      </c>
      <c r="DS292" s="9">
        <v>15.60946260427229</v>
      </c>
      <c r="DT292" s="9" t="s">
        <v>23</v>
      </c>
      <c r="DU292" s="14">
        <v>0</v>
      </c>
    </row>
    <row r="293" spans="1:125" ht="18" customHeight="1">
      <c r="A293" s="29">
        <v>292</v>
      </c>
      <c r="B293" s="29">
        <v>8</v>
      </c>
      <c r="C293" s="29">
        <v>694</v>
      </c>
      <c r="D293" s="21">
        <v>41455</v>
      </c>
      <c r="E293" s="21">
        <v>41418</v>
      </c>
      <c r="F293" s="21">
        <v>41506</v>
      </c>
      <c r="G293" s="20" t="s">
        <v>4</v>
      </c>
      <c r="H293" s="20"/>
      <c r="I293" s="22">
        <v>6</v>
      </c>
      <c r="J293" s="20" t="s">
        <v>5</v>
      </c>
      <c r="K293" s="20"/>
      <c r="L293" s="20" t="s">
        <v>49</v>
      </c>
      <c r="M293" s="23"/>
      <c r="N293" s="23" t="s">
        <v>7</v>
      </c>
      <c r="O293" s="23"/>
      <c r="P293" s="24">
        <v>12.8</v>
      </c>
      <c r="Q293" s="24">
        <v>17</v>
      </c>
      <c r="R293" s="24">
        <v>21.3</v>
      </c>
      <c r="S293" s="24">
        <v>217.6</v>
      </c>
      <c r="T293" s="24">
        <v>1.32</v>
      </c>
      <c r="U293" s="24">
        <v>1200</v>
      </c>
      <c r="V293" s="24">
        <v>1600</v>
      </c>
      <c r="W293" s="24">
        <v>1.92</v>
      </c>
      <c r="X293" s="23" t="s">
        <v>558</v>
      </c>
      <c r="Y293" s="23" t="s">
        <v>558</v>
      </c>
      <c r="Z293" s="24">
        <v>8824</v>
      </c>
      <c r="AA293" s="24">
        <v>60</v>
      </c>
      <c r="AB293" s="24">
        <v>178</v>
      </c>
      <c r="AC293" s="24">
        <v>178</v>
      </c>
      <c r="AD293" s="23" t="s">
        <v>28</v>
      </c>
      <c r="AE293" s="23" t="s">
        <v>11</v>
      </c>
      <c r="AF293" s="23" t="s">
        <v>11</v>
      </c>
      <c r="AG293" s="23"/>
      <c r="AH293" s="23"/>
      <c r="AI293" s="23" t="s">
        <v>12</v>
      </c>
      <c r="AJ293" s="23" t="s">
        <v>11</v>
      </c>
      <c r="AK293" s="23" t="s">
        <v>23</v>
      </c>
      <c r="AL293" s="23" t="s">
        <v>493</v>
      </c>
      <c r="AM293" s="23" t="s">
        <v>494</v>
      </c>
      <c r="AN293" s="23" t="s">
        <v>72</v>
      </c>
      <c r="AO293" s="23"/>
      <c r="AP293" s="23" t="s">
        <v>14</v>
      </c>
      <c r="AQ293" s="23"/>
      <c r="AR293" s="23"/>
      <c r="AS293" s="23" t="s">
        <v>493</v>
      </c>
      <c r="AT293" s="23" t="s">
        <v>494</v>
      </c>
      <c r="AU293" s="23" t="s">
        <v>83</v>
      </c>
      <c r="AV293" s="25"/>
      <c r="AW293" s="25"/>
      <c r="AX293" s="26">
        <v>21.3</v>
      </c>
      <c r="AY293" s="26">
        <v>217.6</v>
      </c>
      <c r="AZ293" s="25" t="s">
        <v>72</v>
      </c>
      <c r="BA293" s="25" t="s">
        <v>83</v>
      </c>
      <c r="BB293" s="23"/>
      <c r="BC293" s="23" t="s">
        <v>15</v>
      </c>
      <c r="BD293" s="23"/>
      <c r="BE293" s="23" t="s">
        <v>11</v>
      </c>
      <c r="BF293" s="23" t="s">
        <v>559</v>
      </c>
      <c r="BG293" s="23" t="s">
        <v>11</v>
      </c>
      <c r="BH293" s="23" t="s">
        <v>17</v>
      </c>
      <c r="BI293" s="23"/>
      <c r="BJ293" s="23"/>
      <c r="BK293" s="23" t="s">
        <v>23</v>
      </c>
      <c r="BL293" s="23" t="s">
        <v>23</v>
      </c>
      <c r="BM293" s="23" t="s">
        <v>23</v>
      </c>
      <c r="BN293" s="23" t="s">
        <v>210</v>
      </c>
      <c r="BO293" s="24">
        <v>2.5</v>
      </c>
      <c r="BP293" s="24">
        <v>250</v>
      </c>
      <c r="BQ293" s="24">
        <v>250</v>
      </c>
      <c r="BR293" s="24">
        <v>433.5</v>
      </c>
      <c r="BS293" s="24">
        <v>200</v>
      </c>
      <c r="BT293" s="23" t="s">
        <v>560</v>
      </c>
      <c r="BU293" s="23" t="s">
        <v>167</v>
      </c>
      <c r="BV293" s="24">
        <v>12.94</v>
      </c>
      <c r="BW293" s="24">
        <v>0.2</v>
      </c>
      <c r="BX293" s="24">
        <v>0.13</v>
      </c>
      <c r="BY293" s="24">
        <v>0.12</v>
      </c>
      <c r="BZ293" s="27">
        <v>0.2</v>
      </c>
      <c r="CA293" s="27">
        <v>0.12</v>
      </c>
      <c r="CB293" s="25" t="s">
        <v>561</v>
      </c>
      <c r="CC293" s="25" t="s">
        <v>562</v>
      </c>
      <c r="CD293" s="28">
        <v>13.64</v>
      </c>
      <c r="CE293" s="28">
        <v>0.22</v>
      </c>
      <c r="CF293" s="28">
        <v>0.16</v>
      </c>
      <c r="CG293" s="28">
        <v>0.13</v>
      </c>
      <c r="CH293" s="28">
        <v>22.66</v>
      </c>
      <c r="CI293" s="28">
        <v>1</v>
      </c>
      <c r="CJ293" s="28">
        <v>0.5</v>
      </c>
      <c r="CK293" s="28">
        <v>2.06</v>
      </c>
      <c r="CL293" s="25"/>
      <c r="CM293" s="28">
        <v>0.51</v>
      </c>
      <c r="CN293" s="25"/>
      <c r="CO293" s="28">
        <v>0</v>
      </c>
      <c r="CP293" s="30" t="s">
        <v>5</v>
      </c>
      <c r="CQ293" s="8">
        <f t="shared" si="45"/>
        <v>8823.5294117647063</v>
      </c>
      <c r="CR293" s="8">
        <f t="shared" si="46"/>
        <v>22</v>
      </c>
      <c r="CS293" s="8">
        <f t="shared" si="47"/>
        <v>2</v>
      </c>
      <c r="CT293" s="8">
        <f t="shared" si="48"/>
        <v>30</v>
      </c>
      <c r="CU293" s="8">
        <f t="shared" si="49"/>
        <v>200</v>
      </c>
      <c r="CV293" s="10">
        <f t="shared" si="50"/>
        <v>54400</v>
      </c>
      <c r="CW293" s="10">
        <f t="shared" si="53"/>
        <v>54.4</v>
      </c>
      <c r="CX293" s="8" t="str">
        <f t="shared" si="51"/>
        <v>Yes</v>
      </c>
      <c r="CY293" s="30" t="s">
        <v>11</v>
      </c>
      <c r="CZ293" s="30" t="s">
        <v>11</v>
      </c>
      <c r="DA293" s="31" t="s">
        <v>11</v>
      </c>
      <c r="DB293" s="31" t="s">
        <v>11</v>
      </c>
      <c r="DC293" s="8" t="str">
        <f t="shared" si="52"/>
        <v>No</v>
      </c>
      <c r="DD293" s="8" t="s">
        <v>11</v>
      </c>
      <c r="DE293" s="30" t="s">
        <v>11</v>
      </c>
      <c r="DF293" s="10">
        <f t="shared" si="54"/>
        <v>40.812839999999994</v>
      </c>
      <c r="DG293" s="9">
        <f>IF(S293&lt;Monitors!$H$4,(S293*Monitors!$I$4)+Monitors!$J$4,IF(S293&lt;Monitors!$H$5,(S293*Monitors!$I$5)+Monitors!$J$5,IF(S293&lt;Monitors!$H$6,(S293*Monitors!$I$6)+Monitors!$J$6,IF(S293&lt;Monitors!$H$7,(Monitors!$I$7*S293)+Monitors!$J$7,IF(S293&lt;Monitors!$H$8,(S293*Monitors!$I$8)+Monitors!$J$8,IF(S293&lt;Monitors!$H$9,(S293*Monitors!$I$9)+Monitors!$J$9,IF(S293&lt;Monitors!$H$10,(S293*Monitors!$I$10)+Monitors!$J$10,IF(S293&lt;Monitors!$H$11,(S293*Monitors!$I$11)+Monitors!$J$11,Monitors!$J$12))))))))</f>
        <v>38.586666666666666</v>
      </c>
      <c r="DH293" s="10">
        <f>$DF293-(Monitors!$B$4*'All Data'!$W293)</f>
        <v>29.043239999999997</v>
      </c>
      <c r="DI293" s="10">
        <f>IF($CX293="Yes",DH293-(Monitors!$E$4*(DG293+(Monitors!$B$4*'All Data'!$W293))),'All Data'!DH293)</f>
        <v>26.525426666666664</v>
      </c>
      <c r="DJ293" s="10">
        <f>IF(DD293="Yes",'All Data'!DI293-(DG293*Monitors!$C$4),'All Data'!DI293)</f>
        <v>26.525426666666664</v>
      </c>
      <c r="DK293" s="10">
        <f>IF($DE293="Yes",DJ293-(DG293*Monitors!$D$4),'All Data'!DJ293)</f>
        <v>26.525426666666664</v>
      </c>
      <c r="DL293" s="10">
        <f>IF($CZ293="Yes",DK293-Monitors!$C$7,'All Data'!DK293)</f>
        <v>26.525426666666664</v>
      </c>
      <c r="DM293" s="10">
        <f>IF($DA293="Yes",DL293-Monitors!$D$7,'All Data'!DL293)</f>
        <v>26.525426666666664</v>
      </c>
      <c r="DN293" s="10">
        <f>IF(DB293="Yes",DM293-((DG293+(W293*Monitors!$B$4))*Monitors!$F$4),'All Data'!DM293)</f>
        <v>26.525426666666664</v>
      </c>
      <c r="DO293" s="8" t="str">
        <f t="shared" si="55"/>
        <v>Yes</v>
      </c>
      <c r="DP293" s="10">
        <v>2.1760000000000002</v>
      </c>
      <c r="DQ293" s="10">
        <v>10.763999999999999</v>
      </c>
      <c r="DR293" s="10">
        <v>9.7294896064518248</v>
      </c>
      <c r="DS293" s="9">
        <v>20.690207870963505</v>
      </c>
      <c r="DT293" s="9" t="s">
        <v>23</v>
      </c>
      <c r="DU293" s="14">
        <v>0</v>
      </c>
    </row>
    <row r="294" spans="1:125" ht="18" customHeight="1">
      <c r="A294" s="29">
        <v>293</v>
      </c>
      <c r="B294" s="29">
        <v>19</v>
      </c>
      <c r="C294" s="29">
        <v>1177</v>
      </c>
      <c r="D294" s="21">
        <v>41911</v>
      </c>
      <c r="E294" s="21">
        <v>41894</v>
      </c>
      <c r="F294" s="21">
        <v>41898</v>
      </c>
      <c r="G294" s="20" t="s">
        <v>4</v>
      </c>
      <c r="H294" s="20" t="s">
        <v>26</v>
      </c>
      <c r="I294" s="22">
        <v>6</v>
      </c>
      <c r="J294" s="20" t="s">
        <v>5</v>
      </c>
      <c r="K294" s="20" t="s">
        <v>26</v>
      </c>
      <c r="L294" s="20" t="s">
        <v>6</v>
      </c>
      <c r="M294" s="23" t="s">
        <v>26</v>
      </c>
      <c r="N294" s="23" t="s">
        <v>7</v>
      </c>
      <c r="O294" s="23" t="s">
        <v>26</v>
      </c>
      <c r="P294" s="24">
        <v>9.3000000000000007</v>
      </c>
      <c r="Q294" s="24">
        <v>17.100000000000001</v>
      </c>
      <c r="R294" s="24">
        <v>19.5</v>
      </c>
      <c r="S294" s="24">
        <v>158.94</v>
      </c>
      <c r="T294" s="24">
        <v>1.78</v>
      </c>
      <c r="U294" s="24">
        <v>900</v>
      </c>
      <c r="V294" s="24">
        <v>1600</v>
      </c>
      <c r="W294" s="24">
        <v>1.44</v>
      </c>
      <c r="X294" s="23" t="s">
        <v>40</v>
      </c>
      <c r="Y294" s="23" t="s">
        <v>40</v>
      </c>
      <c r="Z294" s="24">
        <v>9060</v>
      </c>
      <c r="AA294" s="24">
        <v>60</v>
      </c>
      <c r="AB294" s="24">
        <v>170</v>
      </c>
      <c r="AC294" s="24">
        <v>160</v>
      </c>
      <c r="AD294" s="23" t="s">
        <v>28</v>
      </c>
      <c r="AE294" s="23" t="s">
        <v>11</v>
      </c>
      <c r="AF294" s="23" t="s">
        <v>11</v>
      </c>
      <c r="AG294" s="23" t="s">
        <v>26</v>
      </c>
      <c r="AH294" s="23" t="s">
        <v>26</v>
      </c>
      <c r="AI294" s="23" t="s">
        <v>12</v>
      </c>
      <c r="AJ294" s="23" t="s">
        <v>11</v>
      </c>
      <c r="AK294" s="23" t="s">
        <v>23</v>
      </c>
      <c r="AL294" s="23" t="s">
        <v>13</v>
      </c>
      <c r="AM294" s="23" t="s">
        <v>26</v>
      </c>
      <c r="AN294" s="23" t="s">
        <v>14</v>
      </c>
      <c r="AO294" s="23" t="s">
        <v>26</v>
      </c>
      <c r="AP294" s="23" t="s">
        <v>14</v>
      </c>
      <c r="AQ294" s="23" t="s">
        <v>26</v>
      </c>
      <c r="AR294" s="23"/>
      <c r="AS294" s="23" t="s">
        <v>13</v>
      </c>
      <c r="AT294" s="23" t="s">
        <v>26</v>
      </c>
      <c r="AU294" s="23" t="s">
        <v>14</v>
      </c>
      <c r="AV294" s="25" t="s">
        <v>26</v>
      </c>
      <c r="AW294" s="25" t="s">
        <v>26</v>
      </c>
      <c r="AX294" s="26">
        <v>19.5</v>
      </c>
      <c r="AY294" s="26">
        <v>158.94</v>
      </c>
      <c r="AZ294" s="25" t="s">
        <v>14</v>
      </c>
      <c r="BA294" s="25" t="s">
        <v>14</v>
      </c>
      <c r="BB294" s="23" t="s">
        <v>26</v>
      </c>
      <c r="BC294" s="23" t="s">
        <v>15</v>
      </c>
      <c r="BD294" s="23" t="s">
        <v>26</v>
      </c>
      <c r="BE294" s="23" t="s">
        <v>11</v>
      </c>
      <c r="BF294" s="23" t="s">
        <v>722</v>
      </c>
      <c r="BG294" s="23" t="s">
        <v>11</v>
      </c>
      <c r="BH294" s="23" t="s">
        <v>17</v>
      </c>
      <c r="BI294" s="23" t="s">
        <v>26</v>
      </c>
      <c r="BJ294" s="23"/>
      <c r="BK294" s="23" t="s">
        <v>11</v>
      </c>
      <c r="BL294" s="23" t="s">
        <v>11</v>
      </c>
      <c r="BM294" s="23" t="s">
        <v>11</v>
      </c>
      <c r="BN294" s="23"/>
      <c r="BO294" s="24">
        <v>4.0999999999999996</v>
      </c>
      <c r="BP294" s="24">
        <v>236</v>
      </c>
      <c r="BQ294" s="24">
        <v>200</v>
      </c>
      <c r="BR294" s="24">
        <v>161.19999999999999</v>
      </c>
      <c r="BS294" s="24">
        <v>200</v>
      </c>
      <c r="BT294" s="23"/>
      <c r="BU294" s="23"/>
      <c r="BV294" s="24">
        <v>14.9</v>
      </c>
      <c r="BW294" s="24">
        <v>0.22</v>
      </c>
      <c r="BX294" s="23"/>
      <c r="BY294" s="24">
        <v>0.13</v>
      </c>
      <c r="BZ294" s="27">
        <v>0.22</v>
      </c>
      <c r="CA294" s="27">
        <v>0.13</v>
      </c>
      <c r="CB294" s="25"/>
      <c r="CC294" s="25"/>
      <c r="CD294" s="28">
        <v>15</v>
      </c>
      <c r="CE294" s="28">
        <v>0.27</v>
      </c>
      <c r="CF294" s="25"/>
      <c r="CG294" s="28">
        <v>0.18</v>
      </c>
      <c r="CH294" s="28">
        <v>16.309999999999999</v>
      </c>
      <c r="CI294" s="28">
        <v>0.5</v>
      </c>
      <c r="CJ294" s="28">
        <v>0.5</v>
      </c>
      <c r="CK294" s="28">
        <v>0</v>
      </c>
      <c r="CL294" s="28">
        <v>0</v>
      </c>
      <c r="CM294" s="28">
        <v>0.5</v>
      </c>
      <c r="CN294" s="25"/>
      <c r="CO294" s="28">
        <v>0</v>
      </c>
      <c r="CP294" s="30" t="s">
        <v>5</v>
      </c>
      <c r="CQ294" s="8">
        <f t="shared" si="45"/>
        <v>9060.0226500566259</v>
      </c>
      <c r="CR294" s="8">
        <f t="shared" si="46"/>
        <v>20</v>
      </c>
      <c r="CS294" s="8">
        <f t="shared" si="47"/>
        <v>1.5</v>
      </c>
      <c r="CT294" s="8">
        <f t="shared" si="48"/>
        <v>30</v>
      </c>
      <c r="CU294" s="8">
        <f t="shared" si="49"/>
        <v>200</v>
      </c>
      <c r="CV294" s="10">
        <f t="shared" si="50"/>
        <v>37509.839999999997</v>
      </c>
      <c r="CW294" s="10">
        <f t="shared" si="53"/>
        <v>37.509839999999997</v>
      </c>
      <c r="CX294" s="8" t="str">
        <f t="shared" si="51"/>
        <v>No</v>
      </c>
      <c r="CY294" s="30" t="s">
        <v>11</v>
      </c>
      <c r="CZ294" s="30" t="s">
        <v>11</v>
      </c>
      <c r="DA294" s="31" t="s">
        <v>11</v>
      </c>
      <c r="DB294" s="31" t="s">
        <v>11</v>
      </c>
      <c r="DC294" s="8" t="str">
        <f t="shared" si="52"/>
        <v>No</v>
      </c>
      <c r="DD294" s="8" t="s">
        <v>11</v>
      </c>
      <c r="DE294" s="30" t="s">
        <v>11</v>
      </c>
      <c r="DF294" s="10">
        <f t="shared" si="54"/>
        <v>46.936079999999997</v>
      </c>
      <c r="DG294" s="9">
        <f>IF(S294&lt;Monitors!$H$4,(S294*Monitors!$I$4)+Monitors!$J$4,IF(S294&lt;Monitors!$H$5,(S294*Monitors!$I$5)+Monitors!$J$5,IF(S294&lt;Monitors!$H$6,(S294*Monitors!$I$6)+Monitors!$J$6,IF(S294&lt;Monitors!$H$7,(Monitors!$I$7*S294)+Monitors!$J$7,IF(S294&lt;Monitors!$H$8,(S294*Monitors!$I$8)+Monitors!$J$8,IF(S294&lt;Monitors!$H$9,(S294*Monitors!$I$9)+Monitors!$J$9,IF(S294&lt;Monitors!$H$10,(S294*Monitors!$I$10)+Monitors!$J$10,IF(S294&lt;Monitors!$H$11,(S294*Monitors!$I$11)+Monitors!$J$11,Monitors!$J$12))))))))</f>
        <v>32.612500000000004</v>
      </c>
      <c r="DH294" s="10">
        <f>$DF294-(Monitors!$B$4*'All Data'!$W294)</f>
        <v>38.108879999999999</v>
      </c>
      <c r="DI294" s="10">
        <f>IF($CX294="Yes",DH294-(Monitors!$E$4*(DG294+(Monitors!$B$4*'All Data'!$W294))),'All Data'!DH294)</f>
        <v>38.108879999999999</v>
      </c>
      <c r="DJ294" s="10">
        <f>IF(DD294="Yes",'All Data'!DI294-(DG294*Monitors!$C$4),'All Data'!DI294)</f>
        <v>38.108879999999999</v>
      </c>
      <c r="DK294" s="10">
        <f>IF($DE294="Yes",DJ294-(DG294*Monitors!$D$4),'All Data'!DJ294)</f>
        <v>38.108879999999999</v>
      </c>
      <c r="DL294" s="10">
        <f>IF($CZ294="Yes",DK294-Monitors!$C$7,'All Data'!DK294)</f>
        <v>38.108879999999999</v>
      </c>
      <c r="DM294" s="10">
        <f>IF($DA294="Yes",DL294-Monitors!$D$7,'All Data'!DL294)</f>
        <v>38.108879999999999</v>
      </c>
      <c r="DN294" s="10">
        <f>IF(DB294="Yes",DM294-((DG294+(W294*Monitors!$B$4))*Monitors!$F$4),'All Data'!DM294)</f>
        <v>38.108879999999999</v>
      </c>
      <c r="DO294" s="8" t="str">
        <f t="shared" si="55"/>
        <v>No</v>
      </c>
      <c r="DP294" s="10">
        <v>1.5003936</v>
      </c>
      <c r="DQ294" s="10">
        <v>13.3996064</v>
      </c>
      <c r="DR294" s="10">
        <v>13.3996064</v>
      </c>
      <c r="DS294" s="9">
        <v>15.162914671042667</v>
      </c>
      <c r="DT294" s="9" t="s">
        <v>23</v>
      </c>
      <c r="DU294" s="14">
        <v>0</v>
      </c>
    </row>
    <row r="295" spans="1:125" ht="18" customHeight="1">
      <c r="A295" s="29">
        <v>294</v>
      </c>
      <c r="B295" s="29">
        <v>19</v>
      </c>
      <c r="C295" s="29">
        <v>894</v>
      </c>
      <c r="D295" s="21">
        <v>41699</v>
      </c>
      <c r="E295" s="21">
        <v>41691</v>
      </c>
      <c r="F295" s="21">
        <v>41703</v>
      </c>
      <c r="G295" s="20" t="s">
        <v>4</v>
      </c>
      <c r="H295" s="20"/>
      <c r="I295" s="22">
        <v>6</v>
      </c>
      <c r="J295" s="20" t="s">
        <v>5</v>
      </c>
      <c r="K295" s="20"/>
      <c r="L295" s="20" t="s">
        <v>6</v>
      </c>
      <c r="M295" s="23"/>
      <c r="N295" s="23" t="s">
        <v>7</v>
      </c>
      <c r="O295" s="23"/>
      <c r="P295" s="24">
        <v>9</v>
      </c>
      <c r="Q295" s="24">
        <v>17</v>
      </c>
      <c r="R295" s="24">
        <v>19.5</v>
      </c>
      <c r="S295" s="24">
        <v>159</v>
      </c>
      <c r="T295" s="24">
        <v>1.78</v>
      </c>
      <c r="U295" s="24">
        <v>900</v>
      </c>
      <c r="V295" s="24">
        <v>1600</v>
      </c>
      <c r="W295" s="24">
        <v>1.44</v>
      </c>
      <c r="X295" s="23" t="s">
        <v>40</v>
      </c>
      <c r="Y295" s="23" t="s">
        <v>40</v>
      </c>
      <c r="Z295" s="24">
        <v>187</v>
      </c>
      <c r="AA295" s="24">
        <v>60</v>
      </c>
      <c r="AB295" s="24">
        <v>85</v>
      </c>
      <c r="AC295" s="24">
        <v>65</v>
      </c>
      <c r="AD295" s="23" t="s">
        <v>10</v>
      </c>
      <c r="AE295" s="23" t="s">
        <v>11</v>
      </c>
      <c r="AF295" s="23" t="s">
        <v>11</v>
      </c>
      <c r="AG295" s="23"/>
      <c r="AH295" s="23"/>
      <c r="AI295" s="23" t="s">
        <v>12</v>
      </c>
      <c r="AJ295" s="23" t="s">
        <v>11</v>
      </c>
      <c r="AK295" s="23" t="s">
        <v>11</v>
      </c>
      <c r="AL295" s="23" t="s">
        <v>25</v>
      </c>
      <c r="AM295" s="23"/>
      <c r="AN295" s="23" t="s">
        <v>14</v>
      </c>
      <c r="AO295" s="23"/>
      <c r="AP295" s="23" t="s">
        <v>14</v>
      </c>
      <c r="AQ295" s="23"/>
      <c r="AR295" s="23"/>
      <c r="AS295" s="23" t="s">
        <v>25</v>
      </c>
      <c r="AT295" s="23"/>
      <c r="AU295" s="23" t="s">
        <v>14</v>
      </c>
      <c r="AV295" s="25"/>
      <c r="AW295" s="25"/>
      <c r="AX295" s="26">
        <v>19.5</v>
      </c>
      <c r="AY295" s="26">
        <v>159</v>
      </c>
      <c r="AZ295" s="25" t="s">
        <v>14</v>
      </c>
      <c r="BA295" s="25" t="s">
        <v>14</v>
      </c>
      <c r="BB295" s="23"/>
      <c r="BC295" s="23" t="s">
        <v>15</v>
      </c>
      <c r="BD295" s="23"/>
      <c r="BE295" s="23" t="s">
        <v>11</v>
      </c>
      <c r="BF295" s="23" t="s">
        <v>16</v>
      </c>
      <c r="BG295" s="23" t="s">
        <v>11</v>
      </c>
      <c r="BH295" s="23" t="s">
        <v>17</v>
      </c>
      <c r="BI295" s="23"/>
      <c r="BJ295" s="23" t="s">
        <v>18</v>
      </c>
      <c r="BK295" s="23" t="s">
        <v>23</v>
      </c>
      <c r="BL295" s="23" t="s">
        <v>11</v>
      </c>
      <c r="BM295" s="23"/>
      <c r="BN295" s="23"/>
      <c r="BO295" s="24">
        <v>11.2</v>
      </c>
      <c r="BP295" s="24">
        <v>234.7</v>
      </c>
      <c r="BQ295" s="24">
        <v>191.5</v>
      </c>
      <c r="BR295" s="24">
        <v>191.5</v>
      </c>
      <c r="BS295" s="24">
        <v>200.1</v>
      </c>
      <c r="BT295" s="23"/>
      <c r="BU295" s="23"/>
      <c r="BV295" s="24">
        <v>14.93</v>
      </c>
      <c r="BW295" s="24">
        <v>0.33</v>
      </c>
      <c r="BX295" s="23"/>
      <c r="BY295" s="24">
        <v>0.28000000000000003</v>
      </c>
      <c r="BZ295" s="27">
        <v>0.33</v>
      </c>
      <c r="CA295" s="27">
        <v>0.28000000000000003</v>
      </c>
      <c r="CB295" s="25"/>
      <c r="CC295" s="25"/>
      <c r="CD295" s="28">
        <v>15.04</v>
      </c>
      <c r="CE295" s="28">
        <v>0.4</v>
      </c>
      <c r="CF295" s="25"/>
      <c r="CG295" s="28">
        <v>0.33</v>
      </c>
      <c r="CH295" s="28">
        <v>16.3</v>
      </c>
      <c r="CI295" s="28">
        <v>0.5</v>
      </c>
      <c r="CJ295" s="28">
        <v>0.5</v>
      </c>
      <c r="CK295" s="25"/>
      <c r="CL295" s="25"/>
      <c r="CM295" s="28">
        <v>0.5</v>
      </c>
      <c r="CN295" s="25"/>
      <c r="CO295" s="28">
        <v>0</v>
      </c>
      <c r="CP295" s="30" t="s">
        <v>5</v>
      </c>
      <c r="CQ295" s="8">
        <f t="shared" si="45"/>
        <v>9056.6037735849059</v>
      </c>
      <c r="CR295" s="8">
        <f t="shared" si="46"/>
        <v>20</v>
      </c>
      <c r="CS295" s="8">
        <f t="shared" si="47"/>
        <v>1.5</v>
      </c>
      <c r="CT295" s="8">
        <f t="shared" si="48"/>
        <v>30</v>
      </c>
      <c r="CU295" s="8">
        <f t="shared" si="49"/>
        <v>200</v>
      </c>
      <c r="CV295" s="10">
        <f t="shared" si="50"/>
        <v>37317.299999999996</v>
      </c>
      <c r="CW295" s="10">
        <f t="shared" si="53"/>
        <v>37.317299999999996</v>
      </c>
      <c r="CX295" s="8" t="str">
        <f t="shared" si="51"/>
        <v>No</v>
      </c>
      <c r="CY295" s="30" t="s">
        <v>11</v>
      </c>
      <c r="CZ295" s="30" t="s">
        <v>11</v>
      </c>
      <c r="DA295" s="31" t="s">
        <v>11</v>
      </c>
      <c r="DB295" s="31" t="s">
        <v>11</v>
      </c>
      <c r="DC295" s="8" t="str">
        <f t="shared" si="52"/>
        <v>No</v>
      </c>
      <c r="DD295" s="8" t="s">
        <v>11</v>
      </c>
      <c r="DE295" s="30" t="s">
        <v>11</v>
      </c>
      <c r="DF295" s="10">
        <f t="shared" si="54"/>
        <v>47.654399999999995</v>
      </c>
      <c r="DG295" s="9">
        <f>IF(S295&lt;Monitors!$H$4,(S295*Monitors!$I$4)+Monitors!$J$4,IF(S295&lt;Monitors!$H$5,(S295*Monitors!$I$5)+Monitors!$J$5,IF(S295&lt;Monitors!$H$6,(S295*Monitors!$I$6)+Monitors!$J$6,IF(S295&lt;Monitors!$H$7,(Monitors!$I$7*S295)+Monitors!$J$7,IF(S295&lt;Monitors!$H$8,(S295*Monitors!$I$8)+Monitors!$J$8,IF(S295&lt;Monitors!$H$9,(S295*Monitors!$I$9)+Monitors!$J$9,IF(S295&lt;Monitors!$H$10,(S295*Monitors!$I$10)+Monitors!$J$10,IF(S295&lt;Monitors!$H$11,(S295*Monitors!$I$11)+Monitors!$J$11,Monitors!$J$12))))))))</f>
        <v>32.625</v>
      </c>
      <c r="DH295" s="10">
        <f>$DF295-(Monitors!$B$4*'All Data'!$W295)</f>
        <v>38.827199999999998</v>
      </c>
      <c r="DI295" s="10">
        <f>IF($CX295="Yes",DH295-(Monitors!$E$4*(DG295+(Monitors!$B$4*'All Data'!$W295))),'All Data'!DH295)</f>
        <v>38.827199999999998</v>
      </c>
      <c r="DJ295" s="10">
        <f>IF(DD295="Yes",'All Data'!DI295-(DG295*Monitors!$C$4),'All Data'!DI295)</f>
        <v>38.827199999999998</v>
      </c>
      <c r="DK295" s="10">
        <f>IF($DE295="Yes",DJ295-(DG295*Monitors!$D$4),'All Data'!DJ295)</f>
        <v>38.827199999999998</v>
      </c>
      <c r="DL295" s="10">
        <f>IF($CZ295="Yes",DK295-Monitors!$C$7,'All Data'!DK295)</f>
        <v>38.827199999999998</v>
      </c>
      <c r="DM295" s="10">
        <f>IF($DA295="Yes",DL295-Monitors!$D$7,'All Data'!DL295)</f>
        <v>38.827199999999998</v>
      </c>
      <c r="DN295" s="10">
        <f>IF(DB295="Yes",DM295-((DG295+(W295*Monitors!$B$4))*Monitors!$F$4),'All Data'!DM295)</f>
        <v>38.827199999999998</v>
      </c>
      <c r="DO295" s="8" t="str">
        <f t="shared" si="55"/>
        <v>No</v>
      </c>
      <c r="DP295" s="10">
        <v>1.4926919999999999</v>
      </c>
      <c r="DQ295" s="10">
        <v>13.437308</v>
      </c>
      <c r="DR295" s="10">
        <v>13.437308</v>
      </c>
      <c r="DS295" s="9">
        <v>15.168592784234944</v>
      </c>
      <c r="DT295" s="9" t="s">
        <v>23</v>
      </c>
      <c r="DU295" s="14">
        <v>0</v>
      </c>
    </row>
    <row r="296" spans="1:125" ht="18" customHeight="1">
      <c r="A296" s="29">
        <v>295</v>
      </c>
      <c r="B296" s="29">
        <v>19</v>
      </c>
      <c r="C296" s="29">
        <v>856</v>
      </c>
      <c r="D296" s="21">
        <v>41498</v>
      </c>
      <c r="E296" s="21">
        <v>41478</v>
      </c>
      <c r="F296" s="21">
        <v>41491</v>
      </c>
      <c r="G296" s="20" t="s">
        <v>4</v>
      </c>
      <c r="H296" s="20"/>
      <c r="I296" s="22">
        <v>6</v>
      </c>
      <c r="J296" s="20" t="s">
        <v>5</v>
      </c>
      <c r="K296" s="20"/>
      <c r="L296" s="20" t="s">
        <v>6</v>
      </c>
      <c r="M296" s="23"/>
      <c r="N296" s="23" t="s">
        <v>7</v>
      </c>
      <c r="O296" s="23"/>
      <c r="P296" s="24">
        <v>93</v>
      </c>
      <c r="Q296" s="24">
        <v>171</v>
      </c>
      <c r="R296" s="24">
        <v>19.5</v>
      </c>
      <c r="S296" s="24">
        <v>159</v>
      </c>
      <c r="T296" s="24">
        <v>1.78</v>
      </c>
      <c r="U296" s="24">
        <v>900</v>
      </c>
      <c r="V296" s="24">
        <v>1600</v>
      </c>
      <c r="W296" s="24">
        <v>1.44</v>
      </c>
      <c r="X296" s="23" t="s">
        <v>40</v>
      </c>
      <c r="Y296" s="23" t="s">
        <v>40</v>
      </c>
      <c r="Z296" s="24">
        <v>9059</v>
      </c>
      <c r="AA296" s="24">
        <v>60</v>
      </c>
      <c r="AB296" s="24">
        <v>170</v>
      </c>
      <c r="AC296" s="24">
        <v>160</v>
      </c>
      <c r="AD296" s="23" t="s">
        <v>10</v>
      </c>
      <c r="AE296" s="23" t="s">
        <v>11</v>
      </c>
      <c r="AF296" s="23" t="s">
        <v>11</v>
      </c>
      <c r="AG296" s="23"/>
      <c r="AH296" s="23"/>
      <c r="AI296" s="23" t="s">
        <v>34</v>
      </c>
      <c r="AJ296" s="23" t="s">
        <v>11</v>
      </c>
      <c r="AK296" s="23" t="s">
        <v>11</v>
      </c>
      <c r="AL296" s="23" t="s">
        <v>111</v>
      </c>
      <c r="AM296" s="23"/>
      <c r="AN296" s="23" t="s">
        <v>14</v>
      </c>
      <c r="AO296" s="23"/>
      <c r="AP296" s="23" t="s">
        <v>14</v>
      </c>
      <c r="AQ296" s="23"/>
      <c r="AR296" s="23"/>
      <c r="AS296" s="23" t="s">
        <v>111</v>
      </c>
      <c r="AT296" s="23"/>
      <c r="AU296" s="23" t="s">
        <v>14</v>
      </c>
      <c r="AV296" s="25"/>
      <c r="AW296" s="25"/>
      <c r="AX296" s="26">
        <v>19.5</v>
      </c>
      <c r="AY296" s="26">
        <v>159</v>
      </c>
      <c r="AZ296" s="25" t="s">
        <v>14</v>
      </c>
      <c r="BA296" s="25" t="s">
        <v>14</v>
      </c>
      <c r="BB296" s="23"/>
      <c r="BC296" s="23" t="s">
        <v>15</v>
      </c>
      <c r="BD296" s="23"/>
      <c r="BE296" s="23" t="s">
        <v>11</v>
      </c>
      <c r="BF296" s="23" t="s">
        <v>16</v>
      </c>
      <c r="BG296" s="23" t="s">
        <v>11</v>
      </c>
      <c r="BH296" s="23" t="s">
        <v>17</v>
      </c>
      <c r="BI296" s="23"/>
      <c r="BJ296" s="23" t="s">
        <v>18</v>
      </c>
      <c r="BK296" s="23" t="s">
        <v>11</v>
      </c>
      <c r="BL296" s="23" t="s">
        <v>11</v>
      </c>
      <c r="BM296" s="23"/>
      <c r="BN296" s="23"/>
      <c r="BO296" s="24">
        <v>0.2</v>
      </c>
      <c r="BP296" s="24">
        <v>259.39999999999998</v>
      </c>
      <c r="BQ296" s="24">
        <v>200</v>
      </c>
      <c r="BR296" s="24">
        <v>181.3</v>
      </c>
      <c r="BS296" s="24">
        <v>200</v>
      </c>
      <c r="BT296" s="23"/>
      <c r="BU296" s="23"/>
      <c r="BV296" s="24">
        <v>14.98</v>
      </c>
      <c r="BW296" s="24">
        <v>0.24</v>
      </c>
      <c r="BX296" s="24">
        <v>0.24</v>
      </c>
      <c r="BY296" s="24">
        <v>0.19</v>
      </c>
      <c r="BZ296" s="27">
        <v>0.24</v>
      </c>
      <c r="CA296" s="27">
        <v>0.19</v>
      </c>
      <c r="CB296" s="25"/>
      <c r="CC296" s="25"/>
      <c r="CD296" s="28">
        <v>15.02</v>
      </c>
      <c r="CE296" s="28">
        <v>0.28000000000000003</v>
      </c>
      <c r="CF296" s="28">
        <v>0.28000000000000003</v>
      </c>
      <c r="CG296" s="28">
        <v>0.23</v>
      </c>
      <c r="CH296" s="28">
        <v>16.3</v>
      </c>
      <c r="CI296" s="28">
        <v>0.5</v>
      </c>
      <c r="CJ296" s="28">
        <v>0.5</v>
      </c>
      <c r="CK296" s="25"/>
      <c r="CL296" s="25"/>
      <c r="CM296" s="28">
        <v>0.52</v>
      </c>
      <c r="CN296" s="25"/>
      <c r="CO296" s="28">
        <v>0</v>
      </c>
      <c r="CP296" s="30" t="s">
        <v>5</v>
      </c>
      <c r="CQ296" s="8">
        <f t="shared" si="45"/>
        <v>9056.6037735849059</v>
      </c>
      <c r="CR296" s="8">
        <f t="shared" si="46"/>
        <v>20</v>
      </c>
      <c r="CS296" s="8">
        <f t="shared" si="47"/>
        <v>1.5</v>
      </c>
      <c r="CT296" s="8">
        <f t="shared" si="48"/>
        <v>30</v>
      </c>
      <c r="CU296" s="8">
        <f t="shared" si="49"/>
        <v>200</v>
      </c>
      <c r="CV296" s="10">
        <f t="shared" si="50"/>
        <v>41244.6</v>
      </c>
      <c r="CW296" s="10">
        <f t="shared" si="53"/>
        <v>41.244599999999998</v>
      </c>
      <c r="CX296" s="8" t="str">
        <f t="shared" si="51"/>
        <v>No</v>
      </c>
      <c r="CY296" s="30" t="s">
        <v>11</v>
      </c>
      <c r="CZ296" s="30" t="s">
        <v>11</v>
      </c>
      <c r="DA296" s="31" t="s">
        <v>11</v>
      </c>
      <c r="DB296" s="31" t="s">
        <v>11</v>
      </c>
      <c r="DC296" s="8" t="str">
        <f t="shared" si="52"/>
        <v>No</v>
      </c>
      <c r="DD296" s="8" t="s">
        <v>11</v>
      </c>
      <c r="DE296" s="30" t="s">
        <v>11</v>
      </c>
      <c r="DF296" s="10">
        <f t="shared" si="54"/>
        <v>47.295239999999993</v>
      </c>
      <c r="DG296" s="9">
        <f>IF(S296&lt;Monitors!$H$4,(S296*Monitors!$I$4)+Monitors!$J$4,IF(S296&lt;Monitors!$H$5,(S296*Monitors!$I$5)+Monitors!$J$5,IF(S296&lt;Monitors!$H$6,(S296*Monitors!$I$6)+Monitors!$J$6,IF(S296&lt;Monitors!$H$7,(Monitors!$I$7*S296)+Monitors!$J$7,IF(S296&lt;Monitors!$H$8,(S296*Monitors!$I$8)+Monitors!$J$8,IF(S296&lt;Monitors!$H$9,(S296*Monitors!$I$9)+Monitors!$J$9,IF(S296&lt;Monitors!$H$10,(S296*Monitors!$I$10)+Monitors!$J$10,IF(S296&lt;Monitors!$H$11,(S296*Monitors!$I$11)+Monitors!$J$11,Monitors!$J$12))))))))</f>
        <v>32.625</v>
      </c>
      <c r="DH296" s="10">
        <f>$DF296-(Monitors!$B$4*'All Data'!$W296)</f>
        <v>38.468039999999995</v>
      </c>
      <c r="DI296" s="10">
        <f>IF($CX296="Yes",DH296-(Monitors!$E$4*(DG296+(Monitors!$B$4*'All Data'!$W296))),'All Data'!DH296)</f>
        <v>38.468039999999995</v>
      </c>
      <c r="DJ296" s="10">
        <f>IF(DD296="Yes",'All Data'!DI296-(DG296*Monitors!$C$4),'All Data'!DI296)</f>
        <v>38.468039999999995</v>
      </c>
      <c r="DK296" s="10">
        <f>IF($DE296="Yes",DJ296-(DG296*Monitors!$D$4),'All Data'!DJ296)</f>
        <v>38.468039999999995</v>
      </c>
      <c r="DL296" s="10">
        <f>IF($CZ296="Yes",DK296-Monitors!$C$7,'All Data'!DK296)</f>
        <v>38.468039999999995</v>
      </c>
      <c r="DM296" s="10">
        <f>IF($DA296="Yes",DL296-Monitors!$D$7,'All Data'!DL296)</f>
        <v>38.468039999999995</v>
      </c>
      <c r="DN296" s="10">
        <f>IF(DB296="Yes",DM296-((DG296+(W296*Monitors!$B$4))*Monitors!$F$4),'All Data'!DM296)</f>
        <v>38.468039999999995</v>
      </c>
      <c r="DO296" s="8" t="str">
        <f t="shared" si="55"/>
        <v>No</v>
      </c>
      <c r="DP296" s="10">
        <v>1.6497840000000001</v>
      </c>
      <c r="DQ296" s="10">
        <v>13.330216</v>
      </c>
      <c r="DR296" s="10">
        <v>13.330216</v>
      </c>
      <c r="DS296" s="9">
        <v>15.168592784234944</v>
      </c>
      <c r="DT296" s="9" t="s">
        <v>23</v>
      </c>
      <c r="DU296" s="14">
        <v>0</v>
      </c>
    </row>
    <row r="297" spans="1:125" ht="18" customHeight="1">
      <c r="A297" s="29">
        <v>296</v>
      </c>
      <c r="B297" s="29">
        <v>43</v>
      </c>
      <c r="C297" s="29">
        <v>914</v>
      </c>
      <c r="D297" s="21">
        <v>41355</v>
      </c>
      <c r="E297" s="21">
        <v>41354</v>
      </c>
      <c r="F297" s="21">
        <v>41372</v>
      </c>
      <c r="G297" s="20" t="s">
        <v>233</v>
      </c>
      <c r="H297" s="20" t="s">
        <v>967</v>
      </c>
      <c r="I297" s="22">
        <v>6</v>
      </c>
      <c r="J297" s="20" t="s">
        <v>5</v>
      </c>
      <c r="K297" s="20" t="s">
        <v>26</v>
      </c>
      <c r="L297" s="20" t="s">
        <v>6</v>
      </c>
      <c r="M297" s="23" t="s">
        <v>26</v>
      </c>
      <c r="N297" s="23" t="s">
        <v>7</v>
      </c>
      <c r="O297" s="23" t="s">
        <v>26</v>
      </c>
      <c r="P297" s="24">
        <v>9.8000000000000007</v>
      </c>
      <c r="Q297" s="24">
        <v>17.399999999999999</v>
      </c>
      <c r="R297" s="24">
        <v>20</v>
      </c>
      <c r="S297" s="24">
        <v>170.95</v>
      </c>
      <c r="T297" s="24">
        <v>1.78</v>
      </c>
      <c r="U297" s="24">
        <v>900</v>
      </c>
      <c r="V297" s="24">
        <v>1600</v>
      </c>
      <c r="W297" s="24">
        <v>1.44</v>
      </c>
      <c r="X297" s="23" t="s">
        <v>40</v>
      </c>
      <c r="Y297" s="23" t="s">
        <v>40</v>
      </c>
      <c r="Z297" s="24">
        <v>8423</v>
      </c>
      <c r="AA297" s="24">
        <v>60</v>
      </c>
      <c r="AB297" s="24">
        <v>170</v>
      </c>
      <c r="AC297" s="24">
        <v>160</v>
      </c>
      <c r="AD297" s="23" t="s">
        <v>28</v>
      </c>
      <c r="AE297" s="23" t="s">
        <v>23</v>
      </c>
      <c r="AF297" s="23" t="s">
        <v>11</v>
      </c>
      <c r="AG297" s="23" t="s">
        <v>1194</v>
      </c>
      <c r="AH297" s="23" t="s">
        <v>1194</v>
      </c>
      <c r="AI297" s="23" t="s">
        <v>57</v>
      </c>
      <c r="AJ297" s="23" t="s">
        <v>11</v>
      </c>
      <c r="AK297" s="23" t="s">
        <v>23</v>
      </c>
      <c r="AL297" s="23" t="s">
        <v>25</v>
      </c>
      <c r="AM297" s="23" t="s">
        <v>26</v>
      </c>
      <c r="AN297" s="23" t="s">
        <v>14</v>
      </c>
      <c r="AO297" s="23" t="s">
        <v>26</v>
      </c>
      <c r="AP297" s="23" t="s">
        <v>14</v>
      </c>
      <c r="AQ297" s="23" t="s">
        <v>26</v>
      </c>
      <c r="AR297" s="23"/>
      <c r="AS297" s="23" t="s">
        <v>25</v>
      </c>
      <c r="AT297" s="23" t="s">
        <v>26</v>
      </c>
      <c r="AU297" s="23" t="s">
        <v>14</v>
      </c>
      <c r="AV297" s="25" t="s">
        <v>26</v>
      </c>
      <c r="AW297" s="25" t="s">
        <v>26</v>
      </c>
      <c r="AX297" s="26">
        <v>20</v>
      </c>
      <c r="AY297" s="26">
        <v>170.95</v>
      </c>
      <c r="AZ297" s="25" t="s">
        <v>14</v>
      </c>
      <c r="BA297" s="25" t="s">
        <v>14</v>
      </c>
      <c r="BB297" s="23" t="s">
        <v>26</v>
      </c>
      <c r="BC297" s="23" t="s">
        <v>15</v>
      </c>
      <c r="BD297" s="23" t="s">
        <v>26</v>
      </c>
      <c r="BE297" s="23" t="s">
        <v>11</v>
      </c>
      <c r="BF297" s="23" t="s">
        <v>968</v>
      </c>
      <c r="BG297" s="23" t="s">
        <v>11</v>
      </c>
      <c r="BH297" s="23" t="s">
        <v>368</v>
      </c>
      <c r="BI297" s="23" t="s">
        <v>23</v>
      </c>
      <c r="BJ297" s="23" t="s">
        <v>18</v>
      </c>
      <c r="BK297" s="23" t="s">
        <v>11</v>
      </c>
      <c r="BL297" s="23" t="s">
        <v>11</v>
      </c>
      <c r="BM297" s="23" t="s">
        <v>11</v>
      </c>
      <c r="BN297" s="23" t="s">
        <v>210</v>
      </c>
      <c r="BO297" s="24">
        <v>0</v>
      </c>
      <c r="BP297" s="24">
        <v>134</v>
      </c>
      <c r="BQ297" s="24">
        <v>250</v>
      </c>
      <c r="BR297" s="24">
        <v>59</v>
      </c>
      <c r="BS297" s="24">
        <v>134</v>
      </c>
      <c r="BT297" s="23" t="s">
        <v>20</v>
      </c>
      <c r="BU297" s="23" t="s">
        <v>20</v>
      </c>
      <c r="BV297" s="24">
        <v>15.01</v>
      </c>
      <c r="BW297" s="24">
        <v>0.18</v>
      </c>
      <c r="BX297" s="24">
        <v>0</v>
      </c>
      <c r="BY297" s="24">
        <v>0.14000000000000001</v>
      </c>
      <c r="BZ297" s="27">
        <v>0.18</v>
      </c>
      <c r="CA297" s="27">
        <v>0.14000000000000001</v>
      </c>
      <c r="CB297" s="25" t="s">
        <v>20</v>
      </c>
      <c r="CC297" s="25" t="s">
        <v>20</v>
      </c>
      <c r="CD297" s="28">
        <v>0</v>
      </c>
      <c r="CE297" s="28">
        <v>0</v>
      </c>
      <c r="CF297" s="28">
        <v>0</v>
      </c>
      <c r="CG297" s="28">
        <v>0</v>
      </c>
      <c r="CH297" s="28">
        <v>16.61</v>
      </c>
      <c r="CI297" s="28">
        <v>0.5</v>
      </c>
      <c r="CJ297" s="28">
        <v>0.5</v>
      </c>
      <c r="CK297" s="28">
        <v>0</v>
      </c>
      <c r="CL297" s="28">
        <v>0</v>
      </c>
      <c r="CM297" s="28">
        <v>0.99</v>
      </c>
      <c r="CN297" s="28">
        <v>0</v>
      </c>
      <c r="CO297" s="28">
        <v>1</v>
      </c>
      <c r="CP297" s="30" t="s">
        <v>5</v>
      </c>
      <c r="CQ297" s="8">
        <f t="shared" si="45"/>
        <v>8423.5156478502486</v>
      </c>
      <c r="CR297" s="8">
        <f t="shared" si="46"/>
        <v>22</v>
      </c>
      <c r="CS297" s="8">
        <f t="shared" si="47"/>
        <v>1.5</v>
      </c>
      <c r="CT297" s="8">
        <f t="shared" si="48"/>
        <v>30</v>
      </c>
      <c r="CU297" s="8">
        <f t="shared" si="49"/>
        <v>100</v>
      </c>
      <c r="CV297" s="10">
        <f t="shared" si="50"/>
        <v>22907.3</v>
      </c>
      <c r="CW297" s="10">
        <f t="shared" si="53"/>
        <v>22.907299999999999</v>
      </c>
      <c r="CX297" s="8" t="str">
        <f t="shared" si="51"/>
        <v>No</v>
      </c>
      <c r="CY297" s="30" t="s">
        <v>11</v>
      </c>
      <c r="CZ297" s="30" t="s">
        <v>11</v>
      </c>
      <c r="DA297" s="31" t="s">
        <v>11</v>
      </c>
      <c r="DB297" s="31" t="s">
        <v>11</v>
      </c>
      <c r="DC297" s="8" t="str">
        <f t="shared" si="52"/>
        <v>No</v>
      </c>
      <c r="DD297" s="8" t="s">
        <v>11</v>
      </c>
      <c r="DE297" s="30" t="s">
        <v>11</v>
      </c>
      <c r="DF297" s="10">
        <f t="shared" si="54"/>
        <v>47.045580000000001</v>
      </c>
      <c r="DG297" s="9">
        <f>IF(S297&lt;Monitors!$H$4,(S297*Monitors!$I$4)+Monitors!$J$4,IF(S297&lt;Monitors!$H$5,(S297*Monitors!$I$5)+Monitors!$J$5,IF(S297&lt;Monitors!$H$6,(S297*Monitors!$I$6)+Monitors!$J$6,IF(S297&lt;Monitors!$H$7,(Monitors!$I$7*S297)+Monitors!$J$7,IF(S297&lt;Monitors!$H$8,(S297*Monitors!$I$8)+Monitors!$J$8,IF(S297&lt;Monitors!$H$9,(S297*Monitors!$I$9)+Monitors!$J$9,IF(S297&lt;Monitors!$H$10,(S297*Monitors!$I$10)+Monitors!$J$10,IF(S297&lt;Monitors!$H$11,(S297*Monitors!$I$11)+Monitors!$J$11,Monitors!$J$12))))))))</f>
        <v>35.114583333333336</v>
      </c>
      <c r="DH297" s="10">
        <f>$DF297-(Monitors!$B$4*'All Data'!$W297)</f>
        <v>38.218380000000003</v>
      </c>
      <c r="DI297" s="10">
        <f>IF($CX297="Yes",DH297-(Monitors!$E$4*(DG297+(Monitors!$B$4*'All Data'!$W297))),'All Data'!DH297)</f>
        <v>38.218380000000003</v>
      </c>
      <c r="DJ297" s="10">
        <f>IF(DD297="Yes",'All Data'!DI297-(DG297*Monitors!$C$4),'All Data'!DI297)</f>
        <v>38.218380000000003</v>
      </c>
      <c r="DK297" s="10">
        <f>IF($DE297="Yes",DJ297-(DG297*Monitors!$D$4),'All Data'!DJ297)</f>
        <v>38.218380000000003</v>
      </c>
      <c r="DL297" s="10">
        <f>IF($CZ297="Yes",DK297-Monitors!$C$7,'All Data'!DK297)</f>
        <v>38.218380000000003</v>
      </c>
      <c r="DM297" s="10">
        <f>IF($DA297="Yes",DL297-Monitors!$D$7,'All Data'!DL297)</f>
        <v>38.218380000000003</v>
      </c>
      <c r="DN297" s="10">
        <f>IF(DB297="Yes",DM297-((DG297+(W297*Monitors!$B$4))*Monitors!$F$4),'All Data'!DM297)</f>
        <v>38.218380000000003</v>
      </c>
      <c r="DO297" s="8" t="str">
        <f t="shared" si="55"/>
        <v>No</v>
      </c>
      <c r="DP297" s="10">
        <v>0.916292</v>
      </c>
      <c r="DQ297" s="10">
        <v>14.093707999999999</v>
      </c>
      <c r="DR297" s="10">
        <v>14.093707999999999</v>
      </c>
      <c r="DS297" s="9">
        <v>16.298612716927451</v>
      </c>
      <c r="DT297" s="9" t="s">
        <v>23</v>
      </c>
      <c r="DU297" s="14">
        <v>0</v>
      </c>
    </row>
    <row r="298" spans="1:125" ht="18" customHeight="1">
      <c r="A298" s="29">
        <v>297</v>
      </c>
      <c r="B298" s="29">
        <v>24</v>
      </c>
      <c r="C298" s="29">
        <v>52</v>
      </c>
      <c r="D298" s="21">
        <v>41970</v>
      </c>
      <c r="E298" s="21">
        <v>41968</v>
      </c>
      <c r="F298" s="21">
        <v>41974</v>
      </c>
      <c r="G298" s="20" t="s">
        <v>4</v>
      </c>
      <c r="H298" s="20" t="s">
        <v>26</v>
      </c>
      <c r="I298" s="22">
        <v>6</v>
      </c>
      <c r="J298" s="20" t="s">
        <v>5</v>
      </c>
      <c r="K298" s="20" t="s">
        <v>26</v>
      </c>
      <c r="L298" s="20" t="s">
        <v>6</v>
      </c>
      <c r="M298" s="23" t="s">
        <v>26</v>
      </c>
      <c r="N298" s="23" t="s">
        <v>7</v>
      </c>
      <c r="O298" s="23" t="s">
        <v>26</v>
      </c>
      <c r="P298" s="24">
        <v>9.5</v>
      </c>
      <c r="Q298" s="24">
        <v>17</v>
      </c>
      <c r="R298" s="24">
        <v>19.5</v>
      </c>
      <c r="S298" s="24">
        <v>161.5</v>
      </c>
      <c r="T298" s="24">
        <v>1.78</v>
      </c>
      <c r="U298" s="24">
        <v>900</v>
      </c>
      <c r="V298" s="24">
        <v>1600</v>
      </c>
      <c r="W298" s="24">
        <v>1.44</v>
      </c>
      <c r="X298" s="23" t="s">
        <v>40</v>
      </c>
      <c r="Y298" s="23" t="s">
        <v>40</v>
      </c>
      <c r="Z298" s="24">
        <v>8916</v>
      </c>
      <c r="AA298" s="24">
        <v>60</v>
      </c>
      <c r="AB298" s="24">
        <v>178</v>
      </c>
      <c r="AC298" s="24">
        <v>178</v>
      </c>
      <c r="AD298" s="23" t="s">
        <v>28</v>
      </c>
      <c r="AE298" s="23" t="s">
        <v>23</v>
      </c>
      <c r="AF298" s="23" t="s">
        <v>11</v>
      </c>
      <c r="AG298" s="23" t="s">
        <v>26</v>
      </c>
      <c r="AH298" s="23" t="s">
        <v>26</v>
      </c>
      <c r="AI298" s="23" t="s">
        <v>12</v>
      </c>
      <c r="AJ298" s="23" t="s">
        <v>11</v>
      </c>
      <c r="AK298" s="23" t="s">
        <v>23</v>
      </c>
      <c r="AL298" s="23" t="s">
        <v>25</v>
      </c>
      <c r="AM298" s="23" t="s">
        <v>26</v>
      </c>
      <c r="AN298" s="23" t="s">
        <v>14</v>
      </c>
      <c r="AO298" s="23" t="s">
        <v>14</v>
      </c>
      <c r="AP298" s="23" t="s">
        <v>14</v>
      </c>
      <c r="AQ298" s="23" t="s">
        <v>14</v>
      </c>
      <c r="AR298" s="23"/>
      <c r="AS298" s="23" t="s">
        <v>25</v>
      </c>
      <c r="AT298" s="23" t="s">
        <v>26</v>
      </c>
      <c r="AU298" s="23" t="s">
        <v>14</v>
      </c>
      <c r="AV298" s="25" t="s">
        <v>14</v>
      </c>
      <c r="AW298" s="25" t="s">
        <v>14</v>
      </c>
      <c r="AX298" s="26">
        <v>19.5</v>
      </c>
      <c r="AY298" s="26">
        <v>161.5</v>
      </c>
      <c r="AZ298" s="25" t="s">
        <v>14</v>
      </c>
      <c r="BA298" s="25" t="s">
        <v>14</v>
      </c>
      <c r="BB298" s="23" t="s">
        <v>14</v>
      </c>
      <c r="BC298" s="23" t="s">
        <v>15</v>
      </c>
      <c r="BD298" s="23" t="s">
        <v>14</v>
      </c>
      <c r="BE298" s="23" t="s">
        <v>11</v>
      </c>
      <c r="BF298" s="23" t="s">
        <v>724</v>
      </c>
      <c r="BG298" s="23" t="s">
        <v>11</v>
      </c>
      <c r="BH298" s="23" t="s">
        <v>17</v>
      </c>
      <c r="BI298" s="23" t="s">
        <v>14</v>
      </c>
      <c r="BJ298" s="23"/>
      <c r="BK298" s="23" t="s">
        <v>11</v>
      </c>
      <c r="BL298" s="23" t="s">
        <v>11</v>
      </c>
      <c r="BM298" s="23" t="s">
        <v>11</v>
      </c>
      <c r="BN298" s="23"/>
      <c r="BO298" s="24">
        <v>28.5</v>
      </c>
      <c r="BP298" s="24">
        <v>289</v>
      </c>
      <c r="BQ298" s="24">
        <v>250</v>
      </c>
      <c r="BR298" s="24">
        <v>243</v>
      </c>
      <c r="BS298" s="24">
        <v>200</v>
      </c>
      <c r="BT298" s="23"/>
      <c r="BU298" s="23"/>
      <c r="BV298" s="24">
        <v>15.1</v>
      </c>
      <c r="BW298" s="24">
        <v>0.41</v>
      </c>
      <c r="BX298" s="23"/>
      <c r="BY298" s="24">
        <v>0.24</v>
      </c>
      <c r="BZ298" s="27">
        <v>0.41</v>
      </c>
      <c r="CA298" s="27">
        <v>0.24</v>
      </c>
      <c r="CB298" s="25"/>
      <c r="CC298" s="25"/>
      <c r="CD298" s="28">
        <v>15.3</v>
      </c>
      <c r="CE298" s="28">
        <v>0.43</v>
      </c>
      <c r="CF298" s="25"/>
      <c r="CG298" s="28">
        <v>0.24</v>
      </c>
      <c r="CH298" s="28">
        <v>16.309999999999999</v>
      </c>
      <c r="CI298" s="28">
        <v>0.5</v>
      </c>
      <c r="CJ298" s="28">
        <v>0.5</v>
      </c>
      <c r="CK298" s="28">
        <v>0</v>
      </c>
      <c r="CL298" s="28">
        <v>0</v>
      </c>
      <c r="CM298" s="28">
        <v>0.5</v>
      </c>
      <c r="CN298" s="25"/>
      <c r="CO298" s="28">
        <v>0</v>
      </c>
      <c r="CP298" s="30" t="s">
        <v>5</v>
      </c>
      <c r="CQ298" s="8">
        <f t="shared" si="45"/>
        <v>8916.4086687306499</v>
      </c>
      <c r="CR298" s="8">
        <f t="shared" si="46"/>
        <v>20</v>
      </c>
      <c r="CS298" s="8">
        <f t="shared" si="47"/>
        <v>1.5</v>
      </c>
      <c r="CT298" s="8">
        <f t="shared" si="48"/>
        <v>30</v>
      </c>
      <c r="CU298" s="8">
        <f t="shared" si="49"/>
        <v>200</v>
      </c>
      <c r="CV298" s="10">
        <f t="shared" si="50"/>
        <v>46673.5</v>
      </c>
      <c r="CW298" s="10">
        <f t="shared" si="53"/>
        <v>46.673499999999997</v>
      </c>
      <c r="CX298" s="8" t="str">
        <f t="shared" si="51"/>
        <v>No</v>
      </c>
      <c r="CY298" s="30" t="s">
        <v>11</v>
      </c>
      <c r="CZ298" s="30" t="s">
        <v>11</v>
      </c>
      <c r="DA298" s="31" t="s">
        <v>11</v>
      </c>
      <c r="DB298" s="31" t="s">
        <v>11</v>
      </c>
      <c r="DC298" s="8" t="str">
        <f t="shared" si="52"/>
        <v>No</v>
      </c>
      <c r="DD298" s="8" t="s">
        <v>11</v>
      </c>
      <c r="DE298" s="30" t="s">
        <v>11</v>
      </c>
      <c r="DF298" s="10">
        <f t="shared" si="54"/>
        <v>48.631139999999995</v>
      </c>
      <c r="DG298" s="9">
        <f>IF(S298&lt;Monitors!$H$4,(S298*Monitors!$I$4)+Monitors!$J$4,IF(S298&lt;Monitors!$H$5,(S298*Monitors!$I$5)+Monitors!$J$5,IF(S298&lt;Monitors!$H$6,(S298*Monitors!$I$6)+Monitors!$J$6,IF(S298&lt;Monitors!$H$7,(Monitors!$I$7*S298)+Monitors!$J$7,IF(S298&lt;Monitors!$H$8,(S298*Monitors!$I$8)+Monitors!$J$8,IF(S298&lt;Monitors!$H$9,(S298*Monitors!$I$9)+Monitors!$J$9,IF(S298&lt;Monitors!$H$10,(S298*Monitors!$I$10)+Monitors!$J$10,IF(S298&lt;Monitors!$H$11,(S298*Monitors!$I$11)+Monitors!$J$11,Monitors!$J$12))))))))</f>
        <v>33.145833333333336</v>
      </c>
      <c r="DH298" s="10">
        <f>$DF298-(Monitors!$B$4*'All Data'!$W298)</f>
        <v>39.803939999999997</v>
      </c>
      <c r="DI298" s="10">
        <f>IF($CX298="Yes",DH298-(Monitors!$E$4*(DG298+(Monitors!$B$4*'All Data'!$W298))),'All Data'!DH298)</f>
        <v>39.803939999999997</v>
      </c>
      <c r="DJ298" s="10">
        <f>IF(DD298="Yes",'All Data'!DI298-(DG298*Monitors!$C$4),'All Data'!DI298)</f>
        <v>39.803939999999997</v>
      </c>
      <c r="DK298" s="10">
        <f>IF($DE298="Yes",DJ298-(DG298*Monitors!$D$4),'All Data'!DJ298)</f>
        <v>39.803939999999997</v>
      </c>
      <c r="DL298" s="10">
        <f>IF($CZ298="Yes",DK298-Monitors!$C$7,'All Data'!DK298)</f>
        <v>39.803939999999997</v>
      </c>
      <c r="DM298" s="10">
        <f>IF($DA298="Yes",DL298-Monitors!$D$7,'All Data'!DL298)</f>
        <v>39.803939999999997</v>
      </c>
      <c r="DN298" s="10">
        <f>IF(DB298="Yes",DM298-((DG298+(W298*Monitors!$B$4))*Monitors!$F$4),'All Data'!DM298)</f>
        <v>39.803939999999997</v>
      </c>
      <c r="DO298" s="8" t="str">
        <f t="shared" si="55"/>
        <v>No</v>
      </c>
      <c r="DP298" s="10">
        <v>1.86694</v>
      </c>
      <c r="DQ298" s="10">
        <v>13.23306</v>
      </c>
      <c r="DR298" s="10">
        <v>13.23306</v>
      </c>
      <c r="DS298" s="9">
        <v>15.405143192733448</v>
      </c>
      <c r="DT298" s="9" t="s">
        <v>23</v>
      </c>
      <c r="DU298" s="14">
        <v>0</v>
      </c>
    </row>
    <row r="299" spans="1:125" ht="18" customHeight="1">
      <c r="A299" s="29">
        <v>298</v>
      </c>
      <c r="B299" s="29">
        <v>19</v>
      </c>
      <c r="C299" s="29">
        <v>857</v>
      </c>
      <c r="D299" s="21">
        <v>41791</v>
      </c>
      <c r="E299" s="21">
        <v>41771</v>
      </c>
      <c r="F299" s="21">
        <v>41807</v>
      </c>
      <c r="G299" s="20" t="s">
        <v>4</v>
      </c>
      <c r="H299" s="20" t="s">
        <v>424</v>
      </c>
      <c r="I299" s="22">
        <v>6</v>
      </c>
      <c r="J299" s="20" t="s">
        <v>5</v>
      </c>
      <c r="K299" s="20"/>
      <c r="L299" s="20" t="s">
        <v>6</v>
      </c>
      <c r="M299" s="23"/>
      <c r="N299" s="23" t="s">
        <v>7</v>
      </c>
      <c r="O299" s="23"/>
      <c r="P299" s="24">
        <v>10</v>
      </c>
      <c r="Q299" s="24">
        <v>17</v>
      </c>
      <c r="R299" s="24">
        <v>20</v>
      </c>
      <c r="S299" s="24">
        <v>163</v>
      </c>
      <c r="T299" s="24">
        <v>1.78</v>
      </c>
      <c r="U299" s="24">
        <v>900</v>
      </c>
      <c r="V299" s="24">
        <v>1600</v>
      </c>
      <c r="W299" s="24">
        <v>1.44</v>
      </c>
      <c r="X299" s="23" t="s">
        <v>40</v>
      </c>
      <c r="Y299" s="23" t="s">
        <v>40</v>
      </c>
      <c r="Z299" s="24">
        <v>188</v>
      </c>
      <c r="AA299" s="24">
        <v>60</v>
      </c>
      <c r="AB299" s="24">
        <v>170</v>
      </c>
      <c r="AC299" s="24">
        <v>160</v>
      </c>
      <c r="AD299" s="23" t="s">
        <v>10</v>
      </c>
      <c r="AE299" s="23" t="s">
        <v>11</v>
      </c>
      <c r="AF299" s="23" t="s">
        <v>11</v>
      </c>
      <c r="AG299" s="23"/>
      <c r="AH299" s="23"/>
      <c r="AI299" s="23" t="s">
        <v>34</v>
      </c>
      <c r="AJ299" s="23" t="s">
        <v>11</v>
      </c>
      <c r="AK299" s="23" t="s">
        <v>11</v>
      </c>
      <c r="AL299" s="23" t="s">
        <v>111</v>
      </c>
      <c r="AM299" s="23"/>
      <c r="AN299" s="23" t="s">
        <v>14</v>
      </c>
      <c r="AO299" s="23"/>
      <c r="AP299" s="23" t="s">
        <v>14</v>
      </c>
      <c r="AQ299" s="23"/>
      <c r="AR299" s="23"/>
      <c r="AS299" s="23" t="s">
        <v>111</v>
      </c>
      <c r="AT299" s="23"/>
      <c r="AU299" s="23" t="s">
        <v>14</v>
      </c>
      <c r="AV299" s="25"/>
      <c r="AW299" s="25"/>
      <c r="AX299" s="26">
        <v>20</v>
      </c>
      <c r="AY299" s="26">
        <v>163</v>
      </c>
      <c r="AZ299" s="25" t="s">
        <v>14</v>
      </c>
      <c r="BA299" s="25" t="s">
        <v>14</v>
      </c>
      <c r="BB299" s="23"/>
      <c r="BC299" s="23" t="s">
        <v>24</v>
      </c>
      <c r="BD299" s="23" t="s">
        <v>79</v>
      </c>
      <c r="BE299" s="23" t="s">
        <v>11</v>
      </c>
      <c r="BF299" s="23" t="s">
        <v>178</v>
      </c>
      <c r="BG299" s="23" t="s">
        <v>11</v>
      </c>
      <c r="BH299" s="23" t="s">
        <v>17</v>
      </c>
      <c r="BI299" s="23"/>
      <c r="BJ299" s="23" t="s">
        <v>157</v>
      </c>
      <c r="BK299" s="23" t="s">
        <v>11</v>
      </c>
      <c r="BL299" s="23" t="s">
        <v>11</v>
      </c>
      <c r="BM299" s="23"/>
      <c r="BN299" s="23"/>
      <c r="BO299" s="24">
        <v>7</v>
      </c>
      <c r="BP299" s="24">
        <v>231</v>
      </c>
      <c r="BQ299" s="24">
        <v>200</v>
      </c>
      <c r="BR299" s="24">
        <v>207</v>
      </c>
      <c r="BS299" s="24">
        <v>200</v>
      </c>
      <c r="BT299" s="23"/>
      <c r="BU299" s="23" t="s">
        <v>20</v>
      </c>
      <c r="BV299" s="24">
        <v>15.14</v>
      </c>
      <c r="BW299" s="24">
        <v>0.23</v>
      </c>
      <c r="BX299" s="24">
        <v>0</v>
      </c>
      <c r="BY299" s="24">
        <v>0.21</v>
      </c>
      <c r="BZ299" s="27">
        <v>0.23</v>
      </c>
      <c r="CA299" s="27">
        <v>0.21</v>
      </c>
      <c r="CB299" s="25"/>
      <c r="CC299" s="25" t="s">
        <v>20</v>
      </c>
      <c r="CD299" s="28">
        <v>15.16</v>
      </c>
      <c r="CE299" s="28">
        <v>0.23</v>
      </c>
      <c r="CF299" s="28">
        <v>0</v>
      </c>
      <c r="CG299" s="28">
        <v>0.21</v>
      </c>
      <c r="CH299" s="28">
        <v>16.399999999999999</v>
      </c>
      <c r="CI299" s="28">
        <v>0.5</v>
      </c>
      <c r="CJ299" s="28">
        <v>0.5</v>
      </c>
      <c r="CK299" s="25"/>
      <c r="CL299" s="25"/>
      <c r="CM299" s="28">
        <v>0.49</v>
      </c>
      <c r="CN299" s="25"/>
      <c r="CO299" s="28">
        <v>0</v>
      </c>
      <c r="CP299" s="30" t="s">
        <v>5</v>
      </c>
      <c r="CQ299" s="8">
        <f t="shared" si="45"/>
        <v>8834.3558282208596</v>
      </c>
      <c r="CR299" s="8">
        <f t="shared" si="46"/>
        <v>22</v>
      </c>
      <c r="CS299" s="8">
        <f t="shared" si="47"/>
        <v>1.5</v>
      </c>
      <c r="CT299" s="8">
        <f t="shared" si="48"/>
        <v>30</v>
      </c>
      <c r="CU299" s="8">
        <f t="shared" si="49"/>
        <v>200</v>
      </c>
      <c r="CV299" s="10">
        <f t="shared" si="50"/>
        <v>37653</v>
      </c>
      <c r="CW299" s="10">
        <f t="shared" si="53"/>
        <v>37.652999999999999</v>
      </c>
      <c r="CX299" s="8" t="str">
        <f t="shared" si="51"/>
        <v>No</v>
      </c>
      <c r="CY299" s="30" t="s">
        <v>11</v>
      </c>
      <c r="CZ299" s="30" t="s">
        <v>11</v>
      </c>
      <c r="DA299" s="31" t="s">
        <v>11</v>
      </c>
      <c r="DB299" s="31" t="s">
        <v>11</v>
      </c>
      <c r="DC299" s="8" t="str">
        <f t="shared" si="52"/>
        <v>No</v>
      </c>
      <c r="DD299" s="8" t="s">
        <v>11</v>
      </c>
      <c r="DE299" s="30" t="s">
        <v>11</v>
      </c>
      <c r="DF299" s="10">
        <f t="shared" si="54"/>
        <v>47.72885999999999</v>
      </c>
      <c r="DG299" s="9">
        <f>IF(S299&lt;Monitors!$H$4,(S299*Monitors!$I$4)+Monitors!$J$4,IF(S299&lt;Monitors!$H$5,(S299*Monitors!$I$5)+Monitors!$J$5,IF(S299&lt;Monitors!$H$6,(S299*Monitors!$I$6)+Monitors!$J$6,IF(S299&lt;Monitors!$H$7,(Monitors!$I$7*S299)+Monitors!$J$7,IF(S299&lt;Monitors!$H$8,(S299*Monitors!$I$8)+Monitors!$J$8,IF(S299&lt;Monitors!$H$9,(S299*Monitors!$I$9)+Monitors!$J$9,IF(S299&lt;Monitors!$H$10,(S299*Monitors!$I$10)+Monitors!$J$10,IF(S299&lt;Monitors!$H$11,(S299*Monitors!$I$11)+Monitors!$J$11,Monitors!$J$12))))))))</f>
        <v>33.458333333333336</v>
      </c>
      <c r="DH299" s="10">
        <f>$DF299-(Monitors!$B$4*'All Data'!$W299)</f>
        <v>38.901659999999993</v>
      </c>
      <c r="DI299" s="10">
        <f>IF($CX299="Yes",DH299-(Monitors!$E$4*(DG299+(Monitors!$B$4*'All Data'!$W299))),'All Data'!DH299)</f>
        <v>38.901659999999993</v>
      </c>
      <c r="DJ299" s="10">
        <f>IF(DD299="Yes",'All Data'!DI299-(DG299*Monitors!$C$4),'All Data'!DI299)</f>
        <v>38.901659999999993</v>
      </c>
      <c r="DK299" s="10">
        <f>IF($DE299="Yes",DJ299-(DG299*Monitors!$D$4),'All Data'!DJ299)</f>
        <v>38.901659999999993</v>
      </c>
      <c r="DL299" s="10">
        <f>IF($CZ299="Yes",DK299-Monitors!$C$7,'All Data'!DK299)</f>
        <v>38.901659999999993</v>
      </c>
      <c r="DM299" s="10">
        <f>IF($DA299="Yes",DL299-Monitors!$D$7,'All Data'!DL299)</f>
        <v>38.901659999999993</v>
      </c>
      <c r="DN299" s="10">
        <f>IF(DB299="Yes",DM299-((DG299+(W299*Monitors!$B$4))*Monitors!$F$4),'All Data'!DM299)</f>
        <v>38.901659999999993</v>
      </c>
      <c r="DO299" s="8" t="str">
        <f t="shared" si="55"/>
        <v>No</v>
      </c>
      <c r="DP299" s="10">
        <v>1.5061200000000001</v>
      </c>
      <c r="DQ299" s="10">
        <v>13.633880000000001</v>
      </c>
      <c r="DR299" s="10">
        <v>13.633880000000001</v>
      </c>
      <c r="DS299" s="9">
        <v>15.547037666577177</v>
      </c>
      <c r="DT299" s="9" t="s">
        <v>23</v>
      </c>
      <c r="DU299" s="14">
        <v>0</v>
      </c>
    </row>
    <row r="300" spans="1:125" ht="18" customHeight="1">
      <c r="A300" s="29">
        <v>299</v>
      </c>
      <c r="B300" s="29">
        <v>24</v>
      </c>
      <c r="C300" s="29">
        <v>51</v>
      </c>
      <c r="D300" s="21">
        <v>41363</v>
      </c>
      <c r="E300" s="21">
        <v>41359</v>
      </c>
      <c r="F300" s="21">
        <v>41360</v>
      </c>
      <c r="G300" s="20"/>
      <c r="H300" s="20"/>
      <c r="I300" s="22">
        <v>6</v>
      </c>
      <c r="J300" s="20" t="s">
        <v>5</v>
      </c>
      <c r="K300" s="20"/>
      <c r="L300" s="20" t="s">
        <v>6</v>
      </c>
      <c r="M300" s="23"/>
      <c r="N300" s="23" t="s">
        <v>7</v>
      </c>
      <c r="O300" s="23"/>
      <c r="P300" s="24">
        <v>9.6</v>
      </c>
      <c r="Q300" s="24">
        <v>17</v>
      </c>
      <c r="R300" s="24">
        <v>19.5</v>
      </c>
      <c r="S300" s="24">
        <v>162.71</v>
      </c>
      <c r="T300" s="24">
        <v>1.78</v>
      </c>
      <c r="U300" s="24">
        <v>900</v>
      </c>
      <c r="V300" s="24">
        <v>1600</v>
      </c>
      <c r="W300" s="24">
        <v>1.44</v>
      </c>
      <c r="X300" s="23" t="s">
        <v>40</v>
      </c>
      <c r="Y300" s="23" t="s">
        <v>40</v>
      </c>
      <c r="Z300" s="24">
        <v>8850</v>
      </c>
      <c r="AA300" s="24">
        <v>60</v>
      </c>
      <c r="AB300" s="24">
        <v>90</v>
      </c>
      <c r="AC300" s="24">
        <v>65</v>
      </c>
      <c r="AD300" s="23" t="s">
        <v>10</v>
      </c>
      <c r="AE300" s="23" t="s">
        <v>11</v>
      </c>
      <c r="AF300" s="23" t="s">
        <v>11</v>
      </c>
      <c r="AG300" s="23"/>
      <c r="AH300" s="23"/>
      <c r="AI300" s="23" t="s">
        <v>34</v>
      </c>
      <c r="AJ300" s="23" t="s">
        <v>11</v>
      </c>
      <c r="AK300" s="23" t="s">
        <v>11</v>
      </c>
      <c r="AL300" s="23" t="s">
        <v>111</v>
      </c>
      <c r="AM300" s="23"/>
      <c r="AN300" s="23" t="s">
        <v>14</v>
      </c>
      <c r="AO300" s="23"/>
      <c r="AP300" s="23" t="s">
        <v>14</v>
      </c>
      <c r="AQ300" s="23"/>
      <c r="AR300" s="23"/>
      <c r="AS300" s="23" t="s">
        <v>111</v>
      </c>
      <c r="AT300" s="23"/>
      <c r="AU300" s="23" t="s">
        <v>14</v>
      </c>
      <c r="AV300" s="25"/>
      <c r="AW300" s="25"/>
      <c r="AX300" s="26">
        <v>19.5</v>
      </c>
      <c r="AY300" s="26">
        <v>162.71</v>
      </c>
      <c r="AZ300" s="25" t="s">
        <v>14</v>
      </c>
      <c r="BA300" s="25" t="s">
        <v>14</v>
      </c>
      <c r="BB300" s="23"/>
      <c r="BC300" s="23" t="s">
        <v>15</v>
      </c>
      <c r="BD300" s="23"/>
      <c r="BE300" s="23" t="s">
        <v>11</v>
      </c>
      <c r="BF300" s="23" t="s">
        <v>705</v>
      </c>
      <c r="BG300" s="23" t="s">
        <v>11</v>
      </c>
      <c r="BH300" s="23" t="s">
        <v>17</v>
      </c>
      <c r="BI300" s="23"/>
      <c r="BJ300" s="23" t="s">
        <v>32</v>
      </c>
      <c r="BK300" s="23" t="s">
        <v>11</v>
      </c>
      <c r="BL300" s="23" t="s">
        <v>11</v>
      </c>
      <c r="BM300" s="23"/>
      <c r="BN300" s="23"/>
      <c r="BO300" s="24">
        <v>14.3</v>
      </c>
      <c r="BP300" s="24">
        <v>265</v>
      </c>
      <c r="BQ300" s="24">
        <v>200</v>
      </c>
      <c r="BR300" s="24">
        <v>256</v>
      </c>
      <c r="BS300" s="24">
        <v>200</v>
      </c>
      <c r="BT300" s="23"/>
      <c r="BU300" s="23"/>
      <c r="BV300" s="24">
        <v>15.19</v>
      </c>
      <c r="BW300" s="24">
        <v>0.27</v>
      </c>
      <c r="BX300" s="23"/>
      <c r="BY300" s="24">
        <v>0.25</v>
      </c>
      <c r="BZ300" s="27">
        <v>0.27</v>
      </c>
      <c r="CA300" s="27">
        <v>0.25</v>
      </c>
      <c r="CB300" s="25"/>
      <c r="CC300" s="25"/>
      <c r="CD300" s="28">
        <v>15.26</v>
      </c>
      <c r="CE300" s="28">
        <v>0.36</v>
      </c>
      <c r="CF300" s="25"/>
      <c r="CG300" s="28">
        <v>0.26</v>
      </c>
      <c r="CH300" s="28">
        <v>16.399999999999999</v>
      </c>
      <c r="CI300" s="28">
        <v>0.5</v>
      </c>
      <c r="CJ300" s="28">
        <v>0.5</v>
      </c>
      <c r="CK300" s="25"/>
      <c r="CL300" s="25"/>
      <c r="CM300" s="28">
        <v>0.52</v>
      </c>
      <c r="CN300" s="25"/>
      <c r="CO300" s="28">
        <v>0</v>
      </c>
      <c r="CP300" s="30" t="s">
        <v>5</v>
      </c>
      <c r="CQ300" s="8">
        <f t="shared" si="45"/>
        <v>8850.1014074119594</v>
      </c>
      <c r="CR300" s="8">
        <f t="shared" si="46"/>
        <v>20</v>
      </c>
      <c r="CS300" s="8">
        <f t="shared" si="47"/>
        <v>1.5</v>
      </c>
      <c r="CT300" s="8">
        <f t="shared" si="48"/>
        <v>30</v>
      </c>
      <c r="CU300" s="8">
        <f t="shared" si="49"/>
        <v>200</v>
      </c>
      <c r="CV300" s="10">
        <f t="shared" si="50"/>
        <v>43118.15</v>
      </c>
      <c r="CW300" s="10">
        <f t="shared" si="53"/>
        <v>43.11815</v>
      </c>
      <c r="CX300" s="8" t="str">
        <f t="shared" si="51"/>
        <v>No</v>
      </c>
      <c r="CY300" s="30" t="s">
        <v>11</v>
      </c>
      <c r="CZ300" s="30" t="s">
        <v>11</v>
      </c>
      <c r="DA300" s="31" t="s">
        <v>11</v>
      </c>
      <c r="DB300" s="31" t="s">
        <v>11</v>
      </c>
      <c r="DC300" s="8" t="str">
        <f t="shared" si="52"/>
        <v>No</v>
      </c>
      <c r="DD300" s="8" t="s">
        <v>11</v>
      </c>
      <c r="DE300" s="30" t="s">
        <v>11</v>
      </c>
      <c r="DF300" s="10">
        <f t="shared" si="54"/>
        <v>48.109919999999995</v>
      </c>
      <c r="DG300" s="9">
        <f>IF(S300&lt;Monitors!$H$4,(S300*Monitors!$I$4)+Monitors!$J$4,IF(S300&lt;Monitors!$H$5,(S300*Monitors!$I$5)+Monitors!$J$5,IF(S300&lt;Monitors!$H$6,(S300*Monitors!$I$6)+Monitors!$J$6,IF(S300&lt;Monitors!$H$7,(Monitors!$I$7*S300)+Monitors!$J$7,IF(S300&lt;Monitors!$H$8,(S300*Monitors!$I$8)+Monitors!$J$8,IF(S300&lt;Monitors!$H$9,(S300*Monitors!$I$9)+Monitors!$J$9,IF(S300&lt;Monitors!$H$10,(S300*Monitors!$I$10)+Monitors!$J$10,IF(S300&lt;Monitors!$H$11,(S300*Monitors!$I$11)+Monitors!$J$11,Monitors!$J$12))))))))</f>
        <v>33.397916666666667</v>
      </c>
      <c r="DH300" s="10">
        <f>$DF300-(Monitors!$B$4*'All Data'!$W300)</f>
        <v>39.282719999999998</v>
      </c>
      <c r="DI300" s="10">
        <f>IF($CX300="Yes",DH300-(Monitors!$E$4*(DG300+(Monitors!$B$4*'All Data'!$W300))),'All Data'!DH300)</f>
        <v>39.282719999999998</v>
      </c>
      <c r="DJ300" s="10">
        <f>IF(DD300="Yes",'All Data'!DI300-(DG300*Monitors!$C$4),'All Data'!DI300)</f>
        <v>39.282719999999998</v>
      </c>
      <c r="DK300" s="10">
        <f>IF($DE300="Yes",DJ300-(DG300*Monitors!$D$4),'All Data'!DJ300)</f>
        <v>39.282719999999998</v>
      </c>
      <c r="DL300" s="10">
        <f>IF($CZ300="Yes",DK300-Monitors!$C$7,'All Data'!DK300)</f>
        <v>39.282719999999998</v>
      </c>
      <c r="DM300" s="10">
        <f>IF($DA300="Yes",DL300-Monitors!$D$7,'All Data'!DL300)</f>
        <v>39.282719999999998</v>
      </c>
      <c r="DN300" s="10">
        <f>IF(DB300="Yes",DM300-((DG300+(W300*Monitors!$B$4))*Monitors!$F$4),'All Data'!DM300)</f>
        <v>39.282719999999998</v>
      </c>
      <c r="DO300" s="8" t="str">
        <f t="shared" si="55"/>
        <v>No</v>
      </c>
      <c r="DP300" s="10">
        <v>1.7247260000000002</v>
      </c>
      <c r="DQ300" s="10">
        <v>13.465273999999999</v>
      </c>
      <c r="DR300" s="10">
        <v>13.465273999999999</v>
      </c>
      <c r="DS300" s="9">
        <v>15.519606852770877</v>
      </c>
      <c r="DT300" s="9" t="s">
        <v>23</v>
      </c>
      <c r="DU300" s="14">
        <v>0</v>
      </c>
    </row>
    <row r="301" spans="1:125" ht="18" customHeight="1">
      <c r="A301" s="29">
        <v>300</v>
      </c>
      <c r="B301" s="29">
        <v>21</v>
      </c>
      <c r="C301" s="29">
        <v>2</v>
      </c>
      <c r="D301" s="21">
        <v>41301</v>
      </c>
      <c r="E301" s="21">
        <v>41304</v>
      </c>
      <c r="F301" s="21">
        <v>41374</v>
      </c>
      <c r="G301" s="20" t="s">
        <v>4</v>
      </c>
      <c r="H301" s="20" t="s">
        <v>26</v>
      </c>
      <c r="I301" s="22">
        <v>6</v>
      </c>
      <c r="J301" s="20" t="s">
        <v>5</v>
      </c>
      <c r="K301" s="20" t="s">
        <v>26</v>
      </c>
      <c r="L301" s="20" t="s">
        <v>6</v>
      </c>
      <c r="M301" s="23" t="s">
        <v>26</v>
      </c>
      <c r="N301" s="23" t="s">
        <v>7</v>
      </c>
      <c r="O301" s="23" t="s">
        <v>26</v>
      </c>
      <c r="P301" s="24">
        <v>9.5</v>
      </c>
      <c r="Q301" s="24">
        <v>17</v>
      </c>
      <c r="R301" s="24">
        <v>19.5</v>
      </c>
      <c r="S301" s="24">
        <v>161.5</v>
      </c>
      <c r="T301" s="24">
        <v>1.78</v>
      </c>
      <c r="U301" s="24">
        <v>900</v>
      </c>
      <c r="V301" s="24">
        <v>1600</v>
      </c>
      <c r="W301" s="24">
        <v>1.44</v>
      </c>
      <c r="X301" s="23" t="s">
        <v>40</v>
      </c>
      <c r="Y301" s="23" t="s">
        <v>40</v>
      </c>
      <c r="Z301" s="24">
        <v>8916</v>
      </c>
      <c r="AA301" s="24">
        <v>60</v>
      </c>
      <c r="AB301" s="24">
        <v>160</v>
      </c>
      <c r="AC301" s="24">
        <v>160</v>
      </c>
      <c r="AD301" s="23" t="s">
        <v>300</v>
      </c>
      <c r="AE301" s="23" t="s">
        <v>23</v>
      </c>
      <c r="AF301" s="23" t="s">
        <v>11</v>
      </c>
      <c r="AG301" s="23"/>
      <c r="AH301" s="23"/>
      <c r="AI301" s="23" t="s">
        <v>12</v>
      </c>
      <c r="AJ301" s="23" t="s">
        <v>23</v>
      </c>
      <c r="AK301" s="23" t="s">
        <v>23</v>
      </c>
      <c r="AL301" s="23" t="s">
        <v>129</v>
      </c>
      <c r="AM301" s="23" t="s">
        <v>26</v>
      </c>
      <c r="AN301" s="23" t="s">
        <v>14</v>
      </c>
      <c r="AO301" s="23" t="s">
        <v>26</v>
      </c>
      <c r="AP301" s="23" t="s">
        <v>36</v>
      </c>
      <c r="AQ301" s="23" t="s">
        <v>26</v>
      </c>
      <c r="AR301" s="23"/>
      <c r="AS301" s="23" t="s">
        <v>129</v>
      </c>
      <c r="AT301" s="23" t="s">
        <v>26</v>
      </c>
      <c r="AU301" s="23" t="s">
        <v>14</v>
      </c>
      <c r="AV301" s="25" t="s">
        <v>26</v>
      </c>
      <c r="AW301" s="25" t="s">
        <v>26</v>
      </c>
      <c r="AX301" s="26">
        <v>19.5</v>
      </c>
      <c r="AY301" s="26">
        <v>161.5</v>
      </c>
      <c r="AZ301" s="25" t="s">
        <v>14</v>
      </c>
      <c r="BA301" s="25" t="s">
        <v>14</v>
      </c>
      <c r="BB301" s="23" t="s">
        <v>26</v>
      </c>
      <c r="BC301" s="23" t="s">
        <v>15</v>
      </c>
      <c r="BD301" s="23" t="s">
        <v>26</v>
      </c>
      <c r="BE301" s="23" t="s">
        <v>11</v>
      </c>
      <c r="BF301" s="23" t="s">
        <v>724</v>
      </c>
      <c r="BG301" s="23" t="s">
        <v>11</v>
      </c>
      <c r="BH301" s="23" t="s">
        <v>17</v>
      </c>
      <c r="BI301" s="23" t="s">
        <v>26</v>
      </c>
      <c r="BJ301" s="23"/>
      <c r="BK301" s="23" t="s">
        <v>11</v>
      </c>
      <c r="BL301" s="23" t="s">
        <v>11</v>
      </c>
      <c r="BM301" s="23" t="s">
        <v>11</v>
      </c>
      <c r="BN301" s="23"/>
      <c r="BO301" s="24">
        <v>0</v>
      </c>
      <c r="BP301" s="24">
        <v>275</v>
      </c>
      <c r="BQ301" s="24">
        <v>238.4</v>
      </c>
      <c r="BR301" s="24">
        <v>275</v>
      </c>
      <c r="BS301" s="24">
        <v>200</v>
      </c>
      <c r="BT301" s="23"/>
      <c r="BU301" s="23"/>
      <c r="BV301" s="24">
        <v>15.19</v>
      </c>
      <c r="BW301" s="24">
        <v>0.16</v>
      </c>
      <c r="BX301" s="23"/>
      <c r="BY301" s="24">
        <v>0.14000000000000001</v>
      </c>
      <c r="BZ301" s="27">
        <v>0.16</v>
      </c>
      <c r="CA301" s="27">
        <v>0.14000000000000001</v>
      </c>
      <c r="CB301" s="25"/>
      <c r="CC301" s="25"/>
      <c r="CD301" s="28">
        <v>15.25</v>
      </c>
      <c r="CE301" s="28">
        <v>0.17</v>
      </c>
      <c r="CF301" s="25"/>
      <c r="CG301" s="28">
        <v>0.16</v>
      </c>
      <c r="CH301" s="28">
        <v>16.350000000000001</v>
      </c>
      <c r="CI301" s="28">
        <v>0.5</v>
      </c>
      <c r="CJ301" s="28">
        <v>0.5</v>
      </c>
      <c r="CK301" s="28">
        <v>0</v>
      </c>
      <c r="CL301" s="28">
        <v>0</v>
      </c>
      <c r="CM301" s="28">
        <v>0.4</v>
      </c>
      <c r="CN301" s="25"/>
      <c r="CO301" s="28">
        <v>0</v>
      </c>
      <c r="CP301" s="30" t="s">
        <v>5</v>
      </c>
      <c r="CQ301" s="8">
        <f t="shared" si="45"/>
        <v>8916.4086687306499</v>
      </c>
      <c r="CR301" s="8">
        <f t="shared" si="46"/>
        <v>20</v>
      </c>
      <c r="CS301" s="8">
        <f t="shared" si="47"/>
        <v>1.5</v>
      </c>
      <c r="CT301" s="8">
        <f t="shared" si="48"/>
        <v>30</v>
      </c>
      <c r="CU301" s="8">
        <f t="shared" si="49"/>
        <v>200</v>
      </c>
      <c r="CV301" s="10">
        <f t="shared" si="50"/>
        <v>44412.5</v>
      </c>
      <c r="CW301" s="10">
        <f t="shared" si="53"/>
        <v>44.412500000000001</v>
      </c>
      <c r="CX301" s="8" t="str">
        <f t="shared" si="51"/>
        <v>No</v>
      </c>
      <c r="CY301" s="30" t="s">
        <v>11</v>
      </c>
      <c r="CZ301" s="30" t="s">
        <v>11</v>
      </c>
      <c r="DA301" s="31" t="s">
        <v>11</v>
      </c>
      <c r="DB301" s="31" t="s">
        <v>11</v>
      </c>
      <c r="DC301" s="8" t="str">
        <f t="shared" si="52"/>
        <v>No</v>
      </c>
      <c r="DD301" s="8" t="s">
        <v>11</v>
      </c>
      <c r="DE301" s="30" t="s">
        <v>11</v>
      </c>
      <c r="DF301" s="10">
        <f t="shared" si="54"/>
        <v>47.483579999999996</v>
      </c>
      <c r="DG301" s="9">
        <f>IF(S301&lt;Monitors!$H$4,(S301*Monitors!$I$4)+Monitors!$J$4,IF(S301&lt;Monitors!$H$5,(S301*Monitors!$I$5)+Monitors!$J$5,IF(S301&lt;Monitors!$H$6,(S301*Monitors!$I$6)+Monitors!$J$6,IF(S301&lt;Monitors!$H$7,(Monitors!$I$7*S301)+Monitors!$J$7,IF(S301&lt;Monitors!$H$8,(S301*Monitors!$I$8)+Monitors!$J$8,IF(S301&lt;Monitors!$H$9,(S301*Monitors!$I$9)+Monitors!$J$9,IF(S301&lt;Monitors!$H$10,(S301*Monitors!$I$10)+Monitors!$J$10,IF(S301&lt;Monitors!$H$11,(S301*Monitors!$I$11)+Monitors!$J$11,Monitors!$J$12))))))))</f>
        <v>33.145833333333336</v>
      </c>
      <c r="DH301" s="10">
        <f>$DF301-(Monitors!$B$4*'All Data'!$W301)</f>
        <v>38.656379999999999</v>
      </c>
      <c r="DI301" s="10">
        <f>IF($CX301="Yes",DH301-(Monitors!$E$4*(DG301+(Monitors!$B$4*'All Data'!$W301))),'All Data'!DH301)</f>
        <v>38.656379999999999</v>
      </c>
      <c r="DJ301" s="10">
        <f>IF(DD301="Yes",'All Data'!DI301-(DG301*Monitors!$C$4),'All Data'!DI301)</f>
        <v>38.656379999999999</v>
      </c>
      <c r="DK301" s="10">
        <f>IF($DE301="Yes",DJ301-(DG301*Monitors!$D$4),'All Data'!DJ301)</f>
        <v>38.656379999999999</v>
      </c>
      <c r="DL301" s="10">
        <f>IF($CZ301="Yes",DK301-Monitors!$C$7,'All Data'!DK301)</f>
        <v>38.656379999999999</v>
      </c>
      <c r="DM301" s="10">
        <f>IF($DA301="Yes",DL301-Monitors!$D$7,'All Data'!DL301)</f>
        <v>38.656379999999999</v>
      </c>
      <c r="DN301" s="10">
        <f>IF(DB301="Yes",DM301-((DG301+(W301*Monitors!$B$4))*Monitors!$F$4),'All Data'!DM301)</f>
        <v>38.656379999999999</v>
      </c>
      <c r="DO301" s="8" t="str">
        <f t="shared" si="55"/>
        <v>No</v>
      </c>
      <c r="DP301" s="10">
        <v>1.7765000000000002</v>
      </c>
      <c r="DQ301" s="10">
        <v>13.413499999999999</v>
      </c>
      <c r="DR301" s="10">
        <v>13.413499999999999</v>
      </c>
      <c r="DS301" s="9">
        <v>15.405143192733448</v>
      </c>
      <c r="DT301" s="9" t="s">
        <v>23</v>
      </c>
      <c r="DU301" s="14">
        <v>0</v>
      </c>
    </row>
    <row r="302" spans="1:125" ht="18" customHeight="1">
      <c r="A302" s="29">
        <v>301</v>
      </c>
      <c r="B302" s="29">
        <v>39</v>
      </c>
      <c r="C302" s="29">
        <v>592</v>
      </c>
      <c r="D302" s="21">
        <v>41954</v>
      </c>
      <c r="E302" s="21">
        <v>41907</v>
      </c>
      <c r="F302" s="21">
        <v>41912</v>
      </c>
      <c r="G302" s="20" t="s">
        <v>233</v>
      </c>
      <c r="H302" s="20"/>
      <c r="I302" s="22">
        <v>6</v>
      </c>
      <c r="J302" s="20" t="s">
        <v>5</v>
      </c>
      <c r="K302" s="20"/>
      <c r="L302" s="20" t="s">
        <v>6</v>
      </c>
      <c r="M302" s="23"/>
      <c r="N302" s="23" t="s">
        <v>7</v>
      </c>
      <c r="O302" s="23"/>
      <c r="P302" s="24">
        <v>9.3000000000000007</v>
      </c>
      <c r="Q302" s="24">
        <v>17.100000000000001</v>
      </c>
      <c r="R302" s="24">
        <v>19.5</v>
      </c>
      <c r="S302" s="24">
        <v>158.36000000000001</v>
      </c>
      <c r="T302" s="24">
        <v>1.84</v>
      </c>
      <c r="U302" s="24">
        <v>900</v>
      </c>
      <c r="V302" s="24">
        <v>1600</v>
      </c>
      <c r="W302" s="24">
        <v>1.44</v>
      </c>
      <c r="X302" s="23" t="s">
        <v>40</v>
      </c>
      <c r="Y302" s="23" t="s">
        <v>40</v>
      </c>
      <c r="Z302" s="24">
        <v>9093</v>
      </c>
      <c r="AA302" s="24">
        <v>60</v>
      </c>
      <c r="AB302" s="24">
        <v>170</v>
      </c>
      <c r="AC302" s="24">
        <v>160</v>
      </c>
      <c r="AD302" s="23" t="s">
        <v>201</v>
      </c>
      <c r="AE302" s="23" t="s">
        <v>23</v>
      </c>
      <c r="AF302" s="23" t="s">
        <v>11</v>
      </c>
      <c r="AG302" s="23"/>
      <c r="AH302" s="23"/>
      <c r="AI302" s="23" t="s">
        <v>57</v>
      </c>
      <c r="AJ302" s="23" t="s">
        <v>11</v>
      </c>
      <c r="AK302" s="23" t="s">
        <v>11</v>
      </c>
      <c r="AL302" s="23" t="s">
        <v>129</v>
      </c>
      <c r="AM302" s="23" t="s">
        <v>189</v>
      </c>
      <c r="AN302" s="23" t="s">
        <v>14</v>
      </c>
      <c r="AO302" s="23"/>
      <c r="AP302" s="23" t="s">
        <v>36</v>
      </c>
      <c r="AQ302" s="23"/>
      <c r="AR302" s="23"/>
      <c r="AS302" s="23" t="s">
        <v>129</v>
      </c>
      <c r="AT302" s="23" t="s">
        <v>189</v>
      </c>
      <c r="AU302" s="23" t="s">
        <v>14</v>
      </c>
      <c r="AV302" s="25"/>
      <c r="AW302" s="25"/>
      <c r="AX302" s="26">
        <v>19.5</v>
      </c>
      <c r="AY302" s="26">
        <v>158.36000000000001</v>
      </c>
      <c r="AZ302" s="25" t="s">
        <v>14</v>
      </c>
      <c r="BA302" s="25" t="s">
        <v>14</v>
      </c>
      <c r="BB302" s="23"/>
      <c r="BC302" s="23" t="s">
        <v>15</v>
      </c>
      <c r="BD302" s="23"/>
      <c r="BE302" s="23" t="s">
        <v>11</v>
      </c>
      <c r="BF302" s="23" t="s">
        <v>957</v>
      </c>
      <c r="BG302" s="23" t="s">
        <v>11</v>
      </c>
      <c r="BH302" s="23" t="s">
        <v>17</v>
      </c>
      <c r="BI302" s="23"/>
      <c r="BJ302" s="23"/>
      <c r="BK302" s="23" t="s">
        <v>11</v>
      </c>
      <c r="BL302" s="23" t="s">
        <v>11</v>
      </c>
      <c r="BM302" s="23" t="s">
        <v>11</v>
      </c>
      <c r="BN302" s="23"/>
      <c r="BO302" s="24">
        <v>0.1</v>
      </c>
      <c r="BP302" s="24">
        <v>221</v>
      </c>
      <c r="BQ302" s="24">
        <v>221</v>
      </c>
      <c r="BR302" s="24">
        <v>137</v>
      </c>
      <c r="BS302" s="24">
        <v>199</v>
      </c>
      <c r="BT302" s="23"/>
      <c r="BU302" s="23"/>
      <c r="BV302" s="24">
        <v>15.28</v>
      </c>
      <c r="BW302" s="24">
        <v>0.21</v>
      </c>
      <c r="BX302" s="23"/>
      <c r="BY302" s="24">
        <v>0.32</v>
      </c>
      <c r="BZ302" s="27">
        <v>0.21</v>
      </c>
      <c r="CA302" s="27">
        <v>0.32</v>
      </c>
      <c r="CB302" s="25"/>
      <c r="CC302" s="25"/>
      <c r="CD302" s="25"/>
      <c r="CE302" s="25"/>
      <c r="CF302" s="25"/>
      <c r="CG302" s="25"/>
      <c r="CH302" s="28">
        <v>16.29</v>
      </c>
      <c r="CI302" s="28">
        <v>0.5</v>
      </c>
      <c r="CJ302" s="28">
        <v>0.5</v>
      </c>
      <c r="CK302" s="25"/>
      <c r="CL302" s="25"/>
      <c r="CM302" s="28">
        <v>0.52</v>
      </c>
      <c r="CN302" s="25"/>
      <c r="CO302" s="28">
        <v>0</v>
      </c>
      <c r="CP302" s="30" t="s">
        <v>5</v>
      </c>
      <c r="CQ302" s="8">
        <f t="shared" si="45"/>
        <v>9093.2053548875974</v>
      </c>
      <c r="CR302" s="8">
        <f t="shared" si="46"/>
        <v>20</v>
      </c>
      <c r="CS302" s="8">
        <f t="shared" si="47"/>
        <v>1.5</v>
      </c>
      <c r="CT302" s="8">
        <f t="shared" si="48"/>
        <v>30</v>
      </c>
      <c r="CU302" s="8">
        <f t="shared" si="49"/>
        <v>200</v>
      </c>
      <c r="CV302" s="10">
        <f t="shared" si="50"/>
        <v>34997.560000000005</v>
      </c>
      <c r="CW302" s="10">
        <f t="shared" si="53"/>
        <v>34.997560000000007</v>
      </c>
      <c r="CX302" s="8" t="str">
        <f t="shared" si="51"/>
        <v>No</v>
      </c>
      <c r="CY302" s="30" t="s">
        <v>11</v>
      </c>
      <c r="CZ302" s="30" t="s">
        <v>11</v>
      </c>
      <c r="DA302" s="31" t="s">
        <v>11</v>
      </c>
      <c r="DB302" s="31" t="s">
        <v>11</v>
      </c>
      <c r="DC302" s="8" t="str">
        <f t="shared" si="52"/>
        <v>No</v>
      </c>
      <c r="DD302" s="8" t="s">
        <v>11</v>
      </c>
      <c r="DE302" s="30" t="s">
        <v>11</v>
      </c>
      <c r="DF302" s="10">
        <f t="shared" si="54"/>
        <v>48.044219999999996</v>
      </c>
      <c r="DG302" s="9">
        <f>IF(S302&lt;Monitors!$H$4,(S302*Monitors!$I$4)+Monitors!$J$4,IF(S302&lt;Monitors!$H$5,(S302*Monitors!$I$5)+Monitors!$J$5,IF(S302&lt;Monitors!$H$6,(S302*Monitors!$I$6)+Monitors!$J$6,IF(S302&lt;Monitors!$H$7,(Monitors!$I$7*S302)+Monitors!$J$7,IF(S302&lt;Monitors!$H$8,(S302*Monitors!$I$8)+Monitors!$J$8,IF(S302&lt;Monitors!$H$9,(S302*Monitors!$I$9)+Monitors!$J$9,IF(S302&lt;Monitors!$H$10,(S302*Monitors!$I$10)+Monitors!$J$10,IF(S302&lt;Monitors!$H$11,(S302*Monitors!$I$11)+Monitors!$J$11,Monitors!$J$12))))))))</f>
        <v>32.491666666666674</v>
      </c>
      <c r="DH302" s="10">
        <f>$DF302-(Monitors!$B$4*'All Data'!$W302)</f>
        <v>39.217019999999998</v>
      </c>
      <c r="DI302" s="10">
        <f>IF($CX302="Yes",DH302-(Monitors!$E$4*(DG302+(Monitors!$B$4*'All Data'!$W302))),'All Data'!DH302)</f>
        <v>39.217019999999998</v>
      </c>
      <c r="DJ302" s="10">
        <f>IF(DD302="Yes",'All Data'!DI302-(DG302*Monitors!$C$4),'All Data'!DI302)</f>
        <v>39.217019999999998</v>
      </c>
      <c r="DK302" s="10">
        <f>IF($DE302="Yes",DJ302-(DG302*Monitors!$D$4),'All Data'!DJ302)</f>
        <v>39.217019999999998</v>
      </c>
      <c r="DL302" s="10">
        <f>IF($CZ302="Yes",DK302-Monitors!$C$7,'All Data'!DK302)</f>
        <v>39.217019999999998</v>
      </c>
      <c r="DM302" s="10">
        <f>IF($DA302="Yes",DL302-Monitors!$D$7,'All Data'!DL302)</f>
        <v>39.217019999999998</v>
      </c>
      <c r="DN302" s="10">
        <f>IF(DB302="Yes",DM302-((DG302+(W302*Monitors!$B$4))*Monitors!$F$4),'All Data'!DM302)</f>
        <v>39.217019999999998</v>
      </c>
      <c r="DO302" s="8" t="str">
        <f t="shared" si="55"/>
        <v>No</v>
      </c>
      <c r="DP302" s="10">
        <v>1.3999024000000002</v>
      </c>
      <c r="DQ302" s="10">
        <v>13.880097599999999</v>
      </c>
      <c r="DR302" s="10">
        <v>13.880097599999999</v>
      </c>
      <c r="DS302" s="9">
        <v>15.108024083436019</v>
      </c>
      <c r="DT302" s="9" t="s">
        <v>23</v>
      </c>
      <c r="DU302" s="14">
        <v>0</v>
      </c>
    </row>
    <row r="303" spans="1:125" ht="18" customHeight="1">
      <c r="A303" s="29">
        <v>302</v>
      </c>
      <c r="B303" s="29">
        <v>13</v>
      </c>
      <c r="C303" s="29">
        <v>594</v>
      </c>
      <c r="D303" s="21">
        <v>41243</v>
      </c>
      <c r="E303" s="21">
        <v>41264</v>
      </c>
      <c r="F303" s="21">
        <v>41371</v>
      </c>
      <c r="G303" s="20" t="s">
        <v>4</v>
      </c>
      <c r="H303" s="20" t="s">
        <v>631</v>
      </c>
      <c r="I303" s="22">
        <v>6</v>
      </c>
      <c r="J303" s="20" t="s">
        <v>5</v>
      </c>
      <c r="K303" s="20" t="s">
        <v>26</v>
      </c>
      <c r="L303" s="20" t="s">
        <v>27</v>
      </c>
      <c r="M303" s="23" t="s">
        <v>27</v>
      </c>
      <c r="N303" s="23" t="s">
        <v>7</v>
      </c>
      <c r="O303" s="23" t="s">
        <v>26</v>
      </c>
      <c r="P303" s="24">
        <v>9.8000000000000007</v>
      </c>
      <c r="Q303" s="24">
        <v>17.399999999999999</v>
      </c>
      <c r="R303" s="24">
        <v>20</v>
      </c>
      <c r="S303" s="24">
        <v>170.52</v>
      </c>
      <c r="T303" s="24">
        <v>1.78</v>
      </c>
      <c r="U303" s="24">
        <v>900</v>
      </c>
      <c r="V303" s="24">
        <v>1600</v>
      </c>
      <c r="W303" s="24">
        <v>1.44</v>
      </c>
      <c r="X303" s="23" t="s">
        <v>40</v>
      </c>
      <c r="Y303" s="23" t="s">
        <v>40</v>
      </c>
      <c r="Z303" s="24">
        <v>8445</v>
      </c>
      <c r="AA303" s="24">
        <v>60</v>
      </c>
      <c r="AB303" s="24">
        <v>170</v>
      </c>
      <c r="AC303" s="24">
        <v>160</v>
      </c>
      <c r="AD303" s="23" t="s">
        <v>400</v>
      </c>
      <c r="AE303" s="23" t="s">
        <v>23</v>
      </c>
      <c r="AF303" s="23" t="s">
        <v>11</v>
      </c>
      <c r="AG303" s="23" t="s">
        <v>26</v>
      </c>
      <c r="AH303" s="23" t="s">
        <v>26</v>
      </c>
      <c r="AI303" s="23" t="s">
        <v>12</v>
      </c>
      <c r="AJ303" s="23" t="s">
        <v>11</v>
      </c>
      <c r="AK303" s="23" t="s">
        <v>23</v>
      </c>
      <c r="AL303" s="23" t="s">
        <v>78</v>
      </c>
      <c r="AM303" s="23" t="s">
        <v>26</v>
      </c>
      <c r="AN303" s="23" t="s">
        <v>72</v>
      </c>
      <c r="AO303" s="23" t="s">
        <v>14</v>
      </c>
      <c r="AP303" s="23" t="s">
        <v>36</v>
      </c>
      <c r="AQ303" s="23" t="s">
        <v>14</v>
      </c>
      <c r="AR303" s="23"/>
      <c r="AS303" s="23" t="s">
        <v>78</v>
      </c>
      <c r="AT303" s="23" t="s">
        <v>26</v>
      </c>
      <c r="AU303" s="23" t="s">
        <v>83</v>
      </c>
      <c r="AV303" s="25" t="s">
        <v>14</v>
      </c>
      <c r="AW303" s="25" t="s">
        <v>14</v>
      </c>
      <c r="AX303" s="26">
        <v>20</v>
      </c>
      <c r="AY303" s="26">
        <v>170.52</v>
      </c>
      <c r="AZ303" s="25" t="s">
        <v>72</v>
      </c>
      <c r="BA303" s="25" t="s">
        <v>83</v>
      </c>
      <c r="BB303" s="23" t="s">
        <v>14</v>
      </c>
      <c r="BC303" s="23" t="s">
        <v>15</v>
      </c>
      <c r="BD303" s="23" t="s">
        <v>26</v>
      </c>
      <c r="BE303" s="23" t="s">
        <v>11</v>
      </c>
      <c r="BF303" s="23" t="s">
        <v>632</v>
      </c>
      <c r="BG303" s="23" t="s">
        <v>11</v>
      </c>
      <c r="BH303" s="23" t="s">
        <v>17</v>
      </c>
      <c r="BI303" s="23" t="s">
        <v>14</v>
      </c>
      <c r="BJ303" s="23"/>
      <c r="BK303" s="23" t="s">
        <v>11</v>
      </c>
      <c r="BL303" s="23" t="s">
        <v>11</v>
      </c>
      <c r="BM303" s="23" t="s">
        <v>11</v>
      </c>
      <c r="BN303" s="23"/>
      <c r="BO303" s="24">
        <v>8.6999999999999993</v>
      </c>
      <c r="BP303" s="24">
        <v>262</v>
      </c>
      <c r="BQ303" s="24">
        <v>262</v>
      </c>
      <c r="BR303" s="24">
        <v>225</v>
      </c>
      <c r="BS303" s="24">
        <v>200</v>
      </c>
      <c r="BT303" s="23"/>
      <c r="BU303" s="23"/>
      <c r="BV303" s="24">
        <v>15.35</v>
      </c>
      <c r="BW303" s="24">
        <v>0.25</v>
      </c>
      <c r="BX303" s="23"/>
      <c r="BY303" s="24">
        <v>0.17</v>
      </c>
      <c r="BZ303" s="27">
        <v>0.25</v>
      </c>
      <c r="CA303" s="27">
        <v>0.17</v>
      </c>
      <c r="CB303" s="25"/>
      <c r="CC303" s="25"/>
      <c r="CD303" s="28">
        <v>15.29</v>
      </c>
      <c r="CE303" s="28">
        <v>0.28000000000000003</v>
      </c>
      <c r="CF303" s="25"/>
      <c r="CG303" s="28">
        <v>0.22</v>
      </c>
      <c r="CH303" s="28">
        <v>16.61</v>
      </c>
      <c r="CI303" s="28">
        <v>1</v>
      </c>
      <c r="CJ303" s="28">
        <v>0.5</v>
      </c>
      <c r="CK303" s="28">
        <v>0</v>
      </c>
      <c r="CL303" s="28">
        <v>0</v>
      </c>
      <c r="CM303" s="28">
        <v>0.5</v>
      </c>
      <c r="CN303" s="25"/>
      <c r="CO303" s="28">
        <v>1</v>
      </c>
      <c r="CP303" s="30" t="s">
        <v>5</v>
      </c>
      <c r="CQ303" s="8">
        <f t="shared" si="45"/>
        <v>8444.7572132301193</v>
      </c>
      <c r="CR303" s="8">
        <f t="shared" si="46"/>
        <v>22</v>
      </c>
      <c r="CS303" s="8">
        <f t="shared" si="47"/>
        <v>1.5</v>
      </c>
      <c r="CT303" s="8">
        <f t="shared" si="48"/>
        <v>30</v>
      </c>
      <c r="CU303" s="8">
        <f t="shared" si="49"/>
        <v>200</v>
      </c>
      <c r="CV303" s="10">
        <f t="shared" si="50"/>
        <v>44676.240000000005</v>
      </c>
      <c r="CW303" s="10">
        <f t="shared" si="53"/>
        <v>44.676240000000007</v>
      </c>
      <c r="CX303" s="8" t="str">
        <f t="shared" si="51"/>
        <v>No</v>
      </c>
      <c r="CY303" s="30" t="s">
        <v>11</v>
      </c>
      <c r="CZ303" s="30" t="s">
        <v>11</v>
      </c>
      <c r="DA303" s="31" t="s">
        <v>11</v>
      </c>
      <c r="DB303" s="31" t="s">
        <v>11</v>
      </c>
      <c r="DC303" s="8" t="str">
        <f t="shared" si="52"/>
        <v>No</v>
      </c>
      <c r="DD303" s="8" t="s">
        <v>11</v>
      </c>
      <c r="DE303" s="30" t="s">
        <v>11</v>
      </c>
      <c r="DF303" s="10">
        <f t="shared" si="54"/>
        <v>48.486599999999989</v>
      </c>
      <c r="DG303" s="9">
        <f>IF(S303&lt;Monitors!$H$4,(S303*Monitors!$I$4)+Monitors!$J$4,IF(S303&lt;Monitors!$H$5,(S303*Monitors!$I$5)+Monitors!$J$5,IF(S303&lt;Monitors!$H$6,(S303*Monitors!$I$6)+Monitors!$J$6,IF(S303&lt;Monitors!$H$7,(Monitors!$I$7*S303)+Monitors!$J$7,IF(S303&lt;Monitors!$H$8,(S303*Monitors!$I$8)+Monitors!$J$8,IF(S303&lt;Monitors!$H$9,(S303*Monitors!$I$9)+Monitors!$J$9,IF(S303&lt;Monitors!$H$10,(S303*Monitors!$I$10)+Monitors!$J$10,IF(S303&lt;Monitors!$H$11,(S303*Monitors!$I$11)+Monitors!$J$11,Monitors!$J$12))))))))</f>
        <v>35.025000000000006</v>
      </c>
      <c r="DH303" s="10">
        <f>$DF303-(Monitors!$B$4*'All Data'!$W303)</f>
        <v>39.659399999999991</v>
      </c>
      <c r="DI303" s="10">
        <f>IF($CX303="Yes",DH303-(Monitors!$E$4*(DG303+(Monitors!$B$4*'All Data'!$W303))),'All Data'!DH303)</f>
        <v>39.659399999999991</v>
      </c>
      <c r="DJ303" s="10">
        <f>IF(DD303="Yes",'All Data'!DI303-(DG303*Monitors!$C$4),'All Data'!DI303)</f>
        <v>39.659399999999991</v>
      </c>
      <c r="DK303" s="10">
        <f>IF($DE303="Yes",DJ303-(DG303*Monitors!$D$4),'All Data'!DJ303)</f>
        <v>39.659399999999991</v>
      </c>
      <c r="DL303" s="10">
        <f>IF($CZ303="Yes",DK303-Monitors!$C$7,'All Data'!DK303)</f>
        <v>39.659399999999991</v>
      </c>
      <c r="DM303" s="10">
        <f>IF($DA303="Yes",DL303-Monitors!$D$7,'All Data'!DL303)</f>
        <v>39.659399999999991</v>
      </c>
      <c r="DN303" s="10">
        <f>IF(DB303="Yes",DM303-((DG303+(W303*Monitors!$B$4))*Monitors!$F$4),'All Data'!DM303)</f>
        <v>39.659399999999991</v>
      </c>
      <c r="DO303" s="8" t="str">
        <f t="shared" si="55"/>
        <v>No</v>
      </c>
      <c r="DP303" s="10">
        <v>1.7870496000000005</v>
      </c>
      <c r="DQ303" s="10">
        <v>13.562950399999998</v>
      </c>
      <c r="DR303" s="10">
        <v>13.562950399999998</v>
      </c>
      <c r="DS303" s="9">
        <v>16.257982106654769</v>
      </c>
      <c r="DT303" s="9" t="s">
        <v>23</v>
      </c>
      <c r="DU303" s="14">
        <v>0</v>
      </c>
    </row>
    <row r="304" spans="1:125" ht="18" customHeight="1">
      <c r="A304" s="29">
        <v>303</v>
      </c>
      <c r="B304" s="29">
        <v>19</v>
      </c>
      <c r="C304" s="29">
        <v>874</v>
      </c>
      <c r="D304" s="21">
        <v>41834</v>
      </c>
      <c r="E304" s="21">
        <v>41998</v>
      </c>
      <c r="F304" s="21">
        <v>42011</v>
      </c>
      <c r="G304" s="20" t="s">
        <v>4</v>
      </c>
      <c r="H304" s="20" t="s">
        <v>26</v>
      </c>
      <c r="I304" s="22">
        <v>6</v>
      </c>
      <c r="J304" s="20" t="s">
        <v>5</v>
      </c>
      <c r="K304" s="20" t="s">
        <v>26</v>
      </c>
      <c r="L304" s="20" t="s">
        <v>6</v>
      </c>
      <c r="M304" s="23" t="s">
        <v>26</v>
      </c>
      <c r="N304" s="23" t="s">
        <v>7</v>
      </c>
      <c r="O304" s="23" t="s">
        <v>26</v>
      </c>
      <c r="P304" s="24">
        <v>9.8000000000000007</v>
      </c>
      <c r="Q304" s="24">
        <v>17.399999999999999</v>
      </c>
      <c r="R304" s="24">
        <v>20</v>
      </c>
      <c r="S304" s="24">
        <v>170.99</v>
      </c>
      <c r="T304" s="24">
        <v>1.78</v>
      </c>
      <c r="U304" s="24">
        <v>900</v>
      </c>
      <c r="V304" s="24">
        <v>1600</v>
      </c>
      <c r="W304" s="24">
        <v>1.44</v>
      </c>
      <c r="X304" s="23" t="s">
        <v>40</v>
      </c>
      <c r="Y304" s="23" t="s">
        <v>40</v>
      </c>
      <c r="Z304" s="24">
        <v>8422</v>
      </c>
      <c r="AA304" s="24">
        <v>60</v>
      </c>
      <c r="AB304" s="24">
        <v>170</v>
      </c>
      <c r="AC304" s="24">
        <v>160</v>
      </c>
      <c r="AD304" s="23" t="s">
        <v>28</v>
      </c>
      <c r="AE304" s="23" t="s">
        <v>23</v>
      </c>
      <c r="AF304" s="23" t="s">
        <v>11</v>
      </c>
      <c r="AG304" s="23" t="s">
        <v>26</v>
      </c>
      <c r="AH304" s="23" t="s">
        <v>26</v>
      </c>
      <c r="AI304" s="23" t="s">
        <v>12</v>
      </c>
      <c r="AJ304" s="23" t="s">
        <v>11</v>
      </c>
      <c r="AK304" s="23" t="s">
        <v>23</v>
      </c>
      <c r="AL304" s="23" t="s">
        <v>13</v>
      </c>
      <c r="AM304" s="23" t="s">
        <v>26</v>
      </c>
      <c r="AN304" s="23" t="s">
        <v>14</v>
      </c>
      <c r="AO304" s="23" t="s">
        <v>26</v>
      </c>
      <c r="AP304" s="23" t="s">
        <v>14</v>
      </c>
      <c r="AQ304" s="23" t="s">
        <v>26</v>
      </c>
      <c r="AR304" s="23"/>
      <c r="AS304" s="23" t="s">
        <v>13</v>
      </c>
      <c r="AT304" s="23" t="s">
        <v>26</v>
      </c>
      <c r="AU304" s="23" t="s">
        <v>14</v>
      </c>
      <c r="AV304" s="25" t="s">
        <v>26</v>
      </c>
      <c r="AW304" s="25" t="s">
        <v>26</v>
      </c>
      <c r="AX304" s="26">
        <v>20</v>
      </c>
      <c r="AY304" s="26">
        <v>170.99</v>
      </c>
      <c r="AZ304" s="25" t="s">
        <v>14</v>
      </c>
      <c r="BA304" s="25" t="s">
        <v>14</v>
      </c>
      <c r="BB304" s="23" t="s">
        <v>26</v>
      </c>
      <c r="BC304" s="23" t="s">
        <v>15</v>
      </c>
      <c r="BD304" s="23" t="s">
        <v>26</v>
      </c>
      <c r="BE304" s="23" t="s">
        <v>11</v>
      </c>
      <c r="BF304" s="23" t="s">
        <v>632</v>
      </c>
      <c r="BG304" s="23" t="s">
        <v>11</v>
      </c>
      <c r="BH304" s="23" t="s">
        <v>17</v>
      </c>
      <c r="BI304" s="23" t="s">
        <v>26</v>
      </c>
      <c r="BJ304" s="23"/>
      <c r="BK304" s="23" t="s">
        <v>11</v>
      </c>
      <c r="BL304" s="23" t="s">
        <v>11</v>
      </c>
      <c r="BM304" s="23" t="s">
        <v>11</v>
      </c>
      <c r="BN304" s="23"/>
      <c r="BO304" s="24">
        <v>2.5</v>
      </c>
      <c r="BP304" s="24">
        <v>248</v>
      </c>
      <c r="BQ304" s="24">
        <v>250</v>
      </c>
      <c r="BR304" s="24">
        <v>182</v>
      </c>
      <c r="BS304" s="24">
        <v>200</v>
      </c>
      <c r="BT304" s="23"/>
      <c r="BU304" s="23"/>
      <c r="BV304" s="24">
        <v>15.35</v>
      </c>
      <c r="BW304" s="24">
        <v>0.26</v>
      </c>
      <c r="BX304" s="23"/>
      <c r="BY304" s="24">
        <v>0.14000000000000001</v>
      </c>
      <c r="BZ304" s="27">
        <v>0.26</v>
      </c>
      <c r="CA304" s="27">
        <v>0.14000000000000001</v>
      </c>
      <c r="CB304" s="25"/>
      <c r="CC304" s="25"/>
      <c r="CD304" s="28">
        <v>15.81</v>
      </c>
      <c r="CE304" s="28">
        <v>0.33</v>
      </c>
      <c r="CF304" s="25"/>
      <c r="CG304" s="28">
        <v>0.25</v>
      </c>
      <c r="CH304" s="28">
        <v>16.61</v>
      </c>
      <c r="CI304" s="28">
        <v>0.5</v>
      </c>
      <c r="CJ304" s="28">
        <v>0.5</v>
      </c>
      <c r="CK304" s="28">
        <v>0</v>
      </c>
      <c r="CL304" s="28">
        <v>0</v>
      </c>
      <c r="CM304" s="28">
        <v>0.5</v>
      </c>
      <c r="CN304" s="25"/>
      <c r="CO304" s="28">
        <v>0</v>
      </c>
      <c r="CP304" s="30" t="s">
        <v>5</v>
      </c>
      <c r="CQ304" s="8">
        <f t="shared" si="45"/>
        <v>8421.5451195976366</v>
      </c>
      <c r="CR304" s="8">
        <f t="shared" si="46"/>
        <v>22</v>
      </c>
      <c r="CS304" s="8">
        <f t="shared" si="47"/>
        <v>1.5</v>
      </c>
      <c r="CT304" s="8">
        <f t="shared" si="48"/>
        <v>30</v>
      </c>
      <c r="CU304" s="8">
        <f t="shared" si="49"/>
        <v>200</v>
      </c>
      <c r="CV304" s="10">
        <f t="shared" si="50"/>
        <v>42405.520000000004</v>
      </c>
      <c r="CW304" s="10">
        <f t="shared" si="53"/>
        <v>42.405520000000003</v>
      </c>
      <c r="CX304" s="8" t="str">
        <f t="shared" si="51"/>
        <v>No</v>
      </c>
      <c r="CY304" s="30" t="s">
        <v>11</v>
      </c>
      <c r="CZ304" s="30" t="s">
        <v>11</v>
      </c>
      <c r="DA304" s="31" t="s">
        <v>11</v>
      </c>
      <c r="DB304" s="31" t="s">
        <v>11</v>
      </c>
      <c r="DC304" s="8" t="str">
        <f t="shared" si="52"/>
        <v>No</v>
      </c>
      <c r="DD304" s="8" t="s">
        <v>11</v>
      </c>
      <c r="DE304" s="30" t="s">
        <v>11</v>
      </c>
      <c r="DF304" s="10">
        <f t="shared" si="54"/>
        <v>48.543539999999993</v>
      </c>
      <c r="DG304" s="9">
        <f>IF(S304&lt;Monitors!$H$4,(S304*Monitors!$I$4)+Monitors!$J$4,IF(S304&lt;Monitors!$H$5,(S304*Monitors!$I$5)+Monitors!$J$5,IF(S304&lt;Monitors!$H$6,(S304*Monitors!$I$6)+Monitors!$J$6,IF(S304&lt;Monitors!$H$7,(Monitors!$I$7*S304)+Monitors!$J$7,IF(S304&lt;Monitors!$H$8,(S304*Monitors!$I$8)+Monitors!$J$8,IF(S304&lt;Monitors!$H$9,(S304*Monitors!$I$9)+Monitors!$J$9,IF(S304&lt;Monitors!$H$10,(S304*Monitors!$I$10)+Monitors!$J$10,IF(S304&lt;Monitors!$H$11,(S304*Monitors!$I$11)+Monitors!$J$11,Monitors!$J$12))))))))</f>
        <v>35.122916666666669</v>
      </c>
      <c r="DH304" s="10">
        <f>$DF304-(Monitors!$B$4*'All Data'!$W304)</f>
        <v>39.716339999999995</v>
      </c>
      <c r="DI304" s="10">
        <f>IF($CX304="Yes",DH304-(Monitors!$E$4*(DG304+(Monitors!$B$4*'All Data'!$W304))),'All Data'!DH304)</f>
        <v>39.716339999999995</v>
      </c>
      <c r="DJ304" s="10">
        <f>IF(DD304="Yes",'All Data'!DI304-(DG304*Monitors!$C$4),'All Data'!DI304)</f>
        <v>39.716339999999995</v>
      </c>
      <c r="DK304" s="10">
        <f>IF($DE304="Yes",DJ304-(DG304*Monitors!$D$4),'All Data'!DJ304)</f>
        <v>39.716339999999995</v>
      </c>
      <c r="DL304" s="10">
        <f>IF($CZ304="Yes",DK304-Monitors!$C$7,'All Data'!DK304)</f>
        <v>39.716339999999995</v>
      </c>
      <c r="DM304" s="10">
        <f>IF($DA304="Yes",DL304-Monitors!$D$7,'All Data'!DL304)</f>
        <v>39.716339999999995</v>
      </c>
      <c r="DN304" s="10">
        <f>IF(DB304="Yes",DM304-((DG304+(W304*Monitors!$B$4))*Monitors!$F$4),'All Data'!DM304)</f>
        <v>39.716339999999995</v>
      </c>
      <c r="DO304" s="8" t="str">
        <f t="shared" si="55"/>
        <v>No</v>
      </c>
      <c r="DP304" s="10">
        <v>1.6962208000000003</v>
      </c>
      <c r="DQ304" s="10">
        <v>13.653779199999999</v>
      </c>
      <c r="DR304" s="10">
        <v>13.653779199999999</v>
      </c>
      <c r="DS304" s="9">
        <v>16.302392185740366</v>
      </c>
      <c r="DT304" s="9" t="s">
        <v>23</v>
      </c>
      <c r="DU304" s="14">
        <v>0</v>
      </c>
    </row>
    <row r="305" spans="1:125" ht="18" customHeight="1">
      <c r="A305" s="29">
        <v>304</v>
      </c>
      <c r="B305" s="29">
        <v>13</v>
      </c>
      <c r="C305" s="29">
        <v>671</v>
      </c>
      <c r="D305" s="21">
        <v>41821</v>
      </c>
      <c r="E305" s="21">
        <v>41764</v>
      </c>
      <c r="F305" s="21">
        <v>41772</v>
      </c>
      <c r="G305" s="20" t="s">
        <v>4</v>
      </c>
      <c r="H305" s="20" t="s">
        <v>26</v>
      </c>
      <c r="I305" s="22">
        <v>6</v>
      </c>
      <c r="J305" s="20" t="s">
        <v>5</v>
      </c>
      <c r="K305" s="20" t="s">
        <v>26</v>
      </c>
      <c r="L305" s="20" t="s">
        <v>6</v>
      </c>
      <c r="M305" s="23" t="s">
        <v>26</v>
      </c>
      <c r="N305" s="23" t="s">
        <v>7</v>
      </c>
      <c r="O305" s="23" t="s">
        <v>26</v>
      </c>
      <c r="P305" s="24">
        <v>9.4</v>
      </c>
      <c r="Q305" s="24">
        <v>17</v>
      </c>
      <c r="R305" s="24">
        <v>19.5</v>
      </c>
      <c r="S305" s="24">
        <v>160.5</v>
      </c>
      <c r="T305" s="24">
        <v>1.78</v>
      </c>
      <c r="U305" s="24">
        <v>900</v>
      </c>
      <c r="V305" s="24">
        <v>1600</v>
      </c>
      <c r="W305" s="24">
        <v>1.44</v>
      </c>
      <c r="X305" s="23" t="s">
        <v>40</v>
      </c>
      <c r="Y305" s="23" t="s">
        <v>40</v>
      </c>
      <c r="Z305" s="24">
        <v>8973</v>
      </c>
      <c r="AA305" s="24">
        <v>60</v>
      </c>
      <c r="AB305" s="24">
        <v>90</v>
      </c>
      <c r="AC305" s="24">
        <v>50</v>
      </c>
      <c r="AD305" s="23" t="s">
        <v>400</v>
      </c>
      <c r="AE305" s="23" t="s">
        <v>23</v>
      </c>
      <c r="AF305" s="23" t="s">
        <v>11</v>
      </c>
      <c r="AG305" s="23" t="s">
        <v>26</v>
      </c>
      <c r="AH305" s="23" t="s">
        <v>26</v>
      </c>
      <c r="AI305" s="23" t="s">
        <v>34</v>
      </c>
      <c r="AJ305" s="23" t="s">
        <v>11</v>
      </c>
      <c r="AK305" s="23" t="s">
        <v>23</v>
      </c>
      <c r="AL305" s="23" t="s">
        <v>111</v>
      </c>
      <c r="AM305" s="23" t="s">
        <v>14</v>
      </c>
      <c r="AN305" s="23" t="s">
        <v>14</v>
      </c>
      <c r="AO305" s="23" t="s">
        <v>14</v>
      </c>
      <c r="AP305" s="23" t="s">
        <v>14</v>
      </c>
      <c r="AQ305" s="23" t="s">
        <v>14</v>
      </c>
      <c r="AR305" s="23"/>
      <c r="AS305" s="23" t="s">
        <v>111</v>
      </c>
      <c r="AT305" s="23" t="s">
        <v>14</v>
      </c>
      <c r="AU305" s="23" t="s">
        <v>14</v>
      </c>
      <c r="AV305" s="25" t="s">
        <v>14</v>
      </c>
      <c r="AW305" s="25" t="s">
        <v>14</v>
      </c>
      <c r="AX305" s="26">
        <v>19.5</v>
      </c>
      <c r="AY305" s="26">
        <v>160.5</v>
      </c>
      <c r="AZ305" s="25" t="s">
        <v>14</v>
      </c>
      <c r="BA305" s="25" t="s">
        <v>14</v>
      </c>
      <c r="BB305" s="23" t="s">
        <v>14</v>
      </c>
      <c r="BC305" s="23" t="s">
        <v>15</v>
      </c>
      <c r="BD305" s="23" t="s">
        <v>26</v>
      </c>
      <c r="BE305" s="23" t="s">
        <v>11</v>
      </c>
      <c r="BF305" s="23" t="s">
        <v>623</v>
      </c>
      <c r="BG305" s="23" t="s">
        <v>11</v>
      </c>
      <c r="BH305" s="23" t="s">
        <v>17</v>
      </c>
      <c r="BI305" s="23" t="s">
        <v>14</v>
      </c>
      <c r="BJ305" s="23"/>
      <c r="BK305" s="23" t="s">
        <v>11</v>
      </c>
      <c r="BL305" s="23" t="s">
        <v>11</v>
      </c>
      <c r="BM305" s="23" t="s">
        <v>11</v>
      </c>
      <c r="BN305" s="23"/>
      <c r="BO305" s="24">
        <v>0.9</v>
      </c>
      <c r="BP305" s="24">
        <v>245.5</v>
      </c>
      <c r="BQ305" s="24">
        <v>200</v>
      </c>
      <c r="BR305" s="24">
        <v>187.5</v>
      </c>
      <c r="BS305" s="24">
        <v>200</v>
      </c>
      <c r="BT305" s="23"/>
      <c r="BU305" s="23"/>
      <c r="BV305" s="24">
        <v>15.4</v>
      </c>
      <c r="BW305" s="24">
        <v>0.26</v>
      </c>
      <c r="BX305" s="23"/>
      <c r="BY305" s="24">
        <v>0.18</v>
      </c>
      <c r="BZ305" s="27">
        <v>0.26</v>
      </c>
      <c r="CA305" s="27">
        <v>0.18</v>
      </c>
      <c r="CB305" s="25"/>
      <c r="CC305" s="25"/>
      <c r="CD305" s="28">
        <v>15.8</v>
      </c>
      <c r="CE305" s="28">
        <v>0.33</v>
      </c>
      <c r="CF305" s="25"/>
      <c r="CG305" s="28">
        <v>0.26</v>
      </c>
      <c r="CH305" s="28">
        <v>16.350000000000001</v>
      </c>
      <c r="CI305" s="28">
        <v>0.5</v>
      </c>
      <c r="CJ305" s="28">
        <v>0.5</v>
      </c>
      <c r="CK305" s="28">
        <v>0</v>
      </c>
      <c r="CL305" s="28">
        <v>0</v>
      </c>
      <c r="CM305" s="28">
        <v>0.5</v>
      </c>
      <c r="CN305" s="25"/>
      <c r="CO305" s="28">
        <v>0</v>
      </c>
      <c r="CP305" s="30" t="s">
        <v>5</v>
      </c>
      <c r="CQ305" s="8">
        <f t="shared" si="45"/>
        <v>8971.9626168224295</v>
      </c>
      <c r="CR305" s="8">
        <f t="shared" si="46"/>
        <v>20</v>
      </c>
      <c r="CS305" s="8">
        <f t="shared" si="47"/>
        <v>1.5</v>
      </c>
      <c r="CT305" s="8">
        <f t="shared" si="48"/>
        <v>30</v>
      </c>
      <c r="CU305" s="8">
        <f t="shared" si="49"/>
        <v>200</v>
      </c>
      <c r="CV305" s="10">
        <f t="shared" si="50"/>
        <v>39402.75</v>
      </c>
      <c r="CW305" s="10">
        <f t="shared" si="53"/>
        <v>39.402749999999997</v>
      </c>
      <c r="CX305" s="8" t="str">
        <f t="shared" si="51"/>
        <v>No</v>
      </c>
      <c r="CY305" s="30" t="s">
        <v>11</v>
      </c>
      <c r="CZ305" s="30" t="s">
        <v>11</v>
      </c>
      <c r="DA305" s="31" t="s">
        <v>11</v>
      </c>
      <c r="DB305" s="31" t="s">
        <v>11</v>
      </c>
      <c r="DC305" s="8" t="str">
        <f t="shared" si="52"/>
        <v>No</v>
      </c>
      <c r="DD305" s="8" t="s">
        <v>11</v>
      </c>
      <c r="DE305" s="30" t="s">
        <v>11</v>
      </c>
      <c r="DF305" s="10">
        <f t="shared" si="54"/>
        <v>48.696839999999995</v>
      </c>
      <c r="DG305" s="9">
        <f>IF(S305&lt;Monitors!$H$4,(S305*Monitors!$I$4)+Monitors!$J$4,IF(S305&lt;Monitors!$H$5,(S305*Monitors!$I$5)+Monitors!$J$5,IF(S305&lt;Monitors!$H$6,(S305*Monitors!$I$6)+Monitors!$J$6,IF(S305&lt;Monitors!$H$7,(Monitors!$I$7*S305)+Monitors!$J$7,IF(S305&lt;Monitors!$H$8,(S305*Monitors!$I$8)+Monitors!$J$8,IF(S305&lt;Monitors!$H$9,(S305*Monitors!$I$9)+Monitors!$J$9,IF(S305&lt;Monitors!$H$10,(S305*Monitors!$I$10)+Monitors!$J$10,IF(S305&lt;Monitors!$H$11,(S305*Monitors!$I$11)+Monitors!$J$11,Monitors!$J$12))))))))</f>
        <v>32.9375</v>
      </c>
      <c r="DH305" s="10">
        <f>$DF305-(Monitors!$B$4*'All Data'!$W305)</f>
        <v>39.869639999999997</v>
      </c>
      <c r="DI305" s="10">
        <f>IF($CX305="Yes",DH305-(Monitors!$E$4*(DG305+(Monitors!$B$4*'All Data'!$W305))),'All Data'!DH305)</f>
        <v>39.869639999999997</v>
      </c>
      <c r="DJ305" s="10">
        <f>IF(DD305="Yes",'All Data'!DI305-(DG305*Monitors!$C$4),'All Data'!DI305)</f>
        <v>39.869639999999997</v>
      </c>
      <c r="DK305" s="10">
        <f>IF($DE305="Yes",DJ305-(DG305*Monitors!$D$4),'All Data'!DJ305)</f>
        <v>39.869639999999997</v>
      </c>
      <c r="DL305" s="10">
        <f>IF($CZ305="Yes",DK305-Monitors!$C$7,'All Data'!DK305)</f>
        <v>39.869639999999997</v>
      </c>
      <c r="DM305" s="10">
        <f>IF($DA305="Yes",DL305-Monitors!$D$7,'All Data'!DL305)</f>
        <v>39.869639999999997</v>
      </c>
      <c r="DN305" s="10">
        <f>IF(DB305="Yes",DM305-((DG305+(W305*Monitors!$B$4))*Monitors!$F$4),'All Data'!DM305)</f>
        <v>39.869639999999997</v>
      </c>
      <c r="DO305" s="8" t="str">
        <f t="shared" si="55"/>
        <v>No</v>
      </c>
      <c r="DP305" s="10">
        <v>1.5761100000000001</v>
      </c>
      <c r="DQ305" s="10">
        <v>13.82389</v>
      </c>
      <c r="DR305" s="10">
        <v>13.82389</v>
      </c>
      <c r="DS305" s="9">
        <v>15.310531897863072</v>
      </c>
      <c r="DT305" s="9" t="s">
        <v>23</v>
      </c>
      <c r="DU305" s="14">
        <v>0</v>
      </c>
    </row>
    <row r="306" spans="1:125" ht="18" customHeight="1">
      <c r="A306" s="29">
        <v>305</v>
      </c>
      <c r="B306" s="29">
        <v>5</v>
      </c>
      <c r="C306" s="29">
        <v>787</v>
      </c>
      <c r="D306" s="21">
        <v>40954</v>
      </c>
      <c r="E306" s="21">
        <v>41303</v>
      </c>
      <c r="F306" s="21">
        <v>41309</v>
      </c>
      <c r="G306" s="20" t="s">
        <v>4</v>
      </c>
      <c r="H306" s="20" t="s">
        <v>26</v>
      </c>
      <c r="I306" s="22">
        <v>6</v>
      </c>
      <c r="J306" s="20" t="s">
        <v>5</v>
      </c>
      <c r="K306" s="20" t="s">
        <v>26</v>
      </c>
      <c r="L306" s="20" t="s">
        <v>27</v>
      </c>
      <c r="M306" s="23" t="s">
        <v>27</v>
      </c>
      <c r="N306" s="23" t="s">
        <v>7</v>
      </c>
      <c r="O306" s="23" t="s">
        <v>26</v>
      </c>
      <c r="P306" s="24">
        <v>9.8000000000000007</v>
      </c>
      <c r="Q306" s="24">
        <v>17.399999999999999</v>
      </c>
      <c r="R306" s="24">
        <v>20</v>
      </c>
      <c r="S306" s="24">
        <v>170.52</v>
      </c>
      <c r="T306" s="24">
        <v>1.78</v>
      </c>
      <c r="U306" s="24">
        <v>900</v>
      </c>
      <c r="V306" s="24">
        <v>1600</v>
      </c>
      <c r="W306" s="24">
        <v>1.44</v>
      </c>
      <c r="X306" s="23" t="s">
        <v>40</v>
      </c>
      <c r="Y306" s="23" t="s">
        <v>40</v>
      </c>
      <c r="Z306" s="24">
        <v>8445</v>
      </c>
      <c r="AA306" s="24">
        <v>60</v>
      </c>
      <c r="AB306" s="24">
        <v>170</v>
      </c>
      <c r="AC306" s="24">
        <v>160</v>
      </c>
      <c r="AD306" s="23" t="s">
        <v>28</v>
      </c>
      <c r="AE306" s="23" t="s">
        <v>11</v>
      </c>
      <c r="AF306" s="23" t="s">
        <v>11</v>
      </c>
      <c r="AG306" s="23" t="s">
        <v>26</v>
      </c>
      <c r="AH306" s="23" t="s">
        <v>26</v>
      </c>
      <c r="AI306" s="23" t="s">
        <v>12</v>
      </c>
      <c r="AJ306" s="23" t="s">
        <v>23</v>
      </c>
      <c r="AK306" s="23" t="s">
        <v>23</v>
      </c>
      <c r="AL306" s="23" t="s">
        <v>25</v>
      </c>
      <c r="AM306" s="23" t="s">
        <v>54</v>
      </c>
      <c r="AN306" s="23" t="s">
        <v>14</v>
      </c>
      <c r="AO306" s="23" t="s">
        <v>14</v>
      </c>
      <c r="AP306" s="23" t="s">
        <v>36</v>
      </c>
      <c r="AQ306" s="23" t="s">
        <v>14</v>
      </c>
      <c r="AR306" s="23"/>
      <c r="AS306" s="23" t="s">
        <v>25</v>
      </c>
      <c r="AT306" s="23" t="s">
        <v>54</v>
      </c>
      <c r="AU306" s="23" t="s">
        <v>14</v>
      </c>
      <c r="AV306" s="25" t="s">
        <v>14</v>
      </c>
      <c r="AW306" s="25" t="s">
        <v>26</v>
      </c>
      <c r="AX306" s="26">
        <v>20</v>
      </c>
      <c r="AY306" s="26">
        <v>170.52</v>
      </c>
      <c r="AZ306" s="25" t="s">
        <v>14</v>
      </c>
      <c r="BA306" s="25" t="s">
        <v>14</v>
      </c>
      <c r="BB306" s="23" t="s">
        <v>26</v>
      </c>
      <c r="BC306" s="23" t="s">
        <v>15</v>
      </c>
      <c r="BD306" s="23" t="s">
        <v>26</v>
      </c>
      <c r="BE306" s="23" t="s">
        <v>11</v>
      </c>
      <c r="BF306" s="23" t="s">
        <v>158</v>
      </c>
      <c r="BG306" s="23" t="s">
        <v>11</v>
      </c>
      <c r="BH306" s="23" t="s">
        <v>17</v>
      </c>
      <c r="BI306" s="23" t="s">
        <v>14</v>
      </c>
      <c r="BJ306" s="23"/>
      <c r="BK306" s="23" t="s">
        <v>11</v>
      </c>
      <c r="BL306" s="23" t="s">
        <v>11</v>
      </c>
      <c r="BM306" s="23" t="s">
        <v>11</v>
      </c>
      <c r="BN306" s="23"/>
      <c r="BO306" s="24">
        <v>15</v>
      </c>
      <c r="BP306" s="24">
        <v>256</v>
      </c>
      <c r="BQ306" s="24">
        <v>250</v>
      </c>
      <c r="BR306" s="24">
        <v>239</v>
      </c>
      <c r="BS306" s="24">
        <v>200</v>
      </c>
      <c r="BT306" s="23"/>
      <c r="BU306" s="23"/>
      <c r="BV306" s="24">
        <v>15.41</v>
      </c>
      <c r="BW306" s="24">
        <v>0.32</v>
      </c>
      <c r="BX306" s="23"/>
      <c r="BY306" s="24">
        <v>0.31</v>
      </c>
      <c r="BZ306" s="27">
        <v>0.32</v>
      </c>
      <c r="CA306" s="27">
        <v>0.31</v>
      </c>
      <c r="CB306" s="25"/>
      <c r="CC306" s="25"/>
      <c r="CD306" s="28">
        <v>15.59</v>
      </c>
      <c r="CE306" s="28">
        <v>0.38</v>
      </c>
      <c r="CF306" s="25"/>
      <c r="CG306" s="28">
        <v>0.35</v>
      </c>
      <c r="CH306" s="28">
        <v>16.600000000000001</v>
      </c>
      <c r="CI306" s="28">
        <v>0.5</v>
      </c>
      <c r="CJ306" s="28">
        <v>0.5</v>
      </c>
      <c r="CK306" s="28">
        <v>0</v>
      </c>
      <c r="CL306" s="28">
        <v>0</v>
      </c>
      <c r="CM306" s="28">
        <v>0.4</v>
      </c>
      <c r="CN306" s="25"/>
      <c r="CO306" s="28">
        <v>0</v>
      </c>
      <c r="CP306" s="30" t="s">
        <v>5</v>
      </c>
      <c r="CQ306" s="8">
        <f t="shared" si="45"/>
        <v>8444.7572132301193</v>
      </c>
      <c r="CR306" s="8">
        <f t="shared" si="46"/>
        <v>22</v>
      </c>
      <c r="CS306" s="8">
        <f t="shared" si="47"/>
        <v>1.5</v>
      </c>
      <c r="CT306" s="8">
        <f t="shared" si="48"/>
        <v>30</v>
      </c>
      <c r="CU306" s="8">
        <f t="shared" si="49"/>
        <v>200</v>
      </c>
      <c r="CV306" s="10">
        <f t="shared" si="50"/>
        <v>43653.120000000003</v>
      </c>
      <c r="CW306" s="10">
        <f t="shared" si="53"/>
        <v>43.653120000000001</v>
      </c>
      <c r="CX306" s="8" t="str">
        <f t="shared" si="51"/>
        <v>No</v>
      </c>
      <c r="CY306" s="30" t="s">
        <v>11</v>
      </c>
      <c r="CZ306" s="30" t="s">
        <v>11</v>
      </c>
      <c r="DA306" s="31" t="s">
        <v>11</v>
      </c>
      <c r="DB306" s="31" t="s">
        <v>11</v>
      </c>
      <c r="DC306" s="8" t="str">
        <f t="shared" si="52"/>
        <v>No</v>
      </c>
      <c r="DD306" s="8" t="s">
        <v>11</v>
      </c>
      <c r="DE306" s="30" t="s">
        <v>11</v>
      </c>
      <c r="DF306" s="10">
        <f t="shared" si="54"/>
        <v>49.069139999999997</v>
      </c>
      <c r="DG306" s="9">
        <f>IF(S306&lt;Monitors!$H$4,(S306*Monitors!$I$4)+Monitors!$J$4,IF(S306&lt;Monitors!$H$5,(S306*Monitors!$I$5)+Monitors!$J$5,IF(S306&lt;Monitors!$H$6,(S306*Monitors!$I$6)+Monitors!$J$6,IF(S306&lt;Monitors!$H$7,(Monitors!$I$7*S306)+Monitors!$J$7,IF(S306&lt;Monitors!$H$8,(S306*Monitors!$I$8)+Monitors!$J$8,IF(S306&lt;Monitors!$H$9,(S306*Monitors!$I$9)+Monitors!$J$9,IF(S306&lt;Monitors!$H$10,(S306*Monitors!$I$10)+Monitors!$J$10,IF(S306&lt;Monitors!$H$11,(S306*Monitors!$I$11)+Monitors!$J$11,Monitors!$J$12))))))))</f>
        <v>35.025000000000006</v>
      </c>
      <c r="DH306" s="10">
        <f>$DF306-(Monitors!$B$4*'All Data'!$W306)</f>
        <v>40.24194</v>
      </c>
      <c r="DI306" s="10">
        <f>IF($CX306="Yes",DH306-(Monitors!$E$4*(DG306+(Monitors!$B$4*'All Data'!$W306))),'All Data'!DH306)</f>
        <v>40.24194</v>
      </c>
      <c r="DJ306" s="10">
        <f>IF(DD306="Yes",'All Data'!DI306-(DG306*Monitors!$C$4),'All Data'!DI306)</f>
        <v>40.24194</v>
      </c>
      <c r="DK306" s="10">
        <f>IF($DE306="Yes",DJ306-(DG306*Monitors!$D$4),'All Data'!DJ306)</f>
        <v>40.24194</v>
      </c>
      <c r="DL306" s="10">
        <f>IF($CZ306="Yes",DK306-Monitors!$C$7,'All Data'!DK306)</f>
        <v>40.24194</v>
      </c>
      <c r="DM306" s="10">
        <f>IF($DA306="Yes",DL306-Monitors!$D$7,'All Data'!DL306)</f>
        <v>40.24194</v>
      </c>
      <c r="DN306" s="10">
        <f>IF(DB306="Yes",DM306-((DG306+(W306*Monitors!$B$4))*Monitors!$F$4),'All Data'!DM306)</f>
        <v>40.24194</v>
      </c>
      <c r="DO306" s="8" t="str">
        <f t="shared" si="55"/>
        <v>No</v>
      </c>
      <c r="DP306" s="10">
        <v>1.7461248000000003</v>
      </c>
      <c r="DQ306" s="10">
        <v>13.6638752</v>
      </c>
      <c r="DR306" s="10">
        <v>13.6638752</v>
      </c>
      <c r="DS306" s="9">
        <v>16.257982106654769</v>
      </c>
      <c r="DT306" s="9" t="s">
        <v>23</v>
      </c>
      <c r="DU306" s="14">
        <v>0</v>
      </c>
    </row>
    <row r="307" spans="1:125" ht="18" customHeight="1">
      <c r="A307" s="29">
        <v>306</v>
      </c>
      <c r="B307" s="29">
        <v>19</v>
      </c>
      <c r="C307" s="29">
        <v>859</v>
      </c>
      <c r="D307" s="21">
        <v>41570</v>
      </c>
      <c r="E307" s="21">
        <v>41530</v>
      </c>
      <c r="F307" s="21">
        <v>41533</v>
      </c>
      <c r="G307" s="20" t="s">
        <v>4</v>
      </c>
      <c r="H307" s="20"/>
      <c r="I307" s="22">
        <v>6</v>
      </c>
      <c r="J307" s="20" t="s">
        <v>5</v>
      </c>
      <c r="K307" s="20"/>
      <c r="L307" s="20" t="s">
        <v>6</v>
      </c>
      <c r="M307" s="23"/>
      <c r="N307" s="23" t="s">
        <v>7</v>
      </c>
      <c r="O307" s="23"/>
      <c r="P307" s="24">
        <v>9.8000000000000007</v>
      </c>
      <c r="Q307" s="24">
        <v>17.399999999999999</v>
      </c>
      <c r="R307" s="24">
        <v>20</v>
      </c>
      <c r="S307" s="24">
        <v>171</v>
      </c>
      <c r="T307" s="24">
        <v>1.78</v>
      </c>
      <c r="U307" s="24">
        <v>900</v>
      </c>
      <c r="V307" s="24">
        <v>1600</v>
      </c>
      <c r="W307" s="24">
        <v>1.44</v>
      </c>
      <c r="X307" s="23" t="s">
        <v>40</v>
      </c>
      <c r="Y307" s="23" t="s">
        <v>40</v>
      </c>
      <c r="Z307" s="24">
        <v>8420</v>
      </c>
      <c r="AA307" s="24">
        <v>60</v>
      </c>
      <c r="AB307" s="24">
        <v>90</v>
      </c>
      <c r="AC307" s="24">
        <v>65</v>
      </c>
      <c r="AD307" s="23" t="s">
        <v>10</v>
      </c>
      <c r="AE307" s="23" t="s">
        <v>11</v>
      </c>
      <c r="AF307" s="23" t="s">
        <v>11</v>
      </c>
      <c r="AG307" s="23"/>
      <c r="AH307" s="23"/>
      <c r="AI307" s="23" t="s">
        <v>12</v>
      </c>
      <c r="AJ307" s="23" t="s">
        <v>11</v>
      </c>
      <c r="AK307" s="23" t="s">
        <v>23</v>
      </c>
      <c r="AL307" s="23" t="s">
        <v>13</v>
      </c>
      <c r="AM307" s="23"/>
      <c r="AN307" s="23" t="s">
        <v>14</v>
      </c>
      <c r="AO307" s="23"/>
      <c r="AP307" s="23" t="s">
        <v>14</v>
      </c>
      <c r="AQ307" s="23"/>
      <c r="AR307" s="23"/>
      <c r="AS307" s="23" t="s">
        <v>13</v>
      </c>
      <c r="AT307" s="23"/>
      <c r="AU307" s="23" t="s">
        <v>14</v>
      </c>
      <c r="AV307" s="25"/>
      <c r="AW307" s="25"/>
      <c r="AX307" s="26">
        <v>20</v>
      </c>
      <c r="AY307" s="26">
        <v>171</v>
      </c>
      <c r="AZ307" s="25" t="s">
        <v>14</v>
      </c>
      <c r="BA307" s="25" t="s">
        <v>14</v>
      </c>
      <c r="BB307" s="23"/>
      <c r="BC307" s="23" t="s">
        <v>15</v>
      </c>
      <c r="BD307" s="23"/>
      <c r="BE307" s="23" t="s">
        <v>11</v>
      </c>
      <c r="BF307" s="23" t="s">
        <v>275</v>
      </c>
      <c r="BG307" s="23" t="s">
        <v>11</v>
      </c>
      <c r="BH307" s="23" t="s">
        <v>17</v>
      </c>
      <c r="BI307" s="23"/>
      <c r="BJ307" s="23" t="s">
        <v>18</v>
      </c>
      <c r="BK307" s="23" t="s">
        <v>11</v>
      </c>
      <c r="BL307" s="23" t="s">
        <v>11</v>
      </c>
      <c r="BM307" s="23"/>
      <c r="BN307" s="23"/>
      <c r="BO307" s="24">
        <v>7.3</v>
      </c>
      <c r="BP307" s="24">
        <v>192.9</v>
      </c>
      <c r="BQ307" s="24">
        <v>200</v>
      </c>
      <c r="BR307" s="24">
        <v>164.8</v>
      </c>
      <c r="BS307" s="24">
        <v>192.9</v>
      </c>
      <c r="BT307" s="23"/>
      <c r="BU307" s="23"/>
      <c r="BV307" s="24">
        <v>15.42</v>
      </c>
      <c r="BW307" s="24">
        <v>0.26</v>
      </c>
      <c r="BX307" s="23"/>
      <c r="BY307" s="24">
        <v>0.21</v>
      </c>
      <c r="BZ307" s="27">
        <v>0.26</v>
      </c>
      <c r="CA307" s="27">
        <v>0.21</v>
      </c>
      <c r="CB307" s="25"/>
      <c r="CC307" s="25"/>
      <c r="CD307" s="28">
        <v>15.65</v>
      </c>
      <c r="CE307" s="28">
        <v>0.28000000000000003</v>
      </c>
      <c r="CF307" s="25"/>
      <c r="CG307" s="28">
        <v>0.24</v>
      </c>
      <c r="CH307" s="28">
        <v>16.600000000000001</v>
      </c>
      <c r="CI307" s="28">
        <v>0.5</v>
      </c>
      <c r="CJ307" s="28">
        <v>0.5</v>
      </c>
      <c r="CK307" s="25"/>
      <c r="CL307" s="25"/>
      <c r="CM307" s="28">
        <v>0.51</v>
      </c>
      <c r="CN307" s="25"/>
      <c r="CO307" s="28">
        <v>0</v>
      </c>
      <c r="CP307" s="30" t="s">
        <v>5</v>
      </c>
      <c r="CQ307" s="8">
        <f t="shared" si="45"/>
        <v>8421.0526315789466</v>
      </c>
      <c r="CR307" s="8">
        <f t="shared" si="46"/>
        <v>22</v>
      </c>
      <c r="CS307" s="8">
        <f t="shared" si="47"/>
        <v>1.5</v>
      </c>
      <c r="CT307" s="8">
        <f t="shared" si="48"/>
        <v>30</v>
      </c>
      <c r="CU307" s="8">
        <f t="shared" si="49"/>
        <v>100</v>
      </c>
      <c r="CV307" s="10">
        <f t="shared" si="50"/>
        <v>32985.9</v>
      </c>
      <c r="CW307" s="10">
        <f t="shared" si="53"/>
        <v>32.985900000000001</v>
      </c>
      <c r="CX307" s="8" t="str">
        <f t="shared" si="51"/>
        <v>No</v>
      </c>
      <c r="CY307" s="30" t="s">
        <v>11</v>
      </c>
      <c r="CZ307" s="30" t="s">
        <v>11</v>
      </c>
      <c r="DA307" s="31" t="s">
        <v>11</v>
      </c>
      <c r="DB307" s="31" t="s">
        <v>11</v>
      </c>
      <c r="DC307" s="8" t="str">
        <f t="shared" si="52"/>
        <v>No</v>
      </c>
      <c r="DD307" s="8" t="s">
        <v>11</v>
      </c>
      <c r="DE307" s="30" t="s">
        <v>11</v>
      </c>
      <c r="DF307" s="10">
        <f t="shared" si="54"/>
        <v>48.75815999999999</v>
      </c>
      <c r="DG307" s="9">
        <f>IF(S307&lt;Monitors!$H$4,(S307*Monitors!$I$4)+Monitors!$J$4,IF(S307&lt;Monitors!$H$5,(S307*Monitors!$I$5)+Monitors!$J$5,IF(S307&lt;Monitors!$H$6,(S307*Monitors!$I$6)+Monitors!$J$6,IF(S307&lt;Monitors!$H$7,(Monitors!$I$7*S307)+Monitors!$J$7,IF(S307&lt;Monitors!$H$8,(S307*Monitors!$I$8)+Monitors!$J$8,IF(S307&lt;Monitors!$H$9,(S307*Monitors!$I$9)+Monitors!$J$9,IF(S307&lt;Monitors!$H$10,(S307*Monitors!$I$10)+Monitors!$J$10,IF(S307&lt;Monitors!$H$11,(S307*Monitors!$I$11)+Monitors!$J$11,Monitors!$J$12))))))))</f>
        <v>35.125</v>
      </c>
      <c r="DH307" s="10">
        <f>$DF307-(Monitors!$B$4*'All Data'!$W307)</f>
        <v>39.930959999999992</v>
      </c>
      <c r="DI307" s="10">
        <f>IF($CX307="Yes",DH307-(Monitors!$E$4*(DG307+(Monitors!$B$4*'All Data'!$W307))),'All Data'!DH307)</f>
        <v>39.930959999999992</v>
      </c>
      <c r="DJ307" s="10">
        <f>IF(DD307="Yes",'All Data'!DI307-(DG307*Monitors!$C$4),'All Data'!DI307)</f>
        <v>39.930959999999992</v>
      </c>
      <c r="DK307" s="10">
        <f>IF($DE307="Yes",DJ307-(DG307*Monitors!$D$4),'All Data'!DJ307)</f>
        <v>39.930959999999992</v>
      </c>
      <c r="DL307" s="10">
        <f>IF($CZ307="Yes",DK307-Monitors!$C$7,'All Data'!DK307)</f>
        <v>39.930959999999992</v>
      </c>
      <c r="DM307" s="10">
        <f>IF($DA307="Yes",DL307-Monitors!$D$7,'All Data'!DL307)</f>
        <v>39.930959999999992</v>
      </c>
      <c r="DN307" s="10">
        <f>IF(DB307="Yes",DM307-((DG307+(W307*Monitors!$B$4))*Monitors!$F$4),'All Data'!DM307)</f>
        <v>39.930959999999992</v>
      </c>
      <c r="DO307" s="8" t="str">
        <f t="shared" si="55"/>
        <v>No</v>
      </c>
      <c r="DP307" s="10">
        <v>1.3194360000000003</v>
      </c>
      <c r="DQ307" s="10">
        <v>14.100564</v>
      </c>
      <c r="DR307" s="10">
        <v>14.100564</v>
      </c>
      <c r="DS307" s="9">
        <v>16.303337049671832</v>
      </c>
      <c r="DT307" s="9" t="s">
        <v>23</v>
      </c>
      <c r="DU307" s="14">
        <v>0</v>
      </c>
    </row>
    <row r="308" spans="1:125" ht="18" customHeight="1">
      <c r="A308" s="29">
        <v>307</v>
      </c>
      <c r="B308" s="29">
        <v>25</v>
      </c>
      <c r="C308" s="29">
        <v>1287</v>
      </c>
      <c r="D308" s="21">
        <v>41330</v>
      </c>
      <c r="E308" s="21">
        <v>41313</v>
      </c>
      <c r="F308" s="21">
        <v>41331</v>
      </c>
      <c r="G308" s="20" t="s">
        <v>4</v>
      </c>
      <c r="H308" s="20"/>
      <c r="I308" s="22">
        <v>6</v>
      </c>
      <c r="J308" s="20" t="s">
        <v>5</v>
      </c>
      <c r="K308" s="20"/>
      <c r="L308" s="20" t="s">
        <v>6</v>
      </c>
      <c r="M308" s="23"/>
      <c r="N308" s="23" t="s">
        <v>7</v>
      </c>
      <c r="O308" s="23"/>
      <c r="P308" s="24">
        <v>98</v>
      </c>
      <c r="Q308" s="24">
        <v>174</v>
      </c>
      <c r="R308" s="24">
        <v>20</v>
      </c>
      <c r="S308" s="24">
        <v>171</v>
      </c>
      <c r="T308" s="24">
        <v>1.78</v>
      </c>
      <c r="U308" s="24">
        <v>900</v>
      </c>
      <c r="V308" s="24">
        <v>1600</v>
      </c>
      <c r="W308" s="24">
        <v>1.44</v>
      </c>
      <c r="X308" s="23" t="s">
        <v>40</v>
      </c>
      <c r="Y308" s="23" t="s">
        <v>40</v>
      </c>
      <c r="Z308" s="24">
        <v>8424</v>
      </c>
      <c r="AA308" s="24">
        <v>60</v>
      </c>
      <c r="AB308" s="24">
        <v>170</v>
      </c>
      <c r="AC308" s="24">
        <v>160</v>
      </c>
      <c r="AD308" s="23" t="s">
        <v>10</v>
      </c>
      <c r="AE308" s="23" t="s">
        <v>11</v>
      </c>
      <c r="AF308" s="23" t="s">
        <v>11</v>
      </c>
      <c r="AG308" s="23"/>
      <c r="AH308" s="23"/>
      <c r="AI308" s="23" t="s">
        <v>12</v>
      </c>
      <c r="AJ308" s="23" t="s">
        <v>11</v>
      </c>
      <c r="AK308" s="23" t="s">
        <v>11</v>
      </c>
      <c r="AL308" s="23" t="s">
        <v>25</v>
      </c>
      <c r="AM308" s="23"/>
      <c r="AN308" s="23" t="s">
        <v>14</v>
      </c>
      <c r="AO308" s="23"/>
      <c r="AP308" s="23" t="s">
        <v>14</v>
      </c>
      <c r="AQ308" s="23"/>
      <c r="AR308" s="23"/>
      <c r="AS308" s="23" t="s">
        <v>25</v>
      </c>
      <c r="AT308" s="23"/>
      <c r="AU308" s="23" t="s">
        <v>14</v>
      </c>
      <c r="AV308" s="25"/>
      <c r="AW308" s="25"/>
      <c r="AX308" s="26">
        <v>20</v>
      </c>
      <c r="AY308" s="26">
        <v>171</v>
      </c>
      <c r="AZ308" s="25" t="s">
        <v>14</v>
      </c>
      <c r="BA308" s="25" t="s">
        <v>14</v>
      </c>
      <c r="BB308" s="23"/>
      <c r="BC308" s="23" t="s">
        <v>15</v>
      </c>
      <c r="BD308" s="23"/>
      <c r="BE308" s="23" t="s">
        <v>11</v>
      </c>
      <c r="BF308" s="23" t="s">
        <v>275</v>
      </c>
      <c r="BG308" s="23" t="s">
        <v>11</v>
      </c>
      <c r="BH308" s="23" t="s">
        <v>17</v>
      </c>
      <c r="BI308" s="23"/>
      <c r="BJ308" s="23" t="s">
        <v>20</v>
      </c>
      <c r="BK308" s="23" t="s">
        <v>11</v>
      </c>
      <c r="BL308" s="23" t="s">
        <v>11</v>
      </c>
      <c r="BM308" s="23"/>
      <c r="BN308" s="23"/>
      <c r="BO308" s="24">
        <v>7.2</v>
      </c>
      <c r="BP308" s="24">
        <v>233.2</v>
      </c>
      <c r="BQ308" s="24">
        <v>250</v>
      </c>
      <c r="BR308" s="24">
        <v>233.2</v>
      </c>
      <c r="BS308" s="24">
        <v>201.6</v>
      </c>
      <c r="BT308" s="23"/>
      <c r="BU308" s="23"/>
      <c r="BV308" s="24">
        <v>15.43</v>
      </c>
      <c r="BW308" s="24">
        <v>0.26</v>
      </c>
      <c r="BX308" s="23"/>
      <c r="BY308" s="24">
        <v>0.21</v>
      </c>
      <c r="BZ308" s="27">
        <v>0.26</v>
      </c>
      <c r="CA308" s="27">
        <v>0.21</v>
      </c>
      <c r="CB308" s="25"/>
      <c r="CC308" s="25"/>
      <c r="CD308" s="28">
        <v>15.17</v>
      </c>
      <c r="CE308" s="28">
        <v>0.3</v>
      </c>
      <c r="CF308" s="25"/>
      <c r="CG308" s="28">
        <v>0.26</v>
      </c>
      <c r="CH308" s="28">
        <v>16.600000000000001</v>
      </c>
      <c r="CI308" s="28">
        <v>0.5</v>
      </c>
      <c r="CJ308" s="28">
        <v>0.5</v>
      </c>
      <c r="CK308" s="25"/>
      <c r="CL308" s="25"/>
      <c r="CM308" s="28">
        <v>0.52</v>
      </c>
      <c r="CN308" s="25"/>
      <c r="CO308" s="28">
        <v>0</v>
      </c>
      <c r="CP308" s="30" t="s">
        <v>5</v>
      </c>
      <c r="CQ308" s="8">
        <f t="shared" si="45"/>
        <v>8421.0526315789466</v>
      </c>
      <c r="CR308" s="8">
        <f t="shared" si="46"/>
        <v>22</v>
      </c>
      <c r="CS308" s="8">
        <f t="shared" si="47"/>
        <v>1.5</v>
      </c>
      <c r="CT308" s="8">
        <f t="shared" si="48"/>
        <v>30</v>
      </c>
      <c r="CU308" s="8">
        <f t="shared" si="49"/>
        <v>200</v>
      </c>
      <c r="CV308" s="10">
        <f t="shared" si="50"/>
        <v>39877.199999999997</v>
      </c>
      <c r="CW308" s="10">
        <f t="shared" si="53"/>
        <v>39.877199999999995</v>
      </c>
      <c r="CX308" s="8" t="str">
        <f t="shared" si="51"/>
        <v>No</v>
      </c>
      <c r="CY308" s="30" t="s">
        <v>11</v>
      </c>
      <c r="CZ308" s="30" t="s">
        <v>11</v>
      </c>
      <c r="DA308" s="31" t="s">
        <v>11</v>
      </c>
      <c r="DB308" s="31" t="s">
        <v>11</v>
      </c>
      <c r="DC308" s="8" t="str">
        <f t="shared" si="52"/>
        <v>No</v>
      </c>
      <c r="DD308" s="8" t="s">
        <v>11</v>
      </c>
      <c r="DE308" s="30" t="s">
        <v>11</v>
      </c>
      <c r="DF308" s="10">
        <f t="shared" si="54"/>
        <v>48.788819999999994</v>
      </c>
      <c r="DG308" s="9">
        <f>IF(S308&lt;Monitors!$H$4,(S308*Monitors!$I$4)+Monitors!$J$4,IF(S308&lt;Monitors!$H$5,(S308*Monitors!$I$5)+Monitors!$J$5,IF(S308&lt;Monitors!$H$6,(S308*Monitors!$I$6)+Monitors!$J$6,IF(S308&lt;Monitors!$H$7,(Monitors!$I$7*S308)+Monitors!$J$7,IF(S308&lt;Monitors!$H$8,(S308*Monitors!$I$8)+Monitors!$J$8,IF(S308&lt;Monitors!$H$9,(S308*Monitors!$I$9)+Monitors!$J$9,IF(S308&lt;Monitors!$H$10,(S308*Monitors!$I$10)+Monitors!$J$10,IF(S308&lt;Monitors!$H$11,(S308*Monitors!$I$11)+Monitors!$J$11,Monitors!$J$12))))))))</f>
        <v>35.125</v>
      </c>
      <c r="DH308" s="10">
        <f>$DF308-(Monitors!$B$4*'All Data'!$W308)</f>
        <v>39.961619999999996</v>
      </c>
      <c r="DI308" s="10">
        <f>IF($CX308="Yes",DH308-(Monitors!$E$4*(DG308+(Monitors!$B$4*'All Data'!$W308))),'All Data'!DH308)</f>
        <v>39.961619999999996</v>
      </c>
      <c r="DJ308" s="10">
        <f>IF(DD308="Yes",'All Data'!DI308-(DG308*Monitors!$C$4),'All Data'!DI308)</f>
        <v>39.961619999999996</v>
      </c>
      <c r="DK308" s="10">
        <f>IF($DE308="Yes",DJ308-(DG308*Monitors!$D$4),'All Data'!DJ308)</f>
        <v>39.961619999999996</v>
      </c>
      <c r="DL308" s="10">
        <f>IF($CZ308="Yes",DK308-Monitors!$C$7,'All Data'!DK308)</f>
        <v>39.961619999999996</v>
      </c>
      <c r="DM308" s="10">
        <f>IF($DA308="Yes",DL308-Monitors!$D$7,'All Data'!DL308)</f>
        <v>39.961619999999996</v>
      </c>
      <c r="DN308" s="10">
        <f>IF(DB308="Yes",DM308-((DG308+(W308*Monitors!$B$4))*Monitors!$F$4),'All Data'!DM308)</f>
        <v>39.961619999999996</v>
      </c>
      <c r="DO308" s="8" t="str">
        <f t="shared" si="55"/>
        <v>No</v>
      </c>
      <c r="DP308" s="10">
        <v>1.5950880000000001</v>
      </c>
      <c r="DQ308" s="10">
        <v>13.834911999999999</v>
      </c>
      <c r="DR308" s="10">
        <v>13.834911999999999</v>
      </c>
      <c r="DS308" s="9">
        <v>16.303337049671832</v>
      </c>
      <c r="DT308" s="9" t="s">
        <v>23</v>
      </c>
      <c r="DU308" s="14">
        <v>0</v>
      </c>
    </row>
    <row r="309" spans="1:125" ht="18" customHeight="1">
      <c r="A309" s="29">
        <v>308</v>
      </c>
      <c r="B309" s="29">
        <v>13</v>
      </c>
      <c r="C309" s="29">
        <v>68</v>
      </c>
      <c r="D309" s="21">
        <v>41671</v>
      </c>
      <c r="E309" s="21">
        <v>41596</v>
      </c>
      <c r="F309" s="21">
        <v>41600</v>
      </c>
      <c r="G309" s="20" t="s">
        <v>4</v>
      </c>
      <c r="H309" s="20" t="s">
        <v>26</v>
      </c>
      <c r="I309" s="22">
        <v>6</v>
      </c>
      <c r="J309" s="20" t="s">
        <v>5</v>
      </c>
      <c r="K309" s="20" t="s">
        <v>26</v>
      </c>
      <c r="L309" s="20" t="s">
        <v>27</v>
      </c>
      <c r="M309" s="23" t="s">
        <v>27</v>
      </c>
      <c r="N309" s="23" t="s">
        <v>7</v>
      </c>
      <c r="O309" s="23" t="s">
        <v>26</v>
      </c>
      <c r="P309" s="24">
        <v>9.4</v>
      </c>
      <c r="Q309" s="24">
        <v>17</v>
      </c>
      <c r="R309" s="24">
        <v>19.5</v>
      </c>
      <c r="S309" s="24">
        <v>160.46</v>
      </c>
      <c r="T309" s="24">
        <v>1.78</v>
      </c>
      <c r="U309" s="24">
        <v>900</v>
      </c>
      <c r="V309" s="24">
        <v>1600</v>
      </c>
      <c r="W309" s="24">
        <v>1.44</v>
      </c>
      <c r="X309" s="23" t="s">
        <v>40</v>
      </c>
      <c r="Y309" s="23" t="s">
        <v>40</v>
      </c>
      <c r="Z309" s="24">
        <v>9011</v>
      </c>
      <c r="AA309" s="24">
        <v>60</v>
      </c>
      <c r="AB309" s="24">
        <v>180</v>
      </c>
      <c r="AC309" s="24">
        <v>100</v>
      </c>
      <c r="AD309" s="23" t="s">
        <v>28</v>
      </c>
      <c r="AE309" s="23" t="s">
        <v>23</v>
      </c>
      <c r="AF309" s="23" t="s">
        <v>11</v>
      </c>
      <c r="AG309" s="23" t="s">
        <v>26</v>
      </c>
      <c r="AH309" s="23" t="s">
        <v>26</v>
      </c>
      <c r="AI309" s="23" t="s">
        <v>12</v>
      </c>
      <c r="AJ309" s="23" t="s">
        <v>11</v>
      </c>
      <c r="AK309" s="23" t="s">
        <v>23</v>
      </c>
      <c r="AL309" s="23" t="s">
        <v>25</v>
      </c>
      <c r="AM309" s="23" t="s">
        <v>26</v>
      </c>
      <c r="AN309" s="23" t="s">
        <v>14</v>
      </c>
      <c r="AO309" s="23" t="s">
        <v>14</v>
      </c>
      <c r="AP309" s="23" t="s">
        <v>14</v>
      </c>
      <c r="AQ309" s="23" t="s">
        <v>14</v>
      </c>
      <c r="AR309" s="23"/>
      <c r="AS309" s="23" t="s">
        <v>25</v>
      </c>
      <c r="AT309" s="23" t="s">
        <v>26</v>
      </c>
      <c r="AU309" s="23" t="s">
        <v>14</v>
      </c>
      <c r="AV309" s="25" t="s">
        <v>14</v>
      </c>
      <c r="AW309" s="25" t="s">
        <v>14</v>
      </c>
      <c r="AX309" s="26">
        <v>19.5</v>
      </c>
      <c r="AY309" s="26">
        <v>160.46</v>
      </c>
      <c r="AZ309" s="25" t="s">
        <v>14</v>
      </c>
      <c r="BA309" s="25" t="s">
        <v>14</v>
      </c>
      <c r="BB309" s="23" t="s">
        <v>14</v>
      </c>
      <c r="BC309" s="23" t="s">
        <v>15</v>
      </c>
      <c r="BD309" s="23" t="s">
        <v>26</v>
      </c>
      <c r="BE309" s="23" t="s">
        <v>11</v>
      </c>
      <c r="BF309" s="23" t="s">
        <v>624</v>
      </c>
      <c r="BG309" s="23" t="s">
        <v>11</v>
      </c>
      <c r="BH309" s="23" t="s">
        <v>17</v>
      </c>
      <c r="BI309" s="23" t="s">
        <v>14</v>
      </c>
      <c r="BJ309" s="23"/>
      <c r="BK309" s="23" t="s">
        <v>11</v>
      </c>
      <c r="BL309" s="23" t="s">
        <v>11</v>
      </c>
      <c r="BM309" s="23" t="s">
        <v>11</v>
      </c>
      <c r="BN309" s="23"/>
      <c r="BO309" s="24">
        <v>2.2000000000000002</v>
      </c>
      <c r="BP309" s="24">
        <v>166</v>
      </c>
      <c r="BQ309" s="24">
        <v>166</v>
      </c>
      <c r="BR309" s="24">
        <v>145</v>
      </c>
      <c r="BS309" s="24">
        <v>166</v>
      </c>
      <c r="BT309" s="23"/>
      <c r="BU309" s="23"/>
      <c r="BV309" s="24">
        <v>15.5</v>
      </c>
      <c r="BW309" s="24">
        <v>0.28999999999999998</v>
      </c>
      <c r="BX309" s="23"/>
      <c r="BY309" s="24">
        <v>0.18</v>
      </c>
      <c r="BZ309" s="27">
        <v>0.28999999999999998</v>
      </c>
      <c r="CA309" s="27">
        <v>0.18</v>
      </c>
      <c r="CB309" s="25"/>
      <c r="CC309" s="25"/>
      <c r="CD309" s="28">
        <v>15.8</v>
      </c>
      <c r="CE309" s="28">
        <v>0.36</v>
      </c>
      <c r="CF309" s="25"/>
      <c r="CG309" s="28">
        <v>0.24</v>
      </c>
      <c r="CH309" s="28">
        <v>16.34</v>
      </c>
      <c r="CI309" s="28">
        <v>0.5</v>
      </c>
      <c r="CJ309" s="28">
        <v>0.5</v>
      </c>
      <c r="CK309" s="28">
        <v>0</v>
      </c>
      <c r="CL309" s="28">
        <v>0</v>
      </c>
      <c r="CM309" s="28">
        <v>0.5</v>
      </c>
      <c r="CN309" s="25"/>
      <c r="CO309" s="28">
        <v>1</v>
      </c>
      <c r="CP309" s="30" t="s">
        <v>5</v>
      </c>
      <c r="CQ309" s="8">
        <f t="shared" si="45"/>
        <v>8974.1991773650752</v>
      </c>
      <c r="CR309" s="8">
        <f t="shared" si="46"/>
        <v>20</v>
      </c>
      <c r="CS309" s="8">
        <f t="shared" si="47"/>
        <v>1.5</v>
      </c>
      <c r="CT309" s="8">
        <f t="shared" si="48"/>
        <v>30</v>
      </c>
      <c r="CU309" s="8">
        <f t="shared" si="49"/>
        <v>100</v>
      </c>
      <c r="CV309" s="10">
        <f t="shared" si="50"/>
        <v>26636.36</v>
      </c>
      <c r="CW309" s="10">
        <f t="shared" si="53"/>
        <v>26.63636</v>
      </c>
      <c r="CX309" s="8" t="str">
        <f t="shared" si="51"/>
        <v>No</v>
      </c>
      <c r="CY309" s="30" t="s">
        <v>11</v>
      </c>
      <c r="CZ309" s="30" t="s">
        <v>11</v>
      </c>
      <c r="DA309" s="31" t="s">
        <v>11</v>
      </c>
      <c r="DB309" s="31" t="s">
        <v>11</v>
      </c>
      <c r="DC309" s="8" t="str">
        <f t="shared" si="52"/>
        <v>No</v>
      </c>
      <c r="DD309" s="8" t="s">
        <v>11</v>
      </c>
      <c r="DE309" s="30" t="s">
        <v>11</v>
      </c>
      <c r="DF309" s="10">
        <f t="shared" si="54"/>
        <v>49.174260000000004</v>
      </c>
      <c r="DG309" s="9">
        <f>IF(S309&lt;Monitors!$H$4,(S309*Monitors!$I$4)+Monitors!$J$4,IF(S309&lt;Monitors!$H$5,(S309*Monitors!$I$5)+Monitors!$J$5,IF(S309&lt;Monitors!$H$6,(S309*Monitors!$I$6)+Monitors!$J$6,IF(S309&lt;Monitors!$H$7,(Monitors!$I$7*S309)+Monitors!$J$7,IF(S309&lt;Monitors!$H$8,(S309*Monitors!$I$8)+Monitors!$J$8,IF(S309&lt;Monitors!$H$9,(S309*Monitors!$I$9)+Monitors!$J$9,IF(S309&lt;Monitors!$H$10,(S309*Monitors!$I$10)+Monitors!$J$10,IF(S309&lt;Monitors!$H$11,(S309*Monitors!$I$11)+Monitors!$J$11,Monitors!$J$12))))))))</f>
        <v>32.929166666666667</v>
      </c>
      <c r="DH309" s="10">
        <f>$DF309-(Monitors!$B$4*'All Data'!$W309)</f>
        <v>40.347060000000006</v>
      </c>
      <c r="DI309" s="10">
        <f>IF($CX309="Yes",DH309-(Monitors!$E$4*(DG309+(Monitors!$B$4*'All Data'!$W309))),'All Data'!DH309)</f>
        <v>40.347060000000006</v>
      </c>
      <c r="DJ309" s="10">
        <f>IF(DD309="Yes",'All Data'!DI309-(DG309*Monitors!$C$4),'All Data'!DI309)</f>
        <v>40.347060000000006</v>
      </c>
      <c r="DK309" s="10">
        <f>IF($DE309="Yes",DJ309-(DG309*Monitors!$D$4),'All Data'!DJ309)</f>
        <v>40.347060000000006</v>
      </c>
      <c r="DL309" s="10">
        <f>IF($CZ309="Yes",DK309-Monitors!$C$7,'All Data'!DK309)</f>
        <v>40.347060000000006</v>
      </c>
      <c r="DM309" s="10">
        <f>IF($DA309="Yes",DL309-Monitors!$D$7,'All Data'!DL309)</f>
        <v>40.347060000000006</v>
      </c>
      <c r="DN309" s="10">
        <f>IF(DB309="Yes",DM309-((DG309+(W309*Monitors!$B$4))*Monitors!$F$4),'All Data'!DM309)</f>
        <v>40.347060000000006</v>
      </c>
      <c r="DO309" s="8" t="str">
        <f t="shared" si="55"/>
        <v>No</v>
      </c>
      <c r="DP309" s="10">
        <v>1.0654544000000001</v>
      </c>
      <c r="DQ309" s="10">
        <v>14.4345456</v>
      </c>
      <c r="DR309" s="10">
        <v>14.4345456</v>
      </c>
      <c r="DS309" s="9">
        <v>15.306747198910863</v>
      </c>
      <c r="DT309" s="9" t="s">
        <v>23</v>
      </c>
      <c r="DU309" s="14">
        <v>0</v>
      </c>
    </row>
    <row r="310" spans="1:125" ht="18" customHeight="1">
      <c r="A310" s="29">
        <v>309</v>
      </c>
      <c r="B310" s="29">
        <v>24</v>
      </c>
      <c r="C310" s="29">
        <v>56</v>
      </c>
      <c r="D310" s="21">
        <v>41419</v>
      </c>
      <c r="E310" s="21">
        <v>41403</v>
      </c>
      <c r="F310" s="21">
        <v>41439</v>
      </c>
      <c r="G310" s="20"/>
      <c r="H310" s="20" t="s">
        <v>26</v>
      </c>
      <c r="I310" s="22">
        <v>6</v>
      </c>
      <c r="J310" s="20" t="s">
        <v>5</v>
      </c>
      <c r="K310" s="20" t="s">
        <v>26</v>
      </c>
      <c r="L310" s="20" t="s">
        <v>6</v>
      </c>
      <c r="M310" s="23" t="s">
        <v>26</v>
      </c>
      <c r="N310" s="23" t="s">
        <v>7</v>
      </c>
      <c r="O310" s="23" t="s">
        <v>26</v>
      </c>
      <c r="P310" s="24">
        <v>9.8000000000000007</v>
      </c>
      <c r="Q310" s="24">
        <v>17.399999999999999</v>
      </c>
      <c r="R310" s="24">
        <v>20</v>
      </c>
      <c r="S310" s="24">
        <v>158.34</v>
      </c>
      <c r="T310" s="24">
        <v>1.78</v>
      </c>
      <c r="U310" s="24">
        <v>900</v>
      </c>
      <c r="V310" s="24">
        <v>1600</v>
      </c>
      <c r="W310" s="24">
        <v>1.44</v>
      </c>
      <c r="X310" s="23" t="s">
        <v>40</v>
      </c>
      <c r="Y310" s="23" t="s">
        <v>40</v>
      </c>
      <c r="Z310" s="24">
        <v>8436</v>
      </c>
      <c r="AA310" s="24">
        <v>60</v>
      </c>
      <c r="AB310" s="24">
        <v>90</v>
      </c>
      <c r="AC310" s="24">
        <v>65</v>
      </c>
      <c r="AD310" s="23" t="s">
        <v>28</v>
      </c>
      <c r="AE310" s="23" t="s">
        <v>23</v>
      </c>
      <c r="AF310" s="23" t="s">
        <v>11</v>
      </c>
      <c r="AG310" s="23" t="s">
        <v>26</v>
      </c>
      <c r="AH310" s="23" t="s">
        <v>26</v>
      </c>
      <c r="AI310" s="23" t="s">
        <v>12</v>
      </c>
      <c r="AJ310" s="23" t="s">
        <v>11</v>
      </c>
      <c r="AK310" s="23" t="s">
        <v>23</v>
      </c>
      <c r="AL310" s="23" t="s">
        <v>25</v>
      </c>
      <c r="AM310" s="23" t="s">
        <v>26</v>
      </c>
      <c r="AN310" s="23" t="s">
        <v>14</v>
      </c>
      <c r="AO310" s="23" t="s">
        <v>26</v>
      </c>
      <c r="AP310" s="23" t="s">
        <v>14</v>
      </c>
      <c r="AQ310" s="23" t="s">
        <v>26</v>
      </c>
      <c r="AR310" s="23"/>
      <c r="AS310" s="23" t="s">
        <v>25</v>
      </c>
      <c r="AT310" s="23" t="s">
        <v>26</v>
      </c>
      <c r="AU310" s="23" t="s">
        <v>14</v>
      </c>
      <c r="AV310" s="25" t="s">
        <v>26</v>
      </c>
      <c r="AW310" s="25" t="s">
        <v>26</v>
      </c>
      <c r="AX310" s="26">
        <v>20</v>
      </c>
      <c r="AY310" s="26">
        <v>158.34</v>
      </c>
      <c r="AZ310" s="25" t="s">
        <v>14</v>
      </c>
      <c r="BA310" s="25" t="s">
        <v>14</v>
      </c>
      <c r="BB310" s="23" t="s">
        <v>26</v>
      </c>
      <c r="BC310" s="23" t="s">
        <v>15</v>
      </c>
      <c r="BD310" s="23" t="s">
        <v>26</v>
      </c>
      <c r="BE310" s="23" t="s">
        <v>11</v>
      </c>
      <c r="BF310" s="23" t="s">
        <v>284</v>
      </c>
      <c r="BG310" s="23" t="s">
        <v>11</v>
      </c>
      <c r="BH310" s="23" t="s">
        <v>17</v>
      </c>
      <c r="BI310" s="23" t="s">
        <v>26</v>
      </c>
      <c r="BJ310" s="23"/>
      <c r="BK310" s="23" t="s">
        <v>11</v>
      </c>
      <c r="BL310" s="23" t="s">
        <v>11</v>
      </c>
      <c r="BM310" s="23" t="s">
        <v>11</v>
      </c>
      <c r="BN310" s="23"/>
      <c r="BO310" s="24">
        <v>53.5</v>
      </c>
      <c r="BP310" s="24">
        <v>216</v>
      </c>
      <c r="BQ310" s="24">
        <v>200</v>
      </c>
      <c r="BR310" s="24">
        <v>206</v>
      </c>
      <c r="BS310" s="24">
        <v>200</v>
      </c>
      <c r="BT310" s="23"/>
      <c r="BU310" s="23"/>
      <c r="BV310" s="24">
        <v>15.53</v>
      </c>
      <c r="BW310" s="24">
        <v>0.2</v>
      </c>
      <c r="BX310" s="23"/>
      <c r="BY310" s="24">
        <v>0.17</v>
      </c>
      <c r="BZ310" s="27">
        <v>0.2</v>
      </c>
      <c r="CA310" s="27">
        <v>0.17</v>
      </c>
      <c r="CB310" s="25"/>
      <c r="CC310" s="25"/>
      <c r="CD310" s="28">
        <v>15.51</v>
      </c>
      <c r="CE310" s="28">
        <v>0.21</v>
      </c>
      <c r="CF310" s="25"/>
      <c r="CG310" s="28">
        <v>0.18</v>
      </c>
      <c r="CH310" s="28">
        <v>16.61</v>
      </c>
      <c r="CI310" s="28">
        <v>0.5</v>
      </c>
      <c r="CJ310" s="28">
        <v>0.5</v>
      </c>
      <c r="CK310" s="28">
        <v>0</v>
      </c>
      <c r="CL310" s="28">
        <v>0</v>
      </c>
      <c r="CM310" s="28">
        <v>0.65</v>
      </c>
      <c r="CN310" s="25"/>
      <c r="CO310" s="28">
        <v>0</v>
      </c>
      <c r="CP310" s="30" t="s">
        <v>5</v>
      </c>
      <c r="CQ310" s="8">
        <f t="shared" si="45"/>
        <v>9094.3539219401282</v>
      </c>
      <c r="CR310" s="8">
        <f t="shared" si="46"/>
        <v>22</v>
      </c>
      <c r="CS310" s="8">
        <f t="shared" si="47"/>
        <v>1.5</v>
      </c>
      <c r="CT310" s="8">
        <f t="shared" si="48"/>
        <v>30</v>
      </c>
      <c r="CU310" s="8">
        <f t="shared" si="49"/>
        <v>200</v>
      </c>
      <c r="CV310" s="10">
        <f t="shared" si="50"/>
        <v>34201.440000000002</v>
      </c>
      <c r="CW310" s="10">
        <f t="shared" si="53"/>
        <v>34.201440000000005</v>
      </c>
      <c r="CX310" s="8" t="str">
        <f t="shared" si="51"/>
        <v>No</v>
      </c>
      <c r="CY310" s="30" t="s">
        <v>11</v>
      </c>
      <c r="CZ310" s="30" t="s">
        <v>11</v>
      </c>
      <c r="DA310" s="31" t="s">
        <v>11</v>
      </c>
      <c r="DB310" s="31" t="s">
        <v>11</v>
      </c>
      <c r="DC310" s="8" t="str">
        <f t="shared" si="52"/>
        <v>No</v>
      </c>
      <c r="DD310" s="8" t="s">
        <v>11</v>
      </c>
      <c r="DE310" s="30" t="s">
        <v>11</v>
      </c>
      <c r="DF310" s="10">
        <f t="shared" si="54"/>
        <v>48.753779999999992</v>
      </c>
      <c r="DG310" s="9">
        <f>IF(S310&lt;Monitors!$H$4,(S310*Monitors!$I$4)+Monitors!$J$4,IF(S310&lt;Monitors!$H$5,(S310*Monitors!$I$5)+Monitors!$J$5,IF(S310&lt;Monitors!$H$6,(S310*Monitors!$I$6)+Monitors!$J$6,IF(S310&lt;Monitors!$H$7,(Monitors!$I$7*S310)+Monitors!$J$7,IF(S310&lt;Monitors!$H$8,(S310*Monitors!$I$8)+Monitors!$J$8,IF(S310&lt;Monitors!$H$9,(S310*Monitors!$I$9)+Monitors!$J$9,IF(S310&lt;Monitors!$H$10,(S310*Monitors!$I$10)+Monitors!$J$10,IF(S310&lt;Monitors!$H$11,(S310*Monitors!$I$11)+Monitors!$J$11,Monitors!$J$12))))))))</f>
        <v>32.487500000000004</v>
      </c>
      <c r="DH310" s="10">
        <f>$DF310-(Monitors!$B$4*'All Data'!$W310)</f>
        <v>39.926579999999994</v>
      </c>
      <c r="DI310" s="10">
        <f>IF($CX310="Yes",DH310-(Monitors!$E$4*(DG310+(Monitors!$B$4*'All Data'!$W310))),'All Data'!DH310)</f>
        <v>39.926579999999994</v>
      </c>
      <c r="DJ310" s="10">
        <f>IF(DD310="Yes",'All Data'!DI310-(DG310*Monitors!$C$4),'All Data'!DI310)</f>
        <v>39.926579999999994</v>
      </c>
      <c r="DK310" s="10">
        <f>IF($DE310="Yes",DJ310-(DG310*Monitors!$D$4),'All Data'!DJ310)</f>
        <v>39.926579999999994</v>
      </c>
      <c r="DL310" s="10">
        <f>IF($CZ310="Yes",DK310-Monitors!$C$7,'All Data'!DK310)</f>
        <v>39.926579999999994</v>
      </c>
      <c r="DM310" s="10">
        <f>IF($DA310="Yes",DL310-Monitors!$D$7,'All Data'!DL310)</f>
        <v>39.926579999999994</v>
      </c>
      <c r="DN310" s="10">
        <f>IF(DB310="Yes",DM310-((DG310+(W310*Monitors!$B$4))*Monitors!$F$4),'All Data'!DM310)</f>
        <v>39.926579999999994</v>
      </c>
      <c r="DO310" s="8" t="str">
        <f t="shared" si="55"/>
        <v>No</v>
      </c>
      <c r="DP310" s="10">
        <v>1.3680576000000002</v>
      </c>
      <c r="DQ310" s="10">
        <v>14.161942399999999</v>
      </c>
      <c r="DR310" s="10">
        <v>14.161942399999999</v>
      </c>
      <c r="DS310" s="9">
        <v>15.106131234879891</v>
      </c>
      <c r="DT310" s="9" t="s">
        <v>23</v>
      </c>
      <c r="DU310" s="14">
        <v>0</v>
      </c>
    </row>
    <row r="311" spans="1:125" ht="18" customHeight="1">
      <c r="A311" s="29">
        <v>310</v>
      </c>
      <c r="B311" s="29">
        <v>38</v>
      </c>
      <c r="C311" s="29">
        <v>1059</v>
      </c>
      <c r="D311" s="21">
        <v>41340</v>
      </c>
      <c r="E311" s="21">
        <v>41325</v>
      </c>
      <c r="F311" s="21">
        <v>41337</v>
      </c>
      <c r="G311" s="20" t="s">
        <v>4</v>
      </c>
      <c r="H311" s="20"/>
      <c r="I311" s="22">
        <v>6</v>
      </c>
      <c r="J311" s="20" t="s">
        <v>5</v>
      </c>
      <c r="K311" s="20"/>
      <c r="L311" s="20" t="s">
        <v>6</v>
      </c>
      <c r="M311" s="23"/>
      <c r="N311" s="23" t="s">
        <v>7</v>
      </c>
      <c r="O311" s="23"/>
      <c r="P311" s="24">
        <v>9.8000000000000007</v>
      </c>
      <c r="Q311" s="24">
        <v>17.5</v>
      </c>
      <c r="R311" s="24">
        <v>20</v>
      </c>
      <c r="S311" s="24">
        <v>171.3</v>
      </c>
      <c r="T311" s="24">
        <v>1.78</v>
      </c>
      <c r="U311" s="24">
        <v>900</v>
      </c>
      <c r="V311" s="24">
        <v>1600</v>
      </c>
      <c r="W311" s="24">
        <v>1.44</v>
      </c>
      <c r="X311" s="23" t="s">
        <v>40</v>
      </c>
      <c r="Y311" s="23" t="s">
        <v>40</v>
      </c>
      <c r="Z311" s="24">
        <v>8408</v>
      </c>
      <c r="AA311" s="24">
        <v>60</v>
      </c>
      <c r="AB311" s="24">
        <v>170</v>
      </c>
      <c r="AC311" s="24">
        <v>160</v>
      </c>
      <c r="AD311" s="23" t="s">
        <v>10</v>
      </c>
      <c r="AE311" s="23" t="s">
        <v>11</v>
      </c>
      <c r="AF311" s="23" t="s">
        <v>11</v>
      </c>
      <c r="AG311" s="23"/>
      <c r="AH311" s="23"/>
      <c r="AI311" s="23" t="s">
        <v>12</v>
      </c>
      <c r="AJ311" s="23" t="s">
        <v>23</v>
      </c>
      <c r="AK311" s="23" t="s">
        <v>23</v>
      </c>
      <c r="AL311" s="23" t="s">
        <v>13</v>
      </c>
      <c r="AM311" s="23"/>
      <c r="AN311" s="23" t="s">
        <v>14</v>
      </c>
      <c r="AO311" s="23"/>
      <c r="AP311" s="23" t="s">
        <v>14</v>
      </c>
      <c r="AQ311" s="23"/>
      <c r="AR311" s="23"/>
      <c r="AS311" s="23" t="s">
        <v>13</v>
      </c>
      <c r="AT311" s="23"/>
      <c r="AU311" s="23" t="s">
        <v>14</v>
      </c>
      <c r="AV311" s="25"/>
      <c r="AW311" s="25"/>
      <c r="AX311" s="26">
        <v>20</v>
      </c>
      <c r="AY311" s="26">
        <v>171.3</v>
      </c>
      <c r="AZ311" s="25" t="s">
        <v>14</v>
      </c>
      <c r="BA311" s="25" t="s">
        <v>14</v>
      </c>
      <c r="BB311" s="23"/>
      <c r="BC311" s="23" t="s">
        <v>15</v>
      </c>
      <c r="BD311" s="23"/>
      <c r="BE311" s="23" t="s">
        <v>11</v>
      </c>
      <c r="BF311" s="23" t="s">
        <v>429</v>
      </c>
      <c r="BG311" s="23" t="s">
        <v>11</v>
      </c>
      <c r="BH311" s="23" t="s">
        <v>17</v>
      </c>
      <c r="BI311" s="23"/>
      <c r="BJ311" s="23" t="s">
        <v>272</v>
      </c>
      <c r="BK311" s="23" t="s">
        <v>11</v>
      </c>
      <c r="BL311" s="23" t="s">
        <v>11</v>
      </c>
      <c r="BM311" s="23"/>
      <c r="BN311" s="23"/>
      <c r="BO311" s="24">
        <v>19.899999999999999</v>
      </c>
      <c r="BP311" s="24">
        <v>265.2</v>
      </c>
      <c r="BQ311" s="24">
        <v>250</v>
      </c>
      <c r="BR311" s="24">
        <v>260.89999999999998</v>
      </c>
      <c r="BS311" s="24">
        <v>200</v>
      </c>
      <c r="BT311" s="23"/>
      <c r="BU311" s="23"/>
      <c r="BV311" s="24">
        <v>15.53</v>
      </c>
      <c r="BW311" s="24">
        <v>0.23</v>
      </c>
      <c r="BX311" s="23"/>
      <c r="BY311" s="24">
        <v>0.21</v>
      </c>
      <c r="BZ311" s="27">
        <v>0.23</v>
      </c>
      <c r="CA311" s="27">
        <v>0.21</v>
      </c>
      <c r="CB311" s="25"/>
      <c r="CC311" s="25"/>
      <c r="CD311" s="28">
        <v>15.77</v>
      </c>
      <c r="CE311" s="28">
        <v>0.26</v>
      </c>
      <c r="CF311" s="25"/>
      <c r="CG311" s="28">
        <v>0.23</v>
      </c>
      <c r="CH311" s="28">
        <v>16.600000000000001</v>
      </c>
      <c r="CI311" s="28">
        <v>0.5</v>
      </c>
      <c r="CJ311" s="28">
        <v>0.5</v>
      </c>
      <c r="CK311" s="25"/>
      <c r="CL311" s="25"/>
      <c r="CM311" s="28">
        <v>0.49</v>
      </c>
      <c r="CN311" s="25"/>
      <c r="CO311" s="28">
        <v>0</v>
      </c>
      <c r="CP311" s="30" t="s">
        <v>5</v>
      </c>
      <c r="CQ311" s="8">
        <f t="shared" si="45"/>
        <v>8406.304728546409</v>
      </c>
      <c r="CR311" s="8">
        <f t="shared" si="46"/>
        <v>22</v>
      </c>
      <c r="CS311" s="8">
        <f t="shared" si="47"/>
        <v>1.5</v>
      </c>
      <c r="CT311" s="8">
        <f t="shared" si="48"/>
        <v>30</v>
      </c>
      <c r="CU311" s="8">
        <f t="shared" si="49"/>
        <v>200</v>
      </c>
      <c r="CV311" s="10">
        <f t="shared" si="50"/>
        <v>45428.76</v>
      </c>
      <c r="CW311" s="10">
        <f t="shared" si="53"/>
        <v>45.428760000000004</v>
      </c>
      <c r="CX311" s="8" t="str">
        <f t="shared" si="51"/>
        <v>No</v>
      </c>
      <c r="CY311" s="30" t="s">
        <v>11</v>
      </c>
      <c r="CZ311" s="30" t="s">
        <v>11</v>
      </c>
      <c r="DA311" s="31" t="s">
        <v>11</v>
      </c>
      <c r="DB311" s="31" t="s">
        <v>11</v>
      </c>
      <c r="DC311" s="8" t="str">
        <f t="shared" si="52"/>
        <v>No</v>
      </c>
      <c r="DD311" s="8" t="s">
        <v>11</v>
      </c>
      <c r="DE311" s="30" t="s">
        <v>11</v>
      </c>
      <c r="DF311" s="10">
        <f t="shared" si="54"/>
        <v>48.924599999999991</v>
      </c>
      <c r="DG311" s="9">
        <f>IF(S311&lt;Monitors!$H$4,(S311*Monitors!$I$4)+Monitors!$J$4,IF(S311&lt;Monitors!$H$5,(S311*Monitors!$I$5)+Monitors!$J$5,IF(S311&lt;Monitors!$H$6,(S311*Monitors!$I$6)+Monitors!$J$6,IF(S311&lt;Monitors!$H$7,(Monitors!$I$7*S311)+Monitors!$J$7,IF(S311&lt;Monitors!$H$8,(S311*Monitors!$I$8)+Monitors!$J$8,IF(S311&lt;Monitors!$H$9,(S311*Monitors!$I$9)+Monitors!$J$9,IF(S311&lt;Monitors!$H$10,(S311*Monitors!$I$10)+Monitors!$J$10,IF(S311&lt;Monitors!$H$11,(S311*Monitors!$I$11)+Monitors!$J$11,Monitors!$J$12))))))))</f>
        <v>35.187500000000007</v>
      </c>
      <c r="DH311" s="10">
        <f>$DF311-(Monitors!$B$4*'All Data'!$W311)</f>
        <v>40.097399999999993</v>
      </c>
      <c r="DI311" s="10">
        <f>IF($CX311="Yes",DH311-(Monitors!$E$4*(DG311+(Monitors!$B$4*'All Data'!$W311))),'All Data'!DH311)</f>
        <v>40.097399999999993</v>
      </c>
      <c r="DJ311" s="10">
        <f>IF(DD311="Yes",'All Data'!DI311-(DG311*Monitors!$C$4),'All Data'!DI311)</f>
        <v>40.097399999999993</v>
      </c>
      <c r="DK311" s="10">
        <f>IF($DE311="Yes",DJ311-(DG311*Monitors!$D$4),'All Data'!DJ311)</f>
        <v>40.097399999999993</v>
      </c>
      <c r="DL311" s="10">
        <f>IF($CZ311="Yes",DK311-Monitors!$C$7,'All Data'!DK311)</f>
        <v>40.097399999999993</v>
      </c>
      <c r="DM311" s="10">
        <f>IF($DA311="Yes",DL311-Monitors!$D$7,'All Data'!DL311)</f>
        <v>40.097399999999993</v>
      </c>
      <c r="DN311" s="10">
        <f>IF(DB311="Yes",DM311-((DG311+(W311*Monitors!$B$4))*Monitors!$F$4),'All Data'!DM311)</f>
        <v>40.097399999999993</v>
      </c>
      <c r="DO311" s="8" t="str">
        <f t="shared" si="55"/>
        <v>No</v>
      </c>
      <c r="DP311" s="10">
        <v>1.8171504000000003</v>
      </c>
      <c r="DQ311" s="10">
        <v>13.712849599999998</v>
      </c>
      <c r="DR311" s="10">
        <v>13.712849599999998</v>
      </c>
      <c r="DS311" s="9">
        <v>16.331682358427173</v>
      </c>
      <c r="DT311" s="9" t="s">
        <v>23</v>
      </c>
      <c r="DU311" s="14">
        <v>0</v>
      </c>
    </row>
    <row r="312" spans="1:125" ht="18" customHeight="1">
      <c r="A312" s="29">
        <v>311</v>
      </c>
      <c r="B312" s="29">
        <v>21</v>
      </c>
      <c r="C312" s="29">
        <v>595</v>
      </c>
      <c r="D312" s="21">
        <v>41407</v>
      </c>
      <c r="E312" s="21">
        <v>41403</v>
      </c>
      <c r="F312" s="21">
        <v>41414</v>
      </c>
      <c r="G312" s="20" t="s">
        <v>4</v>
      </c>
      <c r="H312" s="20" t="s">
        <v>26</v>
      </c>
      <c r="I312" s="22">
        <v>6</v>
      </c>
      <c r="J312" s="20" t="s">
        <v>5</v>
      </c>
      <c r="K312" s="20" t="s">
        <v>26</v>
      </c>
      <c r="L312" s="20" t="s">
        <v>27</v>
      </c>
      <c r="M312" s="23" t="s">
        <v>27</v>
      </c>
      <c r="N312" s="23" t="s">
        <v>7</v>
      </c>
      <c r="O312" s="23" t="s">
        <v>26</v>
      </c>
      <c r="P312" s="24">
        <v>9.8000000000000007</v>
      </c>
      <c r="Q312" s="24">
        <v>17.399999999999999</v>
      </c>
      <c r="R312" s="24">
        <v>20</v>
      </c>
      <c r="S312" s="24">
        <v>171</v>
      </c>
      <c r="T312" s="24">
        <v>1.78</v>
      </c>
      <c r="U312" s="24">
        <v>900</v>
      </c>
      <c r="V312" s="24">
        <v>1600</v>
      </c>
      <c r="W312" s="24">
        <v>1.44</v>
      </c>
      <c r="X312" s="23" t="s">
        <v>40</v>
      </c>
      <c r="Y312" s="23" t="s">
        <v>40</v>
      </c>
      <c r="Z312" s="24">
        <v>8421</v>
      </c>
      <c r="AA312" s="24">
        <v>60</v>
      </c>
      <c r="AB312" s="24">
        <v>160</v>
      </c>
      <c r="AC312" s="24">
        <v>160</v>
      </c>
      <c r="AD312" s="23" t="s">
        <v>300</v>
      </c>
      <c r="AE312" s="23" t="s">
        <v>23</v>
      </c>
      <c r="AF312" s="23" t="s">
        <v>11</v>
      </c>
      <c r="AG312" s="23"/>
      <c r="AH312" s="23"/>
      <c r="AI312" s="23" t="s">
        <v>12</v>
      </c>
      <c r="AJ312" s="23" t="s">
        <v>23</v>
      </c>
      <c r="AK312" s="23" t="s">
        <v>23</v>
      </c>
      <c r="AL312" s="23" t="s">
        <v>129</v>
      </c>
      <c r="AM312" s="23" t="s">
        <v>26</v>
      </c>
      <c r="AN312" s="23" t="s">
        <v>14</v>
      </c>
      <c r="AO312" s="23" t="s">
        <v>26</v>
      </c>
      <c r="AP312" s="23" t="s">
        <v>14</v>
      </c>
      <c r="AQ312" s="23" t="s">
        <v>26</v>
      </c>
      <c r="AR312" s="23"/>
      <c r="AS312" s="23" t="s">
        <v>129</v>
      </c>
      <c r="AT312" s="23" t="s">
        <v>26</v>
      </c>
      <c r="AU312" s="23" t="s">
        <v>14</v>
      </c>
      <c r="AV312" s="25" t="s">
        <v>26</v>
      </c>
      <c r="AW312" s="25" t="s">
        <v>26</v>
      </c>
      <c r="AX312" s="26">
        <v>20</v>
      </c>
      <c r="AY312" s="26">
        <v>171</v>
      </c>
      <c r="AZ312" s="25" t="s">
        <v>14</v>
      </c>
      <c r="BA312" s="25" t="s">
        <v>14</v>
      </c>
      <c r="BB312" s="23" t="s">
        <v>26</v>
      </c>
      <c r="BC312" s="23" t="s">
        <v>15</v>
      </c>
      <c r="BD312" s="23" t="s">
        <v>26</v>
      </c>
      <c r="BE312" s="23" t="s">
        <v>11</v>
      </c>
      <c r="BF312" s="23" t="s">
        <v>284</v>
      </c>
      <c r="BG312" s="23" t="s">
        <v>11</v>
      </c>
      <c r="BH312" s="23" t="s">
        <v>17</v>
      </c>
      <c r="BI312" s="23" t="s">
        <v>26</v>
      </c>
      <c r="BJ312" s="23"/>
      <c r="BK312" s="23" t="s">
        <v>11</v>
      </c>
      <c r="BL312" s="23" t="s">
        <v>11</v>
      </c>
      <c r="BM312" s="23" t="s">
        <v>11</v>
      </c>
      <c r="BN312" s="23"/>
      <c r="BO312" s="24">
        <v>0</v>
      </c>
      <c r="BP312" s="24">
        <v>275</v>
      </c>
      <c r="BQ312" s="24">
        <v>275</v>
      </c>
      <c r="BR312" s="24">
        <v>270</v>
      </c>
      <c r="BS312" s="24">
        <v>200</v>
      </c>
      <c r="BT312" s="23"/>
      <c r="BU312" s="23"/>
      <c r="BV312" s="24">
        <v>15.63</v>
      </c>
      <c r="BW312" s="24">
        <v>0.28000000000000003</v>
      </c>
      <c r="BX312" s="23"/>
      <c r="BY312" s="24">
        <v>0.21</v>
      </c>
      <c r="BZ312" s="27">
        <v>0.28000000000000003</v>
      </c>
      <c r="CA312" s="27">
        <v>0.21</v>
      </c>
      <c r="CB312" s="25"/>
      <c r="CC312" s="25"/>
      <c r="CD312" s="28">
        <v>15.53</v>
      </c>
      <c r="CE312" s="28">
        <v>0.27</v>
      </c>
      <c r="CF312" s="25"/>
      <c r="CG312" s="28">
        <v>0.19</v>
      </c>
      <c r="CH312" s="28">
        <v>16.61</v>
      </c>
      <c r="CI312" s="28">
        <v>0.5</v>
      </c>
      <c r="CJ312" s="28">
        <v>0.5</v>
      </c>
      <c r="CK312" s="28">
        <v>0</v>
      </c>
      <c r="CL312" s="28">
        <v>0</v>
      </c>
      <c r="CM312" s="28">
        <v>0.4</v>
      </c>
      <c r="CN312" s="25"/>
      <c r="CO312" s="28">
        <v>0</v>
      </c>
      <c r="CP312" s="30" t="s">
        <v>5</v>
      </c>
      <c r="CQ312" s="8">
        <f t="shared" si="45"/>
        <v>8421.0526315789466</v>
      </c>
      <c r="CR312" s="8">
        <f t="shared" si="46"/>
        <v>22</v>
      </c>
      <c r="CS312" s="8">
        <f t="shared" si="47"/>
        <v>1.5</v>
      </c>
      <c r="CT312" s="8">
        <f t="shared" si="48"/>
        <v>30</v>
      </c>
      <c r="CU312" s="8">
        <f t="shared" si="49"/>
        <v>200</v>
      </c>
      <c r="CV312" s="10">
        <f t="shared" si="50"/>
        <v>47025</v>
      </c>
      <c r="CW312" s="10">
        <f t="shared" si="53"/>
        <v>47.024999999999999</v>
      </c>
      <c r="CX312" s="8" t="str">
        <f t="shared" si="51"/>
        <v>No</v>
      </c>
      <c r="CY312" s="30" t="s">
        <v>11</v>
      </c>
      <c r="CZ312" s="30" t="s">
        <v>11</v>
      </c>
      <c r="DA312" s="31" t="s">
        <v>11</v>
      </c>
      <c r="DB312" s="31" t="s">
        <v>11</v>
      </c>
      <c r="DC312" s="8" t="str">
        <f t="shared" si="52"/>
        <v>No</v>
      </c>
      <c r="DD312" s="8" t="s">
        <v>11</v>
      </c>
      <c r="DE312" s="30" t="s">
        <v>11</v>
      </c>
      <c r="DF312" s="10">
        <f t="shared" si="54"/>
        <v>49.515900000000009</v>
      </c>
      <c r="DG312" s="9">
        <f>IF(S312&lt;Monitors!$H$4,(S312*Monitors!$I$4)+Monitors!$J$4,IF(S312&lt;Monitors!$H$5,(S312*Monitors!$I$5)+Monitors!$J$5,IF(S312&lt;Monitors!$H$6,(S312*Monitors!$I$6)+Monitors!$J$6,IF(S312&lt;Monitors!$H$7,(Monitors!$I$7*S312)+Monitors!$J$7,IF(S312&lt;Monitors!$H$8,(S312*Monitors!$I$8)+Monitors!$J$8,IF(S312&lt;Monitors!$H$9,(S312*Monitors!$I$9)+Monitors!$J$9,IF(S312&lt;Monitors!$H$10,(S312*Monitors!$I$10)+Monitors!$J$10,IF(S312&lt;Monitors!$H$11,(S312*Monitors!$I$11)+Monitors!$J$11,Monitors!$J$12))))))))</f>
        <v>35.125</v>
      </c>
      <c r="DH312" s="10">
        <f>$DF312-(Monitors!$B$4*'All Data'!$W312)</f>
        <v>40.688700000000011</v>
      </c>
      <c r="DI312" s="10">
        <f>IF($CX312="Yes",DH312-(Monitors!$E$4*(DG312+(Monitors!$B$4*'All Data'!$W312))),'All Data'!DH312)</f>
        <v>40.688700000000011</v>
      </c>
      <c r="DJ312" s="10">
        <f>IF(DD312="Yes",'All Data'!DI312-(DG312*Monitors!$C$4),'All Data'!DI312)</f>
        <v>40.688700000000011</v>
      </c>
      <c r="DK312" s="10">
        <f>IF($DE312="Yes",DJ312-(DG312*Monitors!$D$4),'All Data'!DJ312)</f>
        <v>40.688700000000011</v>
      </c>
      <c r="DL312" s="10">
        <f>IF($CZ312="Yes",DK312-Monitors!$C$7,'All Data'!DK312)</f>
        <v>40.688700000000011</v>
      </c>
      <c r="DM312" s="10">
        <f>IF($DA312="Yes",DL312-Monitors!$D$7,'All Data'!DL312)</f>
        <v>40.688700000000011</v>
      </c>
      <c r="DN312" s="10">
        <f>IF(DB312="Yes",DM312-((DG312+(W312*Monitors!$B$4))*Monitors!$F$4),'All Data'!DM312)</f>
        <v>40.688700000000011</v>
      </c>
      <c r="DO312" s="8" t="str">
        <f t="shared" si="55"/>
        <v>No</v>
      </c>
      <c r="DP312" s="10">
        <v>1.8810000000000002</v>
      </c>
      <c r="DQ312" s="10">
        <v>13.749000000000001</v>
      </c>
      <c r="DR312" s="10">
        <v>13.749000000000001</v>
      </c>
      <c r="DS312" s="9">
        <v>16.303337049671832</v>
      </c>
      <c r="DT312" s="9" t="s">
        <v>23</v>
      </c>
      <c r="DU312" s="14">
        <v>0</v>
      </c>
    </row>
    <row r="313" spans="1:125" ht="18" customHeight="1">
      <c r="A313" s="29">
        <v>312</v>
      </c>
      <c r="B313" s="29">
        <v>13</v>
      </c>
      <c r="C313" s="29">
        <v>957</v>
      </c>
      <c r="D313" s="21">
        <v>41243</v>
      </c>
      <c r="E313" s="21">
        <v>41218</v>
      </c>
      <c r="F313" s="21">
        <v>41571</v>
      </c>
      <c r="G313" s="20" t="s">
        <v>4</v>
      </c>
      <c r="H313" s="20" t="s">
        <v>26</v>
      </c>
      <c r="I313" s="22">
        <v>6</v>
      </c>
      <c r="J313" s="20" t="s">
        <v>5</v>
      </c>
      <c r="K313" s="20" t="s">
        <v>26</v>
      </c>
      <c r="L313" s="20" t="s">
        <v>27</v>
      </c>
      <c r="M313" s="23" t="s">
        <v>27</v>
      </c>
      <c r="N313" s="23" t="s">
        <v>7</v>
      </c>
      <c r="O313" s="23" t="s">
        <v>26</v>
      </c>
      <c r="P313" s="24">
        <v>9.8000000000000007</v>
      </c>
      <c r="Q313" s="24">
        <v>17.399999999999999</v>
      </c>
      <c r="R313" s="24">
        <v>20</v>
      </c>
      <c r="S313" s="24">
        <v>170.52</v>
      </c>
      <c r="T313" s="24">
        <v>1.78</v>
      </c>
      <c r="U313" s="24">
        <v>900</v>
      </c>
      <c r="V313" s="24">
        <v>1600</v>
      </c>
      <c r="W313" s="24">
        <v>1.44</v>
      </c>
      <c r="X313" s="23" t="s">
        <v>40</v>
      </c>
      <c r="Y313" s="23" t="s">
        <v>40</v>
      </c>
      <c r="Z313" s="24">
        <v>8445</v>
      </c>
      <c r="AA313" s="24">
        <v>60</v>
      </c>
      <c r="AB313" s="24">
        <v>170</v>
      </c>
      <c r="AC313" s="24">
        <v>160</v>
      </c>
      <c r="AD313" s="23" t="s">
        <v>400</v>
      </c>
      <c r="AE313" s="23" t="s">
        <v>23</v>
      </c>
      <c r="AF313" s="23" t="s">
        <v>11</v>
      </c>
      <c r="AG313" s="23" t="s">
        <v>26</v>
      </c>
      <c r="AH313" s="23" t="s">
        <v>26</v>
      </c>
      <c r="AI313" s="23" t="s">
        <v>12</v>
      </c>
      <c r="AJ313" s="23" t="s">
        <v>11</v>
      </c>
      <c r="AK313" s="23" t="s">
        <v>23</v>
      </c>
      <c r="AL313" s="23" t="s">
        <v>13</v>
      </c>
      <c r="AM313" s="23" t="s">
        <v>82</v>
      </c>
      <c r="AN313" s="23" t="s">
        <v>14</v>
      </c>
      <c r="AO313" s="23" t="s">
        <v>14</v>
      </c>
      <c r="AP313" s="23" t="s">
        <v>36</v>
      </c>
      <c r="AQ313" s="23" t="s">
        <v>14</v>
      </c>
      <c r="AR313" s="23"/>
      <c r="AS313" s="23" t="s">
        <v>13</v>
      </c>
      <c r="AT313" s="23" t="s">
        <v>82</v>
      </c>
      <c r="AU313" s="23" t="s">
        <v>14</v>
      </c>
      <c r="AV313" s="25" t="s">
        <v>14</v>
      </c>
      <c r="AW313" s="25" t="s">
        <v>14</v>
      </c>
      <c r="AX313" s="26">
        <v>20</v>
      </c>
      <c r="AY313" s="26">
        <v>170.52</v>
      </c>
      <c r="AZ313" s="25" t="s">
        <v>14</v>
      </c>
      <c r="BA313" s="25" t="s">
        <v>14</v>
      </c>
      <c r="BB313" s="23" t="s">
        <v>14</v>
      </c>
      <c r="BC313" s="23" t="s">
        <v>15</v>
      </c>
      <c r="BD313" s="23" t="s">
        <v>26</v>
      </c>
      <c r="BE313" s="23" t="s">
        <v>11</v>
      </c>
      <c r="BF313" s="23" t="s">
        <v>663</v>
      </c>
      <c r="BG313" s="23" t="s">
        <v>11</v>
      </c>
      <c r="BH313" s="23" t="s">
        <v>17</v>
      </c>
      <c r="BI313" s="23" t="s">
        <v>14</v>
      </c>
      <c r="BJ313" s="23"/>
      <c r="BK313" s="23" t="s">
        <v>11</v>
      </c>
      <c r="BL313" s="23" t="s">
        <v>11</v>
      </c>
      <c r="BM313" s="23" t="s">
        <v>11</v>
      </c>
      <c r="BN313" s="23"/>
      <c r="BO313" s="24">
        <v>8.6999999999999993</v>
      </c>
      <c r="BP313" s="24">
        <v>247</v>
      </c>
      <c r="BQ313" s="24">
        <v>250</v>
      </c>
      <c r="BR313" s="24">
        <v>231</v>
      </c>
      <c r="BS313" s="24">
        <v>200</v>
      </c>
      <c r="BT313" s="23"/>
      <c r="BU313" s="23"/>
      <c r="BV313" s="24">
        <v>15.7</v>
      </c>
      <c r="BW313" s="24">
        <v>0.3</v>
      </c>
      <c r="BX313" s="23"/>
      <c r="BY313" s="24">
        <v>0.25</v>
      </c>
      <c r="BZ313" s="27">
        <v>0.3</v>
      </c>
      <c r="CA313" s="27">
        <v>0.25</v>
      </c>
      <c r="CB313" s="25"/>
      <c r="CC313" s="25"/>
      <c r="CD313" s="28">
        <v>15.8</v>
      </c>
      <c r="CE313" s="28">
        <v>0.3</v>
      </c>
      <c r="CF313" s="25"/>
      <c r="CG313" s="28">
        <v>0.25</v>
      </c>
      <c r="CH313" s="28">
        <v>16.61</v>
      </c>
      <c r="CI313" s="28">
        <v>0.5</v>
      </c>
      <c r="CJ313" s="28">
        <v>0.5</v>
      </c>
      <c r="CK313" s="28">
        <v>0</v>
      </c>
      <c r="CL313" s="28">
        <v>0</v>
      </c>
      <c r="CM313" s="28">
        <v>0.5</v>
      </c>
      <c r="CN313" s="25"/>
      <c r="CO313" s="28">
        <v>1</v>
      </c>
      <c r="CP313" s="30" t="s">
        <v>5</v>
      </c>
      <c r="CQ313" s="8">
        <f t="shared" si="45"/>
        <v>8444.7572132301193</v>
      </c>
      <c r="CR313" s="8">
        <f t="shared" si="46"/>
        <v>22</v>
      </c>
      <c r="CS313" s="8">
        <f t="shared" si="47"/>
        <v>1.5</v>
      </c>
      <c r="CT313" s="8">
        <f t="shared" si="48"/>
        <v>30</v>
      </c>
      <c r="CU313" s="8">
        <f t="shared" si="49"/>
        <v>200</v>
      </c>
      <c r="CV313" s="10">
        <f t="shared" si="50"/>
        <v>42118.44</v>
      </c>
      <c r="CW313" s="10">
        <f t="shared" si="53"/>
        <v>42.11844</v>
      </c>
      <c r="CX313" s="8" t="str">
        <f t="shared" si="51"/>
        <v>No</v>
      </c>
      <c r="CY313" s="30" t="s">
        <v>11</v>
      </c>
      <c r="CZ313" s="30" t="s">
        <v>11</v>
      </c>
      <c r="DA313" s="31" t="s">
        <v>11</v>
      </c>
      <c r="DB313" s="31" t="s">
        <v>11</v>
      </c>
      <c r="DC313" s="8" t="str">
        <f t="shared" si="52"/>
        <v>No</v>
      </c>
      <c r="DD313" s="8" t="s">
        <v>11</v>
      </c>
      <c r="DE313" s="30" t="s">
        <v>11</v>
      </c>
      <c r="DF313" s="10">
        <f t="shared" si="54"/>
        <v>49.844399999999993</v>
      </c>
      <c r="DG313" s="9">
        <f>IF(S313&lt;Monitors!$H$4,(S313*Monitors!$I$4)+Monitors!$J$4,IF(S313&lt;Monitors!$H$5,(S313*Monitors!$I$5)+Monitors!$J$5,IF(S313&lt;Monitors!$H$6,(S313*Monitors!$I$6)+Monitors!$J$6,IF(S313&lt;Monitors!$H$7,(Monitors!$I$7*S313)+Monitors!$J$7,IF(S313&lt;Monitors!$H$8,(S313*Monitors!$I$8)+Monitors!$J$8,IF(S313&lt;Monitors!$H$9,(S313*Monitors!$I$9)+Monitors!$J$9,IF(S313&lt;Monitors!$H$10,(S313*Monitors!$I$10)+Monitors!$J$10,IF(S313&lt;Monitors!$H$11,(S313*Monitors!$I$11)+Monitors!$J$11,Monitors!$J$12))))))))</f>
        <v>35.025000000000006</v>
      </c>
      <c r="DH313" s="10">
        <f>$DF313-(Monitors!$B$4*'All Data'!$W313)</f>
        <v>41.017199999999995</v>
      </c>
      <c r="DI313" s="10">
        <f>IF($CX313="Yes",DH313-(Monitors!$E$4*(DG313+(Monitors!$B$4*'All Data'!$W313))),'All Data'!DH313)</f>
        <v>41.017199999999995</v>
      </c>
      <c r="DJ313" s="10">
        <f>IF(DD313="Yes",'All Data'!DI313-(DG313*Monitors!$C$4),'All Data'!DI313)</f>
        <v>41.017199999999995</v>
      </c>
      <c r="DK313" s="10">
        <f>IF($DE313="Yes",DJ313-(DG313*Monitors!$D$4),'All Data'!DJ313)</f>
        <v>41.017199999999995</v>
      </c>
      <c r="DL313" s="10">
        <f>IF($CZ313="Yes",DK313-Monitors!$C$7,'All Data'!DK313)</f>
        <v>41.017199999999995</v>
      </c>
      <c r="DM313" s="10">
        <f>IF($DA313="Yes",DL313-Monitors!$D$7,'All Data'!DL313)</f>
        <v>41.017199999999995</v>
      </c>
      <c r="DN313" s="10">
        <f>IF(DB313="Yes",DM313-((DG313+(W313*Monitors!$B$4))*Monitors!$F$4),'All Data'!DM313)</f>
        <v>41.017199999999995</v>
      </c>
      <c r="DO313" s="8" t="str">
        <f t="shared" si="55"/>
        <v>No</v>
      </c>
      <c r="DP313" s="10">
        <v>1.6847376000000003</v>
      </c>
      <c r="DQ313" s="10">
        <v>14.015262399999999</v>
      </c>
      <c r="DR313" s="10">
        <v>14.015262399999999</v>
      </c>
      <c r="DS313" s="9">
        <v>16.257982106654769</v>
      </c>
      <c r="DT313" s="9" t="s">
        <v>23</v>
      </c>
      <c r="DU313" s="14">
        <v>0</v>
      </c>
    </row>
    <row r="314" spans="1:125" ht="18" customHeight="1">
      <c r="A314" s="29">
        <v>313</v>
      </c>
      <c r="B314" s="29">
        <v>13</v>
      </c>
      <c r="C314" s="29">
        <v>961</v>
      </c>
      <c r="D314" s="21">
        <v>41243</v>
      </c>
      <c r="E314" s="21">
        <v>41218</v>
      </c>
      <c r="F314" s="21">
        <v>41571</v>
      </c>
      <c r="G314" s="20" t="s">
        <v>4</v>
      </c>
      <c r="H314" s="20"/>
      <c r="I314" s="22">
        <v>6</v>
      </c>
      <c r="J314" s="20" t="s">
        <v>5</v>
      </c>
      <c r="K314" s="20" t="s">
        <v>26</v>
      </c>
      <c r="L314" s="20" t="s">
        <v>27</v>
      </c>
      <c r="M314" s="23" t="s">
        <v>27</v>
      </c>
      <c r="N314" s="23" t="s">
        <v>7</v>
      </c>
      <c r="O314" s="23" t="s">
        <v>26</v>
      </c>
      <c r="P314" s="24">
        <v>9.8000000000000007</v>
      </c>
      <c r="Q314" s="24">
        <v>17.399999999999999</v>
      </c>
      <c r="R314" s="24">
        <v>20</v>
      </c>
      <c r="S314" s="24">
        <v>170.52</v>
      </c>
      <c r="T314" s="24">
        <v>1.78</v>
      </c>
      <c r="U314" s="24">
        <v>900</v>
      </c>
      <c r="V314" s="24">
        <v>1600</v>
      </c>
      <c r="W314" s="24">
        <v>1.44</v>
      </c>
      <c r="X314" s="23" t="s">
        <v>40</v>
      </c>
      <c r="Y314" s="23" t="s">
        <v>40</v>
      </c>
      <c r="Z314" s="24">
        <v>8445</v>
      </c>
      <c r="AA314" s="24">
        <v>60</v>
      </c>
      <c r="AB314" s="24">
        <v>170</v>
      </c>
      <c r="AC314" s="24">
        <v>160</v>
      </c>
      <c r="AD314" s="23" t="s">
        <v>400</v>
      </c>
      <c r="AE314" s="23" t="s">
        <v>23</v>
      </c>
      <c r="AF314" s="23" t="s">
        <v>11</v>
      </c>
      <c r="AG314" s="23" t="s">
        <v>26</v>
      </c>
      <c r="AH314" s="23" t="s">
        <v>26</v>
      </c>
      <c r="AI314" s="23" t="s">
        <v>12</v>
      </c>
      <c r="AJ314" s="23" t="s">
        <v>11</v>
      </c>
      <c r="AK314" s="23" t="s">
        <v>23</v>
      </c>
      <c r="AL314" s="23" t="s">
        <v>13</v>
      </c>
      <c r="AM314" s="23" t="s">
        <v>82</v>
      </c>
      <c r="AN314" s="23" t="s">
        <v>14</v>
      </c>
      <c r="AO314" s="23" t="s">
        <v>14</v>
      </c>
      <c r="AP314" s="23" t="s">
        <v>36</v>
      </c>
      <c r="AQ314" s="23" t="s">
        <v>14</v>
      </c>
      <c r="AR314" s="23"/>
      <c r="AS314" s="23" t="s">
        <v>13</v>
      </c>
      <c r="AT314" s="23" t="s">
        <v>82</v>
      </c>
      <c r="AU314" s="23" t="s">
        <v>14</v>
      </c>
      <c r="AV314" s="25" t="s">
        <v>14</v>
      </c>
      <c r="AW314" s="25" t="s">
        <v>14</v>
      </c>
      <c r="AX314" s="26">
        <v>20</v>
      </c>
      <c r="AY314" s="26">
        <v>170.52</v>
      </c>
      <c r="AZ314" s="25" t="s">
        <v>14</v>
      </c>
      <c r="BA314" s="25" t="s">
        <v>14</v>
      </c>
      <c r="BB314" s="23" t="s">
        <v>14</v>
      </c>
      <c r="BC314" s="23" t="s">
        <v>15</v>
      </c>
      <c r="BD314" s="23" t="s">
        <v>26</v>
      </c>
      <c r="BE314" s="23" t="s">
        <v>11</v>
      </c>
      <c r="BF314" s="23" t="s">
        <v>663</v>
      </c>
      <c r="BG314" s="23" t="s">
        <v>11</v>
      </c>
      <c r="BH314" s="23" t="s">
        <v>17</v>
      </c>
      <c r="BI314" s="23" t="s">
        <v>14</v>
      </c>
      <c r="BJ314" s="23"/>
      <c r="BK314" s="23" t="s">
        <v>11</v>
      </c>
      <c r="BL314" s="23" t="s">
        <v>11</v>
      </c>
      <c r="BM314" s="23" t="s">
        <v>11</v>
      </c>
      <c r="BN314" s="23"/>
      <c r="BO314" s="24">
        <v>8.6999999999999993</v>
      </c>
      <c r="BP314" s="24">
        <v>247</v>
      </c>
      <c r="BQ314" s="24">
        <v>250</v>
      </c>
      <c r="BR314" s="24">
        <v>231</v>
      </c>
      <c r="BS314" s="24">
        <v>200</v>
      </c>
      <c r="BT314" s="23"/>
      <c r="BU314" s="23"/>
      <c r="BV314" s="24">
        <v>15.7</v>
      </c>
      <c r="BW314" s="24">
        <v>0.3</v>
      </c>
      <c r="BX314" s="23"/>
      <c r="BY314" s="24">
        <v>0.25</v>
      </c>
      <c r="BZ314" s="27">
        <v>0.3</v>
      </c>
      <c r="CA314" s="27">
        <v>0.25</v>
      </c>
      <c r="CB314" s="25"/>
      <c r="CC314" s="25"/>
      <c r="CD314" s="28">
        <v>15.8</v>
      </c>
      <c r="CE314" s="28">
        <v>0.3</v>
      </c>
      <c r="CF314" s="25"/>
      <c r="CG314" s="28">
        <v>0.25</v>
      </c>
      <c r="CH314" s="28">
        <v>16.61</v>
      </c>
      <c r="CI314" s="28">
        <v>0.5</v>
      </c>
      <c r="CJ314" s="28">
        <v>0.5</v>
      </c>
      <c r="CK314" s="28">
        <v>0</v>
      </c>
      <c r="CL314" s="28">
        <v>0</v>
      </c>
      <c r="CM314" s="28">
        <v>0.5</v>
      </c>
      <c r="CN314" s="25"/>
      <c r="CO314" s="28">
        <v>1</v>
      </c>
      <c r="CP314" s="30" t="s">
        <v>5</v>
      </c>
      <c r="CQ314" s="8">
        <f t="shared" si="45"/>
        <v>8444.7572132301193</v>
      </c>
      <c r="CR314" s="8">
        <f t="shared" si="46"/>
        <v>22</v>
      </c>
      <c r="CS314" s="8">
        <f t="shared" si="47"/>
        <v>1.5</v>
      </c>
      <c r="CT314" s="8">
        <f t="shared" si="48"/>
        <v>30</v>
      </c>
      <c r="CU314" s="8">
        <f t="shared" si="49"/>
        <v>200</v>
      </c>
      <c r="CV314" s="10">
        <f t="shared" si="50"/>
        <v>42118.44</v>
      </c>
      <c r="CW314" s="10">
        <f t="shared" si="53"/>
        <v>42.11844</v>
      </c>
      <c r="CX314" s="8" t="str">
        <f t="shared" si="51"/>
        <v>No</v>
      </c>
      <c r="CY314" s="30" t="s">
        <v>11</v>
      </c>
      <c r="CZ314" s="30" t="s">
        <v>11</v>
      </c>
      <c r="DA314" s="31" t="s">
        <v>11</v>
      </c>
      <c r="DB314" s="31" t="s">
        <v>11</v>
      </c>
      <c r="DC314" s="8" t="str">
        <f t="shared" si="52"/>
        <v>No</v>
      </c>
      <c r="DD314" s="8" t="s">
        <v>11</v>
      </c>
      <c r="DE314" s="30" t="s">
        <v>11</v>
      </c>
      <c r="DF314" s="10">
        <f t="shared" si="54"/>
        <v>49.844399999999993</v>
      </c>
      <c r="DG314" s="9">
        <f>IF(S314&lt;Monitors!$H$4,(S314*Monitors!$I$4)+Monitors!$J$4,IF(S314&lt;Monitors!$H$5,(S314*Monitors!$I$5)+Monitors!$J$5,IF(S314&lt;Monitors!$H$6,(S314*Monitors!$I$6)+Monitors!$J$6,IF(S314&lt;Monitors!$H$7,(Monitors!$I$7*S314)+Monitors!$J$7,IF(S314&lt;Monitors!$H$8,(S314*Monitors!$I$8)+Monitors!$J$8,IF(S314&lt;Monitors!$H$9,(S314*Monitors!$I$9)+Monitors!$J$9,IF(S314&lt;Monitors!$H$10,(S314*Monitors!$I$10)+Monitors!$J$10,IF(S314&lt;Monitors!$H$11,(S314*Monitors!$I$11)+Monitors!$J$11,Monitors!$J$12))))))))</f>
        <v>35.025000000000006</v>
      </c>
      <c r="DH314" s="10">
        <f>$DF314-(Monitors!$B$4*'All Data'!$W314)</f>
        <v>41.017199999999995</v>
      </c>
      <c r="DI314" s="10">
        <f>IF($CX314="Yes",DH314-(Monitors!$E$4*(DG314+(Monitors!$B$4*'All Data'!$W314))),'All Data'!DH314)</f>
        <v>41.017199999999995</v>
      </c>
      <c r="DJ314" s="10">
        <f>IF(DD314="Yes",'All Data'!DI314-(DG314*Monitors!$C$4),'All Data'!DI314)</f>
        <v>41.017199999999995</v>
      </c>
      <c r="DK314" s="10">
        <f>IF($DE314="Yes",DJ314-(DG314*Monitors!$D$4),'All Data'!DJ314)</f>
        <v>41.017199999999995</v>
      </c>
      <c r="DL314" s="10">
        <f>IF($CZ314="Yes",DK314-Monitors!$C$7,'All Data'!DK314)</f>
        <v>41.017199999999995</v>
      </c>
      <c r="DM314" s="10">
        <f>IF($DA314="Yes",DL314-Monitors!$D$7,'All Data'!DL314)</f>
        <v>41.017199999999995</v>
      </c>
      <c r="DN314" s="10">
        <f>IF(DB314="Yes",DM314-((DG314+(W314*Monitors!$B$4))*Monitors!$F$4),'All Data'!DM314)</f>
        <v>41.017199999999995</v>
      </c>
      <c r="DO314" s="8" t="str">
        <f t="shared" si="55"/>
        <v>No</v>
      </c>
      <c r="DP314" s="10">
        <v>1.6847376000000003</v>
      </c>
      <c r="DQ314" s="10">
        <v>14.015262399999999</v>
      </c>
      <c r="DR314" s="10">
        <v>14.015262399999999</v>
      </c>
      <c r="DS314" s="9">
        <v>16.257982106654769</v>
      </c>
      <c r="DT314" s="9" t="s">
        <v>23</v>
      </c>
      <c r="DU314" s="14">
        <v>0</v>
      </c>
    </row>
    <row r="315" spans="1:125" ht="18" customHeight="1">
      <c r="A315" s="29">
        <v>314</v>
      </c>
      <c r="B315" s="29">
        <v>31</v>
      </c>
      <c r="C315" s="29">
        <v>915</v>
      </c>
      <c r="D315" s="21">
        <v>41988</v>
      </c>
      <c r="E315" s="21">
        <v>41947</v>
      </c>
      <c r="F315" s="21">
        <v>41949</v>
      </c>
      <c r="G315" s="20" t="s">
        <v>233</v>
      </c>
      <c r="H315" s="20" t="s">
        <v>922</v>
      </c>
      <c r="I315" s="22">
        <v>6</v>
      </c>
      <c r="J315" s="20" t="s">
        <v>5</v>
      </c>
      <c r="K315" s="20"/>
      <c r="L315" s="20" t="s">
        <v>6</v>
      </c>
      <c r="M315" s="23"/>
      <c r="N315" s="23" t="s">
        <v>7</v>
      </c>
      <c r="O315" s="23"/>
      <c r="P315" s="24">
        <v>9.3000000000000007</v>
      </c>
      <c r="Q315" s="24">
        <v>17.100000000000001</v>
      </c>
      <c r="R315" s="24">
        <v>19.5</v>
      </c>
      <c r="S315" s="24">
        <v>158.41</v>
      </c>
      <c r="T315" s="24">
        <v>1.78</v>
      </c>
      <c r="U315" s="24">
        <v>900</v>
      </c>
      <c r="V315" s="24">
        <v>1600</v>
      </c>
      <c r="W315" s="24">
        <v>1.44</v>
      </c>
      <c r="X315" s="23" t="s">
        <v>40</v>
      </c>
      <c r="Y315" s="23" t="s">
        <v>40</v>
      </c>
      <c r="Z315" s="24">
        <v>9091</v>
      </c>
      <c r="AA315" s="24">
        <v>60</v>
      </c>
      <c r="AB315" s="24">
        <v>90</v>
      </c>
      <c r="AC315" s="24">
        <v>50</v>
      </c>
      <c r="AD315" s="23" t="s">
        <v>924</v>
      </c>
      <c r="AE315" s="23" t="s">
        <v>23</v>
      </c>
      <c r="AF315" s="23" t="s">
        <v>11</v>
      </c>
      <c r="AG315" s="23"/>
      <c r="AH315" s="23"/>
      <c r="AI315" s="23" t="s">
        <v>34</v>
      </c>
      <c r="AJ315" s="23" t="s">
        <v>11</v>
      </c>
      <c r="AK315" s="23" t="s">
        <v>23</v>
      </c>
      <c r="AL315" s="23" t="s">
        <v>111</v>
      </c>
      <c r="AM315" s="23"/>
      <c r="AN315" s="23" t="s">
        <v>14</v>
      </c>
      <c r="AO315" s="23"/>
      <c r="AP315" s="23" t="s">
        <v>14</v>
      </c>
      <c r="AQ315" s="23"/>
      <c r="AR315" s="23"/>
      <c r="AS315" s="23" t="s">
        <v>111</v>
      </c>
      <c r="AT315" s="23"/>
      <c r="AU315" s="23" t="s">
        <v>14</v>
      </c>
      <c r="AV315" s="25"/>
      <c r="AW315" s="25"/>
      <c r="AX315" s="26">
        <v>19.5</v>
      </c>
      <c r="AY315" s="26">
        <v>158.41</v>
      </c>
      <c r="AZ315" s="25" t="s">
        <v>14</v>
      </c>
      <c r="BA315" s="25" t="s">
        <v>14</v>
      </c>
      <c r="BB315" s="23"/>
      <c r="BC315" s="23" t="s">
        <v>15</v>
      </c>
      <c r="BD315" s="23"/>
      <c r="BE315" s="23" t="s">
        <v>23</v>
      </c>
      <c r="BF315" s="23" t="s">
        <v>16</v>
      </c>
      <c r="BG315" s="23" t="s">
        <v>11</v>
      </c>
      <c r="BH315" s="23" t="s">
        <v>17</v>
      </c>
      <c r="BI315" s="23"/>
      <c r="BJ315" s="23" t="s">
        <v>443</v>
      </c>
      <c r="BK315" s="23" t="s">
        <v>11</v>
      </c>
      <c r="BL315" s="23" t="s">
        <v>11</v>
      </c>
      <c r="BM315" s="23"/>
      <c r="BN315" s="23"/>
      <c r="BO315" s="24">
        <v>178.2</v>
      </c>
      <c r="BP315" s="24">
        <v>178.2</v>
      </c>
      <c r="BQ315" s="24">
        <v>178.2</v>
      </c>
      <c r="BR315" s="24">
        <v>178.2</v>
      </c>
      <c r="BS315" s="24">
        <v>178.2</v>
      </c>
      <c r="BT315" s="23"/>
      <c r="BU315" s="23"/>
      <c r="BV315" s="24">
        <v>15.7</v>
      </c>
      <c r="BW315" s="24">
        <v>0.3</v>
      </c>
      <c r="BX315" s="24">
        <v>0.3</v>
      </c>
      <c r="BY315" s="24">
        <v>0.26</v>
      </c>
      <c r="BZ315" s="27">
        <v>0.3</v>
      </c>
      <c r="CA315" s="27">
        <v>0.26</v>
      </c>
      <c r="CB315" s="25"/>
      <c r="CC315" s="25"/>
      <c r="CD315" s="25"/>
      <c r="CE315" s="25"/>
      <c r="CF315" s="25"/>
      <c r="CG315" s="25"/>
      <c r="CH315" s="28">
        <v>16.3</v>
      </c>
      <c r="CI315" s="28">
        <v>0.5</v>
      </c>
      <c r="CJ315" s="28">
        <v>0.5</v>
      </c>
      <c r="CK315" s="25"/>
      <c r="CL315" s="25"/>
      <c r="CM315" s="28">
        <v>0.57999999999999996</v>
      </c>
      <c r="CN315" s="25"/>
      <c r="CO315" s="28">
        <v>0</v>
      </c>
      <c r="CP315" s="30" t="s">
        <v>5</v>
      </c>
      <c r="CQ315" s="8">
        <f t="shared" si="45"/>
        <v>9090.3352061107253</v>
      </c>
      <c r="CR315" s="8">
        <f t="shared" si="46"/>
        <v>20</v>
      </c>
      <c r="CS315" s="8">
        <f t="shared" si="47"/>
        <v>1.5</v>
      </c>
      <c r="CT315" s="8">
        <f t="shared" si="48"/>
        <v>30</v>
      </c>
      <c r="CU315" s="8">
        <f t="shared" si="49"/>
        <v>100</v>
      </c>
      <c r="CV315" s="10">
        <f t="shared" si="50"/>
        <v>28228.661999999997</v>
      </c>
      <c r="CW315" s="10">
        <f t="shared" si="53"/>
        <v>28.228661999999996</v>
      </c>
      <c r="CX315" s="8" t="str">
        <f t="shared" si="51"/>
        <v>No</v>
      </c>
      <c r="CY315" s="30" t="s">
        <v>11</v>
      </c>
      <c r="CZ315" s="30" t="s">
        <v>11</v>
      </c>
      <c r="DA315" s="31" t="s">
        <v>11</v>
      </c>
      <c r="DB315" s="31" t="s">
        <v>11</v>
      </c>
      <c r="DC315" s="8" t="str">
        <f t="shared" si="52"/>
        <v>No</v>
      </c>
      <c r="DD315" s="8" t="s">
        <v>11</v>
      </c>
      <c r="DE315" s="30" t="s">
        <v>11</v>
      </c>
      <c r="DF315" s="10">
        <f t="shared" si="54"/>
        <v>49.844399999999993</v>
      </c>
      <c r="DG315" s="9">
        <f>IF(S315&lt;Monitors!$H$4,(S315*Monitors!$I$4)+Monitors!$J$4,IF(S315&lt;Monitors!$H$5,(S315*Monitors!$I$5)+Monitors!$J$5,IF(S315&lt;Monitors!$H$6,(S315*Monitors!$I$6)+Monitors!$J$6,IF(S315&lt;Monitors!$H$7,(Monitors!$I$7*S315)+Monitors!$J$7,IF(S315&lt;Monitors!$H$8,(S315*Monitors!$I$8)+Monitors!$J$8,IF(S315&lt;Monitors!$H$9,(S315*Monitors!$I$9)+Monitors!$J$9,IF(S315&lt;Monitors!$H$10,(S315*Monitors!$I$10)+Monitors!$J$10,IF(S315&lt;Monitors!$H$11,(S315*Monitors!$I$11)+Monitors!$J$11,Monitors!$J$12))))))))</f>
        <v>32.502083333333331</v>
      </c>
      <c r="DH315" s="10">
        <f>$DF315-(Monitors!$B$4*'All Data'!$W315)</f>
        <v>41.017199999999995</v>
      </c>
      <c r="DI315" s="10">
        <f>IF($CX315="Yes",DH315-(Monitors!$E$4*(DG315+(Monitors!$B$4*'All Data'!$W315))),'All Data'!DH315)</f>
        <v>41.017199999999995</v>
      </c>
      <c r="DJ315" s="10">
        <f>IF(DD315="Yes",'All Data'!DI315-(DG315*Monitors!$C$4),'All Data'!DI315)</f>
        <v>41.017199999999995</v>
      </c>
      <c r="DK315" s="10">
        <f>IF($DE315="Yes",DJ315-(DG315*Monitors!$D$4),'All Data'!DJ315)</f>
        <v>41.017199999999995</v>
      </c>
      <c r="DL315" s="10">
        <f>IF($CZ315="Yes",DK315-Monitors!$C$7,'All Data'!DK315)</f>
        <v>41.017199999999995</v>
      </c>
      <c r="DM315" s="10">
        <f>IF($DA315="Yes",DL315-Monitors!$D$7,'All Data'!DL315)</f>
        <v>41.017199999999995</v>
      </c>
      <c r="DN315" s="10">
        <f>IF(DB315="Yes",DM315-((DG315+(W315*Monitors!$B$4))*Monitors!$F$4),'All Data'!DM315)</f>
        <v>41.017199999999995</v>
      </c>
      <c r="DO315" s="8" t="str">
        <f t="shared" si="55"/>
        <v>No</v>
      </c>
      <c r="DP315" s="10">
        <v>1.12914648</v>
      </c>
      <c r="DQ315" s="10">
        <v>14.57085352</v>
      </c>
      <c r="DR315" s="10">
        <v>14.57085352</v>
      </c>
      <c r="DS315" s="9">
        <v>15.112756184541798</v>
      </c>
      <c r="DT315" s="9" t="s">
        <v>23</v>
      </c>
      <c r="DU315" s="14">
        <v>0</v>
      </c>
    </row>
    <row r="316" spans="1:125" ht="18" customHeight="1">
      <c r="A316" s="29">
        <v>315</v>
      </c>
      <c r="B316" s="29">
        <v>21</v>
      </c>
      <c r="C316" s="29">
        <v>59</v>
      </c>
      <c r="D316" s="21">
        <v>41276</v>
      </c>
      <c r="E316" s="21">
        <v>41334</v>
      </c>
      <c r="F316" s="21">
        <v>41340</v>
      </c>
      <c r="G316" s="20" t="s">
        <v>4</v>
      </c>
      <c r="H316" s="20" t="s">
        <v>26</v>
      </c>
      <c r="I316" s="22">
        <v>6</v>
      </c>
      <c r="J316" s="20" t="s">
        <v>5</v>
      </c>
      <c r="K316" s="20" t="s">
        <v>26</v>
      </c>
      <c r="L316" s="20" t="s">
        <v>27</v>
      </c>
      <c r="M316" s="23" t="s">
        <v>27</v>
      </c>
      <c r="N316" s="23" t="s">
        <v>7</v>
      </c>
      <c r="O316" s="23" t="s">
        <v>26</v>
      </c>
      <c r="P316" s="24">
        <v>9.8000000000000007</v>
      </c>
      <c r="Q316" s="24">
        <v>16.7</v>
      </c>
      <c r="R316" s="24">
        <v>20</v>
      </c>
      <c r="S316" s="24">
        <v>163.22</v>
      </c>
      <c r="T316" s="24">
        <v>1.78</v>
      </c>
      <c r="U316" s="24">
        <v>900</v>
      </c>
      <c r="V316" s="24">
        <v>1600</v>
      </c>
      <c r="W316" s="24">
        <v>1.44</v>
      </c>
      <c r="X316" s="23" t="s">
        <v>40</v>
      </c>
      <c r="Y316" s="23" t="s">
        <v>40</v>
      </c>
      <c r="Z316" s="24">
        <v>8823</v>
      </c>
      <c r="AA316" s="24">
        <v>60</v>
      </c>
      <c r="AB316" s="24">
        <v>160</v>
      </c>
      <c r="AC316" s="24">
        <v>160</v>
      </c>
      <c r="AD316" s="23" t="s">
        <v>300</v>
      </c>
      <c r="AE316" s="23" t="s">
        <v>23</v>
      </c>
      <c r="AF316" s="23" t="s">
        <v>11</v>
      </c>
      <c r="AG316" s="23"/>
      <c r="AH316" s="23"/>
      <c r="AI316" s="23" t="s">
        <v>12</v>
      </c>
      <c r="AJ316" s="23" t="s">
        <v>23</v>
      </c>
      <c r="AK316" s="23" t="s">
        <v>23</v>
      </c>
      <c r="AL316" s="23" t="s">
        <v>129</v>
      </c>
      <c r="AM316" s="23" t="s">
        <v>26</v>
      </c>
      <c r="AN316" s="23" t="s">
        <v>14</v>
      </c>
      <c r="AO316" s="23" t="s">
        <v>26</v>
      </c>
      <c r="AP316" s="23" t="s">
        <v>14</v>
      </c>
      <c r="AQ316" s="23" t="s">
        <v>26</v>
      </c>
      <c r="AR316" s="23"/>
      <c r="AS316" s="23" t="s">
        <v>129</v>
      </c>
      <c r="AT316" s="23" t="s">
        <v>26</v>
      </c>
      <c r="AU316" s="23" t="s">
        <v>14</v>
      </c>
      <c r="AV316" s="25" t="s">
        <v>26</v>
      </c>
      <c r="AW316" s="25" t="s">
        <v>26</v>
      </c>
      <c r="AX316" s="26">
        <v>20</v>
      </c>
      <c r="AY316" s="26">
        <v>163.22</v>
      </c>
      <c r="AZ316" s="25" t="s">
        <v>14</v>
      </c>
      <c r="BA316" s="25" t="s">
        <v>14</v>
      </c>
      <c r="BB316" s="23" t="s">
        <v>26</v>
      </c>
      <c r="BC316" s="23" t="s">
        <v>15</v>
      </c>
      <c r="BD316" s="23" t="s">
        <v>26</v>
      </c>
      <c r="BE316" s="23" t="s">
        <v>11</v>
      </c>
      <c r="BF316" s="23" t="s">
        <v>41</v>
      </c>
      <c r="BG316" s="23" t="s">
        <v>11</v>
      </c>
      <c r="BH316" s="23" t="s">
        <v>17</v>
      </c>
      <c r="BI316" s="23" t="s">
        <v>26</v>
      </c>
      <c r="BJ316" s="23"/>
      <c r="BK316" s="23" t="s">
        <v>11</v>
      </c>
      <c r="BL316" s="23" t="s">
        <v>11</v>
      </c>
      <c r="BM316" s="23" t="s">
        <v>11</v>
      </c>
      <c r="BN316" s="23"/>
      <c r="BO316" s="24">
        <v>0</v>
      </c>
      <c r="BP316" s="24">
        <v>275</v>
      </c>
      <c r="BQ316" s="24">
        <v>238.4</v>
      </c>
      <c r="BR316" s="24">
        <v>275</v>
      </c>
      <c r="BS316" s="24">
        <v>200</v>
      </c>
      <c r="BT316" s="23"/>
      <c r="BU316" s="23"/>
      <c r="BV316" s="24">
        <v>15.78</v>
      </c>
      <c r="BW316" s="24">
        <v>0.17</v>
      </c>
      <c r="BX316" s="23"/>
      <c r="BY316" s="24">
        <v>0.15</v>
      </c>
      <c r="BZ316" s="27">
        <v>0.17</v>
      </c>
      <c r="CA316" s="27">
        <v>0.15</v>
      </c>
      <c r="CB316" s="25"/>
      <c r="CC316" s="25"/>
      <c r="CD316" s="28">
        <v>15.79</v>
      </c>
      <c r="CE316" s="28">
        <v>0.19</v>
      </c>
      <c r="CF316" s="25"/>
      <c r="CG316" s="28">
        <v>0.16</v>
      </c>
      <c r="CH316" s="28">
        <v>16.61</v>
      </c>
      <c r="CI316" s="28">
        <v>0.5</v>
      </c>
      <c r="CJ316" s="28">
        <v>0.5</v>
      </c>
      <c r="CK316" s="28">
        <v>0</v>
      </c>
      <c r="CL316" s="28">
        <v>0</v>
      </c>
      <c r="CM316" s="28">
        <v>0.4</v>
      </c>
      <c r="CN316" s="25"/>
      <c r="CO316" s="28">
        <v>0</v>
      </c>
      <c r="CP316" s="30" t="s">
        <v>5</v>
      </c>
      <c r="CQ316" s="8">
        <f t="shared" si="45"/>
        <v>8822.4482293836536</v>
      </c>
      <c r="CR316" s="8">
        <f t="shared" si="46"/>
        <v>22</v>
      </c>
      <c r="CS316" s="8">
        <f t="shared" si="47"/>
        <v>1.5</v>
      </c>
      <c r="CT316" s="8">
        <f t="shared" si="48"/>
        <v>30</v>
      </c>
      <c r="CU316" s="8">
        <f t="shared" si="49"/>
        <v>200</v>
      </c>
      <c r="CV316" s="10">
        <f t="shared" si="50"/>
        <v>44885.5</v>
      </c>
      <c r="CW316" s="10">
        <f t="shared" si="53"/>
        <v>44.8855</v>
      </c>
      <c r="CX316" s="8" t="str">
        <f t="shared" si="51"/>
        <v>No</v>
      </c>
      <c r="CY316" s="30" t="s">
        <v>11</v>
      </c>
      <c r="CZ316" s="30" t="s">
        <v>11</v>
      </c>
      <c r="DA316" s="31" t="s">
        <v>11</v>
      </c>
      <c r="DB316" s="31" t="s">
        <v>11</v>
      </c>
      <c r="DC316" s="8" t="str">
        <f t="shared" si="52"/>
        <v>No</v>
      </c>
      <c r="DD316" s="8" t="s">
        <v>11</v>
      </c>
      <c r="DE316" s="30" t="s">
        <v>11</v>
      </c>
      <c r="DF316" s="10">
        <f t="shared" si="54"/>
        <v>49.349460000000001</v>
      </c>
      <c r="DG316" s="9">
        <f>IF(S316&lt;Monitors!$H$4,(S316*Monitors!$I$4)+Monitors!$J$4,IF(S316&lt;Monitors!$H$5,(S316*Monitors!$I$5)+Monitors!$J$5,IF(S316&lt;Monitors!$H$6,(S316*Monitors!$I$6)+Monitors!$J$6,IF(S316&lt;Monitors!$H$7,(Monitors!$I$7*S316)+Monitors!$J$7,IF(S316&lt;Monitors!$H$8,(S316*Monitors!$I$8)+Monitors!$J$8,IF(S316&lt;Monitors!$H$9,(S316*Monitors!$I$9)+Monitors!$J$9,IF(S316&lt;Monitors!$H$10,(S316*Monitors!$I$10)+Monitors!$J$10,IF(S316&lt;Monitors!$H$11,(S316*Monitors!$I$11)+Monitors!$J$11,Monitors!$J$12))))))))</f>
        <v>33.50416666666667</v>
      </c>
      <c r="DH316" s="10">
        <f>$DF316-(Monitors!$B$4*'All Data'!$W316)</f>
        <v>40.522260000000003</v>
      </c>
      <c r="DI316" s="10">
        <f>IF($CX316="Yes",DH316-(Monitors!$E$4*(DG316+(Monitors!$B$4*'All Data'!$W316))),'All Data'!DH316)</f>
        <v>40.522260000000003</v>
      </c>
      <c r="DJ316" s="10">
        <f>IF(DD316="Yes",'All Data'!DI316-(DG316*Monitors!$C$4),'All Data'!DI316)</f>
        <v>40.522260000000003</v>
      </c>
      <c r="DK316" s="10">
        <f>IF($DE316="Yes",DJ316-(DG316*Monitors!$D$4),'All Data'!DJ316)</f>
        <v>40.522260000000003</v>
      </c>
      <c r="DL316" s="10">
        <f>IF($CZ316="Yes",DK316-Monitors!$C$7,'All Data'!DK316)</f>
        <v>40.522260000000003</v>
      </c>
      <c r="DM316" s="10">
        <f>IF($DA316="Yes",DL316-Monitors!$D$7,'All Data'!DL316)</f>
        <v>40.522260000000003</v>
      </c>
      <c r="DN316" s="10">
        <f>IF(DB316="Yes",DM316-((DG316+(W316*Monitors!$B$4))*Monitors!$F$4),'All Data'!DM316)</f>
        <v>40.522260000000003</v>
      </c>
      <c r="DO316" s="8" t="str">
        <f t="shared" si="55"/>
        <v>No</v>
      </c>
      <c r="DP316" s="10">
        <v>1.7954200000000002</v>
      </c>
      <c r="DQ316" s="10">
        <v>13.984579999999999</v>
      </c>
      <c r="DR316" s="10">
        <v>13.984579999999999</v>
      </c>
      <c r="DS316" s="9">
        <v>15.567846568478974</v>
      </c>
      <c r="DT316" s="9" t="s">
        <v>23</v>
      </c>
      <c r="DU316" s="14">
        <v>0</v>
      </c>
    </row>
    <row r="317" spans="1:125" ht="18" customHeight="1">
      <c r="A317" s="29">
        <v>316</v>
      </c>
      <c r="B317" s="29">
        <v>38</v>
      </c>
      <c r="C317" s="29">
        <v>1062</v>
      </c>
      <c r="D317" s="21">
        <v>41426</v>
      </c>
      <c r="E317" s="21">
        <v>41417</v>
      </c>
      <c r="F317" s="21">
        <v>41423</v>
      </c>
      <c r="G317" s="20" t="s">
        <v>4</v>
      </c>
      <c r="H317" s="20"/>
      <c r="I317" s="22">
        <v>6</v>
      </c>
      <c r="J317" s="20" t="s">
        <v>5</v>
      </c>
      <c r="K317" s="20"/>
      <c r="L317" s="20" t="s">
        <v>6</v>
      </c>
      <c r="M317" s="23"/>
      <c r="N317" s="23" t="s">
        <v>7</v>
      </c>
      <c r="O317" s="23"/>
      <c r="P317" s="24">
        <v>9.8000000000000007</v>
      </c>
      <c r="Q317" s="24">
        <v>17.399999999999999</v>
      </c>
      <c r="R317" s="24">
        <v>20</v>
      </c>
      <c r="S317" s="24">
        <v>171</v>
      </c>
      <c r="T317" s="24">
        <v>1.78</v>
      </c>
      <c r="U317" s="24">
        <v>900</v>
      </c>
      <c r="V317" s="24">
        <v>1600</v>
      </c>
      <c r="W317" s="24">
        <v>1.44</v>
      </c>
      <c r="X317" s="23" t="s">
        <v>40</v>
      </c>
      <c r="Y317" s="23" t="s">
        <v>40</v>
      </c>
      <c r="Z317" s="24">
        <v>8424</v>
      </c>
      <c r="AA317" s="24">
        <v>60</v>
      </c>
      <c r="AB317" s="24">
        <v>170</v>
      </c>
      <c r="AC317" s="24">
        <v>160</v>
      </c>
      <c r="AD317" s="23" t="s">
        <v>10</v>
      </c>
      <c r="AE317" s="23" t="s">
        <v>11</v>
      </c>
      <c r="AF317" s="23" t="s">
        <v>11</v>
      </c>
      <c r="AG317" s="23"/>
      <c r="AH317" s="23"/>
      <c r="AI317" s="23" t="s">
        <v>12</v>
      </c>
      <c r="AJ317" s="23" t="s">
        <v>11</v>
      </c>
      <c r="AK317" s="23" t="s">
        <v>23</v>
      </c>
      <c r="AL317" s="23" t="s">
        <v>13</v>
      </c>
      <c r="AM317" s="23"/>
      <c r="AN317" s="23" t="s">
        <v>14</v>
      </c>
      <c r="AO317" s="23"/>
      <c r="AP317" s="23" t="s">
        <v>14</v>
      </c>
      <c r="AQ317" s="23"/>
      <c r="AR317" s="23"/>
      <c r="AS317" s="23" t="s">
        <v>13</v>
      </c>
      <c r="AT317" s="23"/>
      <c r="AU317" s="23" t="s">
        <v>14</v>
      </c>
      <c r="AV317" s="25"/>
      <c r="AW317" s="25"/>
      <c r="AX317" s="26">
        <v>20</v>
      </c>
      <c r="AY317" s="26">
        <v>171</v>
      </c>
      <c r="AZ317" s="25" t="s">
        <v>14</v>
      </c>
      <c r="BA317" s="25" t="s">
        <v>14</v>
      </c>
      <c r="BB317" s="23"/>
      <c r="BC317" s="23" t="s">
        <v>15</v>
      </c>
      <c r="BD317" s="23"/>
      <c r="BE317" s="23" t="s">
        <v>11</v>
      </c>
      <c r="BF317" s="23" t="s">
        <v>275</v>
      </c>
      <c r="BG317" s="23" t="s">
        <v>11</v>
      </c>
      <c r="BH317" s="23" t="s">
        <v>17</v>
      </c>
      <c r="BI317" s="23"/>
      <c r="BJ317" s="23" t="s">
        <v>272</v>
      </c>
      <c r="BK317" s="23" t="s">
        <v>11</v>
      </c>
      <c r="BL317" s="23" t="s">
        <v>11</v>
      </c>
      <c r="BM317" s="23"/>
      <c r="BN317" s="23"/>
      <c r="BO317" s="24">
        <v>5.8</v>
      </c>
      <c r="BP317" s="24">
        <v>233</v>
      </c>
      <c r="BQ317" s="24">
        <v>250</v>
      </c>
      <c r="BR317" s="24">
        <v>232.9</v>
      </c>
      <c r="BS317" s="24">
        <v>200.7</v>
      </c>
      <c r="BT317" s="23"/>
      <c r="BU317" s="23"/>
      <c r="BV317" s="24">
        <v>15.78</v>
      </c>
      <c r="BW317" s="24">
        <v>0.1</v>
      </c>
      <c r="BX317" s="23"/>
      <c r="BY317" s="24">
        <v>7.0000000000000007E-2</v>
      </c>
      <c r="BZ317" s="27">
        <v>0.1</v>
      </c>
      <c r="CA317" s="27">
        <v>7.0000000000000007E-2</v>
      </c>
      <c r="CB317" s="25"/>
      <c r="CC317" s="25"/>
      <c r="CD317" s="28">
        <v>15.94</v>
      </c>
      <c r="CE317" s="28">
        <v>0.11</v>
      </c>
      <c r="CF317" s="25"/>
      <c r="CG317" s="28">
        <v>7.0000000000000007E-2</v>
      </c>
      <c r="CH317" s="28">
        <v>16.600000000000001</v>
      </c>
      <c r="CI317" s="28">
        <v>0.5</v>
      </c>
      <c r="CJ317" s="28">
        <v>0.5</v>
      </c>
      <c r="CK317" s="25"/>
      <c r="CL317" s="25"/>
      <c r="CM317" s="28">
        <v>0.49</v>
      </c>
      <c r="CN317" s="25"/>
      <c r="CO317" s="28">
        <v>0</v>
      </c>
      <c r="CP317" s="30" t="s">
        <v>5</v>
      </c>
      <c r="CQ317" s="8">
        <f t="shared" si="45"/>
        <v>8421.0526315789466</v>
      </c>
      <c r="CR317" s="8">
        <f t="shared" si="46"/>
        <v>22</v>
      </c>
      <c r="CS317" s="8">
        <f t="shared" si="47"/>
        <v>1.5</v>
      </c>
      <c r="CT317" s="8">
        <f t="shared" si="48"/>
        <v>30</v>
      </c>
      <c r="CU317" s="8">
        <f t="shared" si="49"/>
        <v>200</v>
      </c>
      <c r="CV317" s="10">
        <f t="shared" si="50"/>
        <v>39843</v>
      </c>
      <c r="CW317" s="10">
        <f t="shared" si="53"/>
        <v>39.843000000000004</v>
      </c>
      <c r="CX317" s="8" t="str">
        <f t="shared" si="51"/>
        <v>No</v>
      </c>
      <c r="CY317" s="30" t="s">
        <v>11</v>
      </c>
      <c r="CZ317" s="30" t="s">
        <v>11</v>
      </c>
      <c r="DA317" s="31" t="s">
        <v>11</v>
      </c>
      <c r="DB317" s="31" t="s">
        <v>11</v>
      </c>
      <c r="DC317" s="8" t="str">
        <f t="shared" si="52"/>
        <v>No</v>
      </c>
      <c r="DD317" s="8" t="s">
        <v>11</v>
      </c>
      <c r="DE317" s="30" t="s">
        <v>11</v>
      </c>
      <c r="DF317" s="10">
        <f t="shared" si="54"/>
        <v>48.950879999999998</v>
      </c>
      <c r="DG317" s="9">
        <f>IF(S317&lt;Monitors!$H$4,(S317*Monitors!$I$4)+Monitors!$J$4,IF(S317&lt;Monitors!$H$5,(S317*Monitors!$I$5)+Monitors!$J$5,IF(S317&lt;Monitors!$H$6,(S317*Monitors!$I$6)+Monitors!$J$6,IF(S317&lt;Monitors!$H$7,(Monitors!$I$7*S317)+Monitors!$J$7,IF(S317&lt;Monitors!$H$8,(S317*Monitors!$I$8)+Monitors!$J$8,IF(S317&lt;Monitors!$H$9,(S317*Monitors!$I$9)+Monitors!$J$9,IF(S317&lt;Monitors!$H$10,(S317*Monitors!$I$10)+Monitors!$J$10,IF(S317&lt;Monitors!$H$11,(S317*Monitors!$I$11)+Monitors!$J$11,Monitors!$J$12))))))))</f>
        <v>35.125</v>
      </c>
      <c r="DH317" s="10">
        <f>$DF317-(Monitors!$B$4*'All Data'!$W317)</f>
        <v>40.12368</v>
      </c>
      <c r="DI317" s="10">
        <f>IF($CX317="Yes",DH317-(Monitors!$E$4*(DG317+(Monitors!$B$4*'All Data'!$W317))),'All Data'!DH317)</f>
        <v>40.12368</v>
      </c>
      <c r="DJ317" s="10">
        <f>IF(DD317="Yes",'All Data'!DI317-(DG317*Monitors!$C$4),'All Data'!DI317)</f>
        <v>40.12368</v>
      </c>
      <c r="DK317" s="10">
        <f>IF($DE317="Yes",DJ317-(DG317*Monitors!$D$4),'All Data'!DJ317)</f>
        <v>40.12368</v>
      </c>
      <c r="DL317" s="10">
        <f>IF($CZ317="Yes",DK317-Monitors!$C$7,'All Data'!DK317)</f>
        <v>40.12368</v>
      </c>
      <c r="DM317" s="10">
        <f>IF($DA317="Yes",DL317-Monitors!$D$7,'All Data'!DL317)</f>
        <v>40.12368</v>
      </c>
      <c r="DN317" s="10">
        <f>IF(DB317="Yes",DM317-((DG317+(W317*Monitors!$B$4))*Monitors!$F$4),'All Data'!DM317)</f>
        <v>40.12368</v>
      </c>
      <c r="DO317" s="8" t="str">
        <f t="shared" si="55"/>
        <v>No</v>
      </c>
      <c r="DP317" s="10">
        <v>1.59372</v>
      </c>
      <c r="DQ317" s="10">
        <v>14.18628</v>
      </c>
      <c r="DR317" s="10">
        <v>14.18628</v>
      </c>
      <c r="DS317" s="9">
        <v>16.303337049671832</v>
      </c>
      <c r="DT317" s="9" t="s">
        <v>23</v>
      </c>
      <c r="DU317" s="14">
        <v>0</v>
      </c>
    </row>
    <row r="318" spans="1:125" ht="18" customHeight="1">
      <c r="A318" s="29">
        <v>317</v>
      </c>
      <c r="B318" s="29">
        <v>45</v>
      </c>
      <c r="C318" s="29">
        <v>55</v>
      </c>
      <c r="D318" s="21">
        <v>41501</v>
      </c>
      <c r="E318" s="21">
        <v>41431</v>
      </c>
      <c r="F318" s="21">
        <v>41501</v>
      </c>
      <c r="G318" s="20" t="s">
        <v>233</v>
      </c>
      <c r="H318" s="20"/>
      <c r="I318" s="22">
        <v>6</v>
      </c>
      <c r="J318" s="20" t="s">
        <v>5</v>
      </c>
      <c r="K318" s="20"/>
      <c r="L318" s="20" t="s">
        <v>376</v>
      </c>
      <c r="M318" s="23" t="s">
        <v>376</v>
      </c>
      <c r="N318" s="23" t="s">
        <v>7</v>
      </c>
      <c r="O318" s="23"/>
      <c r="P318" s="24">
        <v>9.8000000000000007</v>
      </c>
      <c r="Q318" s="24">
        <v>17.399999999999999</v>
      </c>
      <c r="R318" s="24">
        <v>20</v>
      </c>
      <c r="S318" s="24">
        <v>170.52</v>
      </c>
      <c r="T318" s="24">
        <v>1.78</v>
      </c>
      <c r="U318" s="24">
        <v>900</v>
      </c>
      <c r="V318" s="24">
        <v>1600</v>
      </c>
      <c r="W318" s="24">
        <v>1.44</v>
      </c>
      <c r="X318" s="23" t="s">
        <v>40</v>
      </c>
      <c r="Y318" s="23" t="s">
        <v>40</v>
      </c>
      <c r="Z318" s="24">
        <v>8445</v>
      </c>
      <c r="AA318" s="24">
        <v>60</v>
      </c>
      <c r="AB318" s="24">
        <v>160</v>
      </c>
      <c r="AC318" s="24">
        <v>160</v>
      </c>
      <c r="AD318" s="23" t="s">
        <v>377</v>
      </c>
      <c r="AE318" s="23" t="s">
        <v>23</v>
      </c>
      <c r="AF318" s="23" t="s">
        <v>11</v>
      </c>
      <c r="AG318" s="23"/>
      <c r="AH318" s="23"/>
      <c r="AI318" s="23" t="s">
        <v>12</v>
      </c>
      <c r="AJ318" s="23" t="s">
        <v>23</v>
      </c>
      <c r="AK318" s="23" t="s">
        <v>23</v>
      </c>
      <c r="AL318" s="23" t="s">
        <v>25</v>
      </c>
      <c r="AM318" s="23"/>
      <c r="AN318" s="23" t="s">
        <v>14</v>
      </c>
      <c r="AO318" s="23"/>
      <c r="AP318" s="23" t="s">
        <v>14</v>
      </c>
      <c r="AQ318" s="23"/>
      <c r="AR318" s="23"/>
      <c r="AS318" s="23" t="s">
        <v>25</v>
      </c>
      <c r="AT318" s="23"/>
      <c r="AU318" s="23" t="s">
        <v>14</v>
      </c>
      <c r="AV318" s="25"/>
      <c r="AW318" s="25"/>
      <c r="AX318" s="26">
        <v>20</v>
      </c>
      <c r="AY318" s="26">
        <v>170.52</v>
      </c>
      <c r="AZ318" s="25" t="s">
        <v>14</v>
      </c>
      <c r="BA318" s="25" t="s">
        <v>14</v>
      </c>
      <c r="BB318" s="23"/>
      <c r="BC318" s="23" t="s">
        <v>15</v>
      </c>
      <c r="BD318" s="23"/>
      <c r="BE318" s="23" t="s">
        <v>11</v>
      </c>
      <c r="BF318" s="23" t="s">
        <v>378</v>
      </c>
      <c r="BG318" s="23" t="s">
        <v>11</v>
      </c>
      <c r="BH318" s="23" t="s">
        <v>17</v>
      </c>
      <c r="BI318" s="23"/>
      <c r="BJ318" s="23"/>
      <c r="BK318" s="23" t="s">
        <v>11</v>
      </c>
      <c r="BL318" s="23" t="s">
        <v>11</v>
      </c>
      <c r="BM318" s="23" t="s">
        <v>11</v>
      </c>
      <c r="BN318" s="23"/>
      <c r="BO318" s="24">
        <v>0.6</v>
      </c>
      <c r="BP318" s="24">
        <v>177</v>
      </c>
      <c r="BQ318" s="24">
        <v>250</v>
      </c>
      <c r="BR318" s="24">
        <v>141</v>
      </c>
      <c r="BS318" s="24">
        <v>177</v>
      </c>
      <c r="BT318" s="23"/>
      <c r="BU318" s="23"/>
      <c r="BV318" s="24">
        <v>15.8</v>
      </c>
      <c r="BW318" s="24">
        <v>0.2</v>
      </c>
      <c r="BX318" s="23"/>
      <c r="BY318" s="24">
        <v>0.2</v>
      </c>
      <c r="BZ318" s="27">
        <v>0.2</v>
      </c>
      <c r="CA318" s="27">
        <v>0.2</v>
      </c>
      <c r="CB318" s="25"/>
      <c r="CC318" s="25"/>
      <c r="CD318" s="28">
        <v>15.8</v>
      </c>
      <c r="CE318" s="28">
        <v>0.2</v>
      </c>
      <c r="CF318" s="25"/>
      <c r="CG318" s="28">
        <v>0.2</v>
      </c>
      <c r="CH318" s="28">
        <v>16.600000000000001</v>
      </c>
      <c r="CI318" s="28">
        <v>0.5</v>
      </c>
      <c r="CJ318" s="28">
        <v>0.5</v>
      </c>
      <c r="CK318" s="25"/>
      <c r="CL318" s="25"/>
      <c r="CM318" s="28">
        <v>0.53</v>
      </c>
      <c r="CN318" s="25"/>
      <c r="CO318" s="28">
        <v>0</v>
      </c>
      <c r="CP318" s="30" t="s">
        <v>5</v>
      </c>
      <c r="CQ318" s="8">
        <f t="shared" si="45"/>
        <v>8444.7572132301193</v>
      </c>
      <c r="CR318" s="8">
        <f t="shared" si="46"/>
        <v>22</v>
      </c>
      <c r="CS318" s="8">
        <f t="shared" si="47"/>
        <v>1.5</v>
      </c>
      <c r="CT318" s="8">
        <f t="shared" si="48"/>
        <v>30</v>
      </c>
      <c r="CU318" s="8">
        <f t="shared" si="49"/>
        <v>100</v>
      </c>
      <c r="CV318" s="10">
        <f t="shared" si="50"/>
        <v>30182.04</v>
      </c>
      <c r="CW318" s="10">
        <f t="shared" si="53"/>
        <v>30.182040000000001</v>
      </c>
      <c r="CX318" s="8" t="str">
        <f t="shared" si="51"/>
        <v>No</v>
      </c>
      <c r="CY318" s="30" t="s">
        <v>11</v>
      </c>
      <c r="CZ318" s="30" t="s">
        <v>11</v>
      </c>
      <c r="DA318" s="31" t="s">
        <v>11</v>
      </c>
      <c r="DB318" s="31" t="s">
        <v>11</v>
      </c>
      <c r="DC318" s="8" t="str">
        <f t="shared" si="52"/>
        <v>No</v>
      </c>
      <c r="DD318" s="8" t="s">
        <v>11</v>
      </c>
      <c r="DE318" s="30" t="s">
        <v>11</v>
      </c>
      <c r="DF318" s="10">
        <f t="shared" si="54"/>
        <v>49.581600000000002</v>
      </c>
      <c r="DG318" s="9">
        <f>IF(S318&lt;Monitors!$H$4,(S318*Monitors!$I$4)+Monitors!$J$4,IF(S318&lt;Monitors!$H$5,(S318*Monitors!$I$5)+Monitors!$J$5,IF(S318&lt;Monitors!$H$6,(S318*Monitors!$I$6)+Monitors!$J$6,IF(S318&lt;Monitors!$H$7,(Monitors!$I$7*S318)+Monitors!$J$7,IF(S318&lt;Monitors!$H$8,(S318*Monitors!$I$8)+Monitors!$J$8,IF(S318&lt;Monitors!$H$9,(S318*Monitors!$I$9)+Monitors!$J$9,IF(S318&lt;Monitors!$H$10,(S318*Monitors!$I$10)+Monitors!$J$10,IF(S318&lt;Monitors!$H$11,(S318*Monitors!$I$11)+Monitors!$J$11,Monitors!$J$12))))))))</f>
        <v>35.025000000000006</v>
      </c>
      <c r="DH318" s="10">
        <f>$DF318-(Monitors!$B$4*'All Data'!$W318)</f>
        <v>40.754400000000004</v>
      </c>
      <c r="DI318" s="10">
        <f>IF($CX318="Yes",DH318-(Monitors!$E$4*(DG318+(Monitors!$B$4*'All Data'!$W318))),'All Data'!DH318)</f>
        <v>40.754400000000004</v>
      </c>
      <c r="DJ318" s="10">
        <f>IF(DD318="Yes",'All Data'!DI318-(DG318*Monitors!$C$4),'All Data'!DI318)</f>
        <v>40.754400000000004</v>
      </c>
      <c r="DK318" s="10">
        <f>IF($DE318="Yes",DJ318-(DG318*Monitors!$D$4),'All Data'!DJ318)</f>
        <v>40.754400000000004</v>
      </c>
      <c r="DL318" s="10">
        <f>IF($CZ318="Yes",DK318-Monitors!$C$7,'All Data'!DK318)</f>
        <v>40.754400000000004</v>
      </c>
      <c r="DM318" s="10">
        <f>IF($DA318="Yes",DL318-Monitors!$D$7,'All Data'!DL318)</f>
        <v>40.754400000000004</v>
      </c>
      <c r="DN318" s="10">
        <f>IF(DB318="Yes",DM318-((DG318+(W318*Monitors!$B$4))*Monitors!$F$4),'All Data'!DM318)</f>
        <v>40.754400000000004</v>
      </c>
      <c r="DO318" s="8" t="str">
        <f t="shared" si="55"/>
        <v>No</v>
      </c>
      <c r="DP318" s="10">
        <v>1.2072816000000002</v>
      </c>
      <c r="DQ318" s="10">
        <v>14.592718400000001</v>
      </c>
      <c r="DR318" s="10">
        <v>14.592718400000001</v>
      </c>
      <c r="DS318" s="9">
        <v>16.257982106654769</v>
      </c>
      <c r="DT318" s="9" t="s">
        <v>23</v>
      </c>
      <c r="DU318" s="14">
        <v>0</v>
      </c>
    </row>
    <row r="319" spans="1:125" ht="18" customHeight="1">
      <c r="A319" s="29">
        <v>318</v>
      </c>
      <c r="B319" s="29">
        <v>19</v>
      </c>
      <c r="C319" s="29">
        <v>893</v>
      </c>
      <c r="D319" s="21">
        <v>41445</v>
      </c>
      <c r="E319" s="21">
        <v>41404</v>
      </c>
      <c r="F319" s="21">
        <v>41417</v>
      </c>
      <c r="G319" s="20" t="s">
        <v>4</v>
      </c>
      <c r="H319" s="20"/>
      <c r="I319" s="22">
        <v>6</v>
      </c>
      <c r="J319" s="20" t="s">
        <v>5</v>
      </c>
      <c r="K319" s="20"/>
      <c r="L319" s="20" t="s">
        <v>6</v>
      </c>
      <c r="M319" s="23"/>
      <c r="N319" s="23" t="s">
        <v>7</v>
      </c>
      <c r="O319" s="23"/>
      <c r="P319" s="24">
        <v>9.6</v>
      </c>
      <c r="Q319" s="24">
        <v>17</v>
      </c>
      <c r="R319" s="24">
        <v>19.5</v>
      </c>
      <c r="S319" s="24">
        <v>162.71</v>
      </c>
      <c r="T319" s="24">
        <v>1.78</v>
      </c>
      <c r="U319" s="24">
        <v>1600</v>
      </c>
      <c r="V319" s="24">
        <v>900</v>
      </c>
      <c r="W319" s="24">
        <v>1.44</v>
      </c>
      <c r="X319" s="23" t="s">
        <v>109</v>
      </c>
      <c r="Y319" s="23" t="s">
        <v>109</v>
      </c>
      <c r="Z319" s="24">
        <v>8850</v>
      </c>
      <c r="AA319" s="24">
        <v>60</v>
      </c>
      <c r="AB319" s="24">
        <v>170</v>
      </c>
      <c r="AC319" s="24">
        <v>160</v>
      </c>
      <c r="AD319" s="23" t="s">
        <v>10</v>
      </c>
      <c r="AE319" s="23" t="s">
        <v>11</v>
      </c>
      <c r="AF319" s="23" t="s">
        <v>11</v>
      </c>
      <c r="AG319" s="23"/>
      <c r="AH319" s="23"/>
      <c r="AI319" s="23" t="s">
        <v>34</v>
      </c>
      <c r="AJ319" s="23" t="s">
        <v>11</v>
      </c>
      <c r="AK319" s="23" t="s">
        <v>23</v>
      </c>
      <c r="AL319" s="23" t="s">
        <v>111</v>
      </c>
      <c r="AM319" s="23"/>
      <c r="AN319" s="23" t="s">
        <v>14</v>
      </c>
      <c r="AO319" s="23"/>
      <c r="AP319" s="23" t="s">
        <v>14</v>
      </c>
      <c r="AQ319" s="23"/>
      <c r="AR319" s="23"/>
      <c r="AS319" s="23" t="s">
        <v>111</v>
      </c>
      <c r="AT319" s="23"/>
      <c r="AU319" s="23" t="s">
        <v>14</v>
      </c>
      <c r="AV319" s="25"/>
      <c r="AW319" s="25"/>
      <c r="AX319" s="26">
        <v>19.5</v>
      </c>
      <c r="AY319" s="26">
        <v>162.71</v>
      </c>
      <c r="AZ319" s="25" t="s">
        <v>14</v>
      </c>
      <c r="BA319" s="25" t="s">
        <v>14</v>
      </c>
      <c r="BB319" s="23"/>
      <c r="BC319" s="23" t="s">
        <v>15</v>
      </c>
      <c r="BD319" s="23"/>
      <c r="BE319" s="23" t="s">
        <v>23</v>
      </c>
      <c r="BF319" s="23" t="s">
        <v>705</v>
      </c>
      <c r="BG319" s="23" t="s">
        <v>11</v>
      </c>
      <c r="BH319" s="23" t="s">
        <v>17</v>
      </c>
      <c r="BI319" s="23"/>
      <c r="BJ319" s="23"/>
      <c r="BK319" s="23" t="s">
        <v>11</v>
      </c>
      <c r="BL319" s="23" t="s">
        <v>11</v>
      </c>
      <c r="BM319" s="23"/>
      <c r="BN319" s="23"/>
      <c r="BO319" s="24">
        <v>2.2999999999999998</v>
      </c>
      <c r="BP319" s="24">
        <v>216.3</v>
      </c>
      <c r="BQ319" s="24">
        <v>250</v>
      </c>
      <c r="BR319" s="24">
        <v>132.69999999999999</v>
      </c>
      <c r="BS319" s="24">
        <v>200</v>
      </c>
      <c r="BT319" s="23"/>
      <c r="BU319" s="23"/>
      <c r="BV319" s="24">
        <v>15.85</v>
      </c>
      <c r="BW319" s="24">
        <v>0.21</v>
      </c>
      <c r="BX319" s="23"/>
      <c r="BY319" s="24">
        <v>0.15</v>
      </c>
      <c r="BZ319" s="27">
        <v>0.21</v>
      </c>
      <c r="CA319" s="27">
        <v>0.15</v>
      </c>
      <c r="CB319" s="25"/>
      <c r="CC319" s="25"/>
      <c r="CD319" s="28">
        <v>15.76</v>
      </c>
      <c r="CE319" s="28">
        <v>0.22</v>
      </c>
      <c r="CF319" s="25"/>
      <c r="CG319" s="28">
        <v>0.16</v>
      </c>
      <c r="CH319" s="28">
        <v>16.399999999999999</v>
      </c>
      <c r="CI319" s="28">
        <v>0.5</v>
      </c>
      <c r="CJ319" s="28">
        <v>0.5</v>
      </c>
      <c r="CK319" s="25"/>
      <c r="CL319" s="25"/>
      <c r="CM319" s="28">
        <v>0.42</v>
      </c>
      <c r="CN319" s="25"/>
      <c r="CO319" s="28">
        <v>0</v>
      </c>
      <c r="CP319" s="30" t="s">
        <v>5</v>
      </c>
      <c r="CQ319" s="8">
        <f t="shared" si="45"/>
        <v>8850.1014074119594</v>
      </c>
      <c r="CR319" s="8">
        <f t="shared" si="46"/>
        <v>20</v>
      </c>
      <c r="CS319" s="8">
        <f t="shared" si="47"/>
        <v>1.5</v>
      </c>
      <c r="CT319" s="8">
        <f t="shared" si="48"/>
        <v>30</v>
      </c>
      <c r="CU319" s="8">
        <f t="shared" si="49"/>
        <v>200</v>
      </c>
      <c r="CV319" s="10">
        <f t="shared" si="50"/>
        <v>35194.173000000003</v>
      </c>
      <c r="CW319" s="10">
        <f t="shared" si="53"/>
        <v>35.194172999999999</v>
      </c>
      <c r="CX319" s="8" t="str">
        <f t="shared" si="51"/>
        <v>No</v>
      </c>
      <c r="CY319" s="30" t="s">
        <v>11</v>
      </c>
      <c r="CZ319" s="30" t="s">
        <v>11</v>
      </c>
      <c r="DA319" s="31" t="s">
        <v>11</v>
      </c>
      <c r="DB319" s="31" t="s">
        <v>11</v>
      </c>
      <c r="DC319" s="8" t="str">
        <f t="shared" si="52"/>
        <v>No</v>
      </c>
      <c r="DD319" s="8" t="s">
        <v>11</v>
      </c>
      <c r="DE319" s="30" t="s">
        <v>11</v>
      </c>
      <c r="DF319" s="10">
        <f t="shared" si="54"/>
        <v>49.791839999999993</v>
      </c>
      <c r="DG319" s="9">
        <f>IF(S319&lt;Monitors!$H$4,(S319*Monitors!$I$4)+Monitors!$J$4,IF(S319&lt;Monitors!$H$5,(S319*Monitors!$I$5)+Monitors!$J$5,IF(S319&lt;Monitors!$H$6,(S319*Monitors!$I$6)+Monitors!$J$6,IF(S319&lt;Monitors!$H$7,(Monitors!$I$7*S319)+Monitors!$J$7,IF(S319&lt;Monitors!$H$8,(S319*Monitors!$I$8)+Monitors!$J$8,IF(S319&lt;Monitors!$H$9,(S319*Monitors!$I$9)+Monitors!$J$9,IF(S319&lt;Monitors!$H$10,(S319*Monitors!$I$10)+Monitors!$J$10,IF(S319&lt;Monitors!$H$11,(S319*Monitors!$I$11)+Monitors!$J$11,Monitors!$J$12))))))))</f>
        <v>33.397916666666667</v>
      </c>
      <c r="DH319" s="10">
        <f>$DF319-(Monitors!$B$4*'All Data'!$W319)</f>
        <v>40.964639999999996</v>
      </c>
      <c r="DI319" s="10">
        <f>IF($CX319="Yes",DH319-(Monitors!$E$4*(DG319+(Monitors!$B$4*'All Data'!$W319))),'All Data'!DH319)</f>
        <v>40.964639999999996</v>
      </c>
      <c r="DJ319" s="10">
        <f>IF(DD319="Yes",'All Data'!DI319-(DG319*Monitors!$C$4),'All Data'!DI319)</f>
        <v>40.964639999999996</v>
      </c>
      <c r="DK319" s="10">
        <f>IF($DE319="Yes",DJ319-(DG319*Monitors!$D$4),'All Data'!DJ319)</f>
        <v>40.964639999999996</v>
      </c>
      <c r="DL319" s="10">
        <f>IF($CZ319="Yes",DK319-Monitors!$C$7,'All Data'!DK319)</f>
        <v>40.964639999999996</v>
      </c>
      <c r="DM319" s="10">
        <f>IF($DA319="Yes",DL319-Monitors!$D$7,'All Data'!DL319)</f>
        <v>40.964639999999996</v>
      </c>
      <c r="DN319" s="10">
        <f>IF(DB319="Yes",DM319-((DG319+(W319*Monitors!$B$4))*Monitors!$F$4),'All Data'!DM319)</f>
        <v>40.964639999999996</v>
      </c>
      <c r="DO319" s="8" t="str">
        <f t="shared" si="55"/>
        <v>No</v>
      </c>
      <c r="DP319" s="10">
        <v>1.4077669200000003</v>
      </c>
      <c r="DQ319" s="10">
        <v>14.442233079999999</v>
      </c>
      <c r="DR319" s="10">
        <v>14.442233079999999</v>
      </c>
      <c r="DS319" s="9">
        <v>15.519606852770877</v>
      </c>
      <c r="DT319" s="9" t="s">
        <v>23</v>
      </c>
      <c r="DU319" s="14">
        <v>0</v>
      </c>
    </row>
    <row r="320" spans="1:125" ht="18" customHeight="1">
      <c r="A320" s="29">
        <v>319</v>
      </c>
      <c r="B320" s="29">
        <v>24</v>
      </c>
      <c r="C320" s="29">
        <v>51</v>
      </c>
      <c r="D320" s="21">
        <v>41233</v>
      </c>
      <c r="E320" s="21">
        <v>41212</v>
      </c>
      <c r="F320" s="21">
        <v>41221</v>
      </c>
      <c r="G320" s="20" t="s">
        <v>4</v>
      </c>
      <c r="H320" s="20"/>
      <c r="I320" s="22">
        <v>6</v>
      </c>
      <c r="J320" s="20" t="s">
        <v>5</v>
      </c>
      <c r="K320" s="20"/>
      <c r="L320" s="20" t="s">
        <v>6</v>
      </c>
      <c r="M320" s="23"/>
      <c r="N320" s="23" t="s">
        <v>7</v>
      </c>
      <c r="O320" s="23"/>
      <c r="P320" s="24">
        <v>9.6</v>
      </c>
      <c r="Q320" s="24">
        <v>17</v>
      </c>
      <c r="R320" s="24">
        <v>19.5</v>
      </c>
      <c r="S320" s="24">
        <v>162.69999999999999</v>
      </c>
      <c r="T320" s="24">
        <v>1.78</v>
      </c>
      <c r="U320" s="24">
        <v>1600</v>
      </c>
      <c r="V320" s="24">
        <v>900</v>
      </c>
      <c r="W320" s="24">
        <v>1.44</v>
      </c>
      <c r="X320" s="23" t="s">
        <v>109</v>
      </c>
      <c r="Y320" s="23" t="s">
        <v>109</v>
      </c>
      <c r="Z320" s="24">
        <v>8850</v>
      </c>
      <c r="AA320" s="24">
        <v>60</v>
      </c>
      <c r="AB320" s="24">
        <v>170</v>
      </c>
      <c r="AC320" s="24">
        <v>160</v>
      </c>
      <c r="AD320" s="23" t="s">
        <v>10</v>
      </c>
      <c r="AE320" s="23" t="s">
        <v>11</v>
      </c>
      <c r="AF320" s="23" t="s">
        <v>11</v>
      </c>
      <c r="AG320" s="23"/>
      <c r="AH320" s="23"/>
      <c r="AI320" s="23" t="s">
        <v>12</v>
      </c>
      <c r="AJ320" s="23" t="s">
        <v>11</v>
      </c>
      <c r="AK320" s="23" t="s">
        <v>23</v>
      </c>
      <c r="AL320" s="23" t="s">
        <v>25</v>
      </c>
      <c r="AM320" s="23"/>
      <c r="AN320" s="23" t="s">
        <v>14</v>
      </c>
      <c r="AO320" s="23"/>
      <c r="AP320" s="23" t="s">
        <v>14</v>
      </c>
      <c r="AQ320" s="23"/>
      <c r="AR320" s="23"/>
      <c r="AS320" s="23" t="s">
        <v>25</v>
      </c>
      <c r="AT320" s="23"/>
      <c r="AU320" s="23" t="s">
        <v>14</v>
      </c>
      <c r="AV320" s="25"/>
      <c r="AW320" s="25"/>
      <c r="AX320" s="26">
        <v>19.5</v>
      </c>
      <c r="AY320" s="26">
        <v>162.69999999999999</v>
      </c>
      <c r="AZ320" s="25" t="s">
        <v>14</v>
      </c>
      <c r="BA320" s="25" t="s">
        <v>14</v>
      </c>
      <c r="BB320" s="23"/>
      <c r="BC320" s="23" t="s">
        <v>15</v>
      </c>
      <c r="BD320" s="23"/>
      <c r="BE320" s="23" t="s">
        <v>11</v>
      </c>
      <c r="BF320" s="23" t="s">
        <v>705</v>
      </c>
      <c r="BG320" s="23" t="s">
        <v>11</v>
      </c>
      <c r="BH320" s="23" t="s">
        <v>17</v>
      </c>
      <c r="BI320" s="23"/>
      <c r="BJ320" s="23"/>
      <c r="BK320" s="23" t="s">
        <v>11</v>
      </c>
      <c r="BL320" s="23" t="s">
        <v>11</v>
      </c>
      <c r="BM320" s="23"/>
      <c r="BN320" s="23"/>
      <c r="BO320" s="24">
        <v>27</v>
      </c>
      <c r="BP320" s="24">
        <v>250</v>
      </c>
      <c r="BQ320" s="24">
        <v>250</v>
      </c>
      <c r="BR320" s="24">
        <v>263</v>
      </c>
      <c r="BS320" s="24">
        <v>201</v>
      </c>
      <c r="BT320" s="23"/>
      <c r="BU320" s="23"/>
      <c r="BV320" s="24">
        <v>15.86</v>
      </c>
      <c r="BW320" s="24">
        <v>0.22</v>
      </c>
      <c r="BX320" s="23"/>
      <c r="BY320" s="24">
        <v>0.19</v>
      </c>
      <c r="BZ320" s="27">
        <v>0.22</v>
      </c>
      <c r="CA320" s="27">
        <v>0.19</v>
      </c>
      <c r="CB320" s="25"/>
      <c r="CC320" s="25"/>
      <c r="CD320" s="28">
        <v>15.86</v>
      </c>
      <c r="CE320" s="28">
        <v>0.23</v>
      </c>
      <c r="CF320" s="25"/>
      <c r="CG320" s="28">
        <v>0.2</v>
      </c>
      <c r="CH320" s="28">
        <v>16.399999999999999</v>
      </c>
      <c r="CI320" s="28">
        <v>0.5</v>
      </c>
      <c r="CJ320" s="28">
        <v>0.5</v>
      </c>
      <c r="CK320" s="25"/>
      <c r="CL320" s="25"/>
      <c r="CM320" s="28">
        <v>0.51</v>
      </c>
      <c r="CN320" s="25"/>
      <c r="CO320" s="28">
        <v>0</v>
      </c>
      <c r="CP320" s="30" t="s">
        <v>5</v>
      </c>
      <c r="CQ320" s="8">
        <f t="shared" si="45"/>
        <v>8850.6453595574676</v>
      </c>
      <c r="CR320" s="8">
        <f t="shared" si="46"/>
        <v>20</v>
      </c>
      <c r="CS320" s="8">
        <f t="shared" si="47"/>
        <v>1.5</v>
      </c>
      <c r="CT320" s="8">
        <f t="shared" si="48"/>
        <v>30</v>
      </c>
      <c r="CU320" s="8">
        <f t="shared" si="49"/>
        <v>200</v>
      </c>
      <c r="CV320" s="10">
        <f t="shared" si="50"/>
        <v>40675</v>
      </c>
      <c r="CW320" s="10">
        <f t="shared" si="53"/>
        <v>40.674999999999997</v>
      </c>
      <c r="CX320" s="8" t="str">
        <f t="shared" si="51"/>
        <v>No</v>
      </c>
      <c r="CY320" s="30" t="s">
        <v>11</v>
      </c>
      <c r="CZ320" s="30" t="s">
        <v>11</v>
      </c>
      <c r="DA320" s="31" t="s">
        <v>11</v>
      </c>
      <c r="DB320" s="31" t="s">
        <v>11</v>
      </c>
      <c r="DC320" s="8" t="str">
        <f t="shared" si="52"/>
        <v>No</v>
      </c>
      <c r="DD320" s="8" t="s">
        <v>11</v>
      </c>
      <c r="DE320" s="30" t="s">
        <v>11</v>
      </c>
      <c r="DF320" s="10">
        <f t="shared" si="54"/>
        <v>49.879439999999995</v>
      </c>
      <c r="DG320" s="9">
        <f>IF(S320&lt;Monitors!$H$4,(S320*Monitors!$I$4)+Monitors!$J$4,IF(S320&lt;Monitors!$H$5,(S320*Monitors!$I$5)+Monitors!$J$5,IF(S320&lt;Monitors!$H$6,(S320*Monitors!$I$6)+Monitors!$J$6,IF(S320&lt;Monitors!$H$7,(Monitors!$I$7*S320)+Monitors!$J$7,IF(S320&lt;Monitors!$H$8,(S320*Monitors!$I$8)+Monitors!$J$8,IF(S320&lt;Monitors!$H$9,(S320*Monitors!$I$9)+Monitors!$J$9,IF(S320&lt;Monitors!$H$10,(S320*Monitors!$I$10)+Monitors!$J$10,IF(S320&lt;Monitors!$H$11,(S320*Monitors!$I$11)+Monitors!$J$11,Monitors!$J$12))))))))</f>
        <v>33.395833333333336</v>
      </c>
      <c r="DH320" s="10">
        <f>$DF320-(Monitors!$B$4*'All Data'!$W320)</f>
        <v>41.052239999999998</v>
      </c>
      <c r="DI320" s="10">
        <f>IF($CX320="Yes",DH320-(Monitors!$E$4*(DG320+(Monitors!$B$4*'All Data'!$W320))),'All Data'!DH320)</f>
        <v>41.052239999999998</v>
      </c>
      <c r="DJ320" s="10">
        <f>IF(DD320="Yes",'All Data'!DI320-(DG320*Monitors!$C$4),'All Data'!DI320)</f>
        <v>41.052239999999998</v>
      </c>
      <c r="DK320" s="10">
        <f>IF($DE320="Yes",DJ320-(DG320*Monitors!$D$4),'All Data'!DJ320)</f>
        <v>41.052239999999998</v>
      </c>
      <c r="DL320" s="10">
        <f>IF($CZ320="Yes",DK320-Monitors!$C$7,'All Data'!DK320)</f>
        <v>41.052239999999998</v>
      </c>
      <c r="DM320" s="10">
        <f>IF($DA320="Yes",DL320-Monitors!$D$7,'All Data'!DL320)</f>
        <v>41.052239999999998</v>
      </c>
      <c r="DN320" s="10">
        <f>IF(DB320="Yes",DM320-((DG320+(W320*Monitors!$B$4))*Monitors!$F$4),'All Data'!DM320)</f>
        <v>41.052239999999998</v>
      </c>
      <c r="DO320" s="8" t="str">
        <f t="shared" si="55"/>
        <v>No</v>
      </c>
      <c r="DP320" s="10">
        <v>1.6270000000000002</v>
      </c>
      <c r="DQ320" s="10">
        <v>14.232999999999999</v>
      </c>
      <c r="DR320" s="10">
        <v>14.232999999999999</v>
      </c>
      <c r="DS320" s="9">
        <v>15.518660944462322</v>
      </c>
      <c r="DT320" s="9" t="s">
        <v>23</v>
      </c>
      <c r="DU320" s="14">
        <v>0</v>
      </c>
    </row>
    <row r="321" spans="1:125" ht="18" customHeight="1">
      <c r="A321" s="29">
        <v>320</v>
      </c>
      <c r="B321" s="29">
        <v>13</v>
      </c>
      <c r="C321" s="29">
        <v>957</v>
      </c>
      <c r="D321" s="21">
        <v>41271</v>
      </c>
      <c r="E321" s="21">
        <v>41260</v>
      </c>
      <c r="F321" s="21">
        <v>41261</v>
      </c>
      <c r="G321" s="20"/>
      <c r="H321" s="20"/>
      <c r="I321" s="22">
        <v>6</v>
      </c>
      <c r="J321" s="20" t="s">
        <v>5</v>
      </c>
      <c r="K321" s="20"/>
      <c r="L321" s="20" t="s">
        <v>6</v>
      </c>
      <c r="M321" s="23"/>
      <c r="N321" s="23" t="s">
        <v>7</v>
      </c>
      <c r="O321" s="23"/>
      <c r="P321" s="24">
        <v>98</v>
      </c>
      <c r="Q321" s="24">
        <v>174</v>
      </c>
      <c r="R321" s="24">
        <v>20</v>
      </c>
      <c r="S321" s="24">
        <v>171</v>
      </c>
      <c r="T321" s="24">
        <v>1.78</v>
      </c>
      <c r="U321" s="24">
        <v>900</v>
      </c>
      <c r="V321" s="24">
        <v>1600</v>
      </c>
      <c r="W321" s="24">
        <v>1.44</v>
      </c>
      <c r="X321" s="23" t="s">
        <v>40</v>
      </c>
      <c r="Y321" s="23" t="s">
        <v>40</v>
      </c>
      <c r="Z321" s="24">
        <v>8424</v>
      </c>
      <c r="AA321" s="24">
        <v>60</v>
      </c>
      <c r="AB321" s="24">
        <v>170</v>
      </c>
      <c r="AC321" s="24">
        <v>160</v>
      </c>
      <c r="AD321" s="23" t="s">
        <v>10</v>
      </c>
      <c r="AE321" s="23" t="s">
        <v>11</v>
      </c>
      <c r="AF321" s="23" t="s">
        <v>11</v>
      </c>
      <c r="AG321" s="23"/>
      <c r="AH321" s="23"/>
      <c r="AI321" s="23" t="s">
        <v>12</v>
      </c>
      <c r="AJ321" s="23" t="s">
        <v>11</v>
      </c>
      <c r="AK321" s="23" t="s">
        <v>23</v>
      </c>
      <c r="AL321" s="23" t="s">
        <v>25</v>
      </c>
      <c r="AM321" s="23"/>
      <c r="AN321" s="23" t="s">
        <v>14</v>
      </c>
      <c r="AO321" s="23"/>
      <c r="AP321" s="23" t="s">
        <v>14</v>
      </c>
      <c r="AQ321" s="23"/>
      <c r="AR321" s="23"/>
      <c r="AS321" s="23" t="s">
        <v>25</v>
      </c>
      <c r="AT321" s="23"/>
      <c r="AU321" s="23" t="s">
        <v>14</v>
      </c>
      <c r="AV321" s="25"/>
      <c r="AW321" s="25"/>
      <c r="AX321" s="26">
        <v>20</v>
      </c>
      <c r="AY321" s="26">
        <v>171</v>
      </c>
      <c r="AZ321" s="25" t="s">
        <v>14</v>
      </c>
      <c r="BA321" s="25" t="s">
        <v>14</v>
      </c>
      <c r="BB321" s="23"/>
      <c r="BC321" s="23" t="s">
        <v>15</v>
      </c>
      <c r="BD321" s="23"/>
      <c r="BE321" s="23" t="s">
        <v>11</v>
      </c>
      <c r="BF321" s="23" t="s">
        <v>275</v>
      </c>
      <c r="BG321" s="23" t="s">
        <v>11</v>
      </c>
      <c r="BH321" s="23" t="s">
        <v>17</v>
      </c>
      <c r="BI321" s="23"/>
      <c r="BJ321" s="23" t="s">
        <v>18</v>
      </c>
      <c r="BK321" s="23" t="s">
        <v>23</v>
      </c>
      <c r="BL321" s="23" t="s">
        <v>11</v>
      </c>
      <c r="BM321" s="23"/>
      <c r="BN321" s="23"/>
      <c r="BO321" s="24">
        <v>9.6999999999999993</v>
      </c>
      <c r="BP321" s="24">
        <v>239.4</v>
      </c>
      <c r="BQ321" s="24">
        <v>250</v>
      </c>
      <c r="BR321" s="24">
        <v>224.9</v>
      </c>
      <c r="BS321" s="24">
        <v>202.7</v>
      </c>
      <c r="BT321" s="23"/>
      <c r="BU321" s="23"/>
      <c r="BV321" s="24">
        <v>15.87</v>
      </c>
      <c r="BW321" s="24">
        <v>0.17</v>
      </c>
      <c r="BX321" s="23"/>
      <c r="BY321" s="24">
        <v>0.12</v>
      </c>
      <c r="BZ321" s="27">
        <v>0.17</v>
      </c>
      <c r="CA321" s="27">
        <v>0.12</v>
      </c>
      <c r="CB321" s="25"/>
      <c r="CC321" s="25"/>
      <c r="CD321" s="28">
        <v>15.68</v>
      </c>
      <c r="CE321" s="28">
        <v>0.23</v>
      </c>
      <c r="CF321" s="25"/>
      <c r="CG321" s="28">
        <v>0.17</v>
      </c>
      <c r="CH321" s="28">
        <v>16.600000000000001</v>
      </c>
      <c r="CI321" s="28">
        <v>0.5</v>
      </c>
      <c r="CJ321" s="28">
        <v>0.5</v>
      </c>
      <c r="CK321" s="25"/>
      <c r="CL321" s="25"/>
      <c r="CM321" s="28">
        <v>0.53</v>
      </c>
      <c r="CN321" s="25"/>
      <c r="CO321" s="28">
        <v>0</v>
      </c>
      <c r="CP321" s="30" t="s">
        <v>5</v>
      </c>
      <c r="CQ321" s="8">
        <f t="shared" si="45"/>
        <v>8421.0526315789466</v>
      </c>
      <c r="CR321" s="8">
        <f t="shared" si="46"/>
        <v>22</v>
      </c>
      <c r="CS321" s="8">
        <f t="shared" si="47"/>
        <v>1.5</v>
      </c>
      <c r="CT321" s="8">
        <f t="shared" si="48"/>
        <v>30</v>
      </c>
      <c r="CU321" s="8">
        <f t="shared" si="49"/>
        <v>200</v>
      </c>
      <c r="CV321" s="10">
        <f t="shared" si="50"/>
        <v>40937.4</v>
      </c>
      <c r="CW321" s="10">
        <f t="shared" si="53"/>
        <v>40.937400000000004</v>
      </c>
      <c r="CX321" s="8" t="str">
        <f t="shared" si="51"/>
        <v>No</v>
      </c>
      <c r="CY321" s="30" t="s">
        <v>11</v>
      </c>
      <c r="CZ321" s="30" t="s">
        <v>11</v>
      </c>
      <c r="DA321" s="31" t="s">
        <v>11</v>
      </c>
      <c r="DB321" s="31" t="s">
        <v>11</v>
      </c>
      <c r="DC321" s="8" t="str">
        <f t="shared" si="52"/>
        <v>No</v>
      </c>
      <c r="DD321" s="8" t="s">
        <v>11</v>
      </c>
      <c r="DE321" s="30" t="s">
        <v>11</v>
      </c>
      <c r="DF321" s="10">
        <f t="shared" si="54"/>
        <v>49.625399999999992</v>
      </c>
      <c r="DG321" s="9">
        <f>IF(S321&lt;Monitors!$H$4,(S321*Monitors!$I$4)+Monitors!$J$4,IF(S321&lt;Monitors!$H$5,(S321*Monitors!$I$5)+Monitors!$J$5,IF(S321&lt;Monitors!$H$6,(S321*Monitors!$I$6)+Monitors!$J$6,IF(S321&lt;Monitors!$H$7,(Monitors!$I$7*S321)+Monitors!$J$7,IF(S321&lt;Monitors!$H$8,(S321*Monitors!$I$8)+Monitors!$J$8,IF(S321&lt;Monitors!$H$9,(S321*Monitors!$I$9)+Monitors!$J$9,IF(S321&lt;Monitors!$H$10,(S321*Monitors!$I$10)+Monitors!$J$10,IF(S321&lt;Monitors!$H$11,(S321*Monitors!$I$11)+Monitors!$J$11,Monitors!$J$12))))))))</f>
        <v>35.125</v>
      </c>
      <c r="DH321" s="10">
        <f>$DF321-(Monitors!$B$4*'All Data'!$W321)</f>
        <v>40.798199999999994</v>
      </c>
      <c r="DI321" s="10">
        <f>IF($CX321="Yes",DH321-(Monitors!$E$4*(DG321+(Monitors!$B$4*'All Data'!$W321))),'All Data'!DH321)</f>
        <v>40.798199999999994</v>
      </c>
      <c r="DJ321" s="10">
        <f>IF(DD321="Yes",'All Data'!DI321-(DG321*Monitors!$C$4),'All Data'!DI321)</f>
        <v>40.798199999999994</v>
      </c>
      <c r="DK321" s="10">
        <f>IF($DE321="Yes",DJ321-(DG321*Monitors!$D$4),'All Data'!DJ321)</f>
        <v>40.798199999999994</v>
      </c>
      <c r="DL321" s="10">
        <f>IF($CZ321="Yes",DK321-Monitors!$C$7,'All Data'!DK321)</f>
        <v>40.798199999999994</v>
      </c>
      <c r="DM321" s="10">
        <f>IF($DA321="Yes",DL321-Monitors!$D$7,'All Data'!DL321)</f>
        <v>40.798199999999994</v>
      </c>
      <c r="DN321" s="10">
        <f>IF(DB321="Yes",DM321-((DG321+(W321*Monitors!$B$4))*Monitors!$F$4),'All Data'!DM321)</f>
        <v>40.798199999999994</v>
      </c>
      <c r="DO321" s="8" t="str">
        <f t="shared" si="55"/>
        <v>No</v>
      </c>
      <c r="DP321" s="10">
        <v>1.6374960000000003</v>
      </c>
      <c r="DQ321" s="10">
        <v>14.232503999999999</v>
      </c>
      <c r="DR321" s="10">
        <v>14.232503999999999</v>
      </c>
      <c r="DS321" s="9">
        <v>16.303337049671832</v>
      </c>
      <c r="DT321" s="9" t="s">
        <v>23</v>
      </c>
      <c r="DU321" s="14">
        <v>0</v>
      </c>
    </row>
    <row r="322" spans="1:125" ht="18" customHeight="1">
      <c r="A322" s="29">
        <v>321</v>
      </c>
      <c r="B322" s="29">
        <v>42</v>
      </c>
      <c r="C322" s="29">
        <v>913</v>
      </c>
      <c r="D322" s="21">
        <v>41800</v>
      </c>
      <c r="E322" s="21">
        <v>41893</v>
      </c>
      <c r="F322" s="21">
        <v>41918</v>
      </c>
      <c r="G322" s="20" t="s">
        <v>4</v>
      </c>
      <c r="H322" s="20" t="s">
        <v>26</v>
      </c>
      <c r="I322" s="22">
        <v>6</v>
      </c>
      <c r="J322" s="20" t="s">
        <v>5</v>
      </c>
      <c r="K322" s="20"/>
      <c r="L322" s="20" t="s">
        <v>6</v>
      </c>
      <c r="M322" s="23"/>
      <c r="N322" s="23" t="s">
        <v>7</v>
      </c>
      <c r="O322" s="23"/>
      <c r="P322" s="24">
        <v>17</v>
      </c>
      <c r="Q322" s="24">
        <v>9.4</v>
      </c>
      <c r="R322" s="24">
        <v>19.5</v>
      </c>
      <c r="S322" s="24">
        <v>160.6</v>
      </c>
      <c r="T322" s="24">
        <v>1.81</v>
      </c>
      <c r="U322" s="24">
        <v>1600</v>
      </c>
      <c r="V322" s="24">
        <v>900</v>
      </c>
      <c r="W322" s="24">
        <v>1.44</v>
      </c>
      <c r="X322" s="23" t="s">
        <v>109</v>
      </c>
      <c r="Y322" s="23" t="s">
        <v>109</v>
      </c>
      <c r="Z322" s="24">
        <v>4968</v>
      </c>
      <c r="AA322" s="24">
        <v>60</v>
      </c>
      <c r="AB322" s="24">
        <v>170</v>
      </c>
      <c r="AC322" s="24">
        <v>160</v>
      </c>
      <c r="AD322" s="23" t="s">
        <v>962</v>
      </c>
      <c r="AE322" s="23" t="s">
        <v>23</v>
      </c>
      <c r="AF322" s="23" t="s">
        <v>11</v>
      </c>
      <c r="AG322" s="23"/>
      <c r="AH322" s="23"/>
      <c r="AI322" s="23" t="s">
        <v>57</v>
      </c>
      <c r="AJ322" s="23" t="s">
        <v>11</v>
      </c>
      <c r="AK322" s="23" t="s">
        <v>23</v>
      </c>
      <c r="AL322" s="23" t="s">
        <v>25</v>
      </c>
      <c r="AM322" s="23"/>
      <c r="AN322" s="23" t="s">
        <v>14</v>
      </c>
      <c r="AO322" s="23"/>
      <c r="AP322" s="23" t="s">
        <v>36</v>
      </c>
      <c r="AQ322" s="23"/>
      <c r="AR322" s="23"/>
      <c r="AS322" s="23" t="s">
        <v>25</v>
      </c>
      <c r="AT322" s="23"/>
      <c r="AU322" s="23" t="s">
        <v>14</v>
      </c>
      <c r="AV322" s="25"/>
      <c r="AW322" s="25"/>
      <c r="AX322" s="26">
        <v>19.5</v>
      </c>
      <c r="AY322" s="26">
        <v>160.6</v>
      </c>
      <c r="AZ322" s="25" t="s">
        <v>14</v>
      </c>
      <c r="BA322" s="25" t="s">
        <v>14</v>
      </c>
      <c r="BB322" s="23"/>
      <c r="BC322" s="23" t="s">
        <v>15</v>
      </c>
      <c r="BD322" s="23"/>
      <c r="BE322" s="23" t="s">
        <v>11</v>
      </c>
      <c r="BF322" s="23" t="s">
        <v>963</v>
      </c>
      <c r="BG322" s="23" t="s">
        <v>11</v>
      </c>
      <c r="BH322" s="23" t="s">
        <v>368</v>
      </c>
      <c r="BI322" s="23"/>
      <c r="BJ322" s="23"/>
      <c r="BK322" s="23" t="s">
        <v>23</v>
      </c>
      <c r="BL322" s="23" t="s">
        <v>11</v>
      </c>
      <c r="BM322" s="23"/>
      <c r="BN322" s="23"/>
      <c r="BO322" s="24">
        <v>12</v>
      </c>
      <c r="BP322" s="24">
        <v>203.5</v>
      </c>
      <c r="BQ322" s="24">
        <v>250</v>
      </c>
      <c r="BR322" s="24">
        <v>146.5</v>
      </c>
      <c r="BS322" s="24">
        <v>203.5</v>
      </c>
      <c r="BT322" s="23"/>
      <c r="BU322" s="23"/>
      <c r="BV322" s="24">
        <v>15.88</v>
      </c>
      <c r="BW322" s="24">
        <v>0.31</v>
      </c>
      <c r="BX322" s="23"/>
      <c r="BY322" s="24">
        <v>0.25</v>
      </c>
      <c r="BZ322" s="27">
        <v>0.31</v>
      </c>
      <c r="CA322" s="27">
        <v>0.25</v>
      </c>
      <c r="CB322" s="25"/>
      <c r="CC322" s="25"/>
      <c r="CD322" s="28">
        <v>15.9</v>
      </c>
      <c r="CE322" s="28">
        <v>0.41</v>
      </c>
      <c r="CF322" s="25"/>
      <c r="CG322" s="28">
        <v>0.35</v>
      </c>
      <c r="CH322" s="28">
        <v>16.36</v>
      </c>
      <c r="CI322" s="28">
        <v>0.5</v>
      </c>
      <c r="CJ322" s="28">
        <v>0.5</v>
      </c>
      <c r="CK322" s="25"/>
      <c r="CL322" s="25"/>
      <c r="CM322" s="28">
        <v>0.52</v>
      </c>
      <c r="CN322" s="25"/>
      <c r="CO322" s="28">
        <v>0</v>
      </c>
      <c r="CP322" s="30" t="s">
        <v>5</v>
      </c>
      <c r="CQ322" s="8">
        <f t="shared" ref="CQ322:CQ385" si="56">(W322*1000000)/S322</f>
        <v>8966.3760896637614</v>
      </c>
      <c r="CR322" s="8">
        <f t="shared" ref="CR322:CR385" si="57">IF($R322&lt;14,14,IF($R322&lt;16,16,IF($R322&lt;19,19,IF($R322&lt;20,20,IF($R322&lt;22,22,IF($R322&lt;24,24,IF($R322&lt;26,26,28)))))))</f>
        <v>20</v>
      </c>
      <c r="CS322" s="8">
        <f t="shared" ref="CS322:CS385" si="58">IF(W322&lt;=1.05,1.05,IF(W322&lt;=1.3,1.3,IF(W322&lt;=1.5,1.5,IF(W322&lt;=2,2,IF(W322&lt;=2.5,2.5,IF(W322&lt;=3.8,3.8,IF(W322&lt;=5,5,8)))))))</f>
        <v>1.5</v>
      </c>
      <c r="CT322" s="8">
        <f t="shared" ref="CT322:CT385" si="59">IF($R322&lt;30,30,IF($R322&lt;40,40,IF($R322&lt;50,50,IF($R322&lt;=60,60))))</f>
        <v>30</v>
      </c>
      <c r="CU322" s="8">
        <f t="shared" ref="CU322:CU385" si="60">IF(BP322&lt;200,100,IF(BP322&lt;300,200,IF(BP322&lt;400,300,IF(BP322&lt;500,400,IF(BP322&lt;600,500,IF(BP322&lt;700,600,IF(BP322&lt;800,700,IF(BP322&lt;900,800,900))))))))</f>
        <v>200</v>
      </c>
      <c r="CV322" s="10">
        <f t="shared" ref="CV322:CV385" si="61">($BP322*$S322)</f>
        <v>32682.1</v>
      </c>
      <c r="CW322" s="10">
        <f t="shared" si="53"/>
        <v>32.682099999999998</v>
      </c>
      <c r="CX322" s="8" t="str">
        <f t="shared" ref="CX322:CX385" si="62">IF(AND(BL322="Yes",BM322="Yes"),"Yes","No")</f>
        <v>No</v>
      </c>
      <c r="CY322" s="30" t="s">
        <v>11</v>
      </c>
      <c r="CZ322" s="30" t="s">
        <v>11</v>
      </c>
      <c r="DA322" s="31" t="s">
        <v>11</v>
      </c>
      <c r="DB322" s="31" t="s">
        <v>11</v>
      </c>
      <c r="DC322" s="8" t="str">
        <f t="shared" ref="DC322:DC385" si="63">IF(AF322="Yes","Yes","No")</f>
        <v>No</v>
      </c>
      <c r="DD322" s="8" t="s">
        <v>11</v>
      </c>
      <c r="DE322" s="30" t="s">
        <v>11</v>
      </c>
      <c r="DF322" s="10">
        <f t="shared" si="54"/>
        <v>50.453220000000002</v>
      </c>
      <c r="DG322" s="9">
        <f>IF(S322&lt;Monitors!$H$4,(S322*Monitors!$I$4)+Monitors!$J$4,IF(S322&lt;Monitors!$H$5,(S322*Monitors!$I$5)+Monitors!$J$5,IF(S322&lt;Monitors!$H$6,(S322*Monitors!$I$6)+Monitors!$J$6,IF(S322&lt;Monitors!$H$7,(Monitors!$I$7*S322)+Monitors!$J$7,IF(S322&lt;Monitors!$H$8,(S322*Monitors!$I$8)+Monitors!$J$8,IF(S322&lt;Monitors!$H$9,(S322*Monitors!$I$9)+Monitors!$J$9,IF(S322&lt;Monitors!$H$10,(S322*Monitors!$I$10)+Monitors!$J$10,IF(S322&lt;Monitors!$H$11,(S322*Monitors!$I$11)+Monitors!$J$11,Monitors!$J$12))))))))</f>
        <v>32.958333333333336</v>
      </c>
      <c r="DH322" s="10">
        <f>$DF322-(Monitors!$B$4*'All Data'!$W322)</f>
        <v>41.626020000000004</v>
      </c>
      <c r="DI322" s="10">
        <f>IF($CX322="Yes",DH322-(Monitors!$E$4*(DG322+(Monitors!$B$4*'All Data'!$W322))),'All Data'!DH322)</f>
        <v>41.626020000000004</v>
      </c>
      <c r="DJ322" s="10">
        <f>IF(DD322="Yes",'All Data'!DI322-(DG322*Monitors!$C$4),'All Data'!DI322)</f>
        <v>41.626020000000004</v>
      </c>
      <c r="DK322" s="10">
        <f>IF($DE322="Yes",DJ322-(DG322*Monitors!$D$4),'All Data'!DJ322)</f>
        <v>41.626020000000004</v>
      </c>
      <c r="DL322" s="10">
        <f>IF($CZ322="Yes",DK322-Monitors!$C$7,'All Data'!DK322)</f>
        <v>41.626020000000004</v>
      </c>
      <c r="DM322" s="10">
        <f>IF($DA322="Yes",DL322-Monitors!$D$7,'All Data'!DL322)</f>
        <v>41.626020000000004</v>
      </c>
      <c r="DN322" s="10">
        <f>IF(DB322="Yes",DM322-((DG322+(W322*Monitors!$B$4))*Monitors!$F$4),'All Data'!DM322)</f>
        <v>41.626020000000004</v>
      </c>
      <c r="DO322" s="8" t="str">
        <f t="shared" si="55"/>
        <v>No</v>
      </c>
      <c r="DP322" s="10">
        <v>1.3072840000000001</v>
      </c>
      <c r="DQ322" s="10">
        <v>14.572716</v>
      </c>
      <c r="DR322" s="10">
        <v>14.572716</v>
      </c>
      <c r="DS322" s="9">
        <v>15.319993562315258</v>
      </c>
      <c r="DT322" s="9" t="s">
        <v>23</v>
      </c>
      <c r="DU322" s="14">
        <v>0</v>
      </c>
    </row>
    <row r="323" spans="1:125" ht="18" customHeight="1">
      <c r="A323" s="29">
        <v>322</v>
      </c>
      <c r="B323" s="29">
        <v>47</v>
      </c>
      <c r="C323" s="29">
        <v>28</v>
      </c>
      <c r="D323" s="21">
        <v>41414</v>
      </c>
      <c r="E323" s="21">
        <v>41409</v>
      </c>
      <c r="F323" s="21">
        <v>41414</v>
      </c>
      <c r="G323" s="20" t="s">
        <v>4</v>
      </c>
      <c r="H323" s="20"/>
      <c r="I323" s="22">
        <v>6</v>
      </c>
      <c r="J323" s="20" t="s">
        <v>5</v>
      </c>
      <c r="K323" s="20"/>
      <c r="L323" s="20" t="s">
        <v>6</v>
      </c>
      <c r="M323" s="23"/>
      <c r="N323" s="23" t="s">
        <v>7</v>
      </c>
      <c r="O323" s="23"/>
      <c r="P323" s="24">
        <v>9.6</v>
      </c>
      <c r="Q323" s="24">
        <v>17</v>
      </c>
      <c r="R323" s="24">
        <v>19.5</v>
      </c>
      <c r="S323" s="24">
        <v>162.71</v>
      </c>
      <c r="T323" s="24">
        <v>1.78</v>
      </c>
      <c r="U323" s="24">
        <v>900</v>
      </c>
      <c r="V323" s="24">
        <v>1600</v>
      </c>
      <c r="W323" s="24">
        <v>1.44</v>
      </c>
      <c r="X323" s="23" t="s">
        <v>40</v>
      </c>
      <c r="Y323" s="23" t="s">
        <v>40</v>
      </c>
      <c r="Z323" s="24">
        <v>8850</v>
      </c>
      <c r="AA323" s="24">
        <v>60</v>
      </c>
      <c r="AB323" s="24">
        <v>178</v>
      </c>
      <c r="AC323" s="24">
        <v>170</v>
      </c>
      <c r="AD323" s="23" t="s">
        <v>10</v>
      </c>
      <c r="AE323" s="23" t="s">
        <v>11</v>
      </c>
      <c r="AF323" s="23" t="s">
        <v>11</v>
      </c>
      <c r="AG323" s="23"/>
      <c r="AH323" s="23"/>
      <c r="AI323" s="23" t="s">
        <v>12</v>
      </c>
      <c r="AJ323" s="23" t="s">
        <v>11</v>
      </c>
      <c r="AK323" s="23" t="s">
        <v>11</v>
      </c>
      <c r="AL323" s="23" t="s">
        <v>13</v>
      </c>
      <c r="AM323" s="23"/>
      <c r="AN323" s="23" t="s">
        <v>14</v>
      </c>
      <c r="AO323" s="23"/>
      <c r="AP323" s="23" t="s">
        <v>36</v>
      </c>
      <c r="AQ323" s="23"/>
      <c r="AR323" s="23"/>
      <c r="AS323" s="23" t="s">
        <v>13</v>
      </c>
      <c r="AT323" s="23"/>
      <c r="AU323" s="23" t="s">
        <v>14</v>
      </c>
      <c r="AV323" s="25"/>
      <c r="AW323" s="25"/>
      <c r="AX323" s="26">
        <v>19.5</v>
      </c>
      <c r="AY323" s="26">
        <v>162.71</v>
      </c>
      <c r="AZ323" s="25" t="s">
        <v>14</v>
      </c>
      <c r="BA323" s="25" t="s">
        <v>14</v>
      </c>
      <c r="BB323" s="23"/>
      <c r="BC323" s="23" t="s">
        <v>15</v>
      </c>
      <c r="BD323" s="23"/>
      <c r="BE323" s="23" t="s">
        <v>11</v>
      </c>
      <c r="BF323" s="23" t="s">
        <v>705</v>
      </c>
      <c r="BG323" s="23" t="s">
        <v>11</v>
      </c>
      <c r="BH323" s="23" t="s">
        <v>17</v>
      </c>
      <c r="BI323" s="23"/>
      <c r="BJ323" s="23" t="s">
        <v>102</v>
      </c>
      <c r="BK323" s="23" t="s">
        <v>11</v>
      </c>
      <c r="BL323" s="23" t="s">
        <v>11</v>
      </c>
      <c r="BM323" s="23"/>
      <c r="BN323" s="23"/>
      <c r="BO323" s="24">
        <v>1.4</v>
      </c>
      <c r="BP323" s="24">
        <v>246</v>
      </c>
      <c r="BQ323" s="24">
        <v>200</v>
      </c>
      <c r="BR323" s="24">
        <v>111.3</v>
      </c>
      <c r="BS323" s="24">
        <v>201.6</v>
      </c>
      <c r="BT323" s="23"/>
      <c r="BU323" s="23"/>
      <c r="BV323" s="24">
        <v>15.95</v>
      </c>
      <c r="BW323" s="24">
        <v>0.26</v>
      </c>
      <c r="BX323" s="23"/>
      <c r="BY323" s="24">
        <v>0.2</v>
      </c>
      <c r="BZ323" s="27">
        <v>0.26</v>
      </c>
      <c r="CA323" s="27">
        <v>0.2</v>
      </c>
      <c r="CB323" s="25"/>
      <c r="CC323" s="25"/>
      <c r="CD323" s="28">
        <v>16.28</v>
      </c>
      <c r="CE323" s="28">
        <v>0.34</v>
      </c>
      <c r="CF323" s="25"/>
      <c r="CG323" s="28">
        <v>0.34</v>
      </c>
      <c r="CH323" s="28">
        <v>16.399999999999999</v>
      </c>
      <c r="CI323" s="28">
        <v>0.5</v>
      </c>
      <c r="CJ323" s="28">
        <v>0.5</v>
      </c>
      <c r="CK323" s="25"/>
      <c r="CL323" s="25"/>
      <c r="CM323" s="28">
        <v>0.51</v>
      </c>
      <c r="CN323" s="25"/>
      <c r="CO323" s="28">
        <v>0</v>
      </c>
      <c r="CP323" s="30" t="s">
        <v>5</v>
      </c>
      <c r="CQ323" s="8">
        <f t="shared" si="56"/>
        <v>8850.1014074119594</v>
      </c>
      <c r="CR323" s="8">
        <f t="shared" si="57"/>
        <v>20</v>
      </c>
      <c r="CS323" s="8">
        <f t="shared" si="58"/>
        <v>1.5</v>
      </c>
      <c r="CT323" s="8">
        <f t="shared" si="59"/>
        <v>30</v>
      </c>
      <c r="CU323" s="8">
        <f t="shared" si="60"/>
        <v>200</v>
      </c>
      <c r="CV323" s="10">
        <f t="shared" si="61"/>
        <v>40026.660000000003</v>
      </c>
      <c r="CW323" s="10">
        <f t="shared" ref="CW323:CW386" si="64">CV323/1000</f>
        <v>40.026660000000007</v>
      </c>
      <c r="CX323" s="8" t="str">
        <f t="shared" si="62"/>
        <v>No</v>
      </c>
      <c r="CY323" s="30" t="s">
        <v>11</v>
      </c>
      <c r="CZ323" s="30" t="s">
        <v>11</v>
      </c>
      <c r="DA323" s="31" t="s">
        <v>11</v>
      </c>
      <c r="DB323" s="31" t="s">
        <v>11</v>
      </c>
      <c r="DC323" s="8" t="str">
        <f t="shared" si="63"/>
        <v>No</v>
      </c>
      <c r="DD323" s="8" t="s">
        <v>11</v>
      </c>
      <c r="DE323" s="30" t="s">
        <v>11</v>
      </c>
      <c r="DF323" s="10">
        <f t="shared" ref="DF323:DF386" si="65">((BV323*0.35)+(BW323*0.65))*(365*24)/1000</f>
        <v>50.38313999999999</v>
      </c>
      <c r="DG323" s="9">
        <f>IF(S323&lt;Monitors!$H$4,(S323*Monitors!$I$4)+Monitors!$J$4,IF(S323&lt;Monitors!$H$5,(S323*Monitors!$I$5)+Monitors!$J$5,IF(S323&lt;Monitors!$H$6,(S323*Monitors!$I$6)+Monitors!$J$6,IF(S323&lt;Monitors!$H$7,(Monitors!$I$7*S323)+Monitors!$J$7,IF(S323&lt;Monitors!$H$8,(S323*Monitors!$I$8)+Monitors!$J$8,IF(S323&lt;Monitors!$H$9,(S323*Monitors!$I$9)+Monitors!$J$9,IF(S323&lt;Monitors!$H$10,(S323*Monitors!$I$10)+Monitors!$J$10,IF(S323&lt;Monitors!$H$11,(S323*Monitors!$I$11)+Monitors!$J$11,Monitors!$J$12))))))))</f>
        <v>33.397916666666667</v>
      </c>
      <c r="DH323" s="10">
        <f>$DF323-(Monitors!$B$4*'All Data'!$W323)</f>
        <v>41.555939999999993</v>
      </c>
      <c r="DI323" s="10">
        <f>IF($CX323="Yes",DH323-(Monitors!$E$4*(DG323+(Monitors!$B$4*'All Data'!$W323))),'All Data'!DH323)</f>
        <v>41.555939999999993</v>
      </c>
      <c r="DJ323" s="10">
        <f>IF(DD323="Yes",'All Data'!DI323-(DG323*Monitors!$C$4),'All Data'!DI323)</f>
        <v>41.555939999999993</v>
      </c>
      <c r="DK323" s="10">
        <f>IF($DE323="Yes",DJ323-(DG323*Monitors!$D$4),'All Data'!DJ323)</f>
        <v>41.555939999999993</v>
      </c>
      <c r="DL323" s="10">
        <f>IF($CZ323="Yes",DK323-Monitors!$C$7,'All Data'!DK323)</f>
        <v>41.555939999999993</v>
      </c>
      <c r="DM323" s="10">
        <f>IF($DA323="Yes",DL323-Monitors!$D$7,'All Data'!DL323)</f>
        <v>41.555939999999993</v>
      </c>
      <c r="DN323" s="10">
        <f>IF(DB323="Yes",DM323-((DG323+(W323*Monitors!$B$4))*Monitors!$F$4),'All Data'!DM323)</f>
        <v>41.555939999999993</v>
      </c>
      <c r="DO323" s="8" t="str">
        <f t="shared" ref="DO323:DO386" si="66">IF(DN323&lt;=DG323,"Yes","No")</f>
        <v>No</v>
      </c>
      <c r="DP323" s="10">
        <v>1.6010664000000003</v>
      </c>
      <c r="DQ323" s="10">
        <v>14.348933599999999</v>
      </c>
      <c r="DR323" s="10">
        <v>14.348933599999999</v>
      </c>
      <c r="DS323" s="9">
        <v>15.519606852770877</v>
      </c>
      <c r="DT323" s="9" t="s">
        <v>23</v>
      </c>
      <c r="DU323" s="14">
        <v>0</v>
      </c>
    </row>
    <row r="324" spans="1:125" ht="18" customHeight="1">
      <c r="A324" s="29">
        <v>323</v>
      </c>
      <c r="B324" s="29">
        <v>47</v>
      </c>
      <c r="C324" s="29">
        <v>28</v>
      </c>
      <c r="D324" s="21">
        <v>41414</v>
      </c>
      <c r="E324" s="21">
        <v>41409</v>
      </c>
      <c r="F324" s="21">
        <v>41414</v>
      </c>
      <c r="G324" s="20" t="s">
        <v>4</v>
      </c>
      <c r="H324" s="20" t="s">
        <v>976</v>
      </c>
      <c r="I324" s="22">
        <v>6</v>
      </c>
      <c r="J324" s="20" t="s">
        <v>5</v>
      </c>
      <c r="K324" s="20"/>
      <c r="L324" s="20" t="s">
        <v>6</v>
      </c>
      <c r="M324" s="23"/>
      <c r="N324" s="23" t="s">
        <v>7</v>
      </c>
      <c r="O324" s="23"/>
      <c r="P324" s="24">
        <v>9.6</v>
      </c>
      <c r="Q324" s="24">
        <v>17</v>
      </c>
      <c r="R324" s="24">
        <v>19.5</v>
      </c>
      <c r="S324" s="24">
        <v>162.71</v>
      </c>
      <c r="T324" s="24">
        <v>1.78</v>
      </c>
      <c r="U324" s="24">
        <v>900</v>
      </c>
      <c r="V324" s="24">
        <v>1600</v>
      </c>
      <c r="W324" s="24">
        <v>1.44</v>
      </c>
      <c r="X324" s="23" t="s">
        <v>40</v>
      </c>
      <c r="Y324" s="23" t="s">
        <v>40</v>
      </c>
      <c r="Z324" s="24">
        <v>8850</v>
      </c>
      <c r="AA324" s="24">
        <v>60</v>
      </c>
      <c r="AB324" s="24">
        <v>178</v>
      </c>
      <c r="AC324" s="24">
        <v>170</v>
      </c>
      <c r="AD324" s="23" t="s">
        <v>10</v>
      </c>
      <c r="AE324" s="23" t="s">
        <v>11</v>
      </c>
      <c r="AF324" s="23" t="s">
        <v>11</v>
      </c>
      <c r="AG324" s="23"/>
      <c r="AH324" s="23"/>
      <c r="AI324" s="23" t="s">
        <v>12</v>
      </c>
      <c r="AJ324" s="23" t="s">
        <v>11</v>
      </c>
      <c r="AK324" s="23" t="s">
        <v>11</v>
      </c>
      <c r="AL324" s="23" t="s">
        <v>13</v>
      </c>
      <c r="AM324" s="23"/>
      <c r="AN324" s="23" t="s">
        <v>14</v>
      </c>
      <c r="AO324" s="23"/>
      <c r="AP324" s="23" t="s">
        <v>36</v>
      </c>
      <c r="AQ324" s="23"/>
      <c r="AR324" s="23"/>
      <c r="AS324" s="23" t="s">
        <v>13</v>
      </c>
      <c r="AT324" s="23"/>
      <c r="AU324" s="23" t="s">
        <v>14</v>
      </c>
      <c r="AV324" s="25"/>
      <c r="AW324" s="25"/>
      <c r="AX324" s="26">
        <v>19.5</v>
      </c>
      <c r="AY324" s="26">
        <v>162.71</v>
      </c>
      <c r="AZ324" s="25" t="s">
        <v>14</v>
      </c>
      <c r="BA324" s="25" t="s">
        <v>14</v>
      </c>
      <c r="BB324" s="23"/>
      <c r="BC324" s="23" t="s">
        <v>15</v>
      </c>
      <c r="BD324" s="23"/>
      <c r="BE324" s="23" t="s">
        <v>11</v>
      </c>
      <c r="BF324" s="23" t="s">
        <v>705</v>
      </c>
      <c r="BG324" s="23" t="s">
        <v>11</v>
      </c>
      <c r="BH324" s="23" t="s">
        <v>17</v>
      </c>
      <c r="BI324" s="23"/>
      <c r="BJ324" s="23" t="s">
        <v>102</v>
      </c>
      <c r="BK324" s="23" t="s">
        <v>11</v>
      </c>
      <c r="BL324" s="23" t="s">
        <v>11</v>
      </c>
      <c r="BM324" s="23"/>
      <c r="BN324" s="23"/>
      <c r="BO324" s="24">
        <v>1.4</v>
      </c>
      <c r="BP324" s="24">
        <v>246</v>
      </c>
      <c r="BQ324" s="24">
        <v>200</v>
      </c>
      <c r="BR324" s="24">
        <v>111.3</v>
      </c>
      <c r="BS324" s="24">
        <v>201.6</v>
      </c>
      <c r="BT324" s="23"/>
      <c r="BU324" s="23"/>
      <c r="BV324" s="24">
        <v>15.95</v>
      </c>
      <c r="BW324" s="24">
        <v>0.26</v>
      </c>
      <c r="BX324" s="23"/>
      <c r="BY324" s="24">
        <v>0.2</v>
      </c>
      <c r="BZ324" s="27">
        <v>0.26</v>
      </c>
      <c r="CA324" s="27">
        <v>0.2</v>
      </c>
      <c r="CB324" s="25"/>
      <c r="CC324" s="25"/>
      <c r="CD324" s="28">
        <v>16.28</v>
      </c>
      <c r="CE324" s="28">
        <v>0.34</v>
      </c>
      <c r="CF324" s="25"/>
      <c r="CG324" s="28">
        <v>0.34</v>
      </c>
      <c r="CH324" s="28">
        <v>16.399999999999999</v>
      </c>
      <c r="CI324" s="28">
        <v>0.5</v>
      </c>
      <c r="CJ324" s="28">
        <v>0.5</v>
      </c>
      <c r="CK324" s="25"/>
      <c r="CL324" s="25"/>
      <c r="CM324" s="28">
        <v>0.51</v>
      </c>
      <c r="CN324" s="25"/>
      <c r="CO324" s="28">
        <v>0</v>
      </c>
      <c r="CP324" s="30" t="s">
        <v>5</v>
      </c>
      <c r="CQ324" s="8">
        <f t="shared" si="56"/>
        <v>8850.1014074119594</v>
      </c>
      <c r="CR324" s="8">
        <f t="shared" si="57"/>
        <v>20</v>
      </c>
      <c r="CS324" s="8">
        <f t="shared" si="58"/>
        <v>1.5</v>
      </c>
      <c r="CT324" s="8">
        <f t="shared" si="59"/>
        <v>30</v>
      </c>
      <c r="CU324" s="8">
        <f t="shared" si="60"/>
        <v>200</v>
      </c>
      <c r="CV324" s="10">
        <f t="shared" si="61"/>
        <v>40026.660000000003</v>
      </c>
      <c r="CW324" s="10">
        <f t="shared" si="64"/>
        <v>40.026660000000007</v>
      </c>
      <c r="CX324" s="8" t="str">
        <f t="shared" si="62"/>
        <v>No</v>
      </c>
      <c r="CY324" s="30" t="s">
        <v>11</v>
      </c>
      <c r="CZ324" s="30" t="s">
        <v>11</v>
      </c>
      <c r="DA324" s="31" t="s">
        <v>11</v>
      </c>
      <c r="DB324" s="31" t="s">
        <v>11</v>
      </c>
      <c r="DC324" s="8" t="str">
        <f t="shared" si="63"/>
        <v>No</v>
      </c>
      <c r="DD324" s="8" t="s">
        <v>11</v>
      </c>
      <c r="DE324" s="30" t="s">
        <v>11</v>
      </c>
      <c r="DF324" s="10">
        <f t="shared" si="65"/>
        <v>50.38313999999999</v>
      </c>
      <c r="DG324" s="9">
        <f>IF(S324&lt;Monitors!$H$4,(S324*Monitors!$I$4)+Monitors!$J$4,IF(S324&lt;Monitors!$H$5,(S324*Monitors!$I$5)+Monitors!$J$5,IF(S324&lt;Monitors!$H$6,(S324*Monitors!$I$6)+Monitors!$J$6,IF(S324&lt;Monitors!$H$7,(Monitors!$I$7*S324)+Monitors!$J$7,IF(S324&lt;Monitors!$H$8,(S324*Monitors!$I$8)+Monitors!$J$8,IF(S324&lt;Monitors!$H$9,(S324*Monitors!$I$9)+Monitors!$J$9,IF(S324&lt;Monitors!$H$10,(S324*Monitors!$I$10)+Monitors!$J$10,IF(S324&lt;Monitors!$H$11,(S324*Monitors!$I$11)+Monitors!$J$11,Monitors!$J$12))))))))</f>
        <v>33.397916666666667</v>
      </c>
      <c r="DH324" s="10">
        <f>$DF324-(Monitors!$B$4*'All Data'!$W324)</f>
        <v>41.555939999999993</v>
      </c>
      <c r="DI324" s="10">
        <f>IF($CX324="Yes",DH324-(Monitors!$E$4*(DG324+(Monitors!$B$4*'All Data'!$W324))),'All Data'!DH324)</f>
        <v>41.555939999999993</v>
      </c>
      <c r="DJ324" s="10">
        <f>IF(DD324="Yes",'All Data'!DI324-(DG324*Monitors!$C$4),'All Data'!DI324)</f>
        <v>41.555939999999993</v>
      </c>
      <c r="DK324" s="10">
        <f>IF($DE324="Yes",DJ324-(DG324*Monitors!$D$4),'All Data'!DJ324)</f>
        <v>41.555939999999993</v>
      </c>
      <c r="DL324" s="10">
        <f>IF($CZ324="Yes",DK324-Monitors!$C$7,'All Data'!DK324)</f>
        <v>41.555939999999993</v>
      </c>
      <c r="DM324" s="10">
        <f>IF($DA324="Yes",DL324-Monitors!$D$7,'All Data'!DL324)</f>
        <v>41.555939999999993</v>
      </c>
      <c r="DN324" s="10">
        <f>IF(DB324="Yes",DM324-((DG324+(W324*Monitors!$B$4))*Monitors!$F$4),'All Data'!DM324)</f>
        <v>41.555939999999993</v>
      </c>
      <c r="DO324" s="8" t="str">
        <f t="shared" si="66"/>
        <v>No</v>
      </c>
      <c r="DP324" s="10">
        <v>1.6010664000000003</v>
      </c>
      <c r="DQ324" s="10">
        <v>14.348933599999999</v>
      </c>
      <c r="DR324" s="10">
        <v>14.348933599999999</v>
      </c>
      <c r="DS324" s="9">
        <v>15.519606852770877</v>
      </c>
      <c r="DT324" s="9" t="s">
        <v>23</v>
      </c>
      <c r="DU324" s="14">
        <v>0</v>
      </c>
    </row>
    <row r="325" spans="1:125" ht="18" customHeight="1">
      <c r="A325" s="29">
        <v>324</v>
      </c>
      <c r="B325" s="29">
        <v>47</v>
      </c>
      <c r="C325" s="29">
        <v>28</v>
      </c>
      <c r="D325" s="21">
        <v>41414</v>
      </c>
      <c r="E325" s="21">
        <v>41409</v>
      </c>
      <c r="F325" s="21">
        <v>41414</v>
      </c>
      <c r="G325" s="20" t="s">
        <v>4</v>
      </c>
      <c r="H325" s="20" t="s">
        <v>976</v>
      </c>
      <c r="I325" s="22">
        <v>6</v>
      </c>
      <c r="J325" s="20" t="s">
        <v>5</v>
      </c>
      <c r="K325" s="20"/>
      <c r="L325" s="20" t="s">
        <v>6</v>
      </c>
      <c r="M325" s="23"/>
      <c r="N325" s="23" t="s">
        <v>7</v>
      </c>
      <c r="O325" s="23"/>
      <c r="P325" s="24">
        <v>9.6</v>
      </c>
      <c r="Q325" s="24">
        <v>17</v>
      </c>
      <c r="R325" s="24">
        <v>19.5</v>
      </c>
      <c r="S325" s="24">
        <v>162.71</v>
      </c>
      <c r="T325" s="24">
        <v>1.78</v>
      </c>
      <c r="U325" s="24">
        <v>900</v>
      </c>
      <c r="V325" s="24">
        <v>1600</v>
      </c>
      <c r="W325" s="24">
        <v>1.44</v>
      </c>
      <c r="X325" s="23" t="s">
        <v>40</v>
      </c>
      <c r="Y325" s="23" t="s">
        <v>40</v>
      </c>
      <c r="Z325" s="24">
        <v>8850</v>
      </c>
      <c r="AA325" s="24">
        <v>60</v>
      </c>
      <c r="AB325" s="24">
        <v>178</v>
      </c>
      <c r="AC325" s="24">
        <v>170</v>
      </c>
      <c r="AD325" s="23" t="s">
        <v>10</v>
      </c>
      <c r="AE325" s="23" t="s">
        <v>11</v>
      </c>
      <c r="AF325" s="23" t="s">
        <v>11</v>
      </c>
      <c r="AG325" s="23"/>
      <c r="AH325" s="23"/>
      <c r="AI325" s="23" t="s">
        <v>12</v>
      </c>
      <c r="AJ325" s="23" t="s">
        <v>11</v>
      </c>
      <c r="AK325" s="23" t="s">
        <v>11</v>
      </c>
      <c r="AL325" s="23" t="s">
        <v>13</v>
      </c>
      <c r="AM325" s="23"/>
      <c r="AN325" s="23" t="s">
        <v>14</v>
      </c>
      <c r="AO325" s="23"/>
      <c r="AP325" s="23" t="s">
        <v>36</v>
      </c>
      <c r="AQ325" s="23"/>
      <c r="AR325" s="23"/>
      <c r="AS325" s="23" t="s">
        <v>13</v>
      </c>
      <c r="AT325" s="23"/>
      <c r="AU325" s="23" t="s">
        <v>14</v>
      </c>
      <c r="AV325" s="25"/>
      <c r="AW325" s="25"/>
      <c r="AX325" s="26">
        <v>19.5</v>
      </c>
      <c r="AY325" s="26">
        <v>162.71</v>
      </c>
      <c r="AZ325" s="25" t="s">
        <v>14</v>
      </c>
      <c r="BA325" s="25" t="s">
        <v>14</v>
      </c>
      <c r="BB325" s="23"/>
      <c r="BC325" s="23" t="s">
        <v>15</v>
      </c>
      <c r="BD325" s="23"/>
      <c r="BE325" s="23" t="s">
        <v>11</v>
      </c>
      <c r="BF325" s="23" t="s">
        <v>705</v>
      </c>
      <c r="BG325" s="23" t="s">
        <v>11</v>
      </c>
      <c r="BH325" s="23" t="s">
        <v>17</v>
      </c>
      <c r="BI325" s="23"/>
      <c r="BJ325" s="23" t="s">
        <v>102</v>
      </c>
      <c r="BK325" s="23" t="s">
        <v>11</v>
      </c>
      <c r="BL325" s="23" t="s">
        <v>11</v>
      </c>
      <c r="BM325" s="23"/>
      <c r="BN325" s="23"/>
      <c r="BO325" s="24">
        <v>1.4</v>
      </c>
      <c r="BP325" s="24">
        <v>246</v>
      </c>
      <c r="BQ325" s="24">
        <v>200</v>
      </c>
      <c r="BR325" s="24">
        <v>111.3</v>
      </c>
      <c r="BS325" s="24">
        <v>201.6</v>
      </c>
      <c r="BT325" s="23"/>
      <c r="BU325" s="23"/>
      <c r="BV325" s="24">
        <v>15.95</v>
      </c>
      <c r="BW325" s="24">
        <v>0.26</v>
      </c>
      <c r="BX325" s="23"/>
      <c r="BY325" s="24">
        <v>0.2</v>
      </c>
      <c r="BZ325" s="27">
        <v>0.26</v>
      </c>
      <c r="CA325" s="27">
        <v>0.2</v>
      </c>
      <c r="CB325" s="25"/>
      <c r="CC325" s="25"/>
      <c r="CD325" s="28">
        <v>16.28</v>
      </c>
      <c r="CE325" s="28">
        <v>0.34</v>
      </c>
      <c r="CF325" s="25"/>
      <c r="CG325" s="28">
        <v>0.34</v>
      </c>
      <c r="CH325" s="28">
        <v>16.399999999999999</v>
      </c>
      <c r="CI325" s="28">
        <v>0.5</v>
      </c>
      <c r="CJ325" s="28">
        <v>0.5</v>
      </c>
      <c r="CK325" s="25"/>
      <c r="CL325" s="25"/>
      <c r="CM325" s="28">
        <v>0.51</v>
      </c>
      <c r="CN325" s="25"/>
      <c r="CO325" s="28">
        <v>0</v>
      </c>
      <c r="CP325" s="30" t="s">
        <v>5</v>
      </c>
      <c r="CQ325" s="8">
        <f t="shared" si="56"/>
        <v>8850.1014074119594</v>
      </c>
      <c r="CR325" s="8">
        <f t="shared" si="57"/>
        <v>20</v>
      </c>
      <c r="CS325" s="8">
        <f t="shared" si="58"/>
        <v>1.5</v>
      </c>
      <c r="CT325" s="8">
        <f t="shared" si="59"/>
        <v>30</v>
      </c>
      <c r="CU325" s="8">
        <f t="shared" si="60"/>
        <v>200</v>
      </c>
      <c r="CV325" s="10">
        <f t="shared" si="61"/>
        <v>40026.660000000003</v>
      </c>
      <c r="CW325" s="10">
        <f t="shared" si="64"/>
        <v>40.026660000000007</v>
      </c>
      <c r="CX325" s="8" t="str">
        <f t="shared" si="62"/>
        <v>No</v>
      </c>
      <c r="CY325" s="30" t="s">
        <v>11</v>
      </c>
      <c r="CZ325" s="30" t="s">
        <v>11</v>
      </c>
      <c r="DA325" s="31" t="s">
        <v>11</v>
      </c>
      <c r="DB325" s="31" t="s">
        <v>11</v>
      </c>
      <c r="DC325" s="8" t="str">
        <f t="shared" si="63"/>
        <v>No</v>
      </c>
      <c r="DD325" s="8" t="s">
        <v>11</v>
      </c>
      <c r="DE325" s="30" t="s">
        <v>11</v>
      </c>
      <c r="DF325" s="10">
        <f t="shared" si="65"/>
        <v>50.38313999999999</v>
      </c>
      <c r="DG325" s="9">
        <f>IF(S325&lt;Monitors!$H$4,(S325*Monitors!$I$4)+Monitors!$J$4,IF(S325&lt;Monitors!$H$5,(S325*Monitors!$I$5)+Monitors!$J$5,IF(S325&lt;Monitors!$H$6,(S325*Monitors!$I$6)+Monitors!$J$6,IF(S325&lt;Monitors!$H$7,(Monitors!$I$7*S325)+Monitors!$J$7,IF(S325&lt;Monitors!$H$8,(S325*Monitors!$I$8)+Monitors!$J$8,IF(S325&lt;Monitors!$H$9,(S325*Monitors!$I$9)+Monitors!$J$9,IF(S325&lt;Monitors!$H$10,(S325*Monitors!$I$10)+Monitors!$J$10,IF(S325&lt;Monitors!$H$11,(S325*Monitors!$I$11)+Monitors!$J$11,Monitors!$J$12))))))))</f>
        <v>33.397916666666667</v>
      </c>
      <c r="DH325" s="10">
        <f>$DF325-(Monitors!$B$4*'All Data'!$W325)</f>
        <v>41.555939999999993</v>
      </c>
      <c r="DI325" s="10">
        <f>IF($CX325="Yes",DH325-(Monitors!$E$4*(DG325+(Monitors!$B$4*'All Data'!$W325))),'All Data'!DH325)</f>
        <v>41.555939999999993</v>
      </c>
      <c r="DJ325" s="10">
        <f>IF(DD325="Yes",'All Data'!DI325-(DG325*Monitors!$C$4),'All Data'!DI325)</f>
        <v>41.555939999999993</v>
      </c>
      <c r="DK325" s="10">
        <f>IF($DE325="Yes",DJ325-(DG325*Monitors!$D$4),'All Data'!DJ325)</f>
        <v>41.555939999999993</v>
      </c>
      <c r="DL325" s="10">
        <f>IF($CZ325="Yes",DK325-Monitors!$C$7,'All Data'!DK325)</f>
        <v>41.555939999999993</v>
      </c>
      <c r="DM325" s="10">
        <f>IF($DA325="Yes",DL325-Monitors!$D$7,'All Data'!DL325)</f>
        <v>41.555939999999993</v>
      </c>
      <c r="DN325" s="10">
        <f>IF(DB325="Yes",DM325-((DG325+(W325*Monitors!$B$4))*Monitors!$F$4),'All Data'!DM325)</f>
        <v>41.555939999999993</v>
      </c>
      <c r="DO325" s="8" t="str">
        <f t="shared" si="66"/>
        <v>No</v>
      </c>
      <c r="DP325" s="10">
        <v>1.6010664000000003</v>
      </c>
      <c r="DQ325" s="10">
        <v>14.348933599999999</v>
      </c>
      <c r="DR325" s="10">
        <v>14.348933599999999</v>
      </c>
      <c r="DS325" s="9">
        <v>15.519606852770877</v>
      </c>
      <c r="DT325" s="9" t="s">
        <v>23</v>
      </c>
      <c r="DU325" s="14">
        <v>0</v>
      </c>
    </row>
    <row r="326" spans="1:125" ht="18" customHeight="1">
      <c r="A326" s="29">
        <v>325</v>
      </c>
      <c r="B326" s="29">
        <v>35</v>
      </c>
      <c r="C326" s="29">
        <v>716</v>
      </c>
      <c r="D326" s="21">
        <v>41285</v>
      </c>
      <c r="E326" s="21">
        <v>41260</v>
      </c>
      <c r="F326" s="21">
        <v>41277</v>
      </c>
      <c r="G326" s="20" t="s">
        <v>4</v>
      </c>
      <c r="H326" s="20"/>
      <c r="I326" s="22">
        <v>6</v>
      </c>
      <c r="J326" s="20" t="s">
        <v>5</v>
      </c>
      <c r="K326" s="20"/>
      <c r="L326" s="20" t="s">
        <v>6</v>
      </c>
      <c r="M326" s="23"/>
      <c r="N326" s="23" t="s">
        <v>7</v>
      </c>
      <c r="O326" s="23"/>
      <c r="P326" s="24">
        <v>96</v>
      </c>
      <c r="Q326" s="24">
        <v>170</v>
      </c>
      <c r="R326" s="24">
        <v>20</v>
      </c>
      <c r="S326" s="24">
        <v>163</v>
      </c>
      <c r="T326" s="24">
        <v>1.78</v>
      </c>
      <c r="U326" s="24">
        <v>900</v>
      </c>
      <c r="V326" s="24">
        <v>1600</v>
      </c>
      <c r="W326" s="24">
        <v>1.44</v>
      </c>
      <c r="X326" s="23" t="s">
        <v>40</v>
      </c>
      <c r="Y326" s="23" t="s">
        <v>40</v>
      </c>
      <c r="Z326" s="24">
        <v>8850</v>
      </c>
      <c r="AA326" s="24">
        <v>60</v>
      </c>
      <c r="AB326" s="24">
        <v>170</v>
      </c>
      <c r="AC326" s="24">
        <v>160</v>
      </c>
      <c r="AD326" s="23" t="s">
        <v>10</v>
      </c>
      <c r="AE326" s="23" t="s">
        <v>11</v>
      </c>
      <c r="AF326" s="23" t="s">
        <v>11</v>
      </c>
      <c r="AG326" s="23"/>
      <c r="AH326" s="23"/>
      <c r="AI326" s="23" t="s">
        <v>12</v>
      </c>
      <c r="AJ326" s="23" t="s">
        <v>11</v>
      </c>
      <c r="AK326" s="23" t="s">
        <v>11</v>
      </c>
      <c r="AL326" s="23" t="s">
        <v>25</v>
      </c>
      <c r="AM326" s="23"/>
      <c r="AN326" s="23" t="s">
        <v>14</v>
      </c>
      <c r="AO326" s="23"/>
      <c r="AP326" s="23" t="s">
        <v>14</v>
      </c>
      <c r="AQ326" s="23"/>
      <c r="AR326" s="23"/>
      <c r="AS326" s="23" t="s">
        <v>25</v>
      </c>
      <c r="AT326" s="23"/>
      <c r="AU326" s="23" t="s">
        <v>14</v>
      </c>
      <c r="AV326" s="25"/>
      <c r="AW326" s="25"/>
      <c r="AX326" s="26">
        <v>20</v>
      </c>
      <c r="AY326" s="26">
        <v>163</v>
      </c>
      <c r="AZ326" s="25" t="s">
        <v>14</v>
      </c>
      <c r="BA326" s="25" t="s">
        <v>14</v>
      </c>
      <c r="BB326" s="23"/>
      <c r="BC326" s="23" t="s">
        <v>15</v>
      </c>
      <c r="BD326" s="23"/>
      <c r="BE326" s="23" t="s">
        <v>11</v>
      </c>
      <c r="BF326" s="23" t="s">
        <v>178</v>
      </c>
      <c r="BG326" s="23" t="s">
        <v>11</v>
      </c>
      <c r="BH326" s="23" t="s">
        <v>17</v>
      </c>
      <c r="BI326" s="23"/>
      <c r="BJ326" s="23" t="s">
        <v>18</v>
      </c>
      <c r="BK326" s="23" t="s">
        <v>11</v>
      </c>
      <c r="BL326" s="23" t="s">
        <v>11</v>
      </c>
      <c r="BM326" s="23" t="s">
        <v>11</v>
      </c>
      <c r="BN326" s="23"/>
      <c r="BO326" s="24">
        <v>11.6</v>
      </c>
      <c r="BP326" s="24">
        <v>255.2</v>
      </c>
      <c r="BQ326" s="24">
        <v>200</v>
      </c>
      <c r="BR326" s="24">
        <v>216.6</v>
      </c>
      <c r="BS326" s="24">
        <v>200.6</v>
      </c>
      <c r="BT326" s="23"/>
      <c r="BU326" s="23"/>
      <c r="BV326" s="24">
        <v>15.97</v>
      </c>
      <c r="BW326" s="24">
        <v>0.26</v>
      </c>
      <c r="BX326" s="23"/>
      <c r="BY326" s="24">
        <v>0.11</v>
      </c>
      <c r="BZ326" s="27">
        <v>0.26</v>
      </c>
      <c r="CA326" s="27">
        <v>0.11</v>
      </c>
      <c r="CB326" s="25"/>
      <c r="CC326" s="25"/>
      <c r="CD326" s="28">
        <v>16.18</v>
      </c>
      <c r="CE326" s="28">
        <v>0.3</v>
      </c>
      <c r="CF326" s="25"/>
      <c r="CG326" s="28">
        <v>0.12</v>
      </c>
      <c r="CH326" s="28">
        <v>16.399999999999999</v>
      </c>
      <c r="CI326" s="28">
        <v>0.5</v>
      </c>
      <c r="CJ326" s="28">
        <v>0.5</v>
      </c>
      <c r="CK326" s="25"/>
      <c r="CL326" s="25"/>
      <c r="CM326" s="28">
        <v>0.53</v>
      </c>
      <c r="CN326" s="25"/>
      <c r="CO326" s="28">
        <v>0</v>
      </c>
      <c r="CP326" s="30" t="s">
        <v>5</v>
      </c>
      <c r="CQ326" s="8">
        <f t="shared" si="56"/>
        <v>8834.3558282208596</v>
      </c>
      <c r="CR326" s="8">
        <f t="shared" si="57"/>
        <v>22</v>
      </c>
      <c r="CS326" s="8">
        <f t="shared" si="58"/>
        <v>1.5</v>
      </c>
      <c r="CT326" s="8">
        <f t="shared" si="59"/>
        <v>30</v>
      </c>
      <c r="CU326" s="8">
        <f t="shared" si="60"/>
        <v>200</v>
      </c>
      <c r="CV326" s="10">
        <f t="shared" si="61"/>
        <v>41597.599999999999</v>
      </c>
      <c r="CW326" s="10">
        <f t="shared" si="64"/>
        <v>41.5976</v>
      </c>
      <c r="CX326" s="8" t="str">
        <f t="shared" si="62"/>
        <v>No</v>
      </c>
      <c r="CY326" s="30" t="s">
        <v>11</v>
      </c>
      <c r="CZ326" s="30" t="s">
        <v>11</v>
      </c>
      <c r="DA326" s="31" t="s">
        <v>11</v>
      </c>
      <c r="DB326" s="31" t="s">
        <v>11</v>
      </c>
      <c r="DC326" s="8" t="str">
        <f t="shared" si="63"/>
        <v>No</v>
      </c>
      <c r="DD326" s="8" t="s">
        <v>11</v>
      </c>
      <c r="DE326" s="30" t="s">
        <v>11</v>
      </c>
      <c r="DF326" s="10">
        <f t="shared" si="65"/>
        <v>50.444459999999999</v>
      </c>
      <c r="DG326" s="9">
        <f>IF(S326&lt;Monitors!$H$4,(S326*Monitors!$I$4)+Monitors!$J$4,IF(S326&lt;Monitors!$H$5,(S326*Monitors!$I$5)+Monitors!$J$5,IF(S326&lt;Monitors!$H$6,(S326*Monitors!$I$6)+Monitors!$J$6,IF(S326&lt;Monitors!$H$7,(Monitors!$I$7*S326)+Monitors!$J$7,IF(S326&lt;Monitors!$H$8,(S326*Monitors!$I$8)+Monitors!$J$8,IF(S326&lt;Monitors!$H$9,(S326*Monitors!$I$9)+Monitors!$J$9,IF(S326&lt;Monitors!$H$10,(S326*Monitors!$I$10)+Monitors!$J$10,IF(S326&lt;Monitors!$H$11,(S326*Monitors!$I$11)+Monitors!$J$11,Monitors!$J$12))))))))</f>
        <v>33.458333333333336</v>
      </c>
      <c r="DH326" s="10">
        <f>$DF326-(Monitors!$B$4*'All Data'!$W326)</f>
        <v>41.617260000000002</v>
      </c>
      <c r="DI326" s="10">
        <f>IF($CX326="Yes",DH326-(Monitors!$E$4*(DG326+(Monitors!$B$4*'All Data'!$W326))),'All Data'!DH326)</f>
        <v>41.617260000000002</v>
      </c>
      <c r="DJ326" s="10">
        <f>IF(DD326="Yes",'All Data'!DI326-(DG326*Monitors!$C$4),'All Data'!DI326)</f>
        <v>41.617260000000002</v>
      </c>
      <c r="DK326" s="10">
        <f>IF($DE326="Yes",DJ326-(DG326*Monitors!$D$4),'All Data'!DJ326)</f>
        <v>41.617260000000002</v>
      </c>
      <c r="DL326" s="10">
        <f>IF($CZ326="Yes",DK326-Monitors!$C$7,'All Data'!DK326)</f>
        <v>41.617260000000002</v>
      </c>
      <c r="DM326" s="10">
        <f>IF($DA326="Yes",DL326-Monitors!$D$7,'All Data'!DL326)</f>
        <v>41.617260000000002</v>
      </c>
      <c r="DN326" s="10">
        <f>IF(DB326="Yes",DM326-((DG326+(W326*Monitors!$B$4))*Monitors!$F$4),'All Data'!DM326)</f>
        <v>41.617260000000002</v>
      </c>
      <c r="DO326" s="8" t="str">
        <f t="shared" si="66"/>
        <v>No</v>
      </c>
      <c r="DP326" s="10">
        <v>1.663904</v>
      </c>
      <c r="DQ326" s="10">
        <v>14.306096</v>
      </c>
      <c r="DR326" s="10">
        <v>14.306096</v>
      </c>
      <c r="DS326" s="9">
        <v>15.547037666577177</v>
      </c>
      <c r="DT326" s="9" t="s">
        <v>23</v>
      </c>
      <c r="DU326" s="14">
        <v>0</v>
      </c>
    </row>
    <row r="327" spans="1:125" ht="18" customHeight="1">
      <c r="A327" s="29">
        <v>326</v>
      </c>
      <c r="B327" s="29">
        <v>35</v>
      </c>
      <c r="C327" s="29">
        <v>719</v>
      </c>
      <c r="D327" s="21">
        <v>40919</v>
      </c>
      <c r="E327" s="21">
        <v>41305</v>
      </c>
      <c r="F327" s="21">
        <v>41325</v>
      </c>
      <c r="G327" s="20" t="s">
        <v>4</v>
      </c>
      <c r="H327" s="20"/>
      <c r="I327" s="22">
        <v>6</v>
      </c>
      <c r="J327" s="20" t="s">
        <v>5</v>
      </c>
      <c r="K327" s="20"/>
      <c r="L327" s="20" t="s">
        <v>6</v>
      </c>
      <c r="M327" s="23"/>
      <c r="N327" s="23" t="s">
        <v>7</v>
      </c>
      <c r="O327" s="23"/>
      <c r="P327" s="24">
        <v>96</v>
      </c>
      <c r="Q327" s="24">
        <v>170</v>
      </c>
      <c r="R327" s="24">
        <v>19.5</v>
      </c>
      <c r="S327" s="24">
        <v>163</v>
      </c>
      <c r="T327" s="24">
        <v>1.78</v>
      </c>
      <c r="U327" s="24">
        <v>900</v>
      </c>
      <c r="V327" s="24">
        <v>1600</v>
      </c>
      <c r="W327" s="24">
        <v>1.44</v>
      </c>
      <c r="X327" s="23" t="s">
        <v>40</v>
      </c>
      <c r="Y327" s="23" t="s">
        <v>40</v>
      </c>
      <c r="Z327" s="24">
        <v>8850</v>
      </c>
      <c r="AA327" s="24">
        <v>60</v>
      </c>
      <c r="AB327" s="24">
        <v>170</v>
      </c>
      <c r="AC327" s="24">
        <v>160</v>
      </c>
      <c r="AD327" s="23" t="s">
        <v>10</v>
      </c>
      <c r="AE327" s="23" t="s">
        <v>11</v>
      </c>
      <c r="AF327" s="23" t="s">
        <v>11</v>
      </c>
      <c r="AG327" s="23"/>
      <c r="AH327" s="23"/>
      <c r="AI327" s="23" t="s">
        <v>12</v>
      </c>
      <c r="AJ327" s="23" t="s">
        <v>11</v>
      </c>
      <c r="AK327" s="23" t="s">
        <v>11</v>
      </c>
      <c r="AL327" s="23" t="s">
        <v>129</v>
      </c>
      <c r="AM327" s="23"/>
      <c r="AN327" s="23" t="s">
        <v>14</v>
      </c>
      <c r="AO327" s="23"/>
      <c r="AP327" s="23" t="s">
        <v>14</v>
      </c>
      <c r="AQ327" s="23"/>
      <c r="AR327" s="23"/>
      <c r="AS327" s="23" t="s">
        <v>129</v>
      </c>
      <c r="AT327" s="23"/>
      <c r="AU327" s="23" t="s">
        <v>14</v>
      </c>
      <c r="AV327" s="25"/>
      <c r="AW327" s="25"/>
      <c r="AX327" s="26">
        <v>19.5</v>
      </c>
      <c r="AY327" s="26">
        <v>163</v>
      </c>
      <c r="AZ327" s="25" t="s">
        <v>14</v>
      </c>
      <c r="BA327" s="25" t="s">
        <v>14</v>
      </c>
      <c r="BB327" s="23"/>
      <c r="BC327" s="23" t="s">
        <v>15</v>
      </c>
      <c r="BD327" s="23"/>
      <c r="BE327" s="23" t="s">
        <v>11</v>
      </c>
      <c r="BF327" s="23" t="s">
        <v>178</v>
      </c>
      <c r="BG327" s="23" t="s">
        <v>11</v>
      </c>
      <c r="BH327" s="23" t="s">
        <v>17</v>
      </c>
      <c r="BI327" s="23"/>
      <c r="BJ327" s="23" t="s">
        <v>18</v>
      </c>
      <c r="BK327" s="23" t="s">
        <v>11</v>
      </c>
      <c r="BL327" s="23" t="s">
        <v>11</v>
      </c>
      <c r="BM327" s="23"/>
      <c r="BN327" s="23"/>
      <c r="BO327" s="24">
        <v>11.6</v>
      </c>
      <c r="BP327" s="24">
        <v>255.2</v>
      </c>
      <c r="BQ327" s="24">
        <v>200</v>
      </c>
      <c r="BR327" s="24">
        <v>216.6</v>
      </c>
      <c r="BS327" s="24">
        <v>200.6</v>
      </c>
      <c r="BT327" s="23"/>
      <c r="BU327" s="23"/>
      <c r="BV327" s="24">
        <v>15.97</v>
      </c>
      <c r="BW327" s="24">
        <v>0.26</v>
      </c>
      <c r="BX327" s="23"/>
      <c r="BY327" s="24">
        <v>0.11</v>
      </c>
      <c r="BZ327" s="27">
        <v>0.26</v>
      </c>
      <c r="CA327" s="27">
        <v>0.11</v>
      </c>
      <c r="CB327" s="25"/>
      <c r="CC327" s="25"/>
      <c r="CD327" s="28">
        <v>16.18</v>
      </c>
      <c r="CE327" s="28">
        <v>0.3</v>
      </c>
      <c r="CF327" s="25"/>
      <c r="CG327" s="28">
        <v>0.12</v>
      </c>
      <c r="CH327" s="28">
        <v>16.399999999999999</v>
      </c>
      <c r="CI327" s="28">
        <v>0.5</v>
      </c>
      <c r="CJ327" s="28">
        <v>0.5</v>
      </c>
      <c r="CK327" s="25"/>
      <c r="CL327" s="25"/>
      <c r="CM327" s="28">
        <v>0.53</v>
      </c>
      <c r="CN327" s="25"/>
      <c r="CO327" s="28">
        <v>0</v>
      </c>
      <c r="CP327" s="30" t="s">
        <v>5</v>
      </c>
      <c r="CQ327" s="8">
        <f t="shared" si="56"/>
        <v>8834.3558282208596</v>
      </c>
      <c r="CR327" s="8">
        <f t="shared" si="57"/>
        <v>20</v>
      </c>
      <c r="CS327" s="8">
        <f t="shared" si="58"/>
        <v>1.5</v>
      </c>
      <c r="CT327" s="8">
        <f t="shared" si="59"/>
        <v>30</v>
      </c>
      <c r="CU327" s="8">
        <f t="shared" si="60"/>
        <v>200</v>
      </c>
      <c r="CV327" s="10">
        <f t="shared" si="61"/>
        <v>41597.599999999999</v>
      </c>
      <c r="CW327" s="10">
        <f t="shared" si="64"/>
        <v>41.5976</v>
      </c>
      <c r="CX327" s="8" t="str">
        <f t="shared" si="62"/>
        <v>No</v>
      </c>
      <c r="CY327" s="30" t="s">
        <v>11</v>
      </c>
      <c r="CZ327" s="30" t="s">
        <v>11</v>
      </c>
      <c r="DA327" s="31" t="s">
        <v>11</v>
      </c>
      <c r="DB327" s="31" t="s">
        <v>11</v>
      </c>
      <c r="DC327" s="8" t="str">
        <f t="shared" si="63"/>
        <v>No</v>
      </c>
      <c r="DD327" s="8" t="s">
        <v>11</v>
      </c>
      <c r="DE327" s="30" t="s">
        <v>11</v>
      </c>
      <c r="DF327" s="10">
        <f t="shared" si="65"/>
        <v>50.444459999999999</v>
      </c>
      <c r="DG327" s="9">
        <f>IF(S327&lt;Monitors!$H$4,(S327*Monitors!$I$4)+Monitors!$J$4,IF(S327&lt;Monitors!$H$5,(S327*Monitors!$I$5)+Monitors!$J$5,IF(S327&lt;Monitors!$H$6,(S327*Monitors!$I$6)+Monitors!$J$6,IF(S327&lt;Monitors!$H$7,(Monitors!$I$7*S327)+Monitors!$J$7,IF(S327&lt;Monitors!$H$8,(S327*Monitors!$I$8)+Monitors!$J$8,IF(S327&lt;Monitors!$H$9,(S327*Monitors!$I$9)+Monitors!$J$9,IF(S327&lt;Monitors!$H$10,(S327*Monitors!$I$10)+Monitors!$J$10,IF(S327&lt;Monitors!$H$11,(S327*Monitors!$I$11)+Monitors!$J$11,Monitors!$J$12))))))))</f>
        <v>33.458333333333336</v>
      </c>
      <c r="DH327" s="10">
        <f>$DF327-(Monitors!$B$4*'All Data'!$W327)</f>
        <v>41.617260000000002</v>
      </c>
      <c r="DI327" s="10">
        <f>IF($CX327="Yes",DH327-(Monitors!$E$4*(DG327+(Monitors!$B$4*'All Data'!$W327))),'All Data'!DH327)</f>
        <v>41.617260000000002</v>
      </c>
      <c r="DJ327" s="10">
        <f>IF(DD327="Yes",'All Data'!DI327-(DG327*Monitors!$C$4),'All Data'!DI327)</f>
        <v>41.617260000000002</v>
      </c>
      <c r="DK327" s="10">
        <f>IF($DE327="Yes",DJ327-(DG327*Monitors!$D$4),'All Data'!DJ327)</f>
        <v>41.617260000000002</v>
      </c>
      <c r="DL327" s="10">
        <f>IF($CZ327="Yes",DK327-Monitors!$C$7,'All Data'!DK327)</f>
        <v>41.617260000000002</v>
      </c>
      <c r="DM327" s="10">
        <f>IF($DA327="Yes",DL327-Monitors!$D$7,'All Data'!DL327)</f>
        <v>41.617260000000002</v>
      </c>
      <c r="DN327" s="10">
        <f>IF(DB327="Yes",DM327-((DG327+(W327*Monitors!$B$4))*Monitors!$F$4),'All Data'!DM327)</f>
        <v>41.617260000000002</v>
      </c>
      <c r="DO327" s="8" t="str">
        <f t="shared" si="66"/>
        <v>No</v>
      </c>
      <c r="DP327" s="10">
        <v>1.663904</v>
      </c>
      <c r="DQ327" s="10">
        <v>14.306096</v>
      </c>
      <c r="DR327" s="10">
        <v>14.306096</v>
      </c>
      <c r="DS327" s="9">
        <v>15.547037666577177</v>
      </c>
      <c r="DT327" s="9" t="s">
        <v>23</v>
      </c>
      <c r="DU327" s="14">
        <v>0</v>
      </c>
    </row>
    <row r="328" spans="1:125" ht="18" customHeight="1">
      <c r="A328" s="29">
        <v>327</v>
      </c>
      <c r="B328" s="29">
        <v>35</v>
      </c>
      <c r="C328" s="29">
        <v>719</v>
      </c>
      <c r="D328" s="21">
        <v>40919</v>
      </c>
      <c r="E328" s="21">
        <v>41305</v>
      </c>
      <c r="F328" s="21">
        <v>41402</v>
      </c>
      <c r="G328" s="20" t="s">
        <v>4</v>
      </c>
      <c r="H328" s="20"/>
      <c r="I328" s="22">
        <v>6</v>
      </c>
      <c r="J328" s="20" t="s">
        <v>5</v>
      </c>
      <c r="K328" s="20"/>
      <c r="L328" s="20" t="s">
        <v>6</v>
      </c>
      <c r="M328" s="23"/>
      <c r="N328" s="23" t="s">
        <v>7</v>
      </c>
      <c r="O328" s="23"/>
      <c r="P328" s="24">
        <v>96</v>
      </c>
      <c r="Q328" s="24">
        <v>170</v>
      </c>
      <c r="R328" s="24">
        <v>19.5</v>
      </c>
      <c r="S328" s="24">
        <v>163</v>
      </c>
      <c r="T328" s="24">
        <v>1.78</v>
      </c>
      <c r="U328" s="24">
        <v>900</v>
      </c>
      <c r="V328" s="24">
        <v>1600</v>
      </c>
      <c r="W328" s="24">
        <v>1.44</v>
      </c>
      <c r="X328" s="23" t="s">
        <v>40</v>
      </c>
      <c r="Y328" s="23" t="s">
        <v>40</v>
      </c>
      <c r="Z328" s="24">
        <v>8850</v>
      </c>
      <c r="AA328" s="24">
        <v>60</v>
      </c>
      <c r="AB328" s="24">
        <v>170</v>
      </c>
      <c r="AC328" s="24">
        <v>160</v>
      </c>
      <c r="AD328" s="23" t="s">
        <v>10</v>
      </c>
      <c r="AE328" s="23" t="s">
        <v>11</v>
      </c>
      <c r="AF328" s="23" t="s">
        <v>11</v>
      </c>
      <c r="AG328" s="23"/>
      <c r="AH328" s="23"/>
      <c r="AI328" s="23" t="s">
        <v>12</v>
      </c>
      <c r="AJ328" s="23" t="s">
        <v>11</v>
      </c>
      <c r="AK328" s="23" t="s">
        <v>11</v>
      </c>
      <c r="AL328" s="23" t="s">
        <v>129</v>
      </c>
      <c r="AM328" s="23"/>
      <c r="AN328" s="23" t="s">
        <v>14</v>
      </c>
      <c r="AO328" s="23"/>
      <c r="AP328" s="23" t="s">
        <v>14</v>
      </c>
      <c r="AQ328" s="23"/>
      <c r="AR328" s="23"/>
      <c r="AS328" s="23" t="s">
        <v>129</v>
      </c>
      <c r="AT328" s="23"/>
      <c r="AU328" s="23" t="s">
        <v>14</v>
      </c>
      <c r="AV328" s="25"/>
      <c r="AW328" s="25"/>
      <c r="AX328" s="26">
        <v>19.5</v>
      </c>
      <c r="AY328" s="26">
        <v>163</v>
      </c>
      <c r="AZ328" s="25" t="s">
        <v>14</v>
      </c>
      <c r="BA328" s="25" t="s">
        <v>14</v>
      </c>
      <c r="BB328" s="23"/>
      <c r="BC328" s="23" t="s">
        <v>15</v>
      </c>
      <c r="BD328" s="23"/>
      <c r="BE328" s="23" t="s">
        <v>11</v>
      </c>
      <c r="BF328" s="23" t="s">
        <v>178</v>
      </c>
      <c r="BG328" s="23" t="s">
        <v>11</v>
      </c>
      <c r="BH328" s="23" t="s">
        <v>17</v>
      </c>
      <c r="BI328" s="23"/>
      <c r="BJ328" s="23" t="s">
        <v>18</v>
      </c>
      <c r="BK328" s="23" t="s">
        <v>11</v>
      </c>
      <c r="BL328" s="23" t="s">
        <v>11</v>
      </c>
      <c r="BM328" s="23"/>
      <c r="BN328" s="23"/>
      <c r="BO328" s="24">
        <v>11.6</v>
      </c>
      <c r="BP328" s="24">
        <v>255.2</v>
      </c>
      <c r="BQ328" s="24">
        <v>200</v>
      </c>
      <c r="BR328" s="24">
        <v>216.6</v>
      </c>
      <c r="BS328" s="24">
        <v>200.6</v>
      </c>
      <c r="BT328" s="23"/>
      <c r="BU328" s="23"/>
      <c r="BV328" s="24">
        <v>15.97</v>
      </c>
      <c r="BW328" s="24">
        <v>0.26</v>
      </c>
      <c r="BX328" s="23"/>
      <c r="BY328" s="24">
        <v>0.11</v>
      </c>
      <c r="BZ328" s="27">
        <v>0.26</v>
      </c>
      <c r="CA328" s="27">
        <v>0.11</v>
      </c>
      <c r="CB328" s="25"/>
      <c r="CC328" s="25"/>
      <c r="CD328" s="28">
        <v>16.18</v>
      </c>
      <c r="CE328" s="28">
        <v>0.3</v>
      </c>
      <c r="CF328" s="25"/>
      <c r="CG328" s="28">
        <v>0.12</v>
      </c>
      <c r="CH328" s="28">
        <v>16.399999999999999</v>
      </c>
      <c r="CI328" s="28">
        <v>0.5</v>
      </c>
      <c r="CJ328" s="28">
        <v>0.5</v>
      </c>
      <c r="CK328" s="25"/>
      <c r="CL328" s="25"/>
      <c r="CM328" s="28">
        <v>0.53</v>
      </c>
      <c r="CN328" s="25"/>
      <c r="CO328" s="28">
        <v>0</v>
      </c>
      <c r="CP328" s="30" t="s">
        <v>5</v>
      </c>
      <c r="CQ328" s="8">
        <f t="shared" si="56"/>
        <v>8834.3558282208596</v>
      </c>
      <c r="CR328" s="8">
        <f t="shared" si="57"/>
        <v>20</v>
      </c>
      <c r="CS328" s="8">
        <f t="shared" si="58"/>
        <v>1.5</v>
      </c>
      <c r="CT328" s="8">
        <f t="shared" si="59"/>
        <v>30</v>
      </c>
      <c r="CU328" s="8">
        <f t="shared" si="60"/>
        <v>200</v>
      </c>
      <c r="CV328" s="10">
        <f t="shared" si="61"/>
        <v>41597.599999999999</v>
      </c>
      <c r="CW328" s="10">
        <f t="shared" si="64"/>
        <v>41.5976</v>
      </c>
      <c r="CX328" s="8" t="str">
        <f t="shared" si="62"/>
        <v>No</v>
      </c>
      <c r="CY328" s="30" t="s">
        <v>11</v>
      </c>
      <c r="CZ328" s="30" t="s">
        <v>11</v>
      </c>
      <c r="DA328" s="31" t="s">
        <v>11</v>
      </c>
      <c r="DB328" s="31" t="s">
        <v>11</v>
      </c>
      <c r="DC328" s="8" t="str">
        <f t="shared" si="63"/>
        <v>No</v>
      </c>
      <c r="DD328" s="8" t="s">
        <v>11</v>
      </c>
      <c r="DE328" s="30" t="s">
        <v>11</v>
      </c>
      <c r="DF328" s="10">
        <f t="shared" si="65"/>
        <v>50.444459999999999</v>
      </c>
      <c r="DG328" s="9">
        <f>IF(S328&lt;Monitors!$H$4,(S328*Monitors!$I$4)+Monitors!$J$4,IF(S328&lt;Monitors!$H$5,(S328*Monitors!$I$5)+Monitors!$J$5,IF(S328&lt;Monitors!$H$6,(S328*Monitors!$I$6)+Monitors!$J$6,IF(S328&lt;Monitors!$H$7,(Monitors!$I$7*S328)+Monitors!$J$7,IF(S328&lt;Monitors!$H$8,(S328*Monitors!$I$8)+Monitors!$J$8,IF(S328&lt;Monitors!$H$9,(S328*Monitors!$I$9)+Monitors!$J$9,IF(S328&lt;Monitors!$H$10,(S328*Monitors!$I$10)+Monitors!$J$10,IF(S328&lt;Monitors!$H$11,(S328*Monitors!$I$11)+Monitors!$J$11,Monitors!$J$12))))))))</f>
        <v>33.458333333333336</v>
      </c>
      <c r="DH328" s="10">
        <f>$DF328-(Monitors!$B$4*'All Data'!$W328)</f>
        <v>41.617260000000002</v>
      </c>
      <c r="DI328" s="10">
        <f>IF($CX328="Yes",DH328-(Monitors!$E$4*(DG328+(Monitors!$B$4*'All Data'!$W328))),'All Data'!DH328)</f>
        <v>41.617260000000002</v>
      </c>
      <c r="DJ328" s="10">
        <f>IF(DD328="Yes",'All Data'!DI328-(DG328*Monitors!$C$4),'All Data'!DI328)</f>
        <v>41.617260000000002</v>
      </c>
      <c r="DK328" s="10">
        <f>IF($DE328="Yes",DJ328-(DG328*Monitors!$D$4),'All Data'!DJ328)</f>
        <v>41.617260000000002</v>
      </c>
      <c r="DL328" s="10">
        <f>IF($CZ328="Yes",DK328-Monitors!$C$7,'All Data'!DK328)</f>
        <v>41.617260000000002</v>
      </c>
      <c r="DM328" s="10">
        <f>IF($DA328="Yes",DL328-Monitors!$D$7,'All Data'!DL328)</f>
        <v>41.617260000000002</v>
      </c>
      <c r="DN328" s="10">
        <f>IF(DB328="Yes",DM328-((DG328+(W328*Monitors!$B$4))*Monitors!$F$4),'All Data'!DM328)</f>
        <v>41.617260000000002</v>
      </c>
      <c r="DO328" s="8" t="str">
        <f t="shared" si="66"/>
        <v>No</v>
      </c>
      <c r="DP328" s="10">
        <v>1.663904</v>
      </c>
      <c r="DQ328" s="10">
        <v>14.306096</v>
      </c>
      <c r="DR328" s="10">
        <v>14.306096</v>
      </c>
      <c r="DS328" s="9">
        <v>15.547037666577177</v>
      </c>
      <c r="DT328" s="9" t="s">
        <v>23</v>
      </c>
      <c r="DU328" s="14">
        <v>0</v>
      </c>
    </row>
    <row r="329" spans="1:125" ht="18" customHeight="1">
      <c r="A329" s="29">
        <v>328</v>
      </c>
      <c r="B329" s="29">
        <v>9</v>
      </c>
      <c r="C329" s="29">
        <v>459</v>
      </c>
      <c r="D329" s="21">
        <v>40817</v>
      </c>
      <c r="E329" s="21">
        <v>41407</v>
      </c>
      <c r="F329" s="21">
        <v>41416</v>
      </c>
      <c r="G329" s="20" t="s">
        <v>571</v>
      </c>
      <c r="H329" s="20"/>
      <c r="I329" s="22">
        <v>6</v>
      </c>
      <c r="J329" s="20" t="s">
        <v>5</v>
      </c>
      <c r="K329" s="20"/>
      <c r="L329" s="20" t="s">
        <v>6</v>
      </c>
      <c r="M329" s="23"/>
      <c r="N329" s="23" t="s">
        <v>7</v>
      </c>
      <c r="O329" s="23"/>
      <c r="P329" s="24">
        <v>17.399999999999999</v>
      </c>
      <c r="Q329" s="24">
        <v>9.8000000000000007</v>
      </c>
      <c r="R329" s="24">
        <v>20</v>
      </c>
      <c r="S329" s="24">
        <v>170.52</v>
      </c>
      <c r="T329" s="24">
        <v>1.78</v>
      </c>
      <c r="U329" s="24">
        <v>900</v>
      </c>
      <c r="V329" s="24">
        <v>1600</v>
      </c>
      <c r="W329" s="24">
        <v>1.44</v>
      </c>
      <c r="X329" s="23" t="s">
        <v>40</v>
      </c>
      <c r="Y329" s="23" t="s">
        <v>40</v>
      </c>
      <c r="Z329" s="24">
        <v>8445</v>
      </c>
      <c r="AA329" s="24">
        <v>60</v>
      </c>
      <c r="AB329" s="24">
        <v>170</v>
      </c>
      <c r="AC329" s="24">
        <v>160</v>
      </c>
      <c r="AD329" s="23" t="s">
        <v>28</v>
      </c>
      <c r="AE329" s="23" t="s">
        <v>23</v>
      </c>
      <c r="AF329" s="23" t="s">
        <v>11</v>
      </c>
      <c r="AG329" s="23"/>
      <c r="AH329" s="23"/>
      <c r="AI329" s="23" t="s">
        <v>12</v>
      </c>
      <c r="AJ329" s="23" t="s">
        <v>11</v>
      </c>
      <c r="AK329" s="23" t="s">
        <v>23</v>
      </c>
      <c r="AL329" s="23" t="s">
        <v>13</v>
      </c>
      <c r="AM329" s="23"/>
      <c r="AN329" s="23" t="s">
        <v>72</v>
      </c>
      <c r="AO329" s="23"/>
      <c r="AP329" s="23" t="s">
        <v>36</v>
      </c>
      <c r="AQ329" s="23"/>
      <c r="AR329" s="23"/>
      <c r="AS329" s="23" t="s">
        <v>13</v>
      </c>
      <c r="AT329" s="23"/>
      <c r="AU329" s="23" t="s">
        <v>83</v>
      </c>
      <c r="AV329" s="25"/>
      <c r="AW329" s="25"/>
      <c r="AX329" s="26">
        <v>20</v>
      </c>
      <c r="AY329" s="26">
        <v>170.52</v>
      </c>
      <c r="AZ329" s="25" t="s">
        <v>72</v>
      </c>
      <c r="BA329" s="25" t="s">
        <v>83</v>
      </c>
      <c r="BB329" s="23"/>
      <c r="BC329" s="23" t="s">
        <v>15</v>
      </c>
      <c r="BD329" s="23"/>
      <c r="BE329" s="23" t="s">
        <v>11</v>
      </c>
      <c r="BF329" s="23" t="s">
        <v>572</v>
      </c>
      <c r="BG329" s="23" t="s">
        <v>11</v>
      </c>
      <c r="BH329" s="23" t="s">
        <v>17</v>
      </c>
      <c r="BI329" s="23"/>
      <c r="BJ329" s="23"/>
      <c r="BK329" s="23" t="s">
        <v>11</v>
      </c>
      <c r="BL329" s="23" t="s">
        <v>11</v>
      </c>
      <c r="BM329" s="23"/>
      <c r="BN329" s="23"/>
      <c r="BO329" s="24">
        <v>50</v>
      </c>
      <c r="BP329" s="24">
        <v>215.4</v>
      </c>
      <c r="BQ329" s="24">
        <v>250</v>
      </c>
      <c r="BR329" s="24">
        <v>150.69999999999999</v>
      </c>
      <c r="BS329" s="24">
        <v>199.7</v>
      </c>
      <c r="BT329" s="23"/>
      <c r="BU329" s="23"/>
      <c r="BV329" s="24">
        <v>16.07</v>
      </c>
      <c r="BW329" s="24">
        <v>0.38</v>
      </c>
      <c r="BX329" s="24">
        <v>0.38</v>
      </c>
      <c r="BY329" s="24">
        <v>0.33</v>
      </c>
      <c r="BZ329" s="27">
        <v>0.38</v>
      </c>
      <c r="CA329" s="27">
        <v>0.33</v>
      </c>
      <c r="CB329" s="25"/>
      <c r="CC329" s="25"/>
      <c r="CD329" s="28">
        <v>16.059999999999999</v>
      </c>
      <c r="CE329" s="28">
        <v>0.44</v>
      </c>
      <c r="CF329" s="28">
        <v>0.44</v>
      </c>
      <c r="CG329" s="28">
        <v>0.4</v>
      </c>
      <c r="CH329" s="28">
        <v>16.600000000000001</v>
      </c>
      <c r="CI329" s="28">
        <v>1</v>
      </c>
      <c r="CJ329" s="28">
        <v>0.5</v>
      </c>
      <c r="CK329" s="25"/>
      <c r="CL329" s="25"/>
      <c r="CM329" s="28">
        <v>0.49</v>
      </c>
      <c r="CN329" s="25"/>
      <c r="CO329" s="28">
        <v>0</v>
      </c>
      <c r="CP329" s="30" t="s">
        <v>5</v>
      </c>
      <c r="CQ329" s="8">
        <f t="shared" si="56"/>
        <v>8444.7572132301193</v>
      </c>
      <c r="CR329" s="8">
        <f t="shared" si="57"/>
        <v>22</v>
      </c>
      <c r="CS329" s="8">
        <f t="shared" si="58"/>
        <v>1.5</v>
      </c>
      <c r="CT329" s="8">
        <f t="shared" si="59"/>
        <v>30</v>
      </c>
      <c r="CU329" s="8">
        <f t="shared" si="60"/>
        <v>200</v>
      </c>
      <c r="CV329" s="10">
        <f t="shared" si="61"/>
        <v>36730.008000000002</v>
      </c>
      <c r="CW329" s="10">
        <f t="shared" si="64"/>
        <v>36.730008000000005</v>
      </c>
      <c r="CX329" s="8" t="str">
        <f t="shared" si="62"/>
        <v>No</v>
      </c>
      <c r="CY329" s="30" t="s">
        <v>11</v>
      </c>
      <c r="CZ329" s="30" t="s">
        <v>11</v>
      </c>
      <c r="DA329" s="31" t="s">
        <v>11</v>
      </c>
      <c r="DB329" s="31" t="s">
        <v>11</v>
      </c>
      <c r="DC329" s="8" t="str">
        <f t="shared" si="63"/>
        <v>No</v>
      </c>
      <c r="DD329" s="8" t="s">
        <v>11</v>
      </c>
      <c r="DE329" s="30" t="s">
        <v>11</v>
      </c>
      <c r="DF329" s="10">
        <f t="shared" si="65"/>
        <v>51.434339999999999</v>
      </c>
      <c r="DG329" s="9">
        <f>IF(S329&lt;Monitors!$H$4,(S329*Monitors!$I$4)+Monitors!$J$4,IF(S329&lt;Monitors!$H$5,(S329*Monitors!$I$5)+Monitors!$J$5,IF(S329&lt;Monitors!$H$6,(S329*Monitors!$I$6)+Monitors!$J$6,IF(S329&lt;Monitors!$H$7,(Monitors!$I$7*S329)+Monitors!$J$7,IF(S329&lt;Monitors!$H$8,(S329*Monitors!$I$8)+Monitors!$J$8,IF(S329&lt;Monitors!$H$9,(S329*Monitors!$I$9)+Monitors!$J$9,IF(S329&lt;Monitors!$H$10,(S329*Monitors!$I$10)+Monitors!$J$10,IF(S329&lt;Monitors!$H$11,(S329*Monitors!$I$11)+Monitors!$J$11,Monitors!$J$12))))))))</f>
        <v>35.025000000000006</v>
      </c>
      <c r="DH329" s="10">
        <f>$DF329-(Monitors!$B$4*'All Data'!$W329)</f>
        <v>42.607140000000001</v>
      </c>
      <c r="DI329" s="10">
        <f>IF($CX329="Yes",DH329-(Monitors!$E$4*(DG329+(Monitors!$B$4*'All Data'!$W329))),'All Data'!DH329)</f>
        <v>42.607140000000001</v>
      </c>
      <c r="DJ329" s="10">
        <f>IF(DD329="Yes",'All Data'!DI329-(DG329*Monitors!$C$4),'All Data'!DI329)</f>
        <v>42.607140000000001</v>
      </c>
      <c r="DK329" s="10">
        <f>IF($DE329="Yes",DJ329-(DG329*Monitors!$D$4),'All Data'!DJ329)</f>
        <v>42.607140000000001</v>
      </c>
      <c r="DL329" s="10">
        <f>IF($CZ329="Yes",DK329-Monitors!$C$7,'All Data'!DK329)</f>
        <v>42.607140000000001</v>
      </c>
      <c r="DM329" s="10">
        <f>IF($DA329="Yes",DL329-Monitors!$D$7,'All Data'!DL329)</f>
        <v>42.607140000000001</v>
      </c>
      <c r="DN329" s="10">
        <f>IF(DB329="Yes",DM329-((DG329+(W329*Monitors!$B$4))*Monitors!$F$4),'All Data'!DM329)</f>
        <v>42.607140000000001</v>
      </c>
      <c r="DO329" s="8" t="str">
        <f t="shared" si="66"/>
        <v>No</v>
      </c>
      <c r="DP329" s="10">
        <v>1.4692003200000001</v>
      </c>
      <c r="DQ329" s="10">
        <v>14.60079968</v>
      </c>
      <c r="DR329" s="10">
        <v>14.60079968</v>
      </c>
      <c r="DS329" s="9">
        <v>16.257982106654769</v>
      </c>
      <c r="DT329" s="9" t="s">
        <v>23</v>
      </c>
      <c r="DU329" s="14">
        <v>0</v>
      </c>
    </row>
    <row r="330" spans="1:125" ht="18" customHeight="1">
      <c r="A330" s="29">
        <v>329</v>
      </c>
      <c r="B330" s="29">
        <v>9</v>
      </c>
      <c r="C330" s="29">
        <v>813</v>
      </c>
      <c r="D330" s="21">
        <v>41517</v>
      </c>
      <c r="E330" s="21">
        <v>41508</v>
      </c>
      <c r="F330" s="21">
        <v>41519</v>
      </c>
      <c r="G330" s="20" t="s">
        <v>4</v>
      </c>
      <c r="H330" s="20"/>
      <c r="I330" s="22">
        <v>6</v>
      </c>
      <c r="J330" s="20" t="s">
        <v>5</v>
      </c>
      <c r="K330" s="20"/>
      <c r="L330" s="20" t="s">
        <v>6</v>
      </c>
      <c r="M330" s="23"/>
      <c r="N330" s="23" t="s">
        <v>7</v>
      </c>
      <c r="O330" s="23"/>
      <c r="P330" s="24">
        <v>10</v>
      </c>
      <c r="Q330" s="24">
        <v>17.5</v>
      </c>
      <c r="R330" s="24">
        <v>20.100000000000001</v>
      </c>
      <c r="S330" s="24">
        <v>174.5</v>
      </c>
      <c r="T330" s="24">
        <v>1.78</v>
      </c>
      <c r="U330" s="24">
        <v>900</v>
      </c>
      <c r="V330" s="24">
        <v>1600</v>
      </c>
      <c r="W330" s="24">
        <v>1.44</v>
      </c>
      <c r="X330" s="23" t="s">
        <v>40</v>
      </c>
      <c r="Y330" s="23" t="s">
        <v>40</v>
      </c>
      <c r="Z330" s="24">
        <v>8252</v>
      </c>
      <c r="AA330" s="24">
        <v>60</v>
      </c>
      <c r="AB330" s="24">
        <v>160</v>
      </c>
      <c r="AC330" s="24">
        <v>160</v>
      </c>
      <c r="AD330" s="23" t="s">
        <v>201</v>
      </c>
      <c r="AE330" s="23" t="s">
        <v>23</v>
      </c>
      <c r="AF330" s="23" t="s">
        <v>11</v>
      </c>
      <c r="AG330" s="23"/>
      <c r="AH330" s="23"/>
      <c r="AI330" s="23" t="s">
        <v>57</v>
      </c>
      <c r="AJ330" s="23" t="s">
        <v>11</v>
      </c>
      <c r="AK330" s="23" t="s">
        <v>11</v>
      </c>
      <c r="AL330" s="23" t="s">
        <v>25</v>
      </c>
      <c r="AM330" s="23"/>
      <c r="AN330" s="23" t="s">
        <v>14</v>
      </c>
      <c r="AO330" s="23"/>
      <c r="AP330" s="23" t="s">
        <v>14</v>
      </c>
      <c r="AQ330" s="23"/>
      <c r="AR330" s="23"/>
      <c r="AS330" s="23" t="s">
        <v>25</v>
      </c>
      <c r="AT330" s="23"/>
      <c r="AU330" s="23" t="s">
        <v>14</v>
      </c>
      <c r="AV330" s="25"/>
      <c r="AW330" s="25"/>
      <c r="AX330" s="26">
        <v>20.100000000000001</v>
      </c>
      <c r="AY330" s="26">
        <v>174.5</v>
      </c>
      <c r="AZ330" s="25" t="s">
        <v>14</v>
      </c>
      <c r="BA330" s="25" t="s">
        <v>14</v>
      </c>
      <c r="BB330" s="23"/>
      <c r="BC330" s="23" t="s">
        <v>15</v>
      </c>
      <c r="BD330" s="23"/>
      <c r="BE330" s="23" t="s">
        <v>11</v>
      </c>
      <c r="BF330" s="23" t="s">
        <v>579</v>
      </c>
      <c r="BG330" s="23" t="s">
        <v>11</v>
      </c>
      <c r="BH330" s="23" t="s">
        <v>17</v>
      </c>
      <c r="BI330" s="23"/>
      <c r="BJ330" s="23"/>
      <c r="BK330" s="23" t="s">
        <v>11</v>
      </c>
      <c r="BL330" s="23" t="s">
        <v>11</v>
      </c>
      <c r="BM330" s="23"/>
      <c r="BN330" s="23"/>
      <c r="BO330" s="24">
        <v>123.4</v>
      </c>
      <c r="BP330" s="24">
        <v>214.4</v>
      </c>
      <c r="BQ330" s="24">
        <v>250</v>
      </c>
      <c r="BR330" s="24">
        <v>123.4</v>
      </c>
      <c r="BS330" s="24">
        <v>214.4</v>
      </c>
      <c r="BT330" s="23"/>
      <c r="BU330" s="23"/>
      <c r="BV330" s="24">
        <v>16.100000000000001</v>
      </c>
      <c r="BW330" s="24">
        <v>0.23</v>
      </c>
      <c r="BX330" s="23"/>
      <c r="BY330" s="24">
        <v>0.16</v>
      </c>
      <c r="BZ330" s="27">
        <v>0.23</v>
      </c>
      <c r="CA330" s="27">
        <v>0.16</v>
      </c>
      <c r="CB330" s="25"/>
      <c r="CC330" s="25"/>
      <c r="CD330" s="28">
        <v>16.5</v>
      </c>
      <c r="CE330" s="28">
        <v>0.28999999999999998</v>
      </c>
      <c r="CF330" s="25"/>
      <c r="CG330" s="28">
        <v>0.23</v>
      </c>
      <c r="CH330" s="28">
        <v>16.7</v>
      </c>
      <c r="CI330" s="28">
        <v>0.5</v>
      </c>
      <c r="CJ330" s="28">
        <v>0.5</v>
      </c>
      <c r="CK330" s="25"/>
      <c r="CL330" s="25"/>
      <c r="CM330" s="28">
        <v>0.54</v>
      </c>
      <c r="CN330" s="25"/>
      <c r="CO330" s="28">
        <v>0</v>
      </c>
      <c r="CP330" s="30" t="s">
        <v>5</v>
      </c>
      <c r="CQ330" s="8">
        <f t="shared" si="56"/>
        <v>8252.1489971346709</v>
      </c>
      <c r="CR330" s="8">
        <f t="shared" si="57"/>
        <v>22</v>
      </c>
      <c r="CS330" s="8">
        <f t="shared" si="58"/>
        <v>1.5</v>
      </c>
      <c r="CT330" s="8">
        <f t="shared" si="59"/>
        <v>30</v>
      </c>
      <c r="CU330" s="8">
        <f t="shared" si="60"/>
        <v>200</v>
      </c>
      <c r="CV330" s="10">
        <f t="shared" si="61"/>
        <v>37412.800000000003</v>
      </c>
      <c r="CW330" s="10">
        <f t="shared" si="64"/>
        <v>37.412800000000004</v>
      </c>
      <c r="CX330" s="8" t="str">
        <f t="shared" si="62"/>
        <v>No</v>
      </c>
      <c r="CY330" s="30" t="s">
        <v>11</v>
      </c>
      <c r="CZ330" s="30" t="s">
        <v>11</v>
      </c>
      <c r="DA330" s="31" t="s">
        <v>11</v>
      </c>
      <c r="DB330" s="31" t="s">
        <v>11</v>
      </c>
      <c r="DC330" s="8" t="str">
        <f t="shared" si="63"/>
        <v>No</v>
      </c>
      <c r="DD330" s="8" t="s">
        <v>11</v>
      </c>
      <c r="DE330" s="30" t="s">
        <v>11</v>
      </c>
      <c r="DF330" s="10">
        <f t="shared" si="65"/>
        <v>50.672219999999996</v>
      </c>
      <c r="DG330" s="9">
        <f>IF(S330&lt;Monitors!$H$4,(S330*Monitors!$I$4)+Monitors!$J$4,IF(S330&lt;Monitors!$H$5,(S330*Monitors!$I$5)+Monitors!$J$5,IF(S330&lt;Monitors!$H$6,(S330*Monitors!$I$6)+Monitors!$J$6,IF(S330&lt;Monitors!$H$7,(Monitors!$I$7*S330)+Monitors!$J$7,IF(S330&lt;Monitors!$H$8,(S330*Monitors!$I$8)+Monitors!$J$8,IF(S330&lt;Monitors!$H$9,(S330*Monitors!$I$9)+Monitors!$J$9,IF(S330&lt;Monitors!$H$10,(S330*Monitors!$I$10)+Monitors!$J$10,IF(S330&lt;Monitors!$H$11,(S330*Monitors!$I$11)+Monitors!$J$11,Monitors!$J$12))))))))</f>
        <v>35.854166666666671</v>
      </c>
      <c r="DH330" s="10">
        <f>$DF330-(Monitors!$B$4*'All Data'!$W330)</f>
        <v>41.845019999999998</v>
      </c>
      <c r="DI330" s="10">
        <f>IF($CX330="Yes",DH330-(Monitors!$E$4*(DG330+(Monitors!$B$4*'All Data'!$W330))),'All Data'!DH330)</f>
        <v>41.845019999999998</v>
      </c>
      <c r="DJ330" s="10">
        <f>IF(DD330="Yes",'All Data'!DI330-(DG330*Monitors!$C$4),'All Data'!DI330)</f>
        <v>41.845019999999998</v>
      </c>
      <c r="DK330" s="10">
        <f>IF($DE330="Yes",DJ330-(DG330*Monitors!$D$4),'All Data'!DJ330)</f>
        <v>41.845019999999998</v>
      </c>
      <c r="DL330" s="10">
        <f>IF($CZ330="Yes",DK330-Monitors!$C$7,'All Data'!DK330)</f>
        <v>41.845019999999998</v>
      </c>
      <c r="DM330" s="10">
        <f>IF($DA330="Yes",DL330-Monitors!$D$7,'All Data'!DL330)</f>
        <v>41.845019999999998</v>
      </c>
      <c r="DN330" s="10">
        <f>IF(DB330="Yes",DM330-((DG330+(W330*Monitors!$B$4))*Monitors!$F$4),'All Data'!DM330)</f>
        <v>41.845019999999998</v>
      </c>
      <c r="DO330" s="8" t="str">
        <f t="shared" si="66"/>
        <v>No</v>
      </c>
      <c r="DP330" s="10">
        <v>1.4965120000000003</v>
      </c>
      <c r="DQ330" s="10">
        <v>14.603488</v>
      </c>
      <c r="DR330" s="10">
        <v>14.603488</v>
      </c>
      <c r="DS330" s="9">
        <v>16.633958179642079</v>
      </c>
      <c r="DT330" s="9" t="s">
        <v>23</v>
      </c>
      <c r="DU330" s="14">
        <v>0</v>
      </c>
    </row>
    <row r="331" spans="1:125" ht="18" customHeight="1">
      <c r="A331" s="29">
        <v>330</v>
      </c>
      <c r="B331" s="29">
        <v>25</v>
      </c>
      <c r="C331" s="29">
        <v>1386</v>
      </c>
      <c r="D331" s="21">
        <v>41039</v>
      </c>
      <c r="E331" s="21">
        <v>41424</v>
      </c>
      <c r="F331" s="21">
        <v>41429</v>
      </c>
      <c r="G331" s="20" t="s">
        <v>4</v>
      </c>
      <c r="H331" s="20" t="s">
        <v>26</v>
      </c>
      <c r="I331" s="22">
        <v>6</v>
      </c>
      <c r="J331" s="20" t="s">
        <v>5</v>
      </c>
      <c r="K331" s="20" t="s">
        <v>26</v>
      </c>
      <c r="L331" s="20" t="s">
        <v>27</v>
      </c>
      <c r="M331" s="23" t="s">
        <v>27</v>
      </c>
      <c r="N331" s="23" t="s">
        <v>7</v>
      </c>
      <c r="O331" s="23" t="s">
        <v>26</v>
      </c>
      <c r="P331" s="24">
        <v>9.8000000000000007</v>
      </c>
      <c r="Q331" s="24">
        <v>17.399999999999999</v>
      </c>
      <c r="R331" s="24">
        <v>20</v>
      </c>
      <c r="S331" s="24">
        <v>170.5</v>
      </c>
      <c r="T331" s="24">
        <v>1.78</v>
      </c>
      <c r="U331" s="24">
        <v>900</v>
      </c>
      <c r="V331" s="24">
        <v>1600</v>
      </c>
      <c r="W331" s="24">
        <v>1.44</v>
      </c>
      <c r="X331" s="23" t="s">
        <v>40</v>
      </c>
      <c r="Y331" s="23" t="s">
        <v>40</v>
      </c>
      <c r="Z331" s="24">
        <v>8445</v>
      </c>
      <c r="AA331" s="24">
        <v>60</v>
      </c>
      <c r="AB331" s="24">
        <v>160</v>
      </c>
      <c r="AC331" s="24">
        <v>160</v>
      </c>
      <c r="AD331" s="23" t="s">
        <v>28</v>
      </c>
      <c r="AE331" s="23" t="s">
        <v>23</v>
      </c>
      <c r="AF331" s="23" t="s">
        <v>11</v>
      </c>
      <c r="AG331" s="23" t="s">
        <v>26</v>
      </c>
      <c r="AH331" s="23" t="s">
        <v>26</v>
      </c>
      <c r="AI331" s="23" t="s">
        <v>12</v>
      </c>
      <c r="AJ331" s="23" t="s">
        <v>11</v>
      </c>
      <c r="AK331" s="23" t="s">
        <v>11</v>
      </c>
      <c r="AL331" s="23" t="s">
        <v>25</v>
      </c>
      <c r="AM331" s="23" t="s">
        <v>14</v>
      </c>
      <c r="AN331" s="23" t="s">
        <v>14</v>
      </c>
      <c r="AO331" s="23" t="s">
        <v>14</v>
      </c>
      <c r="AP331" s="23" t="s">
        <v>14</v>
      </c>
      <c r="AQ331" s="23" t="s">
        <v>14</v>
      </c>
      <c r="AR331" s="23"/>
      <c r="AS331" s="23" t="s">
        <v>25</v>
      </c>
      <c r="AT331" s="23" t="s">
        <v>14</v>
      </c>
      <c r="AU331" s="23" t="s">
        <v>14</v>
      </c>
      <c r="AV331" s="25" t="s">
        <v>14</v>
      </c>
      <c r="AW331" s="25" t="s">
        <v>26</v>
      </c>
      <c r="AX331" s="26">
        <v>20</v>
      </c>
      <c r="AY331" s="26">
        <v>170.5</v>
      </c>
      <c r="AZ331" s="25" t="s">
        <v>14</v>
      </c>
      <c r="BA331" s="25" t="s">
        <v>14</v>
      </c>
      <c r="BB331" s="23" t="s">
        <v>26</v>
      </c>
      <c r="BC331" s="23" t="s">
        <v>15</v>
      </c>
      <c r="BD331" s="23" t="s">
        <v>26</v>
      </c>
      <c r="BE331" s="23" t="s">
        <v>11</v>
      </c>
      <c r="BF331" s="23" t="s">
        <v>284</v>
      </c>
      <c r="BG331" s="23" t="s">
        <v>11</v>
      </c>
      <c r="BH331" s="23" t="s">
        <v>17</v>
      </c>
      <c r="BI331" s="23" t="s">
        <v>14</v>
      </c>
      <c r="BJ331" s="23"/>
      <c r="BK331" s="23" t="s">
        <v>11</v>
      </c>
      <c r="BL331" s="23" t="s">
        <v>11</v>
      </c>
      <c r="BM331" s="23" t="s">
        <v>11</v>
      </c>
      <c r="BN331" s="23"/>
      <c r="BO331" s="24">
        <v>6.5</v>
      </c>
      <c r="BP331" s="24">
        <v>265</v>
      </c>
      <c r="BQ331" s="24">
        <v>265</v>
      </c>
      <c r="BR331" s="24">
        <v>255</v>
      </c>
      <c r="BS331" s="24">
        <v>200</v>
      </c>
      <c r="BT331" s="23"/>
      <c r="BU331" s="23"/>
      <c r="BV331" s="24">
        <v>16.399999999999999</v>
      </c>
      <c r="BW331" s="24">
        <v>0.1</v>
      </c>
      <c r="BX331" s="23"/>
      <c r="BY331" s="24">
        <v>0.1</v>
      </c>
      <c r="BZ331" s="27">
        <v>0.1</v>
      </c>
      <c r="CA331" s="27">
        <v>0.1</v>
      </c>
      <c r="CB331" s="25"/>
      <c r="CC331" s="25"/>
      <c r="CD331" s="28">
        <v>16.47</v>
      </c>
      <c r="CE331" s="28">
        <v>0.2</v>
      </c>
      <c r="CF331" s="25"/>
      <c r="CG331" s="28">
        <v>0.1</v>
      </c>
      <c r="CH331" s="28">
        <v>16.600000000000001</v>
      </c>
      <c r="CI331" s="28">
        <v>0.5</v>
      </c>
      <c r="CJ331" s="28">
        <v>0.5</v>
      </c>
      <c r="CK331" s="28">
        <v>0</v>
      </c>
      <c r="CL331" s="28">
        <v>0</v>
      </c>
      <c r="CM331" s="28">
        <v>0.5</v>
      </c>
      <c r="CN331" s="25"/>
      <c r="CO331" s="28">
        <v>0</v>
      </c>
      <c r="CP331" s="30" t="s">
        <v>5</v>
      </c>
      <c r="CQ331" s="8">
        <f t="shared" si="56"/>
        <v>8445.7478005865105</v>
      </c>
      <c r="CR331" s="8">
        <f t="shared" si="57"/>
        <v>22</v>
      </c>
      <c r="CS331" s="8">
        <f t="shared" si="58"/>
        <v>1.5</v>
      </c>
      <c r="CT331" s="8">
        <f t="shared" si="59"/>
        <v>30</v>
      </c>
      <c r="CU331" s="8">
        <f t="shared" si="60"/>
        <v>200</v>
      </c>
      <c r="CV331" s="10">
        <f t="shared" si="61"/>
        <v>45182.5</v>
      </c>
      <c r="CW331" s="10">
        <f t="shared" si="64"/>
        <v>45.182499999999997</v>
      </c>
      <c r="CX331" s="8" t="str">
        <f t="shared" si="62"/>
        <v>No</v>
      </c>
      <c r="CY331" s="30" t="s">
        <v>11</v>
      </c>
      <c r="CZ331" s="30" t="s">
        <v>11</v>
      </c>
      <c r="DA331" s="31" t="s">
        <v>11</v>
      </c>
      <c r="DB331" s="31" t="s">
        <v>11</v>
      </c>
      <c r="DC331" s="8" t="str">
        <f t="shared" si="63"/>
        <v>No</v>
      </c>
      <c r="DD331" s="8" t="s">
        <v>11</v>
      </c>
      <c r="DE331" s="30" t="s">
        <v>11</v>
      </c>
      <c r="DF331" s="10">
        <f t="shared" si="65"/>
        <v>50.851799999999997</v>
      </c>
      <c r="DG331" s="9">
        <f>IF(S331&lt;Monitors!$H$4,(S331*Monitors!$I$4)+Monitors!$J$4,IF(S331&lt;Monitors!$H$5,(S331*Monitors!$I$5)+Monitors!$J$5,IF(S331&lt;Monitors!$H$6,(S331*Monitors!$I$6)+Monitors!$J$6,IF(S331&lt;Monitors!$H$7,(Monitors!$I$7*S331)+Monitors!$J$7,IF(S331&lt;Monitors!$H$8,(S331*Monitors!$I$8)+Monitors!$J$8,IF(S331&lt;Monitors!$H$9,(S331*Monitors!$I$9)+Monitors!$J$9,IF(S331&lt;Monitors!$H$10,(S331*Monitors!$I$10)+Monitors!$J$10,IF(S331&lt;Monitors!$H$11,(S331*Monitors!$I$11)+Monitors!$J$11,Monitors!$J$12))))))))</f>
        <v>35.020833333333336</v>
      </c>
      <c r="DH331" s="10">
        <f>$DF331-(Monitors!$B$4*'All Data'!$W331)</f>
        <v>42.0246</v>
      </c>
      <c r="DI331" s="10">
        <f>IF($CX331="Yes",DH331-(Monitors!$E$4*(DG331+(Monitors!$B$4*'All Data'!$W331))),'All Data'!DH331)</f>
        <v>42.0246</v>
      </c>
      <c r="DJ331" s="10">
        <f>IF(DD331="Yes",'All Data'!DI331-(DG331*Monitors!$C$4),'All Data'!DI331)</f>
        <v>42.0246</v>
      </c>
      <c r="DK331" s="10">
        <f>IF($DE331="Yes",DJ331-(DG331*Monitors!$D$4),'All Data'!DJ331)</f>
        <v>42.0246</v>
      </c>
      <c r="DL331" s="10">
        <f>IF($CZ331="Yes",DK331-Monitors!$C$7,'All Data'!DK331)</f>
        <v>42.0246</v>
      </c>
      <c r="DM331" s="10">
        <f>IF($DA331="Yes",DL331-Monitors!$D$7,'All Data'!DL331)</f>
        <v>42.0246</v>
      </c>
      <c r="DN331" s="10">
        <f>IF(DB331="Yes",DM331-((DG331+(W331*Monitors!$B$4))*Monitors!$F$4),'All Data'!DM331)</f>
        <v>42.0246</v>
      </c>
      <c r="DO331" s="8" t="str">
        <f t="shared" si="66"/>
        <v>No</v>
      </c>
      <c r="DP331" s="10">
        <v>1.8073000000000001</v>
      </c>
      <c r="DQ331" s="10">
        <v>14.592699999999999</v>
      </c>
      <c r="DR331" s="10">
        <v>14.592699999999999</v>
      </c>
      <c r="DS331" s="9">
        <v>16.256092252108481</v>
      </c>
      <c r="DT331" s="9" t="s">
        <v>23</v>
      </c>
      <c r="DU331" s="14">
        <v>0</v>
      </c>
    </row>
    <row r="332" spans="1:125" ht="18" customHeight="1">
      <c r="A332" s="29">
        <v>331</v>
      </c>
      <c r="B332" s="29">
        <v>5</v>
      </c>
      <c r="C332" s="29">
        <v>1267</v>
      </c>
      <c r="D332" s="21">
        <v>41273</v>
      </c>
      <c r="E332" s="21">
        <v>41421</v>
      </c>
      <c r="F332" s="21">
        <v>41424</v>
      </c>
      <c r="G332" s="20" t="s">
        <v>4</v>
      </c>
      <c r="H332" s="20" t="s">
        <v>26</v>
      </c>
      <c r="I332" s="22">
        <v>6</v>
      </c>
      <c r="J332" s="20" t="s">
        <v>5</v>
      </c>
      <c r="K332" s="20" t="s">
        <v>26</v>
      </c>
      <c r="L332" s="20" t="s">
        <v>27</v>
      </c>
      <c r="M332" s="23" t="s">
        <v>27</v>
      </c>
      <c r="N332" s="23" t="s">
        <v>7</v>
      </c>
      <c r="O332" s="23" t="s">
        <v>26</v>
      </c>
      <c r="P332" s="24">
        <v>9.8000000000000007</v>
      </c>
      <c r="Q332" s="24">
        <v>17.399999999999999</v>
      </c>
      <c r="R332" s="24">
        <v>20</v>
      </c>
      <c r="S332" s="24">
        <v>170.8</v>
      </c>
      <c r="T332" s="24">
        <v>1.78</v>
      </c>
      <c r="U332" s="24">
        <v>900</v>
      </c>
      <c r="V332" s="24">
        <v>1600</v>
      </c>
      <c r="W332" s="24">
        <v>1.44</v>
      </c>
      <c r="X332" s="23" t="s">
        <v>40</v>
      </c>
      <c r="Y332" s="23" t="s">
        <v>40</v>
      </c>
      <c r="Z332" s="24">
        <v>8445</v>
      </c>
      <c r="AA332" s="24">
        <v>60</v>
      </c>
      <c r="AB332" s="24">
        <v>170</v>
      </c>
      <c r="AC332" s="24">
        <v>160</v>
      </c>
      <c r="AD332" s="23" t="s">
        <v>28</v>
      </c>
      <c r="AE332" s="23" t="s">
        <v>23</v>
      </c>
      <c r="AF332" s="23" t="s">
        <v>11</v>
      </c>
      <c r="AG332" s="23" t="s">
        <v>26</v>
      </c>
      <c r="AH332" s="23" t="s">
        <v>26</v>
      </c>
      <c r="AI332" s="23" t="s">
        <v>12</v>
      </c>
      <c r="AJ332" s="23" t="s">
        <v>11</v>
      </c>
      <c r="AK332" s="23" t="s">
        <v>23</v>
      </c>
      <c r="AL332" s="23" t="s">
        <v>25</v>
      </c>
      <c r="AM332" s="23" t="s">
        <v>14</v>
      </c>
      <c r="AN332" s="23" t="s">
        <v>14</v>
      </c>
      <c r="AO332" s="23" t="s">
        <v>26</v>
      </c>
      <c r="AP332" s="23" t="s">
        <v>36</v>
      </c>
      <c r="AQ332" s="23" t="s">
        <v>26</v>
      </c>
      <c r="AR332" s="23"/>
      <c r="AS332" s="23" t="s">
        <v>25</v>
      </c>
      <c r="AT332" s="23" t="s">
        <v>14</v>
      </c>
      <c r="AU332" s="23" t="s">
        <v>14</v>
      </c>
      <c r="AV332" s="25" t="s">
        <v>26</v>
      </c>
      <c r="AW332" s="25" t="s">
        <v>26</v>
      </c>
      <c r="AX332" s="26">
        <v>20</v>
      </c>
      <c r="AY332" s="26">
        <v>170.8</v>
      </c>
      <c r="AZ332" s="25" t="s">
        <v>14</v>
      </c>
      <c r="BA332" s="25" t="s">
        <v>14</v>
      </c>
      <c r="BB332" s="23" t="s">
        <v>26</v>
      </c>
      <c r="BC332" s="23" t="s">
        <v>15</v>
      </c>
      <c r="BD332" s="23" t="s">
        <v>26</v>
      </c>
      <c r="BE332" s="23" t="s">
        <v>11</v>
      </c>
      <c r="BF332" s="23" t="s">
        <v>177</v>
      </c>
      <c r="BG332" s="23" t="s">
        <v>11</v>
      </c>
      <c r="BH332" s="23" t="s">
        <v>17</v>
      </c>
      <c r="BI332" s="23" t="s">
        <v>26</v>
      </c>
      <c r="BJ332" s="23"/>
      <c r="BK332" s="23" t="s">
        <v>11</v>
      </c>
      <c r="BL332" s="23" t="s">
        <v>11</v>
      </c>
      <c r="BM332" s="23" t="s">
        <v>11</v>
      </c>
      <c r="BN332" s="23"/>
      <c r="BO332" s="24">
        <v>63</v>
      </c>
      <c r="BP332" s="24">
        <v>280</v>
      </c>
      <c r="BQ332" s="24">
        <v>280</v>
      </c>
      <c r="BR332" s="24">
        <v>238</v>
      </c>
      <c r="BS332" s="24">
        <v>200</v>
      </c>
      <c r="BT332" s="23"/>
      <c r="BU332" s="23"/>
      <c r="BV332" s="24">
        <v>16.41</v>
      </c>
      <c r="BW332" s="24">
        <v>0.35</v>
      </c>
      <c r="BX332" s="23"/>
      <c r="BY332" s="24">
        <v>0.24</v>
      </c>
      <c r="BZ332" s="27">
        <v>0.35</v>
      </c>
      <c r="CA332" s="27">
        <v>0.24</v>
      </c>
      <c r="CB332" s="25"/>
      <c r="CC332" s="25"/>
      <c r="CD332" s="28">
        <v>16.48</v>
      </c>
      <c r="CE332" s="28">
        <v>0.35</v>
      </c>
      <c r="CF332" s="25"/>
      <c r="CG332" s="28">
        <v>0.24</v>
      </c>
      <c r="CH332" s="28">
        <v>16.600000000000001</v>
      </c>
      <c r="CI332" s="28">
        <v>0.5</v>
      </c>
      <c r="CJ332" s="28">
        <v>0.5</v>
      </c>
      <c r="CK332" s="28">
        <v>0</v>
      </c>
      <c r="CL332" s="28">
        <v>0</v>
      </c>
      <c r="CM332" s="28">
        <v>0.5</v>
      </c>
      <c r="CN332" s="25"/>
      <c r="CO332" s="28">
        <v>0</v>
      </c>
      <c r="CP332" s="30" t="s">
        <v>5</v>
      </c>
      <c r="CQ332" s="8">
        <f t="shared" si="56"/>
        <v>8430.9133489461346</v>
      </c>
      <c r="CR332" s="8">
        <f t="shared" si="57"/>
        <v>22</v>
      </c>
      <c r="CS332" s="8">
        <f t="shared" si="58"/>
        <v>1.5</v>
      </c>
      <c r="CT332" s="8">
        <f t="shared" si="59"/>
        <v>30</v>
      </c>
      <c r="CU332" s="8">
        <f t="shared" si="60"/>
        <v>200</v>
      </c>
      <c r="CV332" s="10">
        <f t="shared" si="61"/>
        <v>47824</v>
      </c>
      <c r="CW332" s="10">
        <f t="shared" si="64"/>
        <v>47.823999999999998</v>
      </c>
      <c r="CX332" s="8" t="str">
        <f t="shared" si="62"/>
        <v>No</v>
      </c>
      <c r="CY332" s="30" t="s">
        <v>11</v>
      </c>
      <c r="CZ332" s="30" t="s">
        <v>11</v>
      </c>
      <c r="DA332" s="31" t="s">
        <v>11</v>
      </c>
      <c r="DB332" s="31" t="s">
        <v>11</v>
      </c>
      <c r="DC332" s="8" t="str">
        <f t="shared" si="63"/>
        <v>No</v>
      </c>
      <c r="DD332" s="8" t="s">
        <v>11</v>
      </c>
      <c r="DE332" s="30" t="s">
        <v>11</v>
      </c>
      <c r="DF332" s="10">
        <f t="shared" si="65"/>
        <v>52.305959999999999</v>
      </c>
      <c r="DG332" s="9">
        <f>IF(S332&lt;Monitors!$H$4,(S332*Monitors!$I$4)+Monitors!$J$4,IF(S332&lt;Monitors!$H$5,(S332*Monitors!$I$5)+Monitors!$J$5,IF(S332&lt;Monitors!$H$6,(S332*Monitors!$I$6)+Monitors!$J$6,IF(S332&lt;Monitors!$H$7,(Monitors!$I$7*S332)+Monitors!$J$7,IF(S332&lt;Monitors!$H$8,(S332*Monitors!$I$8)+Monitors!$J$8,IF(S332&lt;Monitors!$H$9,(S332*Monitors!$I$9)+Monitors!$J$9,IF(S332&lt;Monitors!$H$10,(S332*Monitors!$I$10)+Monitors!$J$10,IF(S332&lt;Monitors!$H$11,(S332*Monitors!$I$11)+Monitors!$J$11,Monitors!$J$12))))))))</f>
        <v>35.083333333333336</v>
      </c>
      <c r="DH332" s="10">
        <f>$DF332-(Monitors!$B$4*'All Data'!$W332)</f>
        <v>43.478760000000001</v>
      </c>
      <c r="DI332" s="10">
        <f>IF($CX332="Yes",DH332-(Monitors!$E$4*(DG332+(Monitors!$B$4*'All Data'!$W332))),'All Data'!DH332)</f>
        <v>43.478760000000001</v>
      </c>
      <c r="DJ332" s="10">
        <f>IF(DD332="Yes",'All Data'!DI332-(DG332*Monitors!$C$4),'All Data'!DI332)</f>
        <v>43.478760000000001</v>
      </c>
      <c r="DK332" s="10">
        <f>IF($DE332="Yes",DJ332-(DG332*Monitors!$D$4),'All Data'!DJ332)</f>
        <v>43.478760000000001</v>
      </c>
      <c r="DL332" s="10">
        <f>IF($CZ332="Yes",DK332-Monitors!$C$7,'All Data'!DK332)</f>
        <v>43.478760000000001</v>
      </c>
      <c r="DM332" s="10">
        <f>IF($DA332="Yes",DL332-Monitors!$D$7,'All Data'!DL332)</f>
        <v>43.478760000000001</v>
      </c>
      <c r="DN332" s="10">
        <f>IF(DB332="Yes",DM332-((DG332+(W332*Monitors!$B$4))*Monitors!$F$4),'All Data'!DM332)</f>
        <v>43.478760000000001</v>
      </c>
      <c r="DO332" s="8" t="str">
        <f t="shared" si="66"/>
        <v>No</v>
      </c>
      <c r="DP332" s="10">
        <v>1.9129600000000002</v>
      </c>
      <c r="DQ332" s="10">
        <v>14.49704</v>
      </c>
      <c r="DR332" s="10">
        <v>14.49704</v>
      </c>
      <c r="DS332" s="9">
        <v>16.284439522501017</v>
      </c>
      <c r="DT332" s="9" t="s">
        <v>23</v>
      </c>
      <c r="DU332" s="14">
        <v>0</v>
      </c>
    </row>
    <row r="333" spans="1:125" ht="18" customHeight="1">
      <c r="A333" s="29">
        <v>332</v>
      </c>
      <c r="B333" s="29">
        <v>8</v>
      </c>
      <c r="C333" s="29">
        <v>687</v>
      </c>
      <c r="D333" s="21">
        <v>41891</v>
      </c>
      <c r="E333" s="21">
        <v>41850</v>
      </c>
      <c r="F333" s="21">
        <v>41862</v>
      </c>
      <c r="G333" s="20" t="s">
        <v>4</v>
      </c>
      <c r="H333" s="20" t="s">
        <v>518</v>
      </c>
      <c r="I333" s="22">
        <v>6</v>
      </c>
      <c r="J333" s="20" t="s">
        <v>5</v>
      </c>
      <c r="K333" s="20"/>
      <c r="L333" s="20" t="s">
        <v>49</v>
      </c>
      <c r="M333" s="23"/>
      <c r="N333" s="23" t="s">
        <v>7</v>
      </c>
      <c r="O333" s="23"/>
      <c r="P333" s="24">
        <v>23</v>
      </c>
      <c r="Q333" s="24">
        <v>12.8</v>
      </c>
      <c r="R333" s="24">
        <v>24</v>
      </c>
      <c r="S333" s="24">
        <v>294.39999999999998</v>
      </c>
      <c r="T333" s="24">
        <v>1.6</v>
      </c>
      <c r="U333" s="24">
        <v>1200</v>
      </c>
      <c r="V333" s="24">
        <v>1920</v>
      </c>
      <c r="W333" s="24">
        <v>2.0739999999999998</v>
      </c>
      <c r="X333" s="23" t="s">
        <v>71</v>
      </c>
      <c r="Y333" s="23" t="s">
        <v>71</v>
      </c>
      <c r="Z333" s="24">
        <v>8850</v>
      </c>
      <c r="AA333" s="24">
        <v>60</v>
      </c>
      <c r="AB333" s="24">
        <v>178</v>
      </c>
      <c r="AC333" s="24">
        <v>178</v>
      </c>
      <c r="AD333" s="23" t="s">
        <v>223</v>
      </c>
      <c r="AE333" s="23" t="s">
        <v>23</v>
      </c>
      <c r="AF333" s="23" t="s">
        <v>11</v>
      </c>
      <c r="AG333" s="23"/>
      <c r="AH333" s="23"/>
      <c r="AI333" s="23" t="s">
        <v>57</v>
      </c>
      <c r="AJ333" s="23" t="s">
        <v>11</v>
      </c>
      <c r="AK333" s="23" t="s">
        <v>23</v>
      </c>
      <c r="AL333" s="23" t="s">
        <v>444</v>
      </c>
      <c r="AM333" s="23"/>
      <c r="AN333" s="23" t="s">
        <v>14</v>
      </c>
      <c r="AO333" s="23"/>
      <c r="AP333" s="23" t="s">
        <v>36</v>
      </c>
      <c r="AQ333" s="23"/>
      <c r="AR333" s="23"/>
      <c r="AS333" s="23" t="s">
        <v>444</v>
      </c>
      <c r="AT333" s="23"/>
      <c r="AU333" s="23" t="s">
        <v>14</v>
      </c>
      <c r="AV333" s="25"/>
      <c r="AW333" s="25"/>
      <c r="AX333" s="26">
        <v>24</v>
      </c>
      <c r="AY333" s="26">
        <v>294.39999999999998</v>
      </c>
      <c r="AZ333" s="25" t="s">
        <v>14</v>
      </c>
      <c r="BA333" s="25" t="s">
        <v>14</v>
      </c>
      <c r="BB333" s="23"/>
      <c r="BC333" s="23" t="s">
        <v>15</v>
      </c>
      <c r="BD333" s="23"/>
      <c r="BE333" s="23" t="s">
        <v>11</v>
      </c>
      <c r="BF333" s="23" t="s">
        <v>522</v>
      </c>
      <c r="BG333" s="23" t="s">
        <v>11</v>
      </c>
      <c r="BH333" s="23" t="s">
        <v>17</v>
      </c>
      <c r="BI333" s="23"/>
      <c r="BJ333" s="23"/>
      <c r="BK333" s="23" t="s">
        <v>23</v>
      </c>
      <c r="BL333" s="23" t="s">
        <v>23</v>
      </c>
      <c r="BM333" s="23" t="s">
        <v>23</v>
      </c>
      <c r="BN333" s="23" t="s">
        <v>210</v>
      </c>
      <c r="BO333" s="24">
        <v>5</v>
      </c>
      <c r="BP333" s="24">
        <v>300</v>
      </c>
      <c r="BQ333" s="24">
        <v>240</v>
      </c>
      <c r="BR333" s="24">
        <v>232.3</v>
      </c>
      <c r="BS333" s="24">
        <v>200</v>
      </c>
      <c r="BT333" s="23" t="s">
        <v>523</v>
      </c>
      <c r="BU333" s="23" t="s">
        <v>488</v>
      </c>
      <c r="BV333" s="24">
        <v>13.99</v>
      </c>
      <c r="BW333" s="24">
        <v>0.6</v>
      </c>
      <c r="BX333" s="24">
        <v>0.15</v>
      </c>
      <c r="BY333" s="24">
        <v>0.13</v>
      </c>
      <c r="BZ333" s="27">
        <v>0.6</v>
      </c>
      <c r="CA333" s="27">
        <v>0.13</v>
      </c>
      <c r="CB333" s="25" t="s">
        <v>524</v>
      </c>
      <c r="CC333" s="25" t="s">
        <v>525</v>
      </c>
      <c r="CD333" s="28">
        <v>14.41</v>
      </c>
      <c r="CE333" s="28">
        <v>0.64</v>
      </c>
      <c r="CF333" s="28">
        <v>0.18</v>
      </c>
      <c r="CG333" s="28">
        <v>0.16</v>
      </c>
      <c r="CH333" s="28">
        <v>27.94</v>
      </c>
      <c r="CI333" s="28">
        <v>1.2</v>
      </c>
      <c r="CJ333" s="28">
        <v>0.5</v>
      </c>
      <c r="CK333" s="28">
        <v>2.54</v>
      </c>
      <c r="CL333" s="25"/>
      <c r="CM333" s="28">
        <v>0.51</v>
      </c>
      <c r="CN333" s="25"/>
      <c r="CO333" s="28">
        <v>0</v>
      </c>
      <c r="CP333" s="30" t="s">
        <v>5</v>
      </c>
      <c r="CQ333" s="8">
        <f t="shared" si="56"/>
        <v>7044.836956521739</v>
      </c>
      <c r="CR333" s="8">
        <f t="shared" si="57"/>
        <v>26</v>
      </c>
      <c r="CS333" s="8">
        <f t="shared" si="58"/>
        <v>2.5</v>
      </c>
      <c r="CT333" s="8">
        <f t="shared" si="59"/>
        <v>30</v>
      </c>
      <c r="CU333" s="8">
        <f t="shared" si="60"/>
        <v>300</v>
      </c>
      <c r="CV333" s="10">
        <f t="shared" si="61"/>
        <v>88320</v>
      </c>
      <c r="CW333" s="10">
        <f t="shared" si="64"/>
        <v>88.32</v>
      </c>
      <c r="CX333" s="8" t="str">
        <f t="shared" si="62"/>
        <v>Yes</v>
      </c>
      <c r="CY333" s="30" t="s">
        <v>11</v>
      </c>
      <c r="CZ333" s="30" t="s">
        <v>11</v>
      </c>
      <c r="DA333" s="31" t="s">
        <v>11</v>
      </c>
      <c r="DB333" s="31" t="s">
        <v>11</v>
      </c>
      <c r="DC333" s="8" t="str">
        <f t="shared" si="63"/>
        <v>No</v>
      </c>
      <c r="DD333" s="8" t="s">
        <v>11</v>
      </c>
      <c r="DE333" s="30" t="s">
        <v>11</v>
      </c>
      <c r="DF333" s="10">
        <f t="shared" si="65"/>
        <v>46.309739999999991</v>
      </c>
      <c r="DG333" s="9">
        <f>IF(S333&lt;Monitors!$H$4,(S333*Monitors!$I$4)+Monitors!$J$4,IF(S333&lt;Monitors!$H$5,(S333*Monitors!$I$5)+Monitors!$J$5,IF(S333&lt;Monitors!$H$6,(S333*Monitors!$I$6)+Monitors!$J$6,IF(S333&lt;Monitors!$H$7,(Monitors!$I$7*S333)+Monitors!$J$7,IF(S333&lt;Monitors!$H$8,(S333*Monitors!$I$8)+Monitors!$J$8,IF(S333&lt;Monitors!$H$9,(S333*Monitors!$I$9)+Monitors!$J$9,IF(S333&lt;Monitors!$H$10,(S333*Monitors!$I$10)+Monitors!$J$10,IF(S333&lt;Monitors!$H$11,(S333*Monitors!$I$11)+Monitors!$J$11,Monitors!$J$12))))))))</f>
        <v>49</v>
      </c>
      <c r="DH333" s="10">
        <f>$DF333-(Monitors!$B$4*'All Data'!$W333)</f>
        <v>33.596119999999992</v>
      </c>
      <c r="DI333" s="10">
        <f>IF($CX333="Yes",DH333-(Monitors!$E$4*(DG333+(Monitors!$B$4*'All Data'!$W333))),'All Data'!DH333)</f>
        <v>30.510438999999991</v>
      </c>
      <c r="DJ333" s="10">
        <f>IF(DD333="Yes",'All Data'!DI333-(DG333*Monitors!$C$4),'All Data'!DI333)</f>
        <v>30.510438999999991</v>
      </c>
      <c r="DK333" s="10">
        <f>IF($DE333="Yes",DJ333-(DG333*Monitors!$D$4),'All Data'!DJ333)</f>
        <v>30.510438999999991</v>
      </c>
      <c r="DL333" s="10">
        <f>IF($CZ333="Yes",DK333-Monitors!$C$7,'All Data'!DK333)</f>
        <v>30.510438999999991</v>
      </c>
      <c r="DM333" s="10">
        <f>IF($DA333="Yes",DL333-Monitors!$D$7,'All Data'!DL333)</f>
        <v>30.510438999999991</v>
      </c>
      <c r="DN333" s="10">
        <f>IF(DB333="Yes",DM333-((DG333+(W333*Monitors!$B$4))*Monitors!$F$4),'All Data'!DM333)</f>
        <v>30.510438999999991</v>
      </c>
      <c r="DO333" s="8" t="str">
        <f t="shared" si="66"/>
        <v>Yes</v>
      </c>
      <c r="DP333" s="10">
        <v>3.5328000000000004</v>
      </c>
      <c r="DQ333" s="10">
        <v>10.4572</v>
      </c>
      <c r="DR333" s="10">
        <v>9.0658479634195039</v>
      </c>
      <c r="DS333" s="9">
        <v>27.827040731609909</v>
      </c>
      <c r="DT333" s="9" t="s">
        <v>23</v>
      </c>
      <c r="DU333" s="14">
        <v>0</v>
      </c>
    </row>
    <row r="334" spans="1:125" ht="18" customHeight="1">
      <c r="A334" s="29">
        <v>333</v>
      </c>
      <c r="B334" s="29">
        <v>8</v>
      </c>
      <c r="C334" s="29">
        <v>683</v>
      </c>
      <c r="D334" s="21">
        <v>41166</v>
      </c>
      <c r="E334" s="21">
        <v>41043</v>
      </c>
      <c r="F334" s="21">
        <v>41422</v>
      </c>
      <c r="G334" s="20" t="s">
        <v>4</v>
      </c>
      <c r="H334" s="20"/>
      <c r="I334" s="22">
        <v>6</v>
      </c>
      <c r="J334" s="20" t="s">
        <v>5</v>
      </c>
      <c r="K334" s="20"/>
      <c r="L334" s="20" t="s">
        <v>6</v>
      </c>
      <c r="M334" s="23"/>
      <c r="N334" s="23" t="s">
        <v>7</v>
      </c>
      <c r="O334" s="23"/>
      <c r="P334" s="24">
        <v>20.399999999999999</v>
      </c>
      <c r="Q334" s="24">
        <v>12.7</v>
      </c>
      <c r="R334" s="24">
        <v>24.1</v>
      </c>
      <c r="S334" s="24">
        <v>259.10000000000002</v>
      </c>
      <c r="T334" s="24">
        <v>1.61</v>
      </c>
      <c r="U334" s="24">
        <v>1200</v>
      </c>
      <c r="V334" s="24">
        <v>1920</v>
      </c>
      <c r="W334" s="24">
        <v>2.3039999999999998</v>
      </c>
      <c r="X334" s="23" t="s">
        <v>71</v>
      </c>
      <c r="Y334" s="23" t="s">
        <v>71</v>
      </c>
      <c r="Z334" s="24">
        <v>8892</v>
      </c>
      <c r="AA334" s="24">
        <v>60</v>
      </c>
      <c r="AB334" s="24">
        <v>170</v>
      </c>
      <c r="AC334" s="24">
        <v>160</v>
      </c>
      <c r="AD334" s="23" t="s">
        <v>223</v>
      </c>
      <c r="AE334" s="23" t="s">
        <v>23</v>
      </c>
      <c r="AF334" s="23" t="s">
        <v>11</v>
      </c>
      <c r="AG334" s="23"/>
      <c r="AH334" s="23"/>
      <c r="AI334" s="23" t="s">
        <v>12</v>
      </c>
      <c r="AJ334" s="23" t="s">
        <v>11</v>
      </c>
      <c r="AK334" s="23" t="s">
        <v>23</v>
      </c>
      <c r="AL334" s="23" t="s">
        <v>53</v>
      </c>
      <c r="AM334" s="23"/>
      <c r="AN334" s="23" t="s">
        <v>72</v>
      </c>
      <c r="AO334" s="23"/>
      <c r="AP334" s="23" t="s">
        <v>36</v>
      </c>
      <c r="AQ334" s="23"/>
      <c r="AR334" s="23"/>
      <c r="AS334" s="23" t="s">
        <v>53</v>
      </c>
      <c r="AT334" s="23"/>
      <c r="AU334" s="23" t="s">
        <v>83</v>
      </c>
      <c r="AV334" s="25"/>
      <c r="AW334" s="25"/>
      <c r="AX334" s="26">
        <v>24.1</v>
      </c>
      <c r="AY334" s="26">
        <v>259.10000000000002</v>
      </c>
      <c r="AZ334" s="25" t="s">
        <v>72</v>
      </c>
      <c r="BA334" s="25" t="s">
        <v>83</v>
      </c>
      <c r="BB334" s="23"/>
      <c r="BC334" s="23" t="s">
        <v>15</v>
      </c>
      <c r="BD334" s="23"/>
      <c r="BE334" s="23" t="s">
        <v>11</v>
      </c>
      <c r="BF334" s="23" t="s">
        <v>508</v>
      </c>
      <c r="BG334" s="23" t="s">
        <v>11</v>
      </c>
      <c r="BH334" s="23" t="s">
        <v>17</v>
      </c>
      <c r="BI334" s="23"/>
      <c r="BJ334" s="23"/>
      <c r="BK334" s="23" t="s">
        <v>23</v>
      </c>
      <c r="BL334" s="23" t="s">
        <v>23</v>
      </c>
      <c r="BM334" s="23" t="s">
        <v>23</v>
      </c>
      <c r="BN334" s="23" t="s">
        <v>210</v>
      </c>
      <c r="BO334" s="24">
        <v>2.5</v>
      </c>
      <c r="BP334" s="24">
        <v>243.3</v>
      </c>
      <c r="BQ334" s="24">
        <v>250</v>
      </c>
      <c r="BR334" s="24">
        <v>243.3</v>
      </c>
      <c r="BS334" s="24">
        <v>200</v>
      </c>
      <c r="BT334" s="23" t="s">
        <v>509</v>
      </c>
      <c r="BU334" s="23" t="s">
        <v>510</v>
      </c>
      <c r="BV334" s="24">
        <v>16</v>
      </c>
      <c r="BW334" s="24">
        <v>0.23</v>
      </c>
      <c r="BX334" s="24">
        <v>0.15</v>
      </c>
      <c r="BY334" s="24">
        <v>0.14000000000000001</v>
      </c>
      <c r="BZ334" s="27">
        <v>0.23</v>
      </c>
      <c r="CA334" s="27">
        <v>0.14000000000000001</v>
      </c>
      <c r="CB334" s="25" t="s">
        <v>511</v>
      </c>
      <c r="CC334" s="25" t="s">
        <v>512</v>
      </c>
      <c r="CD334" s="28">
        <v>16.12</v>
      </c>
      <c r="CE334" s="28">
        <v>0.27</v>
      </c>
      <c r="CF334" s="28">
        <v>0.21</v>
      </c>
      <c r="CG334" s="28">
        <v>0.19</v>
      </c>
      <c r="CH334" s="28">
        <v>27.94</v>
      </c>
      <c r="CI334" s="28">
        <v>1</v>
      </c>
      <c r="CJ334" s="28">
        <v>0.5</v>
      </c>
      <c r="CK334" s="28">
        <v>2.54</v>
      </c>
      <c r="CL334" s="25"/>
      <c r="CM334" s="28">
        <v>0.52</v>
      </c>
      <c r="CN334" s="25"/>
      <c r="CO334" s="28">
        <v>0</v>
      </c>
      <c r="CP334" s="30" t="s">
        <v>5</v>
      </c>
      <c r="CQ334" s="8">
        <f t="shared" si="56"/>
        <v>8892.3195677344647</v>
      </c>
      <c r="CR334" s="8">
        <f t="shared" si="57"/>
        <v>26</v>
      </c>
      <c r="CS334" s="8">
        <f t="shared" si="58"/>
        <v>2.5</v>
      </c>
      <c r="CT334" s="8">
        <f t="shared" si="59"/>
        <v>30</v>
      </c>
      <c r="CU334" s="8">
        <f t="shared" si="60"/>
        <v>200</v>
      </c>
      <c r="CV334" s="10">
        <f t="shared" si="61"/>
        <v>63039.030000000006</v>
      </c>
      <c r="CW334" s="10">
        <f t="shared" si="64"/>
        <v>63.039030000000004</v>
      </c>
      <c r="CX334" s="8" t="str">
        <f t="shared" si="62"/>
        <v>Yes</v>
      </c>
      <c r="CY334" s="30" t="s">
        <v>11</v>
      </c>
      <c r="CZ334" s="30" t="s">
        <v>11</v>
      </c>
      <c r="DA334" s="31" t="s">
        <v>11</v>
      </c>
      <c r="DB334" s="31" t="s">
        <v>11</v>
      </c>
      <c r="DC334" s="8" t="str">
        <f t="shared" si="63"/>
        <v>No</v>
      </c>
      <c r="DD334" s="8" t="s">
        <v>11</v>
      </c>
      <c r="DE334" s="30" t="s">
        <v>11</v>
      </c>
      <c r="DF334" s="10">
        <f t="shared" si="65"/>
        <v>50.365619999999993</v>
      </c>
      <c r="DG334" s="9">
        <f>IF(S334&lt;Monitors!$H$4,(S334*Monitors!$I$4)+Monitors!$J$4,IF(S334&lt;Monitors!$H$5,(S334*Monitors!$I$5)+Monitors!$J$5,IF(S334&lt;Monitors!$H$6,(S334*Monitors!$I$6)+Monitors!$J$6,IF(S334&lt;Monitors!$H$7,(Monitors!$I$7*S334)+Monitors!$J$7,IF(S334&lt;Monitors!$H$8,(S334*Monitors!$I$8)+Monitors!$J$8,IF(S334&lt;Monitors!$H$9,(S334*Monitors!$I$9)+Monitors!$J$9,IF(S334&lt;Monitors!$H$10,(S334*Monitors!$I$10)+Monitors!$J$10,IF(S334&lt;Monitors!$H$11,(S334*Monitors!$I$11)+Monitors!$J$11,Monitors!$J$12))))))))</f>
        <v>44.820000000000007</v>
      </c>
      <c r="DH334" s="10">
        <f>$DF334-(Monitors!$B$4*'All Data'!$W334)</f>
        <v>36.242099999999994</v>
      </c>
      <c r="DI334" s="10">
        <f>IF($CX334="Yes",DH334-(Monitors!$E$4*(DG334+(Monitors!$B$4*'All Data'!$W334))),'All Data'!DH334)</f>
        <v>33.294923999999995</v>
      </c>
      <c r="DJ334" s="10">
        <f>IF(DD334="Yes",'All Data'!DI334-(DG334*Monitors!$C$4),'All Data'!DI334)</f>
        <v>33.294923999999995</v>
      </c>
      <c r="DK334" s="10">
        <f>IF($DE334="Yes",DJ334-(DG334*Monitors!$D$4),'All Data'!DJ334)</f>
        <v>33.294923999999995</v>
      </c>
      <c r="DL334" s="10">
        <f>IF($CZ334="Yes",DK334-Monitors!$C$7,'All Data'!DK334)</f>
        <v>33.294923999999995</v>
      </c>
      <c r="DM334" s="10">
        <f>IF($DA334="Yes",DL334-Monitors!$D$7,'All Data'!DL334)</f>
        <v>33.294923999999995</v>
      </c>
      <c r="DN334" s="10">
        <f>IF(DB334="Yes",DM334-((DG334+(W334*Monitors!$B$4))*Monitors!$F$4),'All Data'!DM334)</f>
        <v>33.294923999999995</v>
      </c>
      <c r="DO334" s="8" t="str">
        <f t="shared" si="66"/>
        <v>Yes</v>
      </c>
      <c r="DP334" s="10">
        <v>2.5215612000000003</v>
      </c>
      <c r="DQ334" s="10">
        <v>13.478438799999999</v>
      </c>
      <c r="DR334" s="10">
        <v>12.250263630707504</v>
      </c>
      <c r="DS334" s="9">
        <v>24.563503385849895</v>
      </c>
      <c r="DT334" s="9" t="s">
        <v>23</v>
      </c>
      <c r="DU334" s="14">
        <v>0</v>
      </c>
    </row>
    <row r="335" spans="1:125" ht="18" customHeight="1">
      <c r="A335" s="29">
        <v>334</v>
      </c>
      <c r="B335" s="29">
        <v>5</v>
      </c>
      <c r="C335" s="29">
        <v>462</v>
      </c>
      <c r="D335" s="21">
        <v>41327</v>
      </c>
      <c r="E335" s="21">
        <v>41327</v>
      </c>
      <c r="F335" s="21">
        <v>41332</v>
      </c>
      <c r="G335" s="20" t="s">
        <v>4</v>
      </c>
      <c r="H335" s="20"/>
      <c r="I335" s="22">
        <v>6</v>
      </c>
      <c r="J335" s="20" t="s">
        <v>5</v>
      </c>
      <c r="K335" s="20"/>
      <c r="L335" s="20" t="s">
        <v>6</v>
      </c>
      <c r="M335" s="23"/>
      <c r="N335" s="23" t="s">
        <v>7</v>
      </c>
      <c r="O335" s="23"/>
      <c r="P335" s="24">
        <v>117</v>
      </c>
      <c r="Q335" s="24">
        <v>187</v>
      </c>
      <c r="R335" s="24">
        <v>22</v>
      </c>
      <c r="S335" s="24">
        <v>217</v>
      </c>
      <c r="T335" s="24">
        <v>1.76</v>
      </c>
      <c r="U335" s="24">
        <v>1050</v>
      </c>
      <c r="V335" s="24">
        <v>1680</v>
      </c>
      <c r="W335" s="24">
        <v>1.764</v>
      </c>
      <c r="X335" s="23" t="s">
        <v>44</v>
      </c>
      <c r="Y335" s="23" t="s">
        <v>44</v>
      </c>
      <c r="Z335" s="24">
        <v>8113</v>
      </c>
      <c r="AA335" s="24">
        <v>60</v>
      </c>
      <c r="AB335" s="24">
        <v>170</v>
      </c>
      <c r="AC335" s="24">
        <v>160</v>
      </c>
      <c r="AD335" s="23" t="s">
        <v>10</v>
      </c>
      <c r="AE335" s="23" t="s">
        <v>11</v>
      </c>
      <c r="AF335" s="23" t="s">
        <v>11</v>
      </c>
      <c r="AG335" s="23"/>
      <c r="AH335" s="23"/>
      <c r="AI335" s="23" t="s">
        <v>12</v>
      </c>
      <c r="AJ335" s="23" t="s">
        <v>11</v>
      </c>
      <c r="AK335" s="23" t="s">
        <v>11</v>
      </c>
      <c r="AL335" s="23" t="s">
        <v>53</v>
      </c>
      <c r="AM335" s="23"/>
      <c r="AN335" s="23" t="s">
        <v>14</v>
      </c>
      <c r="AO335" s="23"/>
      <c r="AP335" s="23" t="s">
        <v>14</v>
      </c>
      <c r="AQ335" s="23"/>
      <c r="AR335" s="23"/>
      <c r="AS335" s="23" t="s">
        <v>53</v>
      </c>
      <c r="AT335" s="23"/>
      <c r="AU335" s="23" t="s">
        <v>63</v>
      </c>
      <c r="AV335" s="25"/>
      <c r="AW335" s="25"/>
      <c r="AX335" s="26">
        <v>22</v>
      </c>
      <c r="AY335" s="26">
        <v>217</v>
      </c>
      <c r="AZ335" s="25" t="s">
        <v>14</v>
      </c>
      <c r="BA335" s="25" t="s">
        <v>63</v>
      </c>
      <c r="BB335" s="23"/>
      <c r="BC335" s="23" t="s">
        <v>15</v>
      </c>
      <c r="BD335" s="23"/>
      <c r="BE335" s="23" t="s">
        <v>11</v>
      </c>
      <c r="BF335" s="23" t="s">
        <v>64</v>
      </c>
      <c r="BG335" s="23" t="s">
        <v>11</v>
      </c>
      <c r="BH335" s="23" t="s">
        <v>17</v>
      </c>
      <c r="BI335" s="23"/>
      <c r="BJ335" s="23" t="s">
        <v>18</v>
      </c>
      <c r="BK335" s="23" t="s">
        <v>11</v>
      </c>
      <c r="BL335" s="23" t="s">
        <v>11</v>
      </c>
      <c r="BM335" s="23"/>
      <c r="BN335" s="23"/>
      <c r="BO335" s="24">
        <v>31</v>
      </c>
      <c r="BP335" s="24">
        <v>233.6</v>
      </c>
      <c r="BQ335" s="24">
        <v>300</v>
      </c>
      <c r="BR335" s="24">
        <v>220</v>
      </c>
      <c r="BS335" s="24">
        <v>201.9</v>
      </c>
      <c r="BT335" s="23"/>
      <c r="BU335" s="23"/>
      <c r="BV335" s="24">
        <v>14.49</v>
      </c>
      <c r="BW335" s="24">
        <v>0.28999999999999998</v>
      </c>
      <c r="BX335" s="23"/>
      <c r="BY335" s="24">
        <v>0.09</v>
      </c>
      <c r="BZ335" s="27">
        <v>0.28999999999999998</v>
      </c>
      <c r="CA335" s="27">
        <v>0.09</v>
      </c>
      <c r="CB335" s="25"/>
      <c r="CC335" s="25"/>
      <c r="CD335" s="28">
        <v>14.56</v>
      </c>
      <c r="CE335" s="28">
        <v>0.34</v>
      </c>
      <c r="CF335" s="25"/>
      <c r="CG335" s="28">
        <v>0.13</v>
      </c>
      <c r="CH335" s="28">
        <v>19.7</v>
      </c>
      <c r="CI335" s="28">
        <v>1.2</v>
      </c>
      <c r="CJ335" s="28">
        <v>0.5</v>
      </c>
      <c r="CK335" s="25"/>
      <c r="CL335" s="25"/>
      <c r="CM335" s="28">
        <v>0.51</v>
      </c>
      <c r="CN335" s="25"/>
      <c r="CO335" s="28">
        <v>0</v>
      </c>
      <c r="CP335" s="30" t="s">
        <v>5</v>
      </c>
      <c r="CQ335" s="8">
        <f t="shared" si="56"/>
        <v>8129.0322580645161</v>
      </c>
      <c r="CR335" s="8">
        <f t="shared" si="57"/>
        <v>24</v>
      </c>
      <c r="CS335" s="8">
        <f t="shared" si="58"/>
        <v>2</v>
      </c>
      <c r="CT335" s="8">
        <f t="shared" si="59"/>
        <v>30</v>
      </c>
      <c r="CU335" s="8">
        <f t="shared" si="60"/>
        <v>200</v>
      </c>
      <c r="CV335" s="10">
        <f t="shared" si="61"/>
        <v>50691.199999999997</v>
      </c>
      <c r="CW335" s="10">
        <f t="shared" si="64"/>
        <v>50.691199999999995</v>
      </c>
      <c r="CX335" s="8" t="str">
        <f t="shared" si="62"/>
        <v>No</v>
      </c>
      <c r="CY335" s="30" t="s">
        <v>11</v>
      </c>
      <c r="CZ335" s="30" t="s">
        <v>11</v>
      </c>
      <c r="DA335" s="31" t="s">
        <v>11</v>
      </c>
      <c r="DB335" s="31" t="s">
        <v>11</v>
      </c>
      <c r="DC335" s="8" t="str">
        <f t="shared" si="63"/>
        <v>No</v>
      </c>
      <c r="DD335" s="8" t="s">
        <v>11</v>
      </c>
      <c r="DE335" s="30" t="s">
        <v>11</v>
      </c>
      <c r="DF335" s="10">
        <f t="shared" si="65"/>
        <v>46.077599999999997</v>
      </c>
      <c r="DG335" s="9">
        <f>IF(S335&lt;Monitors!$H$4,(S335*Monitors!$I$4)+Monitors!$J$4,IF(S335&lt;Monitors!$H$5,(S335*Monitors!$I$5)+Monitors!$J$5,IF(S335&lt;Monitors!$H$6,(S335*Monitors!$I$6)+Monitors!$J$6,IF(S335&lt;Monitors!$H$7,(Monitors!$I$7*S335)+Monitors!$J$7,IF(S335&lt;Monitors!$H$8,(S335*Monitors!$I$8)+Monitors!$J$8,IF(S335&lt;Monitors!$H$9,(S335*Monitors!$I$9)+Monitors!$J$9,IF(S335&lt;Monitors!$H$10,(S335*Monitors!$I$10)+Monitors!$J$10,IF(S335&lt;Monitors!$H$11,(S335*Monitors!$I$11)+Monitors!$J$11,Monitors!$J$12))))))))</f>
        <v>38.566666666666663</v>
      </c>
      <c r="DH335" s="10">
        <f>$DF335-(Monitors!$B$4*'All Data'!$W335)</f>
        <v>35.264279999999999</v>
      </c>
      <c r="DI335" s="10">
        <f>IF($CX335="Yes",DH335-(Monitors!$E$4*(DG335+(Monitors!$B$4*'All Data'!$W335))),'All Data'!DH335)</f>
        <v>35.264279999999999</v>
      </c>
      <c r="DJ335" s="10">
        <f>IF(DD335="Yes",'All Data'!DI335-(DG335*Monitors!$C$4),'All Data'!DI335)</f>
        <v>35.264279999999999</v>
      </c>
      <c r="DK335" s="10">
        <f>IF($DE335="Yes",DJ335-(DG335*Monitors!$D$4),'All Data'!DJ335)</f>
        <v>35.264279999999999</v>
      </c>
      <c r="DL335" s="10">
        <f>IF($CZ335="Yes",DK335-Monitors!$C$7,'All Data'!DK335)</f>
        <v>35.264279999999999</v>
      </c>
      <c r="DM335" s="10">
        <f>IF($DA335="Yes",DL335-Monitors!$D$7,'All Data'!DL335)</f>
        <v>35.264279999999999</v>
      </c>
      <c r="DN335" s="10">
        <f>IF(DB335="Yes",DM335-((DG335+(W335*Monitors!$B$4))*Monitors!$F$4),'All Data'!DM335)</f>
        <v>35.264279999999999</v>
      </c>
      <c r="DO335" s="8" t="str">
        <f t="shared" si="66"/>
        <v>Yes</v>
      </c>
      <c r="DP335" s="10">
        <v>2.0276480000000001</v>
      </c>
      <c r="DQ335" s="10">
        <v>12.462351999999999</v>
      </c>
      <c r="DR335" s="10">
        <v>12.462351999999999</v>
      </c>
      <c r="DS335" s="9">
        <v>20.633955004726388</v>
      </c>
      <c r="DT335" s="9" t="s">
        <v>23</v>
      </c>
      <c r="DU335" s="14">
        <v>0</v>
      </c>
    </row>
    <row r="336" spans="1:125" ht="18" customHeight="1">
      <c r="A336" s="29">
        <v>335</v>
      </c>
      <c r="B336" s="29">
        <v>21</v>
      </c>
      <c r="C336" s="29">
        <v>608</v>
      </c>
      <c r="D336" s="21">
        <v>41409</v>
      </c>
      <c r="E336" s="21">
        <v>41409</v>
      </c>
      <c r="F336" s="21">
        <v>41414</v>
      </c>
      <c r="G336" s="20" t="s">
        <v>4</v>
      </c>
      <c r="H336" s="20" t="s">
        <v>26</v>
      </c>
      <c r="I336" s="22">
        <v>6</v>
      </c>
      <c r="J336" s="20" t="s">
        <v>5</v>
      </c>
      <c r="K336" s="20" t="s">
        <v>26</v>
      </c>
      <c r="L336" s="20" t="s">
        <v>27</v>
      </c>
      <c r="M336" s="23" t="s">
        <v>27</v>
      </c>
      <c r="N336" s="23" t="s">
        <v>7</v>
      </c>
      <c r="O336" s="23" t="s">
        <v>26</v>
      </c>
      <c r="P336" s="24">
        <v>11.7</v>
      </c>
      <c r="Q336" s="24">
        <v>18.600000000000001</v>
      </c>
      <c r="R336" s="24">
        <v>22</v>
      </c>
      <c r="S336" s="24">
        <v>217.62</v>
      </c>
      <c r="T336" s="24">
        <v>1.6</v>
      </c>
      <c r="U336" s="24">
        <v>1050</v>
      </c>
      <c r="V336" s="24">
        <v>1680</v>
      </c>
      <c r="W336" s="24">
        <v>1.764</v>
      </c>
      <c r="X336" s="23" t="s">
        <v>44</v>
      </c>
      <c r="Y336" s="23" t="s">
        <v>44</v>
      </c>
      <c r="Z336" s="24">
        <v>8106</v>
      </c>
      <c r="AA336" s="24">
        <v>60</v>
      </c>
      <c r="AB336" s="24">
        <v>160</v>
      </c>
      <c r="AC336" s="24">
        <v>160</v>
      </c>
      <c r="AD336" s="23" t="s">
        <v>300</v>
      </c>
      <c r="AE336" s="23" t="s">
        <v>23</v>
      </c>
      <c r="AF336" s="23" t="s">
        <v>11</v>
      </c>
      <c r="AG336" s="23"/>
      <c r="AH336" s="23"/>
      <c r="AI336" s="23" t="s">
        <v>12</v>
      </c>
      <c r="AJ336" s="23" t="s">
        <v>11</v>
      </c>
      <c r="AK336" s="23" t="s">
        <v>23</v>
      </c>
      <c r="AL336" s="23" t="s">
        <v>107</v>
      </c>
      <c r="AM336" s="23" t="s">
        <v>26</v>
      </c>
      <c r="AN336" s="23" t="s">
        <v>72</v>
      </c>
      <c r="AO336" s="23" t="s">
        <v>26</v>
      </c>
      <c r="AP336" s="23" t="s">
        <v>14</v>
      </c>
      <c r="AQ336" s="23" t="s">
        <v>26</v>
      </c>
      <c r="AR336" s="23"/>
      <c r="AS336" s="23" t="s">
        <v>107</v>
      </c>
      <c r="AT336" s="23" t="s">
        <v>26</v>
      </c>
      <c r="AU336" s="23" t="s">
        <v>14</v>
      </c>
      <c r="AV336" s="25" t="s">
        <v>26</v>
      </c>
      <c r="AW336" s="25" t="s">
        <v>26</v>
      </c>
      <c r="AX336" s="26">
        <v>22</v>
      </c>
      <c r="AY336" s="26">
        <v>217.62</v>
      </c>
      <c r="AZ336" s="25" t="s">
        <v>72</v>
      </c>
      <c r="BA336" s="25" t="s">
        <v>14</v>
      </c>
      <c r="BB336" s="23" t="s">
        <v>26</v>
      </c>
      <c r="BC336" s="23" t="s">
        <v>15</v>
      </c>
      <c r="BD336" s="23" t="s">
        <v>26</v>
      </c>
      <c r="BE336" s="23" t="s">
        <v>11</v>
      </c>
      <c r="BF336" s="23" t="s">
        <v>48</v>
      </c>
      <c r="BG336" s="23" t="s">
        <v>11</v>
      </c>
      <c r="BH336" s="23" t="s">
        <v>17</v>
      </c>
      <c r="BI336" s="23" t="s">
        <v>26</v>
      </c>
      <c r="BJ336" s="23"/>
      <c r="BK336" s="23" t="s">
        <v>11</v>
      </c>
      <c r="BL336" s="23" t="s">
        <v>11</v>
      </c>
      <c r="BM336" s="23" t="s">
        <v>11</v>
      </c>
      <c r="BN336" s="23"/>
      <c r="BO336" s="24">
        <v>0</v>
      </c>
      <c r="BP336" s="24">
        <v>275</v>
      </c>
      <c r="BQ336" s="24">
        <v>275</v>
      </c>
      <c r="BR336" s="24">
        <v>238</v>
      </c>
      <c r="BS336" s="24">
        <v>200</v>
      </c>
      <c r="BT336" s="23"/>
      <c r="BU336" s="23"/>
      <c r="BV336" s="24">
        <v>14.95</v>
      </c>
      <c r="BW336" s="24">
        <v>0.2</v>
      </c>
      <c r="BX336" s="23"/>
      <c r="BY336" s="24">
        <v>0.09</v>
      </c>
      <c r="BZ336" s="27">
        <v>0.2</v>
      </c>
      <c r="CA336" s="27">
        <v>0.09</v>
      </c>
      <c r="CB336" s="25"/>
      <c r="CC336" s="25"/>
      <c r="CD336" s="28">
        <v>15.1</v>
      </c>
      <c r="CE336" s="28">
        <v>0.19</v>
      </c>
      <c r="CF336" s="25"/>
      <c r="CG336" s="28">
        <v>0.09</v>
      </c>
      <c r="CH336" s="28">
        <v>19.690000000000001</v>
      </c>
      <c r="CI336" s="28">
        <v>0.5</v>
      </c>
      <c r="CJ336" s="28">
        <v>0.5</v>
      </c>
      <c r="CK336" s="28">
        <v>0</v>
      </c>
      <c r="CL336" s="28">
        <v>0</v>
      </c>
      <c r="CM336" s="28">
        <v>0.4</v>
      </c>
      <c r="CN336" s="25"/>
      <c r="CO336" s="28">
        <v>0</v>
      </c>
      <c r="CP336" s="30" t="s">
        <v>5</v>
      </c>
      <c r="CQ336" s="8">
        <f t="shared" si="56"/>
        <v>8105.8726220016542</v>
      </c>
      <c r="CR336" s="8">
        <f t="shared" si="57"/>
        <v>24</v>
      </c>
      <c r="CS336" s="8">
        <f t="shared" si="58"/>
        <v>2</v>
      </c>
      <c r="CT336" s="8">
        <f t="shared" si="59"/>
        <v>30</v>
      </c>
      <c r="CU336" s="8">
        <f t="shared" si="60"/>
        <v>200</v>
      </c>
      <c r="CV336" s="10">
        <f t="shared" si="61"/>
        <v>59845.5</v>
      </c>
      <c r="CW336" s="10">
        <f t="shared" si="64"/>
        <v>59.845500000000001</v>
      </c>
      <c r="CX336" s="8" t="str">
        <f t="shared" si="62"/>
        <v>No</v>
      </c>
      <c r="CY336" s="30" t="s">
        <v>11</v>
      </c>
      <c r="CZ336" s="30" t="s">
        <v>11</v>
      </c>
      <c r="DA336" s="31" t="s">
        <v>11</v>
      </c>
      <c r="DB336" s="31" t="s">
        <v>11</v>
      </c>
      <c r="DC336" s="8" t="str">
        <f t="shared" si="63"/>
        <v>No</v>
      </c>
      <c r="DD336" s="8" t="s">
        <v>11</v>
      </c>
      <c r="DE336" s="30" t="s">
        <v>11</v>
      </c>
      <c r="DF336" s="10">
        <f t="shared" si="65"/>
        <v>46.97549999999999</v>
      </c>
      <c r="DG336" s="9">
        <f>IF(S336&lt;Monitors!$H$4,(S336*Monitors!$I$4)+Monitors!$J$4,IF(S336&lt;Monitors!$H$5,(S336*Monitors!$I$5)+Monitors!$J$5,IF(S336&lt;Monitors!$H$6,(S336*Monitors!$I$6)+Monitors!$J$6,IF(S336&lt;Monitors!$H$7,(Monitors!$I$7*S336)+Monitors!$J$7,IF(S336&lt;Monitors!$H$8,(S336*Monitors!$I$8)+Monitors!$J$8,IF(S336&lt;Monitors!$H$9,(S336*Monitors!$I$9)+Monitors!$J$9,IF(S336&lt;Monitors!$H$10,(S336*Monitors!$I$10)+Monitors!$J$10,IF(S336&lt;Monitors!$H$11,(S336*Monitors!$I$11)+Monitors!$J$11,Monitors!$J$12))))))))</f>
        <v>38.587333333333333</v>
      </c>
      <c r="DH336" s="10">
        <f>$DF336-(Monitors!$B$4*'All Data'!$W336)</f>
        <v>36.162179999999992</v>
      </c>
      <c r="DI336" s="10">
        <f>IF($CX336="Yes",DH336-(Monitors!$E$4*(DG336+(Monitors!$B$4*'All Data'!$W336))),'All Data'!DH336)</f>
        <v>36.162179999999992</v>
      </c>
      <c r="DJ336" s="10">
        <f>IF(DD336="Yes",'All Data'!DI336-(DG336*Monitors!$C$4),'All Data'!DI336)</f>
        <v>36.162179999999992</v>
      </c>
      <c r="DK336" s="10">
        <f>IF($DE336="Yes",DJ336-(DG336*Monitors!$D$4),'All Data'!DJ336)</f>
        <v>36.162179999999992</v>
      </c>
      <c r="DL336" s="10">
        <f>IF($CZ336="Yes",DK336-Monitors!$C$7,'All Data'!DK336)</f>
        <v>36.162179999999992</v>
      </c>
      <c r="DM336" s="10">
        <f>IF($DA336="Yes",DL336-Monitors!$D$7,'All Data'!DL336)</f>
        <v>36.162179999999992</v>
      </c>
      <c r="DN336" s="10">
        <f>IF(DB336="Yes",DM336-((DG336+(W336*Monitors!$B$4))*Monitors!$F$4),'All Data'!DM336)</f>
        <v>36.162179999999992</v>
      </c>
      <c r="DO336" s="8" t="str">
        <f t="shared" si="66"/>
        <v>Yes</v>
      </c>
      <c r="DP336" s="10">
        <v>2.3938200000000003</v>
      </c>
      <c r="DQ336" s="10">
        <v>12.556179999999999</v>
      </c>
      <c r="DR336" s="10">
        <v>12.556179999999999</v>
      </c>
      <c r="DS336" s="9">
        <v>20.692082851837142</v>
      </c>
      <c r="DT336" s="9" t="s">
        <v>23</v>
      </c>
      <c r="DU336" s="14">
        <v>0</v>
      </c>
    </row>
    <row r="337" spans="1:125" ht="18" customHeight="1">
      <c r="A337" s="29">
        <v>336</v>
      </c>
      <c r="B337" s="29">
        <v>4</v>
      </c>
      <c r="C337" s="29">
        <v>966</v>
      </c>
      <c r="D337" s="21">
        <v>41066</v>
      </c>
      <c r="E337" s="21">
        <v>41253</v>
      </c>
      <c r="F337" s="21">
        <v>41260</v>
      </c>
      <c r="G337" s="20" t="s">
        <v>4</v>
      </c>
      <c r="H337" s="20"/>
      <c r="I337" s="22">
        <v>6</v>
      </c>
      <c r="J337" s="20" t="s">
        <v>5</v>
      </c>
      <c r="K337" s="20"/>
      <c r="L337" s="20" t="s">
        <v>6</v>
      </c>
      <c r="M337" s="23"/>
      <c r="N337" s="23" t="s">
        <v>7</v>
      </c>
      <c r="O337" s="23"/>
      <c r="P337" s="24">
        <v>11.7</v>
      </c>
      <c r="Q337" s="24">
        <v>18.7</v>
      </c>
      <c r="R337" s="24">
        <v>22</v>
      </c>
      <c r="S337" s="24">
        <v>217.4</v>
      </c>
      <c r="T337" s="24">
        <v>1.6</v>
      </c>
      <c r="U337" s="24">
        <v>1680</v>
      </c>
      <c r="V337" s="24">
        <v>1050</v>
      </c>
      <c r="W337" s="24">
        <v>1.764</v>
      </c>
      <c r="X337" s="23" t="s">
        <v>432</v>
      </c>
      <c r="Y337" s="23" t="s">
        <v>432</v>
      </c>
      <c r="Z337" s="24">
        <v>8113</v>
      </c>
      <c r="AA337" s="24">
        <v>60</v>
      </c>
      <c r="AB337" s="24">
        <v>170</v>
      </c>
      <c r="AC337" s="24">
        <v>160</v>
      </c>
      <c r="AD337" s="23" t="s">
        <v>10</v>
      </c>
      <c r="AE337" s="23" t="s">
        <v>11</v>
      </c>
      <c r="AF337" s="23" t="s">
        <v>11</v>
      </c>
      <c r="AG337" s="23"/>
      <c r="AH337" s="23"/>
      <c r="AI337" s="23" t="s">
        <v>12</v>
      </c>
      <c r="AJ337" s="23" t="s">
        <v>11</v>
      </c>
      <c r="AK337" s="23" t="s">
        <v>23</v>
      </c>
      <c r="AL337" s="23" t="s">
        <v>78</v>
      </c>
      <c r="AM337" s="23"/>
      <c r="AN337" s="23" t="s">
        <v>72</v>
      </c>
      <c r="AO337" s="23"/>
      <c r="AP337" s="23" t="s">
        <v>14</v>
      </c>
      <c r="AQ337" s="23"/>
      <c r="AR337" s="23"/>
      <c r="AS337" s="23" t="s">
        <v>78</v>
      </c>
      <c r="AT337" s="23"/>
      <c r="AU337" s="23" t="s">
        <v>83</v>
      </c>
      <c r="AV337" s="25"/>
      <c r="AW337" s="25"/>
      <c r="AX337" s="26">
        <v>22</v>
      </c>
      <c r="AY337" s="26">
        <v>217.4</v>
      </c>
      <c r="AZ337" s="25" t="s">
        <v>72</v>
      </c>
      <c r="BA337" s="25" t="s">
        <v>83</v>
      </c>
      <c r="BB337" s="23"/>
      <c r="BC337" s="23" t="s">
        <v>15</v>
      </c>
      <c r="BD337" s="23"/>
      <c r="BE337" s="23" t="s">
        <v>11</v>
      </c>
      <c r="BF337" s="23" t="s">
        <v>433</v>
      </c>
      <c r="BG337" s="23" t="s">
        <v>11</v>
      </c>
      <c r="BH337" s="23" t="s">
        <v>17</v>
      </c>
      <c r="BI337" s="23"/>
      <c r="BJ337" s="23" t="s">
        <v>272</v>
      </c>
      <c r="BK337" s="23" t="s">
        <v>11</v>
      </c>
      <c r="BL337" s="23" t="s">
        <v>11</v>
      </c>
      <c r="BM337" s="23"/>
      <c r="BN337" s="23"/>
      <c r="BO337" s="24">
        <v>0</v>
      </c>
      <c r="BP337" s="24">
        <v>250</v>
      </c>
      <c r="BQ337" s="24">
        <v>251</v>
      </c>
      <c r="BR337" s="24">
        <v>170</v>
      </c>
      <c r="BS337" s="24">
        <v>201</v>
      </c>
      <c r="BT337" s="23"/>
      <c r="BU337" s="23"/>
      <c r="BV337" s="24">
        <v>15.01</v>
      </c>
      <c r="BW337" s="24">
        <v>0.17</v>
      </c>
      <c r="BX337" s="24">
        <v>0.12</v>
      </c>
      <c r="BY337" s="24">
        <v>0.1</v>
      </c>
      <c r="BZ337" s="27">
        <v>0.17</v>
      </c>
      <c r="CA337" s="27">
        <v>0.1</v>
      </c>
      <c r="CB337" s="25"/>
      <c r="CC337" s="25"/>
      <c r="CD337" s="28">
        <v>15.23</v>
      </c>
      <c r="CE337" s="28">
        <v>0.23</v>
      </c>
      <c r="CF337" s="28">
        <v>0.16</v>
      </c>
      <c r="CG337" s="28">
        <v>0.14000000000000001</v>
      </c>
      <c r="CH337" s="28">
        <v>19.7</v>
      </c>
      <c r="CI337" s="28">
        <v>1</v>
      </c>
      <c r="CJ337" s="28">
        <v>0.5</v>
      </c>
      <c r="CK337" s="25"/>
      <c r="CL337" s="25"/>
      <c r="CM337" s="28">
        <v>0.53</v>
      </c>
      <c r="CN337" s="25"/>
      <c r="CO337" s="28">
        <v>0</v>
      </c>
      <c r="CP337" s="30" t="s">
        <v>5</v>
      </c>
      <c r="CQ337" s="8">
        <f t="shared" si="56"/>
        <v>8114.0754369825208</v>
      </c>
      <c r="CR337" s="8">
        <f t="shared" si="57"/>
        <v>24</v>
      </c>
      <c r="CS337" s="8">
        <f t="shared" si="58"/>
        <v>2</v>
      </c>
      <c r="CT337" s="8">
        <f t="shared" si="59"/>
        <v>30</v>
      </c>
      <c r="CU337" s="8">
        <f t="shared" si="60"/>
        <v>200</v>
      </c>
      <c r="CV337" s="10">
        <f t="shared" si="61"/>
        <v>54350</v>
      </c>
      <c r="CW337" s="10">
        <f t="shared" si="64"/>
        <v>54.35</v>
      </c>
      <c r="CX337" s="8" t="str">
        <f t="shared" si="62"/>
        <v>No</v>
      </c>
      <c r="CY337" s="30" t="s">
        <v>11</v>
      </c>
      <c r="CZ337" s="30" t="s">
        <v>11</v>
      </c>
      <c r="DA337" s="31" t="s">
        <v>11</v>
      </c>
      <c r="DB337" s="31" t="s">
        <v>11</v>
      </c>
      <c r="DC337" s="8" t="str">
        <f t="shared" si="63"/>
        <v>No</v>
      </c>
      <c r="DD337" s="8" t="s">
        <v>11</v>
      </c>
      <c r="DE337" s="30" t="s">
        <v>11</v>
      </c>
      <c r="DF337" s="10">
        <f t="shared" si="65"/>
        <v>46.988639999999997</v>
      </c>
      <c r="DG337" s="9">
        <f>IF(S337&lt;Monitors!$H$4,(S337*Monitors!$I$4)+Monitors!$J$4,IF(S337&lt;Monitors!$H$5,(S337*Monitors!$I$5)+Monitors!$J$5,IF(S337&lt;Monitors!$H$6,(S337*Monitors!$I$6)+Monitors!$J$6,IF(S337&lt;Monitors!$H$7,(Monitors!$I$7*S337)+Monitors!$J$7,IF(S337&lt;Monitors!$H$8,(S337*Monitors!$I$8)+Monitors!$J$8,IF(S337&lt;Monitors!$H$9,(S337*Monitors!$I$9)+Monitors!$J$9,IF(S337&lt;Monitors!$H$10,(S337*Monitors!$I$10)+Monitors!$J$10,IF(S337&lt;Monitors!$H$11,(S337*Monitors!$I$11)+Monitors!$J$11,Monitors!$J$12))))))))</f>
        <v>38.58</v>
      </c>
      <c r="DH337" s="10">
        <f>$DF337-(Monitors!$B$4*'All Data'!$W337)</f>
        <v>36.175319999999999</v>
      </c>
      <c r="DI337" s="10">
        <f>IF($CX337="Yes",DH337-(Monitors!$E$4*(DG337+(Monitors!$B$4*'All Data'!$W337))),'All Data'!DH337)</f>
        <v>36.175319999999999</v>
      </c>
      <c r="DJ337" s="10">
        <f>IF(DD337="Yes",'All Data'!DI337-(DG337*Monitors!$C$4),'All Data'!DI337)</f>
        <v>36.175319999999999</v>
      </c>
      <c r="DK337" s="10">
        <f>IF($DE337="Yes",DJ337-(DG337*Monitors!$D$4),'All Data'!DJ337)</f>
        <v>36.175319999999999</v>
      </c>
      <c r="DL337" s="10">
        <f>IF($CZ337="Yes",DK337-Monitors!$C$7,'All Data'!DK337)</f>
        <v>36.175319999999999</v>
      </c>
      <c r="DM337" s="10">
        <f>IF($DA337="Yes",DL337-Monitors!$D$7,'All Data'!DL337)</f>
        <v>36.175319999999999</v>
      </c>
      <c r="DN337" s="10">
        <f>IF(DB337="Yes",DM337-((DG337+(W337*Monitors!$B$4))*Monitors!$F$4),'All Data'!DM337)</f>
        <v>36.175319999999999</v>
      </c>
      <c r="DO337" s="8" t="str">
        <f t="shared" si="66"/>
        <v>Yes</v>
      </c>
      <c r="DP337" s="10">
        <v>2.1740000000000004</v>
      </c>
      <c r="DQ337" s="10">
        <v>12.835999999999999</v>
      </c>
      <c r="DR337" s="10">
        <v>12.835999999999999</v>
      </c>
      <c r="DS337" s="9">
        <v>20.671457655006158</v>
      </c>
      <c r="DT337" s="9" t="s">
        <v>23</v>
      </c>
      <c r="DU337" s="14">
        <v>0</v>
      </c>
    </row>
    <row r="338" spans="1:125" ht="18" customHeight="1">
      <c r="A338" s="29">
        <v>337</v>
      </c>
      <c r="B338" s="29">
        <v>21</v>
      </c>
      <c r="C338" s="29">
        <v>138</v>
      </c>
      <c r="D338" s="21">
        <v>41953</v>
      </c>
      <c r="E338" s="21">
        <v>41954</v>
      </c>
      <c r="F338" s="21">
        <v>41960</v>
      </c>
      <c r="G338" s="20" t="s">
        <v>182</v>
      </c>
      <c r="H338" s="20" t="s">
        <v>1173</v>
      </c>
      <c r="I338" s="22">
        <v>6</v>
      </c>
      <c r="J338" s="20" t="s">
        <v>5</v>
      </c>
      <c r="K338" s="20" t="s">
        <v>26</v>
      </c>
      <c r="L338" s="20" t="s">
        <v>6</v>
      </c>
      <c r="M338" s="23" t="s">
        <v>26</v>
      </c>
      <c r="N338" s="23" t="s">
        <v>7</v>
      </c>
      <c r="O338" s="23" t="s">
        <v>26</v>
      </c>
      <c r="P338" s="24">
        <v>11.7</v>
      </c>
      <c r="Q338" s="24">
        <v>18.600000000000001</v>
      </c>
      <c r="R338" s="24">
        <v>22</v>
      </c>
      <c r="S338" s="24">
        <v>217.62</v>
      </c>
      <c r="T338" s="24">
        <v>1.6</v>
      </c>
      <c r="U338" s="24">
        <v>1050</v>
      </c>
      <c r="V338" s="24">
        <v>1680</v>
      </c>
      <c r="W338" s="24">
        <v>1.764</v>
      </c>
      <c r="X338" s="23" t="s">
        <v>44</v>
      </c>
      <c r="Y338" s="23" t="s">
        <v>44</v>
      </c>
      <c r="Z338" s="24">
        <v>8106</v>
      </c>
      <c r="AA338" s="24">
        <v>60</v>
      </c>
      <c r="AB338" s="24">
        <v>160</v>
      </c>
      <c r="AC338" s="24">
        <v>160</v>
      </c>
      <c r="AD338" s="23" t="s">
        <v>300</v>
      </c>
      <c r="AE338" s="23" t="s">
        <v>23</v>
      </c>
      <c r="AF338" s="23" t="s">
        <v>11</v>
      </c>
      <c r="AG338" s="23" t="s">
        <v>26</v>
      </c>
      <c r="AH338" s="23" t="s">
        <v>26</v>
      </c>
      <c r="AI338" s="23" t="s">
        <v>12</v>
      </c>
      <c r="AJ338" s="23" t="s">
        <v>11</v>
      </c>
      <c r="AK338" s="23" t="s">
        <v>23</v>
      </c>
      <c r="AL338" s="23" t="s">
        <v>107</v>
      </c>
      <c r="AM338" s="23" t="s">
        <v>26</v>
      </c>
      <c r="AN338" s="23" t="s">
        <v>72</v>
      </c>
      <c r="AO338" s="23" t="s">
        <v>26</v>
      </c>
      <c r="AP338" s="23" t="s">
        <v>36</v>
      </c>
      <c r="AQ338" s="23" t="s">
        <v>26</v>
      </c>
      <c r="AR338" s="23"/>
      <c r="AS338" s="23" t="s">
        <v>107</v>
      </c>
      <c r="AT338" s="23" t="s">
        <v>26</v>
      </c>
      <c r="AU338" s="23" t="s">
        <v>14</v>
      </c>
      <c r="AV338" s="25" t="s">
        <v>26</v>
      </c>
      <c r="AW338" s="25" t="s">
        <v>26</v>
      </c>
      <c r="AX338" s="26">
        <v>22</v>
      </c>
      <c r="AY338" s="26">
        <v>217.62</v>
      </c>
      <c r="AZ338" s="25" t="s">
        <v>72</v>
      </c>
      <c r="BA338" s="25" t="s">
        <v>14</v>
      </c>
      <c r="BB338" s="23" t="s">
        <v>26</v>
      </c>
      <c r="BC338" s="23" t="s">
        <v>15</v>
      </c>
      <c r="BD338" s="23" t="s">
        <v>26</v>
      </c>
      <c r="BE338" s="23" t="s">
        <v>11</v>
      </c>
      <c r="BF338" s="23" t="s">
        <v>48</v>
      </c>
      <c r="BG338" s="23" t="s">
        <v>11</v>
      </c>
      <c r="BH338" s="23" t="s">
        <v>17</v>
      </c>
      <c r="BI338" s="23" t="s">
        <v>26</v>
      </c>
      <c r="BJ338" s="23"/>
      <c r="BK338" s="23" t="s">
        <v>11</v>
      </c>
      <c r="BL338" s="23" t="s">
        <v>11</v>
      </c>
      <c r="BM338" s="23" t="s">
        <v>11</v>
      </c>
      <c r="BN338" s="23"/>
      <c r="BO338" s="24">
        <v>0</v>
      </c>
      <c r="BP338" s="24">
        <v>275</v>
      </c>
      <c r="BQ338" s="24">
        <v>275</v>
      </c>
      <c r="BR338" s="24">
        <v>271.39999999999998</v>
      </c>
      <c r="BS338" s="24">
        <v>200</v>
      </c>
      <c r="BT338" s="23"/>
      <c r="BU338" s="23"/>
      <c r="BV338" s="24">
        <v>15.12</v>
      </c>
      <c r="BW338" s="24">
        <v>0.19</v>
      </c>
      <c r="BX338" s="23"/>
      <c r="BY338" s="24">
        <v>0.18</v>
      </c>
      <c r="BZ338" s="27">
        <v>0.19</v>
      </c>
      <c r="CA338" s="27">
        <v>0.18</v>
      </c>
      <c r="CB338" s="25"/>
      <c r="CC338" s="25"/>
      <c r="CD338" s="28">
        <v>15.13</v>
      </c>
      <c r="CE338" s="28">
        <v>0.2</v>
      </c>
      <c r="CF338" s="25"/>
      <c r="CG338" s="28">
        <v>0.19</v>
      </c>
      <c r="CH338" s="28">
        <v>19.71</v>
      </c>
      <c r="CI338" s="28">
        <v>0.5</v>
      </c>
      <c r="CJ338" s="28">
        <v>0.5</v>
      </c>
      <c r="CK338" s="28">
        <v>0</v>
      </c>
      <c r="CL338" s="28">
        <v>0</v>
      </c>
      <c r="CM338" s="28">
        <v>0.5</v>
      </c>
      <c r="CN338" s="25"/>
      <c r="CO338" s="28">
        <v>0</v>
      </c>
      <c r="CP338" s="30" t="s">
        <v>5</v>
      </c>
      <c r="CQ338" s="8">
        <f t="shared" si="56"/>
        <v>8105.8726220016542</v>
      </c>
      <c r="CR338" s="8">
        <f t="shared" si="57"/>
        <v>24</v>
      </c>
      <c r="CS338" s="8">
        <f t="shared" si="58"/>
        <v>2</v>
      </c>
      <c r="CT338" s="8">
        <f t="shared" si="59"/>
        <v>30</v>
      </c>
      <c r="CU338" s="8">
        <f t="shared" si="60"/>
        <v>200</v>
      </c>
      <c r="CV338" s="10">
        <f t="shared" si="61"/>
        <v>59845.5</v>
      </c>
      <c r="CW338" s="10">
        <f t="shared" si="64"/>
        <v>59.845500000000001</v>
      </c>
      <c r="CX338" s="8" t="str">
        <f t="shared" si="62"/>
        <v>No</v>
      </c>
      <c r="CY338" s="30" t="s">
        <v>11</v>
      </c>
      <c r="CZ338" s="30" t="s">
        <v>11</v>
      </c>
      <c r="DA338" s="31" t="s">
        <v>11</v>
      </c>
      <c r="DB338" s="31" t="s">
        <v>11</v>
      </c>
      <c r="DC338" s="8" t="str">
        <f t="shared" si="63"/>
        <v>No</v>
      </c>
      <c r="DD338" s="8" t="s">
        <v>11</v>
      </c>
      <c r="DE338" s="30" t="s">
        <v>11</v>
      </c>
      <c r="DF338" s="10">
        <f t="shared" si="65"/>
        <v>47.439779999999999</v>
      </c>
      <c r="DG338" s="9">
        <f>IF(S338&lt;Monitors!$H$4,(S338*Monitors!$I$4)+Monitors!$J$4,IF(S338&lt;Monitors!$H$5,(S338*Monitors!$I$5)+Monitors!$J$5,IF(S338&lt;Monitors!$H$6,(S338*Monitors!$I$6)+Monitors!$J$6,IF(S338&lt;Monitors!$H$7,(Monitors!$I$7*S338)+Monitors!$J$7,IF(S338&lt;Monitors!$H$8,(S338*Monitors!$I$8)+Monitors!$J$8,IF(S338&lt;Monitors!$H$9,(S338*Monitors!$I$9)+Monitors!$J$9,IF(S338&lt;Monitors!$H$10,(S338*Monitors!$I$10)+Monitors!$J$10,IF(S338&lt;Monitors!$H$11,(S338*Monitors!$I$11)+Monitors!$J$11,Monitors!$J$12))))))))</f>
        <v>38.587333333333333</v>
      </c>
      <c r="DH338" s="10">
        <f>$DF338-(Monitors!$B$4*'All Data'!$W338)</f>
        <v>36.626460000000002</v>
      </c>
      <c r="DI338" s="10">
        <f>IF($CX338="Yes",DH338-(Monitors!$E$4*(DG338+(Monitors!$B$4*'All Data'!$W338))),'All Data'!DH338)</f>
        <v>36.626460000000002</v>
      </c>
      <c r="DJ338" s="10">
        <f>IF(DD338="Yes",'All Data'!DI338-(DG338*Monitors!$C$4),'All Data'!DI338)</f>
        <v>36.626460000000002</v>
      </c>
      <c r="DK338" s="10">
        <f>IF($DE338="Yes",DJ338-(DG338*Monitors!$D$4),'All Data'!DJ338)</f>
        <v>36.626460000000002</v>
      </c>
      <c r="DL338" s="10">
        <f>IF($CZ338="Yes",DK338-Monitors!$C$7,'All Data'!DK338)</f>
        <v>36.626460000000002</v>
      </c>
      <c r="DM338" s="10">
        <f>IF($DA338="Yes",DL338-Monitors!$D$7,'All Data'!DL338)</f>
        <v>36.626460000000002</v>
      </c>
      <c r="DN338" s="10">
        <f>IF(DB338="Yes",DM338-((DG338+(W338*Monitors!$B$4))*Monitors!$F$4),'All Data'!DM338)</f>
        <v>36.626460000000002</v>
      </c>
      <c r="DO338" s="8" t="str">
        <f t="shared" si="66"/>
        <v>Yes</v>
      </c>
      <c r="DP338" s="10">
        <v>2.3938200000000003</v>
      </c>
      <c r="DQ338" s="10">
        <v>12.726179999999999</v>
      </c>
      <c r="DR338" s="10">
        <v>12.726179999999999</v>
      </c>
      <c r="DS338" s="9">
        <v>20.692082851837142</v>
      </c>
      <c r="DT338" s="9" t="s">
        <v>23</v>
      </c>
      <c r="DU338" s="14">
        <v>0</v>
      </c>
    </row>
    <row r="339" spans="1:125" ht="18" customHeight="1">
      <c r="A339" s="29">
        <v>338</v>
      </c>
      <c r="B339" s="29">
        <v>26</v>
      </c>
      <c r="C339" s="29">
        <v>814</v>
      </c>
      <c r="D339" s="21">
        <v>41609</v>
      </c>
      <c r="E339" s="21">
        <v>41522</v>
      </c>
      <c r="F339" s="21">
        <v>41548</v>
      </c>
      <c r="G339" s="20" t="s">
        <v>4</v>
      </c>
      <c r="H339" s="20"/>
      <c r="I339" s="22">
        <v>6</v>
      </c>
      <c r="J339" s="20" t="s">
        <v>5</v>
      </c>
      <c r="K339" s="20"/>
      <c r="L339" s="20" t="s">
        <v>6</v>
      </c>
      <c r="M339" s="23"/>
      <c r="N339" s="23" t="s">
        <v>7</v>
      </c>
      <c r="O339" s="23"/>
      <c r="P339" s="24">
        <v>11.7</v>
      </c>
      <c r="Q339" s="24">
        <v>18.7</v>
      </c>
      <c r="R339" s="24">
        <v>22</v>
      </c>
      <c r="S339" s="24">
        <v>217</v>
      </c>
      <c r="T339" s="24">
        <v>1.6</v>
      </c>
      <c r="U339" s="24">
        <v>1050</v>
      </c>
      <c r="V339" s="24">
        <v>1680</v>
      </c>
      <c r="W339" s="24">
        <v>1.764</v>
      </c>
      <c r="X339" s="23" t="s">
        <v>44</v>
      </c>
      <c r="Y339" s="23" t="s">
        <v>44</v>
      </c>
      <c r="Z339" s="24">
        <v>8113</v>
      </c>
      <c r="AA339" s="24">
        <v>60</v>
      </c>
      <c r="AB339" s="24">
        <v>155</v>
      </c>
      <c r="AC339" s="24">
        <v>150</v>
      </c>
      <c r="AD339" s="23" t="s">
        <v>10</v>
      </c>
      <c r="AE339" s="23" t="s">
        <v>11</v>
      </c>
      <c r="AF339" s="23" t="s">
        <v>11</v>
      </c>
      <c r="AG339" s="23"/>
      <c r="AH339" s="23"/>
      <c r="AI339" s="23" t="s">
        <v>12</v>
      </c>
      <c r="AJ339" s="23" t="s">
        <v>11</v>
      </c>
      <c r="AK339" s="23" t="s">
        <v>23</v>
      </c>
      <c r="AL339" s="23" t="s">
        <v>687</v>
      </c>
      <c r="AM339" s="23" t="s">
        <v>864</v>
      </c>
      <c r="AN339" s="23" t="s">
        <v>72</v>
      </c>
      <c r="AO339" s="23"/>
      <c r="AP339" s="23" t="s">
        <v>36</v>
      </c>
      <c r="AQ339" s="23"/>
      <c r="AR339" s="23"/>
      <c r="AS339" s="23" t="s">
        <v>687</v>
      </c>
      <c r="AT339" s="23" t="s">
        <v>864</v>
      </c>
      <c r="AU339" s="23" t="s">
        <v>83</v>
      </c>
      <c r="AV339" s="25"/>
      <c r="AW339" s="25"/>
      <c r="AX339" s="26">
        <v>22</v>
      </c>
      <c r="AY339" s="26">
        <v>217</v>
      </c>
      <c r="AZ339" s="25" t="s">
        <v>72</v>
      </c>
      <c r="BA339" s="25" t="s">
        <v>83</v>
      </c>
      <c r="BB339" s="23"/>
      <c r="BC339" s="23" t="s">
        <v>15</v>
      </c>
      <c r="BD339" s="23"/>
      <c r="BE339" s="23" t="s">
        <v>11</v>
      </c>
      <c r="BF339" s="23" t="s">
        <v>64</v>
      </c>
      <c r="BG339" s="23" t="s">
        <v>11</v>
      </c>
      <c r="BH339" s="23" t="s">
        <v>17</v>
      </c>
      <c r="BI339" s="23"/>
      <c r="BJ339" s="23" t="s">
        <v>20</v>
      </c>
      <c r="BK339" s="23" t="s">
        <v>23</v>
      </c>
      <c r="BL339" s="23" t="s">
        <v>23</v>
      </c>
      <c r="BM339" s="23" t="s">
        <v>23</v>
      </c>
      <c r="BN339" s="23" t="s">
        <v>210</v>
      </c>
      <c r="BO339" s="24">
        <v>2</v>
      </c>
      <c r="BP339" s="24">
        <v>296.10000000000002</v>
      </c>
      <c r="BQ339" s="24">
        <v>288.7</v>
      </c>
      <c r="BR339" s="24">
        <v>235</v>
      </c>
      <c r="BS339" s="24">
        <v>235</v>
      </c>
      <c r="BT339" s="23" t="s">
        <v>876</v>
      </c>
      <c r="BU339" s="23" t="s">
        <v>159</v>
      </c>
      <c r="BV339" s="24">
        <v>15.24</v>
      </c>
      <c r="BW339" s="24">
        <v>0.33</v>
      </c>
      <c r="BX339" s="24">
        <v>0.31</v>
      </c>
      <c r="BY339" s="24">
        <v>0.23</v>
      </c>
      <c r="BZ339" s="27">
        <v>0.33</v>
      </c>
      <c r="CA339" s="27">
        <v>0.23</v>
      </c>
      <c r="CB339" s="25" t="s">
        <v>877</v>
      </c>
      <c r="CC339" s="25" t="s">
        <v>450</v>
      </c>
      <c r="CD339" s="28">
        <v>15.36</v>
      </c>
      <c r="CE339" s="28">
        <v>0.43</v>
      </c>
      <c r="CF339" s="28">
        <v>0.41</v>
      </c>
      <c r="CG339" s="28">
        <v>0.33</v>
      </c>
      <c r="CH339" s="28">
        <v>21.67</v>
      </c>
      <c r="CI339" s="28">
        <v>1</v>
      </c>
      <c r="CJ339" s="28">
        <v>0.5</v>
      </c>
      <c r="CK339" s="25"/>
      <c r="CL339" s="25"/>
      <c r="CM339" s="28">
        <v>0.5</v>
      </c>
      <c r="CN339" s="25"/>
      <c r="CO339" s="28">
        <v>0</v>
      </c>
      <c r="CP339" s="30" t="s">
        <v>5</v>
      </c>
      <c r="CQ339" s="8">
        <f t="shared" si="56"/>
        <v>8129.0322580645161</v>
      </c>
      <c r="CR339" s="8">
        <f t="shared" si="57"/>
        <v>24</v>
      </c>
      <c r="CS339" s="8">
        <f t="shared" si="58"/>
        <v>2</v>
      </c>
      <c r="CT339" s="8">
        <f t="shared" si="59"/>
        <v>30</v>
      </c>
      <c r="CU339" s="8">
        <f t="shared" si="60"/>
        <v>200</v>
      </c>
      <c r="CV339" s="10">
        <f t="shared" si="61"/>
        <v>64253.700000000004</v>
      </c>
      <c r="CW339" s="10">
        <f t="shared" si="64"/>
        <v>64.253700000000009</v>
      </c>
      <c r="CX339" s="8" t="str">
        <f t="shared" si="62"/>
        <v>Yes</v>
      </c>
      <c r="CY339" s="30" t="s">
        <v>11</v>
      </c>
      <c r="CZ339" s="30" t="s">
        <v>11</v>
      </c>
      <c r="DA339" s="31" t="s">
        <v>11</v>
      </c>
      <c r="DB339" s="31" t="s">
        <v>11</v>
      </c>
      <c r="DC339" s="8" t="str">
        <f t="shared" si="63"/>
        <v>No</v>
      </c>
      <c r="DD339" s="8" t="s">
        <v>11</v>
      </c>
      <c r="DE339" s="30" t="s">
        <v>11</v>
      </c>
      <c r="DF339" s="10">
        <f t="shared" si="65"/>
        <v>48.604860000000002</v>
      </c>
      <c r="DG339" s="9">
        <f>IF(S339&lt;Monitors!$H$4,(S339*Monitors!$I$4)+Monitors!$J$4,IF(S339&lt;Monitors!$H$5,(S339*Monitors!$I$5)+Monitors!$J$5,IF(S339&lt;Monitors!$H$6,(S339*Monitors!$I$6)+Monitors!$J$6,IF(S339&lt;Monitors!$H$7,(Monitors!$I$7*S339)+Monitors!$J$7,IF(S339&lt;Monitors!$H$8,(S339*Monitors!$I$8)+Monitors!$J$8,IF(S339&lt;Monitors!$H$9,(S339*Monitors!$I$9)+Monitors!$J$9,IF(S339&lt;Monitors!$H$10,(S339*Monitors!$I$10)+Monitors!$J$10,IF(S339&lt;Monitors!$H$11,(S339*Monitors!$I$11)+Monitors!$J$11,Monitors!$J$12))))))))</f>
        <v>38.566666666666663</v>
      </c>
      <c r="DH339" s="10">
        <f>$DF339-(Monitors!$B$4*'All Data'!$W339)</f>
        <v>37.791540000000005</v>
      </c>
      <c r="DI339" s="10">
        <f>IF($CX339="Yes",DH339-(Monitors!$E$4*(DG339+(Monitors!$B$4*'All Data'!$W339))),'All Data'!DH339)</f>
        <v>35.322540666666669</v>
      </c>
      <c r="DJ339" s="10">
        <f>IF(DD339="Yes",'All Data'!DI339-(DG339*Monitors!$C$4),'All Data'!DI339)</f>
        <v>35.322540666666669</v>
      </c>
      <c r="DK339" s="10">
        <f>IF($DE339="Yes",DJ339-(DG339*Monitors!$D$4),'All Data'!DJ339)</f>
        <v>35.322540666666669</v>
      </c>
      <c r="DL339" s="10">
        <f>IF($CZ339="Yes",DK339-Monitors!$C$7,'All Data'!DK339)</f>
        <v>35.322540666666669</v>
      </c>
      <c r="DM339" s="10">
        <f>IF($DA339="Yes",DL339-Monitors!$D$7,'All Data'!DL339)</f>
        <v>35.322540666666669</v>
      </c>
      <c r="DN339" s="10">
        <f>IF(DB339="Yes",DM339-((DG339+(W339*Monitors!$B$4))*Monitors!$F$4),'All Data'!DM339)</f>
        <v>35.322540666666669</v>
      </c>
      <c r="DO339" s="8" t="str">
        <f t="shared" si="66"/>
        <v>Yes</v>
      </c>
      <c r="DP339" s="10">
        <v>2.5701480000000005</v>
      </c>
      <c r="DQ339" s="10">
        <v>12.669851999999999</v>
      </c>
      <c r="DR339" s="10">
        <v>11.63815424976368</v>
      </c>
      <c r="DS339" s="9">
        <v>20.633955004726388</v>
      </c>
      <c r="DT339" s="9" t="s">
        <v>23</v>
      </c>
      <c r="DU339" s="14">
        <v>0</v>
      </c>
    </row>
    <row r="340" spans="1:125" ht="18" customHeight="1">
      <c r="A340" s="29">
        <v>339</v>
      </c>
      <c r="B340" s="29">
        <v>5</v>
      </c>
      <c r="C340" s="29">
        <v>1275</v>
      </c>
      <c r="D340" s="21">
        <v>41327</v>
      </c>
      <c r="E340" s="21">
        <v>41297</v>
      </c>
      <c r="F340" s="21">
        <v>41302</v>
      </c>
      <c r="G340" s="20" t="s">
        <v>4</v>
      </c>
      <c r="H340" s="20"/>
      <c r="I340" s="22">
        <v>6</v>
      </c>
      <c r="J340" s="20" t="s">
        <v>5</v>
      </c>
      <c r="K340" s="20"/>
      <c r="L340" s="20" t="s">
        <v>6</v>
      </c>
      <c r="M340" s="23"/>
      <c r="N340" s="23" t="s">
        <v>7</v>
      </c>
      <c r="O340" s="23"/>
      <c r="P340" s="24">
        <v>117</v>
      </c>
      <c r="Q340" s="24">
        <v>187</v>
      </c>
      <c r="R340" s="24">
        <v>22</v>
      </c>
      <c r="S340" s="24">
        <v>217</v>
      </c>
      <c r="T340" s="24">
        <v>1.76</v>
      </c>
      <c r="U340" s="24">
        <v>1050</v>
      </c>
      <c r="V340" s="24">
        <v>1680</v>
      </c>
      <c r="W340" s="24">
        <v>1.764</v>
      </c>
      <c r="X340" s="23" t="s">
        <v>44</v>
      </c>
      <c r="Y340" s="23" t="s">
        <v>44</v>
      </c>
      <c r="Z340" s="24">
        <v>8113</v>
      </c>
      <c r="AA340" s="24">
        <v>60</v>
      </c>
      <c r="AB340" s="24">
        <v>170</v>
      </c>
      <c r="AC340" s="24">
        <v>160</v>
      </c>
      <c r="AD340" s="23" t="s">
        <v>10</v>
      </c>
      <c r="AE340" s="23" t="s">
        <v>11</v>
      </c>
      <c r="AF340" s="23" t="s">
        <v>11</v>
      </c>
      <c r="AG340" s="23"/>
      <c r="AH340" s="23"/>
      <c r="AI340" s="23" t="s">
        <v>34</v>
      </c>
      <c r="AJ340" s="23" t="s">
        <v>11</v>
      </c>
      <c r="AK340" s="23" t="s">
        <v>11</v>
      </c>
      <c r="AL340" s="23" t="s">
        <v>78</v>
      </c>
      <c r="AM340" s="23"/>
      <c r="AN340" s="23" t="s">
        <v>14</v>
      </c>
      <c r="AO340" s="23"/>
      <c r="AP340" s="23" t="s">
        <v>14</v>
      </c>
      <c r="AQ340" s="23"/>
      <c r="AR340" s="23"/>
      <c r="AS340" s="23" t="s">
        <v>78</v>
      </c>
      <c r="AT340" s="23"/>
      <c r="AU340" s="23" t="s">
        <v>14</v>
      </c>
      <c r="AV340" s="25"/>
      <c r="AW340" s="25"/>
      <c r="AX340" s="26">
        <v>22</v>
      </c>
      <c r="AY340" s="26">
        <v>217</v>
      </c>
      <c r="AZ340" s="25" t="s">
        <v>14</v>
      </c>
      <c r="BA340" s="25" t="s">
        <v>14</v>
      </c>
      <c r="BB340" s="23"/>
      <c r="BC340" s="23" t="s">
        <v>15</v>
      </c>
      <c r="BD340" s="23"/>
      <c r="BE340" s="23" t="s">
        <v>11</v>
      </c>
      <c r="BF340" s="23" t="s">
        <v>181</v>
      </c>
      <c r="BG340" s="23" t="s">
        <v>11</v>
      </c>
      <c r="BH340" s="23" t="s">
        <v>17</v>
      </c>
      <c r="BI340" s="23"/>
      <c r="BJ340" s="23" t="s">
        <v>18</v>
      </c>
      <c r="BK340" s="23" t="s">
        <v>23</v>
      </c>
      <c r="BL340" s="23" t="s">
        <v>11</v>
      </c>
      <c r="BM340" s="23"/>
      <c r="BN340" s="23"/>
      <c r="BO340" s="24">
        <v>36</v>
      </c>
      <c r="BP340" s="24">
        <v>237</v>
      </c>
      <c r="BQ340" s="24">
        <v>300</v>
      </c>
      <c r="BR340" s="24">
        <v>227</v>
      </c>
      <c r="BS340" s="24">
        <v>200.7</v>
      </c>
      <c r="BT340" s="23"/>
      <c r="BU340" s="23"/>
      <c r="BV340" s="24">
        <v>15.49</v>
      </c>
      <c r="BW340" s="24">
        <v>0.27</v>
      </c>
      <c r="BX340" s="23"/>
      <c r="BY340" s="24">
        <v>0.12</v>
      </c>
      <c r="BZ340" s="27">
        <v>0.27</v>
      </c>
      <c r="CA340" s="27">
        <v>0.12</v>
      </c>
      <c r="CB340" s="25"/>
      <c r="CC340" s="25"/>
      <c r="CD340" s="28">
        <v>15.38</v>
      </c>
      <c r="CE340" s="28">
        <v>0.32</v>
      </c>
      <c r="CF340" s="25"/>
      <c r="CG340" s="28">
        <v>0.17</v>
      </c>
      <c r="CH340" s="28">
        <v>19.7</v>
      </c>
      <c r="CI340" s="28">
        <v>0.5</v>
      </c>
      <c r="CJ340" s="28">
        <v>0.5</v>
      </c>
      <c r="CK340" s="25"/>
      <c r="CL340" s="25"/>
      <c r="CM340" s="28">
        <v>0.52</v>
      </c>
      <c r="CN340" s="25"/>
      <c r="CO340" s="28">
        <v>0</v>
      </c>
      <c r="CP340" s="30" t="s">
        <v>5</v>
      </c>
      <c r="CQ340" s="8">
        <f t="shared" si="56"/>
        <v>8129.0322580645161</v>
      </c>
      <c r="CR340" s="8">
        <f t="shared" si="57"/>
        <v>24</v>
      </c>
      <c r="CS340" s="8">
        <f t="shared" si="58"/>
        <v>2</v>
      </c>
      <c r="CT340" s="8">
        <f t="shared" si="59"/>
        <v>30</v>
      </c>
      <c r="CU340" s="8">
        <f t="shared" si="60"/>
        <v>200</v>
      </c>
      <c r="CV340" s="10">
        <f t="shared" si="61"/>
        <v>51429</v>
      </c>
      <c r="CW340" s="10">
        <f t="shared" si="64"/>
        <v>51.429000000000002</v>
      </c>
      <c r="CX340" s="8" t="str">
        <f t="shared" si="62"/>
        <v>No</v>
      </c>
      <c r="CY340" s="30" t="s">
        <v>11</v>
      </c>
      <c r="CZ340" s="30" t="s">
        <v>11</v>
      </c>
      <c r="DA340" s="31" t="s">
        <v>11</v>
      </c>
      <c r="DB340" s="31" t="s">
        <v>11</v>
      </c>
      <c r="DC340" s="8" t="str">
        <f t="shared" si="63"/>
        <v>No</v>
      </c>
      <c r="DD340" s="8" t="s">
        <v>11</v>
      </c>
      <c r="DE340" s="30" t="s">
        <v>11</v>
      </c>
      <c r="DF340" s="10">
        <f t="shared" si="65"/>
        <v>49.029720000000005</v>
      </c>
      <c r="DG340" s="9">
        <f>IF(S340&lt;Monitors!$H$4,(S340*Monitors!$I$4)+Monitors!$J$4,IF(S340&lt;Monitors!$H$5,(S340*Monitors!$I$5)+Monitors!$J$5,IF(S340&lt;Monitors!$H$6,(S340*Monitors!$I$6)+Monitors!$J$6,IF(S340&lt;Monitors!$H$7,(Monitors!$I$7*S340)+Monitors!$J$7,IF(S340&lt;Monitors!$H$8,(S340*Monitors!$I$8)+Monitors!$J$8,IF(S340&lt;Monitors!$H$9,(S340*Monitors!$I$9)+Monitors!$J$9,IF(S340&lt;Monitors!$H$10,(S340*Monitors!$I$10)+Monitors!$J$10,IF(S340&lt;Monitors!$H$11,(S340*Monitors!$I$11)+Monitors!$J$11,Monitors!$J$12))))))))</f>
        <v>38.566666666666663</v>
      </c>
      <c r="DH340" s="10">
        <f>$DF340-(Monitors!$B$4*'All Data'!$W340)</f>
        <v>38.216400000000007</v>
      </c>
      <c r="DI340" s="10">
        <f>IF($CX340="Yes",DH340-(Monitors!$E$4*(DG340+(Monitors!$B$4*'All Data'!$W340))),'All Data'!DH340)</f>
        <v>38.216400000000007</v>
      </c>
      <c r="DJ340" s="10">
        <f>IF(DD340="Yes",'All Data'!DI340-(DG340*Monitors!$C$4),'All Data'!DI340)</f>
        <v>38.216400000000007</v>
      </c>
      <c r="DK340" s="10">
        <f>IF($DE340="Yes",DJ340-(DG340*Monitors!$D$4),'All Data'!DJ340)</f>
        <v>38.216400000000007</v>
      </c>
      <c r="DL340" s="10">
        <f>IF($CZ340="Yes",DK340-Monitors!$C$7,'All Data'!DK340)</f>
        <v>38.216400000000007</v>
      </c>
      <c r="DM340" s="10">
        <f>IF($DA340="Yes",DL340-Monitors!$D$7,'All Data'!DL340)</f>
        <v>38.216400000000007</v>
      </c>
      <c r="DN340" s="10">
        <f>IF(DB340="Yes",DM340-((DG340+(W340*Monitors!$B$4))*Monitors!$F$4),'All Data'!DM340)</f>
        <v>38.216400000000007</v>
      </c>
      <c r="DO340" s="8" t="str">
        <f t="shared" si="66"/>
        <v>Yes</v>
      </c>
      <c r="DP340" s="10">
        <v>2.0571600000000001</v>
      </c>
      <c r="DQ340" s="10">
        <v>13.432840000000001</v>
      </c>
      <c r="DR340" s="10">
        <v>13.432840000000001</v>
      </c>
      <c r="DS340" s="9">
        <v>20.633955004726388</v>
      </c>
      <c r="DT340" s="9" t="s">
        <v>23</v>
      </c>
      <c r="DU340" s="14">
        <v>0</v>
      </c>
    </row>
    <row r="341" spans="1:125" ht="18" customHeight="1">
      <c r="A341" s="29">
        <v>340</v>
      </c>
      <c r="B341" s="29">
        <v>21</v>
      </c>
      <c r="C341" s="29">
        <v>123</v>
      </c>
      <c r="D341" s="21">
        <v>41233</v>
      </c>
      <c r="E341" s="21">
        <v>41338</v>
      </c>
      <c r="F341" s="21">
        <v>41340</v>
      </c>
      <c r="G341" s="20" t="s">
        <v>4</v>
      </c>
      <c r="H341" s="20" t="s">
        <v>26</v>
      </c>
      <c r="I341" s="22">
        <v>6</v>
      </c>
      <c r="J341" s="20" t="s">
        <v>5</v>
      </c>
      <c r="K341" s="20" t="s">
        <v>26</v>
      </c>
      <c r="L341" s="20" t="s">
        <v>27</v>
      </c>
      <c r="M341" s="23" t="s">
        <v>27</v>
      </c>
      <c r="N341" s="23" t="s">
        <v>7</v>
      </c>
      <c r="O341" s="23" t="s">
        <v>26</v>
      </c>
      <c r="P341" s="24">
        <v>11.7</v>
      </c>
      <c r="Q341" s="24">
        <v>18.7</v>
      </c>
      <c r="R341" s="24">
        <v>22</v>
      </c>
      <c r="S341" s="24">
        <v>217.46</v>
      </c>
      <c r="T341" s="24">
        <v>1.6</v>
      </c>
      <c r="U341" s="24">
        <v>1680</v>
      </c>
      <c r="V341" s="24">
        <v>1050</v>
      </c>
      <c r="W341" s="24">
        <v>1.764</v>
      </c>
      <c r="X341" s="23" t="s">
        <v>432</v>
      </c>
      <c r="Y341" s="23" t="s">
        <v>432</v>
      </c>
      <c r="Z341" s="24">
        <v>8111</v>
      </c>
      <c r="AA341" s="24">
        <v>60</v>
      </c>
      <c r="AB341" s="24">
        <v>160</v>
      </c>
      <c r="AC341" s="24">
        <v>160</v>
      </c>
      <c r="AD341" s="23" t="s">
        <v>28</v>
      </c>
      <c r="AE341" s="23" t="s">
        <v>23</v>
      </c>
      <c r="AF341" s="23" t="s">
        <v>11</v>
      </c>
      <c r="AG341" s="23" t="s">
        <v>26</v>
      </c>
      <c r="AH341" s="23" t="s">
        <v>26</v>
      </c>
      <c r="AI341" s="23" t="s">
        <v>12</v>
      </c>
      <c r="AJ341" s="23" t="s">
        <v>11</v>
      </c>
      <c r="AK341" s="23" t="s">
        <v>23</v>
      </c>
      <c r="AL341" s="23" t="s">
        <v>107</v>
      </c>
      <c r="AM341" s="23" t="s">
        <v>26</v>
      </c>
      <c r="AN341" s="23" t="s">
        <v>14</v>
      </c>
      <c r="AO341" s="23" t="s">
        <v>26</v>
      </c>
      <c r="AP341" s="23" t="s">
        <v>36</v>
      </c>
      <c r="AQ341" s="23" t="s">
        <v>26</v>
      </c>
      <c r="AR341" s="23"/>
      <c r="AS341" s="23" t="s">
        <v>107</v>
      </c>
      <c r="AT341" s="23" t="s">
        <v>26</v>
      </c>
      <c r="AU341" s="23" t="s">
        <v>83</v>
      </c>
      <c r="AV341" s="25" t="s">
        <v>26</v>
      </c>
      <c r="AW341" s="25" t="s">
        <v>26</v>
      </c>
      <c r="AX341" s="26">
        <v>22</v>
      </c>
      <c r="AY341" s="26">
        <v>217.46</v>
      </c>
      <c r="AZ341" s="25" t="s">
        <v>14</v>
      </c>
      <c r="BA341" s="25" t="s">
        <v>83</v>
      </c>
      <c r="BB341" s="23" t="s">
        <v>26</v>
      </c>
      <c r="BC341" s="23" t="s">
        <v>15</v>
      </c>
      <c r="BD341" s="23" t="s">
        <v>26</v>
      </c>
      <c r="BE341" s="23" t="s">
        <v>11</v>
      </c>
      <c r="BF341" s="23" t="s">
        <v>415</v>
      </c>
      <c r="BG341" s="23" t="s">
        <v>11</v>
      </c>
      <c r="BH341" s="23" t="s">
        <v>17</v>
      </c>
      <c r="BI341" s="23" t="s">
        <v>26</v>
      </c>
      <c r="BJ341" s="23"/>
      <c r="BK341" s="23" t="s">
        <v>11</v>
      </c>
      <c r="BL341" s="23" t="s">
        <v>11</v>
      </c>
      <c r="BM341" s="23" t="s">
        <v>11</v>
      </c>
      <c r="BN341" s="23"/>
      <c r="BO341" s="24">
        <v>0</v>
      </c>
      <c r="BP341" s="24">
        <v>275</v>
      </c>
      <c r="BQ341" s="24">
        <v>275</v>
      </c>
      <c r="BR341" s="24">
        <v>275</v>
      </c>
      <c r="BS341" s="24">
        <v>200</v>
      </c>
      <c r="BT341" s="23"/>
      <c r="BU341" s="23"/>
      <c r="BV341" s="24">
        <v>15.53</v>
      </c>
      <c r="BW341" s="24">
        <v>0.38</v>
      </c>
      <c r="BX341" s="23"/>
      <c r="BY341" s="24">
        <v>0.27</v>
      </c>
      <c r="BZ341" s="27">
        <v>0.38</v>
      </c>
      <c r="CA341" s="27">
        <v>0.27</v>
      </c>
      <c r="CB341" s="25"/>
      <c r="CC341" s="25"/>
      <c r="CD341" s="28">
        <v>15.46</v>
      </c>
      <c r="CE341" s="28">
        <v>0.36</v>
      </c>
      <c r="CF341" s="25"/>
      <c r="CG341" s="28">
        <v>0.27</v>
      </c>
      <c r="CH341" s="28">
        <v>19.72</v>
      </c>
      <c r="CI341" s="28">
        <v>0.5</v>
      </c>
      <c r="CJ341" s="28">
        <v>0.5</v>
      </c>
      <c r="CK341" s="28">
        <v>0</v>
      </c>
      <c r="CL341" s="28">
        <v>0</v>
      </c>
      <c r="CM341" s="28">
        <v>0.5</v>
      </c>
      <c r="CN341" s="25"/>
      <c r="CO341" s="28">
        <v>0</v>
      </c>
      <c r="CP341" s="30" t="s">
        <v>5</v>
      </c>
      <c r="CQ341" s="8">
        <f t="shared" si="56"/>
        <v>8111.8366596155611</v>
      </c>
      <c r="CR341" s="8">
        <f t="shared" si="57"/>
        <v>24</v>
      </c>
      <c r="CS341" s="8">
        <f t="shared" si="58"/>
        <v>2</v>
      </c>
      <c r="CT341" s="8">
        <f t="shared" si="59"/>
        <v>30</v>
      </c>
      <c r="CU341" s="8">
        <f t="shared" si="60"/>
        <v>200</v>
      </c>
      <c r="CV341" s="10">
        <f t="shared" si="61"/>
        <v>59801.5</v>
      </c>
      <c r="CW341" s="10">
        <f t="shared" si="64"/>
        <v>59.801499999999997</v>
      </c>
      <c r="CX341" s="8" t="str">
        <f t="shared" si="62"/>
        <v>No</v>
      </c>
      <c r="CY341" s="30" t="s">
        <v>11</v>
      </c>
      <c r="CZ341" s="30" t="s">
        <v>11</v>
      </c>
      <c r="DA341" s="31" t="s">
        <v>11</v>
      </c>
      <c r="DB341" s="31" t="s">
        <v>11</v>
      </c>
      <c r="DC341" s="8" t="str">
        <f t="shared" si="63"/>
        <v>No</v>
      </c>
      <c r="DD341" s="8" t="s">
        <v>11</v>
      </c>
      <c r="DE341" s="30" t="s">
        <v>11</v>
      </c>
      <c r="DF341" s="10">
        <f t="shared" si="65"/>
        <v>49.778699999999986</v>
      </c>
      <c r="DG341" s="9">
        <f>IF(S341&lt;Monitors!$H$4,(S341*Monitors!$I$4)+Monitors!$J$4,IF(S341&lt;Monitors!$H$5,(S341*Monitors!$I$5)+Monitors!$J$5,IF(S341&lt;Monitors!$H$6,(S341*Monitors!$I$6)+Monitors!$J$6,IF(S341&lt;Monitors!$H$7,(Monitors!$I$7*S341)+Monitors!$J$7,IF(S341&lt;Monitors!$H$8,(S341*Monitors!$I$8)+Monitors!$J$8,IF(S341&lt;Monitors!$H$9,(S341*Monitors!$I$9)+Monitors!$J$9,IF(S341&lt;Monitors!$H$10,(S341*Monitors!$I$10)+Monitors!$J$10,IF(S341&lt;Monitors!$H$11,(S341*Monitors!$I$11)+Monitors!$J$11,Monitors!$J$12))))))))</f>
        <v>38.582000000000001</v>
      </c>
      <c r="DH341" s="10">
        <f>$DF341-(Monitors!$B$4*'All Data'!$W341)</f>
        <v>38.965379999999989</v>
      </c>
      <c r="DI341" s="10">
        <f>IF($CX341="Yes",DH341-(Monitors!$E$4*(DG341+(Monitors!$B$4*'All Data'!$W341))),'All Data'!DH341)</f>
        <v>38.965379999999989</v>
      </c>
      <c r="DJ341" s="10">
        <f>IF(DD341="Yes",'All Data'!DI341-(DG341*Monitors!$C$4),'All Data'!DI341)</f>
        <v>38.965379999999989</v>
      </c>
      <c r="DK341" s="10">
        <f>IF($DE341="Yes",DJ341-(DG341*Monitors!$D$4),'All Data'!DJ341)</f>
        <v>38.965379999999989</v>
      </c>
      <c r="DL341" s="10">
        <f>IF($CZ341="Yes",DK341-Monitors!$C$7,'All Data'!DK341)</f>
        <v>38.965379999999989</v>
      </c>
      <c r="DM341" s="10">
        <f>IF($DA341="Yes",DL341-Monitors!$D$7,'All Data'!DL341)</f>
        <v>38.965379999999989</v>
      </c>
      <c r="DN341" s="10">
        <f>IF(DB341="Yes",DM341-((DG341+(W341*Monitors!$B$4))*Monitors!$F$4),'All Data'!DM341)</f>
        <v>38.965379999999989</v>
      </c>
      <c r="DO341" s="8" t="str">
        <f t="shared" si="66"/>
        <v>No</v>
      </c>
      <c r="DP341" s="10">
        <v>2.3920600000000003</v>
      </c>
      <c r="DQ341" s="10">
        <v>13.137939999999999</v>
      </c>
      <c r="DR341" s="10">
        <v>13.137939999999999</v>
      </c>
      <c r="DS341" s="9">
        <v>20.677082797509904</v>
      </c>
      <c r="DT341" s="9" t="s">
        <v>23</v>
      </c>
      <c r="DU341" s="14">
        <v>0</v>
      </c>
    </row>
    <row r="342" spans="1:125" ht="18" customHeight="1">
      <c r="A342" s="29">
        <v>341</v>
      </c>
      <c r="B342" s="29">
        <v>21</v>
      </c>
      <c r="C342" s="29">
        <v>124</v>
      </c>
      <c r="D342" s="21">
        <v>41233</v>
      </c>
      <c r="E342" s="21">
        <v>41338</v>
      </c>
      <c r="F342" s="21">
        <v>41340</v>
      </c>
      <c r="G342" s="20" t="s">
        <v>182</v>
      </c>
      <c r="H342" s="20" t="s">
        <v>1199</v>
      </c>
      <c r="I342" s="22">
        <v>6</v>
      </c>
      <c r="J342" s="20" t="s">
        <v>5</v>
      </c>
      <c r="K342" s="20" t="s">
        <v>26</v>
      </c>
      <c r="L342" s="20" t="s">
        <v>27</v>
      </c>
      <c r="M342" s="23" t="s">
        <v>27</v>
      </c>
      <c r="N342" s="23" t="s">
        <v>7</v>
      </c>
      <c r="O342" s="23" t="s">
        <v>26</v>
      </c>
      <c r="P342" s="24">
        <v>11.7</v>
      </c>
      <c r="Q342" s="24">
        <v>18.7</v>
      </c>
      <c r="R342" s="24">
        <v>22</v>
      </c>
      <c r="S342" s="24">
        <v>217.46</v>
      </c>
      <c r="T342" s="24">
        <v>1.6</v>
      </c>
      <c r="U342" s="24">
        <v>1680</v>
      </c>
      <c r="V342" s="24">
        <v>1050</v>
      </c>
      <c r="W342" s="24">
        <v>1.764</v>
      </c>
      <c r="X342" s="23" t="s">
        <v>432</v>
      </c>
      <c r="Y342" s="23" t="s">
        <v>432</v>
      </c>
      <c r="Z342" s="24">
        <v>8111</v>
      </c>
      <c r="AA342" s="24">
        <v>60</v>
      </c>
      <c r="AB342" s="24">
        <v>160</v>
      </c>
      <c r="AC342" s="24">
        <v>160</v>
      </c>
      <c r="AD342" s="23" t="s">
        <v>28</v>
      </c>
      <c r="AE342" s="23" t="s">
        <v>23</v>
      </c>
      <c r="AF342" s="23" t="s">
        <v>11</v>
      </c>
      <c r="AG342" s="23" t="s">
        <v>26</v>
      </c>
      <c r="AH342" s="23" t="s">
        <v>26</v>
      </c>
      <c r="AI342" s="23" t="s">
        <v>12</v>
      </c>
      <c r="AJ342" s="23" t="s">
        <v>11</v>
      </c>
      <c r="AK342" s="23" t="s">
        <v>23</v>
      </c>
      <c r="AL342" s="23" t="s">
        <v>107</v>
      </c>
      <c r="AM342" s="23" t="s">
        <v>26</v>
      </c>
      <c r="AN342" s="23" t="s">
        <v>14</v>
      </c>
      <c r="AO342" s="23" t="s">
        <v>26</v>
      </c>
      <c r="AP342" s="23" t="s">
        <v>36</v>
      </c>
      <c r="AQ342" s="23" t="s">
        <v>26</v>
      </c>
      <c r="AR342" s="23"/>
      <c r="AS342" s="23" t="s">
        <v>107</v>
      </c>
      <c r="AT342" s="23" t="s">
        <v>26</v>
      </c>
      <c r="AU342" s="23" t="s">
        <v>83</v>
      </c>
      <c r="AV342" s="25" t="s">
        <v>26</v>
      </c>
      <c r="AW342" s="25" t="s">
        <v>26</v>
      </c>
      <c r="AX342" s="26">
        <v>22</v>
      </c>
      <c r="AY342" s="26">
        <v>217.46</v>
      </c>
      <c r="AZ342" s="25" t="s">
        <v>14</v>
      </c>
      <c r="BA342" s="25" t="s">
        <v>83</v>
      </c>
      <c r="BB342" s="23" t="s">
        <v>26</v>
      </c>
      <c r="BC342" s="23" t="s">
        <v>15</v>
      </c>
      <c r="BD342" s="23" t="s">
        <v>26</v>
      </c>
      <c r="BE342" s="23" t="s">
        <v>11</v>
      </c>
      <c r="BF342" s="23" t="s">
        <v>415</v>
      </c>
      <c r="BG342" s="23" t="s">
        <v>11</v>
      </c>
      <c r="BH342" s="23" t="s">
        <v>17</v>
      </c>
      <c r="BI342" s="23" t="s">
        <v>26</v>
      </c>
      <c r="BJ342" s="23"/>
      <c r="BK342" s="23" t="s">
        <v>11</v>
      </c>
      <c r="BL342" s="23" t="s">
        <v>11</v>
      </c>
      <c r="BM342" s="23" t="s">
        <v>11</v>
      </c>
      <c r="BN342" s="23"/>
      <c r="BO342" s="24">
        <v>0</v>
      </c>
      <c r="BP342" s="24">
        <v>275</v>
      </c>
      <c r="BQ342" s="24">
        <v>275</v>
      </c>
      <c r="BR342" s="24">
        <v>275</v>
      </c>
      <c r="BS342" s="24">
        <v>200</v>
      </c>
      <c r="BT342" s="23"/>
      <c r="BU342" s="23"/>
      <c r="BV342" s="24">
        <v>15.53</v>
      </c>
      <c r="BW342" s="24">
        <v>0.38</v>
      </c>
      <c r="BX342" s="23"/>
      <c r="BY342" s="24">
        <v>0.27</v>
      </c>
      <c r="BZ342" s="27">
        <v>0.38</v>
      </c>
      <c r="CA342" s="27">
        <v>0.27</v>
      </c>
      <c r="CB342" s="25"/>
      <c r="CC342" s="25"/>
      <c r="CD342" s="28">
        <v>15.46</v>
      </c>
      <c r="CE342" s="28">
        <v>0.36</v>
      </c>
      <c r="CF342" s="25"/>
      <c r="CG342" s="28">
        <v>0.27</v>
      </c>
      <c r="CH342" s="28">
        <v>19.72</v>
      </c>
      <c r="CI342" s="28">
        <v>0.5</v>
      </c>
      <c r="CJ342" s="28">
        <v>0.5</v>
      </c>
      <c r="CK342" s="28">
        <v>0</v>
      </c>
      <c r="CL342" s="28">
        <v>0</v>
      </c>
      <c r="CM342" s="28">
        <v>0.5</v>
      </c>
      <c r="CN342" s="25"/>
      <c r="CO342" s="28">
        <v>0</v>
      </c>
      <c r="CP342" s="30" t="s">
        <v>5</v>
      </c>
      <c r="CQ342" s="8">
        <f t="shared" si="56"/>
        <v>8111.8366596155611</v>
      </c>
      <c r="CR342" s="8">
        <f t="shared" si="57"/>
        <v>24</v>
      </c>
      <c r="CS342" s="8">
        <f t="shared" si="58"/>
        <v>2</v>
      </c>
      <c r="CT342" s="8">
        <f t="shared" si="59"/>
        <v>30</v>
      </c>
      <c r="CU342" s="8">
        <f t="shared" si="60"/>
        <v>200</v>
      </c>
      <c r="CV342" s="10">
        <f t="shared" si="61"/>
        <v>59801.5</v>
      </c>
      <c r="CW342" s="10">
        <f t="shared" si="64"/>
        <v>59.801499999999997</v>
      </c>
      <c r="CX342" s="8" t="str">
        <f t="shared" si="62"/>
        <v>No</v>
      </c>
      <c r="CY342" s="30" t="s">
        <v>11</v>
      </c>
      <c r="CZ342" s="30" t="s">
        <v>11</v>
      </c>
      <c r="DA342" s="31" t="s">
        <v>11</v>
      </c>
      <c r="DB342" s="31" t="s">
        <v>11</v>
      </c>
      <c r="DC342" s="8" t="str">
        <f t="shared" si="63"/>
        <v>No</v>
      </c>
      <c r="DD342" s="8" t="s">
        <v>11</v>
      </c>
      <c r="DE342" s="30" t="s">
        <v>11</v>
      </c>
      <c r="DF342" s="10">
        <f t="shared" si="65"/>
        <v>49.778699999999986</v>
      </c>
      <c r="DG342" s="9">
        <f>IF(S342&lt;Monitors!$H$4,(S342*Monitors!$I$4)+Monitors!$J$4,IF(S342&lt;Monitors!$H$5,(S342*Monitors!$I$5)+Monitors!$J$5,IF(S342&lt;Monitors!$H$6,(S342*Monitors!$I$6)+Monitors!$J$6,IF(S342&lt;Monitors!$H$7,(Monitors!$I$7*S342)+Monitors!$J$7,IF(S342&lt;Monitors!$H$8,(S342*Monitors!$I$8)+Monitors!$J$8,IF(S342&lt;Monitors!$H$9,(S342*Monitors!$I$9)+Monitors!$J$9,IF(S342&lt;Monitors!$H$10,(S342*Monitors!$I$10)+Monitors!$J$10,IF(S342&lt;Monitors!$H$11,(S342*Monitors!$I$11)+Monitors!$J$11,Monitors!$J$12))))))))</f>
        <v>38.582000000000001</v>
      </c>
      <c r="DH342" s="10">
        <f>$DF342-(Monitors!$B$4*'All Data'!$W342)</f>
        <v>38.965379999999989</v>
      </c>
      <c r="DI342" s="10">
        <f>IF($CX342="Yes",DH342-(Monitors!$E$4*(DG342+(Monitors!$B$4*'All Data'!$W342))),'All Data'!DH342)</f>
        <v>38.965379999999989</v>
      </c>
      <c r="DJ342" s="10">
        <f>IF(DD342="Yes",'All Data'!DI342-(DG342*Monitors!$C$4),'All Data'!DI342)</f>
        <v>38.965379999999989</v>
      </c>
      <c r="DK342" s="10">
        <f>IF($DE342="Yes",DJ342-(DG342*Monitors!$D$4),'All Data'!DJ342)</f>
        <v>38.965379999999989</v>
      </c>
      <c r="DL342" s="10">
        <f>IF($CZ342="Yes",DK342-Monitors!$C$7,'All Data'!DK342)</f>
        <v>38.965379999999989</v>
      </c>
      <c r="DM342" s="10">
        <f>IF($DA342="Yes",DL342-Monitors!$D$7,'All Data'!DL342)</f>
        <v>38.965379999999989</v>
      </c>
      <c r="DN342" s="10">
        <f>IF(DB342="Yes",DM342-((DG342+(W342*Monitors!$B$4))*Monitors!$F$4),'All Data'!DM342)</f>
        <v>38.965379999999989</v>
      </c>
      <c r="DO342" s="8" t="str">
        <f t="shared" si="66"/>
        <v>No</v>
      </c>
      <c r="DP342" s="10">
        <v>2.3920600000000003</v>
      </c>
      <c r="DQ342" s="10">
        <v>13.137939999999999</v>
      </c>
      <c r="DR342" s="10">
        <v>13.137939999999999</v>
      </c>
      <c r="DS342" s="9">
        <v>20.677082797509904</v>
      </c>
      <c r="DT342" s="9" t="s">
        <v>23</v>
      </c>
      <c r="DU342" s="14">
        <v>0</v>
      </c>
    </row>
    <row r="343" spans="1:125" ht="18" customHeight="1">
      <c r="A343" s="29">
        <v>342</v>
      </c>
      <c r="B343" s="29">
        <v>21</v>
      </c>
      <c r="C343" s="29">
        <v>137</v>
      </c>
      <c r="D343" s="21">
        <v>41233</v>
      </c>
      <c r="E343" s="21">
        <v>42037</v>
      </c>
      <c r="F343" s="21">
        <v>42044</v>
      </c>
      <c r="G343" s="20" t="s">
        <v>233</v>
      </c>
      <c r="H343" s="20" t="s">
        <v>26</v>
      </c>
      <c r="I343" s="22">
        <v>6</v>
      </c>
      <c r="J343" s="20" t="s">
        <v>5</v>
      </c>
      <c r="K343" s="20" t="s">
        <v>26</v>
      </c>
      <c r="L343" s="20" t="s">
        <v>27</v>
      </c>
      <c r="M343" s="23" t="s">
        <v>27</v>
      </c>
      <c r="N343" s="23" t="s">
        <v>7</v>
      </c>
      <c r="O343" s="23" t="s">
        <v>26</v>
      </c>
      <c r="P343" s="24">
        <v>11.7</v>
      </c>
      <c r="Q343" s="24">
        <v>18.7</v>
      </c>
      <c r="R343" s="24">
        <v>22</v>
      </c>
      <c r="S343" s="24">
        <v>217.46</v>
      </c>
      <c r="T343" s="24">
        <v>1.6</v>
      </c>
      <c r="U343" s="24">
        <v>1680</v>
      </c>
      <c r="V343" s="24">
        <v>1050</v>
      </c>
      <c r="W343" s="24">
        <v>1.764</v>
      </c>
      <c r="X343" s="23" t="s">
        <v>432</v>
      </c>
      <c r="Y343" s="23" t="s">
        <v>432</v>
      </c>
      <c r="Z343" s="24">
        <v>8111</v>
      </c>
      <c r="AA343" s="24">
        <v>60</v>
      </c>
      <c r="AB343" s="24">
        <v>160</v>
      </c>
      <c r="AC343" s="24">
        <v>160</v>
      </c>
      <c r="AD343" s="23" t="s">
        <v>28</v>
      </c>
      <c r="AE343" s="23" t="s">
        <v>23</v>
      </c>
      <c r="AF343" s="23" t="s">
        <v>11</v>
      </c>
      <c r="AG343" s="23" t="s">
        <v>26</v>
      </c>
      <c r="AH343" s="23" t="s">
        <v>26</v>
      </c>
      <c r="AI343" s="23" t="s">
        <v>12</v>
      </c>
      <c r="AJ343" s="23" t="s">
        <v>11</v>
      </c>
      <c r="AK343" s="23" t="s">
        <v>23</v>
      </c>
      <c r="AL343" s="23" t="s">
        <v>25</v>
      </c>
      <c r="AM343" s="23" t="s">
        <v>26</v>
      </c>
      <c r="AN343" s="23" t="s">
        <v>14</v>
      </c>
      <c r="AO343" s="23" t="s">
        <v>26</v>
      </c>
      <c r="AP343" s="23" t="s">
        <v>36</v>
      </c>
      <c r="AQ343" s="23" t="s">
        <v>26</v>
      </c>
      <c r="AR343" s="23"/>
      <c r="AS343" s="23" t="s">
        <v>25</v>
      </c>
      <c r="AT343" s="23" t="s">
        <v>26</v>
      </c>
      <c r="AU343" s="23" t="s">
        <v>83</v>
      </c>
      <c r="AV343" s="25" t="s">
        <v>26</v>
      </c>
      <c r="AW343" s="25" t="s">
        <v>26</v>
      </c>
      <c r="AX343" s="26">
        <v>22</v>
      </c>
      <c r="AY343" s="26">
        <v>217.46</v>
      </c>
      <c r="AZ343" s="25" t="s">
        <v>14</v>
      </c>
      <c r="BA343" s="25" t="s">
        <v>83</v>
      </c>
      <c r="BB343" s="23" t="s">
        <v>26</v>
      </c>
      <c r="BC343" s="23" t="s">
        <v>15</v>
      </c>
      <c r="BD343" s="23" t="s">
        <v>26</v>
      </c>
      <c r="BE343" s="23" t="s">
        <v>11</v>
      </c>
      <c r="BF343" s="23" t="s">
        <v>415</v>
      </c>
      <c r="BG343" s="23" t="s">
        <v>11</v>
      </c>
      <c r="BH343" s="23" t="s">
        <v>17</v>
      </c>
      <c r="BI343" s="23" t="s">
        <v>26</v>
      </c>
      <c r="BJ343" s="23"/>
      <c r="BK343" s="23" t="s">
        <v>11</v>
      </c>
      <c r="BL343" s="23" t="s">
        <v>11</v>
      </c>
      <c r="BM343" s="23" t="s">
        <v>11</v>
      </c>
      <c r="BN343" s="23"/>
      <c r="BO343" s="24">
        <v>0</v>
      </c>
      <c r="BP343" s="24">
        <v>275</v>
      </c>
      <c r="BQ343" s="24">
        <v>275</v>
      </c>
      <c r="BR343" s="24">
        <v>275</v>
      </c>
      <c r="BS343" s="24">
        <v>200</v>
      </c>
      <c r="BT343" s="23"/>
      <c r="BU343" s="23"/>
      <c r="BV343" s="24">
        <v>15.53</v>
      </c>
      <c r="BW343" s="24">
        <v>0.38</v>
      </c>
      <c r="BX343" s="23"/>
      <c r="BY343" s="24">
        <v>0.27</v>
      </c>
      <c r="BZ343" s="27">
        <v>0.38</v>
      </c>
      <c r="CA343" s="27">
        <v>0.27</v>
      </c>
      <c r="CB343" s="25"/>
      <c r="CC343" s="25"/>
      <c r="CD343" s="28">
        <v>15.46</v>
      </c>
      <c r="CE343" s="28">
        <v>0.36</v>
      </c>
      <c r="CF343" s="25"/>
      <c r="CG343" s="28">
        <v>0.27</v>
      </c>
      <c r="CH343" s="28">
        <v>19.72</v>
      </c>
      <c r="CI343" s="28">
        <v>0.5</v>
      </c>
      <c r="CJ343" s="28">
        <v>0.5</v>
      </c>
      <c r="CK343" s="28">
        <v>0</v>
      </c>
      <c r="CL343" s="28">
        <v>0</v>
      </c>
      <c r="CM343" s="28">
        <v>0.5</v>
      </c>
      <c r="CN343" s="25"/>
      <c r="CO343" s="28">
        <v>0</v>
      </c>
      <c r="CP343" s="30" t="s">
        <v>5</v>
      </c>
      <c r="CQ343" s="8">
        <f t="shared" si="56"/>
        <v>8111.8366596155611</v>
      </c>
      <c r="CR343" s="8">
        <f t="shared" si="57"/>
        <v>24</v>
      </c>
      <c r="CS343" s="8">
        <f t="shared" si="58"/>
        <v>2</v>
      </c>
      <c r="CT343" s="8">
        <f t="shared" si="59"/>
        <v>30</v>
      </c>
      <c r="CU343" s="8">
        <f t="shared" si="60"/>
        <v>200</v>
      </c>
      <c r="CV343" s="10">
        <f t="shared" si="61"/>
        <v>59801.5</v>
      </c>
      <c r="CW343" s="10">
        <f t="shared" si="64"/>
        <v>59.801499999999997</v>
      </c>
      <c r="CX343" s="8" t="str">
        <f t="shared" si="62"/>
        <v>No</v>
      </c>
      <c r="CY343" s="30" t="s">
        <v>11</v>
      </c>
      <c r="CZ343" s="30" t="s">
        <v>11</v>
      </c>
      <c r="DA343" s="31" t="s">
        <v>11</v>
      </c>
      <c r="DB343" s="31" t="s">
        <v>11</v>
      </c>
      <c r="DC343" s="8" t="str">
        <f t="shared" si="63"/>
        <v>No</v>
      </c>
      <c r="DD343" s="8" t="s">
        <v>11</v>
      </c>
      <c r="DE343" s="30" t="s">
        <v>11</v>
      </c>
      <c r="DF343" s="10">
        <f t="shared" si="65"/>
        <v>49.778699999999986</v>
      </c>
      <c r="DG343" s="9">
        <f>IF(S343&lt;Monitors!$H$4,(S343*Monitors!$I$4)+Monitors!$J$4,IF(S343&lt;Monitors!$H$5,(S343*Monitors!$I$5)+Monitors!$J$5,IF(S343&lt;Monitors!$H$6,(S343*Monitors!$I$6)+Monitors!$J$6,IF(S343&lt;Monitors!$H$7,(Monitors!$I$7*S343)+Monitors!$J$7,IF(S343&lt;Monitors!$H$8,(S343*Monitors!$I$8)+Monitors!$J$8,IF(S343&lt;Monitors!$H$9,(S343*Monitors!$I$9)+Monitors!$J$9,IF(S343&lt;Monitors!$H$10,(S343*Monitors!$I$10)+Monitors!$J$10,IF(S343&lt;Monitors!$H$11,(S343*Monitors!$I$11)+Monitors!$J$11,Monitors!$J$12))))))))</f>
        <v>38.582000000000001</v>
      </c>
      <c r="DH343" s="10">
        <f>$DF343-(Monitors!$B$4*'All Data'!$W343)</f>
        <v>38.965379999999989</v>
      </c>
      <c r="DI343" s="10">
        <f>IF($CX343="Yes",DH343-(Monitors!$E$4*(DG343+(Monitors!$B$4*'All Data'!$W343))),'All Data'!DH343)</f>
        <v>38.965379999999989</v>
      </c>
      <c r="DJ343" s="10">
        <f>IF(DD343="Yes",'All Data'!DI343-(DG343*Monitors!$C$4),'All Data'!DI343)</f>
        <v>38.965379999999989</v>
      </c>
      <c r="DK343" s="10">
        <f>IF($DE343="Yes",DJ343-(DG343*Monitors!$D$4),'All Data'!DJ343)</f>
        <v>38.965379999999989</v>
      </c>
      <c r="DL343" s="10">
        <f>IF($CZ343="Yes",DK343-Monitors!$C$7,'All Data'!DK343)</f>
        <v>38.965379999999989</v>
      </c>
      <c r="DM343" s="10">
        <f>IF($DA343="Yes",DL343-Monitors!$D$7,'All Data'!DL343)</f>
        <v>38.965379999999989</v>
      </c>
      <c r="DN343" s="10">
        <f>IF(DB343="Yes",DM343-((DG343+(W343*Monitors!$B$4))*Monitors!$F$4),'All Data'!DM343)</f>
        <v>38.965379999999989</v>
      </c>
      <c r="DO343" s="8" t="str">
        <f t="shared" si="66"/>
        <v>No</v>
      </c>
      <c r="DP343" s="10">
        <v>2.3920600000000003</v>
      </c>
      <c r="DQ343" s="10">
        <v>13.137939999999999</v>
      </c>
      <c r="DR343" s="10">
        <v>13.137939999999999</v>
      </c>
      <c r="DS343" s="9">
        <v>20.677082797509904</v>
      </c>
      <c r="DT343" s="9" t="s">
        <v>23</v>
      </c>
      <c r="DU343" s="14">
        <v>0</v>
      </c>
    </row>
    <row r="344" spans="1:125" ht="18" customHeight="1">
      <c r="A344" s="29">
        <v>343</v>
      </c>
      <c r="B344" s="29">
        <v>38</v>
      </c>
      <c r="C344" s="29">
        <v>1082</v>
      </c>
      <c r="D344" s="21">
        <v>42125</v>
      </c>
      <c r="E344" s="21">
        <v>42042</v>
      </c>
      <c r="F344" s="21">
        <v>42065</v>
      </c>
      <c r="G344" s="20" t="s">
        <v>4</v>
      </c>
      <c r="H344" s="20"/>
      <c r="I344" s="22">
        <v>6</v>
      </c>
      <c r="J344" s="20" t="s">
        <v>5</v>
      </c>
      <c r="K344" s="20"/>
      <c r="L344" s="20" t="s">
        <v>6</v>
      </c>
      <c r="M344" s="23"/>
      <c r="N344" s="23" t="s">
        <v>7</v>
      </c>
      <c r="O344" s="23"/>
      <c r="P344" s="24">
        <v>11.7</v>
      </c>
      <c r="Q344" s="24">
        <v>18.7</v>
      </c>
      <c r="R344" s="24">
        <v>22</v>
      </c>
      <c r="S344" s="24">
        <v>217.4</v>
      </c>
      <c r="T344" s="24">
        <v>1.6</v>
      </c>
      <c r="U344" s="24">
        <v>1050</v>
      </c>
      <c r="V344" s="24">
        <v>1680</v>
      </c>
      <c r="W344" s="24">
        <v>1.764</v>
      </c>
      <c r="X344" s="23" t="s">
        <v>44</v>
      </c>
      <c r="Y344" s="23" t="s">
        <v>44</v>
      </c>
      <c r="Z344" s="24">
        <v>8113</v>
      </c>
      <c r="AA344" s="24">
        <v>60</v>
      </c>
      <c r="AB344" s="24">
        <v>178</v>
      </c>
      <c r="AC344" s="24">
        <v>170</v>
      </c>
      <c r="AD344" s="23" t="s">
        <v>10</v>
      </c>
      <c r="AE344" s="23" t="s">
        <v>11</v>
      </c>
      <c r="AF344" s="23" t="s">
        <v>11</v>
      </c>
      <c r="AG344" s="23"/>
      <c r="AH344" s="23"/>
      <c r="AI344" s="23" t="s">
        <v>12</v>
      </c>
      <c r="AJ344" s="23" t="s">
        <v>23</v>
      </c>
      <c r="AK344" s="23" t="s">
        <v>11</v>
      </c>
      <c r="AL344" s="23" t="s">
        <v>25</v>
      </c>
      <c r="AM344" s="23"/>
      <c r="AN344" s="23" t="s">
        <v>14</v>
      </c>
      <c r="AO344" s="23"/>
      <c r="AP344" s="23" t="s">
        <v>14</v>
      </c>
      <c r="AQ344" s="23"/>
      <c r="AR344" s="23"/>
      <c r="AS344" s="23" t="s">
        <v>25</v>
      </c>
      <c r="AT344" s="23"/>
      <c r="AU344" s="23" t="s">
        <v>14</v>
      </c>
      <c r="AV344" s="25"/>
      <c r="AW344" s="25"/>
      <c r="AX344" s="26">
        <v>22</v>
      </c>
      <c r="AY344" s="26">
        <v>217.4</v>
      </c>
      <c r="AZ344" s="25" t="s">
        <v>14</v>
      </c>
      <c r="BA344" s="25" t="s">
        <v>14</v>
      </c>
      <c r="BB344" s="23"/>
      <c r="BC344" s="23" t="s">
        <v>15</v>
      </c>
      <c r="BD344" s="23"/>
      <c r="BE344" s="23" t="s">
        <v>11</v>
      </c>
      <c r="BF344" s="23" t="s">
        <v>181</v>
      </c>
      <c r="BG344" s="23" t="s">
        <v>11</v>
      </c>
      <c r="BH344" s="23" t="s">
        <v>17</v>
      </c>
      <c r="BI344" s="23"/>
      <c r="BJ344" s="23" t="s">
        <v>18</v>
      </c>
      <c r="BK344" s="23" t="s">
        <v>11</v>
      </c>
      <c r="BL344" s="23" t="s">
        <v>11</v>
      </c>
      <c r="BM344" s="23"/>
      <c r="BN344" s="23"/>
      <c r="BO344" s="24">
        <v>19</v>
      </c>
      <c r="BP344" s="24">
        <v>234</v>
      </c>
      <c r="BQ344" s="24">
        <v>250</v>
      </c>
      <c r="BR344" s="24">
        <v>233</v>
      </c>
      <c r="BS344" s="24">
        <v>201.4</v>
      </c>
      <c r="BT344" s="23"/>
      <c r="BU344" s="23"/>
      <c r="BV344" s="24">
        <v>15.6</v>
      </c>
      <c r="BW344" s="24">
        <v>7.0000000000000007E-2</v>
      </c>
      <c r="BX344" s="23"/>
      <c r="BY344" s="24">
        <v>7.0000000000000007E-2</v>
      </c>
      <c r="BZ344" s="27">
        <v>7.0000000000000007E-2</v>
      </c>
      <c r="CA344" s="27">
        <v>7.0000000000000007E-2</v>
      </c>
      <c r="CB344" s="25"/>
      <c r="CC344" s="25"/>
      <c r="CD344" s="28">
        <v>15.8</v>
      </c>
      <c r="CE344" s="28">
        <v>0.1</v>
      </c>
      <c r="CF344" s="25"/>
      <c r="CG344" s="28">
        <v>0.09</v>
      </c>
      <c r="CH344" s="28">
        <v>19.7</v>
      </c>
      <c r="CI344" s="28">
        <v>0.5</v>
      </c>
      <c r="CJ344" s="28">
        <v>0.5</v>
      </c>
      <c r="CK344" s="25"/>
      <c r="CL344" s="25"/>
      <c r="CM344" s="28">
        <v>0.53</v>
      </c>
      <c r="CN344" s="25"/>
      <c r="CO344" s="28">
        <v>0</v>
      </c>
      <c r="CP344" s="30" t="s">
        <v>5</v>
      </c>
      <c r="CQ344" s="8">
        <f t="shared" si="56"/>
        <v>8114.0754369825208</v>
      </c>
      <c r="CR344" s="8">
        <f t="shared" si="57"/>
        <v>24</v>
      </c>
      <c r="CS344" s="8">
        <f t="shared" si="58"/>
        <v>2</v>
      </c>
      <c r="CT344" s="8">
        <f t="shared" si="59"/>
        <v>30</v>
      </c>
      <c r="CU344" s="8">
        <f t="shared" si="60"/>
        <v>200</v>
      </c>
      <c r="CV344" s="10">
        <f t="shared" si="61"/>
        <v>50871.6</v>
      </c>
      <c r="CW344" s="10">
        <f t="shared" si="64"/>
        <v>50.871600000000001</v>
      </c>
      <c r="CX344" s="8" t="str">
        <f t="shared" si="62"/>
        <v>No</v>
      </c>
      <c r="CY344" s="30" t="s">
        <v>11</v>
      </c>
      <c r="CZ344" s="30" t="s">
        <v>11</v>
      </c>
      <c r="DA344" s="31" t="s">
        <v>11</v>
      </c>
      <c r="DB344" s="31" t="s">
        <v>11</v>
      </c>
      <c r="DC344" s="8" t="str">
        <f t="shared" si="63"/>
        <v>No</v>
      </c>
      <c r="DD344" s="8" t="s">
        <v>11</v>
      </c>
      <c r="DE344" s="30" t="s">
        <v>11</v>
      </c>
      <c r="DF344" s="10">
        <f t="shared" si="65"/>
        <v>48.228179999999995</v>
      </c>
      <c r="DG344" s="9">
        <f>IF(S344&lt;Monitors!$H$4,(S344*Monitors!$I$4)+Monitors!$J$4,IF(S344&lt;Monitors!$H$5,(S344*Monitors!$I$5)+Monitors!$J$5,IF(S344&lt;Monitors!$H$6,(S344*Monitors!$I$6)+Monitors!$J$6,IF(S344&lt;Monitors!$H$7,(Monitors!$I$7*S344)+Monitors!$J$7,IF(S344&lt;Monitors!$H$8,(S344*Monitors!$I$8)+Monitors!$J$8,IF(S344&lt;Monitors!$H$9,(S344*Monitors!$I$9)+Monitors!$J$9,IF(S344&lt;Monitors!$H$10,(S344*Monitors!$I$10)+Monitors!$J$10,IF(S344&lt;Monitors!$H$11,(S344*Monitors!$I$11)+Monitors!$J$11,Monitors!$J$12))))))))</f>
        <v>38.58</v>
      </c>
      <c r="DH344" s="10">
        <f>$DF344-(Monitors!$B$4*'All Data'!$W344)</f>
        <v>37.414859999999997</v>
      </c>
      <c r="DI344" s="10">
        <f>IF($CX344="Yes",DH344-(Monitors!$E$4*(DG344+(Monitors!$B$4*'All Data'!$W344))),'All Data'!DH344)</f>
        <v>37.414859999999997</v>
      </c>
      <c r="DJ344" s="10">
        <f>IF(DD344="Yes",'All Data'!DI344-(DG344*Monitors!$C$4),'All Data'!DI344)</f>
        <v>37.414859999999997</v>
      </c>
      <c r="DK344" s="10">
        <f>IF($DE344="Yes",DJ344-(DG344*Monitors!$D$4),'All Data'!DJ344)</f>
        <v>37.414859999999997</v>
      </c>
      <c r="DL344" s="10">
        <f>IF($CZ344="Yes",DK344-Monitors!$C$7,'All Data'!DK344)</f>
        <v>37.414859999999997</v>
      </c>
      <c r="DM344" s="10">
        <f>IF($DA344="Yes",DL344-Monitors!$D$7,'All Data'!DL344)</f>
        <v>37.414859999999997</v>
      </c>
      <c r="DN344" s="10">
        <f>IF(DB344="Yes",DM344-((DG344+(W344*Monitors!$B$4))*Monitors!$F$4),'All Data'!DM344)</f>
        <v>37.414859999999997</v>
      </c>
      <c r="DO344" s="8" t="str">
        <f t="shared" si="66"/>
        <v>Yes</v>
      </c>
      <c r="DP344" s="10">
        <v>2.0348640000000002</v>
      </c>
      <c r="DQ344" s="10">
        <v>13.565135999999999</v>
      </c>
      <c r="DR344" s="10">
        <v>13.565135999999999</v>
      </c>
      <c r="DS344" s="9">
        <v>20.671457655006158</v>
      </c>
      <c r="DT344" s="9" t="s">
        <v>23</v>
      </c>
      <c r="DU344" s="14">
        <v>0</v>
      </c>
    </row>
    <row r="345" spans="1:125" ht="18" customHeight="1">
      <c r="A345" s="29">
        <v>344</v>
      </c>
      <c r="B345" s="29">
        <v>25</v>
      </c>
      <c r="C345" s="29">
        <v>1398</v>
      </c>
      <c r="D345" s="21">
        <v>41312</v>
      </c>
      <c r="E345" s="21">
        <v>41284</v>
      </c>
      <c r="F345" s="21">
        <v>41304</v>
      </c>
      <c r="G345" s="20" t="s">
        <v>4</v>
      </c>
      <c r="H345" s="20"/>
      <c r="I345" s="22">
        <v>6</v>
      </c>
      <c r="J345" s="20" t="s">
        <v>5</v>
      </c>
      <c r="K345" s="20"/>
      <c r="L345" s="20" t="s">
        <v>6</v>
      </c>
      <c r="M345" s="23"/>
      <c r="N345" s="23" t="s">
        <v>7</v>
      </c>
      <c r="O345" s="23"/>
      <c r="P345" s="24">
        <v>117</v>
      </c>
      <c r="Q345" s="24">
        <v>187</v>
      </c>
      <c r="R345" s="24">
        <v>22</v>
      </c>
      <c r="S345" s="24">
        <v>217</v>
      </c>
      <c r="T345" s="24">
        <v>1.78</v>
      </c>
      <c r="U345" s="24">
        <v>1050</v>
      </c>
      <c r="V345" s="24">
        <v>1680</v>
      </c>
      <c r="W345" s="24">
        <v>1.764</v>
      </c>
      <c r="X345" s="23" t="s">
        <v>44</v>
      </c>
      <c r="Y345" s="23" t="s">
        <v>44</v>
      </c>
      <c r="Z345" s="24">
        <v>8113</v>
      </c>
      <c r="AA345" s="24">
        <v>60</v>
      </c>
      <c r="AB345" s="24">
        <v>170</v>
      </c>
      <c r="AC345" s="24">
        <v>160</v>
      </c>
      <c r="AD345" s="23" t="s">
        <v>10</v>
      </c>
      <c r="AE345" s="23" t="s">
        <v>11</v>
      </c>
      <c r="AF345" s="23" t="s">
        <v>11</v>
      </c>
      <c r="AG345" s="23"/>
      <c r="AH345" s="23"/>
      <c r="AI345" s="23" t="s">
        <v>12</v>
      </c>
      <c r="AJ345" s="23" t="s">
        <v>11</v>
      </c>
      <c r="AK345" s="23" t="s">
        <v>11</v>
      </c>
      <c r="AL345" s="23" t="s">
        <v>25</v>
      </c>
      <c r="AM345" s="23"/>
      <c r="AN345" s="23" t="s">
        <v>14</v>
      </c>
      <c r="AO345" s="23"/>
      <c r="AP345" s="23" t="s">
        <v>14</v>
      </c>
      <c r="AQ345" s="23"/>
      <c r="AR345" s="23"/>
      <c r="AS345" s="23" t="s">
        <v>25</v>
      </c>
      <c r="AT345" s="23"/>
      <c r="AU345" s="23" t="s">
        <v>14</v>
      </c>
      <c r="AV345" s="25"/>
      <c r="AW345" s="25"/>
      <c r="AX345" s="26">
        <v>22</v>
      </c>
      <c r="AY345" s="26">
        <v>217</v>
      </c>
      <c r="AZ345" s="25" t="s">
        <v>14</v>
      </c>
      <c r="BA345" s="25" t="s">
        <v>14</v>
      </c>
      <c r="BB345" s="23"/>
      <c r="BC345" s="23" t="s">
        <v>15</v>
      </c>
      <c r="BD345" s="23"/>
      <c r="BE345" s="23" t="s">
        <v>11</v>
      </c>
      <c r="BF345" s="23" t="s">
        <v>64</v>
      </c>
      <c r="BG345" s="23" t="s">
        <v>11</v>
      </c>
      <c r="BH345" s="23" t="s">
        <v>17</v>
      </c>
      <c r="BI345" s="23"/>
      <c r="BJ345" s="23" t="s">
        <v>20</v>
      </c>
      <c r="BK345" s="23" t="s">
        <v>11</v>
      </c>
      <c r="BL345" s="23" t="s">
        <v>11</v>
      </c>
      <c r="BM345" s="23"/>
      <c r="BN345" s="23"/>
      <c r="BO345" s="24">
        <v>13.5</v>
      </c>
      <c r="BP345" s="24">
        <v>230.7</v>
      </c>
      <c r="BQ345" s="24">
        <v>250</v>
      </c>
      <c r="BR345" s="24">
        <v>230</v>
      </c>
      <c r="BS345" s="24">
        <v>201.1</v>
      </c>
      <c r="BT345" s="23"/>
      <c r="BU345" s="23"/>
      <c r="BV345" s="24">
        <v>15.9</v>
      </c>
      <c r="BW345" s="24">
        <v>0.14000000000000001</v>
      </c>
      <c r="BX345" s="23"/>
      <c r="BY345" s="24">
        <v>0.1</v>
      </c>
      <c r="BZ345" s="27">
        <v>0.14000000000000001</v>
      </c>
      <c r="CA345" s="27">
        <v>0.1</v>
      </c>
      <c r="CB345" s="25"/>
      <c r="CC345" s="25"/>
      <c r="CD345" s="28">
        <v>15.63</v>
      </c>
      <c r="CE345" s="28">
        <v>0.18</v>
      </c>
      <c r="CF345" s="25"/>
      <c r="CG345" s="28">
        <v>0.14000000000000001</v>
      </c>
      <c r="CH345" s="28">
        <v>19.7</v>
      </c>
      <c r="CI345" s="28">
        <v>0.5</v>
      </c>
      <c r="CJ345" s="28">
        <v>0.5</v>
      </c>
      <c r="CK345" s="25"/>
      <c r="CL345" s="25"/>
      <c r="CM345" s="28">
        <v>0.53</v>
      </c>
      <c r="CN345" s="25"/>
      <c r="CO345" s="28">
        <v>0</v>
      </c>
      <c r="CP345" s="30" t="s">
        <v>5</v>
      </c>
      <c r="CQ345" s="8">
        <f t="shared" si="56"/>
        <v>8129.0322580645161</v>
      </c>
      <c r="CR345" s="8">
        <f t="shared" si="57"/>
        <v>24</v>
      </c>
      <c r="CS345" s="8">
        <f t="shared" si="58"/>
        <v>2</v>
      </c>
      <c r="CT345" s="8">
        <f t="shared" si="59"/>
        <v>30</v>
      </c>
      <c r="CU345" s="8">
        <f t="shared" si="60"/>
        <v>200</v>
      </c>
      <c r="CV345" s="10">
        <f t="shared" si="61"/>
        <v>50061.899999999994</v>
      </c>
      <c r="CW345" s="10">
        <f t="shared" si="64"/>
        <v>50.061899999999994</v>
      </c>
      <c r="CX345" s="8" t="str">
        <f t="shared" si="62"/>
        <v>No</v>
      </c>
      <c r="CY345" s="30" t="s">
        <v>11</v>
      </c>
      <c r="CZ345" s="30" t="s">
        <v>11</v>
      </c>
      <c r="DA345" s="31" t="s">
        <v>11</v>
      </c>
      <c r="DB345" s="31" t="s">
        <v>11</v>
      </c>
      <c r="DC345" s="8" t="str">
        <f t="shared" si="63"/>
        <v>No</v>
      </c>
      <c r="DD345" s="8" t="s">
        <v>11</v>
      </c>
      <c r="DE345" s="30" t="s">
        <v>11</v>
      </c>
      <c r="DF345" s="10">
        <f t="shared" si="65"/>
        <v>49.546559999999999</v>
      </c>
      <c r="DG345" s="9">
        <f>IF(S345&lt;Monitors!$H$4,(S345*Monitors!$I$4)+Monitors!$J$4,IF(S345&lt;Monitors!$H$5,(S345*Monitors!$I$5)+Monitors!$J$5,IF(S345&lt;Monitors!$H$6,(S345*Monitors!$I$6)+Monitors!$J$6,IF(S345&lt;Monitors!$H$7,(Monitors!$I$7*S345)+Monitors!$J$7,IF(S345&lt;Monitors!$H$8,(S345*Monitors!$I$8)+Monitors!$J$8,IF(S345&lt;Monitors!$H$9,(S345*Monitors!$I$9)+Monitors!$J$9,IF(S345&lt;Monitors!$H$10,(S345*Monitors!$I$10)+Monitors!$J$10,IF(S345&lt;Monitors!$H$11,(S345*Monitors!$I$11)+Monitors!$J$11,Monitors!$J$12))))))))</f>
        <v>38.566666666666663</v>
      </c>
      <c r="DH345" s="10">
        <f>$DF345-(Monitors!$B$4*'All Data'!$W345)</f>
        <v>38.733240000000002</v>
      </c>
      <c r="DI345" s="10">
        <f>IF($CX345="Yes",DH345-(Monitors!$E$4*(DG345+(Monitors!$B$4*'All Data'!$W345))),'All Data'!DH345)</f>
        <v>38.733240000000002</v>
      </c>
      <c r="DJ345" s="10">
        <f>IF(DD345="Yes",'All Data'!DI345-(DG345*Monitors!$C$4),'All Data'!DI345)</f>
        <v>38.733240000000002</v>
      </c>
      <c r="DK345" s="10">
        <f>IF($DE345="Yes",DJ345-(DG345*Monitors!$D$4),'All Data'!DJ345)</f>
        <v>38.733240000000002</v>
      </c>
      <c r="DL345" s="10">
        <f>IF($CZ345="Yes",DK345-Monitors!$C$7,'All Data'!DK345)</f>
        <v>38.733240000000002</v>
      </c>
      <c r="DM345" s="10">
        <f>IF($DA345="Yes",DL345-Monitors!$D$7,'All Data'!DL345)</f>
        <v>38.733240000000002</v>
      </c>
      <c r="DN345" s="10">
        <f>IF(DB345="Yes",DM345-((DG345+(W345*Monitors!$B$4))*Monitors!$F$4),'All Data'!DM345)</f>
        <v>38.733240000000002</v>
      </c>
      <c r="DO345" s="8" t="str">
        <f t="shared" si="66"/>
        <v>No</v>
      </c>
      <c r="DP345" s="10">
        <v>2.0024760000000001</v>
      </c>
      <c r="DQ345" s="10">
        <v>13.897524000000001</v>
      </c>
      <c r="DR345" s="10">
        <v>13.897524000000001</v>
      </c>
      <c r="DS345" s="9">
        <v>20.633955004726388</v>
      </c>
      <c r="DT345" s="9" t="s">
        <v>23</v>
      </c>
      <c r="DU345" s="14">
        <v>0</v>
      </c>
    </row>
    <row r="346" spans="1:125" ht="18" customHeight="1">
      <c r="A346" s="29">
        <v>345</v>
      </c>
      <c r="B346" s="29">
        <v>24</v>
      </c>
      <c r="C346" s="29">
        <v>99</v>
      </c>
      <c r="D346" s="21">
        <v>41401</v>
      </c>
      <c r="E346" s="21">
        <v>41401</v>
      </c>
      <c r="F346" s="21">
        <v>41409</v>
      </c>
      <c r="G346" s="20" t="s">
        <v>4</v>
      </c>
      <c r="H346" s="20" t="s">
        <v>26</v>
      </c>
      <c r="I346" s="22">
        <v>6</v>
      </c>
      <c r="J346" s="20" t="s">
        <v>5</v>
      </c>
      <c r="K346" s="20" t="s">
        <v>26</v>
      </c>
      <c r="L346" s="20" t="s">
        <v>27</v>
      </c>
      <c r="M346" s="23" t="s">
        <v>27</v>
      </c>
      <c r="N346" s="23" t="s">
        <v>7</v>
      </c>
      <c r="O346" s="23" t="s">
        <v>26</v>
      </c>
      <c r="P346" s="24">
        <v>11.7</v>
      </c>
      <c r="Q346" s="24">
        <v>18.600000000000001</v>
      </c>
      <c r="R346" s="24">
        <v>22</v>
      </c>
      <c r="S346" s="24">
        <v>217.62</v>
      </c>
      <c r="T346" s="24">
        <v>1.6</v>
      </c>
      <c r="U346" s="24">
        <v>1050</v>
      </c>
      <c r="V346" s="24">
        <v>1680</v>
      </c>
      <c r="W346" s="24">
        <v>1.764</v>
      </c>
      <c r="X346" s="23" t="s">
        <v>44</v>
      </c>
      <c r="Y346" s="23" t="s">
        <v>44</v>
      </c>
      <c r="Z346" s="24">
        <v>7536</v>
      </c>
      <c r="AA346" s="24">
        <v>60</v>
      </c>
      <c r="AB346" s="24">
        <v>170</v>
      </c>
      <c r="AC346" s="24">
        <v>160</v>
      </c>
      <c r="AD346" s="23" t="s">
        <v>28</v>
      </c>
      <c r="AE346" s="23" t="s">
        <v>23</v>
      </c>
      <c r="AF346" s="23" t="s">
        <v>11</v>
      </c>
      <c r="AG346" s="23" t="s">
        <v>26</v>
      </c>
      <c r="AH346" s="23" t="s">
        <v>26</v>
      </c>
      <c r="AI346" s="23" t="s">
        <v>12</v>
      </c>
      <c r="AJ346" s="23" t="s">
        <v>11</v>
      </c>
      <c r="AK346" s="23" t="s">
        <v>23</v>
      </c>
      <c r="AL346" s="23" t="s">
        <v>25</v>
      </c>
      <c r="AM346" s="23" t="s">
        <v>82</v>
      </c>
      <c r="AN346" s="23" t="s">
        <v>14</v>
      </c>
      <c r="AO346" s="23" t="s">
        <v>26</v>
      </c>
      <c r="AP346" s="23" t="s">
        <v>36</v>
      </c>
      <c r="AQ346" s="23" t="s">
        <v>26</v>
      </c>
      <c r="AR346" s="23"/>
      <c r="AS346" s="23" t="s">
        <v>25</v>
      </c>
      <c r="AT346" s="23" t="s">
        <v>82</v>
      </c>
      <c r="AU346" s="23" t="s">
        <v>14</v>
      </c>
      <c r="AV346" s="25" t="s">
        <v>26</v>
      </c>
      <c r="AW346" s="25" t="s">
        <v>26</v>
      </c>
      <c r="AX346" s="26">
        <v>22</v>
      </c>
      <c r="AY346" s="26">
        <v>217.62</v>
      </c>
      <c r="AZ346" s="25" t="s">
        <v>14</v>
      </c>
      <c r="BA346" s="25" t="s">
        <v>14</v>
      </c>
      <c r="BB346" s="23" t="s">
        <v>26</v>
      </c>
      <c r="BC346" s="23" t="s">
        <v>15</v>
      </c>
      <c r="BD346" s="23" t="s">
        <v>26</v>
      </c>
      <c r="BE346" s="23" t="s">
        <v>11</v>
      </c>
      <c r="BF346" s="23" t="s">
        <v>415</v>
      </c>
      <c r="BG346" s="23" t="s">
        <v>11</v>
      </c>
      <c r="BH346" s="23" t="s">
        <v>17</v>
      </c>
      <c r="BI346" s="23" t="s">
        <v>26</v>
      </c>
      <c r="BJ346" s="23"/>
      <c r="BK346" s="23" t="s">
        <v>11</v>
      </c>
      <c r="BL346" s="23" t="s">
        <v>11</v>
      </c>
      <c r="BM346" s="23" t="s">
        <v>11</v>
      </c>
      <c r="BN346" s="23"/>
      <c r="BO346" s="24">
        <v>53</v>
      </c>
      <c r="BP346" s="24">
        <v>284</v>
      </c>
      <c r="BQ346" s="24">
        <v>250</v>
      </c>
      <c r="BR346" s="24">
        <v>271</v>
      </c>
      <c r="BS346" s="24">
        <v>200</v>
      </c>
      <c r="BT346" s="23"/>
      <c r="BU346" s="23"/>
      <c r="BV346" s="24">
        <v>15.92</v>
      </c>
      <c r="BW346" s="24">
        <v>0.27</v>
      </c>
      <c r="BX346" s="23"/>
      <c r="BY346" s="24">
        <v>0.23</v>
      </c>
      <c r="BZ346" s="27">
        <v>0.27</v>
      </c>
      <c r="CA346" s="27">
        <v>0.23</v>
      </c>
      <c r="CB346" s="25"/>
      <c r="CC346" s="25"/>
      <c r="CD346" s="28">
        <v>15.99</v>
      </c>
      <c r="CE346" s="28">
        <v>0.3</v>
      </c>
      <c r="CF346" s="25"/>
      <c r="CG346" s="28">
        <v>0.27</v>
      </c>
      <c r="CH346" s="28">
        <v>19.690000000000001</v>
      </c>
      <c r="CI346" s="28">
        <v>0.5</v>
      </c>
      <c r="CJ346" s="28">
        <v>0.5</v>
      </c>
      <c r="CK346" s="28">
        <v>0</v>
      </c>
      <c r="CL346" s="28">
        <v>0</v>
      </c>
      <c r="CM346" s="28">
        <v>0.5</v>
      </c>
      <c r="CN346" s="25"/>
      <c r="CO346" s="28">
        <v>0</v>
      </c>
      <c r="CP346" s="30" t="s">
        <v>5</v>
      </c>
      <c r="CQ346" s="8">
        <f t="shared" si="56"/>
        <v>8105.8726220016542</v>
      </c>
      <c r="CR346" s="8">
        <f t="shared" si="57"/>
        <v>24</v>
      </c>
      <c r="CS346" s="8">
        <f t="shared" si="58"/>
        <v>2</v>
      </c>
      <c r="CT346" s="8">
        <f t="shared" si="59"/>
        <v>30</v>
      </c>
      <c r="CU346" s="8">
        <f t="shared" si="60"/>
        <v>200</v>
      </c>
      <c r="CV346" s="10">
        <f t="shared" si="61"/>
        <v>61804.08</v>
      </c>
      <c r="CW346" s="10">
        <f t="shared" si="64"/>
        <v>61.804079999999999</v>
      </c>
      <c r="CX346" s="8" t="str">
        <f t="shared" si="62"/>
        <v>No</v>
      </c>
      <c r="CY346" s="30" t="s">
        <v>11</v>
      </c>
      <c r="CZ346" s="30" t="s">
        <v>11</v>
      </c>
      <c r="DA346" s="31" t="s">
        <v>11</v>
      </c>
      <c r="DB346" s="31" t="s">
        <v>11</v>
      </c>
      <c r="DC346" s="8" t="str">
        <f t="shared" si="63"/>
        <v>No</v>
      </c>
      <c r="DD346" s="8" t="s">
        <v>11</v>
      </c>
      <c r="DE346" s="30" t="s">
        <v>11</v>
      </c>
      <c r="DF346" s="10">
        <f t="shared" si="65"/>
        <v>50.348100000000002</v>
      </c>
      <c r="DG346" s="9">
        <f>IF(S346&lt;Monitors!$H$4,(S346*Monitors!$I$4)+Monitors!$J$4,IF(S346&lt;Monitors!$H$5,(S346*Monitors!$I$5)+Monitors!$J$5,IF(S346&lt;Monitors!$H$6,(S346*Monitors!$I$6)+Monitors!$J$6,IF(S346&lt;Monitors!$H$7,(Monitors!$I$7*S346)+Monitors!$J$7,IF(S346&lt;Monitors!$H$8,(S346*Monitors!$I$8)+Monitors!$J$8,IF(S346&lt;Monitors!$H$9,(S346*Monitors!$I$9)+Monitors!$J$9,IF(S346&lt;Monitors!$H$10,(S346*Monitors!$I$10)+Monitors!$J$10,IF(S346&lt;Monitors!$H$11,(S346*Monitors!$I$11)+Monitors!$J$11,Monitors!$J$12))))))))</f>
        <v>38.587333333333333</v>
      </c>
      <c r="DH346" s="10">
        <f>$DF346-(Monitors!$B$4*'All Data'!$W346)</f>
        <v>39.534780000000005</v>
      </c>
      <c r="DI346" s="10">
        <f>IF($CX346="Yes",DH346-(Monitors!$E$4*(DG346+(Monitors!$B$4*'All Data'!$W346))),'All Data'!DH346)</f>
        <v>39.534780000000005</v>
      </c>
      <c r="DJ346" s="10">
        <f>IF(DD346="Yes",'All Data'!DI346-(DG346*Monitors!$C$4),'All Data'!DI346)</f>
        <v>39.534780000000005</v>
      </c>
      <c r="DK346" s="10">
        <f>IF($DE346="Yes",DJ346-(DG346*Monitors!$D$4),'All Data'!DJ346)</f>
        <v>39.534780000000005</v>
      </c>
      <c r="DL346" s="10">
        <f>IF($CZ346="Yes",DK346-Monitors!$C$7,'All Data'!DK346)</f>
        <v>39.534780000000005</v>
      </c>
      <c r="DM346" s="10">
        <f>IF($DA346="Yes",DL346-Monitors!$D$7,'All Data'!DL346)</f>
        <v>39.534780000000005</v>
      </c>
      <c r="DN346" s="10">
        <f>IF(DB346="Yes",DM346-((DG346+(W346*Monitors!$B$4))*Monitors!$F$4),'All Data'!DM346)</f>
        <v>39.534780000000005</v>
      </c>
      <c r="DO346" s="8" t="str">
        <f t="shared" si="66"/>
        <v>No</v>
      </c>
      <c r="DP346" s="10">
        <v>2.4721632000000002</v>
      </c>
      <c r="DQ346" s="10">
        <v>13.447836799999999</v>
      </c>
      <c r="DR346" s="10">
        <v>13.447836799999999</v>
      </c>
      <c r="DS346" s="9">
        <v>20.692082851837142</v>
      </c>
      <c r="DT346" s="9" t="s">
        <v>23</v>
      </c>
      <c r="DU346" s="14">
        <v>0</v>
      </c>
    </row>
    <row r="347" spans="1:125" ht="18" customHeight="1">
      <c r="A347" s="29">
        <v>346</v>
      </c>
      <c r="B347" s="29">
        <v>24</v>
      </c>
      <c r="C347" s="29">
        <v>94</v>
      </c>
      <c r="D347" s="21">
        <v>41085</v>
      </c>
      <c r="E347" s="21">
        <v>41411</v>
      </c>
      <c r="F347" s="21">
        <v>41423</v>
      </c>
      <c r="G347" s="20" t="s">
        <v>4</v>
      </c>
      <c r="H347" s="20" t="s">
        <v>26</v>
      </c>
      <c r="I347" s="22">
        <v>6</v>
      </c>
      <c r="J347" s="20" t="s">
        <v>5</v>
      </c>
      <c r="K347" s="20" t="s">
        <v>26</v>
      </c>
      <c r="L347" s="20" t="s">
        <v>27</v>
      </c>
      <c r="M347" s="23" t="s">
        <v>27</v>
      </c>
      <c r="N347" s="23" t="s">
        <v>7</v>
      </c>
      <c r="O347" s="23" t="s">
        <v>26</v>
      </c>
      <c r="P347" s="24">
        <v>11.7</v>
      </c>
      <c r="Q347" s="24">
        <v>18.7</v>
      </c>
      <c r="R347" s="24">
        <v>22</v>
      </c>
      <c r="S347" s="24">
        <v>217.5</v>
      </c>
      <c r="T347" s="24">
        <v>1.6</v>
      </c>
      <c r="U347" s="24">
        <v>1050</v>
      </c>
      <c r="V347" s="24">
        <v>1680</v>
      </c>
      <c r="W347" s="24">
        <v>1.764</v>
      </c>
      <c r="X347" s="23" t="s">
        <v>44</v>
      </c>
      <c r="Y347" s="23" t="s">
        <v>44</v>
      </c>
      <c r="Z347" s="24">
        <v>8063</v>
      </c>
      <c r="AA347" s="24">
        <v>60</v>
      </c>
      <c r="AB347" s="24">
        <v>160</v>
      </c>
      <c r="AC347" s="24">
        <v>160</v>
      </c>
      <c r="AD347" s="23" t="s">
        <v>607</v>
      </c>
      <c r="AE347" s="23" t="s">
        <v>23</v>
      </c>
      <c r="AF347" s="23" t="s">
        <v>11</v>
      </c>
      <c r="AG347" s="23" t="s">
        <v>26</v>
      </c>
      <c r="AH347" s="23" t="s">
        <v>26</v>
      </c>
      <c r="AI347" s="23" t="s">
        <v>12</v>
      </c>
      <c r="AJ347" s="23" t="s">
        <v>11</v>
      </c>
      <c r="AK347" s="23" t="s">
        <v>23</v>
      </c>
      <c r="AL347" s="23" t="s">
        <v>53</v>
      </c>
      <c r="AM347" s="23" t="s">
        <v>14</v>
      </c>
      <c r="AN347" s="23" t="s">
        <v>14</v>
      </c>
      <c r="AO347" s="23" t="s">
        <v>14</v>
      </c>
      <c r="AP347" s="23" t="s">
        <v>36</v>
      </c>
      <c r="AQ347" s="23" t="s">
        <v>14</v>
      </c>
      <c r="AR347" s="23"/>
      <c r="AS347" s="23" t="s">
        <v>53</v>
      </c>
      <c r="AT347" s="23" t="s">
        <v>14</v>
      </c>
      <c r="AU347" s="23" t="s">
        <v>14</v>
      </c>
      <c r="AV347" s="25" t="s">
        <v>14</v>
      </c>
      <c r="AW347" s="25" t="s">
        <v>14</v>
      </c>
      <c r="AX347" s="26">
        <v>22</v>
      </c>
      <c r="AY347" s="26">
        <v>217.5</v>
      </c>
      <c r="AZ347" s="25" t="s">
        <v>14</v>
      </c>
      <c r="BA347" s="25" t="s">
        <v>14</v>
      </c>
      <c r="BB347" s="23" t="s">
        <v>14</v>
      </c>
      <c r="BC347" s="23" t="s">
        <v>15</v>
      </c>
      <c r="BD347" s="23" t="s">
        <v>14</v>
      </c>
      <c r="BE347" s="23" t="s">
        <v>11</v>
      </c>
      <c r="BF347" s="23" t="s">
        <v>779</v>
      </c>
      <c r="BG347" s="23" t="s">
        <v>11</v>
      </c>
      <c r="BH347" s="23" t="s">
        <v>17</v>
      </c>
      <c r="BI347" s="23" t="s">
        <v>26</v>
      </c>
      <c r="BJ347" s="23"/>
      <c r="BK347" s="23" t="s">
        <v>11</v>
      </c>
      <c r="BL347" s="23" t="s">
        <v>11</v>
      </c>
      <c r="BM347" s="23" t="s">
        <v>11</v>
      </c>
      <c r="BN347" s="23"/>
      <c r="BO347" s="24">
        <v>10</v>
      </c>
      <c r="BP347" s="24">
        <v>295</v>
      </c>
      <c r="BQ347" s="24">
        <v>300</v>
      </c>
      <c r="BR347" s="24">
        <v>295</v>
      </c>
      <c r="BS347" s="24">
        <v>200</v>
      </c>
      <c r="BT347" s="23"/>
      <c r="BU347" s="23"/>
      <c r="BV347" s="24">
        <v>16.13</v>
      </c>
      <c r="BW347" s="24">
        <v>0.1</v>
      </c>
      <c r="BX347" s="23"/>
      <c r="BY347" s="24">
        <v>0.1</v>
      </c>
      <c r="BZ347" s="27">
        <v>0.1</v>
      </c>
      <c r="CA347" s="27">
        <v>0.1</v>
      </c>
      <c r="CB347" s="25"/>
      <c r="CC347" s="25"/>
      <c r="CD347" s="28">
        <v>16.57</v>
      </c>
      <c r="CE347" s="28">
        <v>0.2</v>
      </c>
      <c r="CF347" s="25"/>
      <c r="CG347" s="28">
        <v>0.2</v>
      </c>
      <c r="CH347" s="28">
        <v>19.75</v>
      </c>
      <c r="CI347" s="28">
        <v>0.5</v>
      </c>
      <c r="CJ347" s="28">
        <v>0.5</v>
      </c>
      <c r="CK347" s="28">
        <v>0</v>
      </c>
      <c r="CL347" s="28">
        <v>0</v>
      </c>
      <c r="CM347" s="28">
        <v>0.5</v>
      </c>
      <c r="CN347" s="25"/>
      <c r="CO347" s="28">
        <v>0</v>
      </c>
      <c r="CP347" s="30" t="s">
        <v>5</v>
      </c>
      <c r="CQ347" s="8">
        <f t="shared" si="56"/>
        <v>8110.3448275862065</v>
      </c>
      <c r="CR347" s="8">
        <f t="shared" si="57"/>
        <v>24</v>
      </c>
      <c r="CS347" s="8">
        <f t="shared" si="58"/>
        <v>2</v>
      </c>
      <c r="CT347" s="8">
        <f t="shared" si="59"/>
        <v>30</v>
      </c>
      <c r="CU347" s="8">
        <f t="shared" si="60"/>
        <v>200</v>
      </c>
      <c r="CV347" s="10">
        <f t="shared" si="61"/>
        <v>64162.5</v>
      </c>
      <c r="CW347" s="10">
        <f t="shared" si="64"/>
        <v>64.162499999999994</v>
      </c>
      <c r="CX347" s="8" t="str">
        <f t="shared" si="62"/>
        <v>No</v>
      </c>
      <c r="CY347" s="30" t="s">
        <v>11</v>
      </c>
      <c r="CZ347" s="30" t="s">
        <v>11</v>
      </c>
      <c r="DA347" s="31" t="s">
        <v>11</v>
      </c>
      <c r="DB347" s="31" t="s">
        <v>11</v>
      </c>
      <c r="DC347" s="8" t="str">
        <f t="shared" si="63"/>
        <v>No</v>
      </c>
      <c r="DD347" s="8" t="s">
        <v>11</v>
      </c>
      <c r="DE347" s="30" t="s">
        <v>11</v>
      </c>
      <c r="DF347" s="10">
        <f t="shared" si="65"/>
        <v>50.023979999999995</v>
      </c>
      <c r="DG347" s="9">
        <f>IF(S347&lt;Monitors!$H$4,(S347*Monitors!$I$4)+Monitors!$J$4,IF(S347&lt;Monitors!$H$5,(S347*Monitors!$I$5)+Monitors!$J$5,IF(S347&lt;Monitors!$H$6,(S347*Monitors!$I$6)+Monitors!$J$6,IF(S347&lt;Monitors!$H$7,(Monitors!$I$7*S347)+Monitors!$J$7,IF(S347&lt;Monitors!$H$8,(S347*Monitors!$I$8)+Monitors!$J$8,IF(S347&lt;Monitors!$H$9,(S347*Monitors!$I$9)+Monitors!$J$9,IF(S347&lt;Monitors!$H$10,(S347*Monitors!$I$10)+Monitors!$J$10,IF(S347&lt;Monitors!$H$11,(S347*Monitors!$I$11)+Monitors!$J$11,Monitors!$J$12))))))))</f>
        <v>38.583333333333329</v>
      </c>
      <c r="DH347" s="10">
        <f>$DF347-(Monitors!$B$4*'All Data'!$W347)</f>
        <v>39.210659999999997</v>
      </c>
      <c r="DI347" s="10">
        <f>IF($CX347="Yes",DH347-(Monitors!$E$4*(DG347+(Monitors!$B$4*'All Data'!$W347))),'All Data'!DH347)</f>
        <v>39.210659999999997</v>
      </c>
      <c r="DJ347" s="10">
        <f>IF(DD347="Yes",'All Data'!DI347-(DG347*Monitors!$C$4),'All Data'!DI347)</f>
        <v>39.210659999999997</v>
      </c>
      <c r="DK347" s="10">
        <f>IF($DE347="Yes",DJ347-(DG347*Monitors!$D$4),'All Data'!DJ347)</f>
        <v>39.210659999999997</v>
      </c>
      <c r="DL347" s="10">
        <f>IF($CZ347="Yes",DK347-Monitors!$C$7,'All Data'!DK347)</f>
        <v>39.210659999999997</v>
      </c>
      <c r="DM347" s="10">
        <f>IF($DA347="Yes",DL347-Monitors!$D$7,'All Data'!DL347)</f>
        <v>39.210659999999997</v>
      </c>
      <c r="DN347" s="10">
        <f>IF(DB347="Yes",DM347-((DG347+(W347*Monitors!$B$4))*Monitors!$F$4),'All Data'!DM347)</f>
        <v>39.210659999999997</v>
      </c>
      <c r="DO347" s="8" t="str">
        <f t="shared" si="66"/>
        <v>No</v>
      </c>
      <c r="DP347" s="10">
        <v>2.5665</v>
      </c>
      <c r="DQ347" s="10">
        <v>13.563499999999999</v>
      </c>
      <c r="DR347" s="10">
        <v>13.563499999999999</v>
      </c>
      <c r="DS347" s="9">
        <v>20.680832855512154</v>
      </c>
      <c r="DT347" s="9" t="s">
        <v>23</v>
      </c>
      <c r="DU347" s="14">
        <v>0</v>
      </c>
    </row>
    <row r="348" spans="1:125" ht="18" customHeight="1">
      <c r="A348" s="29">
        <v>347</v>
      </c>
      <c r="B348" s="29">
        <v>24</v>
      </c>
      <c r="C348" s="29">
        <v>98</v>
      </c>
      <c r="D348" s="21">
        <v>41465</v>
      </c>
      <c r="E348" s="21">
        <v>41411</v>
      </c>
      <c r="F348" s="21">
        <v>41438</v>
      </c>
      <c r="G348" s="20" t="s">
        <v>4</v>
      </c>
      <c r="H348" s="20" t="s">
        <v>26</v>
      </c>
      <c r="I348" s="22">
        <v>6</v>
      </c>
      <c r="J348" s="20" t="s">
        <v>5</v>
      </c>
      <c r="K348" s="20" t="s">
        <v>26</v>
      </c>
      <c r="L348" s="20" t="s">
        <v>27</v>
      </c>
      <c r="M348" s="23" t="s">
        <v>27</v>
      </c>
      <c r="N348" s="23" t="s">
        <v>7</v>
      </c>
      <c r="O348" s="23" t="s">
        <v>26</v>
      </c>
      <c r="P348" s="24">
        <v>11.7</v>
      </c>
      <c r="Q348" s="24">
        <v>18.7</v>
      </c>
      <c r="R348" s="24">
        <v>22</v>
      </c>
      <c r="S348" s="24">
        <v>217.46</v>
      </c>
      <c r="T348" s="24">
        <v>1.6</v>
      </c>
      <c r="U348" s="24">
        <v>1050</v>
      </c>
      <c r="V348" s="24">
        <v>1680</v>
      </c>
      <c r="W348" s="24">
        <v>1.764</v>
      </c>
      <c r="X348" s="23" t="s">
        <v>44</v>
      </c>
      <c r="Y348" s="23" t="s">
        <v>44</v>
      </c>
      <c r="Z348" s="24">
        <v>8063</v>
      </c>
      <c r="AA348" s="24">
        <v>60</v>
      </c>
      <c r="AB348" s="24">
        <v>160</v>
      </c>
      <c r="AC348" s="24">
        <v>160</v>
      </c>
      <c r="AD348" s="23" t="s">
        <v>607</v>
      </c>
      <c r="AE348" s="23" t="s">
        <v>23</v>
      </c>
      <c r="AF348" s="23" t="s">
        <v>11</v>
      </c>
      <c r="AG348" s="23" t="s">
        <v>26</v>
      </c>
      <c r="AH348" s="23" t="s">
        <v>26</v>
      </c>
      <c r="AI348" s="23" t="s">
        <v>12</v>
      </c>
      <c r="AJ348" s="23" t="s">
        <v>11</v>
      </c>
      <c r="AK348" s="23" t="s">
        <v>23</v>
      </c>
      <c r="AL348" s="23" t="s">
        <v>53</v>
      </c>
      <c r="AM348" s="23" t="s">
        <v>14</v>
      </c>
      <c r="AN348" s="23" t="s">
        <v>14</v>
      </c>
      <c r="AO348" s="23" t="s">
        <v>14</v>
      </c>
      <c r="AP348" s="23" t="s">
        <v>36</v>
      </c>
      <c r="AQ348" s="23" t="s">
        <v>14</v>
      </c>
      <c r="AR348" s="23"/>
      <c r="AS348" s="23" t="s">
        <v>53</v>
      </c>
      <c r="AT348" s="23" t="s">
        <v>14</v>
      </c>
      <c r="AU348" s="23" t="s">
        <v>14</v>
      </c>
      <c r="AV348" s="25" t="s">
        <v>14</v>
      </c>
      <c r="AW348" s="25" t="s">
        <v>14</v>
      </c>
      <c r="AX348" s="26">
        <v>22</v>
      </c>
      <c r="AY348" s="26">
        <v>217.46</v>
      </c>
      <c r="AZ348" s="25" t="s">
        <v>14</v>
      </c>
      <c r="BA348" s="25" t="s">
        <v>14</v>
      </c>
      <c r="BB348" s="23" t="s">
        <v>14</v>
      </c>
      <c r="BC348" s="23" t="s">
        <v>15</v>
      </c>
      <c r="BD348" s="23" t="s">
        <v>14</v>
      </c>
      <c r="BE348" s="23" t="s">
        <v>11</v>
      </c>
      <c r="BF348" s="23" t="s">
        <v>779</v>
      </c>
      <c r="BG348" s="23" t="s">
        <v>11</v>
      </c>
      <c r="BH348" s="23" t="s">
        <v>17</v>
      </c>
      <c r="BI348" s="23" t="s">
        <v>26</v>
      </c>
      <c r="BJ348" s="23"/>
      <c r="BK348" s="23" t="s">
        <v>11</v>
      </c>
      <c r="BL348" s="23" t="s">
        <v>11</v>
      </c>
      <c r="BM348" s="23" t="s">
        <v>11</v>
      </c>
      <c r="BN348" s="23"/>
      <c r="BO348" s="24">
        <v>79</v>
      </c>
      <c r="BP348" s="24">
        <v>282</v>
      </c>
      <c r="BQ348" s="24">
        <v>300</v>
      </c>
      <c r="BR348" s="24">
        <v>281</v>
      </c>
      <c r="BS348" s="24">
        <v>200</v>
      </c>
      <c r="BT348" s="23"/>
      <c r="BU348" s="23"/>
      <c r="BV348" s="24">
        <v>16.170000000000002</v>
      </c>
      <c r="BW348" s="24">
        <v>0.2</v>
      </c>
      <c r="BX348" s="23"/>
      <c r="BY348" s="24">
        <v>0.1</v>
      </c>
      <c r="BZ348" s="27">
        <v>0.2</v>
      </c>
      <c r="CA348" s="27">
        <v>0.1</v>
      </c>
      <c r="CB348" s="25"/>
      <c r="CC348" s="25"/>
      <c r="CD348" s="28">
        <v>16.399999999999999</v>
      </c>
      <c r="CE348" s="28">
        <v>0.2</v>
      </c>
      <c r="CF348" s="25"/>
      <c r="CG348" s="28">
        <v>0.2</v>
      </c>
      <c r="CH348" s="28">
        <v>19.75</v>
      </c>
      <c r="CI348" s="28">
        <v>0.5</v>
      </c>
      <c r="CJ348" s="28">
        <v>0.5</v>
      </c>
      <c r="CK348" s="28">
        <v>0</v>
      </c>
      <c r="CL348" s="28">
        <v>0</v>
      </c>
      <c r="CM348" s="28">
        <v>0.5</v>
      </c>
      <c r="CN348" s="25"/>
      <c r="CO348" s="28">
        <v>0</v>
      </c>
      <c r="CP348" s="30" t="s">
        <v>5</v>
      </c>
      <c r="CQ348" s="8">
        <f t="shared" si="56"/>
        <v>8111.8366596155611</v>
      </c>
      <c r="CR348" s="8">
        <f t="shared" si="57"/>
        <v>24</v>
      </c>
      <c r="CS348" s="8">
        <f t="shared" si="58"/>
        <v>2</v>
      </c>
      <c r="CT348" s="8">
        <f t="shared" si="59"/>
        <v>30</v>
      </c>
      <c r="CU348" s="8">
        <f t="shared" si="60"/>
        <v>200</v>
      </c>
      <c r="CV348" s="10">
        <f t="shared" si="61"/>
        <v>61323.72</v>
      </c>
      <c r="CW348" s="10">
        <f t="shared" si="64"/>
        <v>61.323720000000002</v>
      </c>
      <c r="CX348" s="8" t="str">
        <f t="shared" si="62"/>
        <v>No</v>
      </c>
      <c r="CY348" s="30" t="s">
        <v>11</v>
      </c>
      <c r="CZ348" s="30" t="s">
        <v>11</v>
      </c>
      <c r="DA348" s="31" t="s">
        <v>11</v>
      </c>
      <c r="DB348" s="31" t="s">
        <v>11</v>
      </c>
      <c r="DC348" s="8" t="str">
        <f t="shared" si="63"/>
        <v>No</v>
      </c>
      <c r="DD348" s="8" t="s">
        <v>11</v>
      </c>
      <c r="DE348" s="30" t="s">
        <v>11</v>
      </c>
      <c r="DF348" s="10">
        <f t="shared" si="65"/>
        <v>50.716020000000007</v>
      </c>
      <c r="DG348" s="9">
        <f>IF(S348&lt;Monitors!$H$4,(S348*Monitors!$I$4)+Monitors!$J$4,IF(S348&lt;Monitors!$H$5,(S348*Monitors!$I$5)+Monitors!$J$5,IF(S348&lt;Monitors!$H$6,(S348*Monitors!$I$6)+Monitors!$J$6,IF(S348&lt;Monitors!$H$7,(Monitors!$I$7*S348)+Monitors!$J$7,IF(S348&lt;Monitors!$H$8,(S348*Monitors!$I$8)+Monitors!$J$8,IF(S348&lt;Monitors!$H$9,(S348*Monitors!$I$9)+Monitors!$J$9,IF(S348&lt;Monitors!$H$10,(S348*Monitors!$I$10)+Monitors!$J$10,IF(S348&lt;Monitors!$H$11,(S348*Monitors!$I$11)+Monitors!$J$11,Monitors!$J$12))))))))</f>
        <v>38.582000000000001</v>
      </c>
      <c r="DH348" s="10">
        <f>$DF348-(Monitors!$B$4*'All Data'!$W348)</f>
        <v>39.90270000000001</v>
      </c>
      <c r="DI348" s="10">
        <f>IF($CX348="Yes",DH348-(Monitors!$E$4*(DG348+(Monitors!$B$4*'All Data'!$W348))),'All Data'!DH348)</f>
        <v>39.90270000000001</v>
      </c>
      <c r="DJ348" s="10">
        <f>IF(DD348="Yes",'All Data'!DI348-(DG348*Monitors!$C$4),'All Data'!DI348)</f>
        <v>39.90270000000001</v>
      </c>
      <c r="DK348" s="10">
        <f>IF($DE348="Yes",DJ348-(DG348*Monitors!$D$4),'All Data'!DJ348)</f>
        <v>39.90270000000001</v>
      </c>
      <c r="DL348" s="10">
        <f>IF($CZ348="Yes",DK348-Monitors!$C$7,'All Data'!DK348)</f>
        <v>39.90270000000001</v>
      </c>
      <c r="DM348" s="10">
        <f>IF($DA348="Yes",DL348-Monitors!$D$7,'All Data'!DL348)</f>
        <v>39.90270000000001</v>
      </c>
      <c r="DN348" s="10">
        <f>IF(DB348="Yes",DM348-((DG348+(W348*Monitors!$B$4))*Monitors!$F$4),'All Data'!DM348)</f>
        <v>39.90270000000001</v>
      </c>
      <c r="DO348" s="8" t="str">
        <f t="shared" si="66"/>
        <v>No</v>
      </c>
      <c r="DP348" s="10">
        <v>2.4529488000000002</v>
      </c>
      <c r="DQ348" s="10">
        <v>13.717051200000002</v>
      </c>
      <c r="DR348" s="10">
        <v>13.717051200000002</v>
      </c>
      <c r="DS348" s="9">
        <v>20.677082797509904</v>
      </c>
      <c r="DT348" s="9" t="s">
        <v>23</v>
      </c>
      <c r="DU348" s="14">
        <v>0</v>
      </c>
    </row>
    <row r="349" spans="1:125" ht="18" customHeight="1">
      <c r="A349" s="29">
        <v>348</v>
      </c>
      <c r="B349" s="29">
        <v>19</v>
      </c>
      <c r="C349" s="29">
        <v>901</v>
      </c>
      <c r="D349" s="21">
        <v>41233</v>
      </c>
      <c r="E349" s="21">
        <v>41212</v>
      </c>
      <c r="F349" s="21">
        <v>41218</v>
      </c>
      <c r="G349" s="20" t="s">
        <v>4</v>
      </c>
      <c r="H349" s="20"/>
      <c r="I349" s="22">
        <v>6</v>
      </c>
      <c r="J349" s="20" t="s">
        <v>5</v>
      </c>
      <c r="K349" s="20"/>
      <c r="L349" s="20" t="s">
        <v>6</v>
      </c>
      <c r="M349" s="23"/>
      <c r="N349" s="23" t="s">
        <v>7</v>
      </c>
      <c r="O349" s="23"/>
      <c r="P349" s="24">
        <v>11.7</v>
      </c>
      <c r="Q349" s="24">
        <v>18.7</v>
      </c>
      <c r="R349" s="24">
        <v>22</v>
      </c>
      <c r="S349" s="24">
        <v>217.43</v>
      </c>
      <c r="T349" s="24">
        <v>1.6</v>
      </c>
      <c r="U349" s="24">
        <v>1680</v>
      </c>
      <c r="V349" s="24">
        <v>1050</v>
      </c>
      <c r="W349" s="24">
        <v>1.764</v>
      </c>
      <c r="X349" s="23" t="s">
        <v>432</v>
      </c>
      <c r="Y349" s="23" t="s">
        <v>432</v>
      </c>
      <c r="Z349" s="24">
        <v>8113</v>
      </c>
      <c r="AA349" s="24">
        <v>60</v>
      </c>
      <c r="AB349" s="24">
        <v>170</v>
      </c>
      <c r="AC349" s="24">
        <v>160</v>
      </c>
      <c r="AD349" s="23" t="s">
        <v>10</v>
      </c>
      <c r="AE349" s="23" t="s">
        <v>11</v>
      </c>
      <c r="AF349" s="23" t="s">
        <v>11</v>
      </c>
      <c r="AG349" s="23"/>
      <c r="AH349" s="23"/>
      <c r="AI349" s="23" t="s">
        <v>12</v>
      </c>
      <c r="AJ349" s="23" t="s">
        <v>11</v>
      </c>
      <c r="AK349" s="23" t="s">
        <v>23</v>
      </c>
      <c r="AL349" s="23" t="s">
        <v>25</v>
      </c>
      <c r="AM349" s="23"/>
      <c r="AN349" s="23" t="s">
        <v>14</v>
      </c>
      <c r="AO349" s="23"/>
      <c r="AP349" s="23" t="s">
        <v>14</v>
      </c>
      <c r="AQ349" s="23"/>
      <c r="AR349" s="23"/>
      <c r="AS349" s="23" t="s">
        <v>25</v>
      </c>
      <c r="AT349" s="23"/>
      <c r="AU349" s="23" t="s">
        <v>14</v>
      </c>
      <c r="AV349" s="25"/>
      <c r="AW349" s="25"/>
      <c r="AX349" s="26">
        <v>22</v>
      </c>
      <c r="AY349" s="26">
        <v>217.43</v>
      </c>
      <c r="AZ349" s="25" t="s">
        <v>14</v>
      </c>
      <c r="BA349" s="25" t="s">
        <v>14</v>
      </c>
      <c r="BB349" s="23"/>
      <c r="BC349" s="23" t="s">
        <v>15</v>
      </c>
      <c r="BD349" s="23"/>
      <c r="BE349" s="23" t="s">
        <v>11</v>
      </c>
      <c r="BF349" s="23" t="s">
        <v>433</v>
      </c>
      <c r="BG349" s="23" t="s">
        <v>11</v>
      </c>
      <c r="BH349" s="23" t="s">
        <v>17</v>
      </c>
      <c r="BI349" s="23"/>
      <c r="BJ349" s="23" t="s">
        <v>18</v>
      </c>
      <c r="BK349" s="23" t="s">
        <v>11</v>
      </c>
      <c r="BL349" s="23" t="s">
        <v>11</v>
      </c>
      <c r="BM349" s="23"/>
      <c r="BN349" s="23"/>
      <c r="BO349" s="24">
        <v>3</v>
      </c>
      <c r="BP349" s="24">
        <v>259.39999999999998</v>
      </c>
      <c r="BQ349" s="24">
        <v>250</v>
      </c>
      <c r="BR349" s="24">
        <v>181.8</v>
      </c>
      <c r="BS349" s="24">
        <v>201.9</v>
      </c>
      <c r="BT349" s="23"/>
      <c r="BU349" s="23"/>
      <c r="BV349" s="24">
        <v>16.329999999999998</v>
      </c>
      <c r="BW349" s="24">
        <v>0.46</v>
      </c>
      <c r="BX349" s="23"/>
      <c r="BY349" s="24">
        <v>0.1</v>
      </c>
      <c r="BZ349" s="27">
        <v>0.46</v>
      </c>
      <c r="CA349" s="27">
        <v>0.1</v>
      </c>
      <c r="CB349" s="25"/>
      <c r="CC349" s="25"/>
      <c r="CD349" s="28">
        <v>16.3</v>
      </c>
      <c r="CE349" s="28">
        <v>0.47</v>
      </c>
      <c r="CF349" s="25"/>
      <c r="CG349" s="28">
        <v>0.12</v>
      </c>
      <c r="CH349" s="28">
        <v>19.7</v>
      </c>
      <c r="CI349" s="28">
        <v>0.5</v>
      </c>
      <c r="CJ349" s="28">
        <v>0.5</v>
      </c>
      <c r="CK349" s="25"/>
      <c r="CL349" s="25"/>
      <c r="CM349" s="28">
        <v>0.49</v>
      </c>
      <c r="CN349" s="25"/>
      <c r="CO349" s="28">
        <v>0</v>
      </c>
      <c r="CP349" s="30" t="s">
        <v>5</v>
      </c>
      <c r="CQ349" s="8">
        <f t="shared" si="56"/>
        <v>8112.9558938508944</v>
      </c>
      <c r="CR349" s="8">
        <f t="shared" si="57"/>
        <v>24</v>
      </c>
      <c r="CS349" s="8">
        <f t="shared" si="58"/>
        <v>2</v>
      </c>
      <c r="CT349" s="8">
        <f t="shared" si="59"/>
        <v>30</v>
      </c>
      <c r="CU349" s="8">
        <f t="shared" si="60"/>
        <v>200</v>
      </c>
      <c r="CV349" s="10">
        <f t="shared" si="61"/>
        <v>56401.341999999997</v>
      </c>
      <c r="CW349" s="10">
        <f t="shared" si="64"/>
        <v>56.401342</v>
      </c>
      <c r="CX349" s="8" t="str">
        <f t="shared" si="62"/>
        <v>No</v>
      </c>
      <c r="CY349" s="30" t="s">
        <v>11</v>
      </c>
      <c r="CZ349" s="30" t="s">
        <v>11</v>
      </c>
      <c r="DA349" s="31" t="s">
        <v>11</v>
      </c>
      <c r="DB349" s="31" t="s">
        <v>11</v>
      </c>
      <c r="DC349" s="8" t="str">
        <f t="shared" si="63"/>
        <v>No</v>
      </c>
      <c r="DD349" s="8" t="s">
        <v>11</v>
      </c>
      <c r="DE349" s="30" t="s">
        <v>11</v>
      </c>
      <c r="DF349" s="10">
        <f t="shared" si="65"/>
        <v>52.68701999999999</v>
      </c>
      <c r="DG349" s="9">
        <f>IF(S349&lt;Monitors!$H$4,(S349*Monitors!$I$4)+Monitors!$J$4,IF(S349&lt;Monitors!$H$5,(S349*Monitors!$I$5)+Monitors!$J$5,IF(S349&lt;Monitors!$H$6,(S349*Monitors!$I$6)+Monitors!$J$6,IF(S349&lt;Monitors!$H$7,(Monitors!$I$7*S349)+Monitors!$J$7,IF(S349&lt;Monitors!$H$8,(S349*Monitors!$I$8)+Monitors!$J$8,IF(S349&lt;Monitors!$H$9,(S349*Monitors!$I$9)+Monitors!$J$9,IF(S349&lt;Monitors!$H$10,(S349*Monitors!$I$10)+Monitors!$J$10,IF(S349&lt;Monitors!$H$11,(S349*Monitors!$I$11)+Monitors!$J$11,Monitors!$J$12))))))))</f>
        <v>38.581000000000003</v>
      </c>
      <c r="DH349" s="10">
        <f>$DF349-(Monitors!$B$4*'All Data'!$W349)</f>
        <v>41.873699999999992</v>
      </c>
      <c r="DI349" s="10">
        <f>IF($CX349="Yes",DH349-(Monitors!$E$4*(DG349+(Monitors!$B$4*'All Data'!$W349))),'All Data'!DH349)</f>
        <v>41.873699999999992</v>
      </c>
      <c r="DJ349" s="10">
        <f>IF(DD349="Yes",'All Data'!DI349-(DG349*Monitors!$C$4),'All Data'!DI349)</f>
        <v>41.873699999999992</v>
      </c>
      <c r="DK349" s="10">
        <f>IF($DE349="Yes",DJ349-(DG349*Monitors!$D$4),'All Data'!DJ349)</f>
        <v>41.873699999999992</v>
      </c>
      <c r="DL349" s="10">
        <f>IF($CZ349="Yes",DK349-Monitors!$C$7,'All Data'!DK349)</f>
        <v>41.873699999999992</v>
      </c>
      <c r="DM349" s="10">
        <f>IF($DA349="Yes",DL349-Monitors!$D$7,'All Data'!DL349)</f>
        <v>41.873699999999992</v>
      </c>
      <c r="DN349" s="10">
        <f>IF(DB349="Yes",DM349-((DG349+(W349*Monitors!$B$4))*Monitors!$F$4),'All Data'!DM349)</f>
        <v>41.873699999999992</v>
      </c>
      <c r="DO349" s="8" t="str">
        <f t="shared" si="66"/>
        <v>No</v>
      </c>
      <c r="DP349" s="10">
        <v>2.25605368</v>
      </c>
      <c r="DQ349" s="10">
        <v>14.073946319999997</v>
      </c>
      <c r="DR349" s="10">
        <v>14.073946319999997</v>
      </c>
      <c r="DS349" s="9">
        <v>20.674270234581879</v>
      </c>
      <c r="DT349" s="9" t="s">
        <v>23</v>
      </c>
      <c r="DU349" s="14">
        <v>0</v>
      </c>
    </row>
    <row r="350" spans="1:125" ht="18" customHeight="1">
      <c r="A350" s="29">
        <v>349</v>
      </c>
      <c r="B350" s="29">
        <v>24</v>
      </c>
      <c r="C350" s="29">
        <v>97</v>
      </c>
      <c r="D350" s="21">
        <v>41468</v>
      </c>
      <c r="E350" s="21">
        <v>41411</v>
      </c>
      <c r="F350" s="21">
        <v>41438</v>
      </c>
      <c r="G350" s="20" t="s">
        <v>4</v>
      </c>
      <c r="H350" s="20" t="s">
        <v>26</v>
      </c>
      <c r="I350" s="22">
        <v>6</v>
      </c>
      <c r="J350" s="20" t="s">
        <v>5</v>
      </c>
      <c r="K350" s="20" t="s">
        <v>26</v>
      </c>
      <c r="L350" s="20" t="s">
        <v>27</v>
      </c>
      <c r="M350" s="23" t="s">
        <v>27</v>
      </c>
      <c r="N350" s="23" t="s">
        <v>7</v>
      </c>
      <c r="O350" s="23" t="s">
        <v>26</v>
      </c>
      <c r="P350" s="24">
        <v>11.7</v>
      </c>
      <c r="Q350" s="24">
        <v>18.7</v>
      </c>
      <c r="R350" s="24">
        <v>22</v>
      </c>
      <c r="S350" s="24">
        <v>217.5</v>
      </c>
      <c r="T350" s="24">
        <v>1.6</v>
      </c>
      <c r="U350" s="24">
        <v>1050</v>
      </c>
      <c r="V350" s="24">
        <v>1680</v>
      </c>
      <c r="W350" s="24">
        <v>1.764</v>
      </c>
      <c r="X350" s="23" t="s">
        <v>44</v>
      </c>
      <c r="Y350" s="23" t="s">
        <v>44</v>
      </c>
      <c r="Z350" s="24">
        <v>8063</v>
      </c>
      <c r="AA350" s="24">
        <v>60</v>
      </c>
      <c r="AB350" s="24">
        <v>160</v>
      </c>
      <c r="AC350" s="24">
        <v>160</v>
      </c>
      <c r="AD350" s="23" t="s">
        <v>607</v>
      </c>
      <c r="AE350" s="23" t="s">
        <v>23</v>
      </c>
      <c r="AF350" s="23" t="s">
        <v>11</v>
      </c>
      <c r="AG350" s="23" t="s">
        <v>26</v>
      </c>
      <c r="AH350" s="23" t="s">
        <v>26</v>
      </c>
      <c r="AI350" s="23" t="s">
        <v>12</v>
      </c>
      <c r="AJ350" s="23" t="s">
        <v>11</v>
      </c>
      <c r="AK350" s="23" t="s">
        <v>23</v>
      </c>
      <c r="AL350" s="23" t="s">
        <v>53</v>
      </c>
      <c r="AM350" s="23" t="s">
        <v>14</v>
      </c>
      <c r="AN350" s="23" t="s">
        <v>14</v>
      </c>
      <c r="AO350" s="23" t="s">
        <v>14</v>
      </c>
      <c r="AP350" s="23" t="s">
        <v>36</v>
      </c>
      <c r="AQ350" s="23" t="s">
        <v>14</v>
      </c>
      <c r="AR350" s="23"/>
      <c r="AS350" s="23" t="s">
        <v>53</v>
      </c>
      <c r="AT350" s="23" t="s">
        <v>14</v>
      </c>
      <c r="AU350" s="23" t="s">
        <v>14</v>
      </c>
      <c r="AV350" s="25" t="s">
        <v>14</v>
      </c>
      <c r="AW350" s="25" t="s">
        <v>14</v>
      </c>
      <c r="AX350" s="26">
        <v>22</v>
      </c>
      <c r="AY350" s="26">
        <v>217.5</v>
      </c>
      <c r="AZ350" s="25" t="s">
        <v>14</v>
      </c>
      <c r="BA350" s="25" t="s">
        <v>14</v>
      </c>
      <c r="BB350" s="23" t="s">
        <v>14</v>
      </c>
      <c r="BC350" s="23" t="s">
        <v>15</v>
      </c>
      <c r="BD350" s="23" t="s">
        <v>14</v>
      </c>
      <c r="BE350" s="23" t="s">
        <v>11</v>
      </c>
      <c r="BF350" s="23" t="s">
        <v>779</v>
      </c>
      <c r="BG350" s="23" t="s">
        <v>11</v>
      </c>
      <c r="BH350" s="23" t="s">
        <v>17</v>
      </c>
      <c r="BI350" s="23" t="s">
        <v>26</v>
      </c>
      <c r="BJ350" s="23"/>
      <c r="BK350" s="23" t="s">
        <v>11</v>
      </c>
      <c r="BL350" s="23" t="s">
        <v>11</v>
      </c>
      <c r="BM350" s="23" t="s">
        <v>11</v>
      </c>
      <c r="BN350" s="23"/>
      <c r="BO350" s="24">
        <v>14.2</v>
      </c>
      <c r="BP350" s="24">
        <v>299</v>
      </c>
      <c r="BQ350" s="24">
        <v>300</v>
      </c>
      <c r="BR350" s="24">
        <v>252.7</v>
      </c>
      <c r="BS350" s="24">
        <v>200</v>
      </c>
      <c r="BT350" s="23"/>
      <c r="BU350" s="23"/>
      <c r="BV350" s="24">
        <v>16.420000000000002</v>
      </c>
      <c r="BW350" s="24">
        <v>0.2</v>
      </c>
      <c r="BX350" s="23"/>
      <c r="BY350" s="24">
        <v>0.2</v>
      </c>
      <c r="BZ350" s="27">
        <v>0.2</v>
      </c>
      <c r="CA350" s="27">
        <v>0.2</v>
      </c>
      <c r="CB350" s="25"/>
      <c r="CC350" s="25"/>
      <c r="CD350" s="28">
        <v>16.84</v>
      </c>
      <c r="CE350" s="28">
        <v>0.2</v>
      </c>
      <c r="CF350" s="25"/>
      <c r="CG350" s="28">
        <v>0.2</v>
      </c>
      <c r="CH350" s="28">
        <v>19.75</v>
      </c>
      <c r="CI350" s="28">
        <v>0.5</v>
      </c>
      <c r="CJ350" s="28">
        <v>0.5</v>
      </c>
      <c r="CK350" s="28">
        <v>0</v>
      </c>
      <c r="CL350" s="28">
        <v>0</v>
      </c>
      <c r="CM350" s="28">
        <v>0.5</v>
      </c>
      <c r="CN350" s="25"/>
      <c r="CO350" s="28">
        <v>0</v>
      </c>
      <c r="CP350" s="30" t="s">
        <v>5</v>
      </c>
      <c r="CQ350" s="8">
        <f t="shared" si="56"/>
        <v>8110.3448275862065</v>
      </c>
      <c r="CR350" s="8">
        <f t="shared" si="57"/>
        <v>24</v>
      </c>
      <c r="CS350" s="8">
        <f t="shared" si="58"/>
        <v>2</v>
      </c>
      <c r="CT350" s="8">
        <f t="shared" si="59"/>
        <v>30</v>
      </c>
      <c r="CU350" s="8">
        <f t="shared" si="60"/>
        <v>200</v>
      </c>
      <c r="CV350" s="10">
        <f t="shared" si="61"/>
        <v>65032.5</v>
      </c>
      <c r="CW350" s="10">
        <f t="shared" si="64"/>
        <v>65.032499999999999</v>
      </c>
      <c r="CX350" s="8" t="str">
        <f t="shared" si="62"/>
        <v>No</v>
      </c>
      <c r="CY350" s="30" t="s">
        <v>11</v>
      </c>
      <c r="CZ350" s="30" t="s">
        <v>11</v>
      </c>
      <c r="DA350" s="31" t="s">
        <v>11</v>
      </c>
      <c r="DB350" s="31" t="s">
        <v>11</v>
      </c>
      <c r="DC350" s="8" t="str">
        <f t="shared" si="63"/>
        <v>No</v>
      </c>
      <c r="DD350" s="8" t="s">
        <v>11</v>
      </c>
      <c r="DE350" s="30" t="s">
        <v>11</v>
      </c>
      <c r="DF350" s="10">
        <f t="shared" si="65"/>
        <v>51.482519999999994</v>
      </c>
      <c r="DG350" s="9">
        <f>IF(S350&lt;Monitors!$H$4,(S350*Monitors!$I$4)+Monitors!$J$4,IF(S350&lt;Monitors!$H$5,(S350*Monitors!$I$5)+Monitors!$J$5,IF(S350&lt;Monitors!$H$6,(S350*Monitors!$I$6)+Monitors!$J$6,IF(S350&lt;Monitors!$H$7,(Monitors!$I$7*S350)+Monitors!$J$7,IF(S350&lt;Monitors!$H$8,(S350*Monitors!$I$8)+Monitors!$J$8,IF(S350&lt;Monitors!$H$9,(S350*Monitors!$I$9)+Monitors!$J$9,IF(S350&lt;Monitors!$H$10,(S350*Monitors!$I$10)+Monitors!$J$10,IF(S350&lt;Monitors!$H$11,(S350*Monitors!$I$11)+Monitors!$J$11,Monitors!$J$12))))))))</f>
        <v>38.583333333333329</v>
      </c>
      <c r="DH350" s="10">
        <f>$DF350-(Monitors!$B$4*'All Data'!$W350)</f>
        <v>40.669199999999996</v>
      </c>
      <c r="DI350" s="10">
        <f>IF($CX350="Yes",DH350-(Monitors!$E$4*(DG350+(Monitors!$B$4*'All Data'!$W350))),'All Data'!DH350)</f>
        <v>40.669199999999996</v>
      </c>
      <c r="DJ350" s="10">
        <f>IF(DD350="Yes",'All Data'!DI350-(DG350*Monitors!$C$4),'All Data'!DI350)</f>
        <v>40.669199999999996</v>
      </c>
      <c r="DK350" s="10">
        <f>IF($DE350="Yes",DJ350-(DG350*Monitors!$D$4),'All Data'!DJ350)</f>
        <v>40.669199999999996</v>
      </c>
      <c r="DL350" s="10">
        <f>IF($CZ350="Yes",DK350-Monitors!$C$7,'All Data'!DK350)</f>
        <v>40.669199999999996</v>
      </c>
      <c r="DM350" s="10">
        <f>IF($DA350="Yes",DL350-Monitors!$D$7,'All Data'!DL350)</f>
        <v>40.669199999999996</v>
      </c>
      <c r="DN350" s="10">
        <f>IF(DB350="Yes",DM350-((DG350+(W350*Monitors!$B$4))*Monitors!$F$4),'All Data'!DM350)</f>
        <v>40.669199999999996</v>
      </c>
      <c r="DO350" s="8" t="str">
        <f t="shared" si="66"/>
        <v>No</v>
      </c>
      <c r="DP350" s="10">
        <v>2.6013000000000002</v>
      </c>
      <c r="DQ350" s="10">
        <v>13.818700000000002</v>
      </c>
      <c r="DR350" s="10">
        <v>13.818700000000002</v>
      </c>
      <c r="DS350" s="9">
        <v>20.680832855512154</v>
      </c>
      <c r="DT350" s="9" t="s">
        <v>23</v>
      </c>
      <c r="DU350" s="14">
        <v>0</v>
      </c>
    </row>
    <row r="351" spans="1:125" ht="18" customHeight="1">
      <c r="A351" s="29">
        <v>350</v>
      </c>
      <c r="B351" s="29">
        <v>52</v>
      </c>
      <c r="C351" s="29">
        <v>1316</v>
      </c>
      <c r="D351" s="21">
        <v>41212</v>
      </c>
      <c r="E351" s="21">
        <v>41409</v>
      </c>
      <c r="F351" s="21">
        <v>41425</v>
      </c>
      <c r="G351" s="20" t="s">
        <v>4</v>
      </c>
      <c r="H351" s="20" t="s">
        <v>26</v>
      </c>
      <c r="I351" s="22">
        <v>6</v>
      </c>
      <c r="J351" s="20" t="s">
        <v>5</v>
      </c>
      <c r="K351" s="20" t="s">
        <v>26</v>
      </c>
      <c r="L351" s="20" t="s">
        <v>27</v>
      </c>
      <c r="M351" s="23" t="s">
        <v>27</v>
      </c>
      <c r="N351" s="23" t="s">
        <v>7</v>
      </c>
      <c r="O351" s="23" t="s">
        <v>26</v>
      </c>
      <c r="P351" s="24">
        <v>11.7</v>
      </c>
      <c r="Q351" s="24">
        <v>18.600000000000001</v>
      </c>
      <c r="R351" s="24">
        <v>22</v>
      </c>
      <c r="S351" s="24">
        <v>217.62</v>
      </c>
      <c r="T351" s="24">
        <v>1.6</v>
      </c>
      <c r="U351" s="24">
        <v>1050</v>
      </c>
      <c r="V351" s="24">
        <v>1680</v>
      </c>
      <c r="W351" s="24">
        <v>1.764</v>
      </c>
      <c r="X351" s="23" t="s">
        <v>44</v>
      </c>
      <c r="Y351" s="23" t="s">
        <v>44</v>
      </c>
      <c r="Z351" s="24">
        <v>8106</v>
      </c>
      <c r="AA351" s="24">
        <v>60</v>
      </c>
      <c r="AB351" s="24">
        <v>170</v>
      </c>
      <c r="AC351" s="24">
        <v>160</v>
      </c>
      <c r="AD351" s="23" t="s">
        <v>28</v>
      </c>
      <c r="AE351" s="23" t="s">
        <v>23</v>
      </c>
      <c r="AF351" s="23" t="s">
        <v>11</v>
      </c>
      <c r="AG351" s="23"/>
      <c r="AH351" s="23"/>
      <c r="AI351" s="23" t="s">
        <v>12</v>
      </c>
      <c r="AJ351" s="23" t="s">
        <v>11</v>
      </c>
      <c r="AK351" s="23" t="s">
        <v>23</v>
      </c>
      <c r="AL351" s="23" t="s">
        <v>25</v>
      </c>
      <c r="AM351" s="23" t="s">
        <v>82</v>
      </c>
      <c r="AN351" s="23" t="s">
        <v>14</v>
      </c>
      <c r="AO351" s="23" t="s">
        <v>26</v>
      </c>
      <c r="AP351" s="23" t="s">
        <v>36</v>
      </c>
      <c r="AQ351" s="23" t="s">
        <v>26</v>
      </c>
      <c r="AR351" s="23"/>
      <c r="AS351" s="23" t="s">
        <v>25</v>
      </c>
      <c r="AT351" s="23" t="s">
        <v>82</v>
      </c>
      <c r="AU351" s="23" t="s">
        <v>14</v>
      </c>
      <c r="AV351" s="25" t="s">
        <v>26</v>
      </c>
      <c r="AW351" s="25" t="s">
        <v>26</v>
      </c>
      <c r="AX351" s="26">
        <v>22</v>
      </c>
      <c r="AY351" s="26">
        <v>217.62</v>
      </c>
      <c r="AZ351" s="25" t="s">
        <v>14</v>
      </c>
      <c r="BA351" s="25" t="s">
        <v>14</v>
      </c>
      <c r="BB351" s="23" t="s">
        <v>26</v>
      </c>
      <c r="BC351" s="23" t="s">
        <v>15</v>
      </c>
      <c r="BD351" s="23" t="s">
        <v>26</v>
      </c>
      <c r="BE351" s="23" t="s">
        <v>11</v>
      </c>
      <c r="BF351" s="23" t="s">
        <v>48</v>
      </c>
      <c r="BG351" s="23" t="s">
        <v>11</v>
      </c>
      <c r="BH351" s="23" t="s">
        <v>17</v>
      </c>
      <c r="BI351" s="23" t="s">
        <v>26</v>
      </c>
      <c r="BJ351" s="23"/>
      <c r="BK351" s="23" t="s">
        <v>11</v>
      </c>
      <c r="BL351" s="23" t="s">
        <v>11</v>
      </c>
      <c r="BM351" s="23" t="s">
        <v>11</v>
      </c>
      <c r="BN351" s="23"/>
      <c r="BO351" s="24">
        <v>10</v>
      </c>
      <c r="BP351" s="24">
        <v>255</v>
      </c>
      <c r="BQ351" s="24">
        <v>250</v>
      </c>
      <c r="BR351" s="24">
        <v>246</v>
      </c>
      <c r="BS351" s="24">
        <v>200</v>
      </c>
      <c r="BT351" s="23"/>
      <c r="BU351" s="23"/>
      <c r="BV351" s="24">
        <v>16.5</v>
      </c>
      <c r="BW351" s="24">
        <v>0.25</v>
      </c>
      <c r="BX351" s="23"/>
      <c r="BY351" s="24">
        <v>0.17</v>
      </c>
      <c r="BZ351" s="27">
        <v>0.25</v>
      </c>
      <c r="CA351" s="27">
        <v>0.17</v>
      </c>
      <c r="CB351" s="25"/>
      <c r="CC351" s="25"/>
      <c r="CD351" s="28">
        <v>16.7</v>
      </c>
      <c r="CE351" s="28">
        <v>0.25</v>
      </c>
      <c r="CF351" s="25"/>
      <c r="CG351" s="28">
        <v>0.18</v>
      </c>
      <c r="CH351" s="28">
        <v>19.690000000000001</v>
      </c>
      <c r="CI351" s="28">
        <v>0.5</v>
      </c>
      <c r="CJ351" s="28">
        <v>0.5</v>
      </c>
      <c r="CK351" s="28">
        <v>0</v>
      </c>
      <c r="CL351" s="28">
        <v>0</v>
      </c>
      <c r="CM351" s="28">
        <v>0.4</v>
      </c>
      <c r="CN351" s="25"/>
      <c r="CO351" s="28">
        <v>0</v>
      </c>
      <c r="CP351" s="30" t="s">
        <v>5</v>
      </c>
      <c r="CQ351" s="8">
        <f t="shared" si="56"/>
        <v>8105.8726220016542</v>
      </c>
      <c r="CR351" s="8">
        <f t="shared" si="57"/>
        <v>24</v>
      </c>
      <c r="CS351" s="8">
        <f t="shared" si="58"/>
        <v>2</v>
      </c>
      <c r="CT351" s="8">
        <f t="shared" si="59"/>
        <v>30</v>
      </c>
      <c r="CU351" s="8">
        <f t="shared" si="60"/>
        <v>200</v>
      </c>
      <c r="CV351" s="10">
        <f t="shared" si="61"/>
        <v>55493.1</v>
      </c>
      <c r="CW351" s="10">
        <f t="shared" si="64"/>
        <v>55.493099999999998</v>
      </c>
      <c r="CX351" s="8" t="str">
        <f t="shared" si="62"/>
        <v>No</v>
      </c>
      <c r="CY351" s="30" t="s">
        <v>11</v>
      </c>
      <c r="CZ351" s="30" t="s">
        <v>11</v>
      </c>
      <c r="DA351" s="31" t="s">
        <v>11</v>
      </c>
      <c r="DB351" s="31" t="s">
        <v>11</v>
      </c>
      <c r="DC351" s="8" t="str">
        <f t="shared" si="63"/>
        <v>No</v>
      </c>
      <c r="DD351" s="8" t="s">
        <v>11</v>
      </c>
      <c r="DE351" s="30" t="s">
        <v>11</v>
      </c>
      <c r="DF351" s="10">
        <f t="shared" si="65"/>
        <v>52.012499999999996</v>
      </c>
      <c r="DG351" s="9">
        <f>IF(S351&lt;Monitors!$H$4,(S351*Monitors!$I$4)+Monitors!$J$4,IF(S351&lt;Monitors!$H$5,(S351*Monitors!$I$5)+Monitors!$J$5,IF(S351&lt;Monitors!$H$6,(S351*Monitors!$I$6)+Monitors!$J$6,IF(S351&lt;Monitors!$H$7,(Monitors!$I$7*S351)+Monitors!$J$7,IF(S351&lt;Monitors!$H$8,(S351*Monitors!$I$8)+Monitors!$J$8,IF(S351&lt;Monitors!$H$9,(S351*Monitors!$I$9)+Monitors!$J$9,IF(S351&lt;Monitors!$H$10,(S351*Monitors!$I$10)+Monitors!$J$10,IF(S351&lt;Monitors!$H$11,(S351*Monitors!$I$11)+Monitors!$J$11,Monitors!$J$12))))))))</f>
        <v>38.587333333333333</v>
      </c>
      <c r="DH351" s="10">
        <f>$DF351-(Monitors!$B$4*'All Data'!$W351)</f>
        <v>41.199179999999998</v>
      </c>
      <c r="DI351" s="10">
        <f>IF($CX351="Yes",DH351-(Monitors!$E$4*(DG351+(Monitors!$B$4*'All Data'!$W351))),'All Data'!DH351)</f>
        <v>41.199179999999998</v>
      </c>
      <c r="DJ351" s="10">
        <f>IF(DD351="Yes",'All Data'!DI351-(DG351*Monitors!$C$4),'All Data'!DI351)</f>
        <v>41.199179999999998</v>
      </c>
      <c r="DK351" s="10">
        <f>IF($DE351="Yes",DJ351-(DG351*Monitors!$D$4),'All Data'!DJ351)</f>
        <v>41.199179999999998</v>
      </c>
      <c r="DL351" s="10">
        <f>IF($CZ351="Yes",DK351-Monitors!$C$7,'All Data'!DK351)</f>
        <v>41.199179999999998</v>
      </c>
      <c r="DM351" s="10">
        <f>IF($DA351="Yes",DL351-Monitors!$D$7,'All Data'!DL351)</f>
        <v>41.199179999999998</v>
      </c>
      <c r="DN351" s="10">
        <f>IF(DB351="Yes",DM351-((DG351+(W351*Monitors!$B$4))*Monitors!$F$4),'All Data'!DM351)</f>
        <v>41.199179999999998</v>
      </c>
      <c r="DO351" s="8" t="str">
        <f t="shared" si="66"/>
        <v>No</v>
      </c>
      <c r="DP351" s="10">
        <v>2.2197240000000003</v>
      </c>
      <c r="DQ351" s="10">
        <v>14.280276000000001</v>
      </c>
      <c r="DR351" s="10">
        <v>14.280276000000001</v>
      </c>
      <c r="DS351" s="9">
        <v>20.692082851837142</v>
      </c>
      <c r="DT351" s="9" t="s">
        <v>23</v>
      </c>
      <c r="DU351" s="14">
        <v>0</v>
      </c>
    </row>
    <row r="352" spans="1:125" ht="18" customHeight="1">
      <c r="A352" s="29">
        <v>351</v>
      </c>
      <c r="B352" s="29">
        <v>9</v>
      </c>
      <c r="C352" s="29">
        <v>465</v>
      </c>
      <c r="D352" s="21">
        <v>41496</v>
      </c>
      <c r="E352" s="21">
        <v>41400</v>
      </c>
      <c r="F352" s="21">
        <v>41444</v>
      </c>
      <c r="G352" s="20" t="s">
        <v>4</v>
      </c>
      <c r="H352" s="20" t="s">
        <v>573</v>
      </c>
      <c r="I352" s="22">
        <v>6</v>
      </c>
      <c r="J352" s="20" t="s">
        <v>5</v>
      </c>
      <c r="K352" s="20"/>
      <c r="L352" s="20" t="s">
        <v>6</v>
      </c>
      <c r="M352" s="23"/>
      <c r="N352" s="23" t="s">
        <v>7</v>
      </c>
      <c r="O352" s="23"/>
      <c r="P352" s="24">
        <v>11.7</v>
      </c>
      <c r="Q352" s="24">
        <v>18.7</v>
      </c>
      <c r="R352" s="24">
        <v>22</v>
      </c>
      <c r="S352" s="24">
        <v>217.4</v>
      </c>
      <c r="T352" s="24">
        <v>1.6</v>
      </c>
      <c r="U352" s="24">
        <v>1050</v>
      </c>
      <c r="V352" s="24">
        <v>1680</v>
      </c>
      <c r="W352" s="24">
        <v>1.764</v>
      </c>
      <c r="X352" s="23" t="s">
        <v>44</v>
      </c>
      <c r="Y352" s="23" t="s">
        <v>44</v>
      </c>
      <c r="Z352" s="24">
        <v>8113</v>
      </c>
      <c r="AA352" s="24">
        <v>60</v>
      </c>
      <c r="AB352" s="24">
        <v>170</v>
      </c>
      <c r="AC352" s="24">
        <v>160</v>
      </c>
      <c r="AD352" s="23" t="s">
        <v>10</v>
      </c>
      <c r="AE352" s="23" t="s">
        <v>11</v>
      </c>
      <c r="AF352" s="23" t="s">
        <v>11</v>
      </c>
      <c r="AG352" s="23"/>
      <c r="AH352" s="23"/>
      <c r="AI352" s="23" t="s">
        <v>12</v>
      </c>
      <c r="AJ352" s="23" t="s">
        <v>11</v>
      </c>
      <c r="AK352" s="23" t="s">
        <v>23</v>
      </c>
      <c r="AL352" s="23" t="s">
        <v>78</v>
      </c>
      <c r="AM352" s="23"/>
      <c r="AN352" s="23" t="s">
        <v>72</v>
      </c>
      <c r="AO352" s="23"/>
      <c r="AP352" s="23" t="s">
        <v>14</v>
      </c>
      <c r="AQ352" s="23"/>
      <c r="AR352" s="23"/>
      <c r="AS352" s="23" t="s">
        <v>78</v>
      </c>
      <c r="AT352" s="23"/>
      <c r="AU352" s="23" t="s">
        <v>83</v>
      </c>
      <c r="AV352" s="25"/>
      <c r="AW352" s="25"/>
      <c r="AX352" s="26">
        <v>22</v>
      </c>
      <c r="AY352" s="26">
        <v>217.4</v>
      </c>
      <c r="AZ352" s="25" t="s">
        <v>72</v>
      </c>
      <c r="BA352" s="25" t="s">
        <v>83</v>
      </c>
      <c r="BB352" s="23"/>
      <c r="BC352" s="23" t="s">
        <v>15</v>
      </c>
      <c r="BD352" s="23"/>
      <c r="BE352" s="23" t="s">
        <v>11</v>
      </c>
      <c r="BF352" s="23" t="s">
        <v>433</v>
      </c>
      <c r="BG352" s="23" t="s">
        <v>11</v>
      </c>
      <c r="BH352" s="23" t="s">
        <v>17</v>
      </c>
      <c r="BI352" s="23"/>
      <c r="BJ352" s="23" t="s">
        <v>18</v>
      </c>
      <c r="BK352" s="23" t="s">
        <v>11</v>
      </c>
      <c r="BL352" s="23" t="s">
        <v>11</v>
      </c>
      <c r="BM352" s="23"/>
      <c r="BN352" s="23"/>
      <c r="BO352" s="24">
        <v>15</v>
      </c>
      <c r="BP352" s="24">
        <v>248</v>
      </c>
      <c r="BQ352" s="24">
        <v>250</v>
      </c>
      <c r="BR352" s="24">
        <v>248</v>
      </c>
      <c r="BS352" s="24">
        <v>201</v>
      </c>
      <c r="BT352" s="23"/>
      <c r="BU352" s="23"/>
      <c r="BV352" s="24">
        <v>16.7</v>
      </c>
      <c r="BW352" s="24">
        <v>0.16</v>
      </c>
      <c r="BX352" s="24">
        <v>0.15</v>
      </c>
      <c r="BY352" s="24">
        <v>0.14000000000000001</v>
      </c>
      <c r="BZ352" s="27">
        <v>0.16</v>
      </c>
      <c r="CA352" s="27">
        <v>0.14000000000000001</v>
      </c>
      <c r="CB352" s="25"/>
      <c r="CC352" s="25"/>
      <c r="CD352" s="28">
        <v>16.829999999999998</v>
      </c>
      <c r="CE352" s="28">
        <v>0.23</v>
      </c>
      <c r="CF352" s="28">
        <v>0.21</v>
      </c>
      <c r="CG352" s="28">
        <v>0.2</v>
      </c>
      <c r="CH352" s="28">
        <v>19.7</v>
      </c>
      <c r="CI352" s="28">
        <v>1</v>
      </c>
      <c r="CJ352" s="28">
        <v>0.5</v>
      </c>
      <c r="CK352" s="25"/>
      <c r="CL352" s="25"/>
      <c r="CM352" s="28">
        <v>0.49</v>
      </c>
      <c r="CN352" s="25"/>
      <c r="CO352" s="28">
        <v>0</v>
      </c>
      <c r="CP352" s="30" t="s">
        <v>5</v>
      </c>
      <c r="CQ352" s="8">
        <f t="shared" si="56"/>
        <v>8114.0754369825208</v>
      </c>
      <c r="CR352" s="8">
        <f t="shared" si="57"/>
        <v>24</v>
      </c>
      <c r="CS352" s="8">
        <f t="shared" si="58"/>
        <v>2</v>
      </c>
      <c r="CT352" s="8">
        <f t="shared" si="59"/>
        <v>30</v>
      </c>
      <c r="CU352" s="8">
        <f t="shared" si="60"/>
        <v>200</v>
      </c>
      <c r="CV352" s="10">
        <f t="shared" si="61"/>
        <v>53915.200000000004</v>
      </c>
      <c r="CW352" s="10">
        <f t="shared" si="64"/>
        <v>53.915200000000006</v>
      </c>
      <c r="CX352" s="8" t="str">
        <f t="shared" si="62"/>
        <v>No</v>
      </c>
      <c r="CY352" s="30" t="s">
        <v>11</v>
      </c>
      <c r="CZ352" s="30" t="s">
        <v>11</v>
      </c>
      <c r="DA352" s="31" t="s">
        <v>11</v>
      </c>
      <c r="DB352" s="31" t="s">
        <v>11</v>
      </c>
      <c r="DC352" s="8" t="str">
        <f t="shared" si="63"/>
        <v>No</v>
      </c>
      <c r="DD352" s="8" t="s">
        <v>11</v>
      </c>
      <c r="DE352" s="30" t="s">
        <v>11</v>
      </c>
      <c r="DF352" s="10">
        <f t="shared" si="65"/>
        <v>52.113239999999998</v>
      </c>
      <c r="DG352" s="9">
        <f>IF(S352&lt;Monitors!$H$4,(S352*Monitors!$I$4)+Monitors!$J$4,IF(S352&lt;Monitors!$H$5,(S352*Monitors!$I$5)+Monitors!$J$5,IF(S352&lt;Monitors!$H$6,(S352*Monitors!$I$6)+Monitors!$J$6,IF(S352&lt;Monitors!$H$7,(Monitors!$I$7*S352)+Monitors!$J$7,IF(S352&lt;Monitors!$H$8,(S352*Monitors!$I$8)+Monitors!$J$8,IF(S352&lt;Monitors!$H$9,(S352*Monitors!$I$9)+Monitors!$J$9,IF(S352&lt;Monitors!$H$10,(S352*Monitors!$I$10)+Monitors!$J$10,IF(S352&lt;Monitors!$H$11,(S352*Monitors!$I$11)+Monitors!$J$11,Monitors!$J$12))))))))</f>
        <v>38.58</v>
      </c>
      <c r="DH352" s="10">
        <f>$DF352-(Monitors!$B$4*'All Data'!$W352)</f>
        <v>41.29992</v>
      </c>
      <c r="DI352" s="10">
        <f>IF($CX352="Yes",DH352-(Monitors!$E$4*(DG352+(Monitors!$B$4*'All Data'!$W352))),'All Data'!DH352)</f>
        <v>41.29992</v>
      </c>
      <c r="DJ352" s="10">
        <f>IF(DD352="Yes",'All Data'!DI352-(DG352*Monitors!$C$4),'All Data'!DI352)</f>
        <v>41.29992</v>
      </c>
      <c r="DK352" s="10">
        <f>IF($DE352="Yes",DJ352-(DG352*Monitors!$D$4),'All Data'!DJ352)</f>
        <v>41.29992</v>
      </c>
      <c r="DL352" s="10">
        <f>IF($CZ352="Yes",DK352-Monitors!$C$7,'All Data'!DK352)</f>
        <v>41.29992</v>
      </c>
      <c r="DM352" s="10">
        <f>IF($DA352="Yes",DL352-Monitors!$D$7,'All Data'!DL352)</f>
        <v>41.29992</v>
      </c>
      <c r="DN352" s="10">
        <f>IF(DB352="Yes",DM352-((DG352+(W352*Monitors!$B$4))*Monitors!$F$4),'All Data'!DM352)</f>
        <v>41.29992</v>
      </c>
      <c r="DO352" s="8" t="str">
        <f t="shared" si="66"/>
        <v>No</v>
      </c>
      <c r="DP352" s="10">
        <v>2.1566080000000003</v>
      </c>
      <c r="DQ352" s="10">
        <v>14.543391999999999</v>
      </c>
      <c r="DR352" s="10">
        <v>14.543391999999999</v>
      </c>
      <c r="DS352" s="9">
        <v>20.671457655006158</v>
      </c>
      <c r="DT352" s="9" t="s">
        <v>23</v>
      </c>
      <c r="DU352" s="14">
        <v>0</v>
      </c>
    </row>
    <row r="353" spans="1:125" ht="18" customHeight="1">
      <c r="A353" s="29">
        <v>352</v>
      </c>
      <c r="B353" s="29">
        <v>47</v>
      </c>
      <c r="C353" s="29">
        <v>96</v>
      </c>
      <c r="D353" s="21">
        <v>41353</v>
      </c>
      <c r="E353" s="21">
        <v>41589</v>
      </c>
      <c r="F353" s="21">
        <v>41603</v>
      </c>
      <c r="G353" s="20" t="s">
        <v>4</v>
      </c>
      <c r="H353" s="20" t="s">
        <v>26</v>
      </c>
      <c r="I353" s="22">
        <v>6</v>
      </c>
      <c r="J353" s="20" t="s">
        <v>5</v>
      </c>
      <c r="K353" s="20" t="s">
        <v>26</v>
      </c>
      <c r="L353" s="20" t="s">
        <v>6</v>
      </c>
      <c r="M353" s="23" t="s">
        <v>26</v>
      </c>
      <c r="N353" s="23" t="s">
        <v>7</v>
      </c>
      <c r="O353" s="23" t="s">
        <v>26</v>
      </c>
      <c r="P353" s="24">
        <v>11.7</v>
      </c>
      <c r="Q353" s="24">
        <v>18.7</v>
      </c>
      <c r="R353" s="24">
        <v>22</v>
      </c>
      <c r="S353" s="24">
        <v>217.29</v>
      </c>
      <c r="T353" s="24">
        <v>1.78</v>
      </c>
      <c r="U353" s="24">
        <v>1050</v>
      </c>
      <c r="V353" s="24">
        <v>1680</v>
      </c>
      <c r="W353" s="24">
        <v>1.764</v>
      </c>
      <c r="X353" s="23" t="s">
        <v>44</v>
      </c>
      <c r="Y353" s="23" t="s">
        <v>44</v>
      </c>
      <c r="Z353" s="24">
        <v>8119</v>
      </c>
      <c r="AA353" s="24">
        <v>60</v>
      </c>
      <c r="AB353" s="24">
        <v>170</v>
      </c>
      <c r="AC353" s="24">
        <v>160</v>
      </c>
      <c r="AD353" s="23" t="s">
        <v>300</v>
      </c>
      <c r="AE353" s="23" t="s">
        <v>11</v>
      </c>
      <c r="AF353" s="23" t="s">
        <v>11</v>
      </c>
      <c r="AG353" s="23" t="s">
        <v>26</v>
      </c>
      <c r="AH353" s="23" t="s">
        <v>26</v>
      </c>
      <c r="AI353" s="23" t="s">
        <v>12</v>
      </c>
      <c r="AJ353" s="23" t="s">
        <v>11</v>
      </c>
      <c r="AK353" s="23" t="s">
        <v>23</v>
      </c>
      <c r="AL353" s="23" t="s">
        <v>90</v>
      </c>
      <c r="AM353" s="23" t="s">
        <v>14</v>
      </c>
      <c r="AN353" s="23" t="s">
        <v>14</v>
      </c>
      <c r="AO353" s="23" t="s">
        <v>14</v>
      </c>
      <c r="AP353" s="23" t="s">
        <v>14</v>
      </c>
      <c r="AQ353" s="23" t="s">
        <v>14</v>
      </c>
      <c r="AR353" s="23"/>
      <c r="AS353" s="23" t="s">
        <v>90</v>
      </c>
      <c r="AT353" s="23" t="s">
        <v>14</v>
      </c>
      <c r="AU353" s="23" t="s">
        <v>14</v>
      </c>
      <c r="AV353" s="25" t="s">
        <v>14</v>
      </c>
      <c r="AW353" s="25" t="s">
        <v>14</v>
      </c>
      <c r="AX353" s="26">
        <v>22</v>
      </c>
      <c r="AY353" s="26">
        <v>217.29</v>
      </c>
      <c r="AZ353" s="25" t="s">
        <v>14</v>
      </c>
      <c r="BA353" s="25" t="s">
        <v>14</v>
      </c>
      <c r="BB353" s="23" t="s">
        <v>14</v>
      </c>
      <c r="BC353" s="23" t="s">
        <v>15</v>
      </c>
      <c r="BD353" s="23" t="s">
        <v>14</v>
      </c>
      <c r="BE353" s="23" t="s">
        <v>11</v>
      </c>
      <c r="BF353" s="23" t="s">
        <v>160</v>
      </c>
      <c r="BG353" s="23" t="s">
        <v>11</v>
      </c>
      <c r="BH353" s="23" t="s">
        <v>17</v>
      </c>
      <c r="BI353" s="23" t="s">
        <v>14</v>
      </c>
      <c r="BJ353" s="23"/>
      <c r="BK353" s="23" t="s">
        <v>11</v>
      </c>
      <c r="BL353" s="23" t="s">
        <v>11</v>
      </c>
      <c r="BM353" s="23" t="s">
        <v>11</v>
      </c>
      <c r="BN353" s="23"/>
      <c r="BO353" s="24">
        <v>2.6</v>
      </c>
      <c r="BP353" s="24">
        <v>309</v>
      </c>
      <c r="BQ353" s="24">
        <v>274</v>
      </c>
      <c r="BR353" s="23"/>
      <c r="BS353" s="24">
        <v>200</v>
      </c>
      <c r="BT353" s="23"/>
      <c r="BU353" s="23"/>
      <c r="BV353" s="24">
        <v>16.72</v>
      </c>
      <c r="BW353" s="24">
        <v>0.31</v>
      </c>
      <c r="BX353" s="23"/>
      <c r="BY353" s="24">
        <v>0.22</v>
      </c>
      <c r="BZ353" s="27">
        <v>0.31</v>
      </c>
      <c r="CA353" s="27">
        <v>0.22</v>
      </c>
      <c r="CB353" s="25"/>
      <c r="CC353" s="25"/>
      <c r="CD353" s="28">
        <v>16.57</v>
      </c>
      <c r="CE353" s="28">
        <v>0.34</v>
      </c>
      <c r="CF353" s="25"/>
      <c r="CG353" s="28">
        <v>0.25</v>
      </c>
      <c r="CH353" s="28">
        <v>19.72</v>
      </c>
      <c r="CI353" s="28">
        <v>0.5</v>
      </c>
      <c r="CJ353" s="28">
        <v>0.5</v>
      </c>
      <c r="CK353" s="28">
        <v>0</v>
      </c>
      <c r="CL353" s="28">
        <v>0</v>
      </c>
      <c r="CM353" s="28">
        <v>0.5</v>
      </c>
      <c r="CN353" s="25"/>
      <c r="CO353" s="28">
        <v>0</v>
      </c>
      <c r="CP353" s="30" t="s">
        <v>5</v>
      </c>
      <c r="CQ353" s="8">
        <f t="shared" si="56"/>
        <v>8118.1830733121642</v>
      </c>
      <c r="CR353" s="8">
        <f t="shared" si="57"/>
        <v>24</v>
      </c>
      <c r="CS353" s="8">
        <f t="shared" si="58"/>
        <v>2</v>
      </c>
      <c r="CT353" s="8">
        <f t="shared" si="59"/>
        <v>30</v>
      </c>
      <c r="CU353" s="8">
        <f t="shared" si="60"/>
        <v>300</v>
      </c>
      <c r="CV353" s="10">
        <f t="shared" si="61"/>
        <v>67142.61</v>
      </c>
      <c r="CW353" s="10">
        <f t="shared" si="64"/>
        <v>67.142610000000005</v>
      </c>
      <c r="CX353" s="8" t="str">
        <f t="shared" si="62"/>
        <v>No</v>
      </c>
      <c r="CY353" s="30" t="s">
        <v>11</v>
      </c>
      <c r="CZ353" s="30" t="s">
        <v>11</v>
      </c>
      <c r="DA353" s="31" t="s">
        <v>11</v>
      </c>
      <c r="DB353" s="31" t="s">
        <v>11</v>
      </c>
      <c r="DC353" s="8" t="str">
        <f t="shared" si="63"/>
        <v>No</v>
      </c>
      <c r="DD353" s="8" t="s">
        <v>11</v>
      </c>
      <c r="DE353" s="30" t="s">
        <v>11</v>
      </c>
      <c r="DF353" s="10">
        <f t="shared" si="65"/>
        <v>53.028659999999995</v>
      </c>
      <c r="DG353" s="9">
        <f>IF(S353&lt;Monitors!$H$4,(S353*Monitors!$I$4)+Monitors!$J$4,IF(S353&lt;Monitors!$H$5,(S353*Monitors!$I$5)+Monitors!$J$5,IF(S353&lt;Monitors!$H$6,(S353*Monitors!$I$6)+Monitors!$J$6,IF(S353&lt;Monitors!$H$7,(Monitors!$I$7*S353)+Monitors!$J$7,IF(S353&lt;Monitors!$H$8,(S353*Monitors!$I$8)+Monitors!$J$8,IF(S353&lt;Monitors!$H$9,(S353*Monitors!$I$9)+Monitors!$J$9,IF(S353&lt;Monitors!$H$10,(S353*Monitors!$I$10)+Monitors!$J$10,IF(S353&lt;Monitors!$H$11,(S353*Monitors!$I$11)+Monitors!$J$11,Monitors!$J$12))))))))</f>
        <v>38.576333333333331</v>
      </c>
      <c r="DH353" s="10">
        <f>$DF353-(Monitors!$B$4*'All Data'!$W353)</f>
        <v>42.215339999999998</v>
      </c>
      <c r="DI353" s="10">
        <f>IF($CX353="Yes",DH353-(Monitors!$E$4*(DG353+(Monitors!$B$4*'All Data'!$W353))),'All Data'!DH353)</f>
        <v>42.215339999999998</v>
      </c>
      <c r="DJ353" s="10">
        <f>IF(DD353="Yes",'All Data'!DI353-(DG353*Monitors!$C$4),'All Data'!DI353)</f>
        <v>42.215339999999998</v>
      </c>
      <c r="DK353" s="10">
        <f>IF($DE353="Yes",DJ353-(DG353*Monitors!$D$4),'All Data'!DJ353)</f>
        <v>42.215339999999998</v>
      </c>
      <c r="DL353" s="10">
        <f>IF($CZ353="Yes",DK353-Monitors!$C$7,'All Data'!DK353)</f>
        <v>42.215339999999998</v>
      </c>
      <c r="DM353" s="10">
        <f>IF($DA353="Yes",DL353-Monitors!$D$7,'All Data'!DL353)</f>
        <v>42.215339999999998</v>
      </c>
      <c r="DN353" s="10">
        <f>IF(DB353="Yes",DM353-((DG353+(W353*Monitors!$B$4))*Monitors!$F$4),'All Data'!DM353)</f>
        <v>42.215339999999998</v>
      </c>
      <c r="DO353" s="8" t="str">
        <f t="shared" si="66"/>
        <v>No</v>
      </c>
      <c r="DP353" s="10">
        <v>2.6857044000000001</v>
      </c>
      <c r="DQ353" s="10">
        <v>14.034295599999998</v>
      </c>
      <c r="DR353" s="10">
        <v>14.034295599999998</v>
      </c>
      <c r="DS353" s="9">
        <v>20.661144720848135</v>
      </c>
      <c r="DT353" s="9" t="s">
        <v>23</v>
      </c>
      <c r="DU353" s="14">
        <v>0</v>
      </c>
    </row>
    <row r="354" spans="1:125" ht="18" customHeight="1">
      <c r="A354" s="29">
        <v>353</v>
      </c>
      <c r="B354" s="29">
        <v>5</v>
      </c>
      <c r="C354" s="29">
        <v>460</v>
      </c>
      <c r="D354" s="21">
        <v>41343</v>
      </c>
      <c r="E354" s="21">
        <v>41417</v>
      </c>
      <c r="F354" s="21">
        <v>41424</v>
      </c>
      <c r="G354" s="20" t="s">
        <v>4</v>
      </c>
      <c r="H354" s="20" t="s">
        <v>26</v>
      </c>
      <c r="I354" s="22">
        <v>6</v>
      </c>
      <c r="J354" s="20" t="s">
        <v>5</v>
      </c>
      <c r="K354" s="20" t="s">
        <v>26</v>
      </c>
      <c r="L354" s="20" t="s">
        <v>27</v>
      </c>
      <c r="M354" s="23" t="s">
        <v>27</v>
      </c>
      <c r="N354" s="23" t="s">
        <v>7</v>
      </c>
      <c r="O354" s="23" t="s">
        <v>26</v>
      </c>
      <c r="P354" s="24">
        <v>11.7</v>
      </c>
      <c r="Q354" s="24">
        <v>18.600000000000001</v>
      </c>
      <c r="R354" s="24">
        <v>22</v>
      </c>
      <c r="S354" s="24">
        <v>217.62</v>
      </c>
      <c r="T354" s="24">
        <v>1.6</v>
      </c>
      <c r="U354" s="24">
        <v>1050</v>
      </c>
      <c r="V354" s="24">
        <v>1680</v>
      </c>
      <c r="W354" s="24">
        <v>1.764</v>
      </c>
      <c r="X354" s="23" t="s">
        <v>44</v>
      </c>
      <c r="Y354" s="23" t="s">
        <v>44</v>
      </c>
      <c r="Z354" s="24">
        <v>8106</v>
      </c>
      <c r="AA354" s="24">
        <v>60</v>
      </c>
      <c r="AB354" s="24">
        <v>170</v>
      </c>
      <c r="AC354" s="24">
        <v>160</v>
      </c>
      <c r="AD354" s="23" t="s">
        <v>28</v>
      </c>
      <c r="AE354" s="23" t="s">
        <v>23</v>
      </c>
      <c r="AF354" s="23" t="s">
        <v>11</v>
      </c>
      <c r="AG354" s="23" t="s">
        <v>26</v>
      </c>
      <c r="AH354" s="23" t="s">
        <v>26</v>
      </c>
      <c r="AI354" s="23" t="s">
        <v>12</v>
      </c>
      <c r="AJ354" s="23" t="s">
        <v>11</v>
      </c>
      <c r="AK354" s="23" t="s">
        <v>23</v>
      </c>
      <c r="AL354" s="23" t="s">
        <v>25</v>
      </c>
      <c r="AM354" s="23" t="s">
        <v>14</v>
      </c>
      <c r="AN354" s="23" t="s">
        <v>14</v>
      </c>
      <c r="AO354" s="23" t="s">
        <v>14</v>
      </c>
      <c r="AP354" s="23" t="s">
        <v>14</v>
      </c>
      <c r="AQ354" s="23" t="s">
        <v>14</v>
      </c>
      <c r="AR354" s="23"/>
      <c r="AS354" s="23" t="s">
        <v>25</v>
      </c>
      <c r="AT354" s="23" t="s">
        <v>14</v>
      </c>
      <c r="AU354" s="23" t="s">
        <v>14</v>
      </c>
      <c r="AV354" s="25" t="s">
        <v>14</v>
      </c>
      <c r="AW354" s="25" t="s">
        <v>26</v>
      </c>
      <c r="AX354" s="26">
        <v>22</v>
      </c>
      <c r="AY354" s="26">
        <v>217.62</v>
      </c>
      <c r="AZ354" s="25" t="s">
        <v>14</v>
      </c>
      <c r="BA354" s="25" t="s">
        <v>14</v>
      </c>
      <c r="BB354" s="23" t="s">
        <v>26</v>
      </c>
      <c r="BC354" s="23" t="s">
        <v>15</v>
      </c>
      <c r="BD354" s="23" t="s">
        <v>26</v>
      </c>
      <c r="BE354" s="23" t="s">
        <v>11</v>
      </c>
      <c r="BF354" s="23" t="s">
        <v>48</v>
      </c>
      <c r="BG354" s="23" t="s">
        <v>11</v>
      </c>
      <c r="BH354" s="23" t="s">
        <v>17</v>
      </c>
      <c r="BI354" s="23" t="s">
        <v>14</v>
      </c>
      <c r="BJ354" s="23"/>
      <c r="BK354" s="23" t="s">
        <v>11</v>
      </c>
      <c r="BL354" s="23" t="s">
        <v>11</v>
      </c>
      <c r="BM354" s="23" t="s">
        <v>11</v>
      </c>
      <c r="BN354" s="23"/>
      <c r="BO354" s="24">
        <v>45</v>
      </c>
      <c r="BP354" s="24">
        <v>276</v>
      </c>
      <c r="BQ354" s="24">
        <v>250</v>
      </c>
      <c r="BR354" s="24">
        <v>243</v>
      </c>
      <c r="BS354" s="24">
        <v>200</v>
      </c>
      <c r="BT354" s="23"/>
      <c r="BU354" s="23"/>
      <c r="BV354" s="24">
        <v>17</v>
      </c>
      <c r="BW354" s="24">
        <v>0.3</v>
      </c>
      <c r="BX354" s="23"/>
      <c r="BY354" s="24">
        <v>0.2</v>
      </c>
      <c r="BZ354" s="27">
        <v>0.3</v>
      </c>
      <c r="CA354" s="27">
        <v>0.2</v>
      </c>
      <c r="CB354" s="25"/>
      <c r="CC354" s="25"/>
      <c r="CD354" s="28">
        <v>17.100000000000001</v>
      </c>
      <c r="CE354" s="28">
        <v>0.3</v>
      </c>
      <c r="CF354" s="25"/>
      <c r="CG354" s="28">
        <v>0.2</v>
      </c>
      <c r="CH354" s="28">
        <v>19.690000000000001</v>
      </c>
      <c r="CI354" s="28">
        <v>0.5</v>
      </c>
      <c r="CJ354" s="28">
        <v>0.5</v>
      </c>
      <c r="CK354" s="28">
        <v>0</v>
      </c>
      <c r="CL354" s="28">
        <v>0</v>
      </c>
      <c r="CM354" s="28">
        <v>0.5</v>
      </c>
      <c r="CN354" s="25"/>
      <c r="CO354" s="28">
        <v>0</v>
      </c>
      <c r="CP354" s="30" t="s">
        <v>5</v>
      </c>
      <c r="CQ354" s="8">
        <f t="shared" si="56"/>
        <v>8105.8726220016542</v>
      </c>
      <c r="CR354" s="8">
        <f t="shared" si="57"/>
        <v>24</v>
      </c>
      <c r="CS354" s="8">
        <f t="shared" si="58"/>
        <v>2</v>
      </c>
      <c r="CT354" s="8">
        <f t="shared" si="59"/>
        <v>30</v>
      </c>
      <c r="CU354" s="8">
        <f t="shared" si="60"/>
        <v>200</v>
      </c>
      <c r="CV354" s="10">
        <f t="shared" si="61"/>
        <v>60063.12</v>
      </c>
      <c r="CW354" s="10">
        <f t="shared" si="64"/>
        <v>60.063120000000005</v>
      </c>
      <c r="CX354" s="8" t="str">
        <f t="shared" si="62"/>
        <v>No</v>
      </c>
      <c r="CY354" s="30" t="s">
        <v>11</v>
      </c>
      <c r="CZ354" s="30" t="s">
        <v>11</v>
      </c>
      <c r="DA354" s="31" t="s">
        <v>11</v>
      </c>
      <c r="DB354" s="31" t="s">
        <v>11</v>
      </c>
      <c r="DC354" s="8" t="str">
        <f t="shared" si="63"/>
        <v>No</v>
      </c>
      <c r="DD354" s="8" t="s">
        <v>11</v>
      </c>
      <c r="DE354" s="30" t="s">
        <v>11</v>
      </c>
      <c r="DF354" s="10">
        <f t="shared" si="65"/>
        <v>53.830199999999998</v>
      </c>
      <c r="DG354" s="9">
        <f>IF(S354&lt;Monitors!$H$4,(S354*Monitors!$I$4)+Monitors!$J$4,IF(S354&lt;Monitors!$H$5,(S354*Monitors!$I$5)+Monitors!$J$5,IF(S354&lt;Monitors!$H$6,(S354*Monitors!$I$6)+Monitors!$J$6,IF(S354&lt;Monitors!$H$7,(Monitors!$I$7*S354)+Monitors!$J$7,IF(S354&lt;Monitors!$H$8,(S354*Monitors!$I$8)+Monitors!$J$8,IF(S354&lt;Monitors!$H$9,(S354*Monitors!$I$9)+Monitors!$J$9,IF(S354&lt;Monitors!$H$10,(S354*Monitors!$I$10)+Monitors!$J$10,IF(S354&lt;Monitors!$H$11,(S354*Monitors!$I$11)+Monitors!$J$11,Monitors!$J$12))))))))</f>
        <v>38.587333333333333</v>
      </c>
      <c r="DH354" s="10">
        <f>$DF354-(Monitors!$B$4*'All Data'!$W354)</f>
        <v>43.01688</v>
      </c>
      <c r="DI354" s="10">
        <f>IF($CX354="Yes",DH354-(Monitors!$E$4*(DG354+(Monitors!$B$4*'All Data'!$W354))),'All Data'!DH354)</f>
        <v>43.01688</v>
      </c>
      <c r="DJ354" s="10">
        <f>IF(DD354="Yes",'All Data'!DI354-(DG354*Monitors!$C$4),'All Data'!DI354)</f>
        <v>43.01688</v>
      </c>
      <c r="DK354" s="10">
        <f>IF($DE354="Yes",DJ354-(DG354*Monitors!$D$4),'All Data'!DJ354)</f>
        <v>43.01688</v>
      </c>
      <c r="DL354" s="10">
        <f>IF($CZ354="Yes",DK354-Monitors!$C$7,'All Data'!DK354)</f>
        <v>43.01688</v>
      </c>
      <c r="DM354" s="10">
        <f>IF($DA354="Yes",DL354-Monitors!$D$7,'All Data'!DL354)</f>
        <v>43.01688</v>
      </c>
      <c r="DN354" s="10">
        <f>IF(DB354="Yes",DM354-((DG354+(W354*Monitors!$B$4))*Monitors!$F$4),'All Data'!DM354)</f>
        <v>43.01688</v>
      </c>
      <c r="DO354" s="8" t="str">
        <f t="shared" si="66"/>
        <v>No</v>
      </c>
      <c r="DP354" s="10">
        <v>2.4025248000000001</v>
      </c>
      <c r="DQ354" s="10">
        <v>14.5974752</v>
      </c>
      <c r="DR354" s="10">
        <v>14.5974752</v>
      </c>
      <c r="DS354" s="9">
        <v>20.692082851837142</v>
      </c>
      <c r="DT354" s="9" t="s">
        <v>23</v>
      </c>
      <c r="DU354" s="14">
        <v>0</v>
      </c>
    </row>
    <row r="355" spans="1:125" ht="18" customHeight="1">
      <c r="A355" s="29">
        <v>354</v>
      </c>
      <c r="B355" s="29">
        <v>47</v>
      </c>
      <c r="C355" s="29">
        <v>95</v>
      </c>
      <c r="D355" s="21">
        <v>41414</v>
      </c>
      <c r="E355" s="21">
        <v>41415</v>
      </c>
      <c r="F355" s="21">
        <v>41421</v>
      </c>
      <c r="G355" s="20" t="s">
        <v>4</v>
      </c>
      <c r="H355" s="20" t="s">
        <v>26</v>
      </c>
      <c r="I355" s="22">
        <v>6</v>
      </c>
      <c r="J355" s="20" t="s">
        <v>5</v>
      </c>
      <c r="K355" s="20" t="s">
        <v>26</v>
      </c>
      <c r="L355" s="20" t="s">
        <v>6</v>
      </c>
      <c r="M355" s="23" t="s">
        <v>26</v>
      </c>
      <c r="N355" s="23" t="s">
        <v>7</v>
      </c>
      <c r="O355" s="23" t="s">
        <v>26</v>
      </c>
      <c r="P355" s="24">
        <v>11.7</v>
      </c>
      <c r="Q355" s="24">
        <v>18.7</v>
      </c>
      <c r="R355" s="24">
        <v>22</v>
      </c>
      <c r="S355" s="24">
        <v>217.46</v>
      </c>
      <c r="T355" s="24">
        <v>1.6</v>
      </c>
      <c r="U355" s="24">
        <v>1050</v>
      </c>
      <c r="V355" s="24">
        <v>1680</v>
      </c>
      <c r="W355" s="24">
        <v>1.764</v>
      </c>
      <c r="X355" s="23" t="s">
        <v>44</v>
      </c>
      <c r="Y355" s="23" t="s">
        <v>44</v>
      </c>
      <c r="Z355" s="24">
        <v>8112</v>
      </c>
      <c r="AA355" s="24">
        <v>60</v>
      </c>
      <c r="AB355" s="24">
        <v>170</v>
      </c>
      <c r="AC355" s="24">
        <v>160</v>
      </c>
      <c r="AD355" s="23" t="s">
        <v>977</v>
      </c>
      <c r="AE355" s="23" t="s">
        <v>23</v>
      </c>
      <c r="AF355" s="23" t="s">
        <v>11</v>
      </c>
      <c r="AG355" s="23" t="s">
        <v>26</v>
      </c>
      <c r="AH355" s="23" t="s">
        <v>26</v>
      </c>
      <c r="AI355" s="23" t="s">
        <v>12</v>
      </c>
      <c r="AJ355" s="23" t="s">
        <v>11</v>
      </c>
      <c r="AK355" s="23" t="s">
        <v>23</v>
      </c>
      <c r="AL355" s="23" t="s">
        <v>13</v>
      </c>
      <c r="AM355" s="23" t="s">
        <v>14</v>
      </c>
      <c r="AN355" s="23" t="s">
        <v>14</v>
      </c>
      <c r="AO355" s="23" t="s">
        <v>14</v>
      </c>
      <c r="AP355" s="23" t="s">
        <v>36</v>
      </c>
      <c r="AQ355" s="23" t="s">
        <v>14</v>
      </c>
      <c r="AR355" s="23"/>
      <c r="AS355" s="23" t="s">
        <v>13</v>
      </c>
      <c r="AT355" s="23" t="s">
        <v>14</v>
      </c>
      <c r="AU355" s="23" t="s">
        <v>14</v>
      </c>
      <c r="AV355" s="25" t="s">
        <v>14</v>
      </c>
      <c r="AW355" s="25" t="s">
        <v>14</v>
      </c>
      <c r="AX355" s="26">
        <v>22</v>
      </c>
      <c r="AY355" s="26">
        <v>217.46</v>
      </c>
      <c r="AZ355" s="25" t="s">
        <v>14</v>
      </c>
      <c r="BA355" s="25" t="s">
        <v>14</v>
      </c>
      <c r="BB355" s="23" t="s">
        <v>14</v>
      </c>
      <c r="BC355" s="23" t="s">
        <v>15</v>
      </c>
      <c r="BD355" s="23" t="s">
        <v>14</v>
      </c>
      <c r="BE355" s="23" t="s">
        <v>11</v>
      </c>
      <c r="BF355" s="23" t="s">
        <v>415</v>
      </c>
      <c r="BG355" s="23" t="s">
        <v>11</v>
      </c>
      <c r="BH355" s="23" t="s">
        <v>17</v>
      </c>
      <c r="BI355" s="23" t="s">
        <v>14</v>
      </c>
      <c r="BJ355" s="23"/>
      <c r="BK355" s="23" t="s">
        <v>11</v>
      </c>
      <c r="BL355" s="23" t="s">
        <v>11</v>
      </c>
      <c r="BM355" s="23" t="s">
        <v>11</v>
      </c>
      <c r="BN355" s="23"/>
      <c r="BO355" s="24">
        <v>33.700000000000003</v>
      </c>
      <c r="BP355" s="24">
        <v>298</v>
      </c>
      <c r="BQ355" s="24">
        <v>250</v>
      </c>
      <c r="BR355" s="24">
        <v>252</v>
      </c>
      <c r="BS355" s="24">
        <v>200</v>
      </c>
      <c r="BT355" s="23"/>
      <c r="BU355" s="23"/>
      <c r="BV355" s="24">
        <v>17.100000000000001</v>
      </c>
      <c r="BW355" s="24">
        <v>0.28000000000000003</v>
      </c>
      <c r="BX355" s="23"/>
      <c r="BY355" s="24">
        <v>0.22</v>
      </c>
      <c r="BZ355" s="27">
        <v>0.28000000000000003</v>
      </c>
      <c r="CA355" s="27">
        <v>0.22</v>
      </c>
      <c r="CB355" s="25"/>
      <c r="CC355" s="25"/>
      <c r="CD355" s="28">
        <v>17.14</v>
      </c>
      <c r="CE355" s="28">
        <v>0.3</v>
      </c>
      <c r="CF355" s="25"/>
      <c r="CG355" s="28">
        <v>0.24</v>
      </c>
      <c r="CH355" s="28">
        <v>19.72</v>
      </c>
      <c r="CI355" s="28">
        <v>0.5</v>
      </c>
      <c r="CJ355" s="28">
        <v>0.5</v>
      </c>
      <c r="CK355" s="28">
        <v>0</v>
      </c>
      <c r="CL355" s="28">
        <v>0</v>
      </c>
      <c r="CM355" s="28">
        <v>0.63</v>
      </c>
      <c r="CN355" s="25"/>
      <c r="CO355" s="28">
        <v>0</v>
      </c>
      <c r="CP355" s="30" t="s">
        <v>5</v>
      </c>
      <c r="CQ355" s="8">
        <f t="shared" si="56"/>
        <v>8111.8366596155611</v>
      </c>
      <c r="CR355" s="8">
        <f t="shared" si="57"/>
        <v>24</v>
      </c>
      <c r="CS355" s="8">
        <f t="shared" si="58"/>
        <v>2</v>
      </c>
      <c r="CT355" s="8">
        <f t="shared" si="59"/>
        <v>30</v>
      </c>
      <c r="CU355" s="8">
        <f t="shared" si="60"/>
        <v>200</v>
      </c>
      <c r="CV355" s="10">
        <f t="shared" si="61"/>
        <v>64803.08</v>
      </c>
      <c r="CW355" s="10">
        <f t="shared" si="64"/>
        <v>64.803080000000008</v>
      </c>
      <c r="CX355" s="8" t="str">
        <f t="shared" si="62"/>
        <v>No</v>
      </c>
      <c r="CY355" s="30" t="s">
        <v>11</v>
      </c>
      <c r="CZ355" s="30" t="s">
        <v>11</v>
      </c>
      <c r="DA355" s="31" t="s">
        <v>11</v>
      </c>
      <c r="DB355" s="31" t="s">
        <v>11</v>
      </c>
      <c r="DC355" s="8" t="str">
        <f t="shared" si="63"/>
        <v>No</v>
      </c>
      <c r="DD355" s="8" t="s">
        <v>11</v>
      </c>
      <c r="DE355" s="30" t="s">
        <v>11</v>
      </c>
      <c r="DF355" s="10">
        <f t="shared" si="65"/>
        <v>54.022920000000006</v>
      </c>
      <c r="DG355" s="9">
        <f>IF(S355&lt;Monitors!$H$4,(S355*Monitors!$I$4)+Monitors!$J$4,IF(S355&lt;Monitors!$H$5,(S355*Monitors!$I$5)+Monitors!$J$5,IF(S355&lt;Monitors!$H$6,(S355*Monitors!$I$6)+Monitors!$J$6,IF(S355&lt;Monitors!$H$7,(Monitors!$I$7*S355)+Monitors!$J$7,IF(S355&lt;Monitors!$H$8,(S355*Monitors!$I$8)+Monitors!$J$8,IF(S355&lt;Monitors!$H$9,(S355*Monitors!$I$9)+Monitors!$J$9,IF(S355&lt;Monitors!$H$10,(S355*Monitors!$I$10)+Monitors!$J$10,IF(S355&lt;Monitors!$H$11,(S355*Monitors!$I$11)+Monitors!$J$11,Monitors!$J$12))))))))</f>
        <v>38.582000000000001</v>
      </c>
      <c r="DH355" s="10">
        <f>$DF355-(Monitors!$B$4*'All Data'!$W355)</f>
        <v>43.209600000000009</v>
      </c>
      <c r="DI355" s="10">
        <f>IF($CX355="Yes",DH355-(Monitors!$E$4*(DG355+(Monitors!$B$4*'All Data'!$W355))),'All Data'!DH355)</f>
        <v>43.209600000000009</v>
      </c>
      <c r="DJ355" s="10">
        <f>IF(DD355="Yes",'All Data'!DI355-(DG355*Monitors!$C$4),'All Data'!DI355)</f>
        <v>43.209600000000009</v>
      </c>
      <c r="DK355" s="10">
        <f>IF($DE355="Yes",DJ355-(DG355*Monitors!$D$4),'All Data'!DJ355)</f>
        <v>43.209600000000009</v>
      </c>
      <c r="DL355" s="10">
        <f>IF($CZ355="Yes",DK355-Monitors!$C$7,'All Data'!DK355)</f>
        <v>43.209600000000009</v>
      </c>
      <c r="DM355" s="10">
        <f>IF($DA355="Yes",DL355-Monitors!$D$7,'All Data'!DL355)</f>
        <v>43.209600000000009</v>
      </c>
      <c r="DN355" s="10">
        <f>IF(DB355="Yes",DM355-((DG355+(W355*Monitors!$B$4))*Monitors!$F$4),'All Data'!DM355)</f>
        <v>43.209600000000009</v>
      </c>
      <c r="DO355" s="8" t="str">
        <f t="shared" si="66"/>
        <v>No</v>
      </c>
      <c r="DP355" s="10">
        <v>2.5921232000000001</v>
      </c>
      <c r="DQ355" s="10">
        <v>14.507876800000002</v>
      </c>
      <c r="DR355" s="10">
        <v>14.507876800000002</v>
      </c>
      <c r="DS355" s="9">
        <v>20.677082797509904</v>
      </c>
      <c r="DT355" s="9" t="s">
        <v>23</v>
      </c>
      <c r="DU355" s="14">
        <v>0</v>
      </c>
    </row>
    <row r="356" spans="1:125" ht="18" customHeight="1">
      <c r="A356" s="29">
        <v>355</v>
      </c>
      <c r="B356" s="29">
        <v>38</v>
      </c>
      <c r="C356" s="29">
        <v>1068</v>
      </c>
      <c r="D356" s="21">
        <v>41426</v>
      </c>
      <c r="E356" s="21">
        <v>41417</v>
      </c>
      <c r="F356" s="21">
        <v>41423</v>
      </c>
      <c r="G356" s="20" t="s">
        <v>4</v>
      </c>
      <c r="H356" s="20"/>
      <c r="I356" s="22">
        <v>6</v>
      </c>
      <c r="J356" s="20" t="s">
        <v>5</v>
      </c>
      <c r="K356" s="20"/>
      <c r="L356" s="20" t="s">
        <v>6</v>
      </c>
      <c r="M356" s="23"/>
      <c r="N356" s="23" t="s">
        <v>7</v>
      </c>
      <c r="O356" s="23"/>
      <c r="P356" s="24">
        <v>11.7</v>
      </c>
      <c r="Q356" s="24">
        <v>18.7</v>
      </c>
      <c r="R356" s="24">
        <v>22</v>
      </c>
      <c r="S356" s="24">
        <v>217.4</v>
      </c>
      <c r="T356" s="24">
        <v>1.6</v>
      </c>
      <c r="U356" s="24">
        <v>1050</v>
      </c>
      <c r="V356" s="24">
        <v>1680</v>
      </c>
      <c r="W356" s="24">
        <v>1.764</v>
      </c>
      <c r="X356" s="23" t="s">
        <v>44</v>
      </c>
      <c r="Y356" s="23" t="s">
        <v>44</v>
      </c>
      <c r="Z356" s="24">
        <v>8113</v>
      </c>
      <c r="AA356" s="24">
        <v>60</v>
      </c>
      <c r="AB356" s="24">
        <v>170</v>
      </c>
      <c r="AC356" s="24">
        <v>160</v>
      </c>
      <c r="AD356" s="23" t="s">
        <v>10</v>
      </c>
      <c r="AE356" s="23" t="s">
        <v>11</v>
      </c>
      <c r="AF356" s="23" t="s">
        <v>11</v>
      </c>
      <c r="AG356" s="23"/>
      <c r="AH356" s="23"/>
      <c r="AI356" s="23" t="s">
        <v>12</v>
      </c>
      <c r="AJ356" s="23" t="s">
        <v>11</v>
      </c>
      <c r="AK356" s="23" t="s">
        <v>23</v>
      </c>
      <c r="AL356" s="23" t="s">
        <v>13</v>
      </c>
      <c r="AM356" s="23"/>
      <c r="AN356" s="23" t="s">
        <v>14</v>
      </c>
      <c r="AO356" s="23"/>
      <c r="AP356" s="23" t="s">
        <v>14</v>
      </c>
      <c r="AQ356" s="23"/>
      <c r="AR356" s="23"/>
      <c r="AS356" s="23" t="s">
        <v>13</v>
      </c>
      <c r="AT356" s="23"/>
      <c r="AU356" s="23" t="s">
        <v>14</v>
      </c>
      <c r="AV356" s="25"/>
      <c r="AW356" s="25"/>
      <c r="AX356" s="26">
        <v>22</v>
      </c>
      <c r="AY356" s="26">
        <v>217.4</v>
      </c>
      <c r="AZ356" s="25" t="s">
        <v>14</v>
      </c>
      <c r="BA356" s="25" t="s">
        <v>14</v>
      </c>
      <c r="BB356" s="23"/>
      <c r="BC356" s="23" t="s">
        <v>15</v>
      </c>
      <c r="BD356" s="23"/>
      <c r="BE356" s="23" t="s">
        <v>11</v>
      </c>
      <c r="BF356" s="23" t="s">
        <v>64</v>
      </c>
      <c r="BG356" s="23" t="s">
        <v>11</v>
      </c>
      <c r="BH356" s="23" t="s">
        <v>17</v>
      </c>
      <c r="BI356" s="23"/>
      <c r="BJ356" s="23" t="s">
        <v>272</v>
      </c>
      <c r="BK356" s="23" t="s">
        <v>11</v>
      </c>
      <c r="BL356" s="23" t="s">
        <v>11</v>
      </c>
      <c r="BM356" s="23"/>
      <c r="BN356" s="23"/>
      <c r="BO356" s="24">
        <v>13.9</v>
      </c>
      <c r="BP356" s="24">
        <v>236.2</v>
      </c>
      <c r="BQ356" s="24">
        <v>250</v>
      </c>
      <c r="BR356" s="24">
        <v>235</v>
      </c>
      <c r="BS356" s="24">
        <v>200.3</v>
      </c>
      <c r="BT356" s="23"/>
      <c r="BU356" s="23"/>
      <c r="BV356" s="24">
        <v>17.5</v>
      </c>
      <c r="BW356" s="24">
        <v>0.23</v>
      </c>
      <c r="BX356" s="23"/>
      <c r="BY356" s="24">
        <v>0.17</v>
      </c>
      <c r="BZ356" s="27">
        <v>0.23</v>
      </c>
      <c r="CA356" s="27">
        <v>0.17</v>
      </c>
      <c r="CB356" s="25"/>
      <c r="CC356" s="25"/>
      <c r="CD356" s="28">
        <v>17.47</v>
      </c>
      <c r="CE356" s="28">
        <v>0.24</v>
      </c>
      <c r="CF356" s="25"/>
      <c r="CG356" s="28">
        <v>0.18</v>
      </c>
      <c r="CH356" s="28">
        <v>19.7</v>
      </c>
      <c r="CI356" s="28">
        <v>0.5</v>
      </c>
      <c r="CJ356" s="28">
        <v>0.5</v>
      </c>
      <c r="CK356" s="25"/>
      <c r="CL356" s="25"/>
      <c r="CM356" s="28">
        <v>0.5</v>
      </c>
      <c r="CN356" s="25"/>
      <c r="CO356" s="28">
        <v>0</v>
      </c>
      <c r="CP356" s="30" t="s">
        <v>5</v>
      </c>
      <c r="CQ356" s="8">
        <f t="shared" si="56"/>
        <v>8114.0754369825208</v>
      </c>
      <c r="CR356" s="8">
        <f t="shared" si="57"/>
        <v>24</v>
      </c>
      <c r="CS356" s="8">
        <f t="shared" si="58"/>
        <v>2</v>
      </c>
      <c r="CT356" s="8">
        <f t="shared" si="59"/>
        <v>30</v>
      </c>
      <c r="CU356" s="8">
        <f t="shared" si="60"/>
        <v>200</v>
      </c>
      <c r="CV356" s="10">
        <f t="shared" si="61"/>
        <v>51349.88</v>
      </c>
      <c r="CW356" s="10">
        <f t="shared" si="64"/>
        <v>51.349879999999999</v>
      </c>
      <c r="CX356" s="8" t="str">
        <f t="shared" si="62"/>
        <v>No</v>
      </c>
      <c r="CY356" s="30" t="s">
        <v>11</v>
      </c>
      <c r="CZ356" s="30" t="s">
        <v>11</v>
      </c>
      <c r="DA356" s="31" t="s">
        <v>11</v>
      </c>
      <c r="DB356" s="31" t="s">
        <v>11</v>
      </c>
      <c r="DC356" s="8" t="str">
        <f t="shared" si="63"/>
        <v>No</v>
      </c>
      <c r="DD356" s="8" t="s">
        <v>11</v>
      </c>
      <c r="DE356" s="30" t="s">
        <v>11</v>
      </c>
      <c r="DF356" s="10">
        <f t="shared" si="65"/>
        <v>54.964619999999996</v>
      </c>
      <c r="DG356" s="9">
        <f>IF(S356&lt;Monitors!$H$4,(S356*Monitors!$I$4)+Monitors!$J$4,IF(S356&lt;Monitors!$H$5,(S356*Monitors!$I$5)+Monitors!$J$5,IF(S356&lt;Monitors!$H$6,(S356*Monitors!$I$6)+Monitors!$J$6,IF(S356&lt;Monitors!$H$7,(Monitors!$I$7*S356)+Monitors!$J$7,IF(S356&lt;Monitors!$H$8,(S356*Monitors!$I$8)+Monitors!$J$8,IF(S356&lt;Monitors!$H$9,(S356*Monitors!$I$9)+Monitors!$J$9,IF(S356&lt;Monitors!$H$10,(S356*Monitors!$I$10)+Monitors!$J$10,IF(S356&lt;Monitors!$H$11,(S356*Monitors!$I$11)+Monitors!$J$11,Monitors!$J$12))))))))</f>
        <v>38.58</v>
      </c>
      <c r="DH356" s="10">
        <f>$DF356-(Monitors!$B$4*'All Data'!$W356)</f>
        <v>44.151299999999999</v>
      </c>
      <c r="DI356" s="10">
        <f>IF($CX356="Yes",DH356-(Monitors!$E$4*(DG356+(Monitors!$B$4*'All Data'!$W356))),'All Data'!DH356)</f>
        <v>44.151299999999999</v>
      </c>
      <c r="DJ356" s="10">
        <f>IF(DD356="Yes",'All Data'!DI356-(DG356*Monitors!$C$4),'All Data'!DI356)</f>
        <v>44.151299999999999</v>
      </c>
      <c r="DK356" s="10">
        <f>IF($DE356="Yes",DJ356-(DG356*Monitors!$D$4),'All Data'!DJ356)</f>
        <v>44.151299999999999</v>
      </c>
      <c r="DL356" s="10">
        <f>IF($CZ356="Yes",DK356-Monitors!$C$7,'All Data'!DK356)</f>
        <v>44.151299999999999</v>
      </c>
      <c r="DM356" s="10">
        <f>IF($DA356="Yes",DL356-Monitors!$D$7,'All Data'!DL356)</f>
        <v>44.151299999999999</v>
      </c>
      <c r="DN356" s="10">
        <f>IF(DB356="Yes",DM356-((DG356+(W356*Monitors!$B$4))*Monitors!$F$4),'All Data'!DM356)</f>
        <v>44.151299999999999</v>
      </c>
      <c r="DO356" s="8" t="str">
        <f t="shared" si="66"/>
        <v>No</v>
      </c>
      <c r="DP356" s="10">
        <v>2.0539952000000001</v>
      </c>
      <c r="DQ356" s="10">
        <v>15.446004800000001</v>
      </c>
      <c r="DR356" s="10">
        <v>15.446004800000001</v>
      </c>
      <c r="DS356" s="9">
        <v>20.671457655006158</v>
      </c>
      <c r="DT356" s="9" t="s">
        <v>23</v>
      </c>
      <c r="DU356" s="14">
        <v>0</v>
      </c>
    </row>
    <row r="357" spans="1:125" ht="18" customHeight="1">
      <c r="A357" s="29">
        <v>356</v>
      </c>
      <c r="B357" s="29">
        <v>19</v>
      </c>
      <c r="C357" s="29">
        <v>1182</v>
      </c>
      <c r="D357" s="21">
        <v>42036</v>
      </c>
      <c r="E357" s="21">
        <v>42019</v>
      </c>
      <c r="F357" s="21">
        <v>42019</v>
      </c>
      <c r="G357" s="20" t="s">
        <v>4</v>
      </c>
      <c r="H357" s="20"/>
      <c r="I357" s="22">
        <v>6</v>
      </c>
      <c r="J357" s="20" t="s">
        <v>5</v>
      </c>
      <c r="K357" s="20"/>
      <c r="L357" s="20" t="s">
        <v>6</v>
      </c>
      <c r="M357" s="23"/>
      <c r="N357" s="23" t="s">
        <v>7</v>
      </c>
      <c r="O357" s="23"/>
      <c r="P357" s="24">
        <v>12</v>
      </c>
      <c r="Q357" s="24">
        <v>19</v>
      </c>
      <c r="R357" s="24">
        <v>22</v>
      </c>
      <c r="S357" s="24">
        <v>217</v>
      </c>
      <c r="T357" s="24">
        <v>1.6</v>
      </c>
      <c r="U357" s="24">
        <v>1050</v>
      </c>
      <c r="V357" s="24">
        <v>1680</v>
      </c>
      <c r="W357" s="24">
        <v>1.764</v>
      </c>
      <c r="X357" s="23" t="s">
        <v>44</v>
      </c>
      <c r="Y357" s="23" t="s">
        <v>44</v>
      </c>
      <c r="Z357" s="24">
        <v>180</v>
      </c>
      <c r="AA357" s="24">
        <v>60</v>
      </c>
      <c r="AB357" s="24">
        <v>170</v>
      </c>
      <c r="AC357" s="24">
        <v>160</v>
      </c>
      <c r="AD357" s="23" t="s">
        <v>10</v>
      </c>
      <c r="AE357" s="23" t="s">
        <v>11</v>
      </c>
      <c r="AF357" s="23" t="s">
        <v>11</v>
      </c>
      <c r="AG357" s="23"/>
      <c r="AH357" s="23"/>
      <c r="AI357" s="23" t="s">
        <v>12</v>
      </c>
      <c r="AJ357" s="23" t="s">
        <v>11</v>
      </c>
      <c r="AK357" s="23" t="s">
        <v>11</v>
      </c>
      <c r="AL357" s="23" t="s">
        <v>13</v>
      </c>
      <c r="AM357" s="23"/>
      <c r="AN357" s="23" t="s">
        <v>14</v>
      </c>
      <c r="AO357" s="23"/>
      <c r="AP357" s="23" t="s">
        <v>14</v>
      </c>
      <c r="AQ357" s="23"/>
      <c r="AR357" s="23"/>
      <c r="AS357" s="23" t="s">
        <v>13</v>
      </c>
      <c r="AT357" s="23"/>
      <c r="AU357" s="23" t="s">
        <v>14</v>
      </c>
      <c r="AV357" s="25"/>
      <c r="AW357" s="25"/>
      <c r="AX357" s="26">
        <v>22</v>
      </c>
      <c r="AY357" s="26">
        <v>217</v>
      </c>
      <c r="AZ357" s="25" t="s">
        <v>14</v>
      </c>
      <c r="BA357" s="25" t="s">
        <v>14</v>
      </c>
      <c r="BB357" s="23"/>
      <c r="BC357" s="23" t="s">
        <v>24</v>
      </c>
      <c r="BD357" s="23" t="s">
        <v>79</v>
      </c>
      <c r="BE357" s="23" t="s">
        <v>11</v>
      </c>
      <c r="BF357" s="23" t="s">
        <v>64</v>
      </c>
      <c r="BG357" s="23" t="s">
        <v>11</v>
      </c>
      <c r="BH357" s="23" t="s">
        <v>17</v>
      </c>
      <c r="BI357" s="23"/>
      <c r="BJ357" s="23" t="s">
        <v>157</v>
      </c>
      <c r="BK357" s="23" t="s">
        <v>11</v>
      </c>
      <c r="BL357" s="23" t="s">
        <v>11</v>
      </c>
      <c r="BM357" s="23"/>
      <c r="BN357" s="23"/>
      <c r="BO357" s="24">
        <v>7</v>
      </c>
      <c r="BP357" s="24">
        <v>198.1</v>
      </c>
      <c r="BQ357" s="24">
        <v>250</v>
      </c>
      <c r="BR357" s="24">
        <v>166</v>
      </c>
      <c r="BS357" s="24">
        <v>200.1</v>
      </c>
      <c r="BT357" s="23"/>
      <c r="BU357" s="23" t="s">
        <v>20</v>
      </c>
      <c r="BV357" s="24">
        <v>17.59</v>
      </c>
      <c r="BW357" s="24">
        <v>0.4</v>
      </c>
      <c r="BX357" s="24">
        <v>0</v>
      </c>
      <c r="BY357" s="24">
        <v>0.28000000000000003</v>
      </c>
      <c r="BZ357" s="27">
        <v>0.4</v>
      </c>
      <c r="CA357" s="27">
        <v>0.28000000000000003</v>
      </c>
      <c r="CB357" s="25"/>
      <c r="CC357" s="25" t="s">
        <v>20</v>
      </c>
      <c r="CD357" s="28">
        <v>17.87</v>
      </c>
      <c r="CE357" s="28">
        <v>0.41</v>
      </c>
      <c r="CF357" s="28">
        <v>0</v>
      </c>
      <c r="CG357" s="28">
        <v>0.28000000000000003</v>
      </c>
      <c r="CH357" s="28">
        <v>19.7</v>
      </c>
      <c r="CI357" s="28">
        <v>0.5</v>
      </c>
      <c r="CJ357" s="28">
        <v>0.5</v>
      </c>
      <c r="CK357" s="25"/>
      <c r="CL357" s="25"/>
      <c r="CM357" s="28">
        <v>0.5</v>
      </c>
      <c r="CN357" s="25"/>
      <c r="CO357" s="28">
        <v>0</v>
      </c>
      <c r="CP357" s="30" t="s">
        <v>5</v>
      </c>
      <c r="CQ357" s="8">
        <f t="shared" si="56"/>
        <v>8129.0322580645161</v>
      </c>
      <c r="CR357" s="8">
        <f t="shared" si="57"/>
        <v>24</v>
      </c>
      <c r="CS357" s="8">
        <f t="shared" si="58"/>
        <v>2</v>
      </c>
      <c r="CT357" s="8">
        <f t="shared" si="59"/>
        <v>30</v>
      </c>
      <c r="CU357" s="8">
        <f t="shared" si="60"/>
        <v>100</v>
      </c>
      <c r="CV357" s="10">
        <f t="shared" si="61"/>
        <v>42987.7</v>
      </c>
      <c r="CW357" s="10">
        <f t="shared" si="64"/>
        <v>42.987699999999997</v>
      </c>
      <c r="CX357" s="8" t="str">
        <f t="shared" si="62"/>
        <v>No</v>
      </c>
      <c r="CY357" s="30" t="s">
        <v>11</v>
      </c>
      <c r="CZ357" s="30" t="s">
        <v>11</v>
      </c>
      <c r="DA357" s="31" t="s">
        <v>11</v>
      </c>
      <c r="DB357" s="31" t="s">
        <v>11</v>
      </c>
      <c r="DC357" s="8" t="str">
        <f t="shared" si="63"/>
        <v>No</v>
      </c>
      <c r="DD357" s="8" t="s">
        <v>11</v>
      </c>
      <c r="DE357" s="30" t="s">
        <v>11</v>
      </c>
      <c r="DF357" s="10">
        <f t="shared" si="65"/>
        <v>56.208539999999992</v>
      </c>
      <c r="DG357" s="9">
        <f>IF(S357&lt;Monitors!$H$4,(S357*Monitors!$I$4)+Monitors!$J$4,IF(S357&lt;Monitors!$H$5,(S357*Monitors!$I$5)+Monitors!$J$5,IF(S357&lt;Monitors!$H$6,(S357*Monitors!$I$6)+Monitors!$J$6,IF(S357&lt;Monitors!$H$7,(Monitors!$I$7*S357)+Monitors!$J$7,IF(S357&lt;Monitors!$H$8,(S357*Monitors!$I$8)+Monitors!$J$8,IF(S357&lt;Monitors!$H$9,(S357*Monitors!$I$9)+Monitors!$J$9,IF(S357&lt;Monitors!$H$10,(S357*Monitors!$I$10)+Monitors!$J$10,IF(S357&lt;Monitors!$H$11,(S357*Monitors!$I$11)+Monitors!$J$11,Monitors!$J$12))))))))</f>
        <v>38.566666666666663</v>
      </c>
      <c r="DH357" s="10">
        <f>$DF357-(Monitors!$B$4*'All Data'!$W357)</f>
        <v>45.395219999999995</v>
      </c>
      <c r="DI357" s="10">
        <f>IF($CX357="Yes",DH357-(Monitors!$E$4*(DG357+(Monitors!$B$4*'All Data'!$W357))),'All Data'!DH357)</f>
        <v>45.395219999999995</v>
      </c>
      <c r="DJ357" s="10">
        <f>IF(DD357="Yes",'All Data'!DI357-(DG357*Monitors!$C$4),'All Data'!DI357)</f>
        <v>45.395219999999995</v>
      </c>
      <c r="DK357" s="10">
        <f>IF($DE357="Yes",DJ357-(DG357*Monitors!$D$4),'All Data'!DJ357)</f>
        <v>45.395219999999995</v>
      </c>
      <c r="DL357" s="10">
        <f>IF($CZ357="Yes",DK357-Monitors!$C$7,'All Data'!DK357)</f>
        <v>45.395219999999995</v>
      </c>
      <c r="DM357" s="10">
        <f>IF($DA357="Yes",DL357-Monitors!$D$7,'All Data'!DL357)</f>
        <v>45.395219999999995</v>
      </c>
      <c r="DN357" s="10">
        <f>IF(DB357="Yes",DM357-((DG357+(W357*Monitors!$B$4))*Monitors!$F$4),'All Data'!DM357)</f>
        <v>45.395219999999995</v>
      </c>
      <c r="DO357" s="8" t="str">
        <f t="shared" si="66"/>
        <v>No</v>
      </c>
      <c r="DP357" s="10">
        <v>1.719508</v>
      </c>
      <c r="DQ357" s="10">
        <v>15.870492</v>
      </c>
      <c r="DR357" s="10">
        <v>15.870492</v>
      </c>
      <c r="DS357" s="9">
        <v>20.633955004726388</v>
      </c>
      <c r="DT357" s="9" t="s">
        <v>23</v>
      </c>
      <c r="DU357" s="14">
        <v>0</v>
      </c>
    </row>
    <row r="358" spans="1:125" ht="18" customHeight="1">
      <c r="A358" s="29">
        <v>357</v>
      </c>
      <c r="B358" s="29">
        <v>47</v>
      </c>
      <c r="C358" s="29">
        <v>96</v>
      </c>
      <c r="D358" s="21">
        <v>41409</v>
      </c>
      <c r="E358" s="21">
        <v>41418</v>
      </c>
      <c r="F358" s="21">
        <v>41425</v>
      </c>
      <c r="G358" s="20" t="s">
        <v>4</v>
      </c>
      <c r="H358" s="20" t="s">
        <v>26</v>
      </c>
      <c r="I358" s="22">
        <v>6</v>
      </c>
      <c r="J358" s="20" t="s">
        <v>5</v>
      </c>
      <c r="K358" s="20" t="s">
        <v>26</v>
      </c>
      <c r="L358" s="20" t="s">
        <v>27</v>
      </c>
      <c r="M358" s="23" t="s">
        <v>27</v>
      </c>
      <c r="N358" s="23" t="s">
        <v>7</v>
      </c>
      <c r="O358" s="23" t="s">
        <v>26</v>
      </c>
      <c r="P358" s="24">
        <v>11.7</v>
      </c>
      <c r="Q358" s="24">
        <v>18.600000000000001</v>
      </c>
      <c r="R358" s="24">
        <v>22</v>
      </c>
      <c r="S358" s="24">
        <v>217.62</v>
      </c>
      <c r="T358" s="24">
        <v>1.6</v>
      </c>
      <c r="U358" s="24">
        <v>1050</v>
      </c>
      <c r="V358" s="24">
        <v>1680</v>
      </c>
      <c r="W358" s="24">
        <v>1.764</v>
      </c>
      <c r="X358" s="23" t="s">
        <v>44</v>
      </c>
      <c r="Y358" s="23" t="s">
        <v>44</v>
      </c>
      <c r="Z358" s="24">
        <v>8106</v>
      </c>
      <c r="AA358" s="24">
        <v>60</v>
      </c>
      <c r="AB358" s="24">
        <v>170</v>
      </c>
      <c r="AC358" s="24">
        <v>160</v>
      </c>
      <c r="AD358" s="23" t="s">
        <v>28</v>
      </c>
      <c r="AE358" s="23" t="s">
        <v>23</v>
      </c>
      <c r="AF358" s="23" t="s">
        <v>11</v>
      </c>
      <c r="AG358" s="23" t="s">
        <v>26</v>
      </c>
      <c r="AH358" s="23" t="s">
        <v>26</v>
      </c>
      <c r="AI358" s="23" t="s">
        <v>12</v>
      </c>
      <c r="AJ358" s="23" t="s">
        <v>11</v>
      </c>
      <c r="AK358" s="23" t="s">
        <v>23</v>
      </c>
      <c r="AL358" s="23" t="s">
        <v>129</v>
      </c>
      <c r="AM358" s="23" t="s">
        <v>82</v>
      </c>
      <c r="AN358" s="23" t="s">
        <v>14</v>
      </c>
      <c r="AO358" s="23" t="s">
        <v>26</v>
      </c>
      <c r="AP358" s="23" t="s">
        <v>36</v>
      </c>
      <c r="AQ358" s="23" t="s">
        <v>26</v>
      </c>
      <c r="AR358" s="23"/>
      <c r="AS358" s="23" t="s">
        <v>129</v>
      </c>
      <c r="AT358" s="23" t="s">
        <v>82</v>
      </c>
      <c r="AU358" s="23" t="s">
        <v>14</v>
      </c>
      <c r="AV358" s="25" t="s">
        <v>26</v>
      </c>
      <c r="AW358" s="25" t="s">
        <v>26</v>
      </c>
      <c r="AX358" s="26">
        <v>22</v>
      </c>
      <c r="AY358" s="26">
        <v>217.62</v>
      </c>
      <c r="AZ358" s="25" t="s">
        <v>14</v>
      </c>
      <c r="BA358" s="25" t="s">
        <v>14</v>
      </c>
      <c r="BB358" s="23" t="s">
        <v>26</v>
      </c>
      <c r="BC358" s="23" t="s">
        <v>15</v>
      </c>
      <c r="BD358" s="23" t="s">
        <v>26</v>
      </c>
      <c r="BE358" s="23" t="s">
        <v>11</v>
      </c>
      <c r="BF358" s="23" t="s">
        <v>48</v>
      </c>
      <c r="BG358" s="23" t="s">
        <v>11</v>
      </c>
      <c r="BH358" s="23" t="s">
        <v>17</v>
      </c>
      <c r="BI358" s="23" t="s">
        <v>26</v>
      </c>
      <c r="BJ358" s="23"/>
      <c r="BK358" s="23" t="s">
        <v>11</v>
      </c>
      <c r="BL358" s="23" t="s">
        <v>11</v>
      </c>
      <c r="BM358" s="23" t="s">
        <v>11</v>
      </c>
      <c r="BN358" s="23"/>
      <c r="BO358" s="24">
        <v>49</v>
      </c>
      <c r="BP358" s="24">
        <v>306</v>
      </c>
      <c r="BQ358" s="24">
        <v>250</v>
      </c>
      <c r="BR358" s="24">
        <v>243</v>
      </c>
      <c r="BS358" s="24">
        <v>200</v>
      </c>
      <c r="BT358" s="23"/>
      <c r="BU358" s="23"/>
      <c r="BV358" s="24">
        <v>17.61</v>
      </c>
      <c r="BW358" s="24">
        <v>0.35</v>
      </c>
      <c r="BX358" s="23"/>
      <c r="BY358" s="24">
        <v>0.14000000000000001</v>
      </c>
      <c r="BZ358" s="27">
        <v>0.35</v>
      </c>
      <c r="CA358" s="27">
        <v>0.14000000000000001</v>
      </c>
      <c r="CB358" s="25"/>
      <c r="CC358" s="25"/>
      <c r="CD358" s="28">
        <v>17.77</v>
      </c>
      <c r="CE358" s="28">
        <v>0.38</v>
      </c>
      <c r="CF358" s="25"/>
      <c r="CG358" s="28">
        <v>0.16</v>
      </c>
      <c r="CH358" s="28">
        <v>19.690000000000001</v>
      </c>
      <c r="CI358" s="28">
        <v>0.5</v>
      </c>
      <c r="CJ358" s="28">
        <v>0.5</v>
      </c>
      <c r="CK358" s="28">
        <v>0</v>
      </c>
      <c r="CL358" s="28">
        <v>0</v>
      </c>
      <c r="CM358" s="28">
        <v>0.4</v>
      </c>
      <c r="CN358" s="25"/>
      <c r="CO358" s="28">
        <v>0</v>
      </c>
      <c r="CP358" s="30" t="s">
        <v>5</v>
      </c>
      <c r="CQ358" s="8">
        <f t="shared" si="56"/>
        <v>8105.8726220016542</v>
      </c>
      <c r="CR358" s="8">
        <f t="shared" si="57"/>
        <v>24</v>
      </c>
      <c r="CS358" s="8">
        <f t="shared" si="58"/>
        <v>2</v>
      </c>
      <c r="CT358" s="8">
        <f t="shared" si="59"/>
        <v>30</v>
      </c>
      <c r="CU358" s="8">
        <f t="shared" si="60"/>
        <v>300</v>
      </c>
      <c r="CV358" s="10">
        <f t="shared" si="61"/>
        <v>66591.72</v>
      </c>
      <c r="CW358" s="10">
        <f t="shared" si="64"/>
        <v>66.591719999999995</v>
      </c>
      <c r="CX358" s="8" t="str">
        <f t="shared" si="62"/>
        <v>No</v>
      </c>
      <c r="CY358" s="30" t="s">
        <v>11</v>
      </c>
      <c r="CZ358" s="30" t="s">
        <v>11</v>
      </c>
      <c r="DA358" s="31" t="s">
        <v>11</v>
      </c>
      <c r="DB358" s="31" t="s">
        <v>11</v>
      </c>
      <c r="DC358" s="8" t="str">
        <f t="shared" si="63"/>
        <v>No</v>
      </c>
      <c r="DD358" s="8" t="s">
        <v>11</v>
      </c>
      <c r="DE358" s="30" t="s">
        <v>11</v>
      </c>
      <c r="DF358" s="10">
        <f t="shared" si="65"/>
        <v>55.985159999999986</v>
      </c>
      <c r="DG358" s="9">
        <f>IF(S358&lt;Monitors!$H$4,(S358*Monitors!$I$4)+Monitors!$J$4,IF(S358&lt;Monitors!$H$5,(S358*Monitors!$I$5)+Monitors!$J$5,IF(S358&lt;Monitors!$H$6,(S358*Monitors!$I$6)+Monitors!$J$6,IF(S358&lt;Monitors!$H$7,(Monitors!$I$7*S358)+Monitors!$J$7,IF(S358&lt;Monitors!$H$8,(S358*Monitors!$I$8)+Monitors!$J$8,IF(S358&lt;Monitors!$H$9,(S358*Monitors!$I$9)+Monitors!$J$9,IF(S358&lt;Monitors!$H$10,(S358*Monitors!$I$10)+Monitors!$J$10,IF(S358&lt;Monitors!$H$11,(S358*Monitors!$I$11)+Monitors!$J$11,Monitors!$J$12))))))))</f>
        <v>38.587333333333333</v>
      </c>
      <c r="DH358" s="10">
        <f>$DF358-(Monitors!$B$4*'All Data'!$W358)</f>
        <v>45.171839999999989</v>
      </c>
      <c r="DI358" s="10">
        <f>IF($CX358="Yes",DH358-(Monitors!$E$4*(DG358+(Monitors!$B$4*'All Data'!$W358))),'All Data'!DH358)</f>
        <v>45.171839999999989</v>
      </c>
      <c r="DJ358" s="10">
        <f>IF(DD358="Yes",'All Data'!DI358-(DG358*Monitors!$C$4),'All Data'!DI358)</f>
        <v>45.171839999999989</v>
      </c>
      <c r="DK358" s="10">
        <f>IF($DE358="Yes",DJ358-(DG358*Monitors!$D$4),'All Data'!DJ358)</f>
        <v>45.171839999999989</v>
      </c>
      <c r="DL358" s="10">
        <f>IF($CZ358="Yes",DK358-Monitors!$C$7,'All Data'!DK358)</f>
        <v>45.171839999999989</v>
      </c>
      <c r="DM358" s="10">
        <f>IF($DA358="Yes",DL358-Monitors!$D$7,'All Data'!DL358)</f>
        <v>45.171839999999989</v>
      </c>
      <c r="DN358" s="10">
        <f>IF(DB358="Yes",DM358-((DG358+(W358*Monitors!$B$4))*Monitors!$F$4),'All Data'!DM358)</f>
        <v>45.171839999999989</v>
      </c>
      <c r="DO358" s="8" t="str">
        <f t="shared" si="66"/>
        <v>No</v>
      </c>
      <c r="DP358" s="10">
        <v>2.6636688000000004</v>
      </c>
      <c r="DQ358" s="10">
        <v>14.946331199999999</v>
      </c>
      <c r="DR358" s="10">
        <v>14.946331199999999</v>
      </c>
      <c r="DS358" s="9">
        <v>20.692082851837142</v>
      </c>
      <c r="DT358" s="9" t="s">
        <v>23</v>
      </c>
      <c r="DU358" s="14">
        <v>0</v>
      </c>
    </row>
    <row r="359" spans="1:125" ht="18" customHeight="1">
      <c r="A359" s="29">
        <v>358</v>
      </c>
      <c r="B359" s="29">
        <v>38</v>
      </c>
      <c r="C359" s="29">
        <v>1088</v>
      </c>
      <c r="D359" s="21">
        <v>42125</v>
      </c>
      <c r="E359" s="21">
        <v>42104</v>
      </c>
      <c r="F359" s="21">
        <v>42108</v>
      </c>
      <c r="G359" s="20" t="s">
        <v>4</v>
      </c>
      <c r="H359" s="20"/>
      <c r="I359" s="22">
        <v>6</v>
      </c>
      <c r="J359" s="20" t="s">
        <v>5</v>
      </c>
      <c r="K359" s="20"/>
      <c r="L359" s="20" t="s">
        <v>6</v>
      </c>
      <c r="M359" s="23"/>
      <c r="N359" s="23" t="s">
        <v>7</v>
      </c>
      <c r="O359" s="23"/>
      <c r="P359" s="24">
        <v>11.7</v>
      </c>
      <c r="Q359" s="24">
        <v>18.7</v>
      </c>
      <c r="R359" s="24">
        <v>22</v>
      </c>
      <c r="S359" s="24">
        <v>217.4</v>
      </c>
      <c r="T359" s="24">
        <v>1.6</v>
      </c>
      <c r="U359" s="24">
        <v>1050</v>
      </c>
      <c r="V359" s="24">
        <v>1680</v>
      </c>
      <c r="W359" s="24">
        <v>1.764</v>
      </c>
      <c r="X359" s="23" t="s">
        <v>44</v>
      </c>
      <c r="Y359" s="23" t="s">
        <v>44</v>
      </c>
      <c r="Z359" s="24">
        <v>8113</v>
      </c>
      <c r="AA359" s="24">
        <v>60</v>
      </c>
      <c r="AB359" s="24">
        <v>170</v>
      </c>
      <c r="AC359" s="24">
        <v>160</v>
      </c>
      <c r="AD359" s="23" t="s">
        <v>10</v>
      </c>
      <c r="AE359" s="23" t="s">
        <v>11</v>
      </c>
      <c r="AF359" s="23" t="s">
        <v>11</v>
      </c>
      <c r="AG359" s="23"/>
      <c r="AH359" s="23"/>
      <c r="AI359" s="23" t="s">
        <v>12</v>
      </c>
      <c r="AJ359" s="23" t="s">
        <v>11</v>
      </c>
      <c r="AK359" s="23" t="s">
        <v>11</v>
      </c>
      <c r="AL359" s="23" t="s">
        <v>145</v>
      </c>
      <c r="AM359" s="23" t="s">
        <v>1196</v>
      </c>
      <c r="AN359" s="23" t="s">
        <v>14</v>
      </c>
      <c r="AO359" s="23"/>
      <c r="AP359" s="23" t="s">
        <v>36</v>
      </c>
      <c r="AQ359" s="23"/>
      <c r="AR359" s="23"/>
      <c r="AS359" s="23" t="s">
        <v>145</v>
      </c>
      <c r="AT359" s="23" t="s">
        <v>1196</v>
      </c>
      <c r="AU359" s="23" t="s">
        <v>14</v>
      </c>
      <c r="AV359" s="25"/>
      <c r="AW359" s="25"/>
      <c r="AX359" s="26">
        <v>22</v>
      </c>
      <c r="AY359" s="26">
        <v>217.4</v>
      </c>
      <c r="AZ359" s="25" t="s">
        <v>14</v>
      </c>
      <c r="BA359" s="25" t="s">
        <v>14</v>
      </c>
      <c r="BB359" s="23"/>
      <c r="BC359" s="23" t="s">
        <v>15</v>
      </c>
      <c r="BD359" s="23"/>
      <c r="BE359" s="23" t="s">
        <v>11</v>
      </c>
      <c r="BF359" s="23" t="s">
        <v>181</v>
      </c>
      <c r="BG359" s="23" t="s">
        <v>11</v>
      </c>
      <c r="BH359" s="23" t="s">
        <v>17</v>
      </c>
      <c r="BI359" s="23"/>
      <c r="BJ359" s="23" t="s">
        <v>18</v>
      </c>
      <c r="BK359" s="23" t="s">
        <v>11</v>
      </c>
      <c r="BL359" s="23" t="s">
        <v>11</v>
      </c>
      <c r="BM359" s="23"/>
      <c r="BN359" s="23"/>
      <c r="BO359" s="24">
        <v>20</v>
      </c>
      <c r="BP359" s="24">
        <v>242.6</v>
      </c>
      <c r="BQ359" s="24">
        <v>250</v>
      </c>
      <c r="BR359" s="24">
        <v>242</v>
      </c>
      <c r="BS359" s="24">
        <v>200</v>
      </c>
      <c r="BT359" s="23"/>
      <c r="BU359" s="23"/>
      <c r="BV359" s="24">
        <v>17.61</v>
      </c>
      <c r="BW359" s="24">
        <v>0.17</v>
      </c>
      <c r="BX359" s="23"/>
      <c r="BY359" s="24">
        <v>0</v>
      </c>
      <c r="BZ359" s="27">
        <v>0.17</v>
      </c>
      <c r="CA359" s="27">
        <v>0</v>
      </c>
      <c r="CB359" s="25"/>
      <c r="CC359" s="25"/>
      <c r="CD359" s="28">
        <v>17.670000000000002</v>
      </c>
      <c r="CE359" s="28">
        <v>0.18</v>
      </c>
      <c r="CF359" s="25"/>
      <c r="CG359" s="28">
        <v>0</v>
      </c>
      <c r="CH359" s="28">
        <v>19.7</v>
      </c>
      <c r="CI359" s="28">
        <v>0.5</v>
      </c>
      <c r="CJ359" s="28">
        <v>0.5</v>
      </c>
      <c r="CK359" s="25"/>
      <c r="CL359" s="25"/>
      <c r="CM359" s="28">
        <v>0.56000000000000005</v>
      </c>
      <c r="CN359" s="25"/>
      <c r="CO359" s="28">
        <v>0</v>
      </c>
      <c r="CP359" s="30" t="s">
        <v>5</v>
      </c>
      <c r="CQ359" s="8">
        <f t="shared" si="56"/>
        <v>8114.0754369825208</v>
      </c>
      <c r="CR359" s="8">
        <f t="shared" si="57"/>
        <v>24</v>
      </c>
      <c r="CS359" s="8">
        <f t="shared" si="58"/>
        <v>2</v>
      </c>
      <c r="CT359" s="8">
        <f t="shared" si="59"/>
        <v>30</v>
      </c>
      <c r="CU359" s="8">
        <f t="shared" si="60"/>
        <v>200</v>
      </c>
      <c r="CV359" s="10">
        <f t="shared" si="61"/>
        <v>52741.24</v>
      </c>
      <c r="CW359" s="10">
        <f t="shared" si="64"/>
        <v>52.741239999999998</v>
      </c>
      <c r="CX359" s="8" t="str">
        <f t="shared" si="62"/>
        <v>No</v>
      </c>
      <c r="CY359" s="30" t="s">
        <v>11</v>
      </c>
      <c r="CZ359" s="30" t="s">
        <v>11</v>
      </c>
      <c r="DA359" s="31" t="s">
        <v>11</v>
      </c>
      <c r="DB359" s="31" t="s">
        <v>11</v>
      </c>
      <c r="DC359" s="8" t="str">
        <f t="shared" si="63"/>
        <v>No</v>
      </c>
      <c r="DD359" s="8" t="s">
        <v>11</v>
      </c>
      <c r="DE359" s="30" t="s">
        <v>11</v>
      </c>
      <c r="DF359" s="10">
        <f t="shared" si="65"/>
        <v>54.960239999999992</v>
      </c>
      <c r="DG359" s="9">
        <f>IF(S359&lt;Monitors!$H$4,(S359*Monitors!$I$4)+Monitors!$J$4,IF(S359&lt;Monitors!$H$5,(S359*Monitors!$I$5)+Monitors!$J$5,IF(S359&lt;Monitors!$H$6,(S359*Monitors!$I$6)+Monitors!$J$6,IF(S359&lt;Monitors!$H$7,(Monitors!$I$7*S359)+Monitors!$J$7,IF(S359&lt;Monitors!$H$8,(S359*Monitors!$I$8)+Monitors!$J$8,IF(S359&lt;Monitors!$H$9,(S359*Monitors!$I$9)+Monitors!$J$9,IF(S359&lt;Monitors!$H$10,(S359*Monitors!$I$10)+Monitors!$J$10,IF(S359&lt;Monitors!$H$11,(S359*Monitors!$I$11)+Monitors!$J$11,Monitors!$J$12))))))))</f>
        <v>38.58</v>
      </c>
      <c r="DH359" s="10">
        <f>$DF359-(Monitors!$B$4*'All Data'!$W359)</f>
        <v>44.146919999999994</v>
      </c>
      <c r="DI359" s="10">
        <f>IF($CX359="Yes",DH359-(Monitors!$E$4*(DG359+(Monitors!$B$4*'All Data'!$W359))),'All Data'!DH359)</f>
        <v>44.146919999999994</v>
      </c>
      <c r="DJ359" s="10">
        <f>IF(DD359="Yes",'All Data'!DI359-(DG359*Monitors!$C$4),'All Data'!DI359)</f>
        <v>44.146919999999994</v>
      </c>
      <c r="DK359" s="10">
        <f>IF($DE359="Yes",DJ359-(DG359*Monitors!$D$4),'All Data'!DJ359)</f>
        <v>44.146919999999994</v>
      </c>
      <c r="DL359" s="10">
        <f>IF($CZ359="Yes",DK359-Monitors!$C$7,'All Data'!DK359)</f>
        <v>44.146919999999994</v>
      </c>
      <c r="DM359" s="10">
        <f>IF($DA359="Yes",DL359-Monitors!$D$7,'All Data'!DL359)</f>
        <v>44.146919999999994</v>
      </c>
      <c r="DN359" s="10">
        <f>IF(DB359="Yes",DM359-((DG359+(W359*Monitors!$B$4))*Monitors!$F$4),'All Data'!DM359)</f>
        <v>44.146919999999994</v>
      </c>
      <c r="DO359" s="8" t="str">
        <f t="shared" si="66"/>
        <v>No</v>
      </c>
      <c r="DP359" s="10">
        <v>2.1096496</v>
      </c>
      <c r="DQ359" s="10">
        <v>15.500350399999999</v>
      </c>
      <c r="DR359" s="10">
        <v>15.500350399999999</v>
      </c>
      <c r="DS359" s="9">
        <v>20.671457655006158</v>
      </c>
      <c r="DT359" s="9" t="s">
        <v>23</v>
      </c>
      <c r="DU359" s="14">
        <v>0</v>
      </c>
    </row>
    <row r="360" spans="1:125" ht="18" customHeight="1">
      <c r="A360" s="29">
        <v>359</v>
      </c>
      <c r="B360" s="29">
        <v>52</v>
      </c>
      <c r="C360" s="29">
        <v>1374</v>
      </c>
      <c r="D360" s="21">
        <v>41913</v>
      </c>
      <c r="E360" s="21">
        <v>41885</v>
      </c>
      <c r="F360" s="21">
        <v>41904</v>
      </c>
      <c r="G360" s="20" t="s">
        <v>4</v>
      </c>
      <c r="H360" s="20"/>
      <c r="I360" s="22">
        <v>6</v>
      </c>
      <c r="J360" s="20" t="s">
        <v>5</v>
      </c>
      <c r="K360" s="20"/>
      <c r="L360" s="20" t="s">
        <v>6</v>
      </c>
      <c r="M360" s="23"/>
      <c r="N360" s="23" t="s">
        <v>7</v>
      </c>
      <c r="O360" s="23"/>
      <c r="P360" s="24">
        <v>11.7</v>
      </c>
      <c r="Q360" s="24">
        <v>18.7</v>
      </c>
      <c r="R360" s="24">
        <v>22</v>
      </c>
      <c r="S360" s="24">
        <v>217.4</v>
      </c>
      <c r="T360" s="24">
        <v>1.6</v>
      </c>
      <c r="U360" s="24">
        <v>1050</v>
      </c>
      <c r="V360" s="24">
        <v>1680</v>
      </c>
      <c r="W360" s="24">
        <v>1.764</v>
      </c>
      <c r="X360" s="23" t="s">
        <v>44</v>
      </c>
      <c r="Y360" s="23" t="s">
        <v>44</v>
      </c>
      <c r="Z360" s="24">
        <v>8113</v>
      </c>
      <c r="AA360" s="24">
        <v>60</v>
      </c>
      <c r="AB360" s="24">
        <v>178</v>
      </c>
      <c r="AC360" s="24">
        <v>178</v>
      </c>
      <c r="AD360" s="23" t="s">
        <v>10</v>
      </c>
      <c r="AE360" s="23" t="s">
        <v>11</v>
      </c>
      <c r="AF360" s="23" t="s">
        <v>11</v>
      </c>
      <c r="AG360" s="23"/>
      <c r="AH360" s="23"/>
      <c r="AI360" s="23" t="s">
        <v>12</v>
      </c>
      <c r="AJ360" s="23" t="s">
        <v>11</v>
      </c>
      <c r="AK360" s="23" t="s">
        <v>11</v>
      </c>
      <c r="AL360" s="23" t="s">
        <v>13</v>
      </c>
      <c r="AM360" s="23"/>
      <c r="AN360" s="23" t="s">
        <v>14</v>
      </c>
      <c r="AO360" s="23"/>
      <c r="AP360" s="23" t="s">
        <v>36</v>
      </c>
      <c r="AQ360" s="23"/>
      <c r="AR360" s="23"/>
      <c r="AS360" s="23" t="s">
        <v>13</v>
      </c>
      <c r="AT360" s="23"/>
      <c r="AU360" s="23" t="s">
        <v>14</v>
      </c>
      <c r="AV360" s="25"/>
      <c r="AW360" s="25"/>
      <c r="AX360" s="26">
        <v>22</v>
      </c>
      <c r="AY360" s="26">
        <v>217.4</v>
      </c>
      <c r="AZ360" s="25" t="s">
        <v>14</v>
      </c>
      <c r="BA360" s="25" t="s">
        <v>14</v>
      </c>
      <c r="BB360" s="23"/>
      <c r="BC360" s="23" t="s">
        <v>15</v>
      </c>
      <c r="BD360" s="23"/>
      <c r="BE360" s="23" t="s">
        <v>11</v>
      </c>
      <c r="BF360" s="23" t="s">
        <v>181</v>
      </c>
      <c r="BG360" s="23" t="s">
        <v>11</v>
      </c>
      <c r="BH360" s="23" t="s">
        <v>17</v>
      </c>
      <c r="BI360" s="23"/>
      <c r="BJ360" s="23" t="s">
        <v>20</v>
      </c>
      <c r="BK360" s="23" t="s">
        <v>11</v>
      </c>
      <c r="BL360" s="23" t="s">
        <v>11</v>
      </c>
      <c r="BM360" s="23"/>
      <c r="BN360" s="23"/>
      <c r="BO360" s="24">
        <v>0.1</v>
      </c>
      <c r="BP360" s="24">
        <v>221.8</v>
      </c>
      <c r="BQ360" s="24">
        <v>250</v>
      </c>
      <c r="BR360" s="24">
        <v>193.4</v>
      </c>
      <c r="BS360" s="24">
        <v>200</v>
      </c>
      <c r="BT360" s="23"/>
      <c r="BU360" s="23"/>
      <c r="BV360" s="24">
        <v>17.63</v>
      </c>
      <c r="BW360" s="24">
        <v>0.32</v>
      </c>
      <c r="BX360" s="23"/>
      <c r="BY360" s="24">
        <v>0.18</v>
      </c>
      <c r="BZ360" s="27">
        <v>0.32</v>
      </c>
      <c r="CA360" s="27">
        <v>0.18</v>
      </c>
      <c r="CB360" s="25"/>
      <c r="CC360" s="25"/>
      <c r="CD360" s="28">
        <v>17.62</v>
      </c>
      <c r="CE360" s="28">
        <v>0.44</v>
      </c>
      <c r="CF360" s="25"/>
      <c r="CG360" s="28">
        <v>0.28999999999999998</v>
      </c>
      <c r="CH360" s="28">
        <v>19.7</v>
      </c>
      <c r="CI360" s="28">
        <v>0.5</v>
      </c>
      <c r="CJ360" s="28">
        <v>0.5</v>
      </c>
      <c r="CK360" s="25"/>
      <c r="CL360" s="25"/>
      <c r="CM360" s="28">
        <v>0.36</v>
      </c>
      <c r="CN360" s="25"/>
      <c r="CO360" s="28">
        <v>0</v>
      </c>
      <c r="CP360" s="30" t="s">
        <v>5</v>
      </c>
      <c r="CQ360" s="8">
        <f t="shared" si="56"/>
        <v>8114.0754369825208</v>
      </c>
      <c r="CR360" s="8">
        <f t="shared" si="57"/>
        <v>24</v>
      </c>
      <c r="CS360" s="8">
        <f t="shared" si="58"/>
        <v>2</v>
      </c>
      <c r="CT360" s="8">
        <f t="shared" si="59"/>
        <v>30</v>
      </c>
      <c r="CU360" s="8">
        <f t="shared" si="60"/>
        <v>200</v>
      </c>
      <c r="CV360" s="10">
        <f t="shared" si="61"/>
        <v>48219.320000000007</v>
      </c>
      <c r="CW360" s="10">
        <f t="shared" si="64"/>
        <v>48.21932000000001</v>
      </c>
      <c r="CX360" s="8" t="str">
        <f t="shared" si="62"/>
        <v>No</v>
      </c>
      <c r="CY360" s="30" t="s">
        <v>11</v>
      </c>
      <c r="CZ360" s="30" t="s">
        <v>11</v>
      </c>
      <c r="DA360" s="31" t="s">
        <v>11</v>
      </c>
      <c r="DB360" s="31" t="s">
        <v>11</v>
      </c>
      <c r="DC360" s="8" t="str">
        <f t="shared" si="63"/>
        <v>No</v>
      </c>
      <c r="DD360" s="8" t="s">
        <v>11</v>
      </c>
      <c r="DE360" s="30" t="s">
        <v>11</v>
      </c>
      <c r="DF360" s="10">
        <f t="shared" si="65"/>
        <v>55.875659999999996</v>
      </c>
      <c r="DG360" s="9">
        <f>IF(S360&lt;Monitors!$H$4,(S360*Monitors!$I$4)+Monitors!$J$4,IF(S360&lt;Monitors!$H$5,(S360*Monitors!$I$5)+Monitors!$J$5,IF(S360&lt;Monitors!$H$6,(S360*Monitors!$I$6)+Monitors!$J$6,IF(S360&lt;Monitors!$H$7,(Monitors!$I$7*S360)+Monitors!$J$7,IF(S360&lt;Monitors!$H$8,(S360*Monitors!$I$8)+Monitors!$J$8,IF(S360&lt;Monitors!$H$9,(S360*Monitors!$I$9)+Monitors!$J$9,IF(S360&lt;Monitors!$H$10,(S360*Monitors!$I$10)+Monitors!$J$10,IF(S360&lt;Monitors!$H$11,(S360*Monitors!$I$11)+Monitors!$J$11,Monitors!$J$12))))))))</f>
        <v>38.58</v>
      </c>
      <c r="DH360" s="10">
        <f>$DF360-(Monitors!$B$4*'All Data'!$W360)</f>
        <v>45.062339999999999</v>
      </c>
      <c r="DI360" s="10">
        <f>IF($CX360="Yes",DH360-(Monitors!$E$4*(DG360+(Monitors!$B$4*'All Data'!$W360))),'All Data'!DH360)</f>
        <v>45.062339999999999</v>
      </c>
      <c r="DJ360" s="10">
        <f>IF(DD360="Yes",'All Data'!DI360-(DG360*Monitors!$C$4),'All Data'!DI360)</f>
        <v>45.062339999999999</v>
      </c>
      <c r="DK360" s="10">
        <f>IF($DE360="Yes",DJ360-(DG360*Monitors!$D$4),'All Data'!DJ360)</f>
        <v>45.062339999999999</v>
      </c>
      <c r="DL360" s="10">
        <f>IF($CZ360="Yes",DK360-Monitors!$C$7,'All Data'!DK360)</f>
        <v>45.062339999999999</v>
      </c>
      <c r="DM360" s="10">
        <f>IF($DA360="Yes",DL360-Monitors!$D$7,'All Data'!DL360)</f>
        <v>45.062339999999999</v>
      </c>
      <c r="DN360" s="10">
        <f>IF(DB360="Yes",DM360-((DG360+(W360*Monitors!$B$4))*Monitors!$F$4),'All Data'!DM360)</f>
        <v>45.062339999999999</v>
      </c>
      <c r="DO360" s="8" t="str">
        <f t="shared" si="66"/>
        <v>No</v>
      </c>
      <c r="DP360" s="10">
        <v>1.9287728000000004</v>
      </c>
      <c r="DQ360" s="10">
        <v>15.701227199999998</v>
      </c>
      <c r="DR360" s="10">
        <v>15.701227199999998</v>
      </c>
      <c r="DS360" s="9">
        <v>20.671457655006158</v>
      </c>
      <c r="DT360" s="9" t="s">
        <v>23</v>
      </c>
      <c r="DU360" s="14">
        <v>0</v>
      </c>
    </row>
    <row r="361" spans="1:125" ht="18" customHeight="1">
      <c r="A361" s="29">
        <v>360</v>
      </c>
      <c r="B361" s="29">
        <v>26</v>
      </c>
      <c r="C361" s="29">
        <v>814</v>
      </c>
      <c r="D361" s="21">
        <v>41202</v>
      </c>
      <c r="E361" s="21">
        <v>41427</v>
      </c>
      <c r="F361" s="21">
        <v>41431</v>
      </c>
      <c r="G361" s="20" t="s">
        <v>336</v>
      </c>
      <c r="H361" s="20" t="s">
        <v>875</v>
      </c>
      <c r="I361" s="22">
        <v>6</v>
      </c>
      <c r="J361" s="20" t="s">
        <v>5</v>
      </c>
      <c r="K361" s="20"/>
      <c r="L361" s="20" t="s">
        <v>6</v>
      </c>
      <c r="M361" s="23"/>
      <c r="N361" s="23" t="s">
        <v>7</v>
      </c>
      <c r="O361" s="23"/>
      <c r="P361" s="24">
        <v>11.7</v>
      </c>
      <c r="Q361" s="24">
        <v>18.7</v>
      </c>
      <c r="R361" s="24">
        <v>22</v>
      </c>
      <c r="S361" s="24">
        <v>217</v>
      </c>
      <c r="T361" s="24">
        <v>1.6</v>
      </c>
      <c r="U361" s="24">
        <v>1680</v>
      </c>
      <c r="V361" s="24">
        <v>1050</v>
      </c>
      <c r="W361" s="24">
        <v>1.764</v>
      </c>
      <c r="X361" s="23" t="s">
        <v>432</v>
      </c>
      <c r="Y361" s="23" t="s">
        <v>432</v>
      </c>
      <c r="Z361" s="24">
        <v>8113</v>
      </c>
      <c r="AA361" s="24">
        <v>60</v>
      </c>
      <c r="AB361" s="24">
        <v>160</v>
      </c>
      <c r="AC361" s="24">
        <v>170</v>
      </c>
      <c r="AD361" s="23" t="s">
        <v>10</v>
      </c>
      <c r="AE361" s="23" t="s">
        <v>11</v>
      </c>
      <c r="AF361" s="23" t="s">
        <v>11</v>
      </c>
      <c r="AG361" s="23"/>
      <c r="AH361" s="23"/>
      <c r="AI361" s="23" t="s">
        <v>12</v>
      </c>
      <c r="AJ361" s="23" t="s">
        <v>11</v>
      </c>
      <c r="AK361" s="23" t="s">
        <v>23</v>
      </c>
      <c r="AL361" s="23" t="s">
        <v>78</v>
      </c>
      <c r="AM361" s="23"/>
      <c r="AN361" s="23" t="s">
        <v>46</v>
      </c>
      <c r="AO361" s="23"/>
      <c r="AP361" s="23" t="s">
        <v>14</v>
      </c>
      <c r="AQ361" s="23"/>
      <c r="AR361" s="23"/>
      <c r="AS361" s="23" t="s">
        <v>78</v>
      </c>
      <c r="AT361" s="23"/>
      <c r="AU361" s="23" t="s">
        <v>14</v>
      </c>
      <c r="AV361" s="25"/>
      <c r="AW361" s="25"/>
      <c r="AX361" s="26">
        <v>22</v>
      </c>
      <c r="AY361" s="26">
        <v>217</v>
      </c>
      <c r="AZ361" s="25" t="s">
        <v>46</v>
      </c>
      <c r="BA361" s="25" t="s">
        <v>14</v>
      </c>
      <c r="BB361" s="23"/>
      <c r="BC361" s="23" t="s">
        <v>15</v>
      </c>
      <c r="BD361" s="23"/>
      <c r="BE361" s="23" t="s">
        <v>23</v>
      </c>
      <c r="BF361" s="23" t="s">
        <v>433</v>
      </c>
      <c r="BG361" s="23" t="s">
        <v>11</v>
      </c>
      <c r="BH361" s="23" t="s">
        <v>17</v>
      </c>
      <c r="BI361" s="23"/>
      <c r="BJ361" s="23"/>
      <c r="BK361" s="23" t="s">
        <v>11</v>
      </c>
      <c r="BL361" s="23" t="s">
        <v>23</v>
      </c>
      <c r="BM361" s="23" t="s">
        <v>23</v>
      </c>
      <c r="BN361" s="23" t="s">
        <v>592</v>
      </c>
      <c r="BO361" s="24">
        <v>1.3</v>
      </c>
      <c r="BP361" s="24">
        <v>230.8</v>
      </c>
      <c r="BQ361" s="24">
        <v>250</v>
      </c>
      <c r="BR361" s="23"/>
      <c r="BS361" s="24">
        <v>191.6</v>
      </c>
      <c r="BT361" s="23" t="s">
        <v>610</v>
      </c>
      <c r="BU361" s="23" t="s">
        <v>38</v>
      </c>
      <c r="BV361" s="24">
        <v>17.8</v>
      </c>
      <c r="BW361" s="24">
        <v>0.23</v>
      </c>
      <c r="BX361" s="23"/>
      <c r="BY361" s="24">
        <v>0.22</v>
      </c>
      <c r="BZ361" s="27">
        <v>0.23</v>
      </c>
      <c r="CA361" s="27">
        <v>0.22</v>
      </c>
      <c r="CB361" s="25" t="s">
        <v>200</v>
      </c>
      <c r="CC361" s="25" t="s">
        <v>38</v>
      </c>
      <c r="CD361" s="28">
        <v>17.8</v>
      </c>
      <c r="CE361" s="28">
        <v>0.32</v>
      </c>
      <c r="CF361" s="25"/>
      <c r="CG361" s="28">
        <v>0.28000000000000003</v>
      </c>
      <c r="CH361" s="28">
        <v>19.7</v>
      </c>
      <c r="CI361" s="28">
        <v>0.5</v>
      </c>
      <c r="CJ361" s="28">
        <v>0.5</v>
      </c>
      <c r="CK361" s="25"/>
      <c r="CL361" s="25"/>
      <c r="CM361" s="28">
        <v>0.38</v>
      </c>
      <c r="CN361" s="25"/>
      <c r="CO361" s="28">
        <v>0</v>
      </c>
      <c r="CP361" s="30" t="s">
        <v>5</v>
      </c>
      <c r="CQ361" s="8">
        <f t="shared" si="56"/>
        <v>8129.0322580645161</v>
      </c>
      <c r="CR361" s="8">
        <f t="shared" si="57"/>
        <v>24</v>
      </c>
      <c r="CS361" s="8">
        <f t="shared" si="58"/>
        <v>2</v>
      </c>
      <c r="CT361" s="8">
        <f t="shared" si="59"/>
        <v>30</v>
      </c>
      <c r="CU361" s="8">
        <f t="shared" si="60"/>
        <v>200</v>
      </c>
      <c r="CV361" s="10">
        <f t="shared" si="61"/>
        <v>50083.600000000006</v>
      </c>
      <c r="CW361" s="10">
        <f t="shared" si="64"/>
        <v>50.083600000000004</v>
      </c>
      <c r="CX361" s="8" t="str">
        <f t="shared" si="62"/>
        <v>Yes</v>
      </c>
      <c r="CY361" s="30" t="s">
        <v>11</v>
      </c>
      <c r="CZ361" s="30" t="s">
        <v>11</v>
      </c>
      <c r="DA361" s="31" t="s">
        <v>11</v>
      </c>
      <c r="DB361" s="31" t="s">
        <v>11</v>
      </c>
      <c r="DC361" s="8" t="str">
        <f t="shared" si="63"/>
        <v>No</v>
      </c>
      <c r="DD361" s="8" t="s">
        <v>11</v>
      </c>
      <c r="DE361" s="30" t="s">
        <v>11</v>
      </c>
      <c r="DF361" s="10">
        <f t="shared" si="65"/>
        <v>55.884419999999992</v>
      </c>
      <c r="DG361" s="9">
        <f>IF(S361&lt;Monitors!$H$4,(S361*Monitors!$I$4)+Monitors!$J$4,IF(S361&lt;Monitors!$H$5,(S361*Monitors!$I$5)+Monitors!$J$5,IF(S361&lt;Monitors!$H$6,(S361*Monitors!$I$6)+Monitors!$J$6,IF(S361&lt;Monitors!$H$7,(Monitors!$I$7*S361)+Monitors!$J$7,IF(S361&lt;Monitors!$H$8,(S361*Monitors!$I$8)+Monitors!$J$8,IF(S361&lt;Monitors!$H$9,(S361*Monitors!$I$9)+Monitors!$J$9,IF(S361&lt;Monitors!$H$10,(S361*Monitors!$I$10)+Monitors!$J$10,IF(S361&lt;Monitors!$H$11,(S361*Monitors!$I$11)+Monitors!$J$11,Monitors!$J$12))))))))</f>
        <v>38.566666666666663</v>
      </c>
      <c r="DH361" s="10">
        <f>$DF361-(Monitors!$B$4*'All Data'!$W361)</f>
        <v>45.071099999999994</v>
      </c>
      <c r="DI361" s="10">
        <f>IF($CX361="Yes",DH361-(Monitors!$E$4*(DG361+(Monitors!$B$4*'All Data'!$W361))),'All Data'!DH361)</f>
        <v>42.602100666666658</v>
      </c>
      <c r="DJ361" s="10">
        <f>IF(DD361="Yes",'All Data'!DI361-(DG361*Monitors!$C$4),'All Data'!DI361)</f>
        <v>42.602100666666658</v>
      </c>
      <c r="DK361" s="10">
        <f>IF($DE361="Yes",DJ361-(DG361*Monitors!$D$4),'All Data'!DJ361)</f>
        <v>42.602100666666658</v>
      </c>
      <c r="DL361" s="10">
        <f>IF($CZ361="Yes",DK361-Monitors!$C$7,'All Data'!DK361)</f>
        <v>42.602100666666658</v>
      </c>
      <c r="DM361" s="10">
        <f>IF($DA361="Yes",DL361-Monitors!$D$7,'All Data'!DL361)</f>
        <v>42.602100666666658</v>
      </c>
      <c r="DN361" s="10">
        <f>IF(DB361="Yes",DM361-((DG361+(W361*Monitors!$B$4))*Monitors!$F$4),'All Data'!DM361)</f>
        <v>42.602100666666658</v>
      </c>
      <c r="DO361" s="8" t="str">
        <f t="shared" si="66"/>
        <v>No</v>
      </c>
      <c r="DP361" s="10">
        <v>2.0033440000000002</v>
      </c>
      <c r="DQ361" s="10">
        <v>15.796656</v>
      </c>
      <c r="DR361" s="10">
        <v>14.764958249763682</v>
      </c>
      <c r="DS361" s="9">
        <v>20.633955004726388</v>
      </c>
      <c r="DT361" s="9" t="s">
        <v>23</v>
      </c>
      <c r="DU361" s="14">
        <v>0</v>
      </c>
    </row>
    <row r="362" spans="1:125" ht="18" customHeight="1">
      <c r="A362" s="29">
        <v>361</v>
      </c>
      <c r="B362" s="29">
        <v>4</v>
      </c>
      <c r="C362" s="29">
        <v>965</v>
      </c>
      <c r="D362" s="21">
        <v>41337</v>
      </c>
      <c r="E362" s="21">
        <v>41335</v>
      </c>
      <c r="F362" s="21">
        <v>41340</v>
      </c>
      <c r="G362" s="20" t="s">
        <v>4</v>
      </c>
      <c r="H362" s="20" t="s">
        <v>431</v>
      </c>
      <c r="I362" s="22">
        <v>6</v>
      </c>
      <c r="J362" s="20" t="s">
        <v>5</v>
      </c>
      <c r="K362" s="20" t="s">
        <v>26</v>
      </c>
      <c r="L362" s="20" t="s">
        <v>27</v>
      </c>
      <c r="M362" s="23" t="s">
        <v>27</v>
      </c>
      <c r="N362" s="23" t="s">
        <v>7</v>
      </c>
      <c r="O362" s="23" t="s">
        <v>26</v>
      </c>
      <c r="P362" s="24">
        <v>11.7</v>
      </c>
      <c r="Q362" s="24">
        <v>18.600000000000001</v>
      </c>
      <c r="R362" s="24">
        <v>22</v>
      </c>
      <c r="S362" s="24">
        <v>217.62</v>
      </c>
      <c r="T362" s="24">
        <v>1.6</v>
      </c>
      <c r="U362" s="24">
        <v>1050</v>
      </c>
      <c r="V362" s="24">
        <v>1680</v>
      </c>
      <c r="W362" s="24">
        <v>1.764</v>
      </c>
      <c r="X362" s="23" t="s">
        <v>44</v>
      </c>
      <c r="Y362" s="23" t="s">
        <v>44</v>
      </c>
      <c r="Z362" s="24">
        <v>7536</v>
      </c>
      <c r="AA362" s="24">
        <v>60</v>
      </c>
      <c r="AB362" s="24">
        <v>170</v>
      </c>
      <c r="AC362" s="24">
        <v>160</v>
      </c>
      <c r="AD362" s="23" t="s">
        <v>28</v>
      </c>
      <c r="AE362" s="23" t="s">
        <v>23</v>
      </c>
      <c r="AF362" s="23" t="s">
        <v>11</v>
      </c>
      <c r="AG362" s="23" t="s">
        <v>26</v>
      </c>
      <c r="AH362" s="23" t="s">
        <v>26</v>
      </c>
      <c r="AI362" s="23" t="s">
        <v>12</v>
      </c>
      <c r="AJ362" s="23" t="s">
        <v>11</v>
      </c>
      <c r="AK362" s="23" t="s">
        <v>23</v>
      </c>
      <c r="AL362" s="23" t="s">
        <v>53</v>
      </c>
      <c r="AM362" s="23" t="s">
        <v>26</v>
      </c>
      <c r="AN362" s="23" t="s">
        <v>14</v>
      </c>
      <c r="AO362" s="23" t="s">
        <v>26</v>
      </c>
      <c r="AP362" s="23" t="s">
        <v>14</v>
      </c>
      <c r="AQ362" s="23" t="s">
        <v>26</v>
      </c>
      <c r="AR362" s="23"/>
      <c r="AS362" s="23" t="s">
        <v>53</v>
      </c>
      <c r="AT362" s="23" t="s">
        <v>26</v>
      </c>
      <c r="AU362" s="23" t="s">
        <v>83</v>
      </c>
      <c r="AV362" s="25" t="s">
        <v>26</v>
      </c>
      <c r="AW362" s="25" t="s">
        <v>26</v>
      </c>
      <c r="AX362" s="26">
        <v>22</v>
      </c>
      <c r="AY362" s="26">
        <v>217.62</v>
      </c>
      <c r="AZ362" s="25" t="s">
        <v>14</v>
      </c>
      <c r="BA362" s="25" t="s">
        <v>83</v>
      </c>
      <c r="BB362" s="23" t="s">
        <v>26</v>
      </c>
      <c r="BC362" s="23" t="s">
        <v>15</v>
      </c>
      <c r="BD362" s="23" t="s">
        <v>26</v>
      </c>
      <c r="BE362" s="23" t="s">
        <v>11</v>
      </c>
      <c r="BF362" s="23" t="s">
        <v>415</v>
      </c>
      <c r="BG362" s="23" t="s">
        <v>11</v>
      </c>
      <c r="BH362" s="23" t="s">
        <v>17</v>
      </c>
      <c r="BI362" s="23" t="s">
        <v>26</v>
      </c>
      <c r="BJ362" s="23"/>
      <c r="BK362" s="23" t="s">
        <v>11</v>
      </c>
      <c r="BL362" s="23" t="s">
        <v>11</v>
      </c>
      <c r="BM362" s="23" t="s">
        <v>11</v>
      </c>
      <c r="BN362" s="23"/>
      <c r="BO362" s="24">
        <v>0.1</v>
      </c>
      <c r="BP362" s="24">
        <v>260</v>
      </c>
      <c r="BQ362" s="24">
        <v>260</v>
      </c>
      <c r="BR362" s="24">
        <v>170</v>
      </c>
      <c r="BS362" s="24">
        <v>200</v>
      </c>
      <c r="BT362" s="23"/>
      <c r="BU362" s="23"/>
      <c r="BV362" s="24">
        <v>17.899999999999999</v>
      </c>
      <c r="BW362" s="24">
        <v>0.15</v>
      </c>
      <c r="BX362" s="23"/>
      <c r="BY362" s="24">
        <v>0.13</v>
      </c>
      <c r="BZ362" s="27">
        <v>0.15</v>
      </c>
      <c r="CA362" s="27">
        <v>0.13</v>
      </c>
      <c r="CB362" s="25"/>
      <c r="CC362" s="25"/>
      <c r="CD362" s="28">
        <v>18.2</v>
      </c>
      <c r="CE362" s="28">
        <v>0.18</v>
      </c>
      <c r="CF362" s="25"/>
      <c r="CG362" s="28">
        <v>0.15</v>
      </c>
      <c r="CH362" s="28">
        <v>19.690000000000001</v>
      </c>
      <c r="CI362" s="28">
        <v>0.5</v>
      </c>
      <c r="CJ362" s="28">
        <v>0.5</v>
      </c>
      <c r="CK362" s="28">
        <v>0</v>
      </c>
      <c r="CL362" s="28">
        <v>0</v>
      </c>
      <c r="CM362" s="28">
        <v>0.5</v>
      </c>
      <c r="CN362" s="25"/>
      <c r="CO362" s="28">
        <v>0</v>
      </c>
      <c r="CP362" s="30" t="s">
        <v>5</v>
      </c>
      <c r="CQ362" s="8">
        <f t="shared" si="56"/>
        <v>8105.8726220016542</v>
      </c>
      <c r="CR362" s="8">
        <f t="shared" si="57"/>
        <v>24</v>
      </c>
      <c r="CS362" s="8">
        <f t="shared" si="58"/>
        <v>2</v>
      </c>
      <c r="CT362" s="8">
        <f t="shared" si="59"/>
        <v>30</v>
      </c>
      <c r="CU362" s="8">
        <f t="shared" si="60"/>
        <v>200</v>
      </c>
      <c r="CV362" s="10">
        <f t="shared" si="61"/>
        <v>56581.200000000004</v>
      </c>
      <c r="CW362" s="10">
        <f t="shared" si="64"/>
        <v>56.581200000000003</v>
      </c>
      <c r="CX362" s="8" t="str">
        <f t="shared" si="62"/>
        <v>No</v>
      </c>
      <c r="CY362" s="30" t="s">
        <v>11</v>
      </c>
      <c r="CZ362" s="30" t="s">
        <v>11</v>
      </c>
      <c r="DA362" s="31" t="s">
        <v>11</v>
      </c>
      <c r="DB362" s="31" t="s">
        <v>11</v>
      </c>
      <c r="DC362" s="8" t="str">
        <f t="shared" si="63"/>
        <v>No</v>
      </c>
      <c r="DD362" s="8" t="s">
        <v>11</v>
      </c>
      <c r="DE362" s="30" t="s">
        <v>11</v>
      </c>
      <c r="DF362" s="10">
        <f t="shared" si="65"/>
        <v>55.735499999999995</v>
      </c>
      <c r="DG362" s="9">
        <f>IF(S362&lt;Monitors!$H$4,(S362*Monitors!$I$4)+Monitors!$J$4,IF(S362&lt;Monitors!$H$5,(S362*Monitors!$I$5)+Monitors!$J$5,IF(S362&lt;Monitors!$H$6,(S362*Monitors!$I$6)+Monitors!$J$6,IF(S362&lt;Monitors!$H$7,(Monitors!$I$7*S362)+Monitors!$J$7,IF(S362&lt;Monitors!$H$8,(S362*Monitors!$I$8)+Monitors!$J$8,IF(S362&lt;Monitors!$H$9,(S362*Monitors!$I$9)+Monitors!$J$9,IF(S362&lt;Monitors!$H$10,(S362*Monitors!$I$10)+Monitors!$J$10,IF(S362&lt;Monitors!$H$11,(S362*Monitors!$I$11)+Monitors!$J$11,Monitors!$J$12))))))))</f>
        <v>38.587333333333333</v>
      </c>
      <c r="DH362" s="10">
        <f>$DF362-(Monitors!$B$4*'All Data'!$W362)</f>
        <v>44.922179999999997</v>
      </c>
      <c r="DI362" s="10">
        <f>IF($CX362="Yes",DH362-(Monitors!$E$4*(DG362+(Monitors!$B$4*'All Data'!$W362))),'All Data'!DH362)</f>
        <v>44.922179999999997</v>
      </c>
      <c r="DJ362" s="10">
        <f>IF(DD362="Yes",'All Data'!DI362-(DG362*Monitors!$C$4),'All Data'!DI362)</f>
        <v>44.922179999999997</v>
      </c>
      <c r="DK362" s="10">
        <f>IF($DE362="Yes",DJ362-(DG362*Monitors!$D$4),'All Data'!DJ362)</f>
        <v>44.922179999999997</v>
      </c>
      <c r="DL362" s="10">
        <f>IF($CZ362="Yes",DK362-Monitors!$C$7,'All Data'!DK362)</f>
        <v>44.922179999999997</v>
      </c>
      <c r="DM362" s="10">
        <f>IF($DA362="Yes",DL362-Monitors!$D$7,'All Data'!DL362)</f>
        <v>44.922179999999997</v>
      </c>
      <c r="DN362" s="10">
        <f>IF(DB362="Yes",DM362-((DG362+(W362*Monitors!$B$4))*Monitors!$F$4),'All Data'!DM362)</f>
        <v>44.922179999999997</v>
      </c>
      <c r="DO362" s="8" t="str">
        <f t="shared" si="66"/>
        <v>No</v>
      </c>
      <c r="DP362" s="10">
        <v>2.2632480000000004</v>
      </c>
      <c r="DQ362" s="10">
        <v>15.636751999999998</v>
      </c>
      <c r="DR362" s="10">
        <v>15.636751999999998</v>
      </c>
      <c r="DS362" s="9">
        <v>20.692082851837142</v>
      </c>
      <c r="DT362" s="9" t="s">
        <v>23</v>
      </c>
      <c r="DU362" s="14">
        <v>0</v>
      </c>
    </row>
    <row r="363" spans="1:125" ht="18" customHeight="1">
      <c r="A363" s="29">
        <v>362</v>
      </c>
      <c r="B363" s="29">
        <v>35</v>
      </c>
      <c r="C363" s="29">
        <v>703</v>
      </c>
      <c r="D363" s="21">
        <v>41307</v>
      </c>
      <c r="E363" s="21">
        <v>41409</v>
      </c>
      <c r="F363" s="21">
        <v>42074</v>
      </c>
      <c r="G363" s="20" t="s">
        <v>182</v>
      </c>
      <c r="H363" s="20" t="s">
        <v>1176</v>
      </c>
      <c r="I363" s="22">
        <v>6</v>
      </c>
      <c r="J363" s="20" t="s">
        <v>5</v>
      </c>
      <c r="K363" s="20" t="s">
        <v>26</v>
      </c>
      <c r="L363" s="20" t="s">
        <v>27</v>
      </c>
      <c r="M363" s="23" t="s">
        <v>27</v>
      </c>
      <c r="N363" s="23" t="s">
        <v>7</v>
      </c>
      <c r="O363" s="23" t="s">
        <v>26</v>
      </c>
      <c r="P363" s="24">
        <v>11.7</v>
      </c>
      <c r="Q363" s="24">
        <v>18.600000000000001</v>
      </c>
      <c r="R363" s="24">
        <v>22</v>
      </c>
      <c r="S363" s="24">
        <v>217.62</v>
      </c>
      <c r="T363" s="24">
        <v>1.6</v>
      </c>
      <c r="U363" s="24">
        <v>1050</v>
      </c>
      <c r="V363" s="24">
        <v>1680</v>
      </c>
      <c r="W363" s="24">
        <v>1.764</v>
      </c>
      <c r="X363" s="23" t="s">
        <v>44</v>
      </c>
      <c r="Y363" s="23" t="s">
        <v>44</v>
      </c>
      <c r="Z363" s="24">
        <v>8106</v>
      </c>
      <c r="AA363" s="24">
        <v>60</v>
      </c>
      <c r="AB363" s="24">
        <v>170</v>
      </c>
      <c r="AC363" s="24">
        <v>160</v>
      </c>
      <c r="AD363" s="23" t="s">
        <v>28</v>
      </c>
      <c r="AE363" s="23" t="s">
        <v>23</v>
      </c>
      <c r="AF363" s="23" t="s">
        <v>11</v>
      </c>
      <c r="AG363" s="23"/>
      <c r="AH363" s="23"/>
      <c r="AI363" s="23" t="s">
        <v>12</v>
      </c>
      <c r="AJ363" s="23" t="s">
        <v>11</v>
      </c>
      <c r="AK363" s="23" t="s">
        <v>23</v>
      </c>
      <c r="AL363" s="23" t="s">
        <v>13</v>
      </c>
      <c r="AM363" s="23" t="s">
        <v>26</v>
      </c>
      <c r="AN363" s="23" t="s">
        <v>14</v>
      </c>
      <c r="AO363" s="23" t="s">
        <v>26</v>
      </c>
      <c r="AP363" s="23" t="s">
        <v>36</v>
      </c>
      <c r="AQ363" s="23" t="s">
        <v>26</v>
      </c>
      <c r="AR363" s="23"/>
      <c r="AS363" s="23" t="s">
        <v>13</v>
      </c>
      <c r="AT363" s="23" t="s">
        <v>26</v>
      </c>
      <c r="AU363" s="23" t="s">
        <v>14</v>
      </c>
      <c r="AV363" s="25" t="s">
        <v>26</v>
      </c>
      <c r="AW363" s="25" t="s">
        <v>26</v>
      </c>
      <c r="AX363" s="26">
        <v>22</v>
      </c>
      <c r="AY363" s="26">
        <v>217.62</v>
      </c>
      <c r="AZ363" s="25" t="s">
        <v>14</v>
      </c>
      <c r="BA363" s="25" t="s">
        <v>14</v>
      </c>
      <c r="BB363" s="23" t="s">
        <v>26</v>
      </c>
      <c r="BC363" s="23" t="s">
        <v>15</v>
      </c>
      <c r="BD363" s="23" t="s">
        <v>26</v>
      </c>
      <c r="BE363" s="23" t="s">
        <v>11</v>
      </c>
      <c r="BF363" s="23" t="s">
        <v>48</v>
      </c>
      <c r="BG363" s="23" t="s">
        <v>11</v>
      </c>
      <c r="BH363" s="23" t="s">
        <v>17</v>
      </c>
      <c r="BI363" s="23" t="s">
        <v>26</v>
      </c>
      <c r="BJ363" s="23"/>
      <c r="BK363" s="23" t="s">
        <v>11</v>
      </c>
      <c r="BL363" s="23" t="s">
        <v>11</v>
      </c>
      <c r="BM363" s="23" t="s">
        <v>11</v>
      </c>
      <c r="BN363" s="23"/>
      <c r="BO363" s="24">
        <v>46.3</v>
      </c>
      <c r="BP363" s="24">
        <v>328.2</v>
      </c>
      <c r="BQ363" s="24">
        <v>300</v>
      </c>
      <c r="BR363" s="24">
        <v>325.7</v>
      </c>
      <c r="BS363" s="24">
        <v>200</v>
      </c>
      <c r="BT363" s="23"/>
      <c r="BU363" s="23"/>
      <c r="BV363" s="24">
        <v>18.010000000000002</v>
      </c>
      <c r="BW363" s="24">
        <v>0.3</v>
      </c>
      <c r="BX363" s="23"/>
      <c r="BY363" s="24">
        <v>0.2</v>
      </c>
      <c r="BZ363" s="27">
        <v>0.3</v>
      </c>
      <c r="CA363" s="27">
        <v>0.2</v>
      </c>
      <c r="CB363" s="25"/>
      <c r="CC363" s="25"/>
      <c r="CD363" s="28">
        <v>18.34</v>
      </c>
      <c r="CE363" s="28">
        <v>0.3</v>
      </c>
      <c r="CF363" s="25"/>
      <c r="CG363" s="28">
        <v>0.2</v>
      </c>
      <c r="CH363" s="28">
        <v>19.690000000000001</v>
      </c>
      <c r="CI363" s="28">
        <v>0.5</v>
      </c>
      <c r="CJ363" s="28">
        <v>0.5</v>
      </c>
      <c r="CK363" s="28">
        <v>0</v>
      </c>
      <c r="CL363" s="28">
        <v>0</v>
      </c>
      <c r="CM363" s="28">
        <v>0.4</v>
      </c>
      <c r="CN363" s="25"/>
      <c r="CO363" s="28">
        <v>0</v>
      </c>
      <c r="CP363" s="30" t="s">
        <v>5</v>
      </c>
      <c r="CQ363" s="8">
        <f t="shared" si="56"/>
        <v>8105.8726220016542</v>
      </c>
      <c r="CR363" s="8">
        <f t="shared" si="57"/>
        <v>24</v>
      </c>
      <c r="CS363" s="8">
        <f t="shared" si="58"/>
        <v>2</v>
      </c>
      <c r="CT363" s="8">
        <f t="shared" si="59"/>
        <v>30</v>
      </c>
      <c r="CU363" s="8">
        <f t="shared" si="60"/>
        <v>300</v>
      </c>
      <c r="CV363" s="10">
        <f t="shared" si="61"/>
        <v>71422.884000000005</v>
      </c>
      <c r="CW363" s="10">
        <f t="shared" si="64"/>
        <v>71.42288400000001</v>
      </c>
      <c r="CX363" s="8" t="str">
        <f t="shared" si="62"/>
        <v>No</v>
      </c>
      <c r="CY363" s="30" t="s">
        <v>11</v>
      </c>
      <c r="CZ363" s="30" t="s">
        <v>11</v>
      </c>
      <c r="DA363" s="31" t="s">
        <v>11</v>
      </c>
      <c r="DB363" s="31" t="s">
        <v>11</v>
      </c>
      <c r="DC363" s="8" t="str">
        <f t="shared" si="63"/>
        <v>No</v>
      </c>
      <c r="DD363" s="8" t="s">
        <v>11</v>
      </c>
      <c r="DE363" s="30" t="s">
        <v>11</v>
      </c>
      <c r="DF363" s="10">
        <f t="shared" si="65"/>
        <v>56.926860000000005</v>
      </c>
      <c r="DG363" s="9">
        <f>IF(S363&lt;Monitors!$H$4,(S363*Monitors!$I$4)+Monitors!$J$4,IF(S363&lt;Monitors!$H$5,(S363*Monitors!$I$5)+Monitors!$J$5,IF(S363&lt;Monitors!$H$6,(S363*Monitors!$I$6)+Monitors!$J$6,IF(S363&lt;Monitors!$H$7,(Monitors!$I$7*S363)+Monitors!$J$7,IF(S363&lt;Monitors!$H$8,(S363*Monitors!$I$8)+Monitors!$J$8,IF(S363&lt;Monitors!$H$9,(S363*Monitors!$I$9)+Monitors!$J$9,IF(S363&lt;Monitors!$H$10,(S363*Monitors!$I$10)+Monitors!$J$10,IF(S363&lt;Monitors!$H$11,(S363*Monitors!$I$11)+Monitors!$J$11,Monitors!$J$12))))))))</f>
        <v>38.587333333333333</v>
      </c>
      <c r="DH363" s="10">
        <f>$DF363-(Monitors!$B$4*'All Data'!$W363)</f>
        <v>46.113540000000008</v>
      </c>
      <c r="DI363" s="10">
        <f>IF($CX363="Yes",DH363-(Monitors!$E$4*(DG363+(Monitors!$B$4*'All Data'!$W363))),'All Data'!DH363)</f>
        <v>46.113540000000008</v>
      </c>
      <c r="DJ363" s="10">
        <f>IF(DD363="Yes",'All Data'!DI363-(DG363*Monitors!$C$4),'All Data'!DI363)</f>
        <v>46.113540000000008</v>
      </c>
      <c r="DK363" s="10">
        <f>IF($DE363="Yes",DJ363-(DG363*Monitors!$D$4),'All Data'!DJ363)</f>
        <v>46.113540000000008</v>
      </c>
      <c r="DL363" s="10">
        <f>IF($CZ363="Yes",DK363-Monitors!$C$7,'All Data'!DK363)</f>
        <v>46.113540000000008</v>
      </c>
      <c r="DM363" s="10">
        <f>IF($DA363="Yes",DL363-Monitors!$D$7,'All Data'!DL363)</f>
        <v>46.113540000000008</v>
      </c>
      <c r="DN363" s="10">
        <f>IF(DB363="Yes",DM363-((DG363+(W363*Monitors!$B$4))*Monitors!$F$4),'All Data'!DM363)</f>
        <v>46.113540000000008</v>
      </c>
      <c r="DO363" s="8" t="str">
        <f t="shared" si="66"/>
        <v>No</v>
      </c>
      <c r="DP363" s="10">
        <v>2.8569153600000003</v>
      </c>
      <c r="DQ363" s="10">
        <v>15.153084640000001</v>
      </c>
      <c r="DR363" s="10">
        <v>15.153084640000001</v>
      </c>
      <c r="DS363" s="9">
        <v>20.692082851837142</v>
      </c>
      <c r="DT363" s="9" t="s">
        <v>23</v>
      </c>
      <c r="DU363" s="14">
        <v>0</v>
      </c>
    </row>
    <row r="364" spans="1:125" ht="18" customHeight="1">
      <c r="A364" s="29">
        <v>363</v>
      </c>
      <c r="B364" s="29">
        <v>9</v>
      </c>
      <c r="C364" s="29">
        <v>464</v>
      </c>
      <c r="D364" s="21">
        <v>41456</v>
      </c>
      <c r="E364" s="21">
        <v>41305</v>
      </c>
      <c r="F364" s="21">
        <v>41446</v>
      </c>
      <c r="G364" s="20" t="s">
        <v>4</v>
      </c>
      <c r="H364" s="20"/>
      <c r="I364" s="22">
        <v>6</v>
      </c>
      <c r="J364" s="20" t="s">
        <v>5</v>
      </c>
      <c r="K364" s="20"/>
      <c r="L364" s="20" t="s">
        <v>6</v>
      </c>
      <c r="M364" s="23"/>
      <c r="N364" s="23" t="s">
        <v>7</v>
      </c>
      <c r="O364" s="23"/>
      <c r="P364" s="24">
        <v>11.7</v>
      </c>
      <c r="Q364" s="24">
        <v>18.7</v>
      </c>
      <c r="R364" s="24">
        <v>22</v>
      </c>
      <c r="S364" s="24">
        <v>217.43</v>
      </c>
      <c r="T364" s="24">
        <v>1.6</v>
      </c>
      <c r="U364" s="24">
        <v>1680</v>
      </c>
      <c r="V364" s="24">
        <v>1050</v>
      </c>
      <c r="W364" s="24">
        <v>1.764</v>
      </c>
      <c r="X364" s="23" t="s">
        <v>432</v>
      </c>
      <c r="Y364" s="23" t="s">
        <v>432</v>
      </c>
      <c r="Z364" s="24">
        <v>8113</v>
      </c>
      <c r="AA364" s="24">
        <v>60</v>
      </c>
      <c r="AB364" s="24">
        <v>160</v>
      </c>
      <c r="AC364" s="24">
        <v>160</v>
      </c>
      <c r="AD364" s="23" t="s">
        <v>10</v>
      </c>
      <c r="AE364" s="23" t="s">
        <v>23</v>
      </c>
      <c r="AF364" s="23" t="s">
        <v>11</v>
      </c>
      <c r="AG364" s="23"/>
      <c r="AH364" s="23"/>
      <c r="AI364" s="23" t="s">
        <v>12</v>
      </c>
      <c r="AJ364" s="23" t="s">
        <v>11</v>
      </c>
      <c r="AK364" s="23" t="s">
        <v>23</v>
      </c>
      <c r="AL364" s="23" t="s">
        <v>78</v>
      </c>
      <c r="AM364" s="23"/>
      <c r="AN364" s="23" t="s">
        <v>207</v>
      </c>
      <c r="AO364" s="23"/>
      <c r="AP364" s="23" t="s">
        <v>36</v>
      </c>
      <c r="AQ364" s="23"/>
      <c r="AR364" s="23"/>
      <c r="AS364" s="23" t="s">
        <v>78</v>
      </c>
      <c r="AT364" s="23"/>
      <c r="AU364" s="23" t="s">
        <v>83</v>
      </c>
      <c r="AV364" s="25"/>
      <c r="AW364" s="25"/>
      <c r="AX364" s="26">
        <v>22</v>
      </c>
      <c r="AY364" s="26">
        <v>217.43</v>
      </c>
      <c r="AZ364" s="25" t="s">
        <v>207</v>
      </c>
      <c r="BA364" s="25" t="s">
        <v>83</v>
      </c>
      <c r="BB364" s="23"/>
      <c r="BC364" s="23" t="s">
        <v>15</v>
      </c>
      <c r="BD364" s="23"/>
      <c r="BE364" s="23" t="s">
        <v>11</v>
      </c>
      <c r="BF364" s="23" t="s">
        <v>433</v>
      </c>
      <c r="BG364" s="23" t="s">
        <v>11</v>
      </c>
      <c r="BH364" s="23" t="s">
        <v>17</v>
      </c>
      <c r="BI364" s="23"/>
      <c r="BJ364" s="23" t="s">
        <v>18</v>
      </c>
      <c r="BK364" s="23" t="s">
        <v>11</v>
      </c>
      <c r="BL364" s="23" t="s">
        <v>11</v>
      </c>
      <c r="BM364" s="23"/>
      <c r="BN364" s="23"/>
      <c r="BO364" s="24">
        <v>68</v>
      </c>
      <c r="BP364" s="24">
        <v>252.8</v>
      </c>
      <c r="BQ364" s="24">
        <v>250</v>
      </c>
      <c r="BR364" s="24">
        <v>167.6</v>
      </c>
      <c r="BS364" s="24">
        <v>200.8</v>
      </c>
      <c r="BT364" s="23"/>
      <c r="BU364" s="23"/>
      <c r="BV364" s="24">
        <v>18.260000000000002</v>
      </c>
      <c r="BW364" s="24">
        <v>0.9</v>
      </c>
      <c r="BX364" s="24">
        <v>0.21</v>
      </c>
      <c r="BY364" s="24">
        <v>0.19</v>
      </c>
      <c r="BZ364" s="27">
        <v>0.9</v>
      </c>
      <c r="CA364" s="27">
        <v>0.19</v>
      </c>
      <c r="CB364" s="25"/>
      <c r="CC364" s="25"/>
      <c r="CD364" s="28">
        <v>18.43</v>
      </c>
      <c r="CE364" s="28">
        <v>0.92</v>
      </c>
      <c r="CF364" s="28">
        <v>0.24</v>
      </c>
      <c r="CG364" s="28">
        <v>0.22</v>
      </c>
      <c r="CH364" s="28">
        <v>19.7</v>
      </c>
      <c r="CI364" s="28">
        <v>1</v>
      </c>
      <c r="CJ364" s="28">
        <v>0.5</v>
      </c>
      <c r="CK364" s="25"/>
      <c r="CL364" s="25"/>
      <c r="CM364" s="28">
        <v>0.57999999999999996</v>
      </c>
      <c r="CN364" s="25"/>
      <c r="CO364" s="28">
        <v>0</v>
      </c>
      <c r="CP364" s="30" t="s">
        <v>5</v>
      </c>
      <c r="CQ364" s="8">
        <f t="shared" si="56"/>
        <v>8112.9558938508944</v>
      </c>
      <c r="CR364" s="8">
        <f t="shared" si="57"/>
        <v>24</v>
      </c>
      <c r="CS364" s="8">
        <f t="shared" si="58"/>
        <v>2</v>
      </c>
      <c r="CT364" s="8">
        <f t="shared" si="59"/>
        <v>30</v>
      </c>
      <c r="CU364" s="8">
        <f t="shared" si="60"/>
        <v>200</v>
      </c>
      <c r="CV364" s="10">
        <f t="shared" si="61"/>
        <v>54966.304000000004</v>
      </c>
      <c r="CW364" s="10">
        <f t="shared" si="64"/>
        <v>54.966304000000001</v>
      </c>
      <c r="CX364" s="8" t="str">
        <f t="shared" si="62"/>
        <v>No</v>
      </c>
      <c r="CY364" s="30" t="s">
        <v>11</v>
      </c>
      <c r="CZ364" s="30" t="s">
        <v>11</v>
      </c>
      <c r="DA364" s="31" t="s">
        <v>11</v>
      </c>
      <c r="DB364" s="31" t="s">
        <v>11</v>
      </c>
      <c r="DC364" s="8" t="str">
        <f t="shared" si="63"/>
        <v>No</v>
      </c>
      <c r="DD364" s="8" t="s">
        <v>11</v>
      </c>
      <c r="DE364" s="30" t="s">
        <v>11</v>
      </c>
      <c r="DF364" s="10">
        <f t="shared" si="65"/>
        <v>61.109760000000001</v>
      </c>
      <c r="DG364" s="9">
        <f>IF(S364&lt;Monitors!$H$4,(S364*Monitors!$I$4)+Monitors!$J$4,IF(S364&lt;Monitors!$H$5,(S364*Monitors!$I$5)+Monitors!$J$5,IF(S364&lt;Monitors!$H$6,(S364*Monitors!$I$6)+Monitors!$J$6,IF(S364&lt;Monitors!$H$7,(Monitors!$I$7*S364)+Monitors!$J$7,IF(S364&lt;Monitors!$H$8,(S364*Monitors!$I$8)+Monitors!$J$8,IF(S364&lt;Monitors!$H$9,(S364*Monitors!$I$9)+Monitors!$J$9,IF(S364&lt;Monitors!$H$10,(S364*Monitors!$I$10)+Monitors!$J$10,IF(S364&lt;Monitors!$H$11,(S364*Monitors!$I$11)+Monitors!$J$11,Monitors!$J$12))))))))</f>
        <v>38.581000000000003</v>
      </c>
      <c r="DH364" s="10">
        <f>$DF364-(Monitors!$B$4*'All Data'!$W364)</f>
        <v>50.296440000000004</v>
      </c>
      <c r="DI364" s="10">
        <f>IF($CX364="Yes",DH364-(Monitors!$E$4*(DG364+(Monitors!$B$4*'All Data'!$W364))),'All Data'!DH364)</f>
        <v>50.296440000000004</v>
      </c>
      <c r="DJ364" s="10">
        <f>IF(DD364="Yes",'All Data'!DI364-(DG364*Monitors!$C$4),'All Data'!DI364)</f>
        <v>50.296440000000004</v>
      </c>
      <c r="DK364" s="10">
        <f>IF($DE364="Yes",DJ364-(DG364*Monitors!$D$4),'All Data'!DJ364)</f>
        <v>50.296440000000004</v>
      </c>
      <c r="DL364" s="10">
        <f>IF($CZ364="Yes",DK364-Monitors!$C$7,'All Data'!DK364)</f>
        <v>50.296440000000004</v>
      </c>
      <c r="DM364" s="10">
        <f>IF($DA364="Yes",DL364-Monitors!$D$7,'All Data'!DL364)</f>
        <v>50.296440000000004</v>
      </c>
      <c r="DN364" s="10">
        <f>IF(DB364="Yes",DM364-((DG364+(W364*Monitors!$B$4))*Monitors!$F$4),'All Data'!DM364)</f>
        <v>50.296440000000004</v>
      </c>
      <c r="DO364" s="8" t="str">
        <f t="shared" si="66"/>
        <v>No</v>
      </c>
      <c r="DP364" s="10">
        <v>2.1986521600000004</v>
      </c>
      <c r="DQ364" s="10">
        <v>16.06134784</v>
      </c>
      <c r="DR364" s="10">
        <v>16.06134784</v>
      </c>
      <c r="DS364" s="9">
        <v>20.674270234581879</v>
      </c>
      <c r="DT364" s="9" t="s">
        <v>23</v>
      </c>
      <c r="DU364" s="14">
        <v>0</v>
      </c>
    </row>
    <row r="365" spans="1:125" ht="18" customHeight="1">
      <c r="A365" s="29">
        <v>364</v>
      </c>
      <c r="B365" s="29">
        <v>38</v>
      </c>
      <c r="C365" s="29">
        <v>1073</v>
      </c>
      <c r="D365" s="21">
        <v>41281</v>
      </c>
      <c r="E365" s="21">
        <v>41253</v>
      </c>
      <c r="F365" s="21">
        <v>41281</v>
      </c>
      <c r="G365" s="20" t="s">
        <v>4</v>
      </c>
      <c r="H365" s="20"/>
      <c r="I365" s="22">
        <v>6</v>
      </c>
      <c r="J365" s="20" t="s">
        <v>5</v>
      </c>
      <c r="K365" s="20"/>
      <c r="L365" s="20" t="s">
        <v>6</v>
      </c>
      <c r="M365" s="23"/>
      <c r="N365" s="23" t="s">
        <v>7</v>
      </c>
      <c r="O365" s="23"/>
      <c r="P365" s="24">
        <v>11.7</v>
      </c>
      <c r="Q365" s="24">
        <v>18.7</v>
      </c>
      <c r="R365" s="24">
        <v>22</v>
      </c>
      <c r="S365" s="24">
        <v>217.4</v>
      </c>
      <c r="T365" s="24">
        <v>1.6</v>
      </c>
      <c r="U365" s="24">
        <v>1680</v>
      </c>
      <c r="V365" s="24">
        <v>1050</v>
      </c>
      <c r="W365" s="24">
        <v>1.764</v>
      </c>
      <c r="X365" s="23" t="s">
        <v>432</v>
      </c>
      <c r="Y365" s="23" t="s">
        <v>432</v>
      </c>
      <c r="Z365" s="24">
        <v>8113</v>
      </c>
      <c r="AA365" s="24">
        <v>60</v>
      </c>
      <c r="AB365" s="24">
        <v>170</v>
      </c>
      <c r="AC365" s="24">
        <v>160</v>
      </c>
      <c r="AD365" s="23" t="s">
        <v>10</v>
      </c>
      <c r="AE365" s="23" t="s">
        <v>11</v>
      </c>
      <c r="AF365" s="23" t="s">
        <v>11</v>
      </c>
      <c r="AG365" s="23"/>
      <c r="AH365" s="23"/>
      <c r="AI365" s="23" t="s">
        <v>12</v>
      </c>
      <c r="AJ365" s="23" t="s">
        <v>23</v>
      </c>
      <c r="AK365" s="23" t="s">
        <v>23</v>
      </c>
      <c r="AL365" s="23" t="s">
        <v>114</v>
      </c>
      <c r="AM365" s="23"/>
      <c r="AN365" s="23" t="s">
        <v>14</v>
      </c>
      <c r="AO365" s="23"/>
      <c r="AP365" s="23" t="s">
        <v>14</v>
      </c>
      <c r="AQ365" s="23"/>
      <c r="AR365" s="23"/>
      <c r="AS365" s="23" t="s">
        <v>114</v>
      </c>
      <c r="AT365" s="23"/>
      <c r="AU365" s="23" t="s">
        <v>14</v>
      </c>
      <c r="AV365" s="25"/>
      <c r="AW365" s="25"/>
      <c r="AX365" s="26">
        <v>22</v>
      </c>
      <c r="AY365" s="26">
        <v>217.4</v>
      </c>
      <c r="AZ365" s="25" t="s">
        <v>14</v>
      </c>
      <c r="BA365" s="25" t="s">
        <v>14</v>
      </c>
      <c r="BB365" s="23"/>
      <c r="BC365" s="23" t="s">
        <v>15</v>
      </c>
      <c r="BD365" s="23"/>
      <c r="BE365" s="23" t="s">
        <v>11</v>
      </c>
      <c r="BF365" s="23" t="s">
        <v>433</v>
      </c>
      <c r="BG365" s="23" t="s">
        <v>11</v>
      </c>
      <c r="BH365" s="23" t="s">
        <v>17</v>
      </c>
      <c r="BI365" s="23"/>
      <c r="BJ365" s="23" t="s">
        <v>272</v>
      </c>
      <c r="BK365" s="23" t="s">
        <v>11</v>
      </c>
      <c r="BL365" s="23" t="s">
        <v>11</v>
      </c>
      <c r="BM365" s="23"/>
      <c r="BN365" s="23"/>
      <c r="BO365" s="24">
        <v>8.5</v>
      </c>
      <c r="BP365" s="24">
        <v>260.10000000000002</v>
      </c>
      <c r="BQ365" s="24">
        <v>250</v>
      </c>
      <c r="BR365" s="24">
        <v>255.2</v>
      </c>
      <c r="BS365" s="24">
        <v>200</v>
      </c>
      <c r="BT365" s="23"/>
      <c r="BU365" s="23"/>
      <c r="BV365" s="24">
        <v>18.32</v>
      </c>
      <c r="BW365" s="24">
        <v>0.2</v>
      </c>
      <c r="BX365" s="23"/>
      <c r="BY365" s="24">
        <v>0.14000000000000001</v>
      </c>
      <c r="BZ365" s="27">
        <v>0.2</v>
      </c>
      <c r="CA365" s="27">
        <v>0.14000000000000001</v>
      </c>
      <c r="CB365" s="25"/>
      <c r="CC365" s="25"/>
      <c r="CD365" s="28">
        <v>18.39</v>
      </c>
      <c r="CE365" s="28">
        <v>0.22</v>
      </c>
      <c r="CF365" s="25"/>
      <c r="CG365" s="28">
        <v>0.13</v>
      </c>
      <c r="CH365" s="28">
        <v>19.7</v>
      </c>
      <c r="CI365" s="28">
        <v>0.5</v>
      </c>
      <c r="CJ365" s="28">
        <v>0.5</v>
      </c>
      <c r="CK365" s="25"/>
      <c r="CL365" s="25"/>
      <c r="CM365" s="28">
        <v>0.47</v>
      </c>
      <c r="CN365" s="25"/>
      <c r="CO365" s="28">
        <v>0</v>
      </c>
      <c r="CP365" s="30" t="s">
        <v>5</v>
      </c>
      <c r="CQ365" s="8">
        <f t="shared" si="56"/>
        <v>8114.0754369825208</v>
      </c>
      <c r="CR365" s="8">
        <f t="shared" si="57"/>
        <v>24</v>
      </c>
      <c r="CS365" s="8">
        <f t="shared" si="58"/>
        <v>2</v>
      </c>
      <c r="CT365" s="8">
        <f t="shared" si="59"/>
        <v>30</v>
      </c>
      <c r="CU365" s="8">
        <f t="shared" si="60"/>
        <v>200</v>
      </c>
      <c r="CV365" s="10">
        <f t="shared" si="61"/>
        <v>56545.740000000005</v>
      </c>
      <c r="CW365" s="10">
        <f t="shared" si="64"/>
        <v>56.545740000000002</v>
      </c>
      <c r="CX365" s="8" t="str">
        <f t="shared" si="62"/>
        <v>No</v>
      </c>
      <c r="CY365" s="30" t="s">
        <v>11</v>
      </c>
      <c r="CZ365" s="30" t="s">
        <v>11</v>
      </c>
      <c r="DA365" s="31" t="s">
        <v>11</v>
      </c>
      <c r="DB365" s="31" t="s">
        <v>11</v>
      </c>
      <c r="DC365" s="8" t="str">
        <f t="shared" si="63"/>
        <v>No</v>
      </c>
      <c r="DD365" s="8" t="s">
        <v>11</v>
      </c>
      <c r="DE365" s="30" t="s">
        <v>11</v>
      </c>
      <c r="DF365" s="10">
        <f t="shared" si="65"/>
        <v>57.307919999999996</v>
      </c>
      <c r="DG365" s="9">
        <f>IF(S365&lt;Monitors!$H$4,(S365*Monitors!$I$4)+Monitors!$J$4,IF(S365&lt;Monitors!$H$5,(S365*Monitors!$I$5)+Monitors!$J$5,IF(S365&lt;Monitors!$H$6,(S365*Monitors!$I$6)+Monitors!$J$6,IF(S365&lt;Monitors!$H$7,(Monitors!$I$7*S365)+Monitors!$J$7,IF(S365&lt;Monitors!$H$8,(S365*Monitors!$I$8)+Monitors!$J$8,IF(S365&lt;Monitors!$H$9,(S365*Monitors!$I$9)+Monitors!$J$9,IF(S365&lt;Monitors!$H$10,(S365*Monitors!$I$10)+Monitors!$J$10,IF(S365&lt;Monitors!$H$11,(S365*Monitors!$I$11)+Monitors!$J$11,Monitors!$J$12))))))))</f>
        <v>38.58</v>
      </c>
      <c r="DH365" s="10">
        <f>$DF365-(Monitors!$B$4*'All Data'!$W365)</f>
        <v>46.494599999999998</v>
      </c>
      <c r="DI365" s="10">
        <f>IF($CX365="Yes",DH365-(Monitors!$E$4*(DG365+(Monitors!$B$4*'All Data'!$W365))),'All Data'!DH365)</f>
        <v>46.494599999999998</v>
      </c>
      <c r="DJ365" s="10">
        <f>IF(DD365="Yes",'All Data'!DI365-(DG365*Monitors!$C$4),'All Data'!DI365)</f>
        <v>46.494599999999998</v>
      </c>
      <c r="DK365" s="10">
        <f>IF($DE365="Yes",DJ365-(DG365*Monitors!$D$4),'All Data'!DJ365)</f>
        <v>46.494599999999998</v>
      </c>
      <c r="DL365" s="10">
        <f>IF($CZ365="Yes",DK365-Monitors!$C$7,'All Data'!DK365)</f>
        <v>46.494599999999998</v>
      </c>
      <c r="DM365" s="10">
        <f>IF($DA365="Yes",DL365-Monitors!$D$7,'All Data'!DL365)</f>
        <v>46.494599999999998</v>
      </c>
      <c r="DN365" s="10">
        <f>IF(DB365="Yes",DM365-((DG365+(W365*Monitors!$B$4))*Monitors!$F$4),'All Data'!DM365)</f>
        <v>46.494599999999998</v>
      </c>
      <c r="DO365" s="8" t="str">
        <f t="shared" si="66"/>
        <v>No</v>
      </c>
      <c r="DP365" s="10">
        <v>2.2618296000000004</v>
      </c>
      <c r="DQ365" s="10">
        <v>16.058170400000002</v>
      </c>
      <c r="DR365" s="10">
        <v>16.058170400000002</v>
      </c>
      <c r="DS365" s="9">
        <v>20.671457655006158</v>
      </c>
      <c r="DT365" s="9" t="s">
        <v>23</v>
      </c>
      <c r="DU365" s="14">
        <v>0</v>
      </c>
    </row>
    <row r="366" spans="1:125" ht="18" customHeight="1">
      <c r="A366" s="29">
        <v>365</v>
      </c>
      <c r="B366" s="29">
        <v>38</v>
      </c>
      <c r="C366" s="29">
        <v>1077</v>
      </c>
      <c r="D366" s="21">
        <v>41593</v>
      </c>
      <c r="E366" s="21">
        <v>41544</v>
      </c>
      <c r="F366" s="21">
        <v>41599</v>
      </c>
      <c r="G366" s="20" t="s">
        <v>4</v>
      </c>
      <c r="H366" s="20"/>
      <c r="I366" s="22">
        <v>6</v>
      </c>
      <c r="J366" s="20" t="s">
        <v>5</v>
      </c>
      <c r="K366" s="20"/>
      <c r="L366" s="20" t="s">
        <v>6</v>
      </c>
      <c r="M366" s="23"/>
      <c r="N366" s="23" t="s">
        <v>7</v>
      </c>
      <c r="O366" s="23"/>
      <c r="P366" s="24">
        <v>11.7</v>
      </c>
      <c r="Q366" s="24">
        <v>18.7</v>
      </c>
      <c r="R366" s="24">
        <v>22</v>
      </c>
      <c r="S366" s="24">
        <v>217.4</v>
      </c>
      <c r="T366" s="24">
        <v>1.6</v>
      </c>
      <c r="U366" s="24">
        <v>1050</v>
      </c>
      <c r="V366" s="24">
        <v>1680</v>
      </c>
      <c r="W366" s="24">
        <v>1.764</v>
      </c>
      <c r="X366" s="23" t="s">
        <v>44</v>
      </c>
      <c r="Y366" s="23" t="s">
        <v>44</v>
      </c>
      <c r="Z366" s="24">
        <v>8113</v>
      </c>
      <c r="AA366" s="24">
        <v>60</v>
      </c>
      <c r="AB366" s="24">
        <v>170</v>
      </c>
      <c r="AC366" s="24">
        <v>160</v>
      </c>
      <c r="AD366" s="23" t="s">
        <v>10</v>
      </c>
      <c r="AE366" s="23" t="s">
        <v>11</v>
      </c>
      <c r="AF366" s="23" t="s">
        <v>11</v>
      </c>
      <c r="AG366" s="23"/>
      <c r="AH366" s="23"/>
      <c r="AI366" s="23" t="s">
        <v>12</v>
      </c>
      <c r="AJ366" s="23" t="s">
        <v>11</v>
      </c>
      <c r="AK366" s="23" t="s">
        <v>11</v>
      </c>
      <c r="AL366" s="23" t="s">
        <v>53</v>
      </c>
      <c r="AM366" s="23"/>
      <c r="AN366" s="23" t="s">
        <v>14</v>
      </c>
      <c r="AO366" s="23"/>
      <c r="AP366" s="23" t="s">
        <v>14</v>
      </c>
      <c r="AQ366" s="23"/>
      <c r="AR366" s="23"/>
      <c r="AS366" s="23" t="s">
        <v>53</v>
      </c>
      <c r="AT366" s="23"/>
      <c r="AU366" s="23" t="s">
        <v>14</v>
      </c>
      <c r="AV366" s="25"/>
      <c r="AW366" s="25"/>
      <c r="AX366" s="26">
        <v>22</v>
      </c>
      <c r="AY366" s="26">
        <v>217.4</v>
      </c>
      <c r="AZ366" s="25" t="s">
        <v>14</v>
      </c>
      <c r="BA366" s="25" t="s">
        <v>14</v>
      </c>
      <c r="BB366" s="23"/>
      <c r="BC366" s="23" t="s">
        <v>15</v>
      </c>
      <c r="BD366" s="23"/>
      <c r="BE366" s="23" t="s">
        <v>11</v>
      </c>
      <c r="BF366" s="23" t="s">
        <v>181</v>
      </c>
      <c r="BG366" s="23" t="s">
        <v>11</v>
      </c>
      <c r="BH366" s="23" t="s">
        <v>17</v>
      </c>
      <c r="BI366" s="23"/>
      <c r="BJ366" s="23" t="s">
        <v>18</v>
      </c>
      <c r="BK366" s="23" t="s">
        <v>11</v>
      </c>
      <c r="BL366" s="23" t="s">
        <v>11</v>
      </c>
      <c r="BM366" s="23"/>
      <c r="BN366" s="23"/>
      <c r="BO366" s="24">
        <v>7.5</v>
      </c>
      <c r="BP366" s="24">
        <v>231.7</v>
      </c>
      <c r="BQ366" s="24">
        <v>250</v>
      </c>
      <c r="BR366" s="24">
        <v>231.4</v>
      </c>
      <c r="BS366" s="24">
        <v>202.1</v>
      </c>
      <c r="BT366" s="23"/>
      <c r="BU366" s="23"/>
      <c r="BV366" s="24">
        <v>18.32</v>
      </c>
      <c r="BW366" s="24">
        <v>0.19</v>
      </c>
      <c r="BX366" s="23"/>
      <c r="BY366" s="24">
        <v>0.18</v>
      </c>
      <c r="BZ366" s="27">
        <v>0.19</v>
      </c>
      <c r="CA366" s="27">
        <v>0.18</v>
      </c>
      <c r="CB366" s="25"/>
      <c r="CC366" s="25"/>
      <c r="CD366" s="28">
        <v>18.36</v>
      </c>
      <c r="CE366" s="28">
        <v>0.23</v>
      </c>
      <c r="CF366" s="25"/>
      <c r="CG366" s="28">
        <v>0.2</v>
      </c>
      <c r="CH366" s="28">
        <v>19.7</v>
      </c>
      <c r="CI366" s="28">
        <v>0.5</v>
      </c>
      <c r="CJ366" s="28">
        <v>0.5</v>
      </c>
      <c r="CK366" s="25"/>
      <c r="CL366" s="25"/>
      <c r="CM366" s="28">
        <v>0.66</v>
      </c>
      <c r="CN366" s="25"/>
      <c r="CO366" s="28">
        <v>0</v>
      </c>
      <c r="CP366" s="30" t="s">
        <v>5</v>
      </c>
      <c r="CQ366" s="8">
        <f t="shared" si="56"/>
        <v>8114.0754369825208</v>
      </c>
      <c r="CR366" s="8">
        <f t="shared" si="57"/>
        <v>24</v>
      </c>
      <c r="CS366" s="8">
        <f t="shared" si="58"/>
        <v>2</v>
      </c>
      <c r="CT366" s="8">
        <f t="shared" si="59"/>
        <v>30</v>
      </c>
      <c r="CU366" s="8">
        <f t="shared" si="60"/>
        <v>200</v>
      </c>
      <c r="CV366" s="10">
        <f t="shared" si="61"/>
        <v>50371.58</v>
      </c>
      <c r="CW366" s="10">
        <f t="shared" si="64"/>
        <v>50.371580000000002</v>
      </c>
      <c r="CX366" s="8" t="str">
        <f t="shared" si="62"/>
        <v>No</v>
      </c>
      <c r="CY366" s="30" t="s">
        <v>11</v>
      </c>
      <c r="CZ366" s="30" t="s">
        <v>11</v>
      </c>
      <c r="DA366" s="31" t="s">
        <v>11</v>
      </c>
      <c r="DB366" s="31" t="s">
        <v>11</v>
      </c>
      <c r="DC366" s="8" t="str">
        <f t="shared" si="63"/>
        <v>No</v>
      </c>
      <c r="DD366" s="8" t="s">
        <v>11</v>
      </c>
      <c r="DE366" s="30" t="s">
        <v>11</v>
      </c>
      <c r="DF366" s="10">
        <f t="shared" si="65"/>
        <v>57.250979999999998</v>
      </c>
      <c r="DG366" s="9">
        <f>IF(S366&lt;Monitors!$H$4,(S366*Monitors!$I$4)+Monitors!$J$4,IF(S366&lt;Monitors!$H$5,(S366*Monitors!$I$5)+Monitors!$J$5,IF(S366&lt;Monitors!$H$6,(S366*Monitors!$I$6)+Monitors!$J$6,IF(S366&lt;Monitors!$H$7,(Monitors!$I$7*S366)+Monitors!$J$7,IF(S366&lt;Monitors!$H$8,(S366*Monitors!$I$8)+Monitors!$J$8,IF(S366&lt;Monitors!$H$9,(S366*Monitors!$I$9)+Monitors!$J$9,IF(S366&lt;Monitors!$H$10,(S366*Monitors!$I$10)+Monitors!$J$10,IF(S366&lt;Monitors!$H$11,(S366*Monitors!$I$11)+Monitors!$J$11,Monitors!$J$12))))))))</f>
        <v>38.58</v>
      </c>
      <c r="DH366" s="10">
        <f>$DF366-(Monitors!$B$4*'All Data'!$W366)</f>
        <v>46.437660000000001</v>
      </c>
      <c r="DI366" s="10">
        <f>IF($CX366="Yes",DH366-(Monitors!$E$4*(DG366+(Monitors!$B$4*'All Data'!$W366))),'All Data'!DH366)</f>
        <v>46.437660000000001</v>
      </c>
      <c r="DJ366" s="10">
        <f>IF(DD366="Yes",'All Data'!DI366-(DG366*Monitors!$C$4),'All Data'!DI366)</f>
        <v>46.437660000000001</v>
      </c>
      <c r="DK366" s="10">
        <f>IF($DE366="Yes",DJ366-(DG366*Monitors!$D$4),'All Data'!DJ366)</f>
        <v>46.437660000000001</v>
      </c>
      <c r="DL366" s="10">
        <f>IF($CZ366="Yes",DK366-Monitors!$C$7,'All Data'!DK366)</f>
        <v>46.437660000000001</v>
      </c>
      <c r="DM366" s="10">
        <f>IF($DA366="Yes",DL366-Monitors!$D$7,'All Data'!DL366)</f>
        <v>46.437660000000001</v>
      </c>
      <c r="DN366" s="10">
        <f>IF(DB366="Yes",DM366-((DG366+(W366*Monitors!$B$4))*Monitors!$F$4),'All Data'!DM366)</f>
        <v>46.437660000000001</v>
      </c>
      <c r="DO366" s="8" t="str">
        <f t="shared" si="66"/>
        <v>No</v>
      </c>
      <c r="DP366" s="10">
        <v>2.0148632000000002</v>
      </c>
      <c r="DQ366" s="10">
        <v>16.3051368</v>
      </c>
      <c r="DR366" s="10">
        <v>16.3051368</v>
      </c>
      <c r="DS366" s="9">
        <v>20.671457655006158</v>
      </c>
      <c r="DT366" s="9" t="s">
        <v>23</v>
      </c>
      <c r="DU366" s="14">
        <v>0</v>
      </c>
    </row>
    <row r="367" spans="1:125" ht="18" customHeight="1">
      <c r="A367" s="29">
        <v>366</v>
      </c>
      <c r="B367" s="29">
        <v>38</v>
      </c>
      <c r="C367" s="29">
        <v>1069</v>
      </c>
      <c r="D367" s="21">
        <v>41426</v>
      </c>
      <c r="E367" s="21">
        <v>41404</v>
      </c>
      <c r="F367" s="21">
        <v>41603</v>
      </c>
      <c r="G367" s="20" t="s">
        <v>4</v>
      </c>
      <c r="H367" s="20"/>
      <c r="I367" s="22">
        <v>6</v>
      </c>
      <c r="J367" s="20" t="s">
        <v>5</v>
      </c>
      <c r="K367" s="20"/>
      <c r="L367" s="20" t="s">
        <v>6</v>
      </c>
      <c r="M367" s="23"/>
      <c r="N367" s="23" t="s">
        <v>7</v>
      </c>
      <c r="O367" s="23"/>
      <c r="P367" s="24">
        <v>11.7</v>
      </c>
      <c r="Q367" s="24">
        <v>18.7</v>
      </c>
      <c r="R367" s="24">
        <v>22</v>
      </c>
      <c r="S367" s="24">
        <v>217.4</v>
      </c>
      <c r="T367" s="24">
        <v>1.6</v>
      </c>
      <c r="U367" s="24">
        <v>1050</v>
      </c>
      <c r="V367" s="24">
        <v>1680</v>
      </c>
      <c r="W367" s="24">
        <v>1.764</v>
      </c>
      <c r="X367" s="23" t="s">
        <v>44</v>
      </c>
      <c r="Y367" s="23" t="s">
        <v>44</v>
      </c>
      <c r="Z367" s="24">
        <v>8113</v>
      </c>
      <c r="AA367" s="24">
        <v>60</v>
      </c>
      <c r="AB367" s="24">
        <v>170</v>
      </c>
      <c r="AC367" s="24">
        <v>160</v>
      </c>
      <c r="AD367" s="23" t="s">
        <v>10</v>
      </c>
      <c r="AE367" s="23" t="s">
        <v>11</v>
      </c>
      <c r="AF367" s="23" t="s">
        <v>11</v>
      </c>
      <c r="AG367" s="23"/>
      <c r="AH367" s="23"/>
      <c r="AI367" s="23" t="s">
        <v>12</v>
      </c>
      <c r="AJ367" s="23" t="s">
        <v>11</v>
      </c>
      <c r="AK367" s="23" t="s">
        <v>23</v>
      </c>
      <c r="AL367" s="23" t="s">
        <v>13</v>
      </c>
      <c r="AM367" s="23"/>
      <c r="AN367" s="23" t="s">
        <v>14</v>
      </c>
      <c r="AO367" s="23"/>
      <c r="AP367" s="23" t="s">
        <v>14</v>
      </c>
      <c r="AQ367" s="23"/>
      <c r="AR367" s="23"/>
      <c r="AS367" s="23" t="s">
        <v>13</v>
      </c>
      <c r="AT367" s="23"/>
      <c r="AU367" s="23" t="s">
        <v>14</v>
      </c>
      <c r="AV367" s="25"/>
      <c r="AW367" s="25"/>
      <c r="AX367" s="26">
        <v>22</v>
      </c>
      <c r="AY367" s="26">
        <v>217.4</v>
      </c>
      <c r="AZ367" s="25" t="s">
        <v>14</v>
      </c>
      <c r="BA367" s="25" t="s">
        <v>14</v>
      </c>
      <c r="BB367" s="23"/>
      <c r="BC367" s="23" t="s">
        <v>15</v>
      </c>
      <c r="BD367" s="23"/>
      <c r="BE367" s="23" t="s">
        <v>11</v>
      </c>
      <c r="BF367" s="23" t="s">
        <v>433</v>
      </c>
      <c r="BG367" s="23" t="s">
        <v>11</v>
      </c>
      <c r="BH367" s="23" t="s">
        <v>17</v>
      </c>
      <c r="BI367" s="23"/>
      <c r="BJ367" s="23" t="s">
        <v>272</v>
      </c>
      <c r="BK367" s="23" t="s">
        <v>11</v>
      </c>
      <c r="BL367" s="23" t="s">
        <v>11</v>
      </c>
      <c r="BM367" s="23"/>
      <c r="BN367" s="23"/>
      <c r="BO367" s="24">
        <v>22.8</v>
      </c>
      <c r="BP367" s="24">
        <v>217.7</v>
      </c>
      <c r="BQ367" s="24">
        <v>250</v>
      </c>
      <c r="BR367" s="24">
        <v>217.3</v>
      </c>
      <c r="BS367" s="24">
        <v>200</v>
      </c>
      <c r="BT367" s="23"/>
      <c r="BU367" s="23"/>
      <c r="BV367" s="24">
        <v>18.34</v>
      </c>
      <c r="BW367" s="24">
        <v>0.11</v>
      </c>
      <c r="BX367" s="23"/>
      <c r="BY367" s="24">
        <v>7.0000000000000007E-2</v>
      </c>
      <c r="BZ367" s="27">
        <v>0.11</v>
      </c>
      <c r="CA367" s="27">
        <v>7.0000000000000007E-2</v>
      </c>
      <c r="CB367" s="25"/>
      <c r="CC367" s="25"/>
      <c r="CD367" s="28">
        <v>18.420000000000002</v>
      </c>
      <c r="CE367" s="28">
        <v>0.11</v>
      </c>
      <c r="CF367" s="25"/>
      <c r="CG367" s="28">
        <v>0.09</v>
      </c>
      <c r="CH367" s="28">
        <v>19.7</v>
      </c>
      <c r="CI367" s="28">
        <v>0.5</v>
      </c>
      <c r="CJ367" s="28">
        <v>0.5</v>
      </c>
      <c r="CK367" s="25"/>
      <c r="CL367" s="25"/>
      <c r="CM367" s="28">
        <v>0.51</v>
      </c>
      <c r="CN367" s="25"/>
      <c r="CO367" s="28">
        <v>0</v>
      </c>
      <c r="CP367" s="30" t="s">
        <v>5</v>
      </c>
      <c r="CQ367" s="8">
        <f t="shared" si="56"/>
        <v>8114.0754369825208</v>
      </c>
      <c r="CR367" s="8">
        <f t="shared" si="57"/>
        <v>24</v>
      </c>
      <c r="CS367" s="8">
        <f t="shared" si="58"/>
        <v>2</v>
      </c>
      <c r="CT367" s="8">
        <f t="shared" si="59"/>
        <v>30</v>
      </c>
      <c r="CU367" s="8">
        <f t="shared" si="60"/>
        <v>200</v>
      </c>
      <c r="CV367" s="10">
        <f t="shared" si="61"/>
        <v>47327.979999999996</v>
      </c>
      <c r="CW367" s="10">
        <f t="shared" si="64"/>
        <v>47.327979999999997</v>
      </c>
      <c r="CX367" s="8" t="str">
        <f t="shared" si="62"/>
        <v>No</v>
      </c>
      <c r="CY367" s="30" t="s">
        <v>11</v>
      </c>
      <c r="CZ367" s="30" t="s">
        <v>11</v>
      </c>
      <c r="DA367" s="31" t="s">
        <v>11</v>
      </c>
      <c r="DB367" s="31" t="s">
        <v>11</v>
      </c>
      <c r="DC367" s="8" t="str">
        <f t="shared" si="63"/>
        <v>No</v>
      </c>
      <c r="DD367" s="8" t="s">
        <v>11</v>
      </c>
      <c r="DE367" s="30" t="s">
        <v>11</v>
      </c>
      <c r="DF367" s="10">
        <f t="shared" si="65"/>
        <v>56.856780000000001</v>
      </c>
      <c r="DG367" s="9">
        <f>IF(S367&lt;Monitors!$H$4,(S367*Monitors!$I$4)+Monitors!$J$4,IF(S367&lt;Monitors!$H$5,(S367*Monitors!$I$5)+Monitors!$J$5,IF(S367&lt;Monitors!$H$6,(S367*Monitors!$I$6)+Monitors!$J$6,IF(S367&lt;Monitors!$H$7,(Monitors!$I$7*S367)+Monitors!$J$7,IF(S367&lt;Monitors!$H$8,(S367*Monitors!$I$8)+Monitors!$J$8,IF(S367&lt;Monitors!$H$9,(S367*Monitors!$I$9)+Monitors!$J$9,IF(S367&lt;Monitors!$H$10,(S367*Monitors!$I$10)+Monitors!$J$10,IF(S367&lt;Monitors!$H$11,(S367*Monitors!$I$11)+Monitors!$J$11,Monitors!$J$12))))))))</f>
        <v>38.58</v>
      </c>
      <c r="DH367" s="10">
        <f>$DF367-(Monitors!$B$4*'All Data'!$W367)</f>
        <v>46.043460000000003</v>
      </c>
      <c r="DI367" s="10">
        <f>IF($CX367="Yes",DH367-(Monitors!$E$4*(DG367+(Monitors!$B$4*'All Data'!$W367))),'All Data'!DH367)</f>
        <v>46.043460000000003</v>
      </c>
      <c r="DJ367" s="10">
        <f>IF(DD367="Yes",'All Data'!DI367-(DG367*Monitors!$C$4),'All Data'!DI367)</f>
        <v>46.043460000000003</v>
      </c>
      <c r="DK367" s="10">
        <f>IF($DE367="Yes",DJ367-(DG367*Monitors!$D$4),'All Data'!DJ367)</f>
        <v>46.043460000000003</v>
      </c>
      <c r="DL367" s="10">
        <f>IF($CZ367="Yes",DK367-Monitors!$C$7,'All Data'!DK367)</f>
        <v>46.043460000000003</v>
      </c>
      <c r="DM367" s="10">
        <f>IF($DA367="Yes",DL367-Monitors!$D$7,'All Data'!DL367)</f>
        <v>46.043460000000003</v>
      </c>
      <c r="DN367" s="10">
        <f>IF(DB367="Yes",DM367-((DG367+(W367*Monitors!$B$4))*Monitors!$F$4),'All Data'!DM367)</f>
        <v>46.043460000000003</v>
      </c>
      <c r="DO367" s="8" t="str">
        <f t="shared" si="66"/>
        <v>No</v>
      </c>
      <c r="DP367" s="10">
        <v>1.8931191999999999</v>
      </c>
      <c r="DQ367" s="10">
        <v>16.446880799999999</v>
      </c>
      <c r="DR367" s="10">
        <v>16.446880799999999</v>
      </c>
      <c r="DS367" s="9">
        <v>20.671457655006158</v>
      </c>
      <c r="DT367" s="9" t="s">
        <v>23</v>
      </c>
      <c r="DU367" s="14">
        <v>0</v>
      </c>
    </row>
    <row r="368" spans="1:125" ht="18" customHeight="1">
      <c r="A368" s="29">
        <v>367</v>
      </c>
      <c r="B368" s="29">
        <v>19</v>
      </c>
      <c r="C368" s="29">
        <v>902</v>
      </c>
      <c r="D368" s="21">
        <v>41183</v>
      </c>
      <c r="E368" s="21">
        <v>41242</v>
      </c>
      <c r="F368" s="21">
        <v>41253</v>
      </c>
      <c r="G368" s="20" t="s">
        <v>4</v>
      </c>
      <c r="H368" s="20" t="s">
        <v>26</v>
      </c>
      <c r="I368" s="22">
        <v>6</v>
      </c>
      <c r="J368" s="20" t="s">
        <v>5</v>
      </c>
      <c r="K368" s="20" t="s">
        <v>26</v>
      </c>
      <c r="L368" s="20" t="s">
        <v>27</v>
      </c>
      <c r="M368" s="23" t="s">
        <v>27</v>
      </c>
      <c r="N368" s="23" t="s">
        <v>7</v>
      </c>
      <c r="O368" s="23" t="s">
        <v>26</v>
      </c>
      <c r="P368" s="24">
        <v>11.7</v>
      </c>
      <c r="Q368" s="24">
        <v>18.7</v>
      </c>
      <c r="R368" s="24">
        <v>22</v>
      </c>
      <c r="S368" s="24">
        <v>217.43</v>
      </c>
      <c r="T368" s="24">
        <v>1.6</v>
      </c>
      <c r="U368" s="24">
        <v>1050</v>
      </c>
      <c r="V368" s="24">
        <v>1680</v>
      </c>
      <c r="W368" s="24">
        <v>1.764</v>
      </c>
      <c r="X368" s="23" t="s">
        <v>44</v>
      </c>
      <c r="Y368" s="23" t="s">
        <v>44</v>
      </c>
      <c r="Z368" s="24">
        <v>8113</v>
      </c>
      <c r="AA368" s="24">
        <v>60</v>
      </c>
      <c r="AB368" s="24">
        <v>170</v>
      </c>
      <c r="AC368" s="24">
        <v>160</v>
      </c>
      <c r="AD368" s="23" t="s">
        <v>400</v>
      </c>
      <c r="AE368" s="23" t="s">
        <v>23</v>
      </c>
      <c r="AF368" s="23" t="s">
        <v>11</v>
      </c>
      <c r="AG368" s="23" t="s">
        <v>26</v>
      </c>
      <c r="AH368" s="23" t="s">
        <v>26</v>
      </c>
      <c r="AI368" s="23" t="s">
        <v>12</v>
      </c>
      <c r="AJ368" s="23" t="s">
        <v>11</v>
      </c>
      <c r="AK368" s="23" t="s">
        <v>23</v>
      </c>
      <c r="AL368" s="23" t="s">
        <v>13</v>
      </c>
      <c r="AM368" s="23" t="s">
        <v>14</v>
      </c>
      <c r="AN368" s="23" t="s">
        <v>14</v>
      </c>
      <c r="AO368" s="23" t="s">
        <v>14</v>
      </c>
      <c r="AP368" s="23" t="s">
        <v>14</v>
      </c>
      <c r="AQ368" s="23" t="s">
        <v>14</v>
      </c>
      <c r="AR368" s="23"/>
      <c r="AS368" s="23" t="s">
        <v>13</v>
      </c>
      <c r="AT368" s="23" t="s">
        <v>14</v>
      </c>
      <c r="AU368" s="23" t="s">
        <v>14</v>
      </c>
      <c r="AV368" s="25" t="s">
        <v>14</v>
      </c>
      <c r="AW368" s="25" t="s">
        <v>14</v>
      </c>
      <c r="AX368" s="26">
        <v>22</v>
      </c>
      <c r="AY368" s="26">
        <v>217.43</v>
      </c>
      <c r="AZ368" s="25" t="s">
        <v>14</v>
      </c>
      <c r="BA368" s="25" t="s">
        <v>14</v>
      </c>
      <c r="BB368" s="23" t="s">
        <v>14</v>
      </c>
      <c r="BC368" s="23" t="s">
        <v>15</v>
      </c>
      <c r="BD368" s="23" t="s">
        <v>26</v>
      </c>
      <c r="BE368" s="23" t="s">
        <v>11</v>
      </c>
      <c r="BF368" s="23" t="s">
        <v>716</v>
      </c>
      <c r="BG368" s="23" t="s">
        <v>11</v>
      </c>
      <c r="BH368" s="23" t="s">
        <v>17</v>
      </c>
      <c r="BI368" s="23" t="s">
        <v>14</v>
      </c>
      <c r="BJ368" s="23"/>
      <c r="BK368" s="23" t="s">
        <v>11</v>
      </c>
      <c r="BL368" s="23" t="s">
        <v>11</v>
      </c>
      <c r="BM368" s="23" t="s">
        <v>11</v>
      </c>
      <c r="BN368" s="23"/>
      <c r="BO368" s="24">
        <v>5.3</v>
      </c>
      <c r="BP368" s="24">
        <v>263</v>
      </c>
      <c r="BQ368" s="24">
        <v>263</v>
      </c>
      <c r="BR368" s="24">
        <v>186</v>
      </c>
      <c r="BS368" s="24">
        <v>200</v>
      </c>
      <c r="BT368" s="23"/>
      <c r="BU368" s="23"/>
      <c r="BV368" s="24">
        <v>18.399999999999999</v>
      </c>
      <c r="BW368" s="24">
        <v>0.15</v>
      </c>
      <c r="BX368" s="23"/>
      <c r="BY368" s="24">
        <v>0.1</v>
      </c>
      <c r="BZ368" s="27">
        <v>0.15</v>
      </c>
      <c r="CA368" s="27">
        <v>0.1</v>
      </c>
      <c r="CB368" s="25"/>
      <c r="CC368" s="25"/>
      <c r="CD368" s="28">
        <v>18.7</v>
      </c>
      <c r="CE368" s="28">
        <v>0.2</v>
      </c>
      <c r="CF368" s="25"/>
      <c r="CG368" s="28">
        <v>0.16</v>
      </c>
      <c r="CH368" s="28">
        <v>19.72</v>
      </c>
      <c r="CI368" s="28">
        <v>0.5</v>
      </c>
      <c r="CJ368" s="28">
        <v>0.5</v>
      </c>
      <c r="CK368" s="28">
        <v>0</v>
      </c>
      <c r="CL368" s="28">
        <v>0</v>
      </c>
      <c r="CM368" s="28">
        <v>0.5</v>
      </c>
      <c r="CN368" s="25"/>
      <c r="CO368" s="28">
        <v>0</v>
      </c>
      <c r="CP368" s="30" t="s">
        <v>5</v>
      </c>
      <c r="CQ368" s="8">
        <f t="shared" si="56"/>
        <v>8112.9558938508944</v>
      </c>
      <c r="CR368" s="8">
        <f t="shared" si="57"/>
        <v>24</v>
      </c>
      <c r="CS368" s="8">
        <f t="shared" si="58"/>
        <v>2</v>
      </c>
      <c r="CT368" s="8">
        <f t="shared" si="59"/>
        <v>30</v>
      </c>
      <c r="CU368" s="8">
        <f t="shared" si="60"/>
        <v>200</v>
      </c>
      <c r="CV368" s="10">
        <f t="shared" si="61"/>
        <v>57184.090000000004</v>
      </c>
      <c r="CW368" s="10">
        <f t="shared" si="64"/>
        <v>57.184090000000005</v>
      </c>
      <c r="CX368" s="8" t="str">
        <f t="shared" si="62"/>
        <v>No</v>
      </c>
      <c r="CY368" s="30" t="s">
        <v>11</v>
      </c>
      <c r="CZ368" s="30" t="s">
        <v>11</v>
      </c>
      <c r="DA368" s="31" t="s">
        <v>11</v>
      </c>
      <c r="DB368" s="31" t="s">
        <v>11</v>
      </c>
      <c r="DC368" s="8" t="str">
        <f t="shared" si="63"/>
        <v>No</v>
      </c>
      <c r="DD368" s="8" t="s">
        <v>11</v>
      </c>
      <c r="DE368" s="30" t="s">
        <v>11</v>
      </c>
      <c r="DF368" s="10">
        <f t="shared" si="65"/>
        <v>57.268500000000003</v>
      </c>
      <c r="DG368" s="9">
        <f>IF(S368&lt;Monitors!$H$4,(S368*Monitors!$I$4)+Monitors!$J$4,IF(S368&lt;Monitors!$H$5,(S368*Monitors!$I$5)+Monitors!$J$5,IF(S368&lt;Monitors!$H$6,(S368*Monitors!$I$6)+Monitors!$J$6,IF(S368&lt;Monitors!$H$7,(Monitors!$I$7*S368)+Monitors!$J$7,IF(S368&lt;Monitors!$H$8,(S368*Monitors!$I$8)+Monitors!$J$8,IF(S368&lt;Monitors!$H$9,(S368*Monitors!$I$9)+Monitors!$J$9,IF(S368&lt;Monitors!$H$10,(S368*Monitors!$I$10)+Monitors!$J$10,IF(S368&lt;Monitors!$H$11,(S368*Monitors!$I$11)+Monitors!$J$11,Monitors!$J$12))))))))</f>
        <v>38.581000000000003</v>
      </c>
      <c r="DH368" s="10">
        <f>$DF368-(Monitors!$B$4*'All Data'!$W368)</f>
        <v>46.455180000000006</v>
      </c>
      <c r="DI368" s="10">
        <f>IF($CX368="Yes",DH368-(Monitors!$E$4*(DG368+(Monitors!$B$4*'All Data'!$W368))),'All Data'!DH368)</f>
        <v>46.455180000000006</v>
      </c>
      <c r="DJ368" s="10">
        <f>IF(DD368="Yes",'All Data'!DI368-(DG368*Monitors!$C$4),'All Data'!DI368)</f>
        <v>46.455180000000006</v>
      </c>
      <c r="DK368" s="10">
        <f>IF($DE368="Yes",DJ368-(DG368*Monitors!$D$4),'All Data'!DJ368)</f>
        <v>46.455180000000006</v>
      </c>
      <c r="DL368" s="10">
        <f>IF($CZ368="Yes",DK368-Monitors!$C$7,'All Data'!DK368)</f>
        <v>46.455180000000006</v>
      </c>
      <c r="DM368" s="10">
        <f>IF($DA368="Yes",DL368-Monitors!$D$7,'All Data'!DL368)</f>
        <v>46.455180000000006</v>
      </c>
      <c r="DN368" s="10">
        <f>IF(DB368="Yes",DM368-((DG368+(W368*Monitors!$B$4))*Monitors!$F$4),'All Data'!DM368)</f>
        <v>46.455180000000006</v>
      </c>
      <c r="DO368" s="8" t="str">
        <f t="shared" si="66"/>
        <v>No</v>
      </c>
      <c r="DP368" s="10">
        <v>2.2873636000000004</v>
      </c>
      <c r="DQ368" s="10">
        <v>16.1126364</v>
      </c>
      <c r="DR368" s="10">
        <v>16.1126364</v>
      </c>
      <c r="DS368" s="9">
        <v>20.674270234581879</v>
      </c>
      <c r="DT368" s="9" t="s">
        <v>23</v>
      </c>
      <c r="DU368" s="14">
        <v>0</v>
      </c>
    </row>
    <row r="369" spans="1:125" ht="18" customHeight="1">
      <c r="A369" s="29">
        <v>368</v>
      </c>
      <c r="B369" s="29">
        <v>5</v>
      </c>
      <c r="C369" s="29">
        <v>1065</v>
      </c>
      <c r="D369" s="21">
        <v>40983</v>
      </c>
      <c r="E369" s="21">
        <v>41411</v>
      </c>
      <c r="F369" s="21">
        <v>41422</v>
      </c>
      <c r="G369" s="20" t="s">
        <v>4</v>
      </c>
      <c r="H369" s="20" t="s">
        <v>26</v>
      </c>
      <c r="I369" s="22">
        <v>6</v>
      </c>
      <c r="J369" s="20" t="s">
        <v>5</v>
      </c>
      <c r="K369" s="20" t="s">
        <v>26</v>
      </c>
      <c r="L369" s="20" t="s">
        <v>27</v>
      </c>
      <c r="M369" s="23" t="s">
        <v>27</v>
      </c>
      <c r="N369" s="23" t="s">
        <v>7</v>
      </c>
      <c r="O369" s="23" t="s">
        <v>26</v>
      </c>
      <c r="P369" s="24">
        <v>11.7</v>
      </c>
      <c r="Q369" s="24">
        <v>18.7</v>
      </c>
      <c r="R369" s="24">
        <v>22</v>
      </c>
      <c r="S369" s="24">
        <v>217.46</v>
      </c>
      <c r="T369" s="24">
        <v>1.6</v>
      </c>
      <c r="U369" s="24">
        <v>1050</v>
      </c>
      <c r="V369" s="24">
        <v>1680</v>
      </c>
      <c r="W369" s="24">
        <v>1.764</v>
      </c>
      <c r="X369" s="23" t="s">
        <v>44</v>
      </c>
      <c r="Y369" s="23" t="s">
        <v>44</v>
      </c>
      <c r="Z369" s="24">
        <v>8063</v>
      </c>
      <c r="AA369" s="24">
        <v>60</v>
      </c>
      <c r="AB369" s="24">
        <v>170</v>
      </c>
      <c r="AC369" s="24">
        <v>160</v>
      </c>
      <c r="AD369" s="23" t="s">
        <v>28</v>
      </c>
      <c r="AE369" s="23" t="s">
        <v>23</v>
      </c>
      <c r="AF369" s="23" t="s">
        <v>11</v>
      </c>
      <c r="AG369" s="23" t="s">
        <v>26</v>
      </c>
      <c r="AH369" s="23" t="s">
        <v>26</v>
      </c>
      <c r="AI369" s="23" t="s">
        <v>12</v>
      </c>
      <c r="AJ369" s="23" t="s">
        <v>11</v>
      </c>
      <c r="AK369" s="23" t="s">
        <v>23</v>
      </c>
      <c r="AL369" s="23" t="s">
        <v>25</v>
      </c>
      <c r="AM369" s="23" t="s">
        <v>14</v>
      </c>
      <c r="AN369" s="23" t="s">
        <v>14</v>
      </c>
      <c r="AO369" s="23" t="s">
        <v>14</v>
      </c>
      <c r="AP369" s="23" t="s">
        <v>14</v>
      </c>
      <c r="AQ369" s="23" t="s">
        <v>14</v>
      </c>
      <c r="AR369" s="23"/>
      <c r="AS369" s="23" t="s">
        <v>25</v>
      </c>
      <c r="AT369" s="23" t="s">
        <v>14</v>
      </c>
      <c r="AU369" s="23" t="s">
        <v>14</v>
      </c>
      <c r="AV369" s="25" t="s">
        <v>14</v>
      </c>
      <c r="AW369" s="25" t="s">
        <v>26</v>
      </c>
      <c r="AX369" s="26">
        <v>22</v>
      </c>
      <c r="AY369" s="26">
        <v>217.46</v>
      </c>
      <c r="AZ369" s="25" t="s">
        <v>14</v>
      </c>
      <c r="BA369" s="25" t="s">
        <v>14</v>
      </c>
      <c r="BB369" s="23" t="s">
        <v>26</v>
      </c>
      <c r="BC369" s="23" t="s">
        <v>15</v>
      </c>
      <c r="BD369" s="23" t="s">
        <v>26</v>
      </c>
      <c r="BE369" s="23" t="s">
        <v>11</v>
      </c>
      <c r="BF369" s="23" t="s">
        <v>160</v>
      </c>
      <c r="BG369" s="23" t="s">
        <v>11</v>
      </c>
      <c r="BH369" s="23" t="s">
        <v>17</v>
      </c>
      <c r="BI369" s="23" t="s">
        <v>14</v>
      </c>
      <c r="BJ369" s="23"/>
      <c r="BK369" s="23" t="s">
        <v>11</v>
      </c>
      <c r="BL369" s="23" t="s">
        <v>11</v>
      </c>
      <c r="BM369" s="23" t="s">
        <v>11</v>
      </c>
      <c r="BN369" s="23"/>
      <c r="BO369" s="24">
        <v>52</v>
      </c>
      <c r="BP369" s="24">
        <v>283</v>
      </c>
      <c r="BQ369" s="24">
        <v>250</v>
      </c>
      <c r="BR369" s="24">
        <v>220</v>
      </c>
      <c r="BS369" s="24">
        <v>200</v>
      </c>
      <c r="BT369" s="23"/>
      <c r="BU369" s="23"/>
      <c r="BV369" s="24">
        <v>19.559999999999999</v>
      </c>
      <c r="BW369" s="24">
        <v>0.42</v>
      </c>
      <c r="BX369" s="23"/>
      <c r="BY369" s="24">
        <v>0.28999999999999998</v>
      </c>
      <c r="BZ369" s="27">
        <v>0.42</v>
      </c>
      <c r="CA369" s="27">
        <v>0.28999999999999998</v>
      </c>
      <c r="CB369" s="25"/>
      <c r="CC369" s="25"/>
      <c r="CD369" s="28">
        <v>19.670000000000002</v>
      </c>
      <c r="CE369" s="28">
        <v>0.42</v>
      </c>
      <c r="CF369" s="25"/>
      <c r="CG369" s="28">
        <v>0.28999999999999998</v>
      </c>
      <c r="CH369" s="28">
        <v>19.75</v>
      </c>
      <c r="CI369" s="28">
        <v>0.5</v>
      </c>
      <c r="CJ369" s="28">
        <v>0.5</v>
      </c>
      <c r="CK369" s="28">
        <v>0</v>
      </c>
      <c r="CL369" s="28">
        <v>0</v>
      </c>
      <c r="CM369" s="28">
        <v>0.5</v>
      </c>
      <c r="CN369" s="25"/>
      <c r="CO369" s="28">
        <v>0</v>
      </c>
      <c r="CP369" s="30" t="s">
        <v>5</v>
      </c>
      <c r="CQ369" s="8">
        <f t="shared" si="56"/>
        <v>8111.8366596155611</v>
      </c>
      <c r="CR369" s="8">
        <f t="shared" si="57"/>
        <v>24</v>
      </c>
      <c r="CS369" s="8">
        <f t="shared" si="58"/>
        <v>2</v>
      </c>
      <c r="CT369" s="8">
        <f t="shared" si="59"/>
        <v>30</v>
      </c>
      <c r="CU369" s="8">
        <f t="shared" si="60"/>
        <v>200</v>
      </c>
      <c r="CV369" s="10">
        <f t="shared" si="61"/>
        <v>61541.18</v>
      </c>
      <c r="CW369" s="10">
        <f t="shared" si="64"/>
        <v>61.541179999999997</v>
      </c>
      <c r="CX369" s="8" t="str">
        <f t="shared" si="62"/>
        <v>No</v>
      </c>
      <c r="CY369" s="30" t="s">
        <v>11</v>
      </c>
      <c r="CZ369" s="30" t="s">
        <v>11</v>
      </c>
      <c r="DA369" s="31" t="s">
        <v>11</v>
      </c>
      <c r="DB369" s="31" t="s">
        <v>11</v>
      </c>
      <c r="DC369" s="8" t="str">
        <f t="shared" si="63"/>
        <v>No</v>
      </c>
      <c r="DD369" s="8" t="s">
        <v>11</v>
      </c>
      <c r="DE369" s="30" t="s">
        <v>11</v>
      </c>
      <c r="DF369" s="10">
        <f t="shared" si="65"/>
        <v>62.362439999999985</v>
      </c>
      <c r="DG369" s="9">
        <f>IF(S369&lt;Monitors!$H$4,(S369*Monitors!$I$4)+Monitors!$J$4,IF(S369&lt;Monitors!$H$5,(S369*Monitors!$I$5)+Monitors!$J$5,IF(S369&lt;Monitors!$H$6,(S369*Monitors!$I$6)+Monitors!$J$6,IF(S369&lt;Monitors!$H$7,(Monitors!$I$7*S369)+Monitors!$J$7,IF(S369&lt;Monitors!$H$8,(S369*Monitors!$I$8)+Monitors!$J$8,IF(S369&lt;Monitors!$H$9,(S369*Monitors!$I$9)+Monitors!$J$9,IF(S369&lt;Monitors!$H$10,(S369*Monitors!$I$10)+Monitors!$J$10,IF(S369&lt;Monitors!$H$11,(S369*Monitors!$I$11)+Monitors!$J$11,Monitors!$J$12))))))))</f>
        <v>38.582000000000001</v>
      </c>
      <c r="DH369" s="10">
        <f>$DF369-(Monitors!$B$4*'All Data'!$W369)</f>
        <v>51.549119999999988</v>
      </c>
      <c r="DI369" s="10">
        <f>IF($CX369="Yes",DH369-(Monitors!$E$4*(DG369+(Monitors!$B$4*'All Data'!$W369))),'All Data'!DH369)</f>
        <v>51.549119999999988</v>
      </c>
      <c r="DJ369" s="10">
        <f>IF(DD369="Yes",'All Data'!DI369-(DG369*Monitors!$C$4),'All Data'!DI369)</f>
        <v>51.549119999999988</v>
      </c>
      <c r="DK369" s="10">
        <f>IF($DE369="Yes",DJ369-(DG369*Monitors!$D$4),'All Data'!DJ369)</f>
        <v>51.549119999999988</v>
      </c>
      <c r="DL369" s="10">
        <f>IF($CZ369="Yes",DK369-Monitors!$C$7,'All Data'!DK369)</f>
        <v>51.549119999999988</v>
      </c>
      <c r="DM369" s="10">
        <f>IF($DA369="Yes",DL369-Monitors!$D$7,'All Data'!DL369)</f>
        <v>51.549119999999988</v>
      </c>
      <c r="DN369" s="10">
        <f>IF(DB369="Yes",DM369-((DG369+(W369*Monitors!$B$4))*Monitors!$F$4),'All Data'!DM369)</f>
        <v>51.549119999999988</v>
      </c>
      <c r="DO369" s="8" t="str">
        <f t="shared" si="66"/>
        <v>No</v>
      </c>
      <c r="DP369" s="10">
        <v>2.4616472000000003</v>
      </c>
      <c r="DQ369" s="10">
        <v>17.098352799999997</v>
      </c>
      <c r="DR369" s="10">
        <v>17.098352799999997</v>
      </c>
      <c r="DS369" s="9">
        <v>20.677082797509904</v>
      </c>
      <c r="DT369" s="9" t="s">
        <v>23</v>
      </c>
      <c r="DU369" s="14">
        <v>0</v>
      </c>
    </row>
    <row r="370" spans="1:125" ht="18" customHeight="1">
      <c r="A370" s="29">
        <v>369</v>
      </c>
      <c r="B370" s="29">
        <v>5</v>
      </c>
      <c r="C370" s="29">
        <v>469</v>
      </c>
      <c r="D370" s="21">
        <v>40877</v>
      </c>
      <c r="E370" s="21">
        <v>41451</v>
      </c>
      <c r="F370" s="21">
        <v>41452</v>
      </c>
      <c r="G370" s="20" t="s">
        <v>4</v>
      </c>
      <c r="H370" s="20" t="s">
        <v>26</v>
      </c>
      <c r="I370" s="22">
        <v>6</v>
      </c>
      <c r="J370" s="20" t="s">
        <v>5</v>
      </c>
      <c r="K370" s="20" t="s">
        <v>26</v>
      </c>
      <c r="L370" s="20" t="s">
        <v>27</v>
      </c>
      <c r="M370" s="23" t="s">
        <v>27</v>
      </c>
      <c r="N370" s="23" t="s">
        <v>7</v>
      </c>
      <c r="O370" s="23" t="s">
        <v>26</v>
      </c>
      <c r="P370" s="24">
        <v>12.8</v>
      </c>
      <c r="Q370" s="24">
        <v>20.399999999999999</v>
      </c>
      <c r="R370" s="24">
        <v>24</v>
      </c>
      <c r="S370" s="24">
        <v>261.12</v>
      </c>
      <c r="T370" s="24">
        <v>1.78</v>
      </c>
      <c r="U370" s="24">
        <v>1080</v>
      </c>
      <c r="V370" s="24">
        <v>1920</v>
      </c>
      <c r="W370" s="24">
        <v>1.78</v>
      </c>
      <c r="X370" s="23" t="s">
        <v>47</v>
      </c>
      <c r="Y370" s="23" t="s">
        <v>47</v>
      </c>
      <c r="Z370" s="24">
        <v>7965</v>
      </c>
      <c r="AA370" s="24">
        <v>60</v>
      </c>
      <c r="AB370" s="24">
        <v>178</v>
      </c>
      <c r="AC370" s="24">
        <v>178</v>
      </c>
      <c r="AD370" s="23" t="s">
        <v>73</v>
      </c>
      <c r="AE370" s="23" t="s">
        <v>23</v>
      </c>
      <c r="AF370" s="23" t="s">
        <v>11</v>
      </c>
      <c r="AG370" s="23" t="s">
        <v>26</v>
      </c>
      <c r="AH370" s="23" t="s">
        <v>26</v>
      </c>
      <c r="AI370" s="23" t="s">
        <v>12</v>
      </c>
      <c r="AJ370" s="23" t="s">
        <v>11</v>
      </c>
      <c r="AK370" s="23" t="s">
        <v>23</v>
      </c>
      <c r="AL370" s="23" t="s">
        <v>53</v>
      </c>
      <c r="AM370" s="23" t="s">
        <v>14</v>
      </c>
      <c r="AN370" s="23" t="s">
        <v>72</v>
      </c>
      <c r="AO370" s="23" t="s">
        <v>26</v>
      </c>
      <c r="AP370" s="23" t="s">
        <v>36</v>
      </c>
      <c r="AQ370" s="23" t="s">
        <v>26</v>
      </c>
      <c r="AR370" s="23"/>
      <c r="AS370" s="23" t="s">
        <v>53</v>
      </c>
      <c r="AT370" s="23" t="s">
        <v>14</v>
      </c>
      <c r="AU370" s="23" t="s">
        <v>14</v>
      </c>
      <c r="AV370" s="25" t="s">
        <v>26</v>
      </c>
      <c r="AW370" s="25" t="s">
        <v>26</v>
      </c>
      <c r="AX370" s="26">
        <v>24</v>
      </c>
      <c r="AY370" s="26">
        <v>261.12</v>
      </c>
      <c r="AZ370" s="25" t="s">
        <v>72</v>
      </c>
      <c r="BA370" s="25" t="s">
        <v>14</v>
      </c>
      <c r="BB370" s="23" t="s">
        <v>26</v>
      </c>
      <c r="BC370" s="23" t="s">
        <v>15</v>
      </c>
      <c r="BD370" s="23" t="s">
        <v>26</v>
      </c>
      <c r="BE370" s="23" t="s">
        <v>11</v>
      </c>
      <c r="BF370" s="23" t="s">
        <v>74</v>
      </c>
      <c r="BG370" s="23" t="s">
        <v>11</v>
      </c>
      <c r="BH370" s="23" t="s">
        <v>17</v>
      </c>
      <c r="BI370" s="23" t="s">
        <v>26</v>
      </c>
      <c r="BJ370" s="23"/>
      <c r="BK370" s="23" t="s">
        <v>11</v>
      </c>
      <c r="BL370" s="23" t="s">
        <v>11</v>
      </c>
      <c r="BM370" s="23" t="s">
        <v>11</v>
      </c>
      <c r="BN370" s="23"/>
      <c r="BO370" s="24">
        <v>68</v>
      </c>
      <c r="BP370" s="24">
        <v>371</v>
      </c>
      <c r="BQ370" s="24">
        <v>371</v>
      </c>
      <c r="BR370" s="24">
        <v>293</v>
      </c>
      <c r="BS370" s="24">
        <v>200</v>
      </c>
      <c r="BT370" s="23"/>
      <c r="BU370" s="23"/>
      <c r="BV370" s="24">
        <v>18.59</v>
      </c>
      <c r="BW370" s="24">
        <v>0.46</v>
      </c>
      <c r="BX370" s="23"/>
      <c r="BY370" s="24">
        <v>0.38</v>
      </c>
      <c r="BZ370" s="27">
        <v>0.46</v>
      </c>
      <c r="CA370" s="27">
        <v>0.38</v>
      </c>
      <c r="CB370" s="25"/>
      <c r="CC370" s="25"/>
      <c r="CD370" s="28">
        <v>18.98</v>
      </c>
      <c r="CE370" s="28">
        <v>0.48</v>
      </c>
      <c r="CF370" s="25"/>
      <c r="CG370" s="28">
        <v>0.41</v>
      </c>
      <c r="CH370" s="28">
        <v>24.11</v>
      </c>
      <c r="CI370" s="28">
        <v>1</v>
      </c>
      <c r="CJ370" s="28">
        <v>0.5</v>
      </c>
      <c r="CK370" s="28">
        <v>0</v>
      </c>
      <c r="CL370" s="28">
        <v>0</v>
      </c>
      <c r="CM370" s="28">
        <v>0.5</v>
      </c>
      <c r="CN370" s="25"/>
      <c r="CO370" s="28">
        <v>0</v>
      </c>
      <c r="CP370" s="30" t="s">
        <v>5</v>
      </c>
      <c r="CQ370" s="8">
        <f t="shared" si="56"/>
        <v>6816.7892156862745</v>
      </c>
      <c r="CR370" s="8">
        <f t="shared" si="57"/>
        <v>26</v>
      </c>
      <c r="CS370" s="8">
        <f t="shared" si="58"/>
        <v>2</v>
      </c>
      <c r="CT370" s="8">
        <f t="shared" si="59"/>
        <v>30</v>
      </c>
      <c r="CU370" s="8">
        <f t="shared" si="60"/>
        <v>300</v>
      </c>
      <c r="CV370" s="10">
        <f t="shared" si="61"/>
        <v>96875.520000000004</v>
      </c>
      <c r="CW370" s="10">
        <f t="shared" si="64"/>
        <v>96.875520000000009</v>
      </c>
      <c r="CX370" s="8" t="str">
        <f t="shared" si="62"/>
        <v>No</v>
      </c>
      <c r="CY370" s="30" t="s">
        <v>11</v>
      </c>
      <c r="CZ370" s="30" t="s">
        <v>11</v>
      </c>
      <c r="DA370" s="31" t="s">
        <v>11</v>
      </c>
      <c r="DB370" s="31" t="s">
        <v>11</v>
      </c>
      <c r="DC370" s="8" t="str">
        <f t="shared" si="63"/>
        <v>No</v>
      </c>
      <c r="DD370" s="8" t="s">
        <v>11</v>
      </c>
      <c r="DE370" s="30" t="s">
        <v>11</v>
      </c>
      <c r="DF370" s="10">
        <f t="shared" si="65"/>
        <v>59.61618</v>
      </c>
      <c r="DG370" s="9">
        <f>IF(S370&lt;Monitors!$H$4,(S370*Monitors!$I$4)+Monitors!$J$4,IF(S370&lt;Monitors!$H$5,(S370*Monitors!$I$5)+Monitors!$J$5,IF(S370&lt;Monitors!$H$6,(S370*Monitors!$I$6)+Monitors!$J$6,IF(S370&lt;Monitors!$H$7,(Monitors!$I$7*S370)+Monitors!$J$7,IF(S370&lt;Monitors!$H$8,(S370*Monitors!$I$8)+Monitors!$J$8,IF(S370&lt;Monitors!$H$9,(S370*Monitors!$I$9)+Monitors!$J$9,IF(S370&lt;Monitors!$H$10,(S370*Monitors!$I$10)+Monitors!$J$10,IF(S370&lt;Monitors!$H$11,(S370*Monitors!$I$11)+Monitors!$J$11,Monitors!$J$12))))))))</f>
        <v>45.224000000000004</v>
      </c>
      <c r="DH370" s="10">
        <f>$DF370-(Monitors!$B$4*'All Data'!$W370)</f>
        <v>48.70478</v>
      </c>
      <c r="DI370" s="10">
        <f>IF($CX370="Yes",DH370-(Monitors!$E$4*(DG370+(Monitors!$B$4*'All Data'!$W370))),'All Data'!DH370)</f>
        <v>48.70478</v>
      </c>
      <c r="DJ370" s="10">
        <f>IF(DD370="Yes",'All Data'!DI370-(DG370*Monitors!$C$4),'All Data'!DI370)</f>
        <v>48.70478</v>
      </c>
      <c r="DK370" s="10">
        <f>IF($DE370="Yes",DJ370-(DG370*Monitors!$D$4),'All Data'!DJ370)</f>
        <v>48.70478</v>
      </c>
      <c r="DL370" s="10">
        <f>IF($CZ370="Yes",DK370-Monitors!$C$7,'All Data'!DK370)</f>
        <v>48.70478</v>
      </c>
      <c r="DM370" s="10">
        <f>IF($DA370="Yes",DL370-Monitors!$D$7,'All Data'!DL370)</f>
        <v>48.70478</v>
      </c>
      <c r="DN370" s="10">
        <f>IF(DB370="Yes",DM370-((DG370+(W370*Monitors!$B$4))*Monitors!$F$4),'All Data'!DM370)</f>
        <v>48.70478</v>
      </c>
      <c r="DO370" s="8" t="str">
        <f t="shared" si="66"/>
        <v>No</v>
      </c>
      <c r="DP370" s="10">
        <v>3.8750208000000006</v>
      </c>
      <c r="DQ370" s="10">
        <v>14.714979199999998</v>
      </c>
      <c r="DR370" s="10">
        <v>14.714979199999998</v>
      </c>
      <c r="DS370" s="9">
        <v>24.751080276689656</v>
      </c>
      <c r="DT370" s="9" t="s">
        <v>23</v>
      </c>
      <c r="DU370" s="14">
        <v>0</v>
      </c>
    </row>
    <row r="371" spans="1:125" ht="18" customHeight="1">
      <c r="A371" s="29">
        <v>370</v>
      </c>
      <c r="B371" s="29">
        <v>5</v>
      </c>
      <c r="C371" s="29">
        <v>1033</v>
      </c>
      <c r="D371" s="21">
        <v>41456</v>
      </c>
      <c r="E371" s="21">
        <v>41444</v>
      </c>
      <c r="F371" s="21">
        <v>41450</v>
      </c>
      <c r="G371" s="20" t="s">
        <v>4</v>
      </c>
      <c r="H371" s="20" t="s">
        <v>26</v>
      </c>
      <c r="I371" s="22">
        <v>6</v>
      </c>
      <c r="J371" s="20" t="s">
        <v>5</v>
      </c>
      <c r="K371" s="20" t="s">
        <v>26</v>
      </c>
      <c r="L371" s="20" t="s">
        <v>27</v>
      </c>
      <c r="M371" s="23" t="s">
        <v>27</v>
      </c>
      <c r="N371" s="23" t="s">
        <v>7</v>
      </c>
      <c r="O371" s="23" t="s">
        <v>26</v>
      </c>
      <c r="P371" s="24">
        <v>13.2</v>
      </c>
      <c r="Q371" s="24">
        <v>23.5</v>
      </c>
      <c r="R371" s="24">
        <v>27</v>
      </c>
      <c r="S371" s="24">
        <v>310.2</v>
      </c>
      <c r="T371" s="24">
        <v>1.78</v>
      </c>
      <c r="U371" s="24">
        <v>1080</v>
      </c>
      <c r="V371" s="24">
        <v>1920</v>
      </c>
      <c r="W371" s="24">
        <v>1.78</v>
      </c>
      <c r="X371" s="23" t="s">
        <v>47</v>
      </c>
      <c r="Y371" s="23" t="s">
        <v>47</v>
      </c>
      <c r="Z371" s="24">
        <v>6685</v>
      </c>
      <c r="AA371" s="24">
        <v>60</v>
      </c>
      <c r="AB371" s="24">
        <v>178</v>
      </c>
      <c r="AC371" s="24">
        <v>178</v>
      </c>
      <c r="AD371" s="23" t="s">
        <v>73</v>
      </c>
      <c r="AE371" s="23" t="s">
        <v>23</v>
      </c>
      <c r="AF371" s="23" t="s">
        <v>11</v>
      </c>
      <c r="AG371" s="23" t="s">
        <v>26</v>
      </c>
      <c r="AH371" s="23" t="s">
        <v>26</v>
      </c>
      <c r="AI371" s="23" t="s">
        <v>12</v>
      </c>
      <c r="AJ371" s="23" t="s">
        <v>11</v>
      </c>
      <c r="AK371" s="23" t="s">
        <v>23</v>
      </c>
      <c r="AL371" s="23" t="s">
        <v>129</v>
      </c>
      <c r="AM371" s="23" t="s">
        <v>143</v>
      </c>
      <c r="AN371" s="23" t="s">
        <v>14</v>
      </c>
      <c r="AO371" s="23" t="s">
        <v>26</v>
      </c>
      <c r="AP371" s="23" t="s">
        <v>36</v>
      </c>
      <c r="AQ371" s="23" t="s">
        <v>26</v>
      </c>
      <c r="AR371" s="23"/>
      <c r="AS371" s="23" t="s">
        <v>129</v>
      </c>
      <c r="AT371" s="23" t="s">
        <v>143</v>
      </c>
      <c r="AU371" s="23" t="s">
        <v>14</v>
      </c>
      <c r="AV371" s="25" t="s">
        <v>26</v>
      </c>
      <c r="AW371" s="25" t="s">
        <v>26</v>
      </c>
      <c r="AX371" s="26">
        <v>27</v>
      </c>
      <c r="AY371" s="26">
        <v>310.2</v>
      </c>
      <c r="AZ371" s="25" t="s">
        <v>14</v>
      </c>
      <c r="BA371" s="25" t="s">
        <v>14</v>
      </c>
      <c r="BB371" s="23" t="s">
        <v>26</v>
      </c>
      <c r="BC371" s="23" t="s">
        <v>15</v>
      </c>
      <c r="BD371" s="23" t="s">
        <v>26</v>
      </c>
      <c r="BE371" s="23" t="s">
        <v>11</v>
      </c>
      <c r="BF371" s="23" t="s">
        <v>144</v>
      </c>
      <c r="BG371" s="23" t="s">
        <v>11</v>
      </c>
      <c r="BH371" s="23" t="s">
        <v>17</v>
      </c>
      <c r="BI371" s="23" t="s">
        <v>26</v>
      </c>
      <c r="BJ371" s="23"/>
      <c r="BK371" s="23" t="s">
        <v>11</v>
      </c>
      <c r="BL371" s="23" t="s">
        <v>11</v>
      </c>
      <c r="BM371" s="23" t="s">
        <v>11</v>
      </c>
      <c r="BN371" s="23"/>
      <c r="BO371" s="24">
        <v>35</v>
      </c>
      <c r="BP371" s="24">
        <v>292</v>
      </c>
      <c r="BQ371" s="24">
        <v>220</v>
      </c>
      <c r="BR371" s="24">
        <v>235</v>
      </c>
      <c r="BS371" s="24">
        <v>200</v>
      </c>
      <c r="BT371" s="23"/>
      <c r="BU371" s="23"/>
      <c r="BV371" s="24">
        <v>24.96</v>
      </c>
      <c r="BW371" s="24">
        <v>0.34</v>
      </c>
      <c r="BX371" s="23"/>
      <c r="BY371" s="24">
        <v>0.28000000000000003</v>
      </c>
      <c r="BZ371" s="27">
        <v>0.34</v>
      </c>
      <c r="CA371" s="27">
        <v>0.28000000000000003</v>
      </c>
      <c r="CB371" s="25"/>
      <c r="CC371" s="25"/>
      <c r="CD371" s="28">
        <v>25</v>
      </c>
      <c r="CE371" s="28">
        <v>0.31</v>
      </c>
      <c r="CF371" s="25"/>
      <c r="CG371" s="28">
        <v>0.25</v>
      </c>
      <c r="CH371" s="28">
        <v>28.96</v>
      </c>
      <c r="CI371" s="28">
        <v>0.5</v>
      </c>
      <c r="CJ371" s="28">
        <v>0.5</v>
      </c>
      <c r="CK371" s="28">
        <v>0</v>
      </c>
      <c r="CL371" s="28">
        <v>0</v>
      </c>
      <c r="CM371" s="28">
        <v>0.5</v>
      </c>
      <c r="CN371" s="25"/>
      <c r="CO371" s="28">
        <v>0</v>
      </c>
      <c r="CP371" s="30" t="s">
        <v>5</v>
      </c>
      <c r="CQ371" s="8">
        <f t="shared" si="56"/>
        <v>5738.2333978078659</v>
      </c>
      <c r="CR371" s="8">
        <f t="shared" si="57"/>
        <v>28</v>
      </c>
      <c r="CS371" s="8">
        <f t="shared" si="58"/>
        <v>2</v>
      </c>
      <c r="CT371" s="8">
        <f t="shared" si="59"/>
        <v>30</v>
      </c>
      <c r="CU371" s="8">
        <f t="shared" si="60"/>
        <v>200</v>
      </c>
      <c r="CV371" s="10">
        <f t="shared" si="61"/>
        <v>90578.4</v>
      </c>
      <c r="CW371" s="10">
        <f t="shared" si="64"/>
        <v>90.578399999999988</v>
      </c>
      <c r="CX371" s="8" t="str">
        <f t="shared" si="62"/>
        <v>No</v>
      </c>
      <c r="CY371" s="30" t="s">
        <v>11</v>
      </c>
      <c r="CZ371" s="30" t="s">
        <v>11</v>
      </c>
      <c r="DA371" s="31" t="s">
        <v>11</v>
      </c>
      <c r="DB371" s="31" t="s">
        <v>11</v>
      </c>
      <c r="DC371" s="8" t="str">
        <f t="shared" si="63"/>
        <v>No</v>
      </c>
      <c r="DD371" s="8" t="s">
        <v>11</v>
      </c>
      <c r="DE371" s="30" t="s">
        <v>11</v>
      </c>
      <c r="DF371" s="10">
        <f t="shared" si="65"/>
        <v>78.463319999999996</v>
      </c>
      <c r="DG371" s="9">
        <f>IF(S371&lt;Monitors!$H$4,(S371*Monitors!$I$4)+Monitors!$J$4,IF(S371&lt;Monitors!$H$5,(S371*Monitors!$I$5)+Monitors!$J$5,IF(S371&lt;Monitors!$H$6,(S371*Monitors!$I$6)+Monitors!$J$6,IF(S371&lt;Monitors!$H$7,(Monitors!$I$7*S371)+Monitors!$J$7,IF(S371&lt;Monitors!$H$8,(S371*Monitors!$I$8)+Monitors!$J$8,IF(S371&lt;Monitors!$H$9,(S371*Monitors!$I$9)+Monitors!$J$9,IF(S371&lt;Monitors!$H$10,(S371*Monitors!$I$10)+Monitors!$J$10,IF(S371&lt;Monitors!$H$11,(S371*Monitors!$I$11)+Monitors!$J$11,Monitors!$J$12))))))))</f>
        <v>51.04</v>
      </c>
      <c r="DH371" s="10">
        <f>$DF371-(Monitors!$B$4*'All Data'!$W371)</f>
        <v>67.551919999999996</v>
      </c>
      <c r="DI371" s="10">
        <f>IF($CX371="Yes",DH371-(Monitors!$E$4*(DG371+(Monitors!$B$4*'All Data'!$W371))),'All Data'!DH371)</f>
        <v>67.551919999999996</v>
      </c>
      <c r="DJ371" s="10">
        <f>IF(DD371="Yes",'All Data'!DI371-(DG371*Monitors!$C$4),'All Data'!DI371)</f>
        <v>67.551919999999996</v>
      </c>
      <c r="DK371" s="10">
        <f>IF($DE371="Yes",DJ371-(DG371*Monitors!$D$4),'All Data'!DJ371)</f>
        <v>67.551919999999996</v>
      </c>
      <c r="DL371" s="10">
        <f>IF($CZ371="Yes",DK371-Monitors!$C$7,'All Data'!DK371)</f>
        <v>67.551919999999996</v>
      </c>
      <c r="DM371" s="10">
        <f>IF($DA371="Yes",DL371-Monitors!$D$7,'All Data'!DL371)</f>
        <v>67.551919999999996</v>
      </c>
      <c r="DN371" s="10">
        <f>IF(DB371="Yes",DM371-((DG371+(W371*Monitors!$B$4))*Monitors!$F$4),'All Data'!DM371)</f>
        <v>67.551919999999996</v>
      </c>
      <c r="DO371" s="8" t="str">
        <f t="shared" si="66"/>
        <v>No</v>
      </c>
      <c r="DP371" s="10">
        <v>3.6231360000000001</v>
      </c>
      <c r="DQ371" s="10">
        <v>21.336864000000002</v>
      </c>
      <c r="DR371" s="10">
        <v>21.336864000000002</v>
      </c>
      <c r="DS371" s="9">
        <v>29.277156923121758</v>
      </c>
      <c r="DT371" s="9" t="s">
        <v>23</v>
      </c>
      <c r="DU371" s="14">
        <v>0</v>
      </c>
    </row>
    <row r="372" spans="1:125" ht="18" customHeight="1">
      <c r="A372" s="29">
        <v>371</v>
      </c>
      <c r="B372" s="29">
        <v>5</v>
      </c>
      <c r="C372" s="29">
        <v>736</v>
      </c>
      <c r="D372" s="21">
        <v>41456</v>
      </c>
      <c r="E372" s="21">
        <v>41444</v>
      </c>
      <c r="F372" s="21">
        <v>41450</v>
      </c>
      <c r="G372" s="20" t="s">
        <v>4</v>
      </c>
      <c r="H372" s="20" t="s">
        <v>142</v>
      </c>
      <c r="I372" s="22">
        <v>6</v>
      </c>
      <c r="J372" s="20" t="s">
        <v>5</v>
      </c>
      <c r="K372" s="20" t="s">
        <v>26</v>
      </c>
      <c r="L372" s="20" t="s">
        <v>27</v>
      </c>
      <c r="M372" s="23" t="s">
        <v>27</v>
      </c>
      <c r="N372" s="23" t="s">
        <v>7</v>
      </c>
      <c r="O372" s="23" t="s">
        <v>26</v>
      </c>
      <c r="P372" s="24">
        <v>13.2</v>
      </c>
      <c r="Q372" s="24">
        <v>23.5</v>
      </c>
      <c r="R372" s="24">
        <v>27</v>
      </c>
      <c r="S372" s="24">
        <v>310.2</v>
      </c>
      <c r="T372" s="24">
        <v>1.78</v>
      </c>
      <c r="U372" s="24">
        <v>1080</v>
      </c>
      <c r="V372" s="24">
        <v>1920</v>
      </c>
      <c r="W372" s="24">
        <v>1.78</v>
      </c>
      <c r="X372" s="23" t="s">
        <v>47</v>
      </c>
      <c r="Y372" s="23" t="s">
        <v>47</v>
      </c>
      <c r="Z372" s="24">
        <v>6685</v>
      </c>
      <c r="AA372" s="24">
        <v>60</v>
      </c>
      <c r="AB372" s="24">
        <v>178</v>
      </c>
      <c r="AC372" s="24">
        <v>178</v>
      </c>
      <c r="AD372" s="23" t="s">
        <v>73</v>
      </c>
      <c r="AE372" s="23" t="s">
        <v>23</v>
      </c>
      <c r="AF372" s="23" t="s">
        <v>11</v>
      </c>
      <c r="AG372" s="23" t="s">
        <v>26</v>
      </c>
      <c r="AH372" s="23" t="s">
        <v>26</v>
      </c>
      <c r="AI372" s="23" t="s">
        <v>12</v>
      </c>
      <c r="AJ372" s="23" t="s">
        <v>11</v>
      </c>
      <c r="AK372" s="23" t="s">
        <v>23</v>
      </c>
      <c r="AL372" s="23" t="s">
        <v>129</v>
      </c>
      <c r="AM372" s="23" t="s">
        <v>143</v>
      </c>
      <c r="AN372" s="23" t="s">
        <v>14</v>
      </c>
      <c r="AO372" s="23" t="s">
        <v>26</v>
      </c>
      <c r="AP372" s="23" t="s">
        <v>36</v>
      </c>
      <c r="AQ372" s="23" t="s">
        <v>26</v>
      </c>
      <c r="AR372" s="23"/>
      <c r="AS372" s="23" t="s">
        <v>129</v>
      </c>
      <c r="AT372" s="23" t="s">
        <v>143</v>
      </c>
      <c r="AU372" s="23" t="s">
        <v>14</v>
      </c>
      <c r="AV372" s="25" t="s">
        <v>26</v>
      </c>
      <c r="AW372" s="25" t="s">
        <v>26</v>
      </c>
      <c r="AX372" s="26">
        <v>27</v>
      </c>
      <c r="AY372" s="26">
        <v>310.2</v>
      </c>
      <c r="AZ372" s="25" t="s">
        <v>14</v>
      </c>
      <c r="BA372" s="25" t="s">
        <v>14</v>
      </c>
      <c r="BB372" s="23" t="s">
        <v>26</v>
      </c>
      <c r="BC372" s="23" t="s">
        <v>15</v>
      </c>
      <c r="BD372" s="23" t="s">
        <v>26</v>
      </c>
      <c r="BE372" s="23" t="s">
        <v>11</v>
      </c>
      <c r="BF372" s="23" t="s">
        <v>144</v>
      </c>
      <c r="BG372" s="23" t="s">
        <v>11</v>
      </c>
      <c r="BH372" s="23" t="s">
        <v>17</v>
      </c>
      <c r="BI372" s="23" t="s">
        <v>26</v>
      </c>
      <c r="BJ372" s="23"/>
      <c r="BK372" s="23" t="s">
        <v>11</v>
      </c>
      <c r="BL372" s="23" t="s">
        <v>11</v>
      </c>
      <c r="BM372" s="23" t="s">
        <v>11</v>
      </c>
      <c r="BN372" s="23"/>
      <c r="BO372" s="24">
        <v>35</v>
      </c>
      <c r="BP372" s="24">
        <v>292</v>
      </c>
      <c r="BQ372" s="24">
        <v>220</v>
      </c>
      <c r="BR372" s="24">
        <v>235</v>
      </c>
      <c r="BS372" s="24">
        <v>200</v>
      </c>
      <c r="BT372" s="23"/>
      <c r="BU372" s="23"/>
      <c r="BV372" s="24">
        <v>24.96</v>
      </c>
      <c r="BW372" s="24">
        <v>0.34</v>
      </c>
      <c r="BX372" s="23"/>
      <c r="BY372" s="24">
        <v>0.28000000000000003</v>
      </c>
      <c r="BZ372" s="27">
        <v>0.34</v>
      </c>
      <c r="CA372" s="27">
        <v>0.28000000000000003</v>
      </c>
      <c r="CB372" s="25"/>
      <c r="CC372" s="25"/>
      <c r="CD372" s="28">
        <v>25</v>
      </c>
      <c r="CE372" s="28">
        <v>0.31</v>
      </c>
      <c r="CF372" s="25"/>
      <c r="CG372" s="28">
        <v>0.25</v>
      </c>
      <c r="CH372" s="28">
        <v>28.96</v>
      </c>
      <c r="CI372" s="28">
        <v>0.5</v>
      </c>
      <c r="CJ372" s="28">
        <v>0.5</v>
      </c>
      <c r="CK372" s="28">
        <v>0</v>
      </c>
      <c r="CL372" s="28">
        <v>0</v>
      </c>
      <c r="CM372" s="28">
        <v>0.5</v>
      </c>
      <c r="CN372" s="25"/>
      <c r="CO372" s="28">
        <v>0</v>
      </c>
      <c r="CP372" s="30" t="s">
        <v>5</v>
      </c>
      <c r="CQ372" s="8">
        <f t="shared" si="56"/>
        <v>5738.2333978078659</v>
      </c>
      <c r="CR372" s="8">
        <f t="shared" si="57"/>
        <v>28</v>
      </c>
      <c r="CS372" s="8">
        <f t="shared" si="58"/>
        <v>2</v>
      </c>
      <c r="CT372" s="8">
        <f t="shared" si="59"/>
        <v>30</v>
      </c>
      <c r="CU372" s="8">
        <f t="shared" si="60"/>
        <v>200</v>
      </c>
      <c r="CV372" s="10">
        <f t="shared" si="61"/>
        <v>90578.4</v>
      </c>
      <c r="CW372" s="10">
        <f t="shared" si="64"/>
        <v>90.578399999999988</v>
      </c>
      <c r="CX372" s="8" t="str">
        <f t="shared" si="62"/>
        <v>No</v>
      </c>
      <c r="CY372" s="30" t="s">
        <v>11</v>
      </c>
      <c r="CZ372" s="30" t="s">
        <v>11</v>
      </c>
      <c r="DA372" s="31" t="s">
        <v>11</v>
      </c>
      <c r="DB372" s="31" t="s">
        <v>11</v>
      </c>
      <c r="DC372" s="8" t="str">
        <f t="shared" si="63"/>
        <v>No</v>
      </c>
      <c r="DD372" s="8" t="s">
        <v>11</v>
      </c>
      <c r="DE372" s="30" t="s">
        <v>11</v>
      </c>
      <c r="DF372" s="10">
        <f t="shared" si="65"/>
        <v>78.463319999999996</v>
      </c>
      <c r="DG372" s="9">
        <f>IF(S372&lt;Monitors!$H$4,(S372*Monitors!$I$4)+Monitors!$J$4,IF(S372&lt;Monitors!$H$5,(S372*Monitors!$I$5)+Monitors!$J$5,IF(S372&lt;Monitors!$H$6,(S372*Monitors!$I$6)+Monitors!$J$6,IF(S372&lt;Monitors!$H$7,(Monitors!$I$7*S372)+Monitors!$J$7,IF(S372&lt;Monitors!$H$8,(S372*Monitors!$I$8)+Monitors!$J$8,IF(S372&lt;Monitors!$H$9,(S372*Monitors!$I$9)+Monitors!$J$9,IF(S372&lt;Monitors!$H$10,(S372*Monitors!$I$10)+Monitors!$J$10,IF(S372&lt;Monitors!$H$11,(S372*Monitors!$I$11)+Monitors!$J$11,Monitors!$J$12))))))))</f>
        <v>51.04</v>
      </c>
      <c r="DH372" s="10">
        <f>$DF372-(Monitors!$B$4*'All Data'!$W372)</f>
        <v>67.551919999999996</v>
      </c>
      <c r="DI372" s="10">
        <f>IF($CX372="Yes",DH372-(Monitors!$E$4*(DG372+(Monitors!$B$4*'All Data'!$W372))),'All Data'!DH372)</f>
        <v>67.551919999999996</v>
      </c>
      <c r="DJ372" s="10">
        <f>IF(DD372="Yes",'All Data'!DI372-(DG372*Monitors!$C$4),'All Data'!DI372)</f>
        <v>67.551919999999996</v>
      </c>
      <c r="DK372" s="10">
        <f>IF($DE372="Yes",DJ372-(DG372*Monitors!$D$4),'All Data'!DJ372)</f>
        <v>67.551919999999996</v>
      </c>
      <c r="DL372" s="10">
        <f>IF($CZ372="Yes",DK372-Monitors!$C$7,'All Data'!DK372)</f>
        <v>67.551919999999996</v>
      </c>
      <c r="DM372" s="10">
        <f>IF($DA372="Yes",DL372-Monitors!$D$7,'All Data'!DL372)</f>
        <v>67.551919999999996</v>
      </c>
      <c r="DN372" s="10">
        <f>IF(DB372="Yes",DM372-((DG372+(W372*Monitors!$B$4))*Monitors!$F$4),'All Data'!DM372)</f>
        <v>67.551919999999996</v>
      </c>
      <c r="DO372" s="8" t="str">
        <f t="shared" si="66"/>
        <v>No</v>
      </c>
      <c r="DP372" s="10">
        <v>3.6231360000000001</v>
      </c>
      <c r="DQ372" s="10">
        <v>21.336864000000002</v>
      </c>
      <c r="DR372" s="10">
        <v>21.336864000000002</v>
      </c>
      <c r="DS372" s="9">
        <v>29.277156923121758</v>
      </c>
      <c r="DT372" s="9" t="s">
        <v>23</v>
      </c>
      <c r="DU372" s="14">
        <v>0</v>
      </c>
    </row>
    <row r="373" spans="1:125" ht="18" customHeight="1">
      <c r="A373" s="29">
        <v>372</v>
      </c>
      <c r="B373" s="29">
        <v>26</v>
      </c>
      <c r="C373" s="29">
        <v>814</v>
      </c>
      <c r="D373" s="21">
        <v>41306</v>
      </c>
      <c r="E373" s="21">
        <v>41222</v>
      </c>
      <c r="F373" s="21">
        <v>41233</v>
      </c>
      <c r="G373" s="20" t="s">
        <v>337</v>
      </c>
      <c r="H373" s="20"/>
      <c r="I373" s="22">
        <v>6</v>
      </c>
      <c r="J373" s="20" t="s">
        <v>5</v>
      </c>
      <c r="K373" s="20"/>
      <c r="L373" s="20" t="s">
        <v>6</v>
      </c>
      <c r="M373" s="23"/>
      <c r="N373" s="23" t="s">
        <v>7</v>
      </c>
      <c r="O373" s="23"/>
      <c r="P373" s="24">
        <v>11.7</v>
      </c>
      <c r="Q373" s="24">
        <v>18.7</v>
      </c>
      <c r="R373" s="24">
        <v>22</v>
      </c>
      <c r="S373" s="24">
        <v>217</v>
      </c>
      <c r="T373" s="24">
        <v>1.78</v>
      </c>
      <c r="U373" s="24">
        <v>1050</v>
      </c>
      <c r="V373" s="24">
        <v>1680</v>
      </c>
      <c r="W373" s="24">
        <v>1.8</v>
      </c>
      <c r="X373" s="23" t="s">
        <v>44</v>
      </c>
      <c r="Y373" s="23" t="s">
        <v>44</v>
      </c>
      <c r="Z373" s="24">
        <v>8129</v>
      </c>
      <c r="AA373" s="24">
        <v>60</v>
      </c>
      <c r="AB373" s="24">
        <v>160</v>
      </c>
      <c r="AC373" s="24">
        <v>170</v>
      </c>
      <c r="AD373" s="23" t="s">
        <v>10</v>
      </c>
      <c r="AE373" s="23" t="s">
        <v>11</v>
      </c>
      <c r="AF373" s="23" t="s">
        <v>11</v>
      </c>
      <c r="AG373" s="23"/>
      <c r="AH373" s="23"/>
      <c r="AI373" s="23" t="s">
        <v>12</v>
      </c>
      <c r="AJ373" s="23" t="s">
        <v>11</v>
      </c>
      <c r="AK373" s="23" t="s">
        <v>11</v>
      </c>
      <c r="AL373" s="23" t="s">
        <v>53</v>
      </c>
      <c r="AM373" s="23"/>
      <c r="AN373" s="23" t="s">
        <v>14</v>
      </c>
      <c r="AO373" s="23"/>
      <c r="AP373" s="23" t="s">
        <v>14</v>
      </c>
      <c r="AQ373" s="23"/>
      <c r="AR373" s="23"/>
      <c r="AS373" s="23" t="s">
        <v>53</v>
      </c>
      <c r="AT373" s="23"/>
      <c r="AU373" s="23" t="s">
        <v>14</v>
      </c>
      <c r="AV373" s="25"/>
      <c r="AW373" s="25"/>
      <c r="AX373" s="26">
        <v>22</v>
      </c>
      <c r="AY373" s="26">
        <v>217</v>
      </c>
      <c r="AZ373" s="25" t="s">
        <v>14</v>
      </c>
      <c r="BA373" s="25" t="s">
        <v>14</v>
      </c>
      <c r="BB373" s="23"/>
      <c r="BC373" s="23" t="s">
        <v>15</v>
      </c>
      <c r="BD373" s="23"/>
      <c r="BE373" s="23" t="s">
        <v>11</v>
      </c>
      <c r="BF373" s="23" t="s">
        <v>874</v>
      </c>
      <c r="BG373" s="23" t="s">
        <v>11</v>
      </c>
      <c r="BH373" s="23" t="s">
        <v>17</v>
      </c>
      <c r="BI373" s="23"/>
      <c r="BJ373" s="23" t="s">
        <v>20</v>
      </c>
      <c r="BK373" s="23" t="s">
        <v>11</v>
      </c>
      <c r="BL373" s="23" t="s">
        <v>11</v>
      </c>
      <c r="BM373" s="23"/>
      <c r="BN373" s="23"/>
      <c r="BO373" s="24">
        <v>1.9</v>
      </c>
      <c r="BP373" s="24">
        <v>195.2</v>
      </c>
      <c r="BQ373" s="24">
        <v>250</v>
      </c>
      <c r="BR373" s="24">
        <v>188.1</v>
      </c>
      <c r="BS373" s="24">
        <v>195.2</v>
      </c>
      <c r="BT373" s="23"/>
      <c r="BU373" s="23"/>
      <c r="BV373" s="24">
        <v>17.309999999999999</v>
      </c>
      <c r="BW373" s="24">
        <v>0.26</v>
      </c>
      <c r="BX373" s="23"/>
      <c r="BY373" s="24">
        <v>0.23</v>
      </c>
      <c r="BZ373" s="27">
        <v>0.26</v>
      </c>
      <c r="CA373" s="27">
        <v>0.23</v>
      </c>
      <c r="CB373" s="25"/>
      <c r="CC373" s="25"/>
      <c r="CD373" s="28">
        <v>17.260000000000002</v>
      </c>
      <c r="CE373" s="28">
        <v>0.36</v>
      </c>
      <c r="CF373" s="25"/>
      <c r="CG373" s="28">
        <v>0.32</v>
      </c>
      <c r="CH373" s="28">
        <v>19.7</v>
      </c>
      <c r="CI373" s="28">
        <v>1.2</v>
      </c>
      <c r="CJ373" s="28">
        <v>0.5</v>
      </c>
      <c r="CK373" s="25"/>
      <c r="CL373" s="25"/>
      <c r="CM373" s="28">
        <v>0.42</v>
      </c>
      <c r="CN373" s="25"/>
      <c r="CO373" s="28">
        <v>1</v>
      </c>
      <c r="CP373" s="30" t="s">
        <v>5</v>
      </c>
      <c r="CQ373" s="8">
        <f t="shared" si="56"/>
        <v>8294.9308755760376</v>
      </c>
      <c r="CR373" s="8">
        <f t="shared" si="57"/>
        <v>24</v>
      </c>
      <c r="CS373" s="8">
        <f t="shared" si="58"/>
        <v>2</v>
      </c>
      <c r="CT373" s="8">
        <f t="shared" si="59"/>
        <v>30</v>
      </c>
      <c r="CU373" s="8">
        <f t="shared" si="60"/>
        <v>100</v>
      </c>
      <c r="CV373" s="10">
        <f t="shared" si="61"/>
        <v>42358.399999999994</v>
      </c>
      <c r="CW373" s="10">
        <f t="shared" si="64"/>
        <v>42.358399999999996</v>
      </c>
      <c r="CX373" s="8" t="str">
        <f t="shared" si="62"/>
        <v>No</v>
      </c>
      <c r="CY373" s="30" t="s">
        <v>11</v>
      </c>
      <c r="CZ373" s="30" t="s">
        <v>11</v>
      </c>
      <c r="DA373" s="31" t="s">
        <v>11</v>
      </c>
      <c r="DB373" s="31" t="s">
        <v>11</v>
      </c>
      <c r="DC373" s="8" t="str">
        <f t="shared" si="63"/>
        <v>No</v>
      </c>
      <c r="DD373" s="8" t="s">
        <v>11</v>
      </c>
      <c r="DE373" s="30" t="s">
        <v>11</v>
      </c>
      <c r="DF373" s="10">
        <f t="shared" si="65"/>
        <v>54.552899999999994</v>
      </c>
      <c r="DG373" s="9">
        <f>IF(S373&lt;Monitors!$H$4,(S373*Monitors!$I$4)+Monitors!$J$4,IF(S373&lt;Monitors!$H$5,(S373*Monitors!$I$5)+Monitors!$J$5,IF(S373&lt;Monitors!$H$6,(S373*Monitors!$I$6)+Monitors!$J$6,IF(S373&lt;Monitors!$H$7,(Monitors!$I$7*S373)+Monitors!$J$7,IF(S373&lt;Monitors!$H$8,(S373*Monitors!$I$8)+Monitors!$J$8,IF(S373&lt;Monitors!$H$9,(S373*Monitors!$I$9)+Monitors!$J$9,IF(S373&lt;Monitors!$H$10,(S373*Monitors!$I$10)+Monitors!$J$10,IF(S373&lt;Monitors!$H$11,(S373*Monitors!$I$11)+Monitors!$J$11,Monitors!$J$12))))))))</f>
        <v>38.566666666666663</v>
      </c>
      <c r="DH373" s="10">
        <f>$DF373-(Monitors!$B$4*'All Data'!$W373)</f>
        <v>43.518899999999995</v>
      </c>
      <c r="DI373" s="10">
        <f>IF($CX373="Yes",DH373-(Monitors!$E$4*(DG373+(Monitors!$B$4*'All Data'!$W373))),'All Data'!DH373)</f>
        <v>43.518899999999995</v>
      </c>
      <c r="DJ373" s="10">
        <f>IF(DD373="Yes",'All Data'!DI373-(DG373*Monitors!$C$4),'All Data'!DI373)</f>
        <v>43.518899999999995</v>
      </c>
      <c r="DK373" s="10">
        <f>IF($DE373="Yes",DJ373-(DG373*Monitors!$D$4),'All Data'!DJ373)</f>
        <v>43.518899999999995</v>
      </c>
      <c r="DL373" s="10">
        <f>IF($CZ373="Yes",DK373-Monitors!$C$7,'All Data'!DK373)</f>
        <v>43.518899999999995</v>
      </c>
      <c r="DM373" s="10">
        <f>IF($DA373="Yes",DL373-Monitors!$D$7,'All Data'!DL373)</f>
        <v>43.518899999999995</v>
      </c>
      <c r="DN373" s="10">
        <f>IF(DB373="Yes",DM373-((DG373+(W373*Monitors!$B$4))*Monitors!$F$4),'All Data'!DM373)</f>
        <v>43.518899999999995</v>
      </c>
      <c r="DO373" s="8" t="str">
        <f t="shared" si="66"/>
        <v>No</v>
      </c>
      <c r="DP373" s="10">
        <v>1.6943359999999998</v>
      </c>
      <c r="DQ373" s="10">
        <v>15.615663999999999</v>
      </c>
      <c r="DR373" s="10">
        <v>15.615663999999999</v>
      </c>
      <c r="DS373" s="9">
        <v>20.633955004726388</v>
      </c>
      <c r="DT373" s="9" t="s">
        <v>23</v>
      </c>
      <c r="DU373" s="14">
        <v>0</v>
      </c>
    </row>
    <row r="374" spans="1:125" ht="18" customHeight="1">
      <c r="A374" s="29">
        <v>373</v>
      </c>
      <c r="B374" s="29">
        <v>8</v>
      </c>
      <c r="C374" s="29">
        <v>690</v>
      </c>
      <c r="D374" s="21">
        <v>41883</v>
      </c>
      <c r="E374" s="21">
        <v>41857</v>
      </c>
      <c r="F374" s="21">
        <v>41887</v>
      </c>
      <c r="G374" s="20" t="s">
        <v>4</v>
      </c>
      <c r="H374" s="20" t="s">
        <v>538</v>
      </c>
      <c r="I374" s="22">
        <v>6</v>
      </c>
      <c r="J374" s="20" t="s">
        <v>5</v>
      </c>
      <c r="K374" s="20"/>
      <c r="L374" s="20" t="s">
        <v>49</v>
      </c>
      <c r="M374" s="23"/>
      <c r="N374" s="23" t="s">
        <v>7</v>
      </c>
      <c r="O374" s="23"/>
      <c r="P374" s="24">
        <v>27.6</v>
      </c>
      <c r="Q374" s="24">
        <v>15.4</v>
      </c>
      <c r="R374" s="24">
        <v>31.5</v>
      </c>
      <c r="S374" s="24">
        <v>425.04</v>
      </c>
      <c r="T374" s="24">
        <v>1.78</v>
      </c>
      <c r="U374" s="24">
        <v>2160</v>
      </c>
      <c r="V374" s="24">
        <v>3840</v>
      </c>
      <c r="W374" s="24">
        <v>8.2899999999999991</v>
      </c>
      <c r="X374" s="23" t="s">
        <v>89</v>
      </c>
      <c r="Y374" s="23" t="s">
        <v>89</v>
      </c>
      <c r="Z374" s="24">
        <v>19585</v>
      </c>
      <c r="AA374" s="24">
        <v>60</v>
      </c>
      <c r="AB374" s="24">
        <v>178</v>
      </c>
      <c r="AC374" s="24">
        <v>178</v>
      </c>
      <c r="AD374" s="23" t="s">
        <v>539</v>
      </c>
      <c r="AE374" s="23" t="s">
        <v>11</v>
      </c>
      <c r="AF374" s="23" t="s">
        <v>11</v>
      </c>
      <c r="AG374" s="23"/>
      <c r="AH374" s="23"/>
      <c r="AI374" s="23" t="s">
        <v>57</v>
      </c>
      <c r="AJ374" s="23" t="s">
        <v>11</v>
      </c>
      <c r="AK374" s="23" t="s">
        <v>23</v>
      </c>
      <c r="AL374" s="23" t="s">
        <v>93</v>
      </c>
      <c r="AM374" s="23"/>
      <c r="AN374" s="23" t="s">
        <v>72</v>
      </c>
      <c r="AO374" s="23"/>
      <c r="AP374" s="23" t="s">
        <v>36</v>
      </c>
      <c r="AQ374" s="23"/>
      <c r="AR374" s="23"/>
      <c r="AS374" s="23" t="s">
        <v>93</v>
      </c>
      <c r="AT374" s="23"/>
      <c r="AU374" s="23" t="s">
        <v>63</v>
      </c>
      <c r="AV374" s="25"/>
      <c r="AW374" s="25"/>
      <c r="AX374" s="26">
        <v>31.5</v>
      </c>
      <c r="AY374" s="26">
        <v>425.04</v>
      </c>
      <c r="AZ374" s="25" t="s">
        <v>72</v>
      </c>
      <c r="BA374" s="25" t="s">
        <v>63</v>
      </c>
      <c r="BB374" s="23"/>
      <c r="BC374" s="23" t="s">
        <v>15</v>
      </c>
      <c r="BD374" s="23"/>
      <c r="BE374" s="23" t="s">
        <v>11</v>
      </c>
      <c r="BF374" s="23" t="s">
        <v>540</v>
      </c>
      <c r="BG374" s="23" t="s">
        <v>11</v>
      </c>
      <c r="BH374" s="23" t="s">
        <v>17</v>
      </c>
      <c r="BI374" s="23"/>
      <c r="BJ374" s="23"/>
      <c r="BK374" s="23" t="s">
        <v>23</v>
      </c>
      <c r="BL374" s="23" t="s">
        <v>23</v>
      </c>
      <c r="BM374" s="23" t="s">
        <v>23</v>
      </c>
      <c r="BN374" s="23" t="s">
        <v>210</v>
      </c>
      <c r="BO374" s="24">
        <v>0.2</v>
      </c>
      <c r="BP374" s="24">
        <v>300</v>
      </c>
      <c r="BQ374" s="24">
        <v>300</v>
      </c>
      <c r="BR374" s="24">
        <v>373.1</v>
      </c>
      <c r="BS374" s="24">
        <v>200</v>
      </c>
      <c r="BT374" s="23" t="s">
        <v>541</v>
      </c>
      <c r="BU374" s="23" t="s">
        <v>542</v>
      </c>
      <c r="BV374" s="24">
        <v>31.98</v>
      </c>
      <c r="BW374" s="24">
        <v>0.59</v>
      </c>
      <c r="BX374" s="24">
        <v>0.3</v>
      </c>
      <c r="BY374" s="24">
        <v>0.28000000000000003</v>
      </c>
      <c r="BZ374" s="27">
        <v>0.59</v>
      </c>
      <c r="CA374" s="27">
        <v>0.28000000000000003</v>
      </c>
      <c r="CB374" s="25" t="s">
        <v>543</v>
      </c>
      <c r="CC374" s="25" t="s">
        <v>544</v>
      </c>
      <c r="CD374" s="28">
        <v>32.03</v>
      </c>
      <c r="CE374" s="28">
        <v>0.59</v>
      </c>
      <c r="CF374" s="28">
        <v>0.28999999999999998</v>
      </c>
      <c r="CG374" s="28">
        <v>0.27</v>
      </c>
      <c r="CH374" s="28">
        <v>85.36</v>
      </c>
      <c r="CI374" s="28">
        <v>1.2</v>
      </c>
      <c r="CJ374" s="28">
        <v>0.5</v>
      </c>
      <c r="CK374" s="28">
        <v>7.76</v>
      </c>
      <c r="CL374" s="25"/>
      <c r="CM374" s="28">
        <v>0.9</v>
      </c>
      <c r="CN374" s="25"/>
      <c r="CO374" s="28">
        <v>0</v>
      </c>
      <c r="CP374" s="30" t="s">
        <v>5</v>
      </c>
      <c r="CQ374" s="8">
        <f t="shared" si="56"/>
        <v>19504.046677959719</v>
      </c>
      <c r="CR374" s="8">
        <f t="shared" si="57"/>
        <v>28</v>
      </c>
      <c r="CS374" s="8">
        <f t="shared" si="58"/>
        <v>8</v>
      </c>
      <c r="CT374" s="8">
        <f t="shared" si="59"/>
        <v>40</v>
      </c>
      <c r="CU374" s="8">
        <f t="shared" si="60"/>
        <v>300</v>
      </c>
      <c r="CV374" s="10">
        <f t="shared" si="61"/>
        <v>127512</v>
      </c>
      <c r="CW374" s="10">
        <f t="shared" si="64"/>
        <v>127.512</v>
      </c>
      <c r="CX374" s="8" t="str">
        <f t="shared" si="62"/>
        <v>Yes</v>
      </c>
      <c r="CY374" s="30" t="s">
        <v>11</v>
      </c>
      <c r="CZ374" s="30" t="s">
        <v>11</v>
      </c>
      <c r="DA374" s="31" t="s">
        <v>11</v>
      </c>
      <c r="DB374" s="31" t="s">
        <v>11</v>
      </c>
      <c r="DC374" s="8" t="str">
        <f t="shared" si="63"/>
        <v>No</v>
      </c>
      <c r="DD374" s="8" t="s">
        <v>23</v>
      </c>
      <c r="DE374" s="30" t="s">
        <v>11</v>
      </c>
      <c r="DF374" s="10">
        <f t="shared" si="65"/>
        <v>101.41014</v>
      </c>
      <c r="DG374" s="9">
        <f>IF(S374&lt;Monitors!$H$4,(S374*Monitors!$I$4)+Monitors!$J$4,IF(S374&lt;Monitors!$H$5,(S374*Monitors!$I$5)+Monitors!$J$5,IF(S374&lt;Monitors!$H$6,(S374*Monitors!$I$6)+Monitors!$J$6,IF(S374&lt;Monitors!$H$7,(Monitors!$I$7*S374)+Monitors!$J$7,IF(S374&lt;Monitors!$H$8,(S374*Monitors!$I$8)+Monitors!$J$8,IF(S374&lt;Monitors!$H$9,(S374*Monitors!$I$9)+Monitors!$J$9,IF(S374&lt;Monitors!$H$10,(S374*Monitors!$I$10)+Monitors!$J$10,IF(S374&lt;Monitors!$H$11,(S374*Monitors!$I$11)+Monitors!$J$11,Monitors!$J$12))))))))</f>
        <v>74.00800000000001</v>
      </c>
      <c r="DH374" s="10">
        <f>$DF374-(Monitors!$B$4*'All Data'!$W374)</f>
        <v>50.592440000000003</v>
      </c>
      <c r="DI374" s="10">
        <f>IF($CX374="Yes",DH374-(Monitors!$E$4*(DG374+(Monitors!$B$4*'All Data'!$W374))),'All Data'!DH374)</f>
        <v>44.351155000000006</v>
      </c>
      <c r="DJ374" s="10">
        <f>IF(DD374="Yes",'All Data'!DI374-(DG374*Monitors!$C$4),'All Data'!DI374)</f>
        <v>33.249955000000007</v>
      </c>
      <c r="DK374" s="10">
        <f>IF($DE374="Yes",DJ374-(DG374*Monitors!$D$4),'All Data'!DJ374)</f>
        <v>33.249955000000007</v>
      </c>
      <c r="DL374" s="10">
        <f>IF($CZ374="Yes",DK374-Monitors!$C$7,'All Data'!DK374)</f>
        <v>33.249955000000007</v>
      </c>
      <c r="DM374" s="10">
        <f>IF($DA374="Yes",DL374-Monitors!$D$7,'All Data'!DL374)</f>
        <v>33.249955000000007</v>
      </c>
      <c r="DN374" s="10">
        <f>IF(DB374="Yes",DM374-((DG374+(W374*Monitors!$B$4))*Monitors!$F$4),'All Data'!DM374)</f>
        <v>33.249955000000007</v>
      </c>
      <c r="DO374" s="8" t="str">
        <f t="shared" si="66"/>
        <v>Yes</v>
      </c>
      <c r="DP374" s="10">
        <v>5.1004800000000001</v>
      </c>
      <c r="DQ374" s="10">
        <v>26.879519999999999</v>
      </c>
      <c r="DR374" s="10">
        <v>24.900642622047879</v>
      </c>
      <c r="DS374" s="9">
        <v>39.577547559042372</v>
      </c>
      <c r="DT374" s="9" t="s">
        <v>23</v>
      </c>
      <c r="DU374" s="14">
        <v>0</v>
      </c>
    </row>
    <row r="375" spans="1:125" ht="18" customHeight="1">
      <c r="A375" s="29">
        <v>374</v>
      </c>
      <c r="B375" s="29">
        <v>4</v>
      </c>
      <c r="C375" s="29">
        <v>644</v>
      </c>
      <c r="D375" s="21">
        <v>41791</v>
      </c>
      <c r="E375" s="21">
        <v>41809</v>
      </c>
      <c r="F375" s="21">
        <v>41810</v>
      </c>
      <c r="G375" s="20" t="s">
        <v>4</v>
      </c>
      <c r="H375" s="20" t="s">
        <v>424</v>
      </c>
      <c r="I375" s="22">
        <v>6</v>
      </c>
      <c r="J375" s="20" t="s">
        <v>5</v>
      </c>
      <c r="K375" s="20"/>
      <c r="L375" s="20" t="s">
        <v>6</v>
      </c>
      <c r="M375" s="23"/>
      <c r="N375" s="23" t="s">
        <v>7</v>
      </c>
      <c r="O375" s="23"/>
      <c r="P375" s="24">
        <v>27</v>
      </c>
      <c r="Q375" s="24">
        <v>48</v>
      </c>
      <c r="R375" s="24">
        <v>54.6</v>
      </c>
      <c r="S375" s="24">
        <f>P375*Q375</f>
        <v>1296</v>
      </c>
      <c r="T375" s="24">
        <v>1.78</v>
      </c>
      <c r="U375" s="24">
        <v>1080</v>
      </c>
      <c r="V375" s="24">
        <v>1920</v>
      </c>
      <c r="W375" s="24">
        <v>1.92</v>
      </c>
      <c r="X375" s="23" t="s">
        <v>47</v>
      </c>
      <c r="Y375" s="23" t="s">
        <v>47</v>
      </c>
      <c r="Z375" s="24">
        <v>81</v>
      </c>
      <c r="AA375" s="24">
        <v>60</v>
      </c>
      <c r="AB375" s="24">
        <v>170</v>
      </c>
      <c r="AC375" s="24">
        <v>160</v>
      </c>
      <c r="AD375" s="23" t="s">
        <v>10</v>
      </c>
      <c r="AE375" s="23" t="s">
        <v>11</v>
      </c>
      <c r="AF375" s="23" t="s">
        <v>11</v>
      </c>
      <c r="AG375" s="23"/>
      <c r="AH375" s="23"/>
      <c r="AI375" s="23" t="s">
        <v>57</v>
      </c>
      <c r="AJ375" s="23" t="s">
        <v>11</v>
      </c>
      <c r="AK375" s="23" t="s">
        <v>11</v>
      </c>
      <c r="AL375" s="23" t="s">
        <v>114</v>
      </c>
      <c r="AM375" s="23"/>
      <c r="AN375" s="23" t="s">
        <v>14</v>
      </c>
      <c r="AO375" s="23"/>
      <c r="AP375" s="23" t="s">
        <v>14</v>
      </c>
      <c r="AQ375" s="23"/>
      <c r="AR375" s="23"/>
      <c r="AS375" s="23" t="s">
        <v>114</v>
      </c>
      <c r="AT375" s="23"/>
      <c r="AU375" s="23" t="s">
        <v>83</v>
      </c>
      <c r="AV375" s="25"/>
      <c r="AW375" s="25"/>
      <c r="AX375" s="26">
        <v>54.6</v>
      </c>
      <c r="AY375" s="26">
        <v>1296</v>
      </c>
      <c r="AZ375" s="25" t="s">
        <v>14</v>
      </c>
      <c r="BA375" s="25" t="s">
        <v>83</v>
      </c>
      <c r="BB375" s="23"/>
      <c r="BC375" s="23" t="s">
        <v>24</v>
      </c>
      <c r="BD375" s="23" t="s">
        <v>79</v>
      </c>
      <c r="BE375" s="23" t="s">
        <v>11</v>
      </c>
      <c r="BF375" s="23" t="s">
        <v>360</v>
      </c>
      <c r="BG375" s="23" t="s">
        <v>11</v>
      </c>
      <c r="BH375" s="23" t="s">
        <v>17</v>
      </c>
      <c r="BI375" s="23"/>
      <c r="BJ375" s="23" t="s">
        <v>157</v>
      </c>
      <c r="BK375" s="23" t="s">
        <v>11</v>
      </c>
      <c r="BL375" s="23" t="s">
        <v>11</v>
      </c>
      <c r="BM375" s="23"/>
      <c r="BN375" s="23"/>
      <c r="BO375" s="24">
        <v>8</v>
      </c>
      <c r="BP375" s="24">
        <v>321</v>
      </c>
      <c r="BQ375" s="24">
        <v>350</v>
      </c>
      <c r="BR375" s="24">
        <v>301</v>
      </c>
      <c r="BS375" s="24">
        <v>201</v>
      </c>
      <c r="BT375" s="23"/>
      <c r="BU375" s="23" t="s">
        <v>20</v>
      </c>
      <c r="BV375" s="24">
        <v>71.59</v>
      </c>
      <c r="BW375" s="24">
        <v>0.41</v>
      </c>
      <c r="BX375" s="24">
        <v>0</v>
      </c>
      <c r="BY375" s="24">
        <v>0.1</v>
      </c>
      <c r="BZ375" s="27">
        <v>0.41</v>
      </c>
      <c r="CA375" s="27">
        <v>0.1</v>
      </c>
      <c r="CB375" s="25"/>
      <c r="CC375" s="25" t="s">
        <v>20</v>
      </c>
      <c r="CD375" s="28">
        <v>71.38</v>
      </c>
      <c r="CE375" s="28">
        <v>0.53</v>
      </c>
      <c r="CF375" s="28">
        <v>0</v>
      </c>
      <c r="CG375" s="28">
        <v>0.2</v>
      </c>
      <c r="CH375" s="28">
        <v>125.5</v>
      </c>
      <c r="CI375" s="28">
        <v>1</v>
      </c>
      <c r="CJ375" s="28">
        <v>0.5</v>
      </c>
      <c r="CK375" s="25"/>
      <c r="CL375" s="25"/>
      <c r="CM375" s="28">
        <v>0.49</v>
      </c>
      <c r="CN375" s="25"/>
      <c r="CO375" s="28">
        <v>0</v>
      </c>
      <c r="CP375" s="30" t="s">
        <v>5</v>
      </c>
      <c r="CQ375" s="8">
        <f t="shared" si="56"/>
        <v>1481.4814814814815</v>
      </c>
      <c r="CR375" s="8">
        <f t="shared" si="57"/>
        <v>28</v>
      </c>
      <c r="CS375" s="8">
        <f t="shared" si="58"/>
        <v>2</v>
      </c>
      <c r="CT375" s="8">
        <f t="shared" si="59"/>
        <v>60</v>
      </c>
      <c r="CU375" s="8">
        <f t="shared" si="60"/>
        <v>300</v>
      </c>
      <c r="CV375" s="10">
        <f t="shared" si="61"/>
        <v>416016</v>
      </c>
      <c r="CW375" s="10">
        <f t="shared" si="64"/>
        <v>416.01600000000002</v>
      </c>
      <c r="CX375" s="8" t="str">
        <f t="shared" si="62"/>
        <v>No</v>
      </c>
      <c r="CY375" s="30" t="s">
        <v>11</v>
      </c>
      <c r="CZ375" s="30" t="s">
        <v>11</v>
      </c>
      <c r="DA375" s="31" t="s">
        <v>11</v>
      </c>
      <c r="DB375" s="31" t="s">
        <v>11</v>
      </c>
      <c r="DC375" s="8" t="str">
        <f t="shared" si="63"/>
        <v>No</v>
      </c>
      <c r="DD375" s="8" t="s">
        <v>11</v>
      </c>
      <c r="DE375" s="30" t="s">
        <v>11</v>
      </c>
      <c r="DF375" s="10">
        <f t="shared" si="65"/>
        <v>221.82948000000002</v>
      </c>
      <c r="DG375" s="9">
        <f>IF(S375&lt;Monitors!$H$4,(S375*Monitors!$I$4)+Monitors!$J$4,IF(S375&lt;Monitors!$H$5,(S375*Monitors!$I$5)+Monitors!$J$5,IF(S375&lt;Monitors!$H$6,(S375*Monitors!$I$6)+Monitors!$J$6,IF(S375&lt;Monitors!$H$7,(Monitors!$I$7*S375)+Monitors!$J$7,IF(S375&lt;Monitors!$H$8,(S375*Monitors!$I$8)+Monitors!$J$8,IF(S375&lt;Monitors!$H$9,(S375*Monitors!$I$9)+Monitors!$J$9,IF(S375&lt;Monitors!$H$10,(S375*Monitors!$I$10)+Monitors!$J$10,IF(S375&lt;Monitors!$H$11,(S375*Monitors!$I$11)+Monitors!$J$11,Monitors!$J$12))))))))</f>
        <v>89</v>
      </c>
      <c r="DH375" s="10">
        <f>$DF375-(Monitors!$B$4*'All Data'!$W375)</f>
        <v>210.05988000000002</v>
      </c>
      <c r="DI375" s="10">
        <f>IF($CX375="Yes",DH375-(Monitors!$E$4*(DG375+(Monitors!$B$4*'All Data'!$W375))),'All Data'!DH375)</f>
        <v>210.05988000000002</v>
      </c>
      <c r="DJ375" s="10">
        <f>IF(DD375="Yes",'All Data'!DI375-(DG375*Monitors!$C$4),'All Data'!DI375)</f>
        <v>210.05988000000002</v>
      </c>
      <c r="DK375" s="10">
        <f>IF($DE375="Yes",DJ375-(DG375*Monitors!$D$4),'All Data'!DJ375)</f>
        <v>210.05988000000002</v>
      </c>
      <c r="DL375" s="10">
        <f>IF($CZ375="Yes",DK375-Monitors!$C$7,'All Data'!DK375)</f>
        <v>210.05988000000002</v>
      </c>
      <c r="DM375" s="10">
        <f>IF($DA375="Yes",DL375-Monitors!$D$7,'All Data'!DL375)</f>
        <v>210.05988000000002</v>
      </c>
      <c r="DN375" s="10">
        <f>IF(DB375="Yes",DM375-((DG375+(W375*Monitors!$B$4))*Monitors!$F$4),'All Data'!DM375)</f>
        <v>210.05988000000002</v>
      </c>
      <c r="DO375" s="8" t="str">
        <f t="shared" si="66"/>
        <v>No</v>
      </c>
      <c r="DP375" s="10">
        <v>16.640640000000001</v>
      </c>
      <c r="DQ375" s="10">
        <v>54.949359999999999</v>
      </c>
      <c r="DR375" s="10">
        <v>54.949359999999999</v>
      </c>
      <c r="DS375" s="9">
        <v>95.963348660020856</v>
      </c>
      <c r="DT375" s="9" t="s">
        <v>23</v>
      </c>
      <c r="DU375" s="14">
        <v>0</v>
      </c>
    </row>
    <row r="376" spans="1:125" ht="18" customHeight="1">
      <c r="A376" s="29">
        <v>375</v>
      </c>
      <c r="B376" s="29">
        <v>9</v>
      </c>
      <c r="C376" s="29">
        <v>459</v>
      </c>
      <c r="D376" s="21">
        <v>41572</v>
      </c>
      <c r="E376" s="21">
        <v>41542</v>
      </c>
      <c r="F376" s="21">
        <v>41547</v>
      </c>
      <c r="G376" s="20" t="s">
        <v>4</v>
      </c>
      <c r="H376" s="20"/>
      <c r="I376" s="22">
        <v>6</v>
      </c>
      <c r="J376" s="20" t="s">
        <v>5</v>
      </c>
      <c r="K376" s="20"/>
      <c r="L376" s="20" t="s">
        <v>6</v>
      </c>
      <c r="M376" s="23"/>
      <c r="N376" s="23" t="s">
        <v>7</v>
      </c>
      <c r="O376" s="23"/>
      <c r="P376" s="24">
        <v>9.8000000000000007</v>
      </c>
      <c r="Q376" s="24">
        <v>17.399999999999999</v>
      </c>
      <c r="R376" s="24">
        <v>20</v>
      </c>
      <c r="S376" s="24">
        <v>171</v>
      </c>
      <c r="T376" s="24">
        <v>1.78</v>
      </c>
      <c r="U376" s="24">
        <v>900</v>
      </c>
      <c r="V376" s="24">
        <v>1600</v>
      </c>
      <c r="W376" s="24">
        <v>1.44</v>
      </c>
      <c r="X376" s="23" t="s">
        <v>40</v>
      </c>
      <c r="Y376" s="23" t="s">
        <v>40</v>
      </c>
      <c r="Z376" s="24">
        <v>8424</v>
      </c>
      <c r="AA376" s="24">
        <v>60</v>
      </c>
      <c r="AB376" s="24">
        <v>170</v>
      </c>
      <c r="AC376" s="24">
        <v>160</v>
      </c>
      <c r="AD376" s="23" t="s">
        <v>10</v>
      </c>
      <c r="AE376" s="23" t="s">
        <v>11</v>
      </c>
      <c r="AF376" s="23" t="s">
        <v>11</v>
      </c>
      <c r="AG376" s="23"/>
      <c r="AH376" s="23"/>
      <c r="AI376" s="23" t="s">
        <v>12</v>
      </c>
      <c r="AJ376" s="23" t="s">
        <v>11</v>
      </c>
      <c r="AK376" s="23" t="s">
        <v>23</v>
      </c>
      <c r="AL376" s="23" t="s">
        <v>13</v>
      </c>
      <c r="AM376" s="23"/>
      <c r="AN376" s="23" t="s">
        <v>14</v>
      </c>
      <c r="AO376" s="23"/>
      <c r="AP376" s="23" t="s">
        <v>14</v>
      </c>
      <c r="AQ376" s="23"/>
      <c r="AR376" s="23"/>
      <c r="AS376" s="23" t="s">
        <v>13</v>
      </c>
      <c r="AT376" s="23"/>
      <c r="AU376" s="23" t="s">
        <v>14</v>
      </c>
      <c r="AV376" s="25"/>
      <c r="AW376" s="25"/>
      <c r="AX376" s="26">
        <v>20</v>
      </c>
      <c r="AY376" s="26">
        <v>171</v>
      </c>
      <c r="AZ376" s="25" t="s">
        <v>14</v>
      </c>
      <c r="BA376" s="25" t="s">
        <v>14</v>
      </c>
      <c r="BB376" s="23"/>
      <c r="BC376" s="23" t="s">
        <v>15</v>
      </c>
      <c r="BD376" s="23"/>
      <c r="BE376" s="23" t="s">
        <v>11</v>
      </c>
      <c r="BF376" s="23" t="s">
        <v>275</v>
      </c>
      <c r="BG376" s="23" t="s">
        <v>11</v>
      </c>
      <c r="BH376" s="23" t="s">
        <v>17</v>
      </c>
      <c r="BI376" s="23"/>
      <c r="BJ376" s="23" t="s">
        <v>18</v>
      </c>
      <c r="BK376" s="23" t="s">
        <v>11</v>
      </c>
      <c r="BL376" s="23" t="s">
        <v>11</v>
      </c>
      <c r="BM376" s="23"/>
      <c r="BN376" s="23"/>
      <c r="BO376" s="24">
        <v>30.3</v>
      </c>
      <c r="BP376" s="24">
        <v>285</v>
      </c>
      <c r="BQ376" s="24">
        <v>250</v>
      </c>
      <c r="BR376" s="24">
        <v>205.9</v>
      </c>
      <c r="BS376" s="24">
        <v>200.3</v>
      </c>
      <c r="BT376" s="23"/>
      <c r="BU376" s="23"/>
      <c r="BV376" s="24">
        <v>11.29</v>
      </c>
      <c r="BW376" s="24">
        <v>0.28999999999999998</v>
      </c>
      <c r="BX376" s="23"/>
      <c r="BY376" s="24">
        <v>0.22</v>
      </c>
      <c r="BZ376" s="27">
        <v>0.28999999999999998</v>
      </c>
      <c r="CA376" s="27">
        <v>0.22</v>
      </c>
      <c r="CB376" s="25"/>
      <c r="CC376" s="25"/>
      <c r="CD376" s="28">
        <v>11.45</v>
      </c>
      <c r="CE376" s="28">
        <v>0.36</v>
      </c>
      <c r="CF376" s="25"/>
      <c r="CG376" s="28">
        <v>0.28000000000000003</v>
      </c>
      <c r="CH376" s="28">
        <v>16.600000000000001</v>
      </c>
      <c r="CI376" s="28">
        <v>0.5</v>
      </c>
      <c r="CJ376" s="28">
        <v>0.5</v>
      </c>
      <c r="CK376" s="25"/>
      <c r="CL376" s="25"/>
      <c r="CM376" s="28">
        <v>0.47</v>
      </c>
      <c r="CN376" s="25"/>
      <c r="CO376" s="28">
        <v>0</v>
      </c>
      <c r="CP376" s="30" t="s">
        <v>5</v>
      </c>
      <c r="CQ376" s="8">
        <f t="shared" si="56"/>
        <v>8421.0526315789466</v>
      </c>
      <c r="CR376" s="8">
        <f t="shared" si="57"/>
        <v>22</v>
      </c>
      <c r="CS376" s="8">
        <f t="shared" si="58"/>
        <v>1.5</v>
      </c>
      <c r="CT376" s="8">
        <f t="shared" si="59"/>
        <v>30</v>
      </c>
      <c r="CU376" s="8">
        <f t="shared" si="60"/>
        <v>200</v>
      </c>
      <c r="CV376" s="10">
        <f t="shared" si="61"/>
        <v>48735</v>
      </c>
      <c r="CW376" s="10">
        <f t="shared" si="64"/>
        <v>48.734999999999999</v>
      </c>
      <c r="CX376" s="8" t="str">
        <f t="shared" si="62"/>
        <v>No</v>
      </c>
      <c r="CY376" s="30" t="s">
        <v>11</v>
      </c>
      <c r="CZ376" s="30" t="s">
        <v>11</v>
      </c>
      <c r="DA376" s="31" t="s">
        <v>11</v>
      </c>
      <c r="DB376" s="31" t="s">
        <v>11</v>
      </c>
      <c r="DC376" s="8" t="str">
        <f t="shared" si="63"/>
        <v>No</v>
      </c>
      <c r="DD376" s="8" t="s">
        <v>11</v>
      </c>
      <c r="DE376" s="30" t="s">
        <v>11</v>
      </c>
      <c r="DF376" s="10">
        <f t="shared" si="65"/>
        <v>36.266399999999997</v>
      </c>
      <c r="DG376" s="9">
        <f>IF(S376&lt;Monitors!$H$4,(S376*Monitors!$I$4)+Monitors!$J$4,IF(S376&lt;Monitors!$H$5,(S376*Monitors!$I$5)+Monitors!$J$5,IF(S376&lt;Monitors!$H$6,(S376*Monitors!$I$6)+Monitors!$J$6,IF(S376&lt;Monitors!$H$7,(Monitors!$I$7*S376)+Monitors!$J$7,IF(S376&lt;Monitors!$H$8,(S376*Monitors!$I$8)+Monitors!$J$8,IF(S376&lt;Monitors!$H$9,(S376*Monitors!$I$9)+Monitors!$J$9,IF(S376&lt;Monitors!$H$10,(S376*Monitors!$I$10)+Monitors!$J$10,IF(S376&lt;Monitors!$H$11,(S376*Monitors!$I$11)+Monitors!$J$11,Monitors!$J$12))))))))</f>
        <v>35.125</v>
      </c>
      <c r="DH376" s="10">
        <f>$DF376-(Monitors!$B$4*'All Data'!$W376)</f>
        <v>27.4392</v>
      </c>
      <c r="DI376" s="10">
        <f>IF($CX376="Yes",DH376-(Monitors!$E$4*(DG376+(Monitors!$B$4*'All Data'!$W376))),'All Data'!DH376)</f>
        <v>27.4392</v>
      </c>
      <c r="DJ376" s="10">
        <f>IF(DD376="Yes",'All Data'!DI376-(DG376*Monitors!$C$4),'All Data'!DI376)</f>
        <v>27.4392</v>
      </c>
      <c r="DK376" s="10">
        <f>IF($DE376="Yes",DJ376-(DG376*Monitors!$D$4),'All Data'!DJ376)</f>
        <v>27.4392</v>
      </c>
      <c r="DL376" s="10">
        <f>IF($CZ376="Yes",DK376-Monitors!$C$7,'All Data'!DK376)</f>
        <v>27.4392</v>
      </c>
      <c r="DM376" s="10">
        <f>IF($DA376="Yes",DL376-Monitors!$D$7,'All Data'!DL376)</f>
        <v>27.4392</v>
      </c>
      <c r="DN376" s="10">
        <f>IF(DB376="Yes",DM376-((DG376+(W376*Monitors!$B$4))*Monitors!$F$4),'All Data'!DM376)</f>
        <v>27.4392</v>
      </c>
      <c r="DO376" s="8" t="str">
        <f t="shared" si="66"/>
        <v>Yes</v>
      </c>
      <c r="DP376" s="10">
        <v>1.9494000000000002</v>
      </c>
      <c r="DQ376" s="10">
        <v>9.3405999999999985</v>
      </c>
      <c r="DR376" s="10">
        <v>9.3405999999999985</v>
      </c>
      <c r="DS376" s="9">
        <v>16.303337049671832</v>
      </c>
      <c r="DT376" s="9" t="s">
        <v>23</v>
      </c>
      <c r="DU376" s="14">
        <v>0</v>
      </c>
    </row>
    <row r="377" spans="1:125" ht="18" customHeight="1">
      <c r="A377" s="29">
        <v>376</v>
      </c>
      <c r="B377" s="29">
        <v>53</v>
      </c>
      <c r="C377" s="29">
        <v>570</v>
      </c>
      <c r="D377" s="21">
        <v>41352</v>
      </c>
      <c r="E377" s="21">
        <v>41330</v>
      </c>
      <c r="F377" s="21">
        <v>41346</v>
      </c>
      <c r="G377" s="20" t="s">
        <v>334</v>
      </c>
      <c r="H377" s="20"/>
      <c r="I377" s="22">
        <v>6</v>
      </c>
      <c r="J377" s="20" t="s">
        <v>5</v>
      </c>
      <c r="K377" s="20"/>
      <c r="L377" s="20" t="s">
        <v>49</v>
      </c>
      <c r="M377" s="23"/>
      <c r="N377" s="23" t="s">
        <v>7</v>
      </c>
      <c r="O377" s="23"/>
      <c r="P377" s="24">
        <v>6.5</v>
      </c>
      <c r="Q377" s="24">
        <v>11.6</v>
      </c>
      <c r="R377" s="24">
        <v>13.3</v>
      </c>
      <c r="S377" s="24">
        <v>75.319999999999993</v>
      </c>
      <c r="T377" s="24">
        <v>1.78</v>
      </c>
      <c r="U377" s="24">
        <v>1080</v>
      </c>
      <c r="V377" s="24">
        <v>1920</v>
      </c>
      <c r="W377" s="24">
        <v>2.0699999999999998</v>
      </c>
      <c r="X377" s="23" t="s">
        <v>47</v>
      </c>
      <c r="Y377" s="23" t="s">
        <v>47</v>
      </c>
      <c r="Z377" s="24">
        <v>27531</v>
      </c>
      <c r="AA377" s="24">
        <v>60</v>
      </c>
      <c r="AB377" s="24">
        <v>178</v>
      </c>
      <c r="AC377" s="24">
        <v>178</v>
      </c>
      <c r="AD377" s="23" t="s">
        <v>223</v>
      </c>
      <c r="AE377" s="23" t="s">
        <v>11</v>
      </c>
      <c r="AF377" s="23" t="s">
        <v>11</v>
      </c>
      <c r="AG377" s="23"/>
      <c r="AH377" s="23"/>
      <c r="AI377" s="23" t="s">
        <v>57</v>
      </c>
      <c r="AJ377" s="23" t="s">
        <v>23</v>
      </c>
      <c r="AK377" s="23" t="s">
        <v>23</v>
      </c>
      <c r="AL377" s="23" t="s">
        <v>88</v>
      </c>
      <c r="AM377" s="23" t="s">
        <v>1028</v>
      </c>
      <c r="AN377" s="23" t="s">
        <v>72</v>
      </c>
      <c r="AO377" s="23"/>
      <c r="AP377" s="23" t="s">
        <v>14</v>
      </c>
      <c r="AQ377" s="23"/>
      <c r="AR377" s="23"/>
      <c r="AS377" s="23" t="s">
        <v>88</v>
      </c>
      <c r="AT377" s="23" t="s">
        <v>1028</v>
      </c>
      <c r="AU377" s="23" t="s">
        <v>83</v>
      </c>
      <c r="AV377" s="25"/>
      <c r="AW377" s="25"/>
      <c r="AX377" s="26">
        <v>13.3</v>
      </c>
      <c r="AY377" s="26">
        <v>75.319999999999993</v>
      </c>
      <c r="AZ377" s="25" t="s">
        <v>72</v>
      </c>
      <c r="BA377" s="25" t="s">
        <v>83</v>
      </c>
      <c r="BB377" s="23"/>
      <c r="BC377" s="23" t="s">
        <v>24</v>
      </c>
      <c r="BD377" s="23" t="s">
        <v>1029</v>
      </c>
      <c r="BE377" s="23" t="s">
        <v>23</v>
      </c>
      <c r="BF377" s="23" t="s">
        <v>10</v>
      </c>
      <c r="BG377" s="23" t="s">
        <v>11</v>
      </c>
      <c r="BH377" s="23" t="s">
        <v>17</v>
      </c>
      <c r="BI377" s="23"/>
      <c r="BJ377" s="23"/>
      <c r="BK377" s="23" t="s">
        <v>11</v>
      </c>
      <c r="BL377" s="23" t="s">
        <v>11</v>
      </c>
      <c r="BM377" s="23" t="s">
        <v>11</v>
      </c>
      <c r="BN377" s="23"/>
      <c r="BO377" s="24">
        <v>60</v>
      </c>
      <c r="BP377" s="24">
        <v>243.6</v>
      </c>
      <c r="BQ377" s="24">
        <v>243.6</v>
      </c>
      <c r="BR377" s="23"/>
      <c r="BS377" s="24">
        <v>202.2</v>
      </c>
      <c r="BT377" s="23"/>
      <c r="BU377" s="23"/>
      <c r="BV377" s="24">
        <v>6.75</v>
      </c>
      <c r="BW377" s="24">
        <v>0.95</v>
      </c>
      <c r="BX377" s="24">
        <v>0.28999999999999998</v>
      </c>
      <c r="BY377" s="24">
        <v>0.28000000000000003</v>
      </c>
      <c r="BZ377" s="27">
        <v>0.95</v>
      </c>
      <c r="CA377" s="27">
        <v>0.28000000000000003</v>
      </c>
      <c r="CB377" s="25"/>
      <c r="CC377" s="25"/>
      <c r="CD377" s="28">
        <v>6.88</v>
      </c>
      <c r="CE377" s="28">
        <v>0.98</v>
      </c>
      <c r="CF377" s="28">
        <v>0.32</v>
      </c>
      <c r="CG377" s="28">
        <v>0.32</v>
      </c>
      <c r="CH377" s="28">
        <v>17.02</v>
      </c>
      <c r="CI377" s="28">
        <v>1</v>
      </c>
      <c r="CJ377" s="28">
        <v>0.5</v>
      </c>
      <c r="CK377" s="25"/>
      <c r="CL377" s="25"/>
      <c r="CM377" s="28">
        <v>0.38</v>
      </c>
      <c r="CN377" s="25"/>
      <c r="CO377" s="28">
        <v>0</v>
      </c>
      <c r="CP377" s="30" t="s">
        <v>5</v>
      </c>
      <c r="CQ377" s="8">
        <f t="shared" si="56"/>
        <v>27482.740308019118</v>
      </c>
      <c r="CR377" s="8">
        <f t="shared" si="57"/>
        <v>14</v>
      </c>
      <c r="CS377" s="8">
        <f t="shared" si="58"/>
        <v>2.5</v>
      </c>
      <c r="CT377" s="8">
        <f t="shared" si="59"/>
        <v>30</v>
      </c>
      <c r="CU377" s="8">
        <f t="shared" si="60"/>
        <v>200</v>
      </c>
      <c r="CV377" s="10">
        <f t="shared" si="61"/>
        <v>18347.951999999997</v>
      </c>
      <c r="CW377" s="10">
        <f t="shared" si="64"/>
        <v>18.347951999999996</v>
      </c>
      <c r="CX377" s="8" t="str">
        <f t="shared" si="62"/>
        <v>No</v>
      </c>
      <c r="CY377" s="30" t="s">
        <v>11</v>
      </c>
      <c r="CZ377" s="30" t="s">
        <v>11</v>
      </c>
      <c r="DA377" s="31" t="s">
        <v>11</v>
      </c>
      <c r="DB377" s="31" t="s">
        <v>11</v>
      </c>
      <c r="DC377" s="8" t="str">
        <f t="shared" si="63"/>
        <v>No</v>
      </c>
      <c r="DD377" s="8" t="s">
        <v>11</v>
      </c>
      <c r="DE377" s="30" t="s">
        <v>11</v>
      </c>
      <c r="DF377" s="10">
        <f t="shared" si="65"/>
        <v>26.104799999999997</v>
      </c>
      <c r="DG377" s="9">
        <f>IF(S377&lt;Monitors!$H$4,(S377*Monitors!$I$4)+Monitors!$J$4,IF(S377&lt;Monitors!$H$5,(S377*Monitors!$I$5)+Monitors!$J$5,IF(S377&lt;Monitors!$H$6,(S377*Monitors!$I$6)+Monitors!$J$6,IF(S377&lt;Monitors!$H$7,(Monitors!$I$7*S377)+Monitors!$J$7,IF(S377&lt;Monitors!$H$8,(S377*Monitors!$I$8)+Monitors!$J$8,IF(S377&lt;Monitors!$H$9,(S377*Monitors!$I$9)+Monitors!$J$9,IF(S377&lt;Monitors!$H$10,(S377*Monitors!$I$10)+Monitors!$J$10,IF(S377&lt;Monitors!$H$11,(S377*Monitors!$I$11)+Monitors!$J$11,Monitors!$J$12))))))))</f>
        <v>13.635076923076923</v>
      </c>
      <c r="DH377" s="10">
        <f>$DF377-(Monitors!$B$4*'All Data'!$W377)</f>
        <v>13.415699999999999</v>
      </c>
      <c r="DI377" s="10">
        <f>IF($CX377="Yes",DH377-(Monitors!$E$4*(DG377+(Monitors!$B$4*'All Data'!$W377))),'All Data'!DH377)</f>
        <v>13.415699999999999</v>
      </c>
      <c r="DJ377" s="10">
        <f>IF(DD377="Yes",'All Data'!DI377-(DG377*Monitors!$C$4),'All Data'!DI377)</f>
        <v>13.415699999999999</v>
      </c>
      <c r="DK377" s="10">
        <f>IF($DE377="Yes",DJ377-(DG377*Monitors!$D$4),'All Data'!DJ377)</f>
        <v>13.415699999999999</v>
      </c>
      <c r="DL377" s="10">
        <f>IF($CZ377="Yes",DK377-Monitors!$C$7,'All Data'!DK377)</f>
        <v>13.415699999999999</v>
      </c>
      <c r="DM377" s="10">
        <f>IF($DA377="Yes",DL377-Monitors!$D$7,'All Data'!DL377)</f>
        <v>13.415699999999999</v>
      </c>
      <c r="DN377" s="10">
        <f>IF(DB377="Yes",DM377-((DG377+(W377*Monitors!$B$4))*Monitors!$F$4),'All Data'!DM377)</f>
        <v>13.415699999999999</v>
      </c>
      <c r="DO377" s="8" t="str">
        <f t="shared" si="66"/>
        <v>Yes</v>
      </c>
      <c r="DP377" s="10">
        <v>0.73391807999999992</v>
      </c>
      <c r="DQ377" s="10">
        <v>6.0160819200000004</v>
      </c>
      <c r="DR377" s="10">
        <v>6.0160819200000004</v>
      </c>
      <c r="DS377" s="9">
        <v>7.2204212100803469</v>
      </c>
      <c r="DT377" s="9" t="s">
        <v>23</v>
      </c>
      <c r="DU377" s="14">
        <v>0</v>
      </c>
    </row>
    <row r="378" spans="1:125" ht="18" customHeight="1">
      <c r="A378" s="29">
        <v>377</v>
      </c>
      <c r="B378" s="29">
        <v>5</v>
      </c>
      <c r="C378" s="29">
        <v>799</v>
      </c>
      <c r="D378" s="21">
        <v>41363</v>
      </c>
      <c r="E378" s="21">
        <v>41346</v>
      </c>
      <c r="F378" s="21">
        <v>41361</v>
      </c>
      <c r="G378" s="20" t="s">
        <v>4</v>
      </c>
      <c r="H378" s="20"/>
      <c r="I378" s="22">
        <v>6</v>
      </c>
      <c r="J378" s="20" t="s">
        <v>5</v>
      </c>
      <c r="K378" s="20"/>
      <c r="L378" s="20" t="s">
        <v>6</v>
      </c>
      <c r="M378" s="23"/>
      <c r="N378" s="23" t="s">
        <v>7</v>
      </c>
      <c r="O378" s="23"/>
      <c r="P378" s="24">
        <v>106</v>
      </c>
      <c r="Q378" s="24">
        <v>133</v>
      </c>
      <c r="R378" s="24">
        <v>17</v>
      </c>
      <c r="S378" s="24">
        <v>142</v>
      </c>
      <c r="T378" s="24">
        <v>1.78</v>
      </c>
      <c r="U378" s="24">
        <v>1024</v>
      </c>
      <c r="V378" s="24">
        <v>1280</v>
      </c>
      <c r="W378" s="24">
        <v>1.3109999999999999</v>
      </c>
      <c r="X378" s="23" t="s">
        <v>21</v>
      </c>
      <c r="Y378" s="23" t="s">
        <v>21</v>
      </c>
      <c r="Z378" s="24">
        <v>9257</v>
      </c>
      <c r="AA378" s="24">
        <v>60</v>
      </c>
      <c r="AB378" s="24">
        <v>180</v>
      </c>
      <c r="AC378" s="24">
        <v>130</v>
      </c>
      <c r="AD378" s="23" t="s">
        <v>10</v>
      </c>
      <c r="AE378" s="23" t="s">
        <v>11</v>
      </c>
      <c r="AF378" s="23" t="s">
        <v>11</v>
      </c>
      <c r="AG378" s="23"/>
      <c r="AH378" s="23"/>
      <c r="AI378" s="23" t="s">
        <v>34</v>
      </c>
      <c r="AJ378" s="23" t="s">
        <v>11</v>
      </c>
      <c r="AK378" s="23" t="s">
        <v>11</v>
      </c>
      <c r="AL378" s="23" t="s">
        <v>111</v>
      </c>
      <c r="AM378" s="23"/>
      <c r="AN378" s="23" t="s">
        <v>14</v>
      </c>
      <c r="AO378" s="23"/>
      <c r="AP378" s="23" t="s">
        <v>14</v>
      </c>
      <c r="AQ378" s="23"/>
      <c r="AR378" s="23"/>
      <c r="AS378" s="23" t="s">
        <v>111</v>
      </c>
      <c r="AT378" s="23"/>
      <c r="AU378" s="23" t="s">
        <v>14</v>
      </c>
      <c r="AV378" s="25"/>
      <c r="AW378" s="25"/>
      <c r="AX378" s="26">
        <v>17</v>
      </c>
      <c r="AY378" s="26">
        <v>142</v>
      </c>
      <c r="AZ378" s="25" t="s">
        <v>14</v>
      </c>
      <c r="BA378" s="25" t="s">
        <v>14</v>
      </c>
      <c r="BB378" s="23"/>
      <c r="BC378" s="23" t="s">
        <v>15</v>
      </c>
      <c r="BD378" s="23"/>
      <c r="BE378" s="23" t="s">
        <v>11</v>
      </c>
      <c r="BF378" s="23" t="s">
        <v>152</v>
      </c>
      <c r="BG378" s="23" t="s">
        <v>11</v>
      </c>
      <c r="BH378" s="23" t="s">
        <v>17</v>
      </c>
      <c r="BI378" s="23"/>
      <c r="BJ378" s="23" t="s">
        <v>18</v>
      </c>
      <c r="BK378" s="23" t="s">
        <v>11</v>
      </c>
      <c r="BL378" s="23" t="s">
        <v>11</v>
      </c>
      <c r="BM378" s="23"/>
      <c r="BN378" s="23"/>
      <c r="BO378" s="24">
        <v>30.9</v>
      </c>
      <c r="BP378" s="24">
        <v>201.7</v>
      </c>
      <c r="BQ378" s="24">
        <v>250</v>
      </c>
      <c r="BR378" s="24">
        <v>197.4</v>
      </c>
      <c r="BS378" s="24">
        <v>200.5</v>
      </c>
      <c r="BT378" s="23"/>
      <c r="BU378" s="23"/>
      <c r="BV378" s="24">
        <v>5.97</v>
      </c>
      <c r="BW378" s="24">
        <v>0.39</v>
      </c>
      <c r="BX378" s="23"/>
      <c r="BY378" s="24">
        <v>0.18</v>
      </c>
      <c r="BZ378" s="27">
        <v>0.39</v>
      </c>
      <c r="CA378" s="27">
        <v>0.18</v>
      </c>
      <c r="CB378" s="25"/>
      <c r="CC378" s="25"/>
      <c r="CD378" s="28">
        <v>5.0999999999999996</v>
      </c>
      <c r="CE378" s="28">
        <v>0.46</v>
      </c>
      <c r="CF378" s="25"/>
      <c r="CG378" s="28">
        <v>0.23</v>
      </c>
      <c r="CH378" s="28">
        <v>15.1</v>
      </c>
      <c r="CI378" s="28">
        <v>0.5</v>
      </c>
      <c r="CJ378" s="28">
        <v>0.5</v>
      </c>
      <c r="CK378" s="25"/>
      <c r="CL378" s="25"/>
      <c r="CM378" s="28">
        <v>0.4</v>
      </c>
      <c r="CN378" s="25"/>
      <c r="CO378" s="28">
        <v>0</v>
      </c>
      <c r="CP378" s="30" t="s">
        <v>5</v>
      </c>
      <c r="CQ378" s="8">
        <f t="shared" si="56"/>
        <v>9232.3943661971825</v>
      </c>
      <c r="CR378" s="8">
        <f t="shared" si="57"/>
        <v>19</v>
      </c>
      <c r="CS378" s="8">
        <f t="shared" si="58"/>
        <v>1.5</v>
      </c>
      <c r="CT378" s="8">
        <f t="shared" si="59"/>
        <v>30</v>
      </c>
      <c r="CU378" s="8">
        <f t="shared" si="60"/>
        <v>200</v>
      </c>
      <c r="CV378" s="10">
        <f t="shared" si="61"/>
        <v>28641.399999999998</v>
      </c>
      <c r="CW378" s="10">
        <f t="shared" si="64"/>
        <v>28.641399999999997</v>
      </c>
      <c r="CX378" s="8" t="str">
        <f t="shared" si="62"/>
        <v>No</v>
      </c>
      <c r="CY378" s="30" t="s">
        <v>11</v>
      </c>
      <c r="CZ378" s="30" t="s">
        <v>11</v>
      </c>
      <c r="DA378" s="31" t="s">
        <v>11</v>
      </c>
      <c r="DB378" s="31" t="s">
        <v>11</v>
      </c>
      <c r="DC378" s="8" t="str">
        <f t="shared" si="63"/>
        <v>No</v>
      </c>
      <c r="DD378" s="8" t="s">
        <v>11</v>
      </c>
      <c r="DE378" s="30" t="s">
        <v>11</v>
      </c>
      <c r="DF378" s="10">
        <f t="shared" si="65"/>
        <v>20.524679999999996</v>
      </c>
      <c r="DG378" s="9">
        <f>IF(S378&lt;Monitors!$H$4,(S378*Monitors!$I$4)+Monitors!$J$4,IF(S378&lt;Monitors!$H$5,(S378*Monitors!$I$5)+Monitors!$J$5,IF(S378&lt;Monitors!$H$6,(S378*Monitors!$I$6)+Monitors!$J$6,IF(S378&lt;Monitors!$H$7,(Monitors!$I$7*S378)+Monitors!$J$7,IF(S378&lt;Monitors!$H$8,(S378*Monitors!$I$8)+Monitors!$J$8,IF(S378&lt;Monitors!$H$9,(S378*Monitors!$I$9)+Monitors!$J$9,IF(S378&lt;Monitors!$H$10,(S378*Monitors!$I$10)+Monitors!$J$10,IF(S378&lt;Monitors!$H$11,(S378*Monitors!$I$11)+Monitors!$J$11,Monitors!$J$12))))))))</f>
        <v>25.25</v>
      </c>
      <c r="DH378" s="10">
        <f>$DF378-(Monitors!$B$4*'All Data'!$W378)</f>
        <v>12.488249999999997</v>
      </c>
      <c r="DI378" s="10">
        <f>IF($CX378="Yes",DH378-(Monitors!$E$4*(DG378+(Monitors!$B$4*'All Data'!$W378))),'All Data'!DH378)</f>
        <v>12.488249999999997</v>
      </c>
      <c r="DJ378" s="10">
        <f>IF(DD378="Yes",'All Data'!DI378-(DG378*Monitors!$C$4),'All Data'!DI378)</f>
        <v>12.488249999999997</v>
      </c>
      <c r="DK378" s="10">
        <f>IF($DE378="Yes",DJ378-(DG378*Monitors!$D$4),'All Data'!DJ378)</f>
        <v>12.488249999999997</v>
      </c>
      <c r="DL378" s="10">
        <f>IF($CZ378="Yes",DK378-Monitors!$C$7,'All Data'!DK378)</f>
        <v>12.488249999999997</v>
      </c>
      <c r="DM378" s="10">
        <f>IF($DA378="Yes",DL378-Monitors!$D$7,'All Data'!DL378)</f>
        <v>12.488249999999997</v>
      </c>
      <c r="DN378" s="10">
        <f>IF(DB378="Yes",DM378-((DG378+(W378*Monitors!$B$4))*Monitors!$F$4),'All Data'!DM378)</f>
        <v>12.488249999999997</v>
      </c>
      <c r="DO378" s="8" t="str">
        <f t="shared" si="66"/>
        <v>Yes</v>
      </c>
      <c r="DP378" s="10">
        <v>1.145656</v>
      </c>
      <c r="DQ378" s="10">
        <v>4.824344</v>
      </c>
      <c r="DR378" s="10">
        <v>4.824344</v>
      </c>
      <c r="DS378" s="9">
        <v>13.558211858843922</v>
      </c>
      <c r="DT378" s="9" t="s">
        <v>23</v>
      </c>
      <c r="DU378" s="14">
        <v>0</v>
      </c>
    </row>
    <row r="379" spans="1:125" ht="18" customHeight="1">
      <c r="A379" s="29">
        <v>378</v>
      </c>
      <c r="B379" s="29">
        <v>43</v>
      </c>
      <c r="C379" s="29">
        <v>916</v>
      </c>
      <c r="D379" s="21">
        <v>41355</v>
      </c>
      <c r="E379" s="21">
        <v>41354</v>
      </c>
      <c r="F379" s="21">
        <v>41372</v>
      </c>
      <c r="G379" s="20" t="s">
        <v>233</v>
      </c>
      <c r="H379" s="20" t="s">
        <v>967</v>
      </c>
      <c r="I379" s="22">
        <v>6</v>
      </c>
      <c r="J379" s="20" t="s">
        <v>5</v>
      </c>
      <c r="K379" s="20" t="s">
        <v>26</v>
      </c>
      <c r="L379" s="20" t="s">
        <v>6</v>
      </c>
      <c r="M379" s="23" t="s">
        <v>26</v>
      </c>
      <c r="N379" s="23" t="s">
        <v>7</v>
      </c>
      <c r="O379" s="23" t="s">
        <v>26</v>
      </c>
      <c r="P379" s="24">
        <v>10.6</v>
      </c>
      <c r="Q379" s="24">
        <v>18.8</v>
      </c>
      <c r="R379" s="24">
        <v>21.5</v>
      </c>
      <c r="S379" s="24">
        <v>198.08</v>
      </c>
      <c r="T379" s="24">
        <v>1.78</v>
      </c>
      <c r="U379" s="24">
        <v>1080</v>
      </c>
      <c r="V379" s="24">
        <v>1920</v>
      </c>
      <c r="W379" s="24">
        <v>2.0699999999999998</v>
      </c>
      <c r="X379" s="23" t="s">
        <v>47</v>
      </c>
      <c r="Y379" s="23" t="s">
        <v>47</v>
      </c>
      <c r="Z379" s="24">
        <v>10468</v>
      </c>
      <c r="AA379" s="24">
        <v>60</v>
      </c>
      <c r="AB379" s="24">
        <v>170</v>
      </c>
      <c r="AC379" s="24">
        <v>160</v>
      </c>
      <c r="AD379" s="23" t="s">
        <v>28</v>
      </c>
      <c r="AE379" s="23" t="s">
        <v>23</v>
      </c>
      <c r="AF379" s="23" t="s">
        <v>11</v>
      </c>
      <c r="AG379" s="23" t="s">
        <v>1194</v>
      </c>
      <c r="AH379" s="23" t="s">
        <v>1194</v>
      </c>
      <c r="AI379" s="23" t="s">
        <v>57</v>
      </c>
      <c r="AJ379" s="23" t="s">
        <v>11</v>
      </c>
      <c r="AK379" s="23" t="s">
        <v>23</v>
      </c>
      <c r="AL379" s="23" t="s">
        <v>25</v>
      </c>
      <c r="AM379" s="23" t="s">
        <v>26</v>
      </c>
      <c r="AN379" s="23" t="s">
        <v>14</v>
      </c>
      <c r="AO379" s="23" t="s">
        <v>26</v>
      </c>
      <c r="AP379" s="23" t="s">
        <v>14</v>
      </c>
      <c r="AQ379" s="23" t="s">
        <v>26</v>
      </c>
      <c r="AR379" s="23"/>
      <c r="AS379" s="23" t="s">
        <v>25</v>
      </c>
      <c r="AT379" s="23" t="s">
        <v>26</v>
      </c>
      <c r="AU379" s="23" t="s">
        <v>14</v>
      </c>
      <c r="AV379" s="25" t="s">
        <v>26</v>
      </c>
      <c r="AW379" s="25" t="s">
        <v>26</v>
      </c>
      <c r="AX379" s="26">
        <v>21.5</v>
      </c>
      <c r="AY379" s="26">
        <v>198.08</v>
      </c>
      <c r="AZ379" s="25" t="s">
        <v>14</v>
      </c>
      <c r="BA379" s="25" t="s">
        <v>14</v>
      </c>
      <c r="BB379" s="23" t="s">
        <v>26</v>
      </c>
      <c r="BC379" s="23" t="s">
        <v>15</v>
      </c>
      <c r="BD379" s="23" t="s">
        <v>26</v>
      </c>
      <c r="BE379" s="23" t="s">
        <v>11</v>
      </c>
      <c r="BF379" s="23" t="s">
        <v>113</v>
      </c>
      <c r="BG379" s="23" t="s">
        <v>11</v>
      </c>
      <c r="BH379" s="23" t="s">
        <v>368</v>
      </c>
      <c r="BI379" s="23" t="s">
        <v>23</v>
      </c>
      <c r="BJ379" s="23" t="s">
        <v>18</v>
      </c>
      <c r="BK379" s="23" t="s">
        <v>11</v>
      </c>
      <c r="BL379" s="23" t="s">
        <v>11</v>
      </c>
      <c r="BM379" s="23" t="s">
        <v>11</v>
      </c>
      <c r="BN379" s="23" t="s">
        <v>210</v>
      </c>
      <c r="BO379" s="24">
        <v>0</v>
      </c>
      <c r="BP379" s="24">
        <v>139</v>
      </c>
      <c r="BQ379" s="24">
        <v>250</v>
      </c>
      <c r="BR379" s="24">
        <v>80</v>
      </c>
      <c r="BS379" s="24">
        <v>139</v>
      </c>
      <c r="BT379" s="23" t="s">
        <v>20</v>
      </c>
      <c r="BU379" s="23" t="s">
        <v>20</v>
      </c>
      <c r="BV379" s="24">
        <v>14.34</v>
      </c>
      <c r="BW379" s="24">
        <v>0.19</v>
      </c>
      <c r="BX379" s="24">
        <v>0</v>
      </c>
      <c r="BY379" s="24">
        <v>0.14000000000000001</v>
      </c>
      <c r="BZ379" s="27">
        <v>0.19</v>
      </c>
      <c r="CA379" s="27">
        <v>0.14000000000000001</v>
      </c>
      <c r="CB379" s="25" t="s">
        <v>20</v>
      </c>
      <c r="CC379" s="25" t="s">
        <v>20</v>
      </c>
      <c r="CD379" s="28">
        <v>0</v>
      </c>
      <c r="CE379" s="28">
        <v>0</v>
      </c>
      <c r="CF379" s="28">
        <v>0</v>
      </c>
      <c r="CG379" s="28">
        <v>0</v>
      </c>
      <c r="CH379" s="28">
        <v>21.09</v>
      </c>
      <c r="CI379" s="28">
        <v>0.5</v>
      </c>
      <c r="CJ379" s="28">
        <v>0.5</v>
      </c>
      <c r="CK379" s="28">
        <v>0</v>
      </c>
      <c r="CL379" s="28">
        <v>0</v>
      </c>
      <c r="CM379" s="28">
        <v>0.99</v>
      </c>
      <c r="CN379" s="28">
        <v>0</v>
      </c>
      <c r="CO379" s="28">
        <v>1</v>
      </c>
      <c r="CP379" s="30" t="s">
        <v>5</v>
      </c>
      <c r="CQ379" s="8">
        <f t="shared" si="56"/>
        <v>10450.323101777058</v>
      </c>
      <c r="CR379" s="8">
        <f t="shared" si="57"/>
        <v>22</v>
      </c>
      <c r="CS379" s="8">
        <f t="shared" si="58"/>
        <v>2.5</v>
      </c>
      <c r="CT379" s="8">
        <f t="shared" si="59"/>
        <v>30</v>
      </c>
      <c r="CU379" s="8">
        <f t="shared" si="60"/>
        <v>100</v>
      </c>
      <c r="CV379" s="10">
        <f t="shared" si="61"/>
        <v>27533.120000000003</v>
      </c>
      <c r="CW379" s="10">
        <f t="shared" si="64"/>
        <v>27.533120000000004</v>
      </c>
      <c r="CX379" s="8" t="str">
        <f t="shared" si="62"/>
        <v>No</v>
      </c>
      <c r="CY379" s="30" t="s">
        <v>11</v>
      </c>
      <c r="CZ379" s="30" t="s">
        <v>11</v>
      </c>
      <c r="DA379" s="31" t="s">
        <v>11</v>
      </c>
      <c r="DB379" s="31" t="s">
        <v>11</v>
      </c>
      <c r="DC379" s="8" t="str">
        <f t="shared" si="63"/>
        <v>No</v>
      </c>
      <c r="DD379" s="8" t="s">
        <v>11</v>
      </c>
      <c r="DE379" s="30" t="s">
        <v>11</v>
      </c>
      <c r="DF379" s="10">
        <f t="shared" si="65"/>
        <v>45.048299999999998</v>
      </c>
      <c r="DG379" s="9">
        <f>IF(S379&lt;Monitors!$H$4,(S379*Monitors!$I$4)+Monitors!$J$4,IF(S379&lt;Monitors!$H$5,(S379*Monitors!$I$5)+Monitors!$J$5,IF(S379&lt;Monitors!$H$6,(S379*Monitors!$I$6)+Monitors!$J$6,IF(S379&lt;Monitors!$H$7,(Monitors!$I$7*S379)+Monitors!$J$7,IF(S379&lt;Monitors!$H$8,(S379*Monitors!$I$8)+Monitors!$J$8,IF(S379&lt;Monitors!$H$9,(S379*Monitors!$I$9)+Monitors!$J$9,IF(S379&lt;Monitors!$H$10,(S379*Monitors!$I$10)+Monitors!$J$10,IF(S379&lt;Monitors!$H$11,(S379*Monitors!$I$11)+Monitors!$J$11,Monitors!$J$12))))))))</f>
        <v>37.903999999999996</v>
      </c>
      <c r="DH379" s="10">
        <f>$DF379-(Monitors!$B$4*'All Data'!$W379)</f>
        <v>32.359200000000001</v>
      </c>
      <c r="DI379" s="10">
        <f>IF($CX379="Yes",DH379-(Monitors!$E$4*(DG379+(Monitors!$B$4*'All Data'!$W379))),'All Data'!DH379)</f>
        <v>32.359200000000001</v>
      </c>
      <c r="DJ379" s="10">
        <f>IF(DD379="Yes",'All Data'!DI379-(DG379*Monitors!$C$4),'All Data'!DI379)</f>
        <v>32.359200000000001</v>
      </c>
      <c r="DK379" s="10">
        <f>IF($DE379="Yes",DJ379-(DG379*Monitors!$D$4),'All Data'!DJ379)</f>
        <v>32.359200000000001</v>
      </c>
      <c r="DL379" s="10">
        <f>IF($CZ379="Yes",DK379-Monitors!$C$7,'All Data'!DK379)</f>
        <v>32.359200000000001</v>
      </c>
      <c r="DM379" s="10">
        <f>IF($DA379="Yes",DL379-Monitors!$D$7,'All Data'!DL379)</f>
        <v>32.359200000000001</v>
      </c>
      <c r="DN379" s="10">
        <f>IF(DB379="Yes",DM379-((DG379+(W379*Monitors!$B$4))*Monitors!$F$4),'All Data'!DM379)</f>
        <v>32.359200000000001</v>
      </c>
      <c r="DO379" s="8" t="str">
        <f t="shared" si="66"/>
        <v>Yes</v>
      </c>
      <c r="DP379" s="10">
        <v>1.1013248000000002</v>
      </c>
      <c r="DQ379" s="10">
        <v>13.238675199999999</v>
      </c>
      <c r="DR379" s="10">
        <v>13.238675199999999</v>
      </c>
      <c r="DS379" s="9">
        <v>18.856837669479766</v>
      </c>
      <c r="DT379" s="9" t="s">
        <v>23</v>
      </c>
      <c r="DU379" s="14">
        <v>0</v>
      </c>
    </row>
    <row r="380" spans="1:125" ht="18" customHeight="1">
      <c r="A380" s="29">
        <v>379</v>
      </c>
      <c r="B380" s="29">
        <v>13</v>
      </c>
      <c r="C380" s="29">
        <v>659</v>
      </c>
      <c r="D380" s="21">
        <v>41605</v>
      </c>
      <c r="E380" s="21">
        <v>41604</v>
      </c>
      <c r="F380" s="21">
        <v>41612</v>
      </c>
      <c r="G380" s="20" t="s">
        <v>4</v>
      </c>
      <c r="H380" s="20" t="s">
        <v>26</v>
      </c>
      <c r="I380" s="22">
        <v>6</v>
      </c>
      <c r="J380" s="20" t="s">
        <v>5</v>
      </c>
      <c r="K380" s="20" t="s">
        <v>26</v>
      </c>
      <c r="L380" s="20" t="s">
        <v>27</v>
      </c>
      <c r="M380" s="23" t="s">
        <v>27</v>
      </c>
      <c r="N380" s="23" t="s">
        <v>7</v>
      </c>
      <c r="O380" s="23" t="s">
        <v>26</v>
      </c>
      <c r="P380" s="24">
        <v>11.7</v>
      </c>
      <c r="Q380" s="24">
        <v>20.7</v>
      </c>
      <c r="R380" s="24">
        <v>23.8</v>
      </c>
      <c r="S380" s="24">
        <v>242.19</v>
      </c>
      <c r="T380" s="24">
        <v>1.78</v>
      </c>
      <c r="U380" s="24">
        <v>1080</v>
      </c>
      <c r="V380" s="24">
        <v>1920</v>
      </c>
      <c r="W380" s="24">
        <v>2.0699999999999998</v>
      </c>
      <c r="X380" s="23" t="s">
        <v>47</v>
      </c>
      <c r="Y380" s="23" t="s">
        <v>47</v>
      </c>
      <c r="Z380" s="24">
        <v>8547</v>
      </c>
      <c r="AA380" s="24">
        <v>60</v>
      </c>
      <c r="AB380" s="24">
        <v>178</v>
      </c>
      <c r="AC380" s="24">
        <v>178</v>
      </c>
      <c r="AD380" s="23" t="s">
        <v>637</v>
      </c>
      <c r="AE380" s="23" t="s">
        <v>23</v>
      </c>
      <c r="AF380" s="23" t="s">
        <v>11</v>
      </c>
      <c r="AG380" s="23" t="s">
        <v>26</v>
      </c>
      <c r="AH380" s="23" t="s">
        <v>26</v>
      </c>
      <c r="AI380" s="23" t="s">
        <v>12</v>
      </c>
      <c r="AJ380" s="23" t="s">
        <v>23</v>
      </c>
      <c r="AK380" s="23" t="s">
        <v>23</v>
      </c>
      <c r="AL380" s="23" t="s">
        <v>329</v>
      </c>
      <c r="AM380" s="23" t="s">
        <v>638</v>
      </c>
      <c r="AN380" s="23" t="s">
        <v>14</v>
      </c>
      <c r="AO380" s="23" t="s">
        <v>14</v>
      </c>
      <c r="AP380" s="23" t="s">
        <v>36</v>
      </c>
      <c r="AQ380" s="23" t="s">
        <v>14</v>
      </c>
      <c r="AR380" s="23"/>
      <c r="AS380" s="23" t="s">
        <v>329</v>
      </c>
      <c r="AT380" s="23" t="s">
        <v>638</v>
      </c>
      <c r="AU380" s="23" t="s">
        <v>14</v>
      </c>
      <c r="AV380" s="25" t="s">
        <v>14</v>
      </c>
      <c r="AW380" s="25" t="s">
        <v>14</v>
      </c>
      <c r="AX380" s="26">
        <v>23.8</v>
      </c>
      <c r="AY380" s="26">
        <v>242.19</v>
      </c>
      <c r="AZ380" s="25" t="s">
        <v>14</v>
      </c>
      <c r="BA380" s="25" t="s">
        <v>14</v>
      </c>
      <c r="BB380" s="23" t="s">
        <v>14</v>
      </c>
      <c r="BC380" s="23" t="s">
        <v>15</v>
      </c>
      <c r="BD380" s="23" t="s">
        <v>26</v>
      </c>
      <c r="BE380" s="23" t="s">
        <v>11</v>
      </c>
      <c r="BF380" s="23" t="s">
        <v>639</v>
      </c>
      <c r="BG380" s="23" t="s">
        <v>11</v>
      </c>
      <c r="BH380" s="23" t="s">
        <v>17</v>
      </c>
      <c r="BI380" s="23" t="s">
        <v>14</v>
      </c>
      <c r="BJ380" s="23"/>
      <c r="BK380" s="23" t="s">
        <v>11</v>
      </c>
      <c r="BL380" s="23" t="s">
        <v>11</v>
      </c>
      <c r="BM380" s="23" t="s">
        <v>11</v>
      </c>
      <c r="BN380" s="23"/>
      <c r="BO380" s="24">
        <v>0.6</v>
      </c>
      <c r="BP380" s="24">
        <v>328.1</v>
      </c>
      <c r="BQ380" s="24">
        <v>328.1</v>
      </c>
      <c r="BR380" s="24">
        <v>251.8</v>
      </c>
      <c r="BS380" s="24">
        <v>200</v>
      </c>
      <c r="BT380" s="23"/>
      <c r="BU380" s="23"/>
      <c r="BV380" s="24">
        <v>15.55</v>
      </c>
      <c r="BW380" s="24">
        <v>0.38</v>
      </c>
      <c r="BX380" s="23"/>
      <c r="BY380" s="24">
        <v>0.27</v>
      </c>
      <c r="BZ380" s="27">
        <v>0.38</v>
      </c>
      <c r="CA380" s="27">
        <v>0.27</v>
      </c>
      <c r="CB380" s="25"/>
      <c r="CC380" s="25"/>
      <c r="CD380" s="28">
        <v>15.72</v>
      </c>
      <c r="CE380" s="28">
        <v>0.39</v>
      </c>
      <c r="CF380" s="25"/>
      <c r="CG380" s="28">
        <v>0.28000000000000003</v>
      </c>
      <c r="CH380" s="28">
        <v>23</v>
      </c>
      <c r="CI380" s="28">
        <v>0.5</v>
      </c>
      <c r="CJ380" s="28">
        <v>0.5</v>
      </c>
      <c r="CK380" s="28">
        <v>0</v>
      </c>
      <c r="CL380" s="28">
        <v>0</v>
      </c>
      <c r="CM380" s="28">
        <v>0.5</v>
      </c>
      <c r="CN380" s="25"/>
      <c r="CO380" s="28">
        <v>1</v>
      </c>
      <c r="CP380" s="30" t="s">
        <v>5</v>
      </c>
      <c r="CQ380" s="8">
        <f t="shared" si="56"/>
        <v>8547.0085470085469</v>
      </c>
      <c r="CR380" s="8">
        <f t="shared" si="57"/>
        <v>24</v>
      </c>
      <c r="CS380" s="8">
        <f t="shared" si="58"/>
        <v>2.5</v>
      </c>
      <c r="CT380" s="8">
        <f t="shared" si="59"/>
        <v>30</v>
      </c>
      <c r="CU380" s="8">
        <f t="shared" si="60"/>
        <v>300</v>
      </c>
      <c r="CV380" s="10">
        <f t="shared" si="61"/>
        <v>79462.539000000004</v>
      </c>
      <c r="CW380" s="10">
        <f t="shared" si="64"/>
        <v>79.462539000000007</v>
      </c>
      <c r="CX380" s="8" t="str">
        <f t="shared" si="62"/>
        <v>No</v>
      </c>
      <c r="CY380" s="30" t="s">
        <v>11</v>
      </c>
      <c r="CZ380" s="30" t="s">
        <v>11</v>
      </c>
      <c r="DA380" s="31" t="s">
        <v>11</v>
      </c>
      <c r="DB380" s="31" t="s">
        <v>11</v>
      </c>
      <c r="DC380" s="8" t="str">
        <f t="shared" si="63"/>
        <v>No</v>
      </c>
      <c r="DD380" s="8" t="s">
        <v>11</v>
      </c>
      <c r="DE380" s="30" t="s">
        <v>11</v>
      </c>
      <c r="DF380" s="10">
        <f t="shared" si="65"/>
        <v>49.840019999999996</v>
      </c>
      <c r="DG380" s="9">
        <f>IF(S380&lt;Monitors!$H$4,(S380*Monitors!$I$4)+Monitors!$J$4,IF(S380&lt;Monitors!$H$5,(S380*Monitors!$I$5)+Monitors!$J$5,IF(S380&lt;Monitors!$H$6,(S380*Monitors!$I$6)+Monitors!$J$6,IF(S380&lt;Monitors!$H$7,(Monitors!$I$7*S380)+Monitors!$J$7,IF(S380&lt;Monitors!$H$8,(S380*Monitors!$I$8)+Monitors!$J$8,IF(S380&lt;Monitors!$H$9,(S380*Monitors!$I$9)+Monitors!$J$9,IF(S380&lt;Monitors!$H$10,(S380*Monitors!$I$10)+Monitors!$J$10,IF(S380&lt;Monitors!$H$11,(S380*Monitors!$I$11)+Monitors!$J$11,Monitors!$J$12))))))))</f>
        <v>41.438000000000002</v>
      </c>
      <c r="DH380" s="10">
        <f>$DF380-(Monitors!$B$4*'All Data'!$W380)</f>
        <v>37.150919999999999</v>
      </c>
      <c r="DI380" s="10">
        <f>IF($CX380="Yes",DH380-(Monitors!$E$4*(DG380+(Monitors!$B$4*'All Data'!$W380))),'All Data'!DH380)</f>
        <v>37.150919999999999</v>
      </c>
      <c r="DJ380" s="10">
        <f>IF(DD380="Yes",'All Data'!DI380-(DG380*Monitors!$C$4),'All Data'!DI380)</f>
        <v>37.150919999999999</v>
      </c>
      <c r="DK380" s="10">
        <f>IF($DE380="Yes",DJ380-(DG380*Monitors!$D$4),'All Data'!DJ380)</f>
        <v>37.150919999999999</v>
      </c>
      <c r="DL380" s="10">
        <f>IF($CZ380="Yes",DK380-Monitors!$C$7,'All Data'!DK380)</f>
        <v>37.150919999999999</v>
      </c>
      <c r="DM380" s="10">
        <f>IF($DA380="Yes",DL380-Monitors!$D$7,'All Data'!DL380)</f>
        <v>37.150919999999999</v>
      </c>
      <c r="DN380" s="10">
        <f>IF(DB380="Yes",DM380-((DG380+(W380*Monitors!$B$4))*Monitors!$F$4),'All Data'!DM380)</f>
        <v>37.150919999999999</v>
      </c>
      <c r="DO380" s="8" t="str">
        <f t="shared" si="66"/>
        <v>Yes</v>
      </c>
      <c r="DP380" s="10">
        <v>3.1785015600000004</v>
      </c>
      <c r="DQ380" s="10">
        <v>12.37149844</v>
      </c>
      <c r="DR380" s="10">
        <v>12.37149844</v>
      </c>
      <c r="DS380" s="9">
        <v>22.989620787962785</v>
      </c>
      <c r="DT380" s="9" t="s">
        <v>23</v>
      </c>
      <c r="DU380" s="14">
        <v>0</v>
      </c>
    </row>
    <row r="381" spans="1:125" ht="18" customHeight="1">
      <c r="A381" s="29">
        <v>380</v>
      </c>
      <c r="B381" s="29">
        <v>47</v>
      </c>
      <c r="C381" s="29">
        <v>58</v>
      </c>
      <c r="D381" s="21">
        <v>42021</v>
      </c>
      <c r="E381" s="21">
        <v>42039</v>
      </c>
      <c r="F381" s="21">
        <v>42047</v>
      </c>
      <c r="G381" s="20" t="s">
        <v>4</v>
      </c>
      <c r="H381" s="20" t="s">
        <v>26</v>
      </c>
      <c r="I381" s="22">
        <v>6</v>
      </c>
      <c r="J381" s="20" t="s">
        <v>5</v>
      </c>
      <c r="K381" s="20" t="s">
        <v>26</v>
      </c>
      <c r="L381" s="20" t="s">
        <v>27</v>
      </c>
      <c r="M381" s="23" t="s">
        <v>27</v>
      </c>
      <c r="N381" s="23" t="s">
        <v>7</v>
      </c>
      <c r="O381" s="23" t="s">
        <v>26</v>
      </c>
      <c r="P381" s="24">
        <v>10.1</v>
      </c>
      <c r="Q381" s="24">
        <v>18</v>
      </c>
      <c r="R381" s="24">
        <v>20.7</v>
      </c>
      <c r="S381" s="24">
        <v>181.8</v>
      </c>
      <c r="T381" s="24">
        <v>1.78</v>
      </c>
      <c r="U381" s="24">
        <v>1080</v>
      </c>
      <c r="V381" s="24">
        <v>1920</v>
      </c>
      <c r="W381" s="24">
        <v>2.0699999999999998</v>
      </c>
      <c r="X381" s="23" t="s">
        <v>47</v>
      </c>
      <c r="Y381" s="23" t="s">
        <v>47</v>
      </c>
      <c r="Z381" s="24">
        <v>11386</v>
      </c>
      <c r="AA381" s="24">
        <v>60</v>
      </c>
      <c r="AB381" s="24">
        <v>170</v>
      </c>
      <c r="AC381" s="24">
        <v>160</v>
      </c>
      <c r="AD381" s="23" t="s">
        <v>28</v>
      </c>
      <c r="AE381" s="23" t="s">
        <v>23</v>
      </c>
      <c r="AF381" s="23" t="s">
        <v>11</v>
      </c>
      <c r="AG381" s="23" t="s">
        <v>26</v>
      </c>
      <c r="AH381" s="23" t="s">
        <v>26</v>
      </c>
      <c r="AI381" s="23" t="s">
        <v>34</v>
      </c>
      <c r="AJ381" s="23" t="s">
        <v>23</v>
      </c>
      <c r="AK381" s="23" t="s">
        <v>23</v>
      </c>
      <c r="AL381" s="23" t="s">
        <v>111</v>
      </c>
      <c r="AM381" s="23" t="s">
        <v>26</v>
      </c>
      <c r="AN381" s="23" t="s">
        <v>14</v>
      </c>
      <c r="AO381" s="23" t="s">
        <v>14</v>
      </c>
      <c r="AP381" s="23" t="s">
        <v>14</v>
      </c>
      <c r="AQ381" s="23" t="s">
        <v>14</v>
      </c>
      <c r="AR381" s="23"/>
      <c r="AS381" s="23" t="s">
        <v>111</v>
      </c>
      <c r="AT381" s="23" t="s">
        <v>26</v>
      </c>
      <c r="AU381" s="23" t="s">
        <v>14</v>
      </c>
      <c r="AV381" s="25" t="s">
        <v>14</v>
      </c>
      <c r="AW381" s="25" t="s">
        <v>14</v>
      </c>
      <c r="AX381" s="26">
        <v>20.7</v>
      </c>
      <c r="AY381" s="26">
        <v>181.8</v>
      </c>
      <c r="AZ381" s="25" t="s">
        <v>14</v>
      </c>
      <c r="BA381" s="25" t="s">
        <v>14</v>
      </c>
      <c r="BB381" s="23" t="s">
        <v>14</v>
      </c>
      <c r="BC381" s="23" t="s">
        <v>15</v>
      </c>
      <c r="BD381" s="23" t="s">
        <v>26</v>
      </c>
      <c r="BE381" s="23" t="s">
        <v>11</v>
      </c>
      <c r="BF381" s="23" t="s">
        <v>1201</v>
      </c>
      <c r="BG381" s="23" t="s">
        <v>11</v>
      </c>
      <c r="BH381" s="23" t="s">
        <v>17</v>
      </c>
      <c r="BI381" s="23" t="s">
        <v>14</v>
      </c>
      <c r="BJ381" s="23"/>
      <c r="BK381" s="23" t="s">
        <v>11</v>
      </c>
      <c r="BL381" s="23" t="s">
        <v>11</v>
      </c>
      <c r="BM381" s="23" t="s">
        <v>11</v>
      </c>
      <c r="BN381" s="23"/>
      <c r="BO381" s="24">
        <v>2.8</v>
      </c>
      <c r="BP381" s="24">
        <v>266</v>
      </c>
      <c r="BQ381" s="24">
        <v>250</v>
      </c>
      <c r="BR381" s="24">
        <v>236</v>
      </c>
      <c r="BS381" s="24">
        <v>200</v>
      </c>
      <c r="BT381" s="23"/>
      <c r="BU381" s="23"/>
      <c r="BV381" s="24">
        <v>15.6</v>
      </c>
      <c r="BW381" s="24">
        <v>0.21</v>
      </c>
      <c r="BX381" s="23"/>
      <c r="BY381" s="24">
        <v>0.11</v>
      </c>
      <c r="BZ381" s="27">
        <v>0.21</v>
      </c>
      <c r="CA381" s="27">
        <v>0.11</v>
      </c>
      <c r="CB381" s="25"/>
      <c r="CC381" s="25"/>
      <c r="CD381" s="28">
        <v>15.6</v>
      </c>
      <c r="CE381" s="28">
        <v>0.26</v>
      </c>
      <c r="CF381" s="25"/>
      <c r="CG381" s="28">
        <v>0.16</v>
      </c>
      <c r="CH381" s="28">
        <v>20.7</v>
      </c>
      <c r="CI381" s="28">
        <v>0.5</v>
      </c>
      <c r="CJ381" s="28">
        <v>0.5</v>
      </c>
      <c r="CK381" s="28">
        <v>0</v>
      </c>
      <c r="CL381" s="28">
        <v>0</v>
      </c>
      <c r="CM381" s="28">
        <v>0.5</v>
      </c>
      <c r="CN381" s="25"/>
      <c r="CO381" s="28">
        <v>0</v>
      </c>
      <c r="CP381" s="30" t="s">
        <v>5</v>
      </c>
      <c r="CQ381" s="8">
        <f t="shared" si="56"/>
        <v>11386.138613861383</v>
      </c>
      <c r="CR381" s="8">
        <f t="shared" si="57"/>
        <v>22</v>
      </c>
      <c r="CS381" s="8">
        <f t="shared" si="58"/>
        <v>2.5</v>
      </c>
      <c r="CT381" s="8">
        <f t="shared" si="59"/>
        <v>30</v>
      </c>
      <c r="CU381" s="8">
        <f t="shared" si="60"/>
        <v>200</v>
      </c>
      <c r="CV381" s="10">
        <f t="shared" si="61"/>
        <v>48358.8</v>
      </c>
      <c r="CW381" s="10">
        <f t="shared" si="64"/>
        <v>48.358800000000002</v>
      </c>
      <c r="CX381" s="8" t="str">
        <f t="shared" si="62"/>
        <v>No</v>
      </c>
      <c r="CY381" s="30" t="s">
        <v>11</v>
      </c>
      <c r="CZ381" s="30" t="s">
        <v>11</v>
      </c>
      <c r="DA381" s="31" t="s">
        <v>11</v>
      </c>
      <c r="DB381" s="31" t="s">
        <v>11</v>
      </c>
      <c r="DC381" s="8" t="str">
        <f t="shared" si="63"/>
        <v>No</v>
      </c>
      <c r="DD381" s="8" t="s">
        <v>11</v>
      </c>
      <c r="DE381" s="30" t="s">
        <v>11</v>
      </c>
      <c r="DF381" s="10">
        <f t="shared" si="65"/>
        <v>49.02534</v>
      </c>
      <c r="DG381" s="9">
        <f>IF(S381&lt;Monitors!$H$4,(S381*Monitors!$I$4)+Monitors!$J$4,IF(S381&lt;Monitors!$H$5,(S381*Monitors!$I$5)+Monitors!$J$5,IF(S381&lt;Monitors!$H$6,(S381*Monitors!$I$6)+Monitors!$J$6,IF(S381&lt;Monitors!$H$7,(Monitors!$I$7*S381)+Monitors!$J$7,IF(S381&lt;Monitors!$H$8,(S381*Monitors!$I$8)+Monitors!$J$8,IF(S381&lt;Monitors!$H$9,(S381*Monitors!$I$9)+Monitors!$J$9,IF(S381&lt;Monitors!$H$10,(S381*Monitors!$I$10)+Monitors!$J$10,IF(S381&lt;Monitors!$H$11,(S381*Monitors!$I$11)+Monitors!$J$11,Monitors!$J$12))))))))</f>
        <v>37.090000000000003</v>
      </c>
      <c r="DH381" s="10">
        <f>$DF381-(Monitors!$B$4*'All Data'!$W381)</f>
        <v>36.336240000000004</v>
      </c>
      <c r="DI381" s="10">
        <f>IF($CX381="Yes",DH381-(Monitors!$E$4*(DG381+(Monitors!$B$4*'All Data'!$W381))),'All Data'!DH381)</f>
        <v>36.336240000000004</v>
      </c>
      <c r="DJ381" s="10">
        <f>IF(DD381="Yes",'All Data'!DI381-(DG381*Monitors!$C$4),'All Data'!DI381)</f>
        <v>36.336240000000004</v>
      </c>
      <c r="DK381" s="10">
        <f>IF($DE381="Yes",DJ381-(DG381*Monitors!$D$4),'All Data'!DJ381)</f>
        <v>36.336240000000004</v>
      </c>
      <c r="DL381" s="10">
        <f>IF($CZ381="Yes",DK381-Monitors!$C$7,'All Data'!DK381)</f>
        <v>36.336240000000004</v>
      </c>
      <c r="DM381" s="10">
        <f>IF($DA381="Yes",DL381-Monitors!$D$7,'All Data'!DL381)</f>
        <v>36.336240000000004</v>
      </c>
      <c r="DN381" s="10">
        <f>IF(DB381="Yes",DM381-((DG381+(W381*Monitors!$B$4))*Monitors!$F$4),'All Data'!DM381)</f>
        <v>36.336240000000004</v>
      </c>
      <c r="DO381" s="8" t="str">
        <f t="shared" si="66"/>
        <v>Yes</v>
      </c>
      <c r="DP381" s="10">
        <v>1.9343520000000003</v>
      </c>
      <c r="DQ381" s="10">
        <v>13.665647999999999</v>
      </c>
      <c r="DR381" s="10">
        <v>13.665647999999999</v>
      </c>
      <c r="DS381" s="9">
        <v>17.323001231982389</v>
      </c>
      <c r="DT381" s="9" t="s">
        <v>23</v>
      </c>
      <c r="DU381" s="14">
        <v>0</v>
      </c>
    </row>
    <row r="382" spans="1:125" ht="18" customHeight="1">
      <c r="A382" s="29">
        <v>381</v>
      </c>
      <c r="B382" s="29">
        <v>4</v>
      </c>
      <c r="C382" s="29">
        <v>1109</v>
      </c>
      <c r="D382" s="21">
        <v>41120</v>
      </c>
      <c r="E382" s="21">
        <v>41220</v>
      </c>
      <c r="F382" s="21">
        <v>41221</v>
      </c>
      <c r="G382" s="20" t="s">
        <v>416</v>
      </c>
      <c r="H382" s="20" t="s">
        <v>417</v>
      </c>
      <c r="I382" s="22">
        <v>6</v>
      </c>
      <c r="J382" s="20" t="s">
        <v>5</v>
      </c>
      <c r="K382" s="20"/>
      <c r="L382" s="20" t="s">
        <v>121</v>
      </c>
      <c r="M382" s="23"/>
      <c r="N382" s="23" t="s">
        <v>7</v>
      </c>
      <c r="O382" s="23"/>
      <c r="P382" s="24">
        <v>11.8</v>
      </c>
      <c r="Q382" s="24">
        <v>20.9</v>
      </c>
      <c r="R382" s="24">
        <v>24</v>
      </c>
      <c r="S382" s="24">
        <v>246.6</v>
      </c>
      <c r="T382" s="24">
        <v>1.78</v>
      </c>
      <c r="U382" s="24">
        <v>1080</v>
      </c>
      <c r="V382" s="24">
        <v>1920</v>
      </c>
      <c r="W382" s="24">
        <v>2.0699999999999998</v>
      </c>
      <c r="X382" s="23" t="s">
        <v>47</v>
      </c>
      <c r="Y382" s="23" t="s">
        <v>47</v>
      </c>
      <c r="Z382" s="24">
        <v>8409</v>
      </c>
      <c r="AA382" s="24">
        <v>60</v>
      </c>
      <c r="AB382" s="24">
        <v>178</v>
      </c>
      <c r="AC382" s="24">
        <v>178</v>
      </c>
      <c r="AD382" s="23" t="s">
        <v>10</v>
      </c>
      <c r="AE382" s="23" t="s">
        <v>11</v>
      </c>
      <c r="AF382" s="23" t="s">
        <v>11</v>
      </c>
      <c r="AG382" s="23"/>
      <c r="AH382" s="23"/>
      <c r="AI382" s="23" t="s">
        <v>12</v>
      </c>
      <c r="AJ382" s="23" t="s">
        <v>23</v>
      </c>
      <c r="AK382" s="23" t="s">
        <v>11</v>
      </c>
      <c r="AL382" s="23" t="s">
        <v>114</v>
      </c>
      <c r="AM382" s="23"/>
      <c r="AN382" s="23" t="s">
        <v>14</v>
      </c>
      <c r="AO382" s="23"/>
      <c r="AP382" s="23" t="s">
        <v>14</v>
      </c>
      <c r="AQ382" s="23"/>
      <c r="AR382" s="23"/>
      <c r="AS382" s="23" t="s">
        <v>114</v>
      </c>
      <c r="AT382" s="23"/>
      <c r="AU382" s="23" t="s">
        <v>14</v>
      </c>
      <c r="AV382" s="25"/>
      <c r="AW382" s="25"/>
      <c r="AX382" s="26">
        <v>24</v>
      </c>
      <c r="AY382" s="26">
        <v>246.6</v>
      </c>
      <c r="AZ382" s="25" t="s">
        <v>14</v>
      </c>
      <c r="BA382" s="25" t="s">
        <v>14</v>
      </c>
      <c r="BB382" s="23"/>
      <c r="BC382" s="23" t="s">
        <v>15</v>
      </c>
      <c r="BD382" s="23"/>
      <c r="BE382" s="23" t="s">
        <v>11</v>
      </c>
      <c r="BF382" s="23" t="s">
        <v>448</v>
      </c>
      <c r="BG382" s="23" t="s">
        <v>11</v>
      </c>
      <c r="BH382" s="23" t="s">
        <v>17</v>
      </c>
      <c r="BI382" s="23"/>
      <c r="BJ382" s="23" t="s">
        <v>18</v>
      </c>
      <c r="BK382" s="23" t="s">
        <v>11</v>
      </c>
      <c r="BL382" s="23" t="s">
        <v>11</v>
      </c>
      <c r="BM382" s="23"/>
      <c r="BN382" s="23"/>
      <c r="BO382" s="24">
        <v>12.6</v>
      </c>
      <c r="BP382" s="24">
        <v>261.5</v>
      </c>
      <c r="BQ382" s="24">
        <v>300</v>
      </c>
      <c r="BR382" s="24">
        <v>204.6</v>
      </c>
      <c r="BS382" s="24">
        <v>200</v>
      </c>
      <c r="BT382" s="23"/>
      <c r="BU382" s="23"/>
      <c r="BV382" s="24">
        <v>15.95</v>
      </c>
      <c r="BW382" s="24">
        <v>0.25</v>
      </c>
      <c r="BX382" s="23"/>
      <c r="BY382" s="24">
        <v>0.22</v>
      </c>
      <c r="BZ382" s="27">
        <v>0.25</v>
      </c>
      <c r="CA382" s="27">
        <v>0.22</v>
      </c>
      <c r="CB382" s="25"/>
      <c r="CC382" s="25"/>
      <c r="CD382" s="28">
        <v>16.09</v>
      </c>
      <c r="CE382" s="28">
        <v>0.3</v>
      </c>
      <c r="CF382" s="25"/>
      <c r="CG382" s="28">
        <v>0.26</v>
      </c>
      <c r="CH382" s="28">
        <v>23.2</v>
      </c>
      <c r="CI382" s="28">
        <v>0.5</v>
      </c>
      <c r="CJ382" s="28">
        <v>0.5</v>
      </c>
      <c r="CK382" s="25"/>
      <c r="CL382" s="25"/>
      <c r="CM382" s="28">
        <v>0.47</v>
      </c>
      <c r="CN382" s="25"/>
      <c r="CO382" s="28">
        <v>0</v>
      </c>
      <c r="CP382" s="30" t="s">
        <v>5</v>
      </c>
      <c r="CQ382" s="8">
        <f t="shared" si="56"/>
        <v>8394.1605839416043</v>
      </c>
      <c r="CR382" s="8">
        <f t="shared" si="57"/>
        <v>26</v>
      </c>
      <c r="CS382" s="8">
        <f t="shared" si="58"/>
        <v>2.5</v>
      </c>
      <c r="CT382" s="8">
        <f t="shared" si="59"/>
        <v>30</v>
      </c>
      <c r="CU382" s="8">
        <f t="shared" si="60"/>
        <v>200</v>
      </c>
      <c r="CV382" s="10">
        <f t="shared" si="61"/>
        <v>64485.9</v>
      </c>
      <c r="CW382" s="10">
        <f t="shared" si="64"/>
        <v>64.485900000000001</v>
      </c>
      <c r="CX382" s="8" t="str">
        <f t="shared" si="62"/>
        <v>No</v>
      </c>
      <c r="CY382" s="30" t="s">
        <v>11</v>
      </c>
      <c r="CZ382" s="30" t="s">
        <v>11</v>
      </c>
      <c r="DA382" s="31" t="s">
        <v>11</v>
      </c>
      <c r="DB382" s="31" t="s">
        <v>11</v>
      </c>
      <c r="DC382" s="8" t="str">
        <f t="shared" si="63"/>
        <v>No</v>
      </c>
      <c r="DD382" s="8" t="s">
        <v>11</v>
      </c>
      <c r="DE382" s="30" t="s">
        <v>11</v>
      </c>
      <c r="DF382" s="10">
        <f t="shared" si="65"/>
        <v>50.326199999999993</v>
      </c>
      <c r="DG382" s="9">
        <f>IF(S382&lt;Monitors!$H$4,(S382*Monitors!$I$4)+Monitors!$J$4,IF(S382&lt;Monitors!$H$5,(S382*Monitors!$I$5)+Monitors!$J$5,IF(S382&lt;Monitors!$H$6,(S382*Monitors!$I$6)+Monitors!$J$6,IF(S382&lt;Monitors!$H$7,(Monitors!$I$7*S382)+Monitors!$J$7,IF(S382&lt;Monitors!$H$8,(S382*Monitors!$I$8)+Monitors!$J$8,IF(S382&lt;Monitors!$H$9,(S382*Monitors!$I$9)+Monitors!$J$9,IF(S382&lt;Monitors!$H$10,(S382*Monitors!$I$10)+Monitors!$J$10,IF(S382&lt;Monitors!$H$11,(S382*Monitors!$I$11)+Monitors!$J$11,Monitors!$J$12))))))))</f>
        <v>42.32</v>
      </c>
      <c r="DH382" s="10">
        <f>$DF382-(Monitors!$B$4*'All Data'!$W382)</f>
        <v>37.637099999999997</v>
      </c>
      <c r="DI382" s="10">
        <f>IF($CX382="Yes",DH382-(Monitors!$E$4*(DG382+(Monitors!$B$4*'All Data'!$W382))),'All Data'!DH382)</f>
        <v>37.637099999999997</v>
      </c>
      <c r="DJ382" s="10">
        <f>IF(DD382="Yes",'All Data'!DI382-(DG382*Monitors!$C$4),'All Data'!DI382)</f>
        <v>37.637099999999997</v>
      </c>
      <c r="DK382" s="10">
        <f>IF($DE382="Yes",DJ382-(DG382*Monitors!$D$4),'All Data'!DJ382)</f>
        <v>37.637099999999997</v>
      </c>
      <c r="DL382" s="10">
        <f>IF($CZ382="Yes",DK382-Monitors!$C$7,'All Data'!DK382)</f>
        <v>37.637099999999997</v>
      </c>
      <c r="DM382" s="10">
        <f>IF($DA382="Yes",DL382-Monitors!$D$7,'All Data'!DL382)</f>
        <v>37.637099999999997</v>
      </c>
      <c r="DN382" s="10">
        <f>IF(DB382="Yes",DM382-((DG382+(W382*Monitors!$B$4))*Monitors!$F$4),'All Data'!DM382)</f>
        <v>37.637099999999997</v>
      </c>
      <c r="DO382" s="8" t="str">
        <f t="shared" si="66"/>
        <v>Yes</v>
      </c>
      <c r="DP382" s="10">
        <v>2.5794360000000003</v>
      </c>
      <c r="DQ382" s="10">
        <v>13.370563999999998</v>
      </c>
      <c r="DR382" s="10">
        <v>13.370563999999998</v>
      </c>
      <c r="DS382" s="9">
        <v>23.400686490910132</v>
      </c>
      <c r="DT382" s="9" t="s">
        <v>23</v>
      </c>
      <c r="DU382" s="14">
        <v>0</v>
      </c>
    </row>
    <row r="383" spans="1:125" ht="18" customHeight="1">
      <c r="A383" s="29">
        <v>382</v>
      </c>
      <c r="B383" s="29">
        <v>47</v>
      </c>
      <c r="C383" s="29">
        <v>176</v>
      </c>
      <c r="D383" s="21">
        <v>41953</v>
      </c>
      <c r="E383" s="21">
        <v>41971</v>
      </c>
      <c r="F383" s="21">
        <v>41981</v>
      </c>
      <c r="G383" s="20" t="s">
        <v>4</v>
      </c>
      <c r="H383" s="20" t="s">
        <v>26</v>
      </c>
      <c r="I383" s="22">
        <v>6</v>
      </c>
      <c r="J383" s="20" t="s">
        <v>5</v>
      </c>
      <c r="K383" s="20" t="s">
        <v>26</v>
      </c>
      <c r="L383" s="20" t="s">
        <v>27</v>
      </c>
      <c r="M383" s="23" t="s">
        <v>27</v>
      </c>
      <c r="N383" s="23" t="s">
        <v>7</v>
      </c>
      <c r="O383" s="23" t="s">
        <v>26</v>
      </c>
      <c r="P383" s="24">
        <v>11.5</v>
      </c>
      <c r="Q383" s="24">
        <v>20.5</v>
      </c>
      <c r="R383" s="24">
        <v>23.6</v>
      </c>
      <c r="S383" s="24">
        <v>235.75</v>
      </c>
      <c r="T383" s="24">
        <v>1.78</v>
      </c>
      <c r="U383" s="24">
        <v>1080</v>
      </c>
      <c r="V383" s="24">
        <v>1920</v>
      </c>
      <c r="W383" s="24">
        <v>2.0699999999999998</v>
      </c>
      <c r="X383" s="23" t="s">
        <v>47</v>
      </c>
      <c r="Y383" s="23" t="s">
        <v>47</v>
      </c>
      <c r="Z383" s="24">
        <v>8780</v>
      </c>
      <c r="AA383" s="24">
        <v>60</v>
      </c>
      <c r="AB383" s="24">
        <v>170</v>
      </c>
      <c r="AC383" s="24">
        <v>160</v>
      </c>
      <c r="AD383" s="23" t="s">
        <v>28</v>
      </c>
      <c r="AE383" s="23" t="s">
        <v>23</v>
      </c>
      <c r="AF383" s="23" t="s">
        <v>11</v>
      </c>
      <c r="AG383" s="23" t="s">
        <v>26</v>
      </c>
      <c r="AH383" s="23" t="s">
        <v>26</v>
      </c>
      <c r="AI383" s="23" t="s">
        <v>12</v>
      </c>
      <c r="AJ383" s="23" t="s">
        <v>23</v>
      </c>
      <c r="AK383" s="23" t="s">
        <v>23</v>
      </c>
      <c r="AL383" s="23" t="s">
        <v>51</v>
      </c>
      <c r="AM383" s="23" t="s">
        <v>247</v>
      </c>
      <c r="AN383" s="23" t="s">
        <v>14</v>
      </c>
      <c r="AO383" s="23" t="s">
        <v>14</v>
      </c>
      <c r="AP383" s="23" t="s">
        <v>36</v>
      </c>
      <c r="AQ383" s="23" t="s">
        <v>14</v>
      </c>
      <c r="AR383" s="23"/>
      <c r="AS383" s="23" t="s">
        <v>51</v>
      </c>
      <c r="AT383" s="23" t="s">
        <v>247</v>
      </c>
      <c r="AU383" s="23" t="s">
        <v>14</v>
      </c>
      <c r="AV383" s="25" t="s">
        <v>14</v>
      </c>
      <c r="AW383" s="25" t="s">
        <v>14</v>
      </c>
      <c r="AX383" s="26">
        <v>23.6</v>
      </c>
      <c r="AY383" s="26">
        <v>235.75</v>
      </c>
      <c r="AZ383" s="25" t="s">
        <v>14</v>
      </c>
      <c r="BA383" s="25" t="s">
        <v>14</v>
      </c>
      <c r="BB383" s="23" t="s">
        <v>14</v>
      </c>
      <c r="BC383" s="23" t="s">
        <v>15</v>
      </c>
      <c r="BD383" s="23" t="s">
        <v>26</v>
      </c>
      <c r="BE383" s="23" t="s">
        <v>11</v>
      </c>
      <c r="BF383" s="23" t="s">
        <v>672</v>
      </c>
      <c r="BG383" s="23" t="s">
        <v>11</v>
      </c>
      <c r="BH383" s="23" t="s">
        <v>17</v>
      </c>
      <c r="BI383" s="23" t="s">
        <v>14</v>
      </c>
      <c r="BJ383" s="23"/>
      <c r="BK383" s="23" t="s">
        <v>11</v>
      </c>
      <c r="BL383" s="23" t="s">
        <v>11</v>
      </c>
      <c r="BM383" s="23" t="s">
        <v>11</v>
      </c>
      <c r="BN383" s="23"/>
      <c r="BO383" s="24">
        <v>5.6</v>
      </c>
      <c r="BP383" s="24">
        <v>300</v>
      </c>
      <c r="BQ383" s="24">
        <v>300</v>
      </c>
      <c r="BR383" s="24">
        <v>260</v>
      </c>
      <c r="BS383" s="24">
        <v>200</v>
      </c>
      <c r="BT383" s="23"/>
      <c r="BU383" s="23"/>
      <c r="BV383" s="24">
        <v>16.55</v>
      </c>
      <c r="BW383" s="24">
        <v>0.32</v>
      </c>
      <c r="BX383" s="23"/>
      <c r="BY383" s="24">
        <v>0.22</v>
      </c>
      <c r="BZ383" s="27">
        <v>0.32</v>
      </c>
      <c r="CA383" s="27">
        <v>0.22</v>
      </c>
      <c r="CB383" s="25"/>
      <c r="CC383" s="25"/>
      <c r="CD383" s="28">
        <v>16.52</v>
      </c>
      <c r="CE383" s="28">
        <v>0.34</v>
      </c>
      <c r="CF383" s="25"/>
      <c r="CG383" s="28">
        <v>0.24</v>
      </c>
      <c r="CH383" s="28">
        <v>22.72</v>
      </c>
      <c r="CI383" s="28">
        <v>0.5</v>
      </c>
      <c r="CJ383" s="28">
        <v>0.5</v>
      </c>
      <c r="CK383" s="28">
        <v>0</v>
      </c>
      <c r="CL383" s="28">
        <v>0</v>
      </c>
      <c r="CM383" s="28">
        <v>0.5</v>
      </c>
      <c r="CN383" s="25"/>
      <c r="CO383" s="28">
        <v>0</v>
      </c>
      <c r="CP383" s="30" t="s">
        <v>5</v>
      </c>
      <c r="CQ383" s="8">
        <f t="shared" si="56"/>
        <v>8780.4878048780483</v>
      </c>
      <c r="CR383" s="8">
        <f t="shared" si="57"/>
        <v>24</v>
      </c>
      <c r="CS383" s="8">
        <f t="shared" si="58"/>
        <v>2.5</v>
      </c>
      <c r="CT383" s="8">
        <f t="shared" si="59"/>
        <v>30</v>
      </c>
      <c r="CU383" s="8">
        <f t="shared" si="60"/>
        <v>300</v>
      </c>
      <c r="CV383" s="10">
        <f t="shared" si="61"/>
        <v>70725</v>
      </c>
      <c r="CW383" s="10">
        <f t="shared" si="64"/>
        <v>70.724999999999994</v>
      </c>
      <c r="CX383" s="8" t="str">
        <f t="shared" si="62"/>
        <v>No</v>
      </c>
      <c r="CY383" s="30" t="s">
        <v>11</v>
      </c>
      <c r="CZ383" s="30" t="s">
        <v>11</v>
      </c>
      <c r="DA383" s="31" t="s">
        <v>11</v>
      </c>
      <c r="DB383" s="31" t="s">
        <v>11</v>
      </c>
      <c r="DC383" s="8" t="str">
        <f t="shared" si="63"/>
        <v>No</v>
      </c>
      <c r="DD383" s="8" t="s">
        <v>11</v>
      </c>
      <c r="DE383" s="30" t="s">
        <v>11</v>
      </c>
      <c r="DF383" s="10">
        <f t="shared" si="65"/>
        <v>52.56438</v>
      </c>
      <c r="DG383" s="9">
        <f>IF(S383&lt;Monitors!$H$4,(S383*Monitors!$I$4)+Monitors!$J$4,IF(S383&lt;Monitors!$H$5,(S383*Monitors!$I$5)+Monitors!$J$5,IF(S383&lt;Monitors!$H$6,(S383*Monitors!$I$6)+Monitors!$J$6,IF(S383&lt;Monitors!$H$7,(Monitors!$I$7*S383)+Monitors!$J$7,IF(S383&lt;Monitors!$H$8,(S383*Monitors!$I$8)+Monitors!$J$8,IF(S383&lt;Monitors!$H$9,(S383*Monitors!$I$9)+Monitors!$J$9,IF(S383&lt;Monitors!$H$10,(S383*Monitors!$I$10)+Monitors!$J$10,IF(S383&lt;Monitors!$H$11,(S383*Monitors!$I$11)+Monitors!$J$11,Monitors!$J$12))))))))</f>
        <v>40.150000000000006</v>
      </c>
      <c r="DH383" s="10">
        <f>$DF383-(Monitors!$B$4*'All Data'!$W383)</f>
        <v>39.875280000000004</v>
      </c>
      <c r="DI383" s="10">
        <f>IF($CX383="Yes",DH383-(Monitors!$E$4*(DG383+(Monitors!$B$4*'All Data'!$W383))),'All Data'!DH383)</f>
        <v>39.875280000000004</v>
      </c>
      <c r="DJ383" s="10">
        <f>IF(DD383="Yes",'All Data'!DI383-(DG383*Monitors!$C$4),'All Data'!DI383)</f>
        <v>39.875280000000004</v>
      </c>
      <c r="DK383" s="10">
        <f>IF($DE383="Yes",DJ383-(DG383*Monitors!$D$4),'All Data'!DJ383)</f>
        <v>39.875280000000004</v>
      </c>
      <c r="DL383" s="10">
        <f>IF($CZ383="Yes",DK383-Monitors!$C$7,'All Data'!DK383)</f>
        <v>39.875280000000004</v>
      </c>
      <c r="DM383" s="10">
        <f>IF($DA383="Yes",DL383-Monitors!$D$7,'All Data'!DL383)</f>
        <v>39.875280000000004</v>
      </c>
      <c r="DN383" s="10">
        <f>IF(DB383="Yes",DM383-((DG383+(W383*Monitors!$B$4))*Monitors!$F$4),'All Data'!DM383)</f>
        <v>39.875280000000004</v>
      </c>
      <c r="DO383" s="8" t="str">
        <f t="shared" si="66"/>
        <v>Yes</v>
      </c>
      <c r="DP383" s="10">
        <v>2.8290000000000002</v>
      </c>
      <c r="DQ383" s="10">
        <v>13.721</v>
      </c>
      <c r="DR383" s="10">
        <v>13.721</v>
      </c>
      <c r="DS383" s="9">
        <v>22.388592745571916</v>
      </c>
      <c r="DT383" s="9" t="s">
        <v>23</v>
      </c>
      <c r="DU383" s="14">
        <v>0</v>
      </c>
    </row>
    <row r="384" spans="1:125" ht="18" customHeight="1">
      <c r="A384" s="29">
        <v>383</v>
      </c>
      <c r="B384" s="29">
        <v>24</v>
      </c>
      <c r="C384" s="29">
        <v>220</v>
      </c>
      <c r="D384" s="21">
        <v>41522</v>
      </c>
      <c r="E384" s="21">
        <v>41778</v>
      </c>
      <c r="F384" s="21">
        <v>41781</v>
      </c>
      <c r="G384" s="20" t="s">
        <v>4</v>
      </c>
      <c r="H384" s="20" t="s">
        <v>26</v>
      </c>
      <c r="I384" s="22">
        <v>6</v>
      </c>
      <c r="J384" s="20" t="s">
        <v>5</v>
      </c>
      <c r="K384" s="20" t="s">
        <v>26</v>
      </c>
      <c r="L384" s="20" t="s">
        <v>27</v>
      </c>
      <c r="M384" s="23" t="s">
        <v>27</v>
      </c>
      <c r="N384" s="23" t="s">
        <v>7</v>
      </c>
      <c r="O384" s="23" t="s">
        <v>26</v>
      </c>
      <c r="P384" s="24">
        <v>11.7</v>
      </c>
      <c r="Q384" s="24">
        <v>20.7</v>
      </c>
      <c r="R384" s="24">
        <v>23.8</v>
      </c>
      <c r="S384" s="24">
        <v>242.19</v>
      </c>
      <c r="T384" s="24">
        <v>1.78</v>
      </c>
      <c r="U384" s="24">
        <v>1080</v>
      </c>
      <c r="V384" s="24">
        <v>1920</v>
      </c>
      <c r="W384" s="24">
        <v>2.0699999999999998</v>
      </c>
      <c r="X384" s="23" t="s">
        <v>47</v>
      </c>
      <c r="Y384" s="23" t="s">
        <v>47</v>
      </c>
      <c r="Z384" s="24">
        <v>8547</v>
      </c>
      <c r="AA384" s="24">
        <v>60</v>
      </c>
      <c r="AB384" s="24">
        <v>178</v>
      </c>
      <c r="AC384" s="24">
        <v>178</v>
      </c>
      <c r="AD384" s="23" t="s">
        <v>28</v>
      </c>
      <c r="AE384" s="23" t="s">
        <v>23</v>
      </c>
      <c r="AF384" s="23" t="s">
        <v>11</v>
      </c>
      <c r="AG384" s="23" t="s">
        <v>26</v>
      </c>
      <c r="AH384" s="23" t="s">
        <v>26</v>
      </c>
      <c r="AI384" s="23" t="s">
        <v>12</v>
      </c>
      <c r="AJ384" s="23" t="s">
        <v>11</v>
      </c>
      <c r="AK384" s="23" t="s">
        <v>23</v>
      </c>
      <c r="AL384" s="23" t="s">
        <v>107</v>
      </c>
      <c r="AM384" s="23" t="s">
        <v>797</v>
      </c>
      <c r="AN384" s="23" t="s">
        <v>72</v>
      </c>
      <c r="AO384" s="23" t="s">
        <v>14</v>
      </c>
      <c r="AP384" s="23" t="s">
        <v>14</v>
      </c>
      <c r="AQ384" s="23" t="s">
        <v>14</v>
      </c>
      <c r="AR384" s="23"/>
      <c r="AS384" s="23" t="s">
        <v>107</v>
      </c>
      <c r="AT384" s="23" t="s">
        <v>797</v>
      </c>
      <c r="AU384" s="23" t="s">
        <v>63</v>
      </c>
      <c r="AV384" s="25" t="s">
        <v>14</v>
      </c>
      <c r="AW384" s="25" t="s">
        <v>14</v>
      </c>
      <c r="AX384" s="26">
        <v>23.8</v>
      </c>
      <c r="AY384" s="26">
        <v>242.19</v>
      </c>
      <c r="AZ384" s="25" t="s">
        <v>72</v>
      </c>
      <c r="BA384" s="25" t="s">
        <v>63</v>
      </c>
      <c r="BB384" s="23" t="s">
        <v>14</v>
      </c>
      <c r="BC384" s="23" t="s">
        <v>15</v>
      </c>
      <c r="BD384" s="23" t="s">
        <v>14</v>
      </c>
      <c r="BE384" s="23" t="s">
        <v>11</v>
      </c>
      <c r="BF384" s="23" t="s">
        <v>639</v>
      </c>
      <c r="BG384" s="23" t="s">
        <v>11</v>
      </c>
      <c r="BH384" s="23" t="s">
        <v>17</v>
      </c>
      <c r="BI384" s="23" t="s">
        <v>14</v>
      </c>
      <c r="BJ384" s="23"/>
      <c r="BK384" s="23" t="s">
        <v>11</v>
      </c>
      <c r="BL384" s="23" t="s">
        <v>11</v>
      </c>
      <c r="BM384" s="23" t="s">
        <v>11</v>
      </c>
      <c r="BN384" s="23"/>
      <c r="BO384" s="24">
        <v>23.4</v>
      </c>
      <c r="BP384" s="24">
        <v>293.3</v>
      </c>
      <c r="BQ384" s="24">
        <v>250</v>
      </c>
      <c r="BR384" s="24">
        <v>275.39999999999998</v>
      </c>
      <c r="BS384" s="24">
        <v>200</v>
      </c>
      <c r="BT384" s="23"/>
      <c r="BU384" s="23"/>
      <c r="BV384" s="24">
        <v>16.73</v>
      </c>
      <c r="BW384" s="24">
        <v>0.55000000000000004</v>
      </c>
      <c r="BX384" s="23"/>
      <c r="BY384" s="24">
        <v>0.16</v>
      </c>
      <c r="BZ384" s="27">
        <v>0.55000000000000004</v>
      </c>
      <c r="CA384" s="27">
        <v>0.16</v>
      </c>
      <c r="CB384" s="25"/>
      <c r="CC384" s="25"/>
      <c r="CD384" s="28">
        <v>16.739999999999998</v>
      </c>
      <c r="CE384" s="25"/>
      <c r="CF384" s="28">
        <v>0.57999999999999996</v>
      </c>
      <c r="CG384" s="28">
        <v>0.2</v>
      </c>
      <c r="CH384" s="28">
        <v>23</v>
      </c>
      <c r="CI384" s="28">
        <v>1.2</v>
      </c>
      <c r="CJ384" s="28">
        <v>0.5</v>
      </c>
      <c r="CK384" s="28">
        <v>0</v>
      </c>
      <c r="CL384" s="28">
        <v>0</v>
      </c>
      <c r="CM384" s="28">
        <v>0.9</v>
      </c>
      <c r="CN384" s="25"/>
      <c r="CO384" s="28">
        <v>0</v>
      </c>
      <c r="CP384" s="30" t="s">
        <v>5</v>
      </c>
      <c r="CQ384" s="8">
        <f t="shared" si="56"/>
        <v>8547.0085470085469</v>
      </c>
      <c r="CR384" s="8">
        <f t="shared" si="57"/>
        <v>24</v>
      </c>
      <c r="CS384" s="8">
        <f t="shared" si="58"/>
        <v>2.5</v>
      </c>
      <c r="CT384" s="8">
        <f t="shared" si="59"/>
        <v>30</v>
      </c>
      <c r="CU384" s="8">
        <f t="shared" si="60"/>
        <v>200</v>
      </c>
      <c r="CV384" s="10">
        <f t="shared" si="61"/>
        <v>71034.327000000005</v>
      </c>
      <c r="CW384" s="10">
        <f t="shared" si="64"/>
        <v>71.034327000000005</v>
      </c>
      <c r="CX384" s="8" t="str">
        <f t="shared" si="62"/>
        <v>No</v>
      </c>
      <c r="CY384" s="30" t="s">
        <v>11</v>
      </c>
      <c r="CZ384" s="30" t="s">
        <v>11</v>
      </c>
      <c r="DA384" s="31" t="s">
        <v>11</v>
      </c>
      <c r="DB384" s="31" t="s">
        <v>11</v>
      </c>
      <c r="DC384" s="8" t="str">
        <f t="shared" si="63"/>
        <v>No</v>
      </c>
      <c r="DD384" s="8" t="s">
        <v>11</v>
      </c>
      <c r="DE384" s="30" t="s">
        <v>11</v>
      </c>
      <c r="DF384" s="10">
        <f t="shared" si="65"/>
        <v>54.425879999999999</v>
      </c>
      <c r="DG384" s="9">
        <f>IF(S384&lt;Monitors!$H$4,(S384*Monitors!$I$4)+Monitors!$J$4,IF(S384&lt;Monitors!$H$5,(S384*Monitors!$I$5)+Monitors!$J$5,IF(S384&lt;Monitors!$H$6,(S384*Monitors!$I$6)+Monitors!$J$6,IF(S384&lt;Monitors!$H$7,(Monitors!$I$7*S384)+Monitors!$J$7,IF(S384&lt;Monitors!$H$8,(S384*Monitors!$I$8)+Monitors!$J$8,IF(S384&lt;Monitors!$H$9,(S384*Monitors!$I$9)+Monitors!$J$9,IF(S384&lt;Monitors!$H$10,(S384*Monitors!$I$10)+Monitors!$J$10,IF(S384&lt;Monitors!$H$11,(S384*Monitors!$I$11)+Monitors!$J$11,Monitors!$J$12))))))))</f>
        <v>41.438000000000002</v>
      </c>
      <c r="DH384" s="10">
        <f>$DF384-(Monitors!$B$4*'All Data'!$W384)</f>
        <v>41.736780000000003</v>
      </c>
      <c r="DI384" s="10">
        <f>IF($CX384="Yes",DH384-(Monitors!$E$4*(DG384+(Monitors!$B$4*'All Data'!$W384))),'All Data'!DH384)</f>
        <v>41.736780000000003</v>
      </c>
      <c r="DJ384" s="10">
        <f>IF(DD384="Yes",'All Data'!DI384-(DG384*Monitors!$C$4),'All Data'!DI384)</f>
        <v>41.736780000000003</v>
      </c>
      <c r="DK384" s="10">
        <f>IF($DE384="Yes",DJ384-(DG384*Monitors!$D$4),'All Data'!DJ384)</f>
        <v>41.736780000000003</v>
      </c>
      <c r="DL384" s="10">
        <f>IF($CZ384="Yes",DK384-Monitors!$C$7,'All Data'!DK384)</f>
        <v>41.736780000000003</v>
      </c>
      <c r="DM384" s="10">
        <f>IF($DA384="Yes",DL384-Monitors!$D$7,'All Data'!DL384)</f>
        <v>41.736780000000003</v>
      </c>
      <c r="DN384" s="10">
        <f>IF(DB384="Yes",DM384-((DG384+(W384*Monitors!$B$4))*Monitors!$F$4),'All Data'!DM384)</f>
        <v>41.736780000000003</v>
      </c>
      <c r="DO384" s="8" t="str">
        <f t="shared" si="66"/>
        <v>No</v>
      </c>
      <c r="DP384" s="10">
        <v>2.8413730800000003</v>
      </c>
      <c r="DQ384" s="10">
        <v>13.88862692</v>
      </c>
      <c r="DR384" s="10">
        <v>13.88862692</v>
      </c>
      <c r="DS384" s="9">
        <v>22.989620787962785</v>
      </c>
      <c r="DT384" s="9" t="s">
        <v>23</v>
      </c>
      <c r="DU384" s="14">
        <v>0</v>
      </c>
    </row>
    <row r="385" spans="1:125" ht="18" customHeight="1">
      <c r="A385" s="29">
        <v>384</v>
      </c>
      <c r="B385" s="29">
        <v>26</v>
      </c>
      <c r="C385" s="29">
        <v>830</v>
      </c>
      <c r="D385" s="21">
        <v>41820</v>
      </c>
      <c r="E385" s="21">
        <v>41897</v>
      </c>
      <c r="F385" s="21">
        <v>41904</v>
      </c>
      <c r="G385" s="20" t="s">
        <v>4</v>
      </c>
      <c r="H385" s="20" t="s">
        <v>26</v>
      </c>
      <c r="I385" s="22">
        <v>6</v>
      </c>
      <c r="J385" s="20" t="s">
        <v>5</v>
      </c>
      <c r="K385" s="20" t="s">
        <v>26</v>
      </c>
      <c r="L385" s="20" t="s">
        <v>27</v>
      </c>
      <c r="M385" s="23" t="s">
        <v>27</v>
      </c>
      <c r="N385" s="23" t="s">
        <v>7</v>
      </c>
      <c r="O385" s="23" t="s">
        <v>26</v>
      </c>
      <c r="P385" s="24">
        <v>11.7</v>
      </c>
      <c r="Q385" s="24">
        <v>20.7</v>
      </c>
      <c r="R385" s="24">
        <v>24</v>
      </c>
      <c r="S385" s="24">
        <v>246.16</v>
      </c>
      <c r="T385" s="24">
        <v>1.78</v>
      </c>
      <c r="U385" s="24">
        <v>1080</v>
      </c>
      <c r="V385" s="24">
        <v>1920</v>
      </c>
      <c r="W385" s="24">
        <v>2.0699999999999998</v>
      </c>
      <c r="X385" s="23" t="s">
        <v>47</v>
      </c>
      <c r="Y385" s="23" t="s">
        <v>47</v>
      </c>
      <c r="Z385" s="24">
        <v>8408</v>
      </c>
      <c r="AA385" s="24">
        <v>60</v>
      </c>
      <c r="AB385" s="24">
        <v>170</v>
      </c>
      <c r="AC385" s="24">
        <v>160</v>
      </c>
      <c r="AD385" s="23" t="s">
        <v>73</v>
      </c>
      <c r="AE385" s="23" t="s">
        <v>11</v>
      </c>
      <c r="AF385" s="23" t="s">
        <v>11</v>
      </c>
      <c r="AG385" s="23"/>
      <c r="AH385" s="23"/>
      <c r="AI385" s="23" t="s">
        <v>12</v>
      </c>
      <c r="AJ385" s="23" t="s">
        <v>11</v>
      </c>
      <c r="AK385" s="23" t="s">
        <v>23</v>
      </c>
      <c r="AL385" s="23" t="s">
        <v>13</v>
      </c>
      <c r="AM385" s="23" t="s">
        <v>14</v>
      </c>
      <c r="AN385" s="23" t="s">
        <v>14</v>
      </c>
      <c r="AO385" s="23" t="s">
        <v>14</v>
      </c>
      <c r="AP385" s="23" t="s">
        <v>14</v>
      </c>
      <c r="AQ385" s="23" t="s">
        <v>14</v>
      </c>
      <c r="AR385" s="23"/>
      <c r="AS385" s="23" t="s">
        <v>13</v>
      </c>
      <c r="AT385" s="23" t="s">
        <v>14</v>
      </c>
      <c r="AU385" s="23" t="s">
        <v>14</v>
      </c>
      <c r="AV385" s="25" t="s">
        <v>14</v>
      </c>
      <c r="AW385" s="25" t="s">
        <v>14</v>
      </c>
      <c r="AX385" s="26">
        <v>24</v>
      </c>
      <c r="AY385" s="26">
        <v>246.16</v>
      </c>
      <c r="AZ385" s="25" t="s">
        <v>14</v>
      </c>
      <c r="BA385" s="25" t="s">
        <v>14</v>
      </c>
      <c r="BB385" s="23" t="s">
        <v>14</v>
      </c>
      <c r="BC385" s="23" t="s">
        <v>15</v>
      </c>
      <c r="BD385" s="23" t="s">
        <v>14</v>
      </c>
      <c r="BE385" s="23" t="s">
        <v>11</v>
      </c>
      <c r="BF385" s="23" t="s">
        <v>160</v>
      </c>
      <c r="BG385" s="23" t="s">
        <v>11</v>
      </c>
      <c r="BH385" s="23" t="s">
        <v>17</v>
      </c>
      <c r="BI385" s="23" t="s">
        <v>14</v>
      </c>
      <c r="BJ385" s="23"/>
      <c r="BK385" s="23" t="s">
        <v>11</v>
      </c>
      <c r="BL385" s="23" t="s">
        <v>11</v>
      </c>
      <c r="BM385" s="23" t="s">
        <v>11</v>
      </c>
      <c r="BN385" s="23"/>
      <c r="BO385" s="24">
        <v>21</v>
      </c>
      <c r="BP385" s="24">
        <v>308</v>
      </c>
      <c r="BQ385" s="24">
        <v>250</v>
      </c>
      <c r="BR385" s="24">
        <v>252</v>
      </c>
      <c r="BS385" s="24">
        <v>200</v>
      </c>
      <c r="BT385" s="23"/>
      <c r="BU385" s="23"/>
      <c r="BV385" s="24">
        <v>16.739999999999998</v>
      </c>
      <c r="BW385" s="24">
        <v>0.37</v>
      </c>
      <c r="BX385" s="23"/>
      <c r="BY385" s="24">
        <v>0.24</v>
      </c>
      <c r="BZ385" s="27">
        <v>0.37</v>
      </c>
      <c r="CA385" s="27">
        <v>0.24</v>
      </c>
      <c r="CB385" s="25"/>
      <c r="CC385" s="25"/>
      <c r="CD385" s="28">
        <v>16.940000000000001</v>
      </c>
      <c r="CE385" s="28">
        <v>0.38</v>
      </c>
      <c r="CF385" s="25"/>
      <c r="CG385" s="28">
        <v>0.26</v>
      </c>
      <c r="CH385" s="28">
        <v>23.24</v>
      </c>
      <c r="CI385" s="28">
        <v>0.5</v>
      </c>
      <c r="CJ385" s="28">
        <v>0.5</v>
      </c>
      <c r="CK385" s="25"/>
      <c r="CL385" s="25"/>
      <c r="CM385" s="28">
        <v>0.5</v>
      </c>
      <c r="CN385" s="25"/>
      <c r="CO385" s="28">
        <v>0</v>
      </c>
      <c r="CP385" s="30" t="s">
        <v>5</v>
      </c>
      <c r="CQ385" s="8">
        <f t="shared" si="56"/>
        <v>8409.1647708807268</v>
      </c>
      <c r="CR385" s="8">
        <f t="shared" si="57"/>
        <v>26</v>
      </c>
      <c r="CS385" s="8">
        <f t="shared" si="58"/>
        <v>2.5</v>
      </c>
      <c r="CT385" s="8">
        <f t="shared" si="59"/>
        <v>30</v>
      </c>
      <c r="CU385" s="8">
        <f t="shared" si="60"/>
        <v>300</v>
      </c>
      <c r="CV385" s="10">
        <f t="shared" si="61"/>
        <v>75817.279999999999</v>
      </c>
      <c r="CW385" s="10">
        <f t="shared" si="64"/>
        <v>75.817279999999997</v>
      </c>
      <c r="CX385" s="8" t="str">
        <f t="shared" si="62"/>
        <v>No</v>
      </c>
      <c r="CY385" s="30" t="s">
        <v>11</v>
      </c>
      <c r="CZ385" s="30" t="s">
        <v>11</v>
      </c>
      <c r="DA385" s="31" t="s">
        <v>11</v>
      </c>
      <c r="DB385" s="31" t="s">
        <v>11</v>
      </c>
      <c r="DC385" s="8" t="str">
        <f t="shared" si="63"/>
        <v>No</v>
      </c>
      <c r="DD385" s="8" t="s">
        <v>11</v>
      </c>
      <c r="DE385" s="30" t="s">
        <v>11</v>
      </c>
      <c r="DF385" s="10">
        <f t="shared" si="65"/>
        <v>53.431619999999988</v>
      </c>
      <c r="DG385" s="9">
        <f>IF(S385&lt;Monitors!$H$4,(S385*Monitors!$I$4)+Monitors!$J$4,IF(S385&lt;Monitors!$H$5,(S385*Monitors!$I$5)+Monitors!$J$5,IF(S385&lt;Monitors!$H$6,(S385*Monitors!$I$6)+Monitors!$J$6,IF(S385&lt;Monitors!$H$7,(Monitors!$I$7*S385)+Monitors!$J$7,IF(S385&lt;Monitors!$H$8,(S385*Monitors!$I$8)+Monitors!$J$8,IF(S385&lt;Monitors!$H$9,(S385*Monitors!$I$9)+Monitors!$J$9,IF(S385&lt;Monitors!$H$10,(S385*Monitors!$I$10)+Monitors!$J$10,IF(S385&lt;Monitors!$H$11,(S385*Monitors!$I$11)+Monitors!$J$11,Monitors!$J$12))))))))</f>
        <v>42.231999999999999</v>
      </c>
      <c r="DH385" s="10">
        <f>$DF385-(Monitors!$B$4*'All Data'!$W385)</f>
        <v>40.742519999999992</v>
      </c>
      <c r="DI385" s="10">
        <f>IF($CX385="Yes",DH385-(Monitors!$E$4*(DG385+(Monitors!$B$4*'All Data'!$W385))),'All Data'!DH385)</f>
        <v>40.742519999999992</v>
      </c>
      <c r="DJ385" s="10">
        <f>IF(DD385="Yes",'All Data'!DI385-(DG385*Monitors!$C$4),'All Data'!DI385)</f>
        <v>40.742519999999992</v>
      </c>
      <c r="DK385" s="10">
        <f>IF($DE385="Yes",DJ385-(DG385*Monitors!$D$4),'All Data'!DJ385)</f>
        <v>40.742519999999992</v>
      </c>
      <c r="DL385" s="10">
        <f>IF($CZ385="Yes",DK385-Monitors!$C$7,'All Data'!DK385)</f>
        <v>40.742519999999992</v>
      </c>
      <c r="DM385" s="10">
        <f>IF($DA385="Yes",DL385-Monitors!$D$7,'All Data'!DL385)</f>
        <v>40.742519999999992</v>
      </c>
      <c r="DN385" s="10">
        <f>IF(DB385="Yes",DM385-((DG385+(W385*Monitors!$B$4))*Monitors!$F$4),'All Data'!DM385)</f>
        <v>40.742519999999992</v>
      </c>
      <c r="DO385" s="8" t="str">
        <f t="shared" si="66"/>
        <v>Yes</v>
      </c>
      <c r="DP385" s="10">
        <v>3.0326912000000004</v>
      </c>
      <c r="DQ385" s="10">
        <v>13.707308799999998</v>
      </c>
      <c r="DR385" s="10">
        <v>13.707308799999998</v>
      </c>
      <c r="DS385" s="9">
        <v>23.359692012237844</v>
      </c>
      <c r="DT385" s="9" t="s">
        <v>23</v>
      </c>
      <c r="DU385" s="14">
        <v>0</v>
      </c>
    </row>
    <row r="386" spans="1:125" ht="18" customHeight="1">
      <c r="A386" s="29">
        <v>385</v>
      </c>
      <c r="B386" s="29">
        <v>5</v>
      </c>
      <c r="C386" s="29">
        <v>795</v>
      </c>
      <c r="D386" s="21">
        <v>42024</v>
      </c>
      <c r="E386" s="21">
        <v>42024</v>
      </c>
      <c r="F386" s="21">
        <v>42032</v>
      </c>
      <c r="G386" s="20" t="s">
        <v>4</v>
      </c>
      <c r="H386" s="20" t="s">
        <v>26</v>
      </c>
      <c r="I386" s="22">
        <v>6</v>
      </c>
      <c r="J386" s="20" t="s">
        <v>5</v>
      </c>
      <c r="K386" s="20" t="s">
        <v>26</v>
      </c>
      <c r="L386" s="20" t="s">
        <v>27</v>
      </c>
      <c r="M386" s="23" t="s">
        <v>27</v>
      </c>
      <c r="N386" s="23" t="s">
        <v>7</v>
      </c>
      <c r="O386" s="23" t="s">
        <v>26</v>
      </c>
      <c r="P386" s="24">
        <v>10.1</v>
      </c>
      <c r="Q386" s="24">
        <v>18</v>
      </c>
      <c r="R386" s="24">
        <v>20.7</v>
      </c>
      <c r="S386" s="24">
        <v>181.8</v>
      </c>
      <c r="T386" s="24">
        <v>1.78</v>
      </c>
      <c r="U386" s="24">
        <v>1080</v>
      </c>
      <c r="V386" s="24">
        <v>1920</v>
      </c>
      <c r="W386" s="24">
        <v>2.0699999999999998</v>
      </c>
      <c r="X386" s="23" t="s">
        <v>47</v>
      </c>
      <c r="Y386" s="23" t="s">
        <v>47</v>
      </c>
      <c r="Z386" s="24">
        <v>11386</v>
      </c>
      <c r="AA386" s="24">
        <v>60</v>
      </c>
      <c r="AB386" s="24">
        <v>90</v>
      </c>
      <c r="AC386" s="24">
        <v>65</v>
      </c>
      <c r="AD386" s="23" t="s">
        <v>73</v>
      </c>
      <c r="AE386" s="23" t="s">
        <v>23</v>
      </c>
      <c r="AF386" s="23" t="s">
        <v>11</v>
      </c>
      <c r="AG386" s="23" t="s">
        <v>26</v>
      </c>
      <c r="AH386" s="23" t="s">
        <v>26</v>
      </c>
      <c r="AI386" s="23" t="s">
        <v>12</v>
      </c>
      <c r="AJ386" s="23" t="s">
        <v>11</v>
      </c>
      <c r="AK386" s="23" t="s">
        <v>23</v>
      </c>
      <c r="AL386" s="23" t="s">
        <v>25</v>
      </c>
      <c r="AM386" s="23" t="s">
        <v>26</v>
      </c>
      <c r="AN386" s="23" t="s">
        <v>14</v>
      </c>
      <c r="AO386" s="23" t="s">
        <v>26</v>
      </c>
      <c r="AP386" s="23" t="s">
        <v>14</v>
      </c>
      <c r="AQ386" s="23" t="s">
        <v>26</v>
      </c>
      <c r="AR386" s="23"/>
      <c r="AS386" s="23" t="s">
        <v>25</v>
      </c>
      <c r="AT386" s="23" t="s">
        <v>26</v>
      </c>
      <c r="AU386" s="23" t="s">
        <v>14</v>
      </c>
      <c r="AV386" s="25" t="s">
        <v>26</v>
      </c>
      <c r="AW386" s="25" t="s">
        <v>26</v>
      </c>
      <c r="AX386" s="26">
        <v>20.7</v>
      </c>
      <c r="AY386" s="26">
        <v>181.8</v>
      </c>
      <c r="AZ386" s="25" t="s">
        <v>14</v>
      </c>
      <c r="BA386" s="25" t="s">
        <v>14</v>
      </c>
      <c r="BB386" s="23" t="s">
        <v>26</v>
      </c>
      <c r="BC386" s="23" t="s">
        <v>15</v>
      </c>
      <c r="BD386" s="23" t="s">
        <v>26</v>
      </c>
      <c r="BE386" s="23" t="s">
        <v>11</v>
      </c>
      <c r="BF386" s="23" t="s">
        <v>1201</v>
      </c>
      <c r="BG386" s="23" t="s">
        <v>11</v>
      </c>
      <c r="BH386" s="23" t="s">
        <v>17</v>
      </c>
      <c r="BI386" s="23" t="s">
        <v>26</v>
      </c>
      <c r="BJ386" s="23"/>
      <c r="BK386" s="23" t="s">
        <v>11</v>
      </c>
      <c r="BL386" s="23" t="s">
        <v>11</v>
      </c>
      <c r="BM386" s="23" t="s">
        <v>11</v>
      </c>
      <c r="BN386" s="23"/>
      <c r="BO386" s="24">
        <v>17</v>
      </c>
      <c r="BP386" s="24">
        <v>295</v>
      </c>
      <c r="BQ386" s="24">
        <v>295</v>
      </c>
      <c r="BR386" s="24">
        <v>249</v>
      </c>
      <c r="BS386" s="24">
        <v>200</v>
      </c>
      <c r="BT386" s="23"/>
      <c r="BU386" s="23"/>
      <c r="BV386" s="24">
        <v>16.79</v>
      </c>
      <c r="BW386" s="24">
        <v>0.26</v>
      </c>
      <c r="BX386" s="23"/>
      <c r="BY386" s="24">
        <v>0.19</v>
      </c>
      <c r="BZ386" s="27">
        <v>0.26</v>
      </c>
      <c r="CA386" s="27">
        <v>0.19</v>
      </c>
      <c r="CB386" s="25"/>
      <c r="CC386" s="25"/>
      <c r="CD386" s="28">
        <v>16.57</v>
      </c>
      <c r="CE386" s="28">
        <v>0.31</v>
      </c>
      <c r="CF386" s="25"/>
      <c r="CG386" s="28">
        <v>0.23</v>
      </c>
      <c r="CH386" s="28">
        <v>20.7</v>
      </c>
      <c r="CI386" s="28">
        <v>0.5</v>
      </c>
      <c r="CJ386" s="28">
        <v>0.5</v>
      </c>
      <c r="CK386" s="28">
        <v>0</v>
      </c>
      <c r="CL386" s="28">
        <v>0</v>
      </c>
      <c r="CM386" s="28">
        <v>0.5</v>
      </c>
      <c r="CN386" s="25"/>
      <c r="CO386" s="28">
        <v>0</v>
      </c>
      <c r="CP386" s="30" t="s">
        <v>5</v>
      </c>
      <c r="CQ386" s="8">
        <f t="shared" ref="CQ386:CQ449" si="67">(W386*1000000)/S386</f>
        <v>11386.138613861383</v>
      </c>
      <c r="CR386" s="8">
        <f t="shared" ref="CR386:CR449" si="68">IF($R386&lt;14,14,IF($R386&lt;16,16,IF($R386&lt;19,19,IF($R386&lt;20,20,IF($R386&lt;22,22,IF($R386&lt;24,24,IF($R386&lt;26,26,28)))))))</f>
        <v>22</v>
      </c>
      <c r="CS386" s="8">
        <f t="shared" ref="CS386:CS449" si="69">IF(W386&lt;=1.05,1.05,IF(W386&lt;=1.3,1.3,IF(W386&lt;=1.5,1.5,IF(W386&lt;=2,2,IF(W386&lt;=2.5,2.5,IF(W386&lt;=3.8,3.8,IF(W386&lt;=5,5,8)))))))</f>
        <v>2.5</v>
      </c>
      <c r="CT386" s="8">
        <f t="shared" ref="CT386:CT449" si="70">IF($R386&lt;30,30,IF($R386&lt;40,40,IF($R386&lt;50,50,IF($R386&lt;=60,60))))</f>
        <v>30</v>
      </c>
      <c r="CU386" s="8">
        <f t="shared" ref="CU386:CU449" si="71">IF(BP386&lt;200,100,IF(BP386&lt;300,200,IF(BP386&lt;400,300,IF(BP386&lt;500,400,IF(BP386&lt;600,500,IF(BP386&lt;700,600,IF(BP386&lt;800,700,IF(BP386&lt;900,800,900))))))))</f>
        <v>200</v>
      </c>
      <c r="CV386" s="10">
        <f t="shared" ref="CV386:CV449" si="72">($BP386*$S386)</f>
        <v>53631</v>
      </c>
      <c r="CW386" s="10">
        <f t="shared" si="64"/>
        <v>53.631</v>
      </c>
      <c r="CX386" s="8" t="str">
        <f t="shared" ref="CX386:CX449" si="73">IF(AND(BL386="Yes",BM386="Yes"),"Yes","No")</f>
        <v>No</v>
      </c>
      <c r="CY386" s="30" t="s">
        <v>11</v>
      </c>
      <c r="CZ386" s="30" t="s">
        <v>11</v>
      </c>
      <c r="DA386" s="31" t="s">
        <v>11</v>
      </c>
      <c r="DB386" s="31" t="s">
        <v>11</v>
      </c>
      <c r="DC386" s="8" t="str">
        <f t="shared" ref="DC386:DC449" si="74">IF(AF386="Yes","Yes","No")</f>
        <v>No</v>
      </c>
      <c r="DD386" s="8" t="s">
        <v>11</v>
      </c>
      <c r="DE386" s="30" t="s">
        <v>11</v>
      </c>
      <c r="DF386" s="10">
        <f t="shared" si="65"/>
        <v>52.958579999999991</v>
      </c>
      <c r="DG386" s="9">
        <f>IF(S386&lt;Monitors!$H$4,(S386*Monitors!$I$4)+Monitors!$J$4,IF(S386&lt;Monitors!$H$5,(S386*Monitors!$I$5)+Monitors!$J$5,IF(S386&lt;Monitors!$H$6,(S386*Monitors!$I$6)+Monitors!$J$6,IF(S386&lt;Monitors!$H$7,(Monitors!$I$7*S386)+Monitors!$J$7,IF(S386&lt;Monitors!$H$8,(S386*Monitors!$I$8)+Monitors!$J$8,IF(S386&lt;Monitors!$H$9,(S386*Monitors!$I$9)+Monitors!$J$9,IF(S386&lt;Monitors!$H$10,(S386*Monitors!$I$10)+Monitors!$J$10,IF(S386&lt;Monitors!$H$11,(S386*Monitors!$I$11)+Monitors!$J$11,Monitors!$J$12))))))))</f>
        <v>37.090000000000003</v>
      </c>
      <c r="DH386" s="10">
        <f>$DF386-(Monitors!$B$4*'All Data'!$W386)</f>
        <v>40.269479999999994</v>
      </c>
      <c r="DI386" s="10">
        <f>IF($CX386="Yes",DH386-(Monitors!$E$4*(DG386+(Monitors!$B$4*'All Data'!$W386))),'All Data'!DH386)</f>
        <v>40.269479999999994</v>
      </c>
      <c r="DJ386" s="10">
        <f>IF(DD386="Yes",'All Data'!DI386-(DG386*Monitors!$C$4),'All Data'!DI386)</f>
        <v>40.269479999999994</v>
      </c>
      <c r="DK386" s="10">
        <f>IF($DE386="Yes",DJ386-(DG386*Monitors!$D$4),'All Data'!DJ386)</f>
        <v>40.269479999999994</v>
      </c>
      <c r="DL386" s="10">
        <f>IF($CZ386="Yes",DK386-Monitors!$C$7,'All Data'!DK386)</f>
        <v>40.269479999999994</v>
      </c>
      <c r="DM386" s="10">
        <f>IF($DA386="Yes",DL386-Monitors!$D$7,'All Data'!DL386)</f>
        <v>40.269479999999994</v>
      </c>
      <c r="DN386" s="10">
        <f>IF(DB386="Yes",DM386-((DG386+(W386*Monitors!$B$4))*Monitors!$F$4),'All Data'!DM386)</f>
        <v>40.269479999999994</v>
      </c>
      <c r="DO386" s="8" t="str">
        <f t="shared" si="66"/>
        <v>No</v>
      </c>
      <c r="DP386" s="10">
        <v>2.1452400000000003</v>
      </c>
      <c r="DQ386" s="10">
        <v>14.644759999999998</v>
      </c>
      <c r="DR386" s="10">
        <v>14.644759999999998</v>
      </c>
      <c r="DS386" s="9">
        <v>17.323001231982389</v>
      </c>
      <c r="DT386" s="9" t="s">
        <v>23</v>
      </c>
      <c r="DU386" s="14">
        <v>0</v>
      </c>
    </row>
    <row r="387" spans="1:125" ht="18" customHeight="1">
      <c r="A387" s="29">
        <v>386</v>
      </c>
      <c r="B387" s="29">
        <v>43</v>
      </c>
      <c r="C387" s="29">
        <v>918</v>
      </c>
      <c r="D387" s="21">
        <v>41355</v>
      </c>
      <c r="E387" s="21">
        <v>41354</v>
      </c>
      <c r="F387" s="21">
        <v>41372</v>
      </c>
      <c r="G387" s="20" t="s">
        <v>233</v>
      </c>
      <c r="H387" s="20" t="s">
        <v>967</v>
      </c>
      <c r="I387" s="22">
        <v>6</v>
      </c>
      <c r="J387" s="20" t="s">
        <v>5</v>
      </c>
      <c r="K387" s="20" t="s">
        <v>26</v>
      </c>
      <c r="L387" s="20" t="s">
        <v>6</v>
      </c>
      <c r="M387" s="23" t="s">
        <v>26</v>
      </c>
      <c r="N387" s="23" t="s">
        <v>7</v>
      </c>
      <c r="O387" s="23" t="s">
        <v>26</v>
      </c>
      <c r="P387" s="24">
        <v>11.5</v>
      </c>
      <c r="Q387" s="24">
        <v>20.5</v>
      </c>
      <c r="R387" s="24">
        <v>23.6</v>
      </c>
      <c r="S387" s="24">
        <v>236.92</v>
      </c>
      <c r="T387" s="24">
        <v>1.78</v>
      </c>
      <c r="U387" s="24">
        <v>1080</v>
      </c>
      <c r="V387" s="24">
        <v>1920</v>
      </c>
      <c r="W387" s="24">
        <v>2.0699999999999998</v>
      </c>
      <c r="X387" s="23" t="s">
        <v>47</v>
      </c>
      <c r="Y387" s="23" t="s">
        <v>47</v>
      </c>
      <c r="Z387" s="24">
        <v>8752</v>
      </c>
      <c r="AA387" s="24">
        <v>60</v>
      </c>
      <c r="AB387" s="24">
        <v>170</v>
      </c>
      <c r="AC387" s="24">
        <v>160</v>
      </c>
      <c r="AD387" s="23" t="s">
        <v>28</v>
      </c>
      <c r="AE387" s="23" t="s">
        <v>23</v>
      </c>
      <c r="AF387" s="23" t="s">
        <v>11</v>
      </c>
      <c r="AG387" s="23" t="s">
        <v>1194</v>
      </c>
      <c r="AH387" s="23" t="s">
        <v>1194</v>
      </c>
      <c r="AI387" s="23" t="s">
        <v>57</v>
      </c>
      <c r="AJ387" s="23" t="s">
        <v>11</v>
      </c>
      <c r="AK387" s="23" t="s">
        <v>23</v>
      </c>
      <c r="AL387" s="23" t="s">
        <v>25</v>
      </c>
      <c r="AM387" s="23" t="s">
        <v>26</v>
      </c>
      <c r="AN387" s="23" t="s">
        <v>14</v>
      </c>
      <c r="AO387" s="23" t="s">
        <v>26</v>
      </c>
      <c r="AP387" s="23" t="s">
        <v>14</v>
      </c>
      <c r="AQ387" s="23" t="s">
        <v>26</v>
      </c>
      <c r="AR387" s="23"/>
      <c r="AS387" s="23" t="s">
        <v>25</v>
      </c>
      <c r="AT387" s="23" t="s">
        <v>26</v>
      </c>
      <c r="AU387" s="23" t="s">
        <v>14</v>
      </c>
      <c r="AV387" s="25" t="s">
        <v>26</v>
      </c>
      <c r="AW387" s="25" t="s">
        <v>26</v>
      </c>
      <c r="AX387" s="26">
        <v>23.6</v>
      </c>
      <c r="AY387" s="26">
        <v>236.92</v>
      </c>
      <c r="AZ387" s="25" t="s">
        <v>14</v>
      </c>
      <c r="BA387" s="25" t="s">
        <v>14</v>
      </c>
      <c r="BB387" s="23" t="s">
        <v>26</v>
      </c>
      <c r="BC387" s="23" t="s">
        <v>15</v>
      </c>
      <c r="BD387" s="23" t="s">
        <v>26</v>
      </c>
      <c r="BE387" s="23" t="s">
        <v>11</v>
      </c>
      <c r="BF387" s="23" t="s">
        <v>969</v>
      </c>
      <c r="BG387" s="23" t="s">
        <v>11</v>
      </c>
      <c r="BH387" s="23" t="s">
        <v>368</v>
      </c>
      <c r="BI387" s="23" t="s">
        <v>23</v>
      </c>
      <c r="BJ387" s="23" t="s">
        <v>18</v>
      </c>
      <c r="BK387" s="23" t="s">
        <v>11</v>
      </c>
      <c r="BL387" s="23" t="s">
        <v>11</v>
      </c>
      <c r="BM387" s="23" t="s">
        <v>11</v>
      </c>
      <c r="BN387" s="23" t="s">
        <v>210</v>
      </c>
      <c r="BO387" s="24">
        <v>0</v>
      </c>
      <c r="BP387" s="24">
        <v>172</v>
      </c>
      <c r="BQ387" s="24">
        <v>250</v>
      </c>
      <c r="BR387" s="24">
        <v>88</v>
      </c>
      <c r="BS387" s="24">
        <v>172</v>
      </c>
      <c r="BT387" s="23" t="s">
        <v>20</v>
      </c>
      <c r="BU387" s="23" t="s">
        <v>20</v>
      </c>
      <c r="BV387" s="24">
        <v>16.8</v>
      </c>
      <c r="BW387" s="24">
        <v>0.24</v>
      </c>
      <c r="BX387" s="24">
        <v>0</v>
      </c>
      <c r="BY387" s="24">
        <v>0.2</v>
      </c>
      <c r="BZ387" s="27">
        <v>0.24</v>
      </c>
      <c r="CA387" s="27">
        <v>0.2</v>
      </c>
      <c r="CB387" s="25" t="s">
        <v>20</v>
      </c>
      <c r="CC387" s="25" t="s">
        <v>20</v>
      </c>
      <c r="CD387" s="28">
        <v>0</v>
      </c>
      <c r="CE387" s="28">
        <v>0</v>
      </c>
      <c r="CF387" s="28">
        <v>0</v>
      </c>
      <c r="CG387" s="28">
        <v>0</v>
      </c>
      <c r="CH387" s="28">
        <v>22.66</v>
      </c>
      <c r="CI387" s="28">
        <v>0.5</v>
      </c>
      <c r="CJ387" s="28">
        <v>0.5</v>
      </c>
      <c r="CK387" s="28">
        <v>0</v>
      </c>
      <c r="CL387" s="28">
        <v>0</v>
      </c>
      <c r="CM387" s="28">
        <v>0.99</v>
      </c>
      <c r="CN387" s="28">
        <v>0</v>
      </c>
      <c r="CO387" s="28">
        <v>1</v>
      </c>
      <c r="CP387" s="30" t="s">
        <v>5</v>
      </c>
      <c r="CQ387" s="8">
        <f t="shared" si="67"/>
        <v>8737.1264561877415</v>
      </c>
      <c r="CR387" s="8">
        <f t="shared" si="68"/>
        <v>24</v>
      </c>
      <c r="CS387" s="8">
        <f t="shared" si="69"/>
        <v>2.5</v>
      </c>
      <c r="CT387" s="8">
        <f t="shared" si="70"/>
        <v>30</v>
      </c>
      <c r="CU387" s="8">
        <f t="shared" si="71"/>
        <v>100</v>
      </c>
      <c r="CV387" s="10">
        <f t="shared" si="72"/>
        <v>40750.239999999998</v>
      </c>
      <c r="CW387" s="10">
        <f t="shared" ref="CW387:CW450" si="75">CV387/1000</f>
        <v>40.750239999999998</v>
      </c>
      <c r="CX387" s="8" t="str">
        <f t="shared" si="73"/>
        <v>No</v>
      </c>
      <c r="CY387" s="30" t="s">
        <v>11</v>
      </c>
      <c r="CZ387" s="30" t="s">
        <v>11</v>
      </c>
      <c r="DA387" s="31" t="s">
        <v>11</v>
      </c>
      <c r="DB387" s="31" t="s">
        <v>11</v>
      </c>
      <c r="DC387" s="8" t="str">
        <f t="shared" si="74"/>
        <v>No</v>
      </c>
      <c r="DD387" s="8" t="s">
        <v>11</v>
      </c>
      <c r="DE387" s="30" t="s">
        <v>11</v>
      </c>
      <c r="DF387" s="10">
        <f t="shared" ref="DF387:DF450" si="76">((BV387*0.35)+(BW387*0.65))*(365*24)/1000</f>
        <v>52.875359999999993</v>
      </c>
      <c r="DG387" s="9">
        <f>IF(S387&lt;Monitors!$H$4,(S387*Monitors!$I$4)+Monitors!$J$4,IF(S387&lt;Monitors!$H$5,(S387*Monitors!$I$5)+Monitors!$J$5,IF(S387&lt;Monitors!$H$6,(S387*Monitors!$I$6)+Monitors!$J$6,IF(S387&lt;Monitors!$H$7,(Monitors!$I$7*S387)+Monitors!$J$7,IF(S387&lt;Monitors!$H$8,(S387*Monitors!$I$8)+Monitors!$J$8,IF(S387&lt;Monitors!$H$9,(S387*Monitors!$I$9)+Monitors!$J$9,IF(S387&lt;Monitors!$H$10,(S387*Monitors!$I$10)+Monitors!$J$10,IF(S387&lt;Monitors!$H$11,(S387*Monitors!$I$11)+Monitors!$J$11,Monitors!$J$12))))))))</f>
        <v>40.384</v>
      </c>
      <c r="DH387" s="10">
        <f>$DF387-(Monitors!$B$4*'All Data'!$W387)</f>
        <v>40.186259999999997</v>
      </c>
      <c r="DI387" s="10">
        <f>IF($CX387="Yes",DH387-(Monitors!$E$4*(DG387+(Monitors!$B$4*'All Data'!$W387))),'All Data'!DH387)</f>
        <v>40.186259999999997</v>
      </c>
      <c r="DJ387" s="10">
        <f>IF(DD387="Yes",'All Data'!DI387-(DG387*Monitors!$C$4),'All Data'!DI387)</f>
        <v>40.186259999999997</v>
      </c>
      <c r="DK387" s="10">
        <f>IF($DE387="Yes",DJ387-(DG387*Monitors!$D$4),'All Data'!DJ387)</f>
        <v>40.186259999999997</v>
      </c>
      <c r="DL387" s="10">
        <f>IF($CZ387="Yes",DK387-Monitors!$C$7,'All Data'!DK387)</f>
        <v>40.186259999999997</v>
      </c>
      <c r="DM387" s="10">
        <f>IF($DA387="Yes",DL387-Monitors!$D$7,'All Data'!DL387)</f>
        <v>40.186259999999997</v>
      </c>
      <c r="DN387" s="10">
        <f>IF(DB387="Yes",DM387-((DG387+(W387*Monitors!$B$4))*Monitors!$F$4),'All Data'!DM387)</f>
        <v>40.186259999999997</v>
      </c>
      <c r="DO387" s="8" t="str">
        <f t="shared" ref="DO387:DO450" si="77">IF(DN387&lt;=DG387,"Yes","No")</f>
        <v>Yes</v>
      </c>
      <c r="DP387" s="10">
        <v>1.6300095999999999</v>
      </c>
      <c r="DQ387" s="10">
        <v>15.169990400000001</v>
      </c>
      <c r="DR387" s="10">
        <v>15.169990400000001</v>
      </c>
      <c r="DS387" s="9">
        <v>22.497850054448531</v>
      </c>
      <c r="DT387" s="9" t="s">
        <v>23</v>
      </c>
      <c r="DU387" s="14">
        <v>0</v>
      </c>
    </row>
    <row r="388" spans="1:125" ht="18" customHeight="1">
      <c r="A388" s="29">
        <v>387</v>
      </c>
      <c r="B388" s="29">
        <v>46</v>
      </c>
      <c r="C388" s="29">
        <v>1165</v>
      </c>
      <c r="D388" s="21">
        <v>41837</v>
      </c>
      <c r="E388" s="21">
        <v>41835</v>
      </c>
      <c r="F388" s="21">
        <v>41837</v>
      </c>
      <c r="G388" s="20" t="s">
        <v>233</v>
      </c>
      <c r="H388" s="20"/>
      <c r="I388" s="22">
        <v>6</v>
      </c>
      <c r="J388" s="20" t="s">
        <v>5</v>
      </c>
      <c r="K388" s="20"/>
      <c r="L388" s="20" t="s">
        <v>6</v>
      </c>
      <c r="M388" s="23"/>
      <c r="N388" s="23" t="s">
        <v>7</v>
      </c>
      <c r="O388" s="23"/>
      <c r="P388" s="24">
        <v>115</v>
      </c>
      <c r="Q388" s="24">
        <v>205</v>
      </c>
      <c r="R388" s="24">
        <v>23.6</v>
      </c>
      <c r="S388" s="24">
        <v>237</v>
      </c>
      <c r="T388" s="24">
        <v>1.78</v>
      </c>
      <c r="U388" s="24">
        <v>1080</v>
      </c>
      <c r="V388" s="24">
        <v>1920</v>
      </c>
      <c r="W388" s="24">
        <v>2.0699999999999998</v>
      </c>
      <c r="X388" s="23" t="s">
        <v>47</v>
      </c>
      <c r="Y388" s="23" t="s">
        <v>47</v>
      </c>
      <c r="Z388" s="24">
        <v>8752</v>
      </c>
      <c r="AA388" s="24">
        <v>60</v>
      </c>
      <c r="AB388" s="24">
        <v>170</v>
      </c>
      <c r="AC388" s="24">
        <v>160</v>
      </c>
      <c r="AD388" s="23" t="s">
        <v>396</v>
      </c>
      <c r="AE388" s="23" t="s">
        <v>23</v>
      </c>
      <c r="AF388" s="23" t="s">
        <v>11</v>
      </c>
      <c r="AG388" s="23"/>
      <c r="AH388" s="23"/>
      <c r="AI388" s="23" t="s">
        <v>57</v>
      </c>
      <c r="AJ388" s="23" t="s">
        <v>11</v>
      </c>
      <c r="AK388" s="23" t="s">
        <v>11</v>
      </c>
      <c r="AL388" s="23" t="s">
        <v>129</v>
      </c>
      <c r="AM388" s="23"/>
      <c r="AN388" s="23" t="s">
        <v>14</v>
      </c>
      <c r="AO388" s="23"/>
      <c r="AP388" s="23" t="s">
        <v>36</v>
      </c>
      <c r="AQ388" s="23"/>
      <c r="AR388" s="23"/>
      <c r="AS388" s="23" t="s">
        <v>129</v>
      </c>
      <c r="AT388" s="23"/>
      <c r="AU388" s="23" t="s">
        <v>14</v>
      </c>
      <c r="AV388" s="25"/>
      <c r="AW388" s="25"/>
      <c r="AX388" s="26">
        <v>23.6</v>
      </c>
      <c r="AY388" s="26">
        <v>237</v>
      </c>
      <c r="AZ388" s="25" t="s">
        <v>14</v>
      </c>
      <c r="BA388" s="25" t="s">
        <v>14</v>
      </c>
      <c r="BB388" s="23"/>
      <c r="BC388" s="23" t="s">
        <v>15</v>
      </c>
      <c r="BD388" s="23"/>
      <c r="BE388" s="23" t="s">
        <v>11</v>
      </c>
      <c r="BF388" s="23" t="s">
        <v>393</v>
      </c>
      <c r="BG388" s="23" t="s">
        <v>11</v>
      </c>
      <c r="BH388" s="23" t="s">
        <v>17</v>
      </c>
      <c r="BI388" s="23"/>
      <c r="BJ388" s="23"/>
      <c r="BK388" s="23" t="s">
        <v>11</v>
      </c>
      <c r="BL388" s="23" t="s">
        <v>11</v>
      </c>
      <c r="BM388" s="23"/>
      <c r="BN388" s="23"/>
      <c r="BO388" s="24">
        <v>118.6</v>
      </c>
      <c r="BP388" s="24">
        <v>298.3</v>
      </c>
      <c r="BQ388" s="24">
        <v>298.3</v>
      </c>
      <c r="BR388" s="24">
        <v>228.1</v>
      </c>
      <c r="BS388" s="24">
        <v>202.4</v>
      </c>
      <c r="BT388" s="23"/>
      <c r="BU388" s="23"/>
      <c r="BV388" s="24">
        <v>16.899999999999999</v>
      </c>
      <c r="BW388" s="24">
        <v>0.28000000000000003</v>
      </c>
      <c r="BX388" s="23"/>
      <c r="BY388" s="24">
        <v>0.22</v>
      </c>
      <c r="BZ388" s="27">
        <v>0.28000000000000003</v>
      </c>
      <c r="CA388" s="27">
        <v>0.22</v>
      </c>
      <c r="CB388" s="25"/>
      <c r="CC388" s="25" t="s">
        <v>780</v>
      </c>
      <c r="CD388" s="28">
        <v>16.84</v>
      </c>
      <c r="CE388" s="28">
        <v>0.34</v>
      </c>
      <c r="CF388" s="25"/>
      <c r="CG388" s="28">
        <v>0.28000000000000003</v>
      </c>
      <c r="CH388" s="28">
        <v>22.64</v>
      </c>
      <c r="CI388" s="28">
        <v>0.5</v>
      </c>
      <c r="CJ388" s="28">
        <v>0.5</v>
      </c>
      <c r="CK388" s="25"/>
      <c r="CL388" s="25"/>
      <c r="CM388" s="28">
        <v>0.55000000000000004</v>
      </c>
      <c r="CN388" s="25"/>
      <c r="CO388" s="28">
        <v>0</v>
      </c>
      <c r="CP388" s="30" t="s">
        <v>5</v>
      </c>
      <c r="CQ388" s="8">
        <f t="shared" si="67"/>
        <v>8734.1772151898731</v>
      </c>
      <c r="CR388" s="8">
        <f t="shared" si="68"/>
        <v>24</v>
      </c>
      <c r="CS388" s="8">
        <f t="shared" si="69"/>
        <v>2.5</v>
      </c>
      <c r="CT388" s="8">
        <f t="shared" si="70"/>
        <v>30</v>
      </c>
      <c r="CU388" s="8">
        <f t="shared" si="71"/>
        <v>200</v>
      </c>
      <c r="CV388" s="10">
        <f t="shared" si="72"/>
        <v>70697.100000000006</v>
      </c>
      <c r="CW388" s="10">
        <f t="shared" si="75"/>
        <v>70.697100000000006</v>
      </c>
      <c r="CX388" s="8" t="str">
        <f t="shared" si="73"/>
        <v>No</v>
      </c>
      <c r="CY388" s="30" t="s">
        <v>11</v>
      </c>
      <c r="CZ388" s="30" t="s">
        <v>11</v>
      </c>
      <c r="DA388" s="31" t="s">
        <v>11</v>
      </c>
      <c r="DB388" s="31" t="s">
        <v>11</v>
      </c>
      <c r="DC388" s="8" t="str">
        <f t="shared" si="74"/>
        <v>No</v>
      </c>
      <c r="DD388" s="8" t="s">
        <v>11</v>
      </c>
      <c r="DE388" s="30" t="s">
        <v>11</v>
      </c>
      <c r="DF388" s="10">
        <f t="shared" si="76"/>
        <v>53.409719999999993</v>
      </c>
      <c r="DG388" s="9">
        <f>IF(S388&lt;Monitors!$H$4,(S388*Monitors!$I$4)+Monitors!$J$4,IF(S388&lt;Monitors!$H$5,(S388*Monitors!$I$5)+Monitors!$J$5,IF(S388&lt;Monitors!$H$6,(S388*Monitors!$I$6)+Monitors!$J$6,IF(S388&lt;Monitors!$H$7,(Monitors!$I$7*S388)+Monitors!$J$7,IF(S388&lt;Monitors!$H$8,(S388*Monitors!$I$8)+Monitors!$J$8,IF(S388&lt;Monitors!$H$9,(S388*Monitors!$I$9)+Monitors!$J$9,IF(S388&lt;Monitors!$H$10,(S388*Monitors!$I$10)+Monitors!$J$10,IF(S388&lt;Monitors!$H$11,(S388*Monitors!$I$11)+Monitors!$J$11,Monitors!$J$12))))))))</f>
        <v>40.400000000000006</v>
      </c>
      <c r="DH388" s="10">
        <f>$DF388-(Monitors!$B$4*'All Data'!$W388)</f>
        <v>40.720619999999997</v>
      </c>
      <c r="DI388" s="10">
        <f>IF($CX388="Yes",DH388-(Monitors!$E$4*(DG388+(Monitors!$B$4*'All Data'!$W388))),'All Data'!DH388)</f>
        <v>40.720619999999997</v>
      </c>
      <c r="DJ388" s="10">
        <f>IF(DD388="Yes",'All Data'!DI388-(DG388*Monitors!$C$4),'All Data'!DI388)</f>
        <v>40.720619999999997</v>
      </c>
      <c r="DK388" s="10">
        <f>IF($DE388="Yes",DJ388-(DG388*Monitors!$D$4),'All Data'!DJ388)</f>
        <v>40.720619999999997</v>
      </c>
      <c r="DL388" s="10">
        <f>IF($CZ388="Yes",DK388-Monitors!$C$7,'All Data'!DK388)</f>
        <v>40.720619999999997</v>
      </c>
      <c r="DM388" s="10">
        <f>IF($DA388="Yes",DL388-Monitors!$D$7,'All Data'!DL388)</f>
        <v>40.720619999999997</v>
      </c>
      <c r="DN388" s="10">
        <f>IF(DB388="Yes",DM388-((DG388+(W388*Monitors!$B$4))*Monitors!$F$4),'All Data'!DM388)</f>
        <v>40.720619999999997</v>
      </c>
      <c r="DO388" s="8" t="str">
        <f t="shared" si="77"/>
        <v>No</v>
      </c>
      <c r="DP388" s="10">
        <v>2.8278840000000005</v>
      </c>
      <c r="DQ388" s="10">
        <v>14.072115999999998</v>
      </c>
      <c r="DR388" s="10">
        <v>14.072115999999998</v>
      </c>
      <c r="DS388" s="9">
        <v>22.505319606149008</v>
      </c>
      <c r="DT388" s="9" t="s">
        <v>23</v>
      </c>
      <c r="DU388" s="14">
        <v>0</v>
      </c>
    </row>
    <row r="389" spans="1:125" ht="18" customHeight="1">
      <c r="A389" s="29">
        <v>388</v>
      </c>
      <c r="B389" s="29">
        <v>47</v>
      </c>
      <c r="C389" s="29">
        <v>184</v>
      </c>
      <c r="D389" s="21">
        <v>41623</v>
      </c>
      <c r="E389" s="21">
        <v>41624</v>
      </c>
      <c r="F389" s="21">
        <v>41631</v>
      </c>
      <c r="G389" s="20" t="s">
        <v>4</v>
      </c>
      <c r="H389" s="20" t="s">
        <v>26</v>
      </c>
      <c r="I389" s="22">
        <v>6</v>
      </c>
      <c r="J389" s="20" t="s">
        <v>5</v>
      </c>
      <c r="K389" s="20" t="s">
        <v>26</v>
      </c>
      <c r="L389" s="20" t="s">
        <v>27</v>
      </c>
      <c r="M389" s="23" t="s">
        <v>27</v>
      </c>
      <c r="N389" s="23" t="s">
        <v>7</v>
      </c>
      <c r="O389" s="23" t="s">
        <v>26</v>
      </c>
      <c r="P389" s="24">
        <v>11.7</v>
      </c>
      <c r="Q389" s="24">
        <v>20.7</v>
      </c>
      <c r="R389" s="24">
        <v>23.8</v>
      </c>
      <c r="S389" s="24">
        <v>242.19</v>
      </c>
      <c r="T389" s="24">
        <v>1.78</v>
      </c>
      <c r="U389" s="24">
        <v>1080</v>
      </c>
      <c r="V389" s="24">
        <v>1920</v>
      </c>
      <c r="W389" s="24">
        <v>2.0699999999999998</v>
      </c>
      <c r="X389" s="23" t="s">
        <v>47</v>
      </c>
      <c r="Y389" s="23" t="s">
        <v>47</v>
      </c>
      <c r="Z389" s="24">
        <v>8547</v>
      </c>
      <c r="AA389" s="24">
        <v>60</v>
      </c>
      <c r="AB389" s="24">
        <v>170</v>
      </c>
      <c r="AC389" s="24">
        <v>160</v>
      </c>
      <c r="AD389" s="23" t="s">
        <v>637</v>
      </c>
      <c r="AE389" s="23" t="s">
        <v>23</v>
      </c>
      <c r="AF389" s="23" t="s">
        <v>11</v>
      </c>
      <c r="AG389" s="23" t="s">
        <v>26</v>
      </c>
      <c r="AH389" s="23" t="s">
        <v>26</v>
      </c>
      <c r="AI389" s="23" t="s">
        <v>12</v>
      </c>
      <c r="AJ389" s="23" t="s">
        <v>23</v>
      </c>
      <c r="AK389" s="23" t="s">
        <v>23</v>
      </c>
      <c r="AL389" s="23" t="s">
        <v>276</v>
      </c>
      <c r="AM389" s="23" t="s">
        <v>797</v>
      </c>
      <c r="AN389" s="23" t="s">
        <v>14</v>
      </c>
      <c r="AO389" s="23" t="s">
        <v>26</v>
      </c>
      <c r="AP389" s="23" t="s">
        <v>36</v>
      </c>
      <c r="AQ389" s="23" t="s">
        <v>14</v>
      </c>
      <c r="AR389" s="23"/>
      <c r="AS389" s="23" t="s">
        <v>276</v>
      </c>
      <c r="AT389" s="23" t="s">
        <v>797</v>
      </c>
      <c r="AU389" s="23" t="s">
        <v>14</v>
      </c>
      <c r="AV389" s="25" t="s">
        <v>26</v>
      </c>
      <c r="AW389" s="25" t="s">
        <v>14</v>
      </c>
      <c r="AX389" s="26">
        <v>23.8</v>
      </c>
      <c r="AY389" s="26">
        <v>242.19</v>
      </c>
      <c r="AZ389" s="25" t="s">
        <v>14</v>
      </c>
      <c r="BA389" s="25" t="s">
        <v>14</v>
      </c>
      <c r="BB389" s="23" t="s">
        <v>14</v>
      </c>
      <c r="BC389" s="23" t="s">
        <v>15</v>
      </c>
      <c r="BD389" s="23" t="s">
        <v>26</v>
      </c>
      <c r="BE389" s="23" t="s">
        <v>11</v>
      </c>
      <c r="BF389" s="23" t="s">
        <v>639</v>
      </c>
      <c r="BG389" s="23" t="s">
        <v>11</v>
      </c>
      <c r="BH389" s="23" t="s">
        <v>17</v>
      </c>
      <c r="BI389" s="23" t="s">
        <v>14</v>
      </c>
      <c r="BJ389" s="23"/>
      <c r="BK389" s="23" t="s">
        <v>11</v>
      </c>
      <c r="BL389" s="23" t="s">
        <v>11</v>
      </c>
      <c r="BM389" s="23" t="s">
        <v>11</v>
      </c>
      <c r="BN389" s="23"/>
      <c r="BO389" s="24">
        <v>3.9</v>
      </c>
      <c r="BP389" s="24">
        <v>274.39999999999998</v>
      </c>
      <c r="BQ389" s="24">
        <v>274.39999999999998</v>
      </c>
      <c r="BR389" s="24">
        <v>215</v>
      </c>
      <c r="BS389" s="24">
        <v>200</v>
      </c>
      <c r="BT389" s="23"/>
      <c r="BU389" s="23"/>
      <c r="BV389" s="24">
        <v>16.96</v>
      </c>
      <c r="BW389" s="24">
        <v>0.3</v>
      </c>
      <c r="BX389" s="23"/>
      <c r="BY389" s="24">
        <v>0.24</v>
      </c>
      <c r="BZ389" s="27">
        <v>0.3</v>
      </c>
      <c r="CA389" s="27">
        <v>0.24</v>
      </c>
      <c r="CB389" s="25"/>
      <c r="CC389" s="25"/>
      <c r="CD389" s="28">
        <v>17.149999999999999</v>
      </c>
      <c r="CE389" s="28">
        <v>0.34</v>
      </c>
      <c r="CF389" s="25"/>
      <c r="CG389" s="28">
        <v>0.28000000000000003</v>
      </c>
      <c r="CH389" s="28">
        <v>23</v>
      </c>
      <c r="CI389" s="28">
        <v>0.5</v>
      </c>
      <c r="CJ389" s="28">
        <v>0.5</v>
      </c>
      <c r="CK389" s="28">
        <v>0</v>
      </c>
      <c r="CL389" s="28">
        <v>0</v>
      </c>
      <c r="CM389" s="28">
        <v>0.9</v>
      </c>
      <c r="CN389" s="25"/>
      <c r="CO389" s="28">
        <v>0</v>
      </c>
      <c r="CP389" s="30" t="s">
        <v>5</v>
      </c>
      <c r="CQ389" s="8">
        <f t="shared" si="67"/>
        <v>8547.0085470085469</v>
      </c>
      <c r="CR389" s="8">
        <f t="shared" si="68"/>
        <v>24</v>
      </c>
      <c r="CS389" s="8">
        <f t="shared" si="69"/>
        <v>2.5</v>
      </c>
      <c r="CT389" s="8">
        <f t="shared" si="70"/>
        <v>30</v>
      </c>
      <c r="CU389" s="8">
        <f t="shared" si="71"/>
        <v>200</v>
      </c>
      <c r="CV389" s="10">
        <f t="shared" si="72"/>
        <v>66456.935999999987</v>
      </c>
      <c r="CW389" s="10">
        <f t="shared" si="75"/>
        <v>66.456935999999985</v>
      </c>
      <c r="CX389" s="8" t="str">
        <f t="shared" si="73"/>
        <v>No</v>
      </c>
      <c r="CY389" s="30" t="s">
        <v>11</v>
      </c>
      <c r="CZ389" s="30" t="s">
        <v>11</v>
      </c>
      <c r="DA389" s="31" t="s">
        <v>11</v>
      </c>
      <c r="DB389" s="31" t="s">
        <v>11</v>
      </c>
      <c r="DC389" s="8" t="str">
        <f t="shared" si="74"/>
        <v>No</v>
      </c>
      <c r="DD389" s="8" t="s">
        <v>11</v>
      </c>
      <c r="DE389" s="30" t="s">
        <v>11</v>
      </c>
      <c r="DF389" s="10">
        <f t="shared" si="76"/>
        <v>53.707560000000008</v>
      </c>
      <c r="DG389" s="9">
        <f>IF(S389&lt;Monitors!$H$4,(S389*Monitors!$I$4)+Monitors!$J$4,IF(S389&lt;Monitors!$H$5,(S389*Monitors!$I$5)+Monitors!$J$5,IF(S389&lt;Monitors!$H$6,(S389*Monitors!$I$6)+Monitors!$J$6,IF(S389&lt;Monitors!$H$7,(Monitors!$I$7*S389)+Monitors!$J$7,IF(S389&lt;Monitors!$H$8,(S389*Monitors!$I$8)+Monitors!$J$8,IF(S389&lt;Monitors!$H$9,(S389*Monitors!$I$9)+Monitors!$J$9,IF(S389&lt;Monitors!$H$10,(S389*Monitors!$I$10)+Monitors!$J$10,IF(S389&lt;Monitors!$H$11,(S389*Monitors!$I$11)+Monitors!$J$11,Monitors!$J$12))))))))</f>
        <v>41.438000000000002</v>
      </c>
      <c r="DH389" s="10">
        <f>$DF389-(Monitors!$B$4*'All Data'!$W389)</f>
        <v>41.018460000000012</v>
      </c>
      <c r="DI389" s="10">
        <f>IF($CX389="Yes",DH389-(Monitors!$E$4*(DG389+(Monitors!$B$4*'All Data'!$W389))),'All Data'!DH389)</f>
        <v>41.018460000000012</v>
      </c>
      <c r="DJ389" s="10">
        <f>IF(DD389="Yes",'All Data'!DI389-(DG389*Monitors!$C$4),'All Data'!DI389)</f>
        <v>41.018460000000012</v>
      </c>
      <c r="DK389" s="10">
        <f>IF($DE389="Yes",DJ389-(DG389*Monitors!$D$4),'All Data'!DJ389)</f>
        <v>41.018460000000012</v>
      </c>
      <c r="DL389" s="10">
        <f>IF($CZ389="Yes",DK389-Monitors!$C$7,'All Data'!DK389)</f>
        <v>41.018460000000012</v>
      </c>
      <c r="DM389" s="10">
        <f>IF($DA389="Yes",DL389-Monitors!$D$7,'All Data'!DL389)</f>
        <v>41.018460000000012</v>
      </c>
      <c r="DN389" s="10">
        <f>IF(DB389="Yes",DM389-((DG389+(W389*Monitors!$B$4))*Monitors!$F$4),'All Data'!DM389)</f>
        <v>41.018460000000012</v>
      </c>
      <c r="DO389" s="8" t="str">
        <f t="shared" si="77"/>
        <v>Yes</v>
      </c>
      <c r="DP389" s="10">
        <v>2.6582774399999995</v>
      </c>
      <c r="DQ389" s="10">
        <v>14.301722560000002</v>
      </c>
      <c r="DR389" s="10">
        <v>14.301722560000002</v>
      </c>
      <c r="DS389" s="9">
        <v>22.989620787962785</v>
      </c>
      <c r="DT389" s="9" t="s">
        <v>23</v>
      </c>
      <c r="DU389" s="14">
        <v>0</v>
      </c>
    </row>
    <row r="390" spans="1:125" ht="18" customHeight="1">
      <c r="A390" s="29">
        <v>389</v>
      </c>
      <c r="B390" s="29">
        <v>24</v>
      </c>
      <c r="C390" s="29">
        <v>225</v>
      </c>
      <c r="D390" s="21">
        <v>41522</v>
      </c>
      <c r="E390" s="21">
        <v>41778</v>
      </c>
      <c r="F390" s="21">
        <v>41781</v>
      </c>
      <c r="G390" s="20" t="s">
        <v>4</v>
      </c>
      <c r="H390" s="20" t="s">
        <v>26</v>
      </c>
      <c r="I390" s="22">
        <v>6</v>
      </c>
      <c r="J390" s="20" t="s">
        <v>5</v>
      </c>
      <c r="K390" s="20" t="s">
        <v>26</v>
      </c>
      <c r="L390" s="20" t="s">
        <v>27</v>
      </c>
      <c r="M390" s="23" t="s">
        <v>27</v>
      </c>
      <c r="N390" s="23" t="s">
        <v>7</v>
      </c>
      <c r="O390" s="23" t="s">
        <v>26</v>
      </c>
      <c r="P390" s="24">
        <v>11.7</v>
      </c>
      <c r="Q390" s="24">
        <v>20.7</v>
      </c>
      <c r="R390" s="24">
        <v>23.8</v>
      </c>
      <c r="S390" s="24">
        <v>242.19</v>
      </c>
      <c r="T390" s="24">
        <v>1.78</v>
      </c>
      <c r="U390" s="24">
        <v>1080</v>
      </c>
      <c r="V390" s="24">
        <v>1920</v>
      </c>
      <c r="W390" s="24">
        <v>2.0699999999999998</v>
      </c>
      <c r="X390" s="23" t="s">
        <v>47</v>
      </c>
      <c r="Y390" s="23" t="s">
        <v>47</v>
      </c>
      <c r="Z390" s="24">
        <v>8547</v>
      </c>
      <c r="AA390" s="24">
        <v>60</v>
      </c>
      <c r="AB390" s="24">
        <v>178</v>
      </c>
      <c r="AC390" s="24">
        <v>178</v>
      </c>
      <c r="AD390" s="23" t="s">
        <v>28</v>
      </c>
      <c r="AE390" s="23" t="s">
        <v>23</v>
      </c>
      <c r="AF390" s="23" t="s">
        <v>11</v>
      </c>
      <c r="AG390" s="23" t="s">
        <v>26</v>
      </c>
      <c r="AH390" s="23" t="s">
        <v>26</v>
      </c>
      <c r="AI390" s="23" t="s">
        <v>12</v>
      </c>
      <c r="AJ390" s="23" t="s">
        <v>11</v>
      </c>
      <c r="AK390" s="23" t="s">
        <v>23</v>
      </c>
      <c r="AL390" s="23" t="s">
        <v>107</v>
      </c>
      <c r="AM390" s="23" t="s">
        <v>797</v>
      </c>
      <c r="AN390" s="23" t="s">
        <v>14</v>
      </c>
      <c r="AO390" s="23" t="s">
        <v>14</v>
      </c>
      <c r="AP390" s="23" t="s">
        <v>36</v>
      </c>
      <c r="AQ390" s="23" t="s">
        <v>14</v>
      </c>
      <c r="AR390" s="23"/>
      <c r="AS390" s="23" t="s">
        <v>107</v>
      </c>
      <c r="AT390" s="23" t="s">
        <v>797</v>
      </c>
      <c r="AU390" s="23" t="s">
        <v>14</v>
      </c>
      <c r="AV390" s="25" t="s">
        <v>14</v>
      </c>
      <c r="AW390" s="25" t="s">
        <v>14</v>
      </c>
      <c r="AX390" s="26">
        <v>23.8</v>
      </c>
      <c r="AY390" s="26">
        <v>242.19</v>
      </c>
      <c r="AZ390" s="25" t="s">
        <v>14</v>
      </c>
      <c r="BA390" s="25" t="s">
        <v>14</v>
      </c>
      <c r="BB390" s="23" t="s">
        <v>14</v>
      </c>
      <c r="BC390" s="23" t="s">
        <v>15</v>
      </c>
      <c r="BD390" s="23" t="s">
        <v>14</v>
      </c>
      <c r="BE390" s="23" t="s">
        <v>11</v>
      </c>
      <c r="BF390" s="23" t="s">
        <v>639</v>
      </c>
      <c r="BG390" s="23" t="s">
        <v>11</v>
      </c>
      <c r="BH390" s="23" t="s">
        <v>17</v>
      </c>
      <c r="BI390" s="23" t="s">
        <v>14</v>
      </c>
      <c r="BJ390" s="23"/>
      <c r="BK390" s="23" t="s">
        <v>11</v>
      </c>
      <c r="BL390" s="23" t="s">
        <v>11</v>
      </c>
      <c r="BM390" s="23" t="s">
        <v>11</v>
      </c>
      <c r="BN390" s="23"/>
      <c r="BO390" s="24">
        <v>22.6</v>
      </c>
      <c r="BP390" s="24">
        <v>297.5</v>
      </c>
      <c r="BQ390" s="24">
        <v>250</v>
      </c>
      <c r="BR390" s="24">
        <v>280.5</v>
      </c>
      <c r="BS390" s="24">
        <v>200</v>
      </c>
      <c r="BT390" s="23"/>
      <c r="BU390" s="23"/>
      <c r="BV390" s="24">
        <v>17.03</v>
      </c>
      <c r="BW390" s="24">
        <v>0.12</v>
      </c>
      <c r="BX390" s="23"/>
      <c r="BY390" s="24">
        <v>0.1</v>
      </c>
      <c r="BZ390" s="27">
        <v>0.12</v>
      </c>
      <c r="CA390" s="27">
        <v>0.1</v>
      </c>
      <c r="CB390" s="25"/>
      <c r="CC390" s="25"/>
      <c r="CD390" s="28">
        <v>17.489999999999998</v>
      </c>
      <c r="CE390" s="25"/>
      <c r="CF390" s="28">
        <v>0.16</v>
      </c>
      <c r="CG390" s="28">
        <v>0.16</v>
      </c>
      <c r="CH390" s="28">
        <v>23</v>
      </c>
      <c r="CI390" s="28">
        <v>0.5</v>
      </c>
      <c r="CJ390" s="28">
        <v>0.5</v>
      </c>
      <c r="CK390" s="28">
        <v>0</v>
      </c>
      <c r="CL390" s="28">
        <v>0</v>
      </c>
      <c r="CM390" s="28">
        <v>0.9</v>
      </c>
      <c r="CN390" s="25"/>
      <c r="CO390" s="28">
        <v>0</v>
      </c>
      <c r="CP390" s="30" t="s">
        <v>5</v>
      </c>
      <c r="CQ390" s="8">
        <f t="shared" si="67"/>
        <v>8547.0085470085469</v>
      </c>
      <c r="CR390" s="8">
        <f t="shared" si="68"/>
        <v>24</v>
      </c>
      <c r="CS390" s="8">
        <f t="shared" si="69"/>
        <v>2.5</v>
      </c>
      <c r="CT390" s="8">
        <f t="shared" si="70"/>
        <v>30</v>
      </c>
      <c r="CU390" s="8">
        <f t="shared" si="71"/>
        <v>200</v>
      </c>
      <c r="CV390" s="10">
        <f t="shared" si="72"/>
        <v>72051.524999999994</v>
      </c>
      <c r="CW390" s="10">
        <f t="shared" si="75"/>
        <v>72.051524999999998</v>
      </c>
      <c r="CX390" s="8" t="str">
        <f t="shared" si="73"/>
        <v>No</v>
      </c>
      <c r="CY390" s="30" t="s">
        <v>11</v>
      </c>
      <c r="CZ390" s="30" t="s">
        <v>11</v>
      </c>
      <c r="DA390" s="31" t="s">
        <v>11</v>
      </c>
      <c r="DB390" s="31" t="s">
        <v>11</v>
      </c>
      <c r="DC390" s="8" t="str">
        <f t="shared" si="74"/>
        <v>No</v>
      </c>
      <c r="DD390" s="8" t="s">
        <v>11</v>
      </c>
      <c r="DE390" s="30" t="s">
        <v>11</v>
      </c>
      <c r="DF390" s="10">
        <f t="shared" si="76"/>
        <v>52.897260000000003</v>
      </c>
      <c r="DG390" s="9">
        <f>IF(S390&lt;Monitors!$H$4,(S390*Monitors!$I$4)+Monitors!$J$4,IF(S390&lt;Monitors!$H$5,(S390*Monitors!$I$5)+Monitors!$J$5,IF(S390&lt;Monitors!$H$6,(S390*Monitors!$I$6)+Monitors!$J$6,IF(S390&lt;Monitors!$H$7,(Monitors!$I$7*S390)+Monitors!$J$7,IF(S390&lt;Monitors!$H$8,(S390*Monitors!$I$8)+Monitors!$J$8,IF(S390&lt;Monitors!$H$9,(S390*Monitors!$I$9)+Monitors!$J$9,IF(S390&lt;Monitors!$H$10,(S390*Monitors!$I$10)+Monitors!$J$10,IF(S390&lt;Monitors!$H$11,(S390*Monitors!$I$11)+Monitors!$J$11,Monitors!$J$12))))))))</f>
        <v>41.438000000000002</v>
      </c>
      <c r="DH390" s="10">
        <f>$DF390-(Monitors!$B$4*'All Data'!$W390)</f>
        <v>40.208160000000007</v>
      </c>
      <c r="DI390" s="10">
        <f>IF($CX390="Yes",DH390-(Monitors!$E$4*(DG390+(Monitors!$B$4*'All Data'!$W390))),'All Data'!DH390)</f>
        <v>40.208160000000007</v>
      </c>
      <c r="DJ390" s="10">
        <f>IF(DD390="Yes",'All Data'!DI390-(DG390*Monitors!$C$4),'All Data'!DI390)</f>
        <v>40.208160000000007</v>
      </c>
      <c r="DK390" s="10">
        <f>IF($DE390="Yes",DJ390-(DG390*Monitors!$D$4),'All Data'!DJ390)</f>
        <v>40.208160000000007</v>
      </c>
      <c r="DL390" s="10">
        <f>IF($CZ390="Yes",DK390-Monitors!$C$7,'All Data'!DK390)</f>
        <v>40.208160000000007</v>
      </c>
      <c r="DM390" s="10">
        <f>IF($DA390="Yes",DL390-Monitors!$D$7,'All Data'!DL390)</f>
        <v>40.208160000000007</v>
      </c>
      <c r="DN390" s="10">
        <f>IF(DB390="Yes",DM390-((DG390+(W390*Monitors!$B$4))*Monitors!$F$4),'All Data'!DM390)</f>
        <v>40.208160000000007</v>
      </c>
      <c r="DO390" s="8" t="str">
        <f t="shared" si="77"/>
        <v>Yes</v>
      </c>
      <c r="DP390" s="10">
        <v>2.8820610000000002</v>
      </c>
      <c r="DQ390" s="10">
        <v>14.147939000000001</v>
      </c>
      <c r="DR390" s="10">
        <v>14.147939000000001</v>
      </c>
      <c r="DS390" s="9">
        <v>22.989620787962785</v>
      </c>
      <c r="DT390" s="9" t="s">
        <v>23</v>
      </c>
      <c r="DU390" s="14">
        <v>0</v>
      </c>
    </row>
    <row r="391" spans="1:125" ht="18" customHeight="1">
      <c r="A391" s="29">
        <v>390</v>
      </c>
      <c r="B391" s="29">
        <v>24</v>
      </c>
      <c r="C391" s="29">
        <v>223</v>
      </c>
      <c r="D391" s="21">
        <v>41522</v>
      </c>
      <c r="E391" s="21">
        <v>41778</v>
      </c>
      <c r="F391" s="21">
        <v>41781</v>
      </c>
      <c r="G391" s="20" t="s">
        <v>4</v>
      </c>
      <c r="H391" s="20" t="s">
        <v>26</v>
      </c>
      <c r="I391" s="22">
        <v>6</v>
      </c>
      <c r="J391" s="20" t="s">
        <v>5</v>
      </c>
      <c r="K391" s="20" t="s">
        <v>26</v>
      </c>
      <c r="L391" s="20" t="s">
        <v>27</v>
      </c>
      <c r="M391" s="23" t="s">
        <v>27</v>
      </c>
      <c r="N391" s="23" t="s">
        <v>7</v>
      </c>
      <c r="O391" s="23" t="s">
        <v>26</v>
      </c>
      <c r="P391" s="24">
        <v>11.7</v>
      </c>
      <c r="Q391" s="24">
        <v>20.7</v>
      </c>
      <c r="R391" s="24">
        <v>23.8</v>
      </c>
      <c r="S391" s="24">
        <v>242.19</v>
      </c>
      <c r="T391" s="24">
        <v>1.78</v>
      </c>
      <c r="U391" s="24">
        <v>1080</v>
      </c>
      <c r="V391" s="24">
        <v>1920</v>
      </c>
      <c r="W391" s="24">
        <v>2.0699999999999998</v>
      </c>
      <c r="X391" s="23" t="s">
        <v>47</v>
      </c>
      <c r="Y391" s="23" t="s">
        <v>47</v>
      </c>
      <c r="Z391" s="24">
        <v>8547</v>
      </c>
      <c r="AA391" s="24">
        <v>60</v>
      </c>
      <c r="AB391" s="24">
        <v>178</v>
      </c>
      <c r="AC391" s="24">
        <v>178</v>
      </c>
      <c r="AD391" s="23" t="s">
        <v>28</v>
      </c>
      <c r="AE391" s="23" t="s">
        <v>23</v>
      </c>
      <c r="AF391" s="23" t="s">
        <v>11</v>
      </c>
      <c r="AG391" s="23" t="s">
        <v>26</v>
      </c>
      <c r="AH391" s="23" t="s">
        <v>26</v>
      </c>
      <c r="AI391" s="23" t="s">
        <v>12</v>
      </c>
      <c r="AJ391" s="23" t="s">
        <v>11</v>
      </c>
      <c r="AK391" s="23" t="s">
        <v>23</v>
      </c>
      <c r="AL391" s="23" t="s">
        <v>107</v>
      </c>
      <c r="AM391" s="23" t="s">
        <v>797</v>
      </c>
      <c r="AN391" s="23" t="s">
        <v>72</v>
      </c>
      <c r="AO391" s="23" t="s">
        <v>14</v>
      </c>
      <c r="AP391" s="23" t="s">
        <v>14</v>
      </c>
      <c r="AQ391" s="23" t="s">
        <v>14</v>
      </c>
      <c r="AR391" s="23"/>
      <c r="AS391" s="23" t="s">
        <v>107</v>
      </c>
      <c r="AT391" s="23" t="s">
        <v>797</v>
      </c>
      <c r="AU391" s="23" t="s">
        <v>63</v>
      </c>
      <c r="AV391" s="25" t="s">
        <v>14</v>
      </c>
      <c r="AW391" s="25" t="s">
        <v>14</v>
      </c>
      <c r="AX391" s="26">
        <v>23.8</v>
      </c>
      <c r="AY391" s="26">
        <v>242.19</v>
      </c>
      <c r="AZ391" s="25" t="s">
        <v>72</v>
      </c>
      <c r="BA391" s="25" t="s">
        <v>63</v>
      </c>
      <c r="BB391" s="23" t="s">
        <v>14</v>
      </c>
      <c r="BC391" s="23" t="s">
        <v>15</v>
      </c>
      <c r="BD391" s="23" t="s">
        <v>14</v>
      </c>
      <c r="BE391" s="23" t="s">
        <v>11</v>
      </c>
      <c r="BF391" s="23" t="s">
        <v>639</v>
      </c>
      <c r="BG391" s="23" t="s">
        <v>11</v>
      </c>
      <c r="BH391" s="23" t="s">
        <v>17</v>
      </c>
      <c r="BI391" s="23" t="s">
        <v>14</v>
      </c>
      <c r="BJ391" s="23"/>
      <c r="BK391" s="23" t="s">
        <v>11</v>
      </c>
      <c r="BL391" s="23" t="s">
        <v>11</v>
      </c>
      <c r="BM391" s="23" t="s">
        <v>11</v>
      </c>
      <c r="BN391" s="23"/>
      <c r="BO391" s="24">
        <v>19.5</v>
      </c>
      <c r="BP391" s="24">
        <v>280.89999999999998</v>
      </c>
      <c r="BQ391" s="24">
        <v>250</v>
      </c>
      <c r="BR391" s="24">
        <v>278.7</v>
      </c>
      <c r="BS391" s="24">
        <v>200</v>
      </c>
      <c r="BT391" s="23"/>
      <c r="BU391" s="23"/>
      <c r="BV391" s="24">
        <v>17.14</v>
      </c>
      <c r="BW391" s="24">
        <v>0.37</v>
      </c>
      <c r="BX391" s="23"/>
      <c r="BY391" s="24">
        <v>0.11</v>
      </c>
      <c r="BZ391" s="27">
        <v>0.37</v>
      </c>
      <c r="CA391" s="27">
        <v>0.11</v>
      </c>
      <c r="CB391" s="25"/>
      <c r="CC391" s="25"/>
      <c r="CD391" s="28">
        <v>17.04</v>
      </c>
      <c r="CE391" s="25"/>
      <c r="CF391" s="28">
        <v>0.41</v>
      </c>
      <c r="CG391" s="28">
        <v>0.14000000000000001</v>
      </c>
      <c r="CH391" s="28">
        <v>23</v>
      </c>
      <c r="CI391" s="28">
        <v>1.2</v>
      </c>
      <c r="CJ391" s="28">
        <v>0.5</v>
      </c>
      <c r="CK391" s="28">
        <v>0</v>
      </c>
      <c r="CL391" s="28">
        <v>0</v>
      </c>
      <c r="CM391" s="28">
        <v>0.9</v>
      </c>
      <c r="CN391" s="25"/>
      <c r="CO391" s="28">
        <v>0</v>
      </c>
      <c r="CP391" s="30" t="s">
        <v>5</v>
      </c>
      <c r="CQ391" s="8">
        <f t="shared" si="67"/>
        <v>8547.0085470085469</v>
      </c>
      <c r="CR391" s="8">
        <f t="shared" si="68"/>
        <v>24</v>
      </c>
      <c r="CS391" s="8">
        <f t="shared" si="69"/>
        <v>2.5</v>
      </c>
      <c r="CT391" s="8">
        <f t="shared" si="70"/>
        <v>30</v>
      </c>
      <c r="CU391" s="8">
        <f t="shared" si="71"/>
        <v>200</v>
      </c>
      <c r="CV391" s="10">
        <f t="shared" si="72"/>
        <v>68031.170999999988</v>
      </c>
      <c r="CW391" s="10">
        <f t="shared" si="75"/>
        <v>68.031170999999986</v>
      </c>
      <c r="CX391" s="8" t="str">
        <f t="shared" si="73"/>
        <v>No</v>
      </c>
      <c r="CY391" s="30" t="s">
        <v>11</v>
      </c>
      <c r="CZ391" s="30" t="s">
        <v>11</v>
      </c>
      <c r="DA391" s="31" t="s">
        <v>11</v>
      </c>
      <c r="DB391" s="31" t="s">
        <v>11</v>
      </c>
      <c r="DC391" s="8" t="str">
        <f t="shared" si="74"/>
        <v>No</v>
      </c>
      <c r="DD391" s="8" t="s">
        <v>11</v>
      </c>
      <c r="DE391" s="30" t="s">
        <v>11</v>
      </c>
      <c r="DF391" s="10">
        <f t="shared" si="76"/>
        <v>54.658019999999993</v>
      </c>
      <c r="DG391" s="9">
        <f>IF(S391&lt;Monitors!$H$4,(S391*Monitors!$I$4)+Monitors!$J$4,IF(S391&lt;Monitors!$H$5,(S391*Monitors!$I$5)+Monitors!$J$5,IF(S391&lt;Monitors!$H$6,(S391*Monitors!$I$6)+Monitors!$J$6,IF(S391&lt;Monitors!$H$7,(Monitors!$I$7*S391)+Monitors!$J$7,IF(S391&lt;Monitors!$H$8,(S391*Monitors!$I$8)+Monitors!$J$8,IF(S391&lt;Monitors!$H$9,(S391*Monitors!$I$9)+Monitors!$J$9,IF(S391&lt;Monitors!$H$10,(S391*Monitors!$I$10)+Monitors!$J$10,IF(S391&lt;Monitors!$H$11,(S391*Monitors!$I$11)+Monitors!$J$11,Monitors!$J$12))))))))</f>
        <v>41.438000000000002</v>
      </c>
      <c r="DH391" s="10">
        <f>$DF391-(Monitors!$B$4*'All Data'!$W391)</f>
        <v>41.968919999999997</v>
      </c>
      <c r="DI391" s="10">
        <f>IF($CX391="Yes",DH391-(Monitors!$E$4*(DG391+(Monitors!$B$4*'All Data'!$W391))),'All Data'!DH391)</f>
        <v>41.968919999999997</v>
      </c>
      <c r="DJ391" s="10">
        <f>IF(DD391="Yes",'All Data'!DI391-(DG391*Monitors!$C$4),'All Data'!DI391)</f>
        <v>41.968919999999997</v>
      </c>
      <c r="DK391" s="10">
        <f>IF($DE391="Yes",DJ391-(DG391*Monitors!$D$4),'All Data'!DJ391)</f>
        <v>41.968919999999997</v>
      </c>
      <c r="DL391" s="10">
        <f>IF($CZ391="Yes",DK391-Monitors!$C$7,'All Data'!DK391)</f>
        <v>41.968919999999997</v>
      </c>
      <c r="DM391" s="10">
        <f>IF($DA391="Yes",DL391-Monitors!$D$7,'All Data'!DL391)</f>
        <v>41.968919999999997</v>
      </c>
      <c r="DN391" s="10">
        <f>IF(DB391="Yes",DM391-((DG391+(W391*Monitors!$B$4))*Monitors!$F$4),'All Data'!DM391)</f>
        <v>41.968919999999997</v>
      </c>
      <c r="DO391" s="8" t="str">
        <f t="shared" si="77"/>
        <v>No</v>
      </c>
      <c r="DP391" s="10">
        <v>2.7212468399999996</v>
      </c>
      <c r="DQ391" s="10">
        <v>14.418753160000001</v>
      </c>
      <c r="DR391" s="10">
        <v>14.418753160000001</v>
      </c>
      <c r="DS391" s="9">
        <v>22.989620787962785</v>
      </c>
      <c r="DT391" s="9" t="s">
        <v>23</v>
      </c>
      <c r="DU391" s="14">
        <v>0</v>
      </c>
    </row>
    <row r="392" spans="1:125" ht="18" customHeight="1">
      <c r="A392" s="29">
        <v>391</v>
      </c>
      <c r="B392" s="29">
        <v>24</v>
      </c>
      <c r="C392" s="29">
        <v>234</v>
      </c>
      <c r="D392" s="21">
        <v>41838</v>
      </c>
      <c r="E392" s="21">
        <v>41842</v>
      </c>
      <c r="F392" s="21">
        <v>41849</v>
      </c>
      <c r="G392" s="20" t="s">
        <v>4</v>
      </c>
      <c r="H392" s="20" t="s">
        <v>26</v>
      </c>
      <c r="I392" s="22">
        <v>6</v>
      </c>
      <c r="J392" s="20" t="s">
        <v>5</v>
      </c>
      <c r="K392" s="20" t="s">
        <v>26</v>
      </c>
      <c r="L392" s="20" t="s">
        <v>6</v>
      </c>
      <c r="M392" s="23" t="s">
        <v>26</v>
      </c>
      <c r="N392" s="23" t="s">
        <v>7</v>
      </c>
      <c r="O392" s="23" t="s">
        <v>26</v>
      </c>
      <c r="P392" s="24">
        <v>11.5</v>
      </c>
      <c r="Q392" s="24">
        <v>20.5</v>
      </c>
      <c r="R392" s="24">
        <v>23.6</v>
      </c>
      <c r="S392" s="24">
        <v>235.75</v>
      </c>
      <c r="T392" s="24">
        <v>1.78</v>
      </c>
      <c r="U392" s="24">
        <v>1080</v>
      </c>
      <c r="V392" s="24">
        <v>1920</v>
      </c>
      <c r="W392" s="24">
        <v>2.0699999999999998</v>
      </c>
      <c r="X392" s="23" t="s">
        <v>47</v>
      </c>
      <c r="Y392" s="23" t="s">
        <v>47</v>
      </c>
      <c r="Z392" s="24">
        <v>8780</v>
      </c>
      <c r="AA392" s="24">
        <v>60</v>
      </c>
      <c r="AB392" s="24">
        <v>170</v>
      </c>
      <c r="AC392" s="24">
        <v>160</v>
      </c>
      <c r="AD392" s="23" t="s">
        <v>28</v>
      </c>
      <c r="AE392" s="23" t="s">
        <v>23</v>
      </c>
      <c r="AF392" s="23" t="s">
        <v>11</v>
      </c>
      <c r="AG392" s="23" t="s">
        <v>26</v>
      </c>
      <c r="AH392" s="23" t="s">
        <v>26</v>
      </c>
      <c r="AI392" s="23" t="s">
        <v>12</v>
      </c>
      <c r="AJ392" s="23" t="s">
        <v>23</v>
      </c>
      <c r="AK392" s="23" t="s">
        <v>23</v>
      </c>
      <c r="AL392" s="23" t="s">
        <v>129</v>
      </c>
      <c r="AM392" s="23" t="s">
        <v>797</v>
      </c>
      <c r="AN392" s="23" t="s">
        <v>14</v>
      </c>
      <c r="AO392" s="23" t="s">
        <v>14</v>
      </c>
      <c r="AP392" s="23" t="s">
        <v>36</v>
      </c>
      <c r="AQ392" s="23" t="s">
        <v>14</v>
      </c>
      <c r="AR392" s="23"/>
      <c r="AS392" s="23" t="s">
        <v>129</v>
      </c>
      <c r="AT392" s="23" t="s">
        <v>797</v>
      </c>
      <c r="AU392" s="23" t="s">
        <v>14</v>
      </c>
      <c r="AV392" s="25" t="s">
        <v>14</v>
      </c>
      <c r="AW392" s="25" t="s">
        <v>14</v>
      </c>
      <c r="AX392" s="26">
        <v>23.6</v>
      </c>
      <c r="AY392" s="26">
        <v>235.75</v>
      </c>
      <c r="AZ392" s="25" t="s">
        <v>14</v>
      </c>
      <c r="BA392" s="25" t="s">
        <v>14</v>
      </c>
      <c r="BB392" s="23" t="s">
        <v>14</v>
      </c>
      <c r="BC392" s="23" t="s">
        <v>15</v>
      </c>
      <c r="BD392" s="23" t="s">
        <v>14</v>
      </c>
      <c r="BE392" s="23" t="s">
        <v>11</v>
      </c>
      <c r="BF392" s="23" t="s">
        <v>672</v>
      </c>
      <c r="BG392" s="23" t="s">
        <v>11</v>
      </c>
      <c r="BH392" s="23" t="s">
        <v>17</v>
      </c>
      <c r="BI392" s="23" t="s">
        <v>14</v>
      </c>
      <c r="BJ392" s="23"/>
      <c r="BK392" s="23" t="s">
        <v>11</v>
      </c>
      <c r="BL392" s="23" t="s">
        <v>11</v>
      </c>
      <c r="BM392" s="23" t="s">
        <v>11</v>
      </c>
      <c r="BN392" s="23"/>
      <c r="BO392" s="24">
        <v>14</v>
      </c>
      <c r="BP392" s="24">
        <v>274</v>
      </c>
      <c r="BQ392" s="24">
        <v>300</v>
      </c>
      <c r="BR392" s="24">
        <v>282</v>
      </c>
      <c r="BS392" s="24">
        <v>200</v>
      </c>
      <c r="BT392" s="23"/>
      <c r="BU392" s="23"/>
      <c r="BV392" s="24">
        <v>17.350000000000001</v>
      </c>
      <c r="BW392" s="24">
        <v>0.3</v>
      </c>
      <c r="BX392" s="23"/>
      <c r="BY392" s="24">
        <v>0.23</v>
      </c>
      <c r="BZ392" s="27">
        <v>0.3</v>
      </c>
      <c r="CA392" s="27">
        <v>0.23</v>
      </c>
      <c r="CB392" s="25"/>
      <c r="CC392" s="25"/>
      <c r="CD392" s="28">
        <v>17.440000000000001</v>
      </c>
      <c r="CE392" s="25"/>
      <c r="CF392" s="28">
        <v>0.32</v>
      </c>
      <c r="CG392" s="28">
        <v>0.24</v>
      </c>
      <c r="CH392" s="28">
        <v>22.72</v>
      </c>
      <c r="CI392" s="28">
        <v>0.5</v>
      </c>
      <c r="CJ392" s="28">
        <v>0.5</v>
      </c>
      <c r="CK392" s="28">
        <v>0</v>
      </c>
      <c r="CL392" s="28">
        <v>0</v>
      </c>
      <c r="CM392" s="28">
        <v>0.9</v>
      </c>
      <c r="CN392" s="25"/>
      <c r="CO392" s="28">
        <v>0</v>
      </c>
      <c r="CP392" s="30" t="s">
        <v>5</v>
      </c>
      <c r="CQ392" s="8">
        <f t="shared" si="67"/>
        <v>8780.4878048780483</v>
      </c>
      <c r="CR392" s="8">
        <f t="shared" si="68"/>
        <v>24</v>
      </c>
      <c r="CS392" s="8">
        <f t="shared" si="69"/>
        <v>2.5</v>
      </c>
      <c r="CT392" s="8">
        <f t="shared" si="70"/>
        <v>30</v>
      </c>
      <c r="CU392" s="8">
        <f t="shared" si="71"/>
        <v>200</v>
      </c>
      <c r="CV392" s="10">
        <f t="shared" si="72"/>
        <v>64595.5</v>
      </c>
      <c r="CW392" s="10">
        <f t="shared" si="75"/>
        <v>64.595500000000001</v>
      </c>
      <c r="CX392" s="8" t="str">
        <f t="shared" si="73"/>
        <v>No</v>
      </c>
      <c r="CY392" s="30" t="s">
        <v>11</v>
      </c>
      <c r="CZ392" s="30" t="s">
        <v>11</v>
      </c>
      <c r="DA392" s="31" t="s">
        <v>11</v>
      </c>
      <c r="DB392" s="31" t="s">
        <v>11</v>
      </c>
      <c r="DC392" s="8" t="str">
        <f t="shared" si="74"/>
        <v>No</v>
      </c>
      <c r="DD392" s="8" t="s">
        <v>11</v>
      </c>
      <c r="DE392" s="30" t="s">
        <v>11</v>
      </c>
      <c r="DF392" s="10">
        <f t="shared" si="76"/>
        <v>54.903300000000002</v>
      </c>
      <c r="DG392" s="9">
        <f>IF(S392&lt;Monitors!$H$4,(S392*Monitors!$I$4)+Monitors!$J$4,IF(S392&lt;Monitors!$H$5,(S392*Monitors!$I$5)+Monitors!$J$5,IF(S392&lt;Monitors!$H$6,(S392*Monitors!$I$6)+Monitors!$J$6,IF(S392&lt;Monitors!$H$7,(Monitors!$I$7*S392)+Monitors!$J$7,IF(S392&lt;Monitors!$H$8,(S392*Monitors!$I$8)+Monitors!$J$8,IF(S392&lt;Monitors!$H$9,(S392*Monitors!$I$9)+Monitors!$J$9,IF(S392&lt;Monitors!$H$10,(S392*Monitors!$I$10)+Monitors!$J$10,IF(S392&lt;Monitors!$H$11,(S392*Monitors!$I$11)+Monitors!$J$11,Monitors!$J$12))))))))</f>
        <v>40.150000000000006</v>
      </c>
      <c r="DH392" s="10">
        <f>$DF392-(Monitors!$B$4*'All Data'!$W392)</f>
        <v>42.214200000000005</v>
      </c>
      <c r="DI392" s="10">
        <f>IF($CX392="Yes",DH392-(Monitors!$E$4*(DG392+(Monitors!$B$4*'All Data'!$W392))),'All Data'!DH392)</f>
        <v>42.214200000000005</v>
      </c>
      <c r="DJ392" s="10">
        <f>IF(DD392="Yes",'All Data'!DI392-(DG392*Monitors!$C$4),'All Data'!DI392)</f>
        <v>42.214200000000005</v>
      </c>
      <c r="DK392" s="10">
        <f>IF($DE392="Yes",DJ392-(DG392*Monitors!$D$4),'All Data'!DJ392)</f>
        <v>42.214200000000005</v>
      </c>
      <c r="DL392" s="10">
        <f>IF($CZ392="Yes",DK392-Monitors!$C$7,'All Data'!DK392)</f>
        <v>42.214200000000005</v>
      </c>
      <c r="DM392" s="10">
        <f>IF($DA392="Yes",DL392-Monitors!$D$7,'All Data'!DL392)</f>
        <v>42.214200000000005</v>
      </c>
      <c r="DN392" s="10">
        <f>IF(DB392="Yes",DM392-((DG392+(W392*Monitors!$B$4))*Monitors!$F$4),'All Data'!DM392)</f>
        <v>42.214200000000005</v>
      </c>
      <c r="DO392" s="8" t="str">
        <f t="shared" si="77"/>
        <v>No</v>
      </c>
      <c r="DP392" s="10">
        <v>2.5838200000000002</v>
      </c>
      <c r="DQ392" s="10">
        <v>14.766180000000002</v>
      </c>
      <c r="DR392" s="10">
        <v>14.766180000000002</v>
      </c>
      <c r="DS392" s="9">
        <v>22.388592745571916</v>
      </c>
      <c r="DT392" s="9" t="s">
        <v>23</v>
      </c>
      <c r="DU392" s="14">
        <v>0</v>
      </c>
    </row>
    <row r="393" spans="1:125" ht="18" customHeight="1">
      <c r="A393" s="29">
        <v>392</v>
      </c>
      <c r="B393" s="29">
        <v>4</v>
      </c>
      <c r="C393" s="29">
        <v>610</v>
      </c>
      <c r="D393" s="21">
        <v>41151</v>
      </c>
      <c r="E393" s="21">
        <v>41221</v>
      </c>
      <c r="F393" s="21">
        <v>41221</v>
      </c>
      <c r="G393" s="20" t="s">
        <v>416</v>
      </c>
      <c r="H393" s="20" t="s">
        <v>417</v>
      </c>
      <c r="I393" s="22">
        <v>6</v>
      </c>
      <c r="J393" s="20" t="s">
        <v>5</v>
      </c>
      <c r="K393" s="20"/>
      <c r="L393" s="20" t="s">
        <v>6</v>
      </c>
      <c r="M393" s="23"/>
      <c r="N393" s="23" t="s">
        <v>7</v>
      </c>
      <c r="O393" s="23"/>
      <c r="P393" s="24">
        <v>10.6</v>
      </c>
      <c r="Q393" s="24">
        <v>18.8</v>
      </c>
      <c r="R393" s="24">
        <v>21.5</v>
      </c>
      <c r="S393" s="24">
        <v>197.7</v>
      </c>
      <c r="T393" s="24">
        <v>1.78</v>
      </c>
      <c r="U393" s="24">
        <v>1080</v>
      </c>
      <c r="V393" s="24">
        <v>1920</v>
      </c>
      <c r="W393" s="24">
        <v>2.0699999999999998</v>
      </c>
      <c r="X393" s="23" t="s">
        <v>47</v>
      </c>
      <c r="Y393" s="23" t="s">
        <v>47</v>
      </c>
      <c r="Z393" s="24">
        <v>10489</v>
      </c>
      <c r="AA393" s="24">
        <v>60</v>
      </c>
      <c r="AB393" s="24">
        <v>170</v>
      </c>
      <c r="AC393" s="24">
        <v>160</v>
      </c>
      <c r="AD393" s="23" t="s">
        <v>10</v>
      </c>
      <c r="AE393" s="23" t="s">
        <v>11</v>
      </c>
      <c r="AF393" s="23" t="s">
        <v>11</v>
      </c>
      <c r="AG393" s="23"/>
      <c r="AH393" s="23"/>
      <c r="AI393" s="23" t="s">
        <v>12</v>
      </c>
      <c r="AJ393" s="23" t="s">
        <v>23</v>
      </c>
      <c r="AK393" s="23" t="s">
        <v>11</v>
      </c>
      <c r="AL393" s="23" t="s">
        <v>13</v>
      </c>
      <c r="AM393" s="23"/>
      <c r="AN393" s="23" t="s">
        <v>14</v>
      </c>
      <c r="AO393" s="23"/>
      <c r="AP393" s="23" t="s">
        <v>14</v>
      </c>
      <c r="AQ393" s="23"/>
      <c r="AR393" s="23"/>
      <c r="AS393" s="23" t="s">
        <v>13</v>
      </c>
      <c r="AT393" s="23"/>
      <c r="AU393" s="23" t="s">
        <v>14</v>
      </c>
      <c r="AV393" s="25"/>
      <c r="AW393" s="25"/>
      <c r="AX393" s="26">
        <v>21.5</v>
      </c>
      <c r="AY393" s="26">
        <v>197.7</v>
      </c>
      <c r="AZ393" s="25" t="s">
        <v>14</v>
      </c>
      <c r="BA393" s="25" t="s">
        <v>14</v>
      </c>
      <c r="BB393" s="23"/>
      <c r="BC393" s="23" t="s">
        <v>15</v>
      </c>
      <c r="BD393" s="23"/>
      <c r="BE393" s="23" t="s">
        <v>11</v>
      </c>
      <c r="BF393" s="23" t="s">
        <v>418</v>
      </c>
      <c r="BG393" s="23" t="s">
        <v>11</v>
      </c>
      <c r="BH393" s="23" t="s">
        <v>17</v>
      </c>
      <c r="BI393" s="23"/>
      <c r="BJ393" s="23" t="s">
        <v>18</v>
      </c>
      <c r="BK393" s="23" t="s">
        <v>11</v>
      </c>
      <c r="BL393" s="23" t="s">
        <v>11</v>
      </c>
      <c r="BM393" s="23"/>
      <c r="BN393" s="23"/>
      <c r="BO393" s="24">
        <v>51.1</v>
      </c>
      <c r="BP393" s="24">
        <v>247.2</v>
      </c>
      <c r="BQ393" s="24">
        <v>300</v>
      </c>
      <c r="BR393" s="24">
        <v>179.6</v>
      </c>
      <c r="BS393" s="24">
        <v>200</v>
      </c>
      <c r="BT393" s="23"/>
      <c r="BU393" s="23"/>
      <c r="BV393" s="24">
        <v>17.739999999999998</v>
      </c>
      <c r="BW393" s="24">
        <v>0.15</v>
      </c>
      <c r="BX393" s="23"/>
      <c r="BY393" s="24">
        <v>0.1</v>
      </c>
      <c r="BZ393" s="27">
        <v>0.15</v>
      </c>
      <c r="CA393" s="27">
        <v>0.1</v>
      </c>
      <c r="CB393" s="25"/>
      <c r="CC393" s="25"/>
      <c r="CD393" s="28">
        <v>17.420000000000002</v>
      </c>
      <c r="CE393" s="28">
        <v>0.19</v>
      </c>
      <c r="CF393" s="25"/>
      <c r="CG393" s="28">
        <v>0.14000000000000001</v>
      </c>
      <c r="CH393" s="28">
        <v>21.1</v>
      </c>
      <c r="CI393" s="28">
        <v>0.5</v>
      </c>
      <c r="CJ393" s="28">
        <v>0.5</v>
      </c>
      <c r="CK393" s="25"/>
      <c r="CL393" s="25"/>
      <c r="CM393" s="28">
        <v>0.47</v>
      </c>
      <c r="CN393" s="25"/>
      <c r="CO393" s="28">
        <v>0</v>
      </c>
      <c r="CP393" s="30" t="s">
        <v>5</v>
      </c>
      <c r="CQ393" s="8">
        <f t="shared" si="67"/>
        <v>10470.40971168437</v>
      </c>
      <c r="CR393" s="8">
        <f t="shared" si="68"/>
        <v>22</v>
      </c>
      <c r="CS393" s="8">
        <f t="shared" si="69"/>
        <v>2.5</v>
      </c>
      <c r="CT393" s="8">
        <f t="shared" si="70"/>
        <v>30</v>
      </c>
      <c r="CU393" s="8">
        <f t="shared" si="71"/>
        <v>200</v>
      </c>
      <c r="CV393" s="10">
        <f t="shared" si="72"/>
        <v>48871.439999999995</v>
      </c>
      <c r="CW393" s="10">
        <f t="shared" si="75"/>
        <v>48.871439999999993</v>
      </c>
      <c r="CX393" s="8" t="str">
        <f t="shared" si="73"/>
        <v>No</v>
      </c>
      <c r="CY393" s="30" t="s">
        <v>11</v>
      </c>
      <c r="CZ393" s="30" t="s">
        <v>11</v>
      </c>
      <c r="DA393" s="31" t="s">
        <v>11</v>
      </c>
      <c r="DB393" s="31" t="s">
        <v>11</v>
      </c>
      <c r="DC393" s="8" t="str">
        <f t="shared" si="74"/>
        <v>No</v>
      </c>
      <c r="DD393" s="8" t="s">
        <v>11</v>
      </c>
      <c r="DE393" s="30" t="s">
        <v>11</v>
      </c>
      <c r="DF393" s="10">
        <f t="shared" si="76"/>
        <v>55.244939999999986</v>
      </c>
      <c r="DG393" s="9">
        <f>IF(S393&lt;Monitors!$H$4,(S393*Monitors!$I$4)+Monitors!$J$4,IF(S393&lt;Monitors!$H$5,(S393*Monitors!$I$5)+Monitors!$J$5,IF(S393&lt;Monitors!$H$6,(S393*Monitors!$I$6)+Monitors!$J$6,IF(S393&lt;Monitors!$H$7,(Monitors!$I$7*S393)+Monitors!$J$7,IF(S393&lt;Monitors!$H$8,(S393*Monitors!$I$8)+Monitors!$J$8,IF(S393&lt;Monitors!$H$9,(S393*Monitors!$I$9)+Monitors!$J$9,IF(S393&lt;Monitors!$H$10,(S393*Monitors!$I$10)+Monitors!$J$10,IF(S393&lt;Monitors!$H$11,(S393*Monitors!$I$11)+Monitors!$J$11,Monitors!$J$12))))))))</f>
        <v>37.884999999999998</v>
      </c>
      <c r="DH393" s="10">
        <f>$DF393-(Monitors!$B$4*'All Data'!$W393)</f>
        <v>42.555839999999989</v>
      </c>
      <c r="DI393" s="10">
        <f>IF($CX393="Yes",DH393-(Monitors!$E$4*(DG393+(Monitors!$B$4*'All Data'!$W393))),'All Data'!DH393)</f>
        <v>42.555839999999989</v>
      </c>
      <c r="DJ393" s="10">
        <f>IF(DD393="Yes",'All Data'!DI393-(DG393*Monitors!$C$4),'All Data'!DI393)</f>
        <v>42.555839999999989</v>
      </c>
      <c r="DK393" s="10">
        <f>IF($DE393="Yes",DJ393-(DG393*Monitors!$D$4),'All Data'!DJ393)</f>
        <v>42.555839999999989</v>
      </c>
      <c r="DL393" s="10">
        <f>IF($CZ393="Yes",DK393-Monitors!$C$7,'All Data'!DK393)</f>
        <v>42.555839999999989</v>
      </c>
      <c r="DM393" s="10">
        <f>IF($DA393="Yes",DL393-Monitors!$D$7,'All Data'!DL393)</f>
        <v>42.555839999999989</v>
      </c>
      <c r="DN393" s="10">
        <f>IF(DB393="Yes",DM393-((DG393+(W393*Monitors!$B$4))*Monitors!$F$4),'All Data'!DM393)</f>
        <v>42.555839999999989</v>
      </c>
      <c r="DO393" s="8" t="str">
        <f t="shared" si="77"/>
        <v>No</v>
      </c>
      <c r="DP393" s="10">
        <v>1.9548576</v>
      </c>
      <c r="DQ393" s="10">
        <v>15.785142399999998</v>
      </c>
      <c r="DR393" s="10">
        <v>15.785142399999998</v>
      </c>
      <c r="DS393" s="9">
        <v>18.821082770819018</v>
      </c>
      <c r="DT393" s="9" t="s">
        <v>23</v>
      </c>
      <c r="DU393" s="14">
        <v>0</v>
      </c>
    </row>
    <row r="394" spans="1:125" ht="18" customHeight="1">
      <c r="A394" s="29">
        <v>393</v>
      </c>
      <c r="B394" s="29">
        <v>4</v>
      </c>
      <c r="C394" s="29">
        <v>964</v>
      </c>
      <c r="D394" s="21">
        <v>40799</v>
      </c>
      <c r="E394" s="21">
        <v>41219</v>
      </c>
      <c r="F394" s="21">
        <v>41221</v>
      </c>
      <c r="G394" s="20" t="s">
        <v>4</v>
      </c>
      <c r="H394" s="20"/>
      <c r="I394" s="22">
        <v>6</v>
      </c>
      <c r="J394" s="20" t="s">
        <v>5</v>
      </c>
      <c r="K394" s="20"/>
      <c r="L394" s="20" t="s">
        <v>6</v>
      </c>
      <c r="M394" s="23"/>
      <c r="N394" s="23" t="s">
        <v>7</v>
      </c>
      <c r="O394" s="23"/>
      <c r="P394" s="24">
        <v>10.5</v>
      </c>
      <c r="Q394" s="24">
        <v>18.8</v>
      </c>
      <c r="R394" s="24">
        <v>21.5</v>
      </c>
      <c r="S394" s="24">
        <v>197.7</v>
      </c>
      <c r="T394" s="24">
        <v>1.78</v>
      </c>
      <c r="U394" s="24">
        <v>1080</v>
      </c>
      <c r="V394" s="24">
        <v>1920</v>
      </c>
      <c r="W394" s="24">
        <v>2.0699999999999998</v>
      </c>
      <c r="X394" s="23" t="s">
        <v>47</v>
      </c>
      <c r="Y394" s="23" t="s">
        <v>47</v>
      </c>
      <c r="Z394" s="24">
        <v>10489</v>
      </c>
      <c r="AA394" s="24">
        <v>60</v>
      </c>
      <c r="AB394" s="24">
        <v>170</v>
      </c>
      <c r="AC394" s="24">
        <v>160</v>
      </c>
      <c r="AD394" s="23" t="s">
        <v>10</v>
      </c>
      <c r="AE394" s="23" t="s">
        <v>11</v>
      </c>
      <c r="AF394" s="23" t="s">
        <v>11</v>
      </c>
      <c r="AG394" s="23"/>
      <c r="AH394" s="23"/>
      <c r="AI394" s="23" t="s">
        <v>12</v>
      </c>
      <c r="AJ394" s="23" t="s">
        <v>11</v>
      </c>
      <c r="AK394" s="23" t="s">
        <v>11</v>
      </c>
      <c r="AL394" s="23" t="s">
        <v>25</v>
      </c>
      <c r="AM394" s="23"/>
      <c r="AN394" s="23" t="s">
        <v>72</v>
      </c>
      <c r="AO394" s="23"/>
      <c r="AP394" s="23" t="s">
        <v>14</v>
      </c>
      <c r="AQ394" s="23"/>
      <c r="AR394" s="23"/>
      <c r="AS394" s="23" t="s">
        <v>25</v>
      </c>
      <c r="AT394" s="23"/>
      <c r="AU394" s="23" t="s">
        <v>83</v>
      </c>
      <c r="AV394" s="25"/>
      <c r="AW394" s="25"/>
      <c r="AX394" s="26">
        <v>21.5</v>
      </c>
      <c r="AY394" s="26">
        <v>197.7</v>
      </c>
      <c r="AZ394" s="25" t="s">
        <v>72</v>
      </c>
      <c r="BA394" s="25" t="s">
        <v>83</v>
      </c>
      <c r="BB394" s="23"/>
      <c r="BC394" s="23" t="s">
        <v>15</v>
      </c>
      <c r="BD394" s="23"/>
      <c r="BE394" s="23" t="s">
        <v>11</v>
      </c>
      <c r="BF394" s="23" t="s">
        <v>418</v>
      </c>
      <c r="BG394" s="23" t="s">
        <v>11</v>
      </c>
      <c r="BH394" s="23" t="s">
        <v>17</v>
      </c>
      <c r="BI394" s="23"/>
      <c r="BJ394" s="23" t="s">
        <v>18</v>
      </c>
      <c r="BK394" s="23" t="s">
        <v>11</v>
      </c>
      <c r="BL394" s="23" t="s">
        <v>11</v>
      </c>
      <c r="BM394" s="23"/>
      <c r="BN394" s="23"/>
      <c r="BO394" s="24">
        <v>32.4</v>
      </c>
      <c r="BP394" s="24">
        <v>233.6</v>
      </c>
      <c r="BQ394" s="24">
        <v>300</v>
      </c>
      <c r="BR394" s="24">
        <v>175.6</v>
      </c>
      <c r="BS394" s="24">
        <v>200</v>
      </c>
      <c r="BT394" s="23"/>
      <c r="BU394" s="23"/>
      <c r="BV394" s="24">
        <v>18.649999999999999</v>
      </c>
      <c r="BW394" s="24">
        <v>0.24</v>
      </c>
      <c r="BX394" s="23"/>
      <c r="BY394" s="24">
        <v>0.06</v>
      </c>
      <c r="BZ394" s="27">
        <v>0.24</v>
      </c>
      <c r="CA394" s="27">
        <v>0.06</v>
      </c>
      <c r="CB394" s="25"/>
      <c r="CC394" s="25"/>
      <c r="CD394" s="28">
        <v>18.559999999999999</v>
      </c>
      <c r="CE394" s="28">
        <v>0.28000000000000003</v>
      </c>
      <c r="CF394" s="25"/>
      <c r="CG394" s="28">
        <v>0.1</v>
      </c>
      <c r="CH394" s="28">
        <v>21.1</v>
      </c>
      <c r="CI394" s="28">
        <v>0.5</v>
      </c>
      <c r="CJ394" s="28">
        <v>0.5</v>
      </c>
      <c r="CK394" s="25"/>
      <c r="CL394" s="25"/>
      <c r="CM394" s="28">
        <v>0.47</v>
      </c>
      <c r="CN394" s="25"/>
      <c r="CO394" s="28">
        <v>0</v>
      </c>
      <c r="CP394" s="30" t="s">
        <v>5</v>
      </c>
      <c r="CQ394" s="8">
        <f t="shared" si="67"/>
        <v>10470.40971168437</v>
      </c>
      <c r="CR394" s="8">
        <f t="shared" si="68"/>
        <v>22</v>
      </c>
      <c r="CS394" s="8">
        <f t="shared" si="69"/>
        <v>2.5</v>
      </c>
      <c r="CT394" s="8">
        <f t="shared" si="70"/>
        <v>30</v>
      </c>
      <c r="CU394" s="8">
        <f t="shared" si="71"/>
        <v>200</v>
      </c>
      <c r="CV394" s="10">
        <f t="shared" si="72"/>
        <v>46182.719999999994</v>
      </c>
      <c r="CW394" s="10">
        <f t="shared" si="75"/>
        <v>46.182719999999996</v>
      </c>
      <c r="CX394" s="8" t="str">
        <f t="shared" si="73"/>
        <v>No</v>
      </c>
      <c r="CY394" s="30" t="s">
        <v>11</v>
      </c>
      <c r="CZ394" s="30" t="s">
        <v>11</v>
      </c>
      <c r="DA394" s="31" t="s">
        <v>11</v>
      </c>
      <c r="DB394" s="31" t="s">
        <v>11</v>
      </c>
      <c r="DC394" s="8" t="str">
        <f t="shared" si="74"/>
        <v>No</v>
      </c>
      <c r="DD394" s="8" t="s">
        <v>11</v>
      </c>
      <c r="DE394" s="30" t="s">
        <v>11</v>
      </c>
      <c r="DF394" s="10">
        <f t="shared" si="76"/>
        <v>58.547459999999994</v>
      </c>
      <c r="DG394" s="9">
        <f>IF(S394&lt;Monitors!$H$4,(S394*Monitors!$I$4)+Monitors!$J$4,IF(S394&lt;Monitors!$H$5,(S394*Monitors!$I$5)+Monitors!$J$5,IF(S394&lt;Monitors!$H$6,(S394*Monitors!$I$6)+Monitors!$J$6,IF(S394&lt;Monitors!$H$7,(Monitors!$I$7*S394)+Monitors!$J$7,IF(S394&lt;Monitors!$H$8,(S394*Monitors!$I$8)+Monitors!$J$8,IF(S394&lt;Monitors!$H$9,(S394*Monitors!$I$9)+Monitors!$J$9,IF(S394&lt;Monitors!$H$10,(S394*Monitors!$I$10)+Monitors!$J$10,IF(S394&lt;Monitors!$H$11,(S394*Monitors!$I$11)+Monitors!$J$11,Monitors!$J$12))))))))</f>
        <v>37.884999999999998</v>
      </c>
      <c r="DH394" s="10">
        <f>$DF394-(Monitors!$B$4*'All Data'!$W394)</f>
        <v>45.858359999999998</v>
      </c>
      <c r="DI394" s="10">
        <f>IF($CX394="Yes",DH394-(Monitors!$E$4*(DG394+(Monitors!$B$4*'All Data'!$W394))),'All Data'!DH394)</f>
        <v>45.858359999999998</v>
      </c>
      <c r="DJ394" s="10">
        <f>IF(DD394="Yes",'All Data'!DI394-(DG394*Monitors!$C$4),'All Data'!DI394)</f>
        <v>45.858359999999998</v>
      </c>
      <c r="DK394" s="10">
        <f>IF($DE394="Yes",DJ394-(DG394*Monitors!$D$4),'All Data'!DJ394)</f>
        <v>45.858359999999998</v>
      </c>
      <c r="DL394" s="10">
        <f>IF($CZ394="Yes",DK394-Monitors!$C$7,'All Data'!DK394)</f>
        <v>45.858359999999998</v>
      </c>
      <c r="DM394" s="10">
        <f>IF($DA394="Yes",DL394-Monitors!$D$7,'All Data'!DL394)</f>
        <v>45.858359999999998</v>
      </c>
      <c r="DN394" s="10">
        <f>IF(DB394="Yes",DM394-((DG394+(W394*Monitors!$B$4))*Monitors!$F$4),'All Data'!DM394)</f>
        <v>45.858359999999998</v>
      </c>
      <c r="DO394" s="8" t="str">
        <f t="shared" si="77"/>
        <v>No</v>
      </c>
      <c r="DP394" s="10">
        <v>1.8473088</v>
      </c>
      <c r="DQ394" s="10">
        <v>16.802691199999998</v>
      </c>
      <c r="DR394" s="10">
        <v>16.802691199999998</v>
      </c>
      <c r="DS394" s="9">
        <v>18.821082770819018</v>
      </c>
      <c r="DT394" s="9" t="s">
        <v>23</v>
      </c>
      <c r="DU394" s="14">
        <v>0</v>
      </c>
    </row>
    <row r="395" spans="1:125" ht="18" customHeight="1">
      <c r="A395" s="29">
        <v>394</v>
      </c>
      <c r="B395" s="29">
        <v>26</v>
      </c>
      <c r="C395" s="29">
        <v>828</v>
      </c>
      <c r="D395" s="21">
        <v>41516</v>
      </c>
      <c r="E395" s="21">
        <v>41578</v>
      </c>
      <c r="F395" s="21">
        <v>41589</v>
      </c>
      <c r="G395" s="20" t="s">
        <v>4</v>
      </c>
      <c r="H395" s="20" t="s">
        <v>26</v>
      </c>
      <c r="I395" s="22">
        <v>6</v>
      </c>
      <c r="J395" s="20" t="s">
        <v>5</v>
      </c>
      <c r="K395" s="20" t="s">
        <v>26</v>
      </c>
      <c r="L395" s="20" t="s">
        <v>27</v>
      </c>
      <c r="M395" s="23" t="s">
        <v>27</v>
      </c>
      <c r="N395" s="23" t="s">
        <v>7</v>
      </c>
      <c r="O395" s="23" t="s">
        <v>26</v>
      </c>
      <c r="P395" s="24">
        <v>11.7</v>
      </c>
      <c r="Q395" s="24">
        <v>20.7</v>
      </c>
      <c r="R395" s="24">
        <v>23.8</v>
      </c>
      <c r="S395" s="24">
        <v>242.19</v>
      </c>
      <c r="T395" s="24">
        <v>1.78</v>
      </c>
      <c r="U395" s="24">
        <v>1080</v>
      </c>
      <c r="V395" s="24">
        <v>1920</v>
      </c>
      <c r="W395" s="24">
        <v>2.0699999999999998</v>
      </c>
      <c r="X395" s="23" t="s">
        <v>47</v>
      </c>
      <c r="Y395" s="23" t="s">
        <v>47</v>
      </c>
      <c r="Z395" s="24">
        <v>8547</v>
      </c>
      <c r="AA395" s="24">
        <v>60</v>
      </c>
      <c r="AB395" s="24">
        <v>178</v>
      </c>
      <c r="AC395" s="24">
        <v>178</v>
      </c>
      <c r="AD395" s="23" t="s">
        <v>637</v>
      </c>
      <c r="AE395" s="23" t="s">
        <v>23</v>
      </c>
      <c r="AF395" s="23" t="s">
        <v>11</v>
      </c>
      <c r="AG395" s="23" t="s">
        <v>26</v>
      </c>
      <c r="AH395" s="23" t="s">
        <v>26</v>
      </c>
      <c r="AI395" s="23" t="s">
        <v>12</v>
      </c>
      <c r="AJ395" s="23" t="s">
        <v>11</v>
      </c>
      <c r="AK395" s="23" t="s">
        <v>23</v>
      </c>
      <c r="AL395" s="23" t="s">
        <v>53</v>
      </c>
      <c r="AM395" s="23" t="s">
        <v>54</v>
      </c>
      <c r="AN395" s="23" t="s">
        <v>14</v>
      </c>
      <c r="AO395" s="23" t="s">
        <v>26</v>
      </c>
      <c r="AP395" s="23" t="s">
        <v>36</v>
      </c>
      <c r="AQ395" s="23" t="s">
        <v>26</v>
      </c>
      <c r="AR395" s="23"/>
      <c r="AS395" s="23" t="s">
        <v>53</v>
      </c>
      <c r="AT395" s="23" t="s">
        <v>54</v>
      </c>
      <c r="AU395" s="23" t="s">
        <v>14</v>
      </c>
      <c r="AV395" s="25" t="s">
        <v>26</v>
      </c>
      <c r="AW395" s="25" t="s">
        <v>26</v>
      </c>
      <c r="AX395" s="26">
        <v>23.8</v>
      </c>
      <c r="AY395" s="26">
        <v>242.19</v>
      </c>
      <c r="AZ395" s="25" t="s">
        <v>14</v>
      </c>
      <c r="BA395" s="25" t="s">
        <v>14</v>
      </c>
      <c r="BB395" s="23" t="s">
        <v>26</v>
      </c>
      <c r="BC395" s="23" t="s">
        <v>15</v>
      </c>
      <c r="BD395" s="23" t="s">
        <v>26</v>
      </c>
      <c r="BE395" s="23" t="s">
        <v>11</v>
      </c>
      <c r="BF395" s="23" t="s">
        <v>639</v>
      </c>
      <c r="BG395" s="23" t="s">
        <v>11</v>
      </c>
      <c r="BH395" s="23" t="s">
        <v>17</v>
      </c>
      <c r="BI395" s="23" t="s">
        <v>26</v>
      </c>
      <c r="BJ395" s="23"/>
      <c r="BK395" s="23" t="s">
        <v>11</v>
      </c>
      <c r="BL395" s="23" t="s">
        <v>23</v>
      </c>
      <c r="BM395" s="23" t="s">
        <v>23</v>
      </c>
      <c r="BN395" s="23"/>
      <c r="BO395" s="24">
        <v>6</v>
      </c>
      <c r="BP395" s="24">
        <v>208</v>
      </c>
      <c r="BQ395" s="24">
        <v>250</v>
      </c>
      <c r="BR395" s="24">
        <v>200</v>
      </c>
      <c r="BS395" s="24">
        <v>200</v>
      </c>
      <c r="BT395" s="23"/>
      <c r="BU395" s="23"/>
      <c r="BV395" s="24">
        <v>18.87</v>
      </c>
      <c r="BW395" s="24">
        <v>0.39</v>
      </c>
      <c r="BX395" s="23"/>
      <c r="BY395" s="24">
        <v>0.28999999999999998</v>
      </c>
      <c r="BZ395" s="27">
        <v>0.39</v>
      </c>
      <c r="CA395" s="27">
        <v>0.28999999999999998</v>
      </c>
      <c r="CB395" s="25"/>
      <c r="CC395" s="25"/>
      <c r="CD395" s="28">
        <v>18.93</v>
      </c>
      <c r="CE395" s="28">
        <v>0.42</v>
      </c>
      <c r="CF395" s="25"/>
      <c r="CG395" s="28">
        <v>0.33</v>
      </c>
      <c r="CH395" s="28">
        <v>23</v>
      </c>
      <c r="CI395" s="28">
        <v>0.5</v>
      </c>
      <c r="CJ395" s="28">
        <v>0.5</v>
      </c>
      <c r="CK395" s="28">
        <v>0</v>
      </c>
      <c r="CL395" s="28">
        <v>0</v>
      </c>
      <c r="CM395" s="28">
        <v>0.5</v>
      </c>
      <c r="CN395" s="25"/>
      <c r="CO395" s="28">
        <v>0</v>
      </c>
      <c r="CP395" s="30" t="s">
        <v>5</v>
      </c>
      <c r="CQ395" s="8">
        <f t="shared" si="67"/>
        <v>8547.0085470085469</v>
      </c>
      <c r="CR395" s="8">
        <f t="shared" si="68"/>
        <v>24</v>
      </c>
      <c r="CS395" s="8">
        <f t="shared" si="69"/>
        <v>2.5</v>
      </c>
      <c r="CT395" s="8">
        <f t="shared" si="70"/>
        <v>30</v>
      </c>
      <c r="CU395" s="8">
        <f t="shared" si="71"/>
        <v>200</v>
      </c>
      <c r="CV395" s="10">
        <f t="shared" si="72"/>
        <v>50375.519999999997</v>
      </c>
      <c r="CW395" s="10">
        <f t="shared" si="75"/>
        <v>50.375519999999995</v>
      </c>
      <c r="CX395" s="8" t="str">
        <f t="shared" si="73"/>
        <v>Yes</v>
      </c>
      <c r="CY395" s="30" t="s">
        <v>11</v>
      </c>
      <c r="CZ395" s="30" t="s">
        <v>11</v>
      </c>
      <c r="DA395" s="31" t="s">
        <v>11</v>
      </c>
      <c r="DB395" s="31" t="s">
        <v>11</v>
      </c>
      <c r="DC395" s="8" t="str">
        <f t="shared" si="74"/>
        <v>No</v>
      </c>
      <c r="DD395" s="8" t="s">
        <v>11</v>
      </c>
      <c r="DE395" s="30" t="s">
        <v>11</v>
      </c>
      <c r="DF395" s="10">
        <f t="shared" si="76"/>
        <v>60.076079999999997</v>
      </c>
      <c r="DG395" s="9">
        <f>IF(S395&lt;Monitors!$H$4,(S395*Monitors!$I$4)+Monitors!$J$4,IF(S395&lt;Monitors!$H$5,(S395*Monitors!$I$5)+Monitors!$J$5,IF(S395&lt;Monitors!$H$6,(S395*Monitors!$I$6)+Monitors!$J$6,IF(S395&lt;Monitors!$H$7,(Monitors!$I$7*S395)+Monitors!$J$7,IF(S395&lt;Monitors!$H$8,(S395*Monitors!$I$8)+Monitors!$J$8,IF(S395&lt;Monitors!$H$9,(S395*Monitors!$I$9)+Monitors!$J$9,IF(S395&lt;Monitors!$H$10,(S395*Monitors!$I$10)+Monitors!$J$10,IF(S395&lt;Monitors!$H$11,(S395*Monitors!$I$11)+Monitors!$J$11,Monitors!$J$12))))))))</f>
        <v>41.438000000000002</v>
      </c>
      <c r="DH395" s="10">
        <f>$DF395-(Monitors!$B$4*'All Data'!$W395)</f>
        <v>47.386980000000001</v>
      </c>
      <c r="DI395" s="10">
        <f>IF($CX395="Yes",DH395-(Monitors!$E$4*(DG395+(Monitors!$B$4*'All Data'!$W395))),'All Data'!DH395)</f>
        <v>44.680624999999999</v>
      </c>
      <c r="DJ395" s="10">
        <f>IF(DD395="Yes",'All Data'!DI395-(DG395*Monitors!$C$4),'All Data'!DI395)</f>
        <v>44.680624999999999</v>
      </c>
      <c r="DK395" s="10">
        <f>IF($DE395="Yes",DJ395-(DG395*Monitors!$D$4),'All Data'!DJ395)</f>
        <v>44.680624999999999</v>
      </c>
      <c r="DL395" s="10">
        <f>IF($CZ395="Yes",DK395-Monitors!$C$7,'All Data'!DK395)</f>
        <v>44.680624999999999</v>
      </c>
      <c r="DM395" s="10">
        <f>IF($DA395="Yes",DL395-Monitors!$D$7,'All Data'!DL395)</f>
        <v>44.680624999999999</v>
      </c>
      <c r="DN395" s="10">
        <f>IF(DB395="Yes",DM395-((DG395+(W395*Monitors!$B$4))*Monitors!$F$4),'All Data'!DM395)</f>
        <v>44.680624999999999</v>
      </c>
      <c r="DO395" s="8" t="str">
        <f t="shared" si="77"/>
        <v>No</v>
      </c>
      <c r="DP395" s="10">
        <v>2.0150207999999998</v>
      </c>
      <c r="DQ395" s="10">
        <v>16.854979200000002</v>
      </c>
      <c r="DR395" s="10">
        <v>15.705498160601863</v>
      </c>
      <c r="DS395" s="9">
        <v>22.989620787962785</v>
      </c>
      <c r="DT395" s="9" t="s">
        <v>23</v>
      </c>
      <c r="DU395" s="14">
        <v>0</v>
      </c>
    </row>
    <row r="396" spans="1:125" ht="18" customHeight="1">
      <c r="A396" s="29">
        <v>395</v>
      </c>
      <c r="B396" s="29">
        <v>47</v>
      </c>
      <c r="C396" s="29">
        <v>84</v>
      </c>
      <c r="D396" s="21">
        <v>41652</v>
      </c>
      <c r="E396" s="21">
        <v>41621</v>
      </c>
      <c r="F396" s="21">
        <v>41632</v>
      </c>
      <c r="G396" s="20" t="s">
        <v>233</v>
      </c>
      <c r="H396" s="20"/>
      <c r="I396" s="22">
        <v>6</v>
      </c>
      <c r="J396" s="20" t="s">
        <v>5</v>
      </c>
      <c r="K396" s="20"/>
      <c r="L396" s="20" t="s">
        <v>6</v>
      </c>
      <c r="M396" s="23"/>
      <c r="N396" s="23" t="s">
        <v>7</v>
      </c>
      <c r="O396" s="23"/>
      <c r="P396" s="24">
        <v>10.6</v>
      </c>
      <c r="Q396" s="24">
        <v>18.8</v>
      </c>
      <c r="R396" s="24">
        <v>21.5</v>
      </c>
      <c r="S396" s="24">
        <v>197.91</v>
      </c>
      <c r="T396" s="24">
        <v>1.78</v>
      </c>
      <c r="U396" s="24">
        <v>1080</v>
      </c>
      <c r="V396" s="24">
        <v>1920</v>
      </c>
      <c r="W396" s="24">
        <v>2.0699999999999998</v>
      </c>
      <c r="X396" s="23" t="s">
        <v>47</v>
      </c>
      <c r="Y396" s="23" t="s">
        <v>47</v>
      </c>
      <c r="Z396" s="24">
        <v>10459</v>
      </c>
      <c r="AA396" s="24">
        <v>60</v>
      </c>
      <c r="AB396" s="24">
        <v>170</v>
      </c>
      <c r="AC396" s="24">
        <v>160</v>
      </c>
      <c r="AD396" s="23" t="s">
        <v>389</v>
      </c>
      <c r="AE396" s="23" t="s">
        <v>11</v>
      </c>
      <c r="AF396" s="23" t="s">
        <v>11</v>
      </c>
      <c r="AG396" s="23"/>
      <c r="AH396" s="23"/>
      <c r="AI396" s="23" t="s">
        <v>34</v>
      </c>
      <c r="AJ396" s="23" t="s">
        <v>11</v>
      </c>
      <c r="AK396" s="23" t="s">
        <v>11</v>
      </c>
      <c r="AL396" s="23" t="s">
        <v>25</v>
      </c>
      <c r="AM396" s="23"/>
      <c r="AN396" s="23" t="s">
        <v>14</v>
      </c>
      <c r="AO396" s="23"/>
      <c r="AP396" s="23" t="s">
        <v>14</v>
      </c>
      <c r="AQ396" s="23"/>
      <c r="AR396" s="23"/>
      <c r="AS396" s="23" t="s">
        <v>25</v>
      </c>
      <c r="AT396" s="23"/>
      <c r="AU396" s="23" t="s">
        <v>14</v>
      </c>
      <c r="AV396" s="25"/>
      <c r="AW396" s="25"/>
      <c r="AX396" s="26">
        <v>21.5</v>
      </c>
      <c r="AY396" s="26">
        <v>197.91</v>
      </c>
      <c r="AZ396" s="25" t="s">
        <v>14</v>
      </c>
      <c r="BA396" s="25" t="s">
        <v>14</v>
      </c>
      <c r="BB396" s="23"/>
      <c r="BC396" s="23" t="s">
        <v>15</v>
      </c>
      <c r="BD396" s="23"/>
      <c r="BE396" s="23" t="s">
        <v>11</v>
      </c>
      <c r="BF396" s="23" t="s">
        <v>14</v>
      </c>
      <c r="BG396" s="23" t="s">
        <v>11</v>
      </c>
      <c r="BH396" s="23" t="s">
        <v>17</v>
      </c>
      <c r="BI396" s="23"/>
      <c r="BJ396" s="23"/>
      <c r="BK396" s="23" t="s">
        <v>11</v>
      </c>
      <c r="BL396" s="23" t="s">
        <v>11</v>
      </c>
      <c r="BM396" s="23" t="s">
        <v>11</v>
      </c>
      <c r="BN396" s="23"/>
      <c r="BO396" s="24">
        <v>159.4</v>
      </c>
      <c r="BP396" s="24">
        <v>174.6</v>
      </c>
      <c r="BQ396" s="24">
        <v>200</v>
      </c>
      <c r="BR396" s="23"/>
      <c r="BS396" s="24">
        <v>174.6</v>
      </c>
      <c r="BT396" s="23"/>
      <c r="BU396" s="23"/>
      <c r="BV396" s="24">
        <v>19.170000000000002</v>
      </c>
      <c r="BW396" s="24">
        <v>0.25</v>
      </c>
      <c r="BX396" s="23"/>
      <c r="BY396" s="24">
        <v>0.13</v>
      </c>
      <c r="BZ396" s="27">
        <v>0.25</v>
      </c>
      <c r="CA396" s="27">
        <v>0.13</v>
      </c>
      <c r="CB396" s="25"/>
      <c r="CC396" s="25"/>
      <c r="CD396" s="28">
        <v>19.100000000000001</v>
      </c>
      <c r="CE396" s="28">
        <v>0.31</v>
      </c>
      <c r="CF396" s="25"/>
      <c r="CG396" s="28">
        <v>0.18</v>
      </c>
      <c r="CH396" s="28">
        <v>21.07</v>
      </c>
      <c r="CI396" s="28">
        <v>0.5</v>
      </c>
      <c r="CJ396" s="28">
        <v>0.5</v>
      </c>
      <c r="CK396" s="25"/>
      <c r="CL396" s="25"/>
      <c r="CM396" s="28">
        <v>0.49</v>
      </c>
      <c r="CN396" s="25"/>
      <c r="CO396" s="28">
        <v>0</v>
      </c>
      <c r="CP396" s="30" t="s">
        <v>5</v>
      </c>
      <c r="CQ396" s="8">
        <f t="shared" si="67"/>
        <v>10459.299681673487</v>
      </c>
      <c r="CR396" s="8">
        <f t="shared" si="68"/>
        <v>22</v>
      </c>
      <c r="CS396" s="8">
        <f t="shared" si="69"/>
        <v>2.5</v>
      </c>
      <c r="CT396" s="8">
        <f t="shared" si="70"/>
        <v>30</v>
      </c>
      <c r="CU396" s="8">
        <f t="shared" si="71"/>
        <v>100</v>
      </c>
      <c r="CV396" s="10">
        <f t="shared" si="72"/>
        <v>34555.085999999996</v>
      </c>
      <c r="CW396" s="10">
        <f t="shared" si="75"/>
        <v>34.555085999999996</v>
      </c>
      <c r="CX396" s="8" t="str">
        <f t="shared" si="73"/>
        <v>No</v>
      </c>
      <c r="CY396" s="30" t="s">
        <v>11</v>
      </c>
      <c r="CZ396" s="30" t="s">
        <v>11</v>
      </c>
      <c r="DA396" s="31" t="s">
        <v>11</v>
      </c>
      <c r="DB396" s="31" t="s">
        <v>11</v>
      </c>
      <c r="DC396" s="8" t="str">
        <f t="shared" si="74"/>
        <v>No</v>
      </c>
      <c r="DD396" s="8" t="s">
        <v>11</v>
      </c>
      <c r="DE396" s="30" t="s">
        <v>11</v>
      </c>
      <c r="DF396" s="10">
        <f t="shared" si="76"/>
        <v>60.198720000000002</v>
      </c>
      <c r="DG396" s="9">
        <f>IF(S396&lt;Monitors!$H$4,(S396*Monitors!$I$4)+Monitors!$J$4,IF(S396&lt;Monitors!$H$5,(S396*Monitors!$I$5)+Monitors!$J$5,IF(S396&lt;Monitors!$H$6,(S396*Monitors!$I$6)+Monitors!$J$6,IF(S396&lt;Monitors!$H$7,(Monitors!$I$7*S396)+Monitors!$J$7,IF(S396&lt;Monitors!$H$8,(S396*Monitors!$I$8)+Monitors!$J$8,IF(S396&lt;Monitors!$H$9,(S396*Monitors!$I$9)+Monitors!$J$9,IF(S396&lt;Monitors!$H$10,(S396*Monitors!$I$10)+Monitors!$J$10,IF(S396&lt;Monitors!$H$11,(S396*Monitors!$I$11)+Monitors!$J$11,Monitors!$J$12))))))))</f>
        <v>37.895499999999998</v>
      </c>
      <c r="DH396" s="10">
        <f>$DF396-(Monitors!$B$4*'All Data'!$W396)</f>
        <v>47.509620000000005</v>
      </c>
      <c r="DI396" s="10">
        <f>IF($CX396="Yes",DH396-(Monitors!$E$4*(DG396+(Monitors!$B$4*'All Data'!$W396))),'All Data'!DH396)</f>
        <v>47.509620000000005</v>
      </c>
      <c r="DJ396" s="10">
        <f>IF(DD396="Yes",'All Data'!DI396-(DG396*Monitors!$C$4),'All Data'!DI396)</f>
        <v>47.509620000000005</v>
      </c>
      <c r="DK396" s="10">
        <f>IF($DE396="Yes",DJ396-(DG396*Monitors!$D$4),'All Data'!DJ396)</f>
        <v>47.509620000000005</v>
      </c>
      <c r="DL396" s="10">
        <f>IF($CZ396="Yes",DK396-Monitors!$C$7,'All Data'!DK396)</f>
        <v>47.509620000000005</v>
      </c>
      <c r="DM396" s="10">
        <f>IF($DA396="Yes",DL396-Monitors!$D$7,'All Data'!DL396)</f>
        <v>47.509620000000005</v>
      </c>
      <c r="DN396" s="10">
        <f>IF(DB396="Yes",DM396-((DG396+(W396*Monitors!$B$4))*Monitors!$F$4),'All Data'!DM396)</f>
        <v>47.509620000000005</v>
      </c>
      <c r="DO396" s="8" t="str">
        <f t="shared" si="77"/>
        <v>No</v>
      </c>
      <c r="DP396" s="10">
        <v>1.3822034399999998</v>
      </c>
      <c r="DQ396" s="10">
        <v>17.78779656</v>
      </c>
      <c r="DR396" s="10">
        <v>17.78779656</v>
      </c>
      <c r="DS396" s="9">
        <v>18.840842346864775</v>
      </c>
      <c r="DT396" s="9" t="s">
        <v>23</v>
      </c>
      <c r="DU396" s="14">
        <v>0</v>
      </c>
    </row>
    <row r="397" spans="1:125" ht="18" customHeight="1">
      <c r="A397" s="29">
        <v>396</v>
      </c>
      <c r="B397" s="29">
        <v>4</v>
      </c>
      <c r="C397" s="29">
        <v>1138</v>
      </c>
      <c r="D397" s="21">
        <v>41120</v>
      </c>
      <c r="E397" s="21">
        <v>41220</v>
      </c>
      <c r="F397" s="21">
        <v>41221</v>
      </c>
      <c r="G397" s="20" t="s">
        <v>416</v>
      </c>
      <c r="H397" s="20" t="s">
        <v>417</v>
      </c>
      <c r="I397" s="22">
        <v>6</v>
      </c>
      <c r="J397" s="20" t="s">
        <v>5</v>
      </c>
      <c r="K397" s="20"/>
      <c r="L397" s="20" t="s">
        <v>49</v>
      </c>
      <c r="M397" s="23"/>
      <c r="N397" s="23" t="s">
        <v>7</v>
      </c>
      <c r="O397" s="23"/>
      <c r="P397" s="24">
        <v>13.2</v>
      </c>
      <c r="Q397" s="24">
        <v>23.5</v>
      </c>
      <c r="R397" s="24">
        <v>27</v>
      </c>
      <c r="S397" s="24">
        <v>311.7</v>
      </c>
      <c r="T397" s="24">
        <v>1.78</v>
      </c>
      <c r="U397" s="24">
        <v>1080</v>
      </c>
      <c r="V397" s="24">
        <v>1920</v>
      </c>
      <c r="W397" s="24">
        <v>2.0699999999999998</v>
      </c>
      <c r="X397" s="23" t="s">
        <v>47</v>
      </c>
      <c r="Y397" s="23" t="s">
        <v>47</v>
      </c>
      <c r="Z397" s="24">
        <v>6653</v>
      </c>
      <c r="AA397" s="24">
        <v>60</v>
      </c>
      <c r="AB397" s="24">
        <v>178</v>
      </c>
      <c r="AC397" s="24">
        <v>178</v>
      </c>
      <c r="AD397" s="23" t="s">
        <v>10</v>
      </c>
      <c r="AE397" s="23" t="s">
        <v>11</v>
      </c>
      <c r="AF397" s="23" t="s">
        <v>11</v>
      </c>
      <c r="AG397" s="23"/>
      <c r="AH397" s="23"/>
      <c r="AI397" s="23" t="s">
        <v>12</v>
      </c>
      <c r="AJ397" s="23" t="s">
        <v>23</v>
      </c>
      <c r="AK397" s="23" t="s">
        <v>11</v>
      </c>
      <c r="AL397" s="23" t="s">
        <v>129</v>
      </c>
      <c r="AM397" s="23"/>
      <c r="AN397" s="23" t="s">
        <v>72</v>
      </c>
      <c r="AO397" s="23"/>
      <c r="AP397" s="23" t="s">
        <v>14</v>
      </c>
      <c r="AQ397" s="23"/>
      <c r="AR397" s="23"/>
      <c r="AS397" s="23" t="s">
        <v>129</v>
      </c>
      <c r="AT397" s="23"/>
      <c r="AU397" s="23" t="s">
        <v>83</v>
      </c>
      <c r="AV397" s="25"/>
      <c r="AW397" s="25"/>
      <c r="AX397" s="26">
        <v>27</v>
      </c>
      <c r="AY397" s="26">
        <v>311.7</v>
      </c>
      <c r="AZ397" s="25" t="s">
        <v>72</v>
      </c>
      <c r="BA397" s="25" t="s">
        <v>83</v>
      </c>
      <c r="BB397" s="23"/>
      <c r="BC397" s="23" t="s">
        <v>15</v>
      </c>
      <c r="BD397" s="23"/>
      <c r="BE397" s="23" t="s">
        <v>11</v>
      </c>
      <c r="BF397" s="23" t="s">
        <v>451</v>
      </c>
      <c r="BG397" s="23" t="s">
        <v>11</v>
      </c>
      <c r="BH397" s="23" t="s">
        <v>17</v>
      </c>
      <c r="BI397" s="23"/>
      <c r="BJ397" s="23" t="s">
        <v>18</v>
      </c>
      <c r="BK397" s="23" t="s">
        <v>11</v>
      </c>
      <c r="BL397" s="23" t="s">
        <v>11</v>
      </c>
      <c r="BM397" s="23"/>
      <c r="BN397" s="23"/>
      <c r="BO397" s="24">
        <v>73.099999999999994</v>
      </c>
      <c r="BP397" s="24">
        <v>300</v>
      </c>
      <c r="BQ397" s="24">
        <v>268.7</v>
      </c>
      <c r="BR397" s="24">
        <v>199.4</v>
      </c>
      <c r="BS397" s="24">
        <v>200</v>
      </c>
      <c r="BT397" s="23"/>
      <c r="BU397" s="23"/>
      <c r="BV397" s="24">
        <v>19.71</v>
      </c>
      <c r="BW397" s="24">
        <v>0.26</v>
      </c>
      <c r="BX397" s="23"/>
      <c r="BY397" s="24">
        <v>0.2</v>
      </c>
      <c r="BZ397" s="27">
        <v>0.26</v>
      </c>
      <c r="CA397" s="27">
        <v>0.2</v>
      </c>
      <c r="CB397" s="25"/>
      <c r="CC397" s="25"/>
      <c r="CD397" s="28">
        <v>19.78</v>
      </c>
      <c r="CE397" s="28">
        <v>0.28999999999999998</v>
      </c>
      <c r="CF397" s="25"/>
      <c r="CG397" s="28">
        <v>0.24</v>
      </c>
      <c r="CH397" s="28">
        <v>29</v>
      </c>
      <c r="CI397" s="28">
        <v>0.5</v>
      </c>
      <c r="CJ397" s="28">
        <v>0.5</v>
      </c>
      <c r="CK397" s="25"/>
      <c r="CL397" s="25"/>
      <c r="CM397" s="28">
        <v>0.47</v>
      </c>
      <c r="CN397" s="25"/>
      <c r="CO397" s="28">
        <v>0</v>
      </c>
      <c r="CP397" s="30" t="s">
        <v>5</v>
      </c>
      <c r="CQ397" s="8">
        <f t="shared" si="67"/>
        <v>6641.0009624639069</v>
      </c>
      <c r="CR397" s="8">
        <f t="shared" si="68"/>
        <v>28</v>
      </c>
      <c r="CS397" s="8">
        <f t="shared" si="69"/>
        <v>2.5</v>
      </c>
      <c r="CT397" s="8">
        <f t="shared" si="70"/>
        <v>30</v>
      </c>
      <c r="CU397" s="8">
        <f t="shared" si="71"/>
        <v>300</v>
      </c>
      <c r="CV397" s="10">
        <f t="shared" si="72"/>
        <v>93510</v>
      </c>
      <c r="CW397" s="10">
        <f t="shared" si="75"/>
        <v>93.51</v>
      </c>
      <c r="CX397" s="8" t="str">
        <f t="shared" si="73"/>
        <v>No</v>
      </c>
      <c r="CY397" s="30" t="s">
        <v>11</v>
      </c>
      <c r="CZ397" s="30" t="s">
        <v>11</v>
      </c>
      <c r="DA397" s="31" t="s">
        <v>11</v>
      </c>
      <c r="DB397" s="31" t="s">
        <v>11</v>
      </c>
      <c r="DC397" s="8" t="str">
        <f t="shared" si="74"/>
        <v>No</v>
      </c>
      <c r="DD397" s="8" t="s">
        <v>11</v>
      </c>
      <c r="DE397" s="30" t="s">
        <v>11</v>
      </c>
      <c r="DF397" s="10">
        <f t="shared" si="76"/>
        <v>61.911299999999997</v>
      </c>
      <c r="DG397" s="9">
        <f>IF(S397&lt;Monitors!$H$4,(S397*Monitors!$I$4)+Monitors!$J$4,IF(S397&lt;Monitors!$H$5,(S397*Monitors!$I$5)+Monitors!$J$5,IF(S397&lt;Monitors!$H$6,(S397*Monitors!$I$6)+Monitors!$J$6,IF(S397&lt;Monitors!$H$7,(Monitors!$I$7*S397)+Monitors!$J$7,IF(S397&lt;Monitors!$H$8,(S397*Monitors!$I$8)+Monitors!$J$8,IF(S397&lt;Monitors!$H$9,(S397*Monitors!$I$9)+Monitors!$J$9,IF(S397&lt;Monitors!$H$10,(S397*Monitors!$I$10)+Monitors!$J$10,IF(S397&lt;Monitors!$H$11,(S397*Monitors!$I$11)+Monitors!$J$11,Monitors!$J$12))))))))</f>
        <v>51.34</v>
      </c>
      <c r="DH397" s="10">
        <f>$DF397-(Monitors!$B$4*'All Data'!$W397)</f>
        <v>49.222200000000001</v>
      </c>
      <c r="DI397" s="10">
        <f>IF($CX397="Yes",DH397-(Monitors!$E$4*(DG397+(Monitors!$B$4*'All Data'!$W397))),'All Data'!DH397)</f>
        <v>49.222200000000001</v>
      </c>
      <c r="DJ397" s="10">
        <f>IF(DD397="Yes",'All Data'!DI397-(DG397*Monitors!$C$4),'All Data'!DI397)</f>
        <v>49.222200000000001</v>
      </c>
      <c r="DK397" s="10">
        <f>IF($DE397="Yes",DJ397-(DG397*Monitors!$D$4),'All Data'!DJ397)</f>
        <v>49.222200000000001</v>
      </c>
      <c r="DL397" s="10">
        <f>IF($CZ397="Yes",DK397-Monitors!$C$7,'All Data'!DK397)</f>
        <v>49.222200000000001</v>
      </c>
      <c r="DM397" s="10">
        <f>IF($DA397="Yes",DL397-Monitors!$D$7,'All Data'!DL397)</f>
        <v>49.222200000000001</v>
      </c>
      <c r="DN397" s="10">
        <f>IF(DB397="Yes",DM397-((DG397+(W397*Monitors!$B$4))*Monitors!$F$4),'All Data'!DM397)</f>
        <v>49.222200000000001</v>
      </c>
      <c r="DO397" s="8" t="str">
        <f t="shared" si="77"/>
        <v>Yes</v>
      </c>
      <c r="DP397" s="10">
        <v>3.7404000000000002</v>
      </c>
      <c r="DQ397" s="10">
        <v>15.9696</v>
      </c>
      <c r="DR397" s="10">
        <v>15.9696</v>
      </c>
      <c r="DS397" s="9">
        <v>29.41446083624961</v>
      </c>
      <c r="DT397" s="9" t="s">
        <v>23</v>
      </c>
      <c r="DU397" s="14">
        <v>0</v>
      </c>
    </row>
    <row r="398" spans="1:125" ht="18" customHeight="1">
      <c r="A398" s="29">
        <v>397</v>
      </c>
      <c r="B398" s="29">
        <v>16</v>
      </c>
      <c r="C398" s="29">
        <v>990</v>
      </c>
      <c r="D398" s="21">
        <v>41518</v>
      </c>
      <c r="E398" s="21">
        <v>41519</v>
      </c>
      <c r="F398" s="21">
        <v>41520</v>
      </c>
      <c r="G398" s="20" t="s">
        <v>4</v>
      </c>
      <c r="H398" s="20"/>
      <c r="I398" s="22">
        <v>6</v>
      </c>
      <c r="J398" s="20" t="s">
        <v>5</v>
      </c>
      <c r="K398" s="20"/>
      <c r="L398" s="20" t="s">
        <v>6</v>
      </c>
      <c r="M398" s="23"/>
      <c r="N398" s="23" t="s">
        <v>7</v>
      </c>
      <c r="O398" s="23"/>
      <c r="P398" s="24">
        <v>13.2</v>
      </c>
      <c r="Q398" s="24">
        <v>23.5</v>
      </c>
      <c r="R398" s="24">
        <v>27</v>
      </c>
      <c r="S398" s="24">
        <v>311.37</v>
      </c>
      <c r="T398" s="24">
        <v>1.78</v>
      </c>
      <c r="U398" s="24">
        <v>1080</v>
      </c>
      <c r="V398" s="24">
        <v>1920</v>
      </c>
      <c r="W398" s="24">
        <v>2.0699999999999998</v>
      </c>
      <c r="X398" s="23" t="s">
        <v>47</v>
      </c>
      <c r="Y398" s="23" t="s">
        <v>47</v>
      </c>
      <c r="Z398" s="24">
        <v>6660</v>
      </c>
      <c r="AA398" s="24">
        <v>60</v>
      </c>
      <c r="AB398" s="24">
        <v>170</v>
      </c>
      <c r="AC398" s="24">
        <v>160</v>
      </c>
      <c r="AD398" s="23" t="s">
        <v>237</v>
      </c>
      <c r="AE398" s="23" t="s">
        <v>23</v>
      </c>
      <c r="AF398" s="23" t="s">
        <v>11</v>
      </c>
      <c r="AG398" s="23"/>
      <c r="AH398" s="23"/>
      <c r="AI398" s="23" t="s">
        <v>12</v>
      </c>
      <c r="AJ398" s="23" t="s">
        <v>11</v>
      </c>
      <c r="AK398" s="23" t="s">
        <v>11</v>
      </c>
      <c r="AL398" s="23" t="s">
        <v>687</v>
      </c>
      <c r="AM398" s="23" t="s">
        <v>688</v>
      </c>
      <c r="AN398" s="23" t="s">
        <v>14</v>
      </c>
      <c r="AO398" s="23"/>
      <c r="AP398" s="23" t="s">
        <v>14</v>
      </c>
      <c r="AQ398" s="23"/>
      <c r="AR398" s="23"/>
      <c r="AS398" s="23" t="s">
        <v>687</v>
      </c>
      <c r="AT398" s="23" t="s">
        <v>688</v>
      </c>
      <c r="AU398" s="23" t="s">
        <v>14</v>
      </c>
      <c r="AV398" s="25"/>
      <c r="AW398" s="25"/>
      <c r="AX398" s="26">
        <v>27</v>
      </c>
      <c r="AY398" s="26">
        <v>311.37</v>
      </c>
      <c r="AZ398" s="25" t="s">
        <v>14</v>
      </c>
      <c r="BA398" s="25" t="s">
        <v>14</v>
      </c>
      <c r="BB398" s="23"/>
      <c r="BC398" s="23" t="s">
        <v>15</v>
      </c>
      <c r="BD398" s="23"/>
      <c r="BE398" s="23" t="s">
        <v>11</v>
      </c>
      <c r="BF398" s="23" t="s">
        <v>136</v>
      </c>
      <c r="BG398" s="23" t="s">
        <v>11</v>
      </c>
      <c r="BH398" s="23" t="s">
        <v>17</v>
      </c>
      <c r="BI398" s="23"/>
      <c r="BJ398" s="23" t="s">
        <v>32</v>
      </c>
      <c r="BK398" s="23" t="s">
        <v>23</v>
      </c>
      <c r="BL398" s="23" t="s">
        <v>11</v>
      </c>
      <c r="BM398" s="23"/>
      <c r="BN398" s="23"/>
      <c r="BO398" s="24">
        <v>8.6999999999999993</v>
      </c>
      <c r="BP398" s="24">
        <v>360.7</v>
      </c>
      <c r="BQ398" s="24">
        <v>300</v>
      </c>
      <c r="BR398" s="24">
        <v>232.2</v>
      </c>
      <c r="BS398" s="24">
        <v>200.1</v>
      </c>
      <c r="BT398" s="23"/>
      <c r="BU398" s="23"/>
      <c r="BV398" s="24">
        <v>20.43</v>
      </c>
      <c r="BW398" s="24">
        <v>0.34</v>
      </c>
      <c r="BX398" s="23"/>
      <c r="BY398" s="24">
        <v>0.24</v>
      </c>
      <c r="BZ398" s="27">
        <v>0.34</v>
      </c>
      <c r="CA398" s="27">
        <v>0.24</v>
      </c>
      <c r="CB398" s="25"/>
      <c r="CC398" s="25"/>
      <c r="CD398" s="28">
        <v>20.25</v>
      </c>
      <c r="CE398" s="28">
        <v>0.43</v>
      </c>
      <c r="CF398" s="25"/>
      <c r="CG398" s="28">
        <v>0.34</v>
      </c>
      <c r="CH398" s="28">
        <v>29.1</v>
      </c>
      <c r="CI398" s="28">
        <v>0.5</v>
      </c>
      <c r="CJ398" s="28">
        <v>0.5</v>
      </c>
      <c r="CK398" s="25"/>
      <c r="CL398" s="25"/>
      <c r="CM398" s="28">
        <v>0.52</v>
      </c>
      <c r="CN398" s="25"/>
      <c r="CO398" s="28">
        <v>0</v>
      </c>
      <c r="CP398" s="30" t="s">
        <v>5</v>
      </c>
      <c r="CQ398" s="8">
        <f t="shared" si="67"/>
        <v>6648.0393101454856</v>
      </c>
      <c r="CR398" s="8">
        <f t="shared" si="68"/>
        <v>28</v>
      </c>
      <c r="CS398" s="8">
        <f t="shared" si="69"/>
        <v>2.5</v>
      </c>
      <c r="CT398" s="8">
        <f t="shared" si="70"/>
        <v>30</v>
      </c>
      <c r="CU398" s="8">
        <f t="shared" si="71"/>
        <v>300</v>
      </c>
      <c r="CV398" s="10">
        <f t="shared" si="72"/>
        <v>112311.159</v>
      </c>
      <c r="CW398" s="10">
        <f t="shared" si="75"/>
        <v>112.311159</v>
      </c>
      <c r="CX398" s="8" t="str">
        <f t="shared" si="73"/>
        <v>No</v>
      </c>
      <c r="CY398" s="30" t="s">
        <v>11</v>
      </c>
      <c r="CZ398" s="30" t="s">
        <v>11</v>
      </c>
      <c r="DA398" s="31" t="s">
        <v>11</v>
      </c>
      <c r="DB398" s="31" t="s">
        <v>11</v>
      </c>
      <c r="DC398" s="8" t="str">
        <f t="shared" si="74"/>
        <v>No</v>
      </c>
      <c r="DD398" s="8" t="s">
        <v>11</v>
      </c>
      <c r="DE398" s="30" t="s">
        <v>11</v>
      </c>
      <c r="DF398" s="10">
        <f t="shared" si="76"/>
        <v>64.574339999999992</v>
      </c>
      <c r="DG398" s="9">
        <f>IF(S398&lt;Monitors!$H$4,(S398*Monitors!$I$4)+Monitors!$J$4,IF(S398&lt;Monitors!$H$5,(S398*Monitors!$I$5)+Monitors!$J$5,IF(S398&lt;Monitors!$H$6,(S398*Monitors!$I$6)+Monitors!$J$6,IF(S398&lt;Monitors!$H$7,(Monitors!$I$7*S398)+Monitors!$J$7,IF(S398&lt;Monitors!$H$8,(S398*Monitors!$I$8)+Monitors!$J$8,IF(S398&lt;Monitors!$H$9,(S398*Monitors!$I$9)+Monitors!$J$9,IF(S398&lt;Monitors!$H$10,(S398*Monitors!$I$10)+Monitors!$J$10,IF(S398&lt;Monitors!$H$11,(S398*Monitors!$I$11)+Monitors!$J$11,Monitors!$J$12))))))))</f>
        <v>51.274000000000001</v>
      </c>
      <c r="DH398" s="10">
        <f>$DF398-(Monitors!$B$4*'All Data'!$W398)</f>
        <v>51.885239999999996</v>
      </c>
      <c r="DI398" s="10">
        <f>IF($CX398="Yes",DH398-(Monitors!$E$4*(DG398+(Monitors!$B$4*'All Data'!$W398))),'All Data'!DH398)</f>
        <v>51.885239999999996</v>
      </c>
      <c r="DJ398" s="10">
        <f>IF(DD398="Yes",'All Data'!DI398-(DG398*Monitors!$C$4),'All Data'!DI398)</f>
        <v>51.885239999999996</v>
      </c>
      <c r="DK398" s="10">
        <f>IF($DE398="Yes",DJ398-(DG398*Monitors!$D$4),'All Data'!DJ398)</f>
        <v>51.885239999999996</v>
      </c>
      <c r="DL398" s="10">
        <f>IF($CZ398="Yes",DK398-Monitors!$C$7,'All Data'!DK398)</f>
        <v>51.885239999999996</v>
      </c>
      <c r="DM398" s="10">
        <f>IF($DA398="Yes",DL398-Monitors!$D$7,'All Data'!DL398)</f>
        <v>51.885239999999996</v>
      </c>
      <c r="DN398" s="10">
        <f>IF(DB398="Yes",DM398-((DG398+(W398*Monitors!$B$4))*Monitors!$F$4),'All Data'!DM398)</f>
        <v>51.885239999999996</v>
      </c>
      <c r="DO398" s="8" t="str">
        <f t="shared" si="77"/>
        <v>No</v>
      </c>
      <c r="DP398" s="10">
        <v>4.4924463600000006</v>
      </c>
      <c r="DQ398" s="10">
        <v>15.937553639999999</v>
      </c>
      <c r="DR398" s="10">
        <v>15.937553639999999</v>
      </c>
      <c r="DS398" s="9">
        <v>29.384259524974876</v>
      </c>
      <c r="DT398" s="9" t="s">
        <v>23</v>
      </c>
      <c r="DU398" s="14">
        <v>0</v>
      </c>
    </row>
    <row r="399" spans="1:125" ht="18" customHeight="1">
      <c r="A399" s="29">
        <v>398</v>
      </c>
      <c r="B399" s="29">
        <v>4</v>
      </c>
      <c r="C399" s="29">
        <v>979</v>
      </c>
      <c r="D399" s="21">
        <v>40778</v>
      </c>
      <c r="E399" s="21">
        <v>41218</v>
      </c>
      <c r="F399" s="21">
        <v>41221</v>
      </c>
      <c r="G399" s="20" t="s">
        <v>4</v>
      </c>
      <c r="H399" s="20"/>
      <c r="I399" s="22">
        <v>6</v>
      </c>
      <c r="J399" s="20" t="s">
        <v>5</v>
      </c>
      <c r="K399" s="20"/>
      <c r="L399" s="20" t="s">
        <v>6</v>
      </c>
      <c r="M399" s="23"/>
      <c r="N399" s="23" t="s">
        <v>7</v>
      </c>
      <c r="O399" s="23"/>
      <c r="P399" s="24">
        <v>11.8</v>
      </c>
      <c r="Q399" s="24">
        <v>20.9</v>
      </c>
      <c r="R399" s="24">
        <v>24</v>
      </c>
      <c r="S399" s="24">
        <v>246.6</v>
      </c>
      <c r="T399" s="24">
        <v>1.78</v>
      </c>
      <c r="U399" s="24">
        <v>1080</v>
      </c>
      <c r="V399" s="24">
        <v>1920</v>
      </c>
      <c r="W399" s="24">
        <v>2.0699999999999998</v>
      </c>
      <c r="X399" s="23" t="s">
        <v>47</v>
      </c>
      <c r="Y399" s="23" t="s">
        <v>47</v>
      </c>
      <c r="Z399" s="24">
        <v>8409</v>
      </c>
      <c r="AA399" s="24">
        <v>60</v>
      </c>
      <c r="AB399" s="24">
        <v>170</v>
      </c>
      <c r="AC399" s="24">
        <v>160</v>
      </c>
      <c r="AD399" s="23" t="s">
        <v>10</v>
      </c>
      <c r="AE399" s="23" t="s">
        <v>11</v>
      </c>
      <c r="AF399" s="23" t="s">
        <v>11</v>
      </c>
      <c r="AG399" s="23"/>
      <c r="AH399" s="23"/>
      <c r="AI399" s="23" t="s">
        <v>12</v>
      </c>
      <c r="AJ399" s="23" t="s">
        <v>11</v>
      </c>
      <c r="AK399" s="23" t="s">
        <v>11</v>
      </c>
      <c r="AL399" s="23" t="s">
        <v>25</v>
      </c>
      <c r="AM399" s="23"/>
      <c r="AN399" s="23" t="s">
        <v>72</v>
      </c>
      <c r="AO399" s="23"/>
      <c r="AP399" s="23" t="s">
        <v>14</v>
      </c>
      <c r="AQ399" s="23"/>
      <c r="AR399" s="23"/>
      <c r="AS399" s="23" t="s">
        <v>25</v>
      </c>
      <c r="AT399" s="23"/>
      <c r="AU399" s="23" t="s">
        <v>83</v>
      </c>
      <c r="AV399" s="25"/>
      <c r="AW399" s="25"/>
      <c r="AX399" s="26">
        <v>24</v>
      </c>
      <c r="AY399" s="26">
        <v>246.6</v>
      </c>
      <c r="AZ399" s="25" t="s">
        <v>72</v>
      </c>
      <c r="BA399" s="25" t="s">
        <v>83</v>
      </c>
      <c r="BB399" s="23"/>
      <c r="BC399" s="23" t="s">
        <v>15</v>
      </c>
      <c r="BD399" s="23"/>
      <c r="BE399" s="23" t="s">
        <v>11</v>
      </c>
      <c r="BF399" s="23" t="s">
        <v>342</v>
      </c>
      <c r="BG399" s="23" t="s">
        <v>11</v>
      </c>
      <c r="BH399" s="23" t="s">
        <v>17</v>
      </c>
      <c r="BI399" s="23"/>
      <c r="BJ399" s="23" t="s">
        <v>18</v>
      </c>
      <c r="BK399" s="23" t="s">
        <v>11</v>
      </c>
      <c r="BL399" s="23" t="s">
        <v>11</v>
      </c>
      <c r="BM399" s="23"/>
      <c r="BN399" s="23"/>
      <c r="BO399" s="24">
        <v>23</v>
      </c>
      <c r="BP399" s="24">
        <v>244.8</v>
      </c>
      <c r="BQ399" s="24">
        <v>300</v>
      </c>
      <c r="BR399" s="24">
        <v>220.5</v>
      </c>
      <c r="BS399" s="24">
        <v>200</v>
      </c>
      <c r="BT399" s="23"/>
      <c r="BU399" s="23"/>
      <c r="BV399" s="24">
        <v>20.9</v>
      </c>
      <c r="BW399" s="24">
        <v>0.21</v>
      </c>
      <c r="BX399" s="23"/>
      <c r="BY399" s="24">
        <v>0.06</v>
      </c>
      <c r="BZ399" s="27">
        <v>0.21</v>
      </c>
      <c r="CA399" s="27">
        <v>0.06</v>
      </c>
      <c r="CB399" s="25"/>
      <c r="CC399" s="25"/>
      <c r="CD399" s="28">
        <v>20.82</v>
      </c>
      <c r="CE399" s="28">
        <v>0.26</v>
      </c>
      <c r="CF399" s="25"/>
      <c r="CG399" s="28">
        <v>0.09</v>
      </c>
      <c r="CH399" s="28">
        <v>23.2</v>
      </c>
      <c r="CI399" s="28">
        <v>0.5</v>
      </c>
      <c r="CJ399" s="28">
        <v>0.5</v>
      </c>
      <c r="CK399" s="25"/>
      <c r="CL399" s="25"/>
      <c r="CM399" s="28">
        <v>0.47</v>
      </c>
      <c r="CN399" s="25"/>
      <c r="CO399" s="28">
        <v>0</v>
      </c>
      <c r="CP399" s="30" t="s">
        <v>5</v>
      </c>
      <c r="CQ399" s="8">
        <f t="shared" si="67"/>
        <v>8394.1605839416043</v>
      </c>
      <c r="CR399" s="8">
        <f t="shared" si="68"/>
        <v>26</v>
      </c>
      <c r="CS399" s="8">
        <f t="shared" si="69"/>
        <v>2.5</v>
      </c>
      <c r="CT399" s="8">
        <f t="shared" si="70"/>
        <v>30</v>
      </c>
      <c r="CU399" s="8">
        <f t="shared" si="71"/>
        <v>200</v>
      </c>
      <c r="CV399" s="10">
        <f t="shared" si="72"/>
        <v>60367.68</v>
      </c>
      <c r="CW399" s="10">
        <f t="shared" si="75"/>
        <v>60.36768</v>
      </c>
      <c r="CX399" s="8" t="str">
        <f t="shared" si="73"/>
        <v>No</v>
      </c>
      <c r="CY399" s="30" t="s">
        <v>11</v>
      </c>
      <c r="CZ399" s="30" t="s">
        <v>11</v>
      </c>
      <c r="DA399" s="31" t="s">
        <v>11</v>
      </c>
      <c r="DB399" s="31" t="s">
        <v>11</v>
      </c>
      <c r="DC399" s="8" t="str">
        <f t="shared" si="74"/>
        <v>No</v>
      </c>
      <c r="DD399" s="8" t="s">
        <v>11</v>
      </c>
      <c r="DE399" s="30" t="s">
        <v>11</v>
      </c>
      <c r="DF399" s="10">
        <f t="shared" si="76"/>
        <v>65.275139999999979</v>
      </c>
      <c r="DG399" s="9">
        <f>IF(S399&lt;Monitors!$H$4,(S399*Monitors!$I$4)+Monitors!$J$4,IF(S399&lt;Monitors!$H$5,(S399*Monitors!$I$5)+Monitors!$J$5,IF(S399&lt;Monitors!$H$6,(S399*Monitors!$I$6)+Monitors!$J$6,IF(S399&lt;Monitors!$H$7,(Monitors!$I$7*S399)+Monitors!$J$7,IF(S399&lt;Monitors!$H$8,(S399*Monitors!$I$8)+Monitors!$J$8,IF(S399&lt;Monitors!$H$9,(S399*Monitors!$I$9)+Monitors!$J$9,IF(S399&lt;Monitors!$H$10,(S399*Monitors!$I$10)+Monitors!$J$10,IF(S399&lt;Monitors!$H$11,(S399*Monitors!$I$11)+Monitors!$J$11,Monitors!$J$12))))))))</f>
        <v>42.32</v>
      </c>
      <c r="DH399" s="10">
        <f>$DF399-(Monitors!$B$4*'All Data'!$W399)</f>
        <v>52.586039999999983</v>
      </c>
      <c r="DI399" s="10">
        <f>IF($CX399="Yes",DH399-(Monitors!$E$4*(DG399+(Monitors!$B$4*'All Data'!$W399))),'All Data'!DH399)</f>
        <v>52.586039999999983</v>
      </c>
      <c r="DJ399" s="10">
        <f>IF(DD399="Yes",'All Data'!DI399-(DG399*Monitors!$C$4),'All Data'!DI399)</f>
        <v>52.586039999999983</v>
      </c>
      <c r="DK399" s="10">
        <f>IF($DE399="Yes",DJ399-(DG399*Monitors!$D$4),'All Data'!DJ399)</f>
        <v>52.586039999999983</v>
      </c>
      <c r="DL399" s="10">
        <f>IF($CZ399="Yes",DK399-Monitors!$C$7,'All Data'!DK399)</f>
        <v>52.586039999999983</v>
      </c>
      <c r="DM399" s="10">
        <f>IF($DA399="Yes",DL399-Monitors!$D$7,'All Data'!DL399)</f>
        <v>52.586039999999983</v>
      </c>
      <c r="DN399" s="10">
        <f>IF(DB399="Yes",DM399-((DG399+(W399*Monitors!$B$4))*Monitors!$F$4),'All Data'!DM399)</f>
        <v>52.586039999999983</v>
      </c>
      <c r="DO399" s="8" t="str">
        <f t="shared" si="77"/>
        <v>No</v>
      </c>
      <c r="DP399" s="10">
        <v>2.4147072000000001</v>
      </c>
      <c r="DQ399" s="10">
        <v>18.4852928</v>
      </c>
      <c r="DR399" s="10">
        <v>18.4852928</v>
      </c>
      <c r="DS399" s="9">
        <v>23.400686490910132</v>
      </c>
      <c r="DT399" s="9" t="s">
        <v>23</v>
      </c>
      <c r="DU399" s="14">
        <v>0</v>
      </c>
    </row>
    <row r="400" spans="1:125" ht="18" customHeight="1">
      <c r="A400" s="29">
        <v>399</v>
      </c>
      <c r="B400" s="29">
        <v>47</v>
      </c>
      <c r="C400" s="29">
        <v>175</v>
      </c>
      <c r="D400" s="21">
        <v>41655</v>
      </c>
      <c r="E400" s="21">
        <v>41624</v>
      </c>
      <c r="F400" s="21">
        <v>41632</v>
      </c>
      <c r="G400" s="20" t="s">
        <v>233</v>
      </c>
      <c r="H400" s="20"/>
      <c r="I400" s="22">
        <v>6</v>
      </c>
      <c r="J400" s="20" t="s">
        <v>5</v>
      </c>
      <c r="K400" s="20"/>
      <c r="L400" s="20" t="s">
        <v>6</v>
      </c>
      <c r="M400" s="23"/>
      <c r="N400" s="23" t="s">
        <v>7</v>
      </c>
      <c r="O400" s="23"/>
      <c r="P400" s="24">
        <v>11.5</v>
      </c>
      <c r="Q400" s="24">
        <v>20.5</v>
      </c>
      <c r="R400" s="24">
        <v>23.6</v>
      </c>
      <c r="S400" s="24">
        <v>236.8</v>
      </c>
      <c r="T400" s="24">
        <v>1.78</v>
      </c>
      <c r="U400" s="24">
        <v>1080</v>
      </c>
      <c r="V400" s="24">
        <v>1920</v>
      </c>
      <c r="W400" s="24">
        <v>2.0699999999999998</v>
      </c>
      <c r="X400" s="23" t="s">
        <v>47</v>
      </c>
      <c r="Y400" s="23" t="s">
        <v>47</v>
      </c>
      <c r="Z400" s="24">
        <v>8740</v>
      </c>
      <c r="AA400" s="24">
        <v>60</v>
      </c>
      <c r="AB400" s="24">
        <v>170</v>
      </c>
      <c r="AC400" s="24">
        <v>160</v>
      </c>
      <c r="AD400" s="23" t="s">
        <v>389</v>
      </c>
      <c r="AE400" s="23" t="s">
        <v>11</v>
      </c>
      <c r="AF400" s="23" t="s">
        <v>11</v>
      </c>
      <c r="AG400" s="23"/>
      <c r="AH400" s="23"/>
      <c r="AI400" s="23" t="s">
        <v>34</v>
      </c>
      <c r="AJ400" s="23" t="s">
        <v>11</v>
      </c>
      <c r="AK400" s="23" t="s">
        <v>11</v>
      </c>
      <c r="AL400" s="23" t="s">
        <v>25</v>
      </c>
      <c r="AM400" s="23"/>
      <c r="AN400" s="23" t="s">
        <v>14</v>
      </c>
      <c r="AO400" s="23"/>
      <c r="AP400" s="23" t="s">
        <v>14</v>
      </c>
      <c r="AQ400" s="23"/>
      <c r="AR400" s="23"/>
      <c r="AS400" s="23" t="s">
        <v>25</v>
      </c>
      <c r="AT400" s="23"/>
      <c r="AU400" s="23" t="s">
        <v>14</v>
      </c>
      <c r="AV400" s="25"/>
      <c r="AW400" s="25"/>
      <c r="AX400" s="26">
        <v>23.6</v>
      </c>
      <c r="AY400" s="26">
        <v>236.8</v>
      </c>
      <c r="AZ400" s="25" t="s">
        <v>14</v>
      </c>
      <c r="BA400" s="25" t="s">
        <v>14</v>
      </c>
      <c r="BB400" s="23"/>
      <c r="BC400" s="23" t="s">
        <v>15</v>
      </c>
      <c r="BD400" s="23"/>
      <c r="BE400" s="23" t="s">
        <v>11</v>
      </c>
      <c r="BF400" s="23" t="s">
        <v>14</v>
      </c>
      <c r="BG400" s="23" t="s">
        <v>11</v>
      </c>
      <c r="BH400" s="23" t="s">
        <v>17</v>
      </c>
      <c r="BI400" s="23"/>
      <c r="BJ400" s="23"/>
      <c r="BK400" s="23" t="s">
        <v>11</v>
      </c>
      <c r="BL400" s="23" t="s">
        <v>11</v>
      </c>
      <c r="BM400" s="23" t="s">
        <v>11</v>
      </c>
      <c r="BN400" s="23"/>
      <c r="BO400" s="24">
        <v>170.8</v>
      </c>
      <c r="BP400" s="24">
        <v>182.2</v>
      </c>
      <c r="BQ400" s="24">
        <v>250</v>
      </c>
      <c r="BR400" s="23"/>
      <c r="BS400" s="24">
        <v>182.2</v>
      </c>
      <c r="BT400" s="23"/>
      <c r="BU400" s="23"/>
      <c r="BV400" s="24">
        <v>22.26</v>
      </c>
      <c r="BW400" s="24">
        <v>0.24</v>
      </c>
      <c r="BX400" s="23"/>
      <c r="BY400" s="24">
        <v>0.16</v>
      </c>
      <c r="BZ400" s="27">
        <v>0.24</v>
      </c>
      <c r="CA400" s="27">
        <v>0.16</v>
      </c>
      <c r="CB400" s="25"/>
      <c r="CC400" s="25"/>
      <c r="CD400" s="28">
        <v>21.96</v>
      </c>
      <c r="CE400" s="28">
        <v>0.28999999999999998</v>
      </c>
      <c r="CF400" s="25"/>
      <c r="CG400" s="28">
        <v>0.21</v>
      </c>
      <c r="CH400" s="28">
        <v>22.62</v>
      </c>
      <c r="CI400" s="28">
        <v>0.5</v>
      </c>
      <c r="CJ400" s="28">
        <v>0.5</v>
      </c>
      <c r="CK400" s="25"/>
      <c r="CL400" s="25"/>
      <c r="CM400" s="28">
        <v>0.49</v>
      </c>
      <c r="CN400" s="25"/>
      <c r="CO400" s="28">
        <v>0</v>
      </c>
      <c r="CP400" s="30" t="s">
        <v>5</v>
      </c>
      <c r="CQ400" s="8">
        <f t="shared" si="67"/>
        <v>8741.5540540540533</v>
      </c>
      <c r="CR400" s="8">
        <f t="shared" si="68"/>
        <v>24</v>
      </c>
      <c r="CS400" s="8">
        <f t="shared" si="69"/>
        <v>2.5</v>
      </c>
      <c r="CT400" s="8">
        <f t="shared" si="70"/>
        <v>30</v>
      </c>
      <c r="CU400" s="8">
        <f t="shared" si="71"/>
        <v>100</v>
      </c>
      <c r="CV400" s="10">
        <f t="shared" si="72"/>
        <v>43144.959999999999</v>
      </c>
      <c r="CW400" s="10">
        <f t="shared" si="75"/>
        <v>43.144959999999998</v>
      </c>
      <c r="CX400" s="8" t="str">
        <f t="shared" si="73"/>
        <v>No</v>
      </c>
      <c r="CY400" s="30" t="s">
        <v>11</v>
      </c>
      <c r="CZ400" s="30" t="s">
        <v>11</v>
      </c>
      <c r="DA400" s="31" t="s">
        <v>11</v>
      </c>
      <c r="DB400" s="31" t="s">
        <v>11</v>
      </c>
      <c r="DC400" s="8" t="str">
        <f t="shared" si="74"/>
        <v>No</v>
      </c>
      <c r="DD400" s="8" t="s">
        <v>11</v>
      </c>
      <c r="DE400" s="30" t="s">
        <v>11</v>
      </c>
      <c r="DF400" s="10">
        <f t="shared" si="76"/>
        <v>69.615719999999996</v>
      </c>
      <c r="DG400" s="9">
        <f>IF(S400&lt;Monitors!$H$4,(S400*Monitors!$I$4)+Monitors!$J$4,IF(S400&lt;Monitors!$H$5,(S400*Monitors!$I$5)+Monitors!$J$5,IF(S400&lt;Monitors!$H$6,(S400*Monitors!$I$6)+Monitors!$J$6,IF(S400&lt;Monitors!$H$7,(Monitors!$I$7*S400)+Monitors!$J$7,IF(S400&lt;Monitors!$H$8,(S400*Monitors!$I$8)+Monitors!$J$8,IF(S400&lt;Monitors!$H$9,(S400*Monitors!$I$9)+Monitors!$J$9,IF(S400&lt;Monitors!$H$10,(S400*Monitors!$I$10)+Monitors!$J$10,IF(S400&lt;Monitors!$H$11,(S400*Monitors!$I$11)+Monitors!$J$11,Monitors!$J$12))))))))</f>
        <v>40.360000000000007</v>
      </c>
      <c r="DH400" s="10">
        <f>$DF400-(Monitors!$B$4*'All Data'!$W400)</f>
        <v>56.92662</v>
      </c>
      <c r="DI400" s="10">
        <f>IF($CX400="Yes",DH400-(Monitors!$E$4*(DG400+(Monitors!$B$4*'All Data'!$W400))),'All Data'!DH400)</f>
        <v>56.92662</v>
      </c>
      <c r="DJ400" s="10">
        <f>IF(DD400="Yes",'All Data'!DI400-(DG400*Monitors!$C$4),'All Data'!DI400)</f>
        <v>56.92662</v>
      </c>
      <c r="DK400" s="10">
        <f>IF($DE400="Yes",DJ400-(DG400*Monitors!$D$4),'All Data'!DJ400)</f>
        <v>56.92662</v>
      </c>
      <c r="DL400" s="10">
        <f>IF($CZ400="Yes",DK400-Monitors!$C$7,'All Data'!DK400)</f>
        <v>56.92662</v>
      </c>
      <c r="DM400" s="10">
        <f>IF($DA400="Yes",DL400-Monitors!$D$7,'All Data'!DL400)</f>
        <v>56.92662</v>
      </c>
      <c r="DN400" s="10">
        <f>IF(DB400="Yes",DM400-((DG400+(W400*Monitors!$B$4))*Monitors!$F$4),'All Data'!DM400)</f>
        <v>56.92662</v>
      </c>
      <c r="DO400" s="8" t="str">
        <f t="shared" si="77"/>
        <v>No</v>
      </c>
      <c r="DP400" s="10">
        <v>1.7257984000000002</v>
      </c>
      <c r="DQ400" s="10">
        <v>20.534201600000003</v>
      </c>
      <c r="DR400" s="10">
        <v>20.534201600000003</v>
      </c>
      <c r="DS400" s="9">
        <v>22.486645478379423</v>
      </c>
      <c r="DT400" s="9" t="s">
        <v>23</v>
      </c>
      <c r="DU400" s="14">
        <v>0</v>
      </c>
    </row>
    <row r="401" spans="1:125" ht="18" customHeight="1">
      <c r="A401" s="29">
        <v>400</v>
      </c>
      <c r="B401" s="29">
        <v>47</v>
      </c>
      <c r="C401" s="29">
        <v>174</v>
      </c>
      <c r="D401" s="21">
        <v>41744</v>
      </c>
      <c r="E401" s="21">
        <v>41724</v>
      </c>
      <c r="F401" s="21">
        <v>41729</v>
      </c>
      <c r="G401" s="20" t="s">
        <v>233</v>
      </c>
      <c r="H401" s="20"/>
      <c r="I401" s="22">
        <v>6</v>
      </c>
      <c r="J401" s="20" t="s">
        <v>5</v>
      </c>
      <c r="K401" s="20"/>
      <c r="L401" s="20" t="s">
        <v>6</v>
      </c>
      <c r="M401" s="23"/>
      <c r="N401" s="23" t="s">
        <v>7</v>
      </c>
      <c r="O401" s="23"/>
      <c r="P401" s="24">
        <v>20.5</v>
      </c>
      <c r="Q401" s="24">
        <v>11.5</v>
      </c>
      <c r="R401" s="24">
        <v>23.6</v>
      </c>
      <c r="S401" s="24">
        <v>236.92</v>
      </c>
      <c r="T401" s="24">
        <v>1.78</v>
      </c>
      <c r="U401" s="24">
        <v>1080</v>
      </c>
      <c r="V401" s="24">
        <v>1920</v>
      </c>
      <c r="W401" s="24">
        <v>2.0699999999999998</v>
      </c>
      <c r="X401" s="23" t="s">
        <v>47</v>
      </c>
      <c r="Y401" s="23" t="s">
        <v>47</v>
      </c>
      <c r="Z401" s="24">
        <v>70488</v>
      </c>
      <c r="AA401" s="24">
        <v>60</v>
      </c>
      <c r="AB401" s="24">
        <v>164</v>
      </c>
      <c r="AC401" s="24">
        <v>159</v>
      </c>
      <c r="AD401" s="23" t="s">
        <v>389</v>
      </c>
      <c r="AE401" s="23" t="s">
        <v>11</v>
      </c>
      <c r="AF401" s="23" t="s">
        <v>11</v>
      </c>
      <c r="AG401" s="23"/>
      <c r="AH401" s="23"/>
      <c r="AI401" s="23" t="s">
        <v>57</v>
      </c>
      <c r="AJ401" s="23" t="s">
        <v>23</v>
      </c>
      <c r="AK401" s="23" t="s">
        <v>11</v>
      </c>
      <c r="AL401" s="23" t="s">
        <v>129</v>
      </c>
      <c r="AM401" s="23"/>
      <c r="AN401" s="23" t="s">
        <v>14</v>
      </c>
      <c r="AO401" s="23"/>
      <c r="AP401" s="23" t="s">
        <v>14</v>
      </c>
      <c r="AQ401" s="23"/>
      <c r="AR401" s="23"/>
      <c r="AS401" s="23" t="s">
        <v>129</v>
      </c>
      <c r="AT401" s="23"/>
      <c r="AU401" s="23" t="s">
        <v>14</v>
      </c>
      <c r="AV401" s="25"/>
      <c r="AW401" s="25"/>
      <c r="AX401" s="26">
        <v>23.6</v>
      </c>
      <c r="AY401" s="26">
        <v>236.92</v>
      </c>
      <c r="AZ401" s="25" t="s">
        <v>14</v>
      </c>
      <c r="BA401" s="25" t="s">
        <v>14</v>
      </c>
      <c r="BB401" s="23"/>
      <c r="BC401" s="23" t="s">
        <v>15</v>
      </c>
      <c r="BD401" s="23"/>
      <c r="BE401" s="23" t="s">
        <v>11</v>
      </c>
      <c r="BF401" s="23" t="s">
        <v>14</v>
      </c>
      <c r="BG401" s="23" t="s">
        <v>11</v>
      </c>
      <c r="BH401" s="23" t="s">
        <v>17</v>
      </c>
      <c r="BI401" s="23"/>
      <c r="BJ401" s="23"/>
      <c r="BK401" s="23" t="s">
        <v>11</v>
      </c>
      <c r="BL401" s="23" t="s">
        <v>11</v>
      </c>
      <c r="BM401" s="23" t="s">
        <v>11</v>
      </c>
      <c r="BN401" s="23"/>
      <c r="BO401" s="24">
        <v>231.2</v>
      </c>
      <c r="BP401" s="24">
        <v>251.7</v>
      </c>
      <c r="BQ401" s="24">
        <v>250</v>
      </c>
      <c r="BR401" s="23"/>
      <c r="BS401" s="24">
        <v>200</v>
      </c>
      <c r="BT401" s="23"/>
      <c r="BU401" s="23"/>
      <c r="BV401" s="24">
        <v>22.53</v>
      </c>
      <c r="BW401" s="24">
        <v>0.32</v>
      </c>
      <c r="BX401" s="23"/>
      <c r="BY401" s="24">
        <v>0.3</v>
      </c>
      <c r="BZ401" s="27">
        <v>0.32</v>
      </c>
      <c r="CA401" s="27">
        <v>0.3</v>
      </c>
      <c r="CB401" s="25"/>
      <c r="CC401" s="25"/>
      <c r="CD401" s="28">
        <v>22.38</v>
      </c>
      <c r="CE401" s="28">
        <v>0.38</v>
      </c>
      <c r="CF401" s="25"/>
      <c r="CG401" s="28">
        <v>0.36</v>
      </c>
      <c r="CH401" s="28">
        <v>52.66</v>
      </c>
      <c r="CI401" s="28">
        <v>0.5</v>
      </c>
      <c r="CJ401" s="28">
        <v>0.5</v>
      </c>
      <c r="CK401" s="25"/>
      <c r="CL401" s="25"/>
      <c r="CM401" s="28">
        <v>0.42</v>
      </c>
      <c r="CN401" s="25"/>
      <c r="CO401" s="28">
        <v>0</v>
      </c>
      <c r="CP401" s="30" t="s">
        <v>5</v>
      </c>
      <c r="CQ401" s="8">
        <f t="shared" si="67"/>
        <v>8737.1264561877415</v>
      </c>
      <c r="CR401" s="8">
        <f t="shared" si="68"/>
        <v>24</v>
      </c>
      <c r="CS401" s="8">
        <f t="shared" si="69"/>
        <v>2.5</v>
      </c>
      <c r="CT401" s="8">
        <f t="shared" si="70"/>
        <v>30</v>
      </c>
      <c r="CU401" s="8">
        <f t="shared" si="71"/>
        <v>200</v>
      </c>
      <c r="CV401" s="10">
        <f t="shared" si="72"/>
        <v>59632.763999999996</v>
      </c>
      <c r="CW401" s="10">
        <f t="shared" si="75"/>
        <v>59.632763999999995</v>
      </c>
      <c r="CX401" s="8" t="str">
        <f t="shared" si="73"/>
        <v>No</v>
      </c>
      <c r="CY401" s="30" t="s">
        <v>11</v>
      </c>
      <c r="CZ401" s="30" t="s">
        <v>11</v>
      </c>
      <c r="DA401" s="31" t="s">
        <v>11</v>
      </c>
      <c r="DB401" s="31" t="s">
        <v>11</v>
      </c>
      <c r="DC401" s="8" t="str">
        <f t="shared" si="74"/>
        <v>No</v>
      </c>
      <c r="DD401" s="8" t="s">
        <v>11</v>
      </c>
      <c r="DE401" s="30" t="s">
        <v>11</v>
      </c>
      <c r="DF401" s="10">
        <f t="shared" si="76"/>
        <v>70.899059999999977</v>
      </c>
      <c r="DG401" s="9">
        <f>IF(S401&lt;Monitors!$H$4,(S401*Monitors!$I$4)+Monitors!$J$4,IF(S401&lt;Monitors!$H$5,(S401*Monitors!$I$5)+Monitors!$J$5,IF(S401&lt;Monitors!$H$6,(S401*Monitors!$I$6)+Monitors!$J$6,IF(S401&lt;Monitors!$H$7,(Monitors!$I$7*S401)+Monitors!$J$7,IF(S401&lt;Monitors!$H$8,(S401*Monitors!$I$8)+Monitors!$J$8,IF(S401&lt;Monitors!$H$9,(S401*Monitors!$I$9)+Monitors!$J$9,IF(S401&lt;Monitors!$H$10,(S401*Monitors!$I$10)+Monitors!$J$10,IF(S401&lt;Monitors!$H$11,(S401*Monitors!$I$11)+Monitors!$J$11,Monitors!$J$12))))))))</f>
        <v>40.384</v>
      </c>
      <c r="DH401" s="10">
        <f>$DF401-(Monitors!$B$4*'All Data'!$W401)</f>
        <v>58.209959999999981</v>
      </c>
      <c r="DI401" s="10">
        <f>IF($CX401="Yes",DH401-(Monitors!$E$4*(DG401+(Monitors!$B$4*'All Data'!$W401))),'All Data'!DH401)</f>
        <v>58.209959999999981</v>
      </c>
      <c r="DJ401" s="10">
        <f>IF(DD401="Yes",'All Data'!DI401-(DG401*Monitors!$C$4),'All Data'!DI401)</f>
        <v>58.209959999999981</v>
      </c>
      <c r="DK401" s="10">
        <f>IF($DE401="Yes",DJ401-(DG401*Monitors!$D$4),'All Data'!DJ401)</f>
        <v>58.209959999999981</v>
      </c>
      <c r="DL401" s="10">
        <f>IF($CZ401="Yes",DK401-Monitors!$C$7,'All Data'!DK401)</f>
        <v>58.209959999999981</v>
      </c>
      <c r="DM401" s="10">
        <f>IF($DA401="Yes",DL401-Monitors!$D$7,'All Data'!DL401)</f>
        <v>58.209959999999981</v>
      </c>
      <c r="DN401" s="10">
        <f>IF(DB401="Yes",DM401-((DG401+(W401*Monitors!$B$4))*Monitors!$F$4),'All Data'!DM401)</f>
        <v>58.209959999999981</v>
      </c>
      <c r="DO401" s="8" t="str">
        <f t="shared" si="77"/>
        <v>No</v>
      </c>
      <c r="DP401" s="10">
        <v>2.3853105600000002</v>
      </c>
      <c r="DQ401" s="10">
        <v>20.144689440000001</v>
      </c>
      <c r="DR401" s="10">
        <v>20.144689440000001</v>
      </c>
      <c r="DS401" s="9">
        <v>22.497850054448531</v>
      </c>
      <c r="DT401" s="9" t="s">
        <v>23</v>
      </c>
      <c r="DU401" s="14">
        <v>0</v>
      </c>
    </row>
    <row r="402" spans="1:125" ht="18" customHeight="1">
      <c r="A402" s="29">
        <v>401</v>
      </c>
      <c r="B402" s="29">
        <v>3</v>
      </c>
      <c r="C402" s="29">
        <v>849</v>
      </c>
      <c r="D402" s="21">
        <v>41883</v>
      </c>
      <c r="E402" s="21">
        <v>41842</v>
      </c>
      <c r="F402" s="21">
        <v>41845</v>
      </c>
      <c r="G402" s="20" t="s">
        <v>391</v>
      </c>
      <c r="H402" s="20"/>
      <c r="I402" s="22">
        <v>6</v>
      </c>
      <c r="J402" s="20" t="s">
        <v>5</v>
      </c>
      <c r="K402" s="20"/>
      <c r="L402" s="20" t="s">
        <v>6</v>
      </c>
      <c r="M402" s="23"/>
      <c r="N402" s="23" t="s">
        <v>7</v>
      </c>
      <c r="O402" s="23"/>
      <c r="P402" s="24">
        <v>11.5</v>
      </c>
      <c r="Q402" s="24">
        <v>20.5</v>
      </c>
      <c r="R402" s="24">
        <v>23.6</v>
      </c>
      <c r="S402" s="24">
        <v>236.9</v>
      </c>
      <c r="T402" s="24">
        <v>1.78</v>
      </c>
      <c r="U402" s="24">
        <v>1080</v>
      </c>
      <c r="V402" s="24">
        <v>1920</v>
      </c>
      <c r="W402" s="24">
        <v>2.0699999999999998</v>
      </c>
      <c r="X402" s="23" t="s">
        <v>47</v>
      </c>
      <c r="Y402" s="23" t="s">
        <v>47</v>
      </c>
      <c r="Z402" s="24">
        <v>8753</v>
      </c>
      <c r="AA402" s="24">
        <v>60</v>
      </c>
      <c r="AB402" s="24">
        <v>178</v>
      </c>
      <c r="AC402" s="24">
        <v>178</v>
      </c>
      <c r="AD402" s="23" t="s">
        <v>395</v>
      </c>
      <c r="AE402" s="23" t="s">
        <v>11</v>
      </c>
      <c r="AF402" s="23" t="s">
        <v>11</v>
      </c>
      <c r="AG402" s="23"/>
      <c r="AH402" s="23"/>
      <c r="AI402" s="23" t="s">
        <v>57</v>
      </c>
      <c r="AJ402" s="23" t="s">
        <v>11</v>
      </c>
      <c r="AK402" s="23" t="s">
        <v>11</v>
      </c>
      <c r="AL402" s="23" t="s">
        <v>276</v>
      </c>
      <c r="AM402" s="23"/>
      <c r="AN402" s="23" t="s">
        <v>14</v>
      </c>
      <c r="AO402" s="23"/>
      <c r="AP402" s="23" t="s">
        <v>36</v>
      </c>
      <c r="AQ402" s="23"/>
      <c r="AR402" s="23"/>
      <c r="AS402" s="23" t="s">
        <v>276</v>
      </c>
      <c r="AT402" s="23"/>
      <c r="AU402" s="23" t="s">
        <v>14</v>
      </c>
      <c r="AV402" s="25"/>
      <c r="AW402" s="25"/>
      <c r="AX402" s="26">
        <v>23.6</v>
      </c>
      <c r="AY402" s="26">
        <v>236.9</v>
      </c>
      <c r="AZ402" s="25" t="s">
        <v>14</v>
      </c>
      <c r="BA402" s="25" t="s">
        <v>14</v>
      </c>
      <c r="BB402" s="23"/>
      <c r="BC402" s="23" t="s">
        <v>15</v>
      </c>
      <c r="BD402" s="23"/>
      <c r="BE402" s="23" t="s">
        <v>11</v>
      </c>
      <c r="BF402" s="23" t="s">
        <v>393</v>
      </c>
      <c r="BG402" s="23" t="s">
        <v>11</v>
      </c>
      <c r="BH402" s="23" t="s">
        <v>17</v>
      </c>
      <c r="BI402" s="23"/>
      <c r="BJ402" s="23" t="s">
        <v>18</v>
      </c>
      <c r="BK402" s="23" t="s">
        <v>11</v>
      </c>
      <c r="BL402" s="23" t="s">
        <v>11</v>
      </c>
      <c r="BM402" s="23"/>
      <c r="BN402" s="23"/>
      <c r="BO402" s="24">
        <v>9.5</v>
      </c>
      <c r="BP402" s="24">
        <v>281.8</v>
      </c>
      <c r="BQ402" s="24">
        <v>281.8</v>
      </c>
      <c r="BR402" s="24">
        <v>256.5</v>
      </c>
      <c r="BS402" s="24">
        <v>256.5</v>
      </c>
      <c r="BT402" s="23"/>
      <c r="BU402" s="23"/>
      <c r="BV402" s="24">
        <v>23.95</v>
      </c>
      <c r="BW402" s="24">
        <v>0.21</v>
      </c>
      <c r="BX402" s="23"/>
      <c r="BY402" s="24">
        <v>0.19</v>
      </c>
      <c r="BZ402" s="27">
        <v>0.21</v>
      </c>
      <c r="CA402" s="27">
        <v>0.19</v>
      </c>
      <c r="CB402" s="25"/>
      <c r="CC402" s="25"/>
      <c r="CD402" s="28">
        <v>23.65</v>
      </c>
      <c r="CE402" s="28">
        <v>0.23</v>
      </c>
      <c r="CF402" s="25"/>
      <c r="CG402" s="28">
        <v>0.2</v>
      </c>
      <c r="CH402" s="28">
        <v>110.41</v>
      </c>
      <c r="CI402" s="28">
        <v>0.5</v>
      </c>
      <c r="CJ402" s="28">
        <v>0.5</v>
      </c>
      <c r="CK402" s="25"/>
      <c r="CL402" s="25"/>
      <c r="CM402" s="28">
        <v>0.47</v>
      </c>
      <c r="CN402" s="25"/>
      <c r="CO402" s="28">
        <v>0</v>
      </c>
      <c r="CP402" s="30" t="s">
        <v>5</v>
      </c>
      <c r="CQ402" s="8">
        <f t="shared" si="67"/>
        <v>8737.8640776699012</v>
      </c>
      <c r="CR402" s="8">
        <f t="shared" si="68"/>
        <v>24</v>
      </c>
      <c r="CS402" s="8">
        <f t="shared" si="69"/>
        <v>2.5</v>
      </c>
      <c r="CT402" s="8">
        <f t="shared" si="70"/>
        <v>30</v>
      </c>
      <c r="CU402" s="8">
        <f t="shared" si="71"/>
        <v>200</v>
      </c>
      <c r="CV402" s="10">
        <f t="shared" si="72"/>
        <v>66758.42</v>
      </c>
      <c r="CW402" s="10">
        <f t="shared" si="75"/>
        <v>66.758420000000001</v>
      </c>
      <c r="CX402" s="8" t="str">
        <f t="shared" si="73"/>
        <v>No</v>
      </c>
      <c r="CY402" s="30" t="s">
        <v>11</v>
      </c>
      <c r="CZ402" s="30" t="s">
        <v>11</v>
      </c>
      <c r="DA402" s="31" t="s">
        <v>11</v>
      </c>
      <c r="DB402" s="31" t="s">
        <v>11</v>
      </c>
      <c r="DC402" s="8" t="str">
        <f t="shared" si="74"/>
        <v>No</v>
      </c>
      <c r="DD402" s="8" t="s">
        <v>11</v>
      </c>
      <c r="DE402" s="30" t="s">
        <v>11</v>
      </c>
      <c r="DF402" s="10">
        <f t="shared" si="76"/>
        <v>74.626439999999988</v>
      </c>
      <c r="DG402" s="9">
        <f>IF(S402&lt;Monitors!$H$4,(S402*Monitors!$I$4)+Monitors!$J$4,IF(S402&lt;Monitors!$H$5,(S402*Monitors!$I$5)+Monitors!$J$5,IF(S402&lt;Monitors!$H$6,(S402*Monitors!$I$6)+Monitors!$J$6,IF(S402&lt;Monitors!$H$7,(Monitors!$I$7*S402)+Monitors!$J$7,IF(S402&lt;Monitors!$H$8,(S402*Monitors!$I$8)+Monitors!$J$8,IF(S402&lt;Monitors!$H$9,(S402*Monitors!$I$9)+Monitors!$J$9,IF(S402&lt;Monitors!$H$10,(S402*Monitors!$I$10)+Monitors!$J$10,IF(S402&lt;Monitors!$H$11,(S402*Monitors!$I$11)+Monitors!$J$11,Monitors!$J$12))))))))</f>
        <v>40.380000000000003</v>
      </c>
      <c r="DH402" s="10">
        <f>$DF402-(Monitors!$B$4*'All Data'!$W402)</f>
        <v>61.937339999999992</v>
      </c>
      <c r="DI402" s="10">
        <f>IF($CX402="Yes",DH402-(Monitors!$E$4*(DG402+(Monitors!$B$4*'All Data'!$W402))),'All Data'!DH402)</f>
        <v>61.937339999999992</v>
      </c>
      <c r="DJ402" s="10">
        <f>IF(DD402="Yes",'All Data'!DI402-(DG402*Monitors!$C$4),'All Data'!DI402)</f>
        <v>61.937339999999992</v>
      </c>
      <c r="DK402" s="10">
        <f>IF($DE402="Yes",DJ402-(DG402*Monitors!$D$4),'All Data'!DJ402)</f>
        <v>61.937339999999992</v>
      </c>
      <c r="DL402" s="10">
        <f>IF($CZ402="Yes",DK402-Monitors!$C$7,'All Data'!DK402)</f>
        <v>61.937339999999992</v>
      </c>
      <c r="DM402" s="10">
        <f>IF($DA402="Yes",DL402-Monitors!$D$7,'All Data'!DL402)</f>
        <v>61.937339999999992</v>
      </c>
      <c r="DN402" s="10">
        <f>IF(DB402="Yes",DM402-((DG402+(W402*Monitors!$B$4))*Monitors!$F$4),'All Data'!DM402)</f>
        <v>61.937339999999992</v>
      </c>
      <c r="DO402" s="8" t="str">
        <f t="shared" si="77"/>
        <v>No</v>
      </c>
      <c r="DP402" s="10">
        <v>2.6703368000000003</v>
      </c>
      <c r="DQ402" s="10">
        <v>21.279663199999998</v>
      </c>
      <c r="DR402" s="10">
        <v>21.279663199999998</v>
      </c>
      <c r="DS402" s="9">
        <v>22.495982645809793</v>
      </c>
      <c r="DT402" s="9" t="s">
        <v>23</v>
      </c>
      <c r="DU402" s="14">
        <v>0</v>
      </c>
    </row>
    <row r="403" spans="1:125" ht="18" customHeight="1">
      <c r="A403" s="29">
        <v>402</v>
      </c>
      <c r="B403" s="29">
        <v>35</v>
      </c>
      <c r="C403" s="29">
        <v>727</v>
      </c>
      <c r="D403" s="21">
        <v>41220</v>
      </c>
      <c r="E403" s="21">
        <v>41208</v>
      </c>
      <c r="F403" s="21">
        <v>41823</v>
      </c>
      <c r="G403" s="20" t="s">
        <v>4</v>
      </c>
      <c r="H403" s="20"/>
      <c r="I403" s="22">
        <v>6</v>
      </c>
      <c r="J403" s="20" t="s">
        <v>5</v>
      </c>
      <c r="K403" s="20"/>
      <c r="L403" s="20" t="s">
        <v>121</v>
      </c>
      <c r="M403" s="23"/>
      <c r="N403" s="23" t="s">
        <v>7</v>
      </c>
      <c r="O403" s="23"/>
      <c r="P403" s="24">
        <v>23.5</v>
      </c>
      <c r="Q403" s="24">
        <v>13.2</v>
      </c>
      <c r="R403" s="24">
        <v>27</v>
      </c>
      <c r="S403" s="24">
        <v>311</v>
      </c>
      <c r="T403" s="24">
        <v>1.78</v>
      </c>
      <c r="U403" s="24">
        <v>1080</v>
      </c>
      <c r="V403" s="24">
        <v>1920</v>
      </c>
      <c r="W403" s="24">
        <v>2.0699999999999998</v>
      </c>
      <c r="X403" s="23" t="s">
        <v>47</v>
      </c>
      <c r="Y403" s="23" t="s">
        <v>47</v>
      </c>
      <c r="Z403" s="24">
        <v>6668</v>
      </c>
      <c r="AA403" s="24">
        <v>60</v>
      </c>
      <c r="AB403" s="24">
        <v>170</v>
      </c>
      <c r="AC403" s="24">
        <v>160</v>
      </c>
      <c r="AD403" s="23" t="s">
        <v>10</v>
      </c>
      <c r="AE403" s="23" t="s">
        <v>11</v>
      </c>
      <c r="AF403" s="23" t="s">
        <v>11</v>
      </c>
      <c r="AG403" s="23"/>
      <c r="AH403" s="23"/>
      <c r="AI403" s="23" t="s">
        <v>12</v>
      </c>
      <c r="AJ403" s="23" t="s">
        <v>11</v>
      </c>
      <c r="AK403" s="23" t="s">
        <v>23</v>
      </c>
      <c r="AL403" s="23" t="s">
        <v>51</v>
      </c>
      <c r="AM403" s="23"/>
      <c r="AN403" s="23" t="s">
        <v>14</v>
      </c>
      <c r="AO403" s="23"/>
      <c r="AP403" s="23" t="s">
        <v>14</v>
      </c>
      <c r="AQ403" s="23"/>
      <c r="AR403" s="23"/>
      <c r="AS403" s="23" t="s">
        <v>51</v>
      </c>
      <c r="AT403" s="23"/>
      <c r="AU403" s="23" t="s">
        <v>14</v>
      </c>
      <c r="AV403" s="25"/>
      <c r="AW403" s="25"/>
      <c r="AX403" s="26">
        <v>27</v>
      </c>
      <c r="AY403" s="26">
        <v>311</v>
      </c>
      <c r="AZ403" s="25" t="s">
        <v>14</v>
      </c>
      <c r="BA403" s="25" t="s">
        <v>14</v>
      </c>
      <c r="BB403" s="23"/>
      <c r="BC403" s="23" t="s">
        <v>15</v>
      </c>
      <c r="BD403" s="23"/>
      <c r="BE403" s="23" t="s">
        <v>11</v>
      </c>
      <c r="BF403" s="23" t="s">
        <v>345</v>
      </c>
      <c r="BG403" s="23" t="s">
        <v>11</v>
      </c>
      <c r="BH403" s="23" t="s">
        <v>17</v>
      </c>
      <c r="BI403" s="23"/>
      <c r="BJ403" s="23" t="s">
        <v>18</v>
      </c>
      <c r="BK403" s="23" t="s">
        <v>11</v>
      </c>
      <c r="BL403" s="23" t="s">
        <v>11</v>
      </c>
      <c r="BM403" s="23"/>
      <c r="BN403" s="23"/>
      <c r="BO403" s="24">
        <v>15.2</v>
      </c>
      <c r="BP403" s="24">
        <v>354.2</v>
      </c>
      <c r="BQ403" s="24">
        <v>300</v>
      </c>
      <c r="BR403" s="24">
        <v>253.3</v>
      </c>
      <c r="BS403" s="24">
        <v>200.5</v>
      </c>
      <c r="BT403" s="23"/>
      <c r="BU403" s="23"/>
      <c r="BV403" s="24">
        <v>25.11</v>
      </c>
      <c r="BW403" s="24">
        <v>0.28999999999999998</v>
      </c>
      <c r="BX403" s="23"/>
      <c r="BY403" s="24">
        <v>0.12</v>
      </c>
      <c r="BZ403" s="27">
        <v>0.28999999999999998</v>
      </c>
      <c r="CA403" s="27">
        <v>0.12</v>
      </c>
      <c r="CB403" s="25"/>
      <c r="CC403" s="25"/>
      <c r="CD403" s="28">
        <v>25</v>
      </c>
      <c r="CE403" s="28">
        <v>0.33</v>
      </c>
      <c r="CF403" s="25"/>
      <c r="CG403" s="28">
        <v>0.15</v>
      </c>
      <c r="CH403" s="28">
        <v>37.799999999999997</v>
      </c>
      <c r="CI403" s="28">
        <v>0.5</v>
      </c>
      <c r="CJ403" s="28">
        <v>0.5</v>
      </c>
      <c r="CK403" s="25"/>
      <c r="CL403" s="25"/>
      <c r="CM403" s="28">
        <v>0.53</v>
      </c>
      <c r="CN403" s="25"/>
      <c r="CO403" s="28">
        <v>1</v>
      </c>
      <c r="CP403" s="30" t="s">
        <v>5</v>
      </c>
      <c r="CQ403" s="8">
        <f t="shared" si="67"/>
        <v>6655.9485530546617</v>
      </c>
      <c r="CR403" s="8">
        <f t="shared" si="68"/>
        <v>28</v>
      </c>
      <c r="CS403" s="8">
        <f t="shared" si="69"/>
        <v>2.5</v>
      </c>
      <c r="CT403" s="8">
        <f t="shared" si="70"/>
        <v>30</v>
      </c>
      <c r="CU403" s="8">
        <f t="shared" si="71"/>
        <v>300</v>
      </c>
      <c r="CV403" s="10">
        <f t="shared" si="72"/>
        <v>110156.2</v>
      </c>
      <c r="CW403" s="10">
        <f t="shared" si="75"/>
        <v>110.1562</v>
      </c>
      <c r="CX403" s="8" t="str">
        <f t="shared" si="73"/>
        <v>No</v>
      </c>
      <c r="CY403" s="30" t="s">
        <v>11</v>
      </c>
      <c r="CZ403" s="30" t="s">
        <v>11</v>
      </c>
      <c r="DA403" s="31" t="s">
        <v>11</v>
      </c>
      <c r="DB403" s="31" t="s">
        <v>11</v>
      </c>
      <c r="DC403" s="8" t="str">
        <f t="shared" si="74"/>
        <v>No</v>
      </c>
      <c r="DD403" s="8" t="s">
        <v>11</v>
      </c>
      <c r="DE403" s="30" t="s">
        <v>11</v>
      </c>
      <c r="DF403" s="10">
        <f t="shared" si="76"/>
        <v>78.638519999999986</v>
      </c>
      <c r="DG403" s="9">
        <f>IF(S403&lt;Monitors!$H$4,(S403*Monitors!$I$4)+Monitors!$J$4,IF(S403&lt;Monitors!$H$5,(S403*Monitors!$I$5)+Monitors!$J$5,IF(S403&lt;Monitors!$H$6,(S403*Monitors!$I$6)+Monitors!$J$6,IF(S403&lt;Monitors!$H$7,(Monitors!$I$7*S403)+Monitors!$J$7,IF(S403&lt;Monitors!$H$8,(S403*Monitors!$I$8)+Monitors!$J$8,IF(S403&lt;Monitors!$H$9,(S403*Monitors!$I$9)+Monitors!$J$9,IF(S403&lt;Monitors!$H$10,(S403*Monitors!$I$10)+Monitors!$J$10,IF(S403&lt;Monitors!$H$11,(S403*Monitors!$I$11)+Monitors!$J$11,Monitors!$J$12))))))))</f>
        <v>51.2</v>
      </c>
      <c r="DH403" s="10">
        <f>$DF403-(Monitors!$B$4*'All Data'!$W403)</f>
        <v>65.949419999999989</v>
      </c>
      <c r="DI403" s="10">
        <f>IF($CX403="Yes",DH403-(Monitors!$E$4*(DG403+(Monitors!$B$4*'All Data'!$W403))),'All Data'!DH403)</f>
        <v>65.949419999999989</v>
      </c>
      <c r="DJ403" s="10">
        <f>IF(DD403="Yes",'All Data'!DI403-(DG403*Monitors!$C$4),'All Data'!DI403)</f>
        <v>65.949419999999989</v>
      </c>
      <c r="DK403" s="10">
        <f>IF($DE403="Yes",DJ403-(DG403*Monitors!$D$4),'All Data'!DJ403)</f>
        <v>65.949419999999989</v>
      </c>
      <c r="DL403" s="10">
        <f>IF($CZ403="Yes",DK403-Monitors!$C$7,'All Data'!DK403)</f>
        <v>65.949419999999989</v>
      </c>
      <c r="DM403" s="10">
        <f>IF($DA403="Yes",DL403-Monitors!$D$7,'All Data'!DL403)</f>
        <v>65.949419999999989</v>
      </c>
      <c r="DN403" s="10">
        <f>IF(DB403="Yes",DM403-((DG403+(W403*Monitors!$B$4))*Monitors!$F$4),'All Data'!DM403)</f>
        <v>65.949419999999989</v>
      </c>
      <c r="DO403" s="8" t="str">
        <f t="shared" si="77"/>
        <v>No</v>
      </c>
      <c r="DP403" s="10">
        <v>4.4062480000000006</v>
      </c>
      <c r="DQ403" s="10">
        <v>20.703751999999998</v>
      </c>
      <c r="DR403" s="10">
        <v>20.703751999999998</v>
      </c>
      <c r="DS403" s="9">
        <v>29.350393722378868</v>
      </c>
      <c r="DT403" s="9" t="s">
        <v>23</v>
      </c>
      <c r="DU403" s="14">
        <v>0</v>
      </c>
    </row>
    <row r="404" spans="1:125" ht="18" customHeight="1">
      <c r="A404" s="29">
        <v>403</v>
      </c>
      <c r="B404" s="29">
        <v>47</v>
      </c>
      <c r="C404" s="29">
        <v>283</v>
      </c>
      <c r="D404" s="21">
        <v>41655</v>
      </c>
      <c r="E404" s="21">
        <v>41624</v>
      </c>
      <c r="F404" s="21">
        <v>41632</v>
      </c>
      <c r="G404" s="20" t="s">
        <v>233</v>
      </c>
      <c r="H404" s="20"/>
      <c r="I404" s="22">
        <v>6</v>
      </c>
      <c r="J404" s="20" t="s">
        <v>5</v>
      </c>
      <c r="K404" s="20"/>
      <c r="L404" s="20" t="s">
        <v>6</v>
      </c>
      <c r="M404" s="23"/>
      <c r="N404" s="23" t="s">
        <v>7</v>
      </c>
      <c r="O404" s="23"/>
      <c r="P404" s="24">
        <v>13.2</v>
      </c>
      <c r="Q404" s="24">
        <v>23.5</v>
      </c>
      <c r="R404" s="24">
        <v>27</v>
      </c>
      <c r="S404" s="24">
        <v>311.52999999999997</v>
      </c>
      <c r="T404" s="24">
        <v>1.78</v>
      </c>
      <c r="U404" s="24">
        <v>1080</v>
      </c>
      <c r="V404" s="24">
        <v>1920</v>
      </c>
      <c r="W404" s="24">
        <v>2.0699999999999998</v>
      </c>
      <c r="X404" s="23" t="s">
        <v>47</v>
      </c>
      <c r="Y404" s="23" t="s">
        <v>47</v>
      </c>
      <c r="Z404" s="24">
        <v>6645</v>
      </c>
      <c r="AA404" s="24">
        <v>60</v>
      </c>
      <c r="AB404" s="24">
        <v>170</v>
      </c>
      <c r="AC404" s="24">
        <v>160</v>
      </c>
      <c r="AD404" s="23" t="s">
        <v>389</v>
      </c>
      <c r="AE404" s="23" t="s">
        <v>11</v>
      </c>
      <c r="AF404" s="23" t="s">
        <v>11</v>
      </c>
      <c r="AG404" s="23"/>
      <c r="AH404" s="23"/>
      <c r="AI404" s="23" t="s">
        <v>34</v>
      </c>
      <c r="AJ404" s="23" t="s">
        <v>11</v>
      </c>
      <c r="AK404" s="23" t="s">
        <v>11</v>
      </c>
      <c r="AL404" s="23" t="s">
        <v>25</v>
      </c>
      <c r="AM404" s="23"/>
      <c r="AN404" s="23" t="s">
        <v>14</v>
      </c>
      <c r="AO404" s="23"/>
      <c r="AP404" s="23" t="s">
        <v>14</v>
      </c>
      <c r="AQ404" s="23"/>
      <c r="AR404" s="23"/>
      <c r="AS404" s="23" t="s">
        <v>25</v>
      </c>
      <c r="AT404" s="23"/>
      <c r="AU404" s="23" t="s">
        <v>14</v>
      </c>
      <c r="AV404" s="25"/>
      <c r="AW404" s="25"/>
      <c r="AX404" s="26">
        <v>27</v>
      </c>
      <c r="AY404" s="26">
        <v>311.52999999999997</v>
      </c>
      <c r="AZ404" s="25" t="s">
        <v>14</v>
      </c>
      <c r="BA404" s="25" t="s">
        <v>14</v>
      </c>
      <c r="BB404" s="23"/>
      <c r="BC404" s="23" t="s">
        <v>15</v>
      </c>
      <c r="BD404" s="23"/>
      <c r="BE404" s="23" t="s">
        <v>11</v>
      </c>
      <c r="BF404" s="23" t="s">
        <v>14</v>
      </c>
      <c r="BG404" s="23" t="s">
        <v>11</v>
      </c>
      <c r="BH404" s="23" t="s">
        <v>17</v>
      </c>
      <c r="BI404" s="23"/>
      <c r="BJ404" s="23"/>
      <c r="BK404" s="23" t="s">
        <v>11</v>
      </c>
      <c r="BL404" s="23" t="s">
        <v>11</v>
      </c>
      <c r="BM404" s="23" t="s">
        <v>11</v>
      </c>
      <c r="BN404" s="23"/>
      <c r="BO404" s="24">
        <v>250.6</v>
      </c>
      <c r="BP404" s="24">
        <v>277.10000000000002</v>
      </c>
      <c r="BQ404" s="24">
        <v>250</v>
      </c>
      <c r="BR404" s="23"/>
      <c r="BS404" s="24">
        <v>277.10000000000002</v>
      </c>
      <c r="BT404" s="23"/>
      <c r="BU404" s="23"/>
      <c r="BV404" s="24">
        <v>26.84</v>
      </c>
      <c r="BW404" s="24">
        <v>0.14000000000000001</v>
      </c>
      <c r="BX404" s="23"/>
      <c r="BY404" s="24">
        <v>0.12</v>
      </c>
      <c r="BZ404" s="27">
        <v>0.14000000000000001</v>
      </c>
      <c r="CA404" s="27">
        <v>0.12</v>
      </c>
      <c r="CB404" s="25"/>
      <c r="CC404" s="25"/>
      <c r="CD404" s="28">
        <v>26.74</v>
      </c>
      <c r="CE404" s="28">
        <v>0.17</v>
      </c>
      <c r="CF404" s="25"/>
      <c r="CG404" s="28">
        <v>0.19</v>
      </c>
      <c r="CH404" s="28">
        <v>29.07</v>
      </c>
      <c r="CI404" s="28">
        <v>0.5</v>
      </c>
      <c r="CJ404" s="28">
        <v>0.5</v>
      </c>
      <c r="CK404" s="25"/>
      <c r="CL404" s="25"/>
      <c r="CM404" s="28">
        <v>0.49</v>
      </c>
      <c r="CN404" s="25"/>
      <c r="CO404" s="28">
        <v>0</v>
      </c>
      <c r="CP404" s="30" t="s">
        <v>5</v>
      </c>
      <c r="CQ404" s="8">
        <f t="shared" si="67"/>
        <v>6644.6249157384518</v>
      </c>
      <c r="CR404" s="8">
        <f t="shared" si="68"/>
        <v>28</v>
      </c>
      <c r="CS404" s="8">
        <f t="shared" si="69"/>
        <v>2.5</v>
      </c>
      <c r="CT404" s="8">
        <f t="shared" si="70"/>
        <v>30</v>
      </c>
      <c r="CU404" s="8">
        <f t="shared" si="71"/>
        <v>200</v>
      </c>
      <c r="CV404" s="10">
        <f t="shared" si="72"/>
        <v>86324.963000000003</v>
      </c>
      <c r="CW404" s="10">
        <f t="shared" si="75"/>
        <v>86.324962999999997</v>
      </c>
      <c r="CX404" s="8" t="str">
        <f t="shared" si="73"/>
        <v>No</v>
      </c>
      <c r="CY404" s="30" t="s">
        <v>11</v>
      </c>
      <c r="CZ404" s="30" t="s">
        <v>11</v>
      </c>
      <c r="DA404" s="31" t="s">
        <v>11</v>
      </c>
      <c r="DB404" s="31" t="s">
        <v>11</v>
      </c>
      <c r="DC404" s="8" t="str">
        <f t="shared" si="74"/>
        <v>No</v>
      </c>
      <c r="DD404" s="8" t="s">
        <v>11</v>
      </c>
      <c r="DE404" s="30" t="s">
        <v>11</v>
      </c>
      <c r="DF404" s="10">
        <f t="shared" si="76"/>
        <v>83.088599999999985</v>
      </c>
      <c r="DG404" s="9">
        <f>IF(S404&lt;Monitors!$H$4,(S404*Monitors!$I$4)+Monitors!$J$4,IF(S404&lt;Monitors!$H$5,(S404*Monitors!$I$5)+Monitors!$J$5,IF(S404&lt;Monitors!$H$6,(S404*Monitors!$I$6)+Monitors!$J$6,IF(S404&lt;Monitors!$H$7,(Monitors!$I$7*S404)+Monitors!$J$7,IF(S404&lt;Monitors!$H$8,(S404*Monitors!$I$8)+Monitors!$J$8,IF(S404&lt;Monitors!$H$9,(S404*Monitors!$I$9)+Monitors!$J$9,IF(S404&lt;Monitors!$H$10,(S404*Monitors!$I$10)+Monitors!$J$10,IF(S404&lt;Monitors!$H$11,(S404*Monitors!$I$11)+Monitors!$J$11,Monitors!$J$12))))))))</f>
        <v>51.305999999999997</v>
      </c>
      <c r="DH404" s="10">
        <f>$DF404-(Monitors!$B$4*'All Data'!$W404)</f>
        <v>70.399499999999989</v>
      </c>
      <c r="DI404" s="10">
        <f>IF($CX404="Yes",DH404-(Monitors!$E$4*(DG404+(Monitors!$B$4*'All Data'!$W404))),'All Data'!DH404)</f>
        <v>70.399499999999989</v>
      </c>
      <c r="DJ404" s="10">
        <f>IF(DD404="Yes",'All Data'!DI404-(DG404*Monitors!$C$4),'All Data'!DI404)</f>
        <v>70.399499999999989</v>
      </c>
      <c r="DK404" s="10">
        <f>IF($DE404="Yes",DJ404-(DG404*Monitors!$D$4),'All Data'!DJ404)</f>
        <v>70.399499999999989</v>
      </c>
      <c r="DL404" s="10">
        <f>IF($CZ404="Yes",DK404-Monitors!$C$7,'All Data'!DK404)</f>
        <v>70.399499999999989</v>
      </c>
      <c r="DM404" s="10">
        <f>IF($DA404="Yes",DL404-Monitors!$D$7,'All Data'!DL404)</f>
        <v>70.399499999999989</v>
      </c>
      <c r="DN404" s="10">
        <f>IF(DB404="Yes",DM404-((DG404+(W404*Monitors!$B$4))*Monitors!$F$4),'All Data'!DM404)</f>
        <v>70.399499999999989</v>
      </c>
      <c r="DO404" s="8" t="str">
        <f t="shared" si="77"/>
        <v>No</v>
      </c>
      <c r="DP404" s="10">
        <v>3.4529985200000004</v>
      </c>
      <c r="DQ404" s="10">
        <v>23.387001479999999</v>
      </c>
      <c r="DR404" s="10">
        <v>23.387001479999999</v>
      </c>
      <c r="DS404" s="9">
        <v>29.398902976571083</v>
      </c>
      <c r="DT404" s="9" t="s">
        <v>23</v>
      </c>
      <c r="DU404" s="14">
        <v>0</v>
      </c>
    </row>
    <row r="405" spans="1:125" ht="18" customHeight="1">
      <c r="A405" s="29">
        <v>404</v>
      </c>
      <c r="B405" s="29">
        <v>47</v>
      </c>
      <c r="C405" s="29">
        <v>282</v>
      </c>
      <c r="D405" s="21">
        <v>41744</v>
      </c>
      <c r="E405" s="21">
        <v>41724</v>
      </c>
      <c r="F405" s="21">
        <v>41729</v>
      </c>
      <c r="G405" s="20" t="s">
        <v>233</v>
      </c>
      <c r="H405" s="20"/>
      <c r="I405" s="22">
        <v>6</v>
      </c>
      <c r="J405" s="20" t="s">
        <v>5</v>
      </c>
      <c r="K405" s="20"/>
      <c r="L405" s="20" t="s">
        <v>6</v>
      </c>
      <c r="M405" s="23"/>
      <c r="N405" s="23" t="s">
        <v>7</v>
      </c>
      <c r="O405" s="23"/>
      <c r="P405" s="24">
        <v>23.5</v>
      </c>
      <c r="Q405" s="24">
        <v>13.2</v>
      </c>
      <c r="R405" s="24">
        <v>27</v>
      </c>
      <c r="S405" s="24">
        <v>311.58</v>
      </c>
      <c r="T405" s="24">
        <v>1.78</v>
      </c>
      <c r="U405" s="24">
        <v>1080</v>
      </c>
      <c r="V405" s="24">
        <v>1920</v>
      </c>
      <c r="W405" s="24">
        <v>2.0699999999999998</v>
      </c>
      <c r="X405" s="23" t="s">
        <v>47</v>
      </c>
      <c r="Y405" s="23" t="s">
        <v>47</v>
      </c>
      <c r="Z405" s="24">
        <v>53582</v>
      </c>
      <c r="AA405" s="24">
        <v>60</v>
      </c>
      <c r="AB405" s="24">
        <v>164</v>
      </c>
      <c r="AC405" s="24">
        <v>159</v>
      </c>
      <c r="AD405" s="23" t="s">
        <v>389</v>
      </c>
      <c r="AE405" s="23" t="s">
        <v>11</v>
      </c>
      <c r="AF405" s="23" t="s">
        <v>11</v>
      </c>
      <c r="AG405" s="23"/>
      <c r="AH405" s="23"/>
      <c r="AI405" s="23" t="s">
        <v>57</v>
      </c>
      <c r="AJ405" s="23" t="s">
        <v>23</v>
      </c>
      <c r="AK405" s="23" t="s">
        <v>11</v>
      </c>
      <c r="AL405" s="23" t="s">
        <v>129</v>
      </c>
      <c r="AM405" s="23"/>
      <c r="AN405" s="23" t="s">
        <v>14</v>
      </c>
      <c r="AO405" s="23"/>
      <c r="AP405" s="23" t="s">
        <v>14</v>
      </c>
      <c r="AQ405" s="23"/>
      <c r="AR405" s="23"/>
      <c r="AS405" s="23" t="s">
        <v>129</v>
      </c>
      <c r="AT405" s="23"/>
      <c r="AU405" s="23" t="s">
        <v>14</v>
      </c>
      <c r="AV405" s="25"/>
      <c r="AW405" s="25"/>
      <c r="AX405" s="26">
        <v>27</v>
      </c>
      <c r="AY405" s="26">
        <v>311.58</v>
      </c>
      <c r="AZ405" s="25" t="s">
        <v>14</v>
      </c>
      <c r="BA405" s="25" t="s">
        <v>14</v>
      </c>
      <c r="BB405" s="23"/>
      <c r="BC405" s="23" t="s">
        <v>15</v>
      </c>
      <c r="BD405" s="23"/>
      <c r="BE405" s="23" t="s">
        <v>11</v>
      </c>
      <c r="BF405" s="23" t="s">
        <v>14</v>
      </c>
      <c r="BG405" s="23" t="s">
        <v>11</v>
      </c>
      <c r="BH405" s="23" t="s">
        <v>17</v>
      </c>
      <c r="BI405" s="23"/>
      <c r="BJ405" s="23"/>
      <c r="BK405" s="23" t="s">
        <v>11</v>
      </c>
      <c r="BL405" s="23" t="s">
        <v>11</v>
      </c>
      <c r="BM405" s="23" t="s">
        <v>11</v>
      </c>
      <c r="BN405" s="23"/>
      <c r="BO405" s="24">
        <v>215.1</v>
      </c>
      <c r="BP405" s="24">
        <v>233.7</v>
      </c>
      <c r="BQ405" s="24">
        <v>250</v>
      </c>
      <c r="BR405" s="23"/>
      <c r="BS405" s="24">
        <v>200</v>
      </c>
      <c r="BT405" s="23"/>
      <c r="BU405" s="23"/>
      <c r="BV405" s="24">
        <v>28.69</v>
      </c>
      <c r="BW405" s="24">
        <v>0.3</v>
      </c>
      <c r="BX405" s="23"/>
      <c r="BY405" s="24">
        <v>0.28000000000000003</v>
      </c>
      <c r="BZ405" s="27">
        <v>0.3</v>
      </c>
      <c r="CA405" s="27">
        <v>0.28000000000000003</v>
      </c>
      <c r="CB405" s="25"/>
      <c r="CC405" s="25"/>
      <c r="CD405" s="28">
        <v>28.32</v>
      </c>
      <c r="CE405" s="28">
        <v>0.37</v>
      </c>
      <c r="CF405" s="25"/>
      <c r="CG405" s="28">
        <v>0.35</v>
      </c>
      <c r="CH405" s="28">
        <v>85.45</v>
      </c>
      <c r="CI405" s="28">
        <v>0.5</v>
      </c>
      <c r="CJ405" s="28">
        <v>0.5</v>
      </c>
      <c r="CK405" s="25"/>
      <c r="CL405" s="25"/>
      <c r="CM405" s="28">
        <v>0.43</v>
      </c>
      <c r="CN405" s="25"/>
      <c r="CO405" s="28">
        <v>0</v>
      </c>
      <c r="CP405" s="30" t="s">
        <v>5</v>
      </c>
      <c r="CQ405" s="8">
        <f t="shared" si="67"/>
        <v>6643.5586366262269</v>
      </c>
      <c r="CR405" s="8">
        <f t="shared" si="68"/>
        <v>28</v>
      </c>
      <c r="CS405" s="8">
        <f t="shared" si="69"/>
        <v>2.5</v>
      </c>
      <c r="CT405" s="8">
        <f t="shared" si="70"/>
        <v>30</v>
      </c>
      <c r="CU405" s="8">
        <f t="shared" si="71"/>
        <v>200</v>
      </c>
      <c r="CV405" s="10">
        <f t="shared" si="72"/>
        <v>72816.245999999999</v>
      </c>
      <c r="CW405" s="10">
        <f t="shared" si="75"/>
        <v>72.816245999999992</v>
      </c>
      <c r="CX405" s="8" t="str">
        <f t="shared" si="73"/>
        <v>No</v>
      </c>
      <c r="CY405" s="30" t="s">
        <v>11</v>
      </c>
      <c r="CZ405" s="30" t="s">
        <v>11</v>
      </c>
      <c r="DA405" s="31" t="s">
        <v>11</v>
      </c>
      <c r="DB405" s="31" t="s">
        <v>11</v>
      </c>
      <c r="DC405" s="8" t="str">
        <f t="shared" si="74"/>
        <v>No</v>
      </c>
      <c r="DD405" s="8" t="s">
        <v>11</v>
      </c>
      <c r="DE405" s="30" t="s">
        <v>11</v>
      </c>
      <c r="DF405" s="10">
        <f t="shared" si="76"/>
        <v>89.671739999999986</v>
      </c>
      <c r="DG405" s="9">
        <f>IF(S405&lt;Monitors!$H$4,(S405*Monitors!$I$4)+Monitors!$J$4,IF(S405&lt;Monitors!$H$5,(S405*Monitors!$I$5)+Monitors!$J$5,IF(S405&lt;Monitors!$H$6,(S405*Monitors!$I$6)+Monitors!$J$6,IF(S405&lt;Monitors!$H$7,(Monitors!$I$7*S405)+Monitors!$J$7,IF(S405&lt;Monitors!$H$8,(S405*Monitors!$I$8)+Monitors!$J$8,IF(S405&lt;Monitors!$H$9,(S405*Monitors!$I$9)+Monitors!$J$9,IF(S405&lt;Monitors!$H$10,(S405*Monitors!$I$10)+Monitors!$J$10,IF(S405&lt;Monitors!$H$11,(S405*Monitors!$I$11)+Monitors!$J$11,Monitors!$J$12))))))))</f>
        <v>51.316000000000003</v>
      </c>
      <c r="DH405" s="10">
        <f>$DF405-(Monitors!$B$4*'All Data'!$W405)</f>
        <v>76.982639999999989</v>
      </c>
      <c r="DI405" s="10">
        <f>IF($CX405="Yes",DH405-(Monitors!$E$4*(DG405+(Monitors!$B$4*'All Data'!$W405))),'All Data'!DH405)</f>
        <v>76.982639999999989</v>
      </c>
      <c r="DJ405" s="10">
        <f>IF(DD405="Yes",'All Data'!DI405-(DG405*Monitors!$C$4),'All Data'!DI405)</f>
        <v>76.982639999999989</v>
      </c>
      <c r="DK405" s="10">
        <f>IF($DE405="Yes",DJ405-(DG405*Monitors!$D$4),'All Data'!DJ405)</f>
        <v>76.982639999999989</v>
      </c>
      <c r="DL405" s="10">
        <f>IF($CZ405="Yes",DK405-Monitors!$C$7,'All Data'!DK405)</f>
        <v>76.982639999999989</v>
      </c>
      <c r="DM405" s="10">
        <f>IF($DA405="Yes",DL405-Monitors!$D$7,'All Data'!DL405)</f>
        <v>76.982639999999989</v>
      </c>
      <c r="DN405" s="10">
        <f>IF(DB405="Yes",DM405-((DG405+(W405*Monitors!$B$4))*Monitors!$F$4),'All Data'!DM405)</f>
        <v>76.982639999999989</v>
      </c>
      <c r="DO405" s="8" t="str">
        <f t="shared" si="77"/>
        <v>No</v>
      </c>
      <c r="DP405" s="10">
        <v>2.9126498400000003</v>
      </c>
      <c r="DQ405" s="10">
        <v>25.777350160000001</v>
      </c>
      <c r="DR405" s="10">
        <v>25.777350160000001</v>
      </c>
      <c r="DS405" s="9">
        <v>29.403478904053618</v>
      </c>
      <c r="DT405" s="9" t="s">
        <v>23</v>
      </c>
      <c r="DU405" s="14">
        <v>0</v>
      </c>
    </row>
    <row r="406" spans="1:125" ht="18" customHeight="1">
      <c r="A406" s="29">
        <v>405</v>
      </c>
      <c r="B406" s="29">
        <v>12</v>
      </c>
      <c r="C406" s="29">
        <v>760</v>
      </c>
      <c r="D406" s="21">
        <v>40877</v>
      </c>
      <c r="E406" s="21">
        <v>41418</v>
      </c>
      <c r="F406" s="21">
        <v>41425</v>
      </c>
      <c r="G406" s="20" t="s">
        <v>233</v>
      </c>
      <c r="H406" s="20" t="s">
        <v>174</v>
      </c>
      <c r="I406" s="22">
        <v>6</v>
      </c>
      <c r="J406" s="20" t="s">
        <v>5</v>
      </c>
      <c r="K406" s="20" t="s">
        <v>26</v>
      </c>
      <c r="L406" s="20" t="s">
        <v>27</v>
      </c>
      <c r="M406" s="23" t="s">
        <v>27</v>
      </c>
      <c r="N406" s="23" t="s">
        <v>7</v>
      </c>
      <c r="O406" s="23" t="s">
        <v>26</v>
      </c>
      <c r="P406" s="24">
        <v>7.6</v>
      </c>
      <c r="Q406" s="24">
        <v>13.6</v>
      </c>
      <c r="R406" s="24">
        <v>15.6</v>
      </c>
      <c r="S406" s="24">
        <v>103.36</v>
      </c>
      <c r="T406" s="24">
        <v>1.78</v>
      </c>
      <c r="U406" s="24">
        <v>768</v>
      </c>
      <c r="V406" s="24">
        <v>1366</v>
      </c>
      <c r="W406" s="24">
        <v>1.0489999999999999</v>
      </c>
      <c r="X406" s="23" t="s">
        <v>8</v>
      </c>
      <c r="Y406" s="23" t="s">
        <v>8</v>
      </c>
      <c r="Z406" s="24">
        <v>10150</v>
      </c>
      <c r="AA406" s="24">
        <v>60</v>
      </c>
      <c r="AB406" s="24">
        <v>91</v>
      </c>
      <c r="AC406" s="24">
        <v>91</v>
      </c>
      <c r="AD406" s="23" t="s">
        <v>607</v>
      </c>
      <c r="AE406" s="23" t="s">
        <v>23</v>
      </c>
      <c r="AF406" s="23" t="s">
        <v>11</v>
      </c>
      <c r="AG406" s="23" t="s">
        <v>26</v>
      </c>
      <c r="AH406" s="23" t="s">
        <v>26</v>
      </c>
      <c r="AI406" s="23" t="s">
        <v>34</v>
      </c>
      <c r="AJ406" s="23" t="s">
        <v>23</v>
      </c>
      <c r="AK406" s="23" t="s">
        <v>23</v>
      </c>
      <c r="AL406" s="23" t="s">
        <v>111</v>
      </c>
      <c r="AM406" s="23" t="s">
        <v>14</v>
      </c>
      <c r="AN406" s="23" t="s">
        <v>14</v>
      </c>
      <c r="AO406" s="23" t="s">
        <v>14</v>
      </c>
      <c r="AP406" s="23" t="s">
        <v>14</v>
      </c>
      <c r="AQ406" s="23" t="s">
        <v>14</v>
      </c>
      <c r="AR406" s="23"/>
      <c r="AS406" s="23" t="s">
        <v>111</v>
      </c>
      <c r="AT406" s="23" t="s">
        <v>14</v>
      </c>
      <c r="AU406" s="23" t="s">
        <v>14</v>
      </c>
      <c r="AV406" s="25" t="s">
        <v>14</v>
      </c>
      <c r="AW406" s="25" t="s">
        <v>14</v>
      </c>
      <c r="AX406" s="26">
        <v>15.6</v>
      </c>
      <c r="AY406" s="26">
        <v>103.36</v>
      </c>
      <c r="AZ406" s="25" t="s">
        <v>14</v>
      </c>
      <c r="BA406" s="25" t="s">
        <v>14</v>
      </c>
      <c r="BB406" s="23" t="s">
        <v>14</v>
      </c>
      <c r="BC406" s="23" t="s">
        <v>15</v>
      </c>
      <c r="BD406" s="23" t="s">
        <v>14</v>
      </c>
      <c r="BE406" s="23" t="s">
        <v>11</v>
      </c>
      <c r="BF406" s="23" t="s">
        <v>608</v>
      </c>
      <c r="BG406" s="23" t="s">
        <v>11</v>
      </c>
      <c r="BH406" s="23" t="s">
        <v>17</v>
      </c>
      <c r="BI406" s="23" t="s">
        <v>26</v>
      </c>
      <c r="BJ406" s="23"/>
      <c r="BK406" s="23" t="s">
        <v>11</v>
      </c>
      <c r="BL406" s="23" t="s">
        <v>11</v>
      </c>
      <c r="BM406" s="23" t="s">
        <v>11</v>
      </c>
      <c r="BN406" s="23"/>
      <c r="BO406" s="24">
        <v>2.2999999999999998</v>
      </c>
      <c r="BP406" s="24">
        <v>289</v>
      </c>
      <c r="BQ406" s="24">
        <v>250</v>
      </c>
      <c r="BR406" s="24">
        <v>246</v>
      </c>
      <c r="BS406" s="24">
        <v>200</v>
      </c>
      <c r="BT406" s="23"/>
      <c r="BU406" s="23"/>
      <c r="BV406" s="24">
        <v>7.02</v>
      </c>
      <c r="BW406" s="24">
        <v>0.31</v>
      </c>
      <c r="BX406" s="23"/>
      <c r="BY406" s="24">
        <v>0.24</v>
      </c>
      <c r="BZ406" s="27">
        <v>0.31</v>
      </c>
      <c r="CA406" s="27">
        <v>0.24</v>
      </c>
      <c r="CB406" s="25"/>
      <c r="CC406" s="25"/>
      <c r="CD406" s="25"/>
      <c r="CE406" s="25"/>
      <c r="CF406" s="25"/>
      <c r="CG406" s="25"/>
      <c r="CH406" s="28">
        <v>12.83</v>
      </c>
      <c r="CI406" s="28">
        <v>0.5</v>
      </c>
      <c r="CJ406" s="28">
        <v>0.5</v>
      </c>
      <c r="CK406" s="28">
        <v>0</v>
      </c>
      <c r="CL406" s="28">
        <v>0</v>
      </c>
      <c r="CM406" s="28">
        <v>0.5</v>
      </c>
      <c r="CN406" s="25"/>
      <c r="CO406" s="28">
        <v>0</v>
      </c>
      <c r="CP406" s="30" t="s">
        <v>5</v>
      </c>
      <c r="CQ406" s="8">
        <f t="shared" si="67"/>
        <v>10148.993808049536</v>
      </c>
      <c r="CR406" s="8">
        <f t="shared" si="68"/>
        <v>16</v>
      </c>
      <c r="CS406" s="8">
        <f t="shared" si="69"/>
        <v>1.05</v>
      </c>
      <c r="CT406" s="8">
        <f t="shared" si="70"/>
        <v>30</v>
      </c>
      <c r="CU406" s="8">
        <f t="shared" si="71"/>
        <v>200</v>
      </c>
      <c r="CV406" s="10">
        <f t="shared" si="72"/>
        <v>29871.040000000001</v>
      </c>
      <c r="CW406" s="10">
        <f t="shared" si="75"/>
        <v>29.871040000000001</v>
      </c>
      <c r="CX406" s="8" t="str">
        <f t="shared" si="73"/>
        <v>No</v>
      </c>
      <c r="CY406" s="30" t="s">
        <v>11</v>
      </c>
      <c r="CZ406" s="30" t="s">
        <v>11</v>
      </c>
      <c r="DA406" s="31" t="s">
        <v>11</v>
      </c>
      <c r="DB406" s="31" t="s">
        <v>11</v>
      </c>
      <c r="DC406" s="8" t="str">
        <f t="shared" si="74"/>
        <v>No</v>
      </c>
      <c r="DD406" s="8" t="s">
        <v>11</v>
      </c>
      <c r="DE406" s="30" t="s">
        <v>11</v>
      </c>
      <c r="DF406" s="10">
        <f t="shared" si="76"/>
        <v>23.288460000000001</v>
      </c>
      <c r="DG406" s="9">
        <f>IF(S406&lt;Monitors!$H$4,(S406*Monitors!$I$4)+Monitors!$J$4,IF(S406&lt;Monitors!$H$5,(S406*Monitors!$I$5)+Monitors!$J$5,IF(S406&lt;Monitors!$H$6,(S406*Monitors!$I$6)+Monitors!$J$6,IF(S406&lt;Monitors!$H$7,(Monitors!$I$7*S406)+Monitors!$J$7,IF(S406&lt;Monitors!$H$8,(S406*Monitors!$I$8)+Monitors!$J$8,IF(S406&lt;Monitors!$H$9,(S406*Monitors!$I$9)+Monitors!$J$9,IF(S406&lt;Monitors!$H$10,(S406*Monitors!$I$10)+Monitors!$J$10,IF(S406&lt;Monitors!$H$11,(S406*Monitors!$I$11)+Monitors!$J$11,Monitors!$J$12))))))))</f>
        <v>15.360615384615386</v>
      </c>
      <c r="DH406" s="10">
        <f>$DF406-(Monitors!$B$4*'All Data'!$W406)</f>
        <v>16.858090000000001</v>
      </c>
      <c r="DI406" s="10">
        <f>IF($CX406="Yes",DH406-(Monitors!$E$4*(DG406+(Monitors!$B$4*'All Data'!$W406))),'All Data'!DH406)</f>
        <v>16.858090000000001</v>
      </c>
      <c r="DJ406" s="10">
        <f>IF(DD406="Yes",'All Data'!DI406-(DG406*Monitors!$C$4),'All Data'!DI406)</f>
        <v>16.858090000000001</v>
      </c>
      <c r="DK406" s="10">
        <f>IF($DE406="Yes",DJ406-(DG406*Monitors!$D$4),'All Data'!DJ406)</f>
        <v>16.858090000000001</v>
      </c>
      <c r="DL406" s="10">
        <f>IF($CZ406="Yes",DK406-Monitors!$C$7,'All Data'!DK406)</f>
        <v>16.858090000000001</v>
      </c>
      <c r="DM406" s="10">
        <f>IF($DA406="Yes",DL406-Monitors!$D$7,'All Data'!DL406)</f>
        <v>16.858090000000001</v>
      </c>
      <c r="DN406" s="10">
        <f>IF(DB406="Yes",DM406-((DG406+(W406*Monitors!$B$4))*Monitors!$F$4),'All Data'!DM406)</f>
        <v>16.858090000000001</v>
      </c>
      <c r="DO406" s="8" t="str">
        <f t="shared" si="77"/>
        <v>No</v>
      </c>
      <c r="DP406" s="10">
        <v>1.1948416000000002</v>
      </c>
      <c r="DQ406" s="10">
        <v>5.8251583999999994</v>
      </c>
      <c r="DR406" s="10">
        <v>5.8251583999999994</v>
      </c>
      <c r="DS406" s="9">
        <v>9.8884871422150056</v>
      </c>
      <c r="DT406" s="9" t="s">
        <v>23</v>
      </c>
      <c r="DU406" s="14">
        <v>0</v>
      </c>
    </row>
    <row r="407" spans="1:125" ht="18" customHeight="1">
      <c r="A407" s="29">
        <v>406</v>
      </c>
      <c r="B407" s="29">
        <v>13</v>
      </c>
      <c r="C407" s="29">
        <v>1036</v>
      </c>
      <c r="D407" s="21">
        <v>41916</v>
      </c>
      <c r="E407" s="21">
        <v>41809</v>
      </c>
      <c r="F407" s="21">
        <v>41815</v>
      </c>
      <c r="G407" s="20" t="s">
        <v>4</v>
      </c>
      <c r="H407" s="20"/>
      <c r="I407" s="22">
        <v>6</v>
      </c>
      <c r="J407" s="20" t="s">
        <v>5</v>
      </c>
      <c r="K407" s="20"/>
      <c r="L407" s="20" t="s">
        <v>6</v>
      </c>
      <c r="M407" s="23"/>
      <c r="N407" s="23" t="s">
        <v>7</v>
      </c>
      <c r="O407" s="23"/>
      <c r="P407" s="24">
        <v>7</v>
      </c>
      <c r="Q407" s="24">
        <v>12</v>
      </c>
      <c r="R407" s="24">
        <v>14</v>
      </c>
      <c r="S407" s="24">
        <v>84</v>
      </c>
      <c r="T407" s="24">
        <v>1.78</v>
      </c>
      <c r="U407" s="24">
        <v>900</v>
      </c>
      <c r="V407" s="24">
        <v>1600</v>
      </c>
      <c r="W407" s="24">
        <v>1.44</v>
      </c>
      <c r="X407" s="23" t="s">
        <v>40</v>
      </c>
      <c r="Y407" s="23" t="s">
        <v>40</v>
      </c>
      <c r="Z407" s="24">
        <v>263</v>
      </c>
      <c r="AA407" s="24">
        <v>60</v>
      </c>
      <c r="AB407" s="24">
        <v>170</v>
      </c>
      <c r="AC407" s="24">
        <v>160</v>
      </c>
      <c r="AD407" s="23" t="s">
        <v>10</v>
      </c>
      <c r="AE407" s="23" t="s">
        <v>11</v>
      </c>
      <c r="AF407" s="23" t="s">
        <v>11</v>
      </c>
      <c r="AG407" s="23"/>
      <c r="AH407" s="23"/>
      <c r="AI407" s="23" t="s">
        <v>57</v>
      </c>
      <c r="AJ407" s="23" t="s">
        <v>11</v>
      </c>
      <c r="AK407" s="23" t="s">
        <v>23</v>
      </c>
      <c r="AL407" s="23" t="s">
        <v>60</v>
      </c>
      <c r="AM407" s="23"/>
      <c r="AN407" s="23" t="s">
        <v>14</v>
      </c>
      <c r="AO407" s="23"/>
      <c r="AP407" s="23" t="s">
        <v>14</v>
      </c>
      <c r="AQ407" s="23"/>
      <c r="AR407" s="23"/>
      <c r="AS407" s="23" t="s">
        <v>60</v>
      </c>
      <c r="AT407" s="23"/>
      <c r="AU407" s="23" t="s">
        <v>14</v>
      </c>
      <c r="AV407" s="25"/>
      <c r="AW407" s="25"/>
      <c r="AX407" s="26">
        <v>14</v>
      </c>
      <c r="AY407" s="26">
        <v>84</v>
      </c>
      <c r="AZ407" s="25" t="s">
        <v>14</v>
      </c>
      <c r="BA407" s="25" t="s">
        <v>14</v>
      </c>
      <c r="BB407" s="23"/>
      <c r="BC407" s="23" t="s">
        <v>665</v>
      </c>
      <c r="BD407" s="23"/>
      <c r="BE407" s="23" t="s">
        <v>11</v>
      </c>
      <c r="BF407" s="23" t="s">
        <v>666</v>
      </c>
      <c r="BG407" s="23" t="s">
        <v>11</v>
      </c>
      <c r="BH407" s="23" t="s">
        <v>17</v>
      </c>
      <c r="BI407" s="23"/>
      <c r="BJ407" s="23"/>
      <c r="BK407" s="23" t="s">
        <v>11</v>
      </c>
      <c r="BL407" s="23" t="s">
        <v>11</v>
      </c>
      <c r="BM407" s="23"/>
      <c r="BN407" s="23"/>
      <c r="BO407" s="24">
        <v>0.8</v>
      </c>
      <c r="BP407" s="24">
        <v>262.3</v>
      </c>
      <c r="BQ407" s="24">
        <v>250</v>
      </c>
      <c r="BR407" s="24">
        <v>262.3</v>
      </c>
      <c r="BS407" s="24">
        <v>206.7</v>
      </c>
      <c r="BT407" s="23"/>
      <c r="BU407" s="23"/>
      <c r="BV407" s="24">
        <v>5.43</v>
      </c>
      <c r="BW407" s="24">
        <v>0.38</v>
      </c>
      <c r="BX407" s="24">
        <v>0</v>
      </c>
      <c r="BY407" s="23"/>
      <c r="BZ407" s="27">
        <v>0.38</v>
      </c>
      <c r="CA407" s="27"/>
      <c r="CB407" s="25"/>
      <c r="CC407" s="25"/>
      <c r="CD407" s="28">
        <v>5.42</v>
      </c>
      <c r="CE407" s="28">
        <v>0.36</v>
      </c>
      <c r="CF407" s="28">
        <v>0</v>
      </c>
      <c r="CG407" s="25"/>
      <c r="CH407" s="28">
        <v>15</v>
      </c>
      <c r="CI407" s="28">
        <v>0.5</v>
      </c>
      <c r="CJ407" s="28">
        <v>0.5</v>
      </c>
      <c r="CK407" s="25"/>
      <c r="CL407" s="25"/>
      <c r="CM407" s="28">
        <v>0.52</v>
      </c>
      <c r="CN407" s="25"/>
      <c r="CO407" s="28">
        <v>0</v>
      </c>
      <c r="CP407" s="30" t="s">
        <v>1078</v>
      </c>
      <c r="CQ407" s="8">
        <f t="shared" si="67"/>
        <v>17142.857142857141</v>
      </c>
      <c r="CR407" s="8">
        <f t="shared" si="68"/>
        <v>16</v>
      </c>
      <c r="CS407" s="8">
        <f t="shared" si="69"/>
        <v>1.5</v>
      </c>
      <c r="CT407" s="8">
        <f t="shared" si="70"/>
        <v>30</v>
      </c>
      <c r="CU407" s="8">
        <f t="shared" si="71"/>
        <v>200</v>
      </c>
      <c r="CV407" s="10">
        <f t="shared" si="72"/>
        <v>22033.200000000001</v>
      </c>
      <c r="CW407" s="10">
        <f t="shared" si="75"/>
        <v>22.033200000000001</v>
      </c>
      <c r="CX407" s="8" t="str">
        <f t="shared" si="73"/>
        <v>No</v>
      </c>
      <c r="CY407" s="30" t="s">
        <v>11</v>
      </c>
      <c r="CZ407" s="30" t="s">
        <v>11</v>
      </c>
      <c r="DA407" s="31" t="s">
        <v>11</v>
      </c>
      <c r="DB407" s="31" t="s">
        <v>11</v>
      </c>
      <c r="DC407" s="8" t="str">
        <f t="shared" si="74"/>
        <v>No</v>
      </c>
      <c r="DD407" s="8" t="s">
        <v>11</v>
      </c>
      <c r="DE407" s="30" t="s">
        <v>11</v>
      </c>
      <c r="DF407" s="10">
        <f t="shared" si="76"/>
        <v>18.812099999999997</v>
      </c>
      <c r="DG407" s="9">
        <f>IF(S407&lt;Monitors!$H$4,(S407*Monitors!$I$4)+Monitors!$J$4,IF(S407&lt;Monitors!$H$5,(S407*Monitors!$I$5)+Monitors!$J$5,IF(S407&lt;Monitors!$H$6,(S407*Monitors!$I$6)+Monitors!$J$6,IF(S407&lt;Monitors!$H$7,(Monitors!$I$7*S407)+Monitors!$J$7,IF(S407&lt;Monitors!$H$8,(S407*Monitors!$I$8)+Monitors!$J$8,IF(S407&lt;Monitors!$H$9,(S407*Monitors!$I$9)+Monitors!$J$9,IF(S407&lt;Monitors!$H$10,(S407*Monitors!$I$10)+Monitors!$J$10,IF(S407&lt;Monitors!$H$11,(S407*Monitors!$I$11)+Monitors!$J$11,Monitors!$J$12))))))))</f>
        <v>14.16923076923077</v>
      </c>
      <c r="DH407" s="10">
        <f>$DF407-(Monitors!$B$4*'All Data'!$W407)</f>
        <v>9.9848999999999979</v>
      </c>
      <c r="DI407" s="10">
        <f>IF($CX407="Yes",DH407-(Monitors!$E$4*(DG407+(Monitors!$B$4*'All Data'!$W407))),'All Data'!DH407)</f>
        <v>9.9848999999999979</v>
      </c>
      <c r="DJ407" s="10">
        <f>IF(DD407="Yes",'All Data'!DI407-(DG407*Monitors!$C$4),'All Data'!DI407)</f>
        <v>9.9848999999999979</v>
      </c>
      <c r="DK407" s="10">
        <f>IF($DE407="Yes",DJ407-(DG407*Monitors!$D$4),'All Data'!DJ407)</f>
        <v>9.9848999999999979</v>
      </c>
      <c r="DL407" s="10">
        <f>IF($CZ407="Yes",DK407-Monitors!$C$7,'All Data'!DK407)</f>
        <v>9.9848999999999979</v>
      </c>
      <c r="DM407" s="10">
        <f>IF($DA407="Yes",DL407-Monitors!$D$7,'All Data'!DL407)</f>
        <v>9.9848999999999979</v>
      </c>
      <c r="DN407" s="10">
        <f>IF(DB407="Yes",DM407-((DG407+(W407*Monitors!$B$4))*Monitors!$F$4),'All Data'!DM407)</f>
        <v>9.9848999999999979</v>
      </c>
      <c r="DO407" s="8" t="str">
        <f t="shared" si="77"/>
        <v>Yes</v>
      </c>
      <c r="DP407" s="10">
        <v>0.88132800000000011</v>
      </c>
      <c r="DQ407" s="10">
        <v>4.5486719999999998</v>
      </c>
      <c r="DR407" s="10">
        <v>4.5486719999999998</v>
      </c>
      <c r="DS407" s="9">
        <v>8.0465981821116195</v>
      </c>
      <c r="DT407" s="9" t="s">
        <v>23</v>
      </c>
      <c r="DU407" s="14">
        <v>0</v>
      </c>
    </row>
    <row r="408" spans="1:125" ht="18" customHeight="1">
      <c r="A408" s="29">
        <v>407</v>
      </c>
      <c r="B408" s="29">
        <v>13</v>
      </c>
      <c r="C408" s="29">
        <v>949</v>
      </c>
      <c r="D408" s="21">
        <v>41240</v>
      </c>
      <c r="E408" s="21">
        <v>41226</v>
      </c>
      <c r="F408" s="21">
        <v>41229</v>
      </c>
      <c r="G408" s="20" t="s">
        <v>4</v>
      </c>
      <c r="H408" s="20" t="s">
        <v>660</v>
      </c>
      <c r="I408" s="22">
        <v>6</v>
      </c>
      <c r="J408" s="20" t="s">
        <v>5</v>
      </c>
      <c r="K408" s="20" t="s">
        <v>26</v>
      </c>
      <c r="L408" s="20" t="s">
        <v>27</v>
      </c>
      <c r="M408" s="23" t="s">
        <v>27</v>
      </c>
      <c r="N408" s="23" t="s">
        <v>7</v>
      </c>
      <c r="O408" s="23" t="s">
        <v>26</v>
      </c>
      <c r="P408" s="24">
        <v>9.1</v>
      </c>
      <c r="Q408" s="24">
        <v>16.100000000000001</v>
      </c>
      <c r="R408" s="24">
        <v>18.5</v>
      </c>
      <c r="S408" s="24">
        <v>146.51</v>
      </c>
      <c r="T408" s="24">
        <v>1.78</v>
      </c>
      <c r="U408" s="24">
        <v>768</v>
      </c>
      <c r="V408" s="24">
        <v>1366</v>
      </c>
      <c r="W408" s="24">
        <v>1.0489999999999999</v>
      </c>
      <c r="X408" s="23" t="s">
        <v>8</v>
      </c>
      <c r="Y408" s="23" t="s">
        <v>8</v>
      </c>
      <c r="Z408" s="24">
        <v>7160</v>
      </c>
      <c r="AA408" s="24">
        <v>60</v>
      </c>
      <c r="AB408" s="24">
        <v>170</v>
      </c>
      <c r="AC408" s="24">
        <v>160</v>
      </c>
      <c r="AD408" s="23" t="s">
        <v>400</v>
      </c>
      <c r="AE408" s="23" t="s">
        <v>23</v>
      </c>
      <c r="AF408" s="23" t="s">
        <v>11</v>
      </c>
      <c r="AG408" s="23" t="s">
        <v>26</v>
      </c>
      <c r="AH408" s="23" t="s">
        <v>26</v>
      </c>
      <c r="AI408" s="23" t="s">
        <v>34</v>
      </c>
      <c r="AJ408" s="23" t="s">
        <v>11</v>
      </c>
      <c r="AK408" s="23" t="s">
        <v>23</v>
      </c>
      <c r="AL408" s="23" t="s">
        <v>111</v>
      </c>
      <c r="AM408" s="23" t="s">
        <v>26</v>
      </c>
      <c r="AN408" s="23" t="s">
        <v>14</v>
      </c>
      <c r="AO408" s="23" t="s">
        <v>14</v>
      </c>
      <c r="AP408" s="23" t="s">
        <v>36</v>
      </c>
      <c r="AQ408" s="23" t="s">
        <v>14</v>
      </c>
      <c r="AR408" s="23"/>
      <c r="AS408" s="23" t="s">
        <v>111</v>
      </c>
      <c r="AT408" s="23" t="s">
        <v>26</v>
      </c>
      <c r="AU408" s="23" t="s">
        <v>14</v>
      </c>
      <c r="AV408" s="25" t="s">
        <v>14</v>
      </c>
      <c r="AW408" s="25" t="s">
        <v>14</v>
      </c>
      <c r="AX408" s="26">
        <v>18.5</v>
      </c>
      <c r="AY408" s="26">
        <v>146.51</v>
      </c>
      <c r="AZ408" s="25" t="s">
        <v>14</v>
      </c>
      <c r="BA408" s="25" t="s">
        <v>14</v>
      </c>
      <c r="BB408" s="23" t="s">
        <v>14</v>
      </c>
      <c r="BC408" s="23" t="s">
        <v>15</v>
      </c>
      <c r="BD408" s="23" t="s">
        <v>26</v>
      </c>
      <c r="BE408" s="23" t="s">
        <v>11</v>
      </c>
      <c r="BF408" s="23" t="s">
        <v>120</v>
      </c>
      <c r="BG408" s="23" t="s">
        <v>11</v>
      </c>
      <c r="BH408" s="23" t="s">
        <v>17</v>
      </c>
      <c r="BI408" s="23" t="s">
        <v>14</v>
      </c>
      <c r="BJ408" s="23"/>
      <c r="BK408" s="23" t="s">
        <v>11</v>
      </c>
      <c r="BL408" s="23" t="s">
        <v>11</v>
      </c>
      <c r="BM408" s="23" t="s">
        <v>11</v>
      </c>
      <c r="BN408" s="23"/>
      <c r="BO408" s="24">
        <v>6.1</v>
      </c>
      <c r="BP408" s="24">
        <v>262.8</v>
      </c>
      <c r="BQ408" s="24">
        <v>260</v>
      </c>
      <c r="BR408" s="24">
        <v>201</v>
      </c>
      <c r="BS408" s="24">
        <v>200</v>
      </c>
      <c r="BT408" s="23"/>
      <c r="BU408" s="23"/>
      <c r="BV408" s="24">
        <v>9</v>
      </c>
      <c r="BW408" s="24">
        <v>0.28999999999999998</v>
      </c>
      <c r="BX408" s="23"/>
      <c r="BY408" s="24">
        <v>0.21</v>
      </c>
      <c r="BZ408" s="27">
        <v>0.28999999999999998</v>
      </c>
      <c r="CA408" s="27">
        <v>0.21</v>
      </c>
      <c r="CB408" s="25"/>
      <c r="CC408" s="25"/>
      <c r="CD408" s="28">
        <v>9.6</v>
      </c>
      <c r="CE408" s="28">
        <v>0.38</v>
      </c>
      <c r="CF408" s="25"/>
      <c r="CG408" s="28">
        <v>0.27</v>
      </c>
      <c r="CH408" s="28">
        <v>13.65</v>
      </c>
      <c r="CI408" s="28">
        <v>0.5</v>
      </c>
      <c r="CJ408" s="28">
        <v>0.5</v>
      </c>
      <c r="CK408" s="28">
        <v>0</v>
      </c>
      <c r="CL408" s="28">
        <v>0</v>
      </c>
      <c r="CM408" s="28">
        <v>0.5</v>
      </c>
      <c r="CN408" s="25"/>
      <c r="CO408" s="28">
        <v>1</v>
      </c>
      <c r="CP408" s="30" t="s">
        <v>5</v>
      </c>
      <c r="CQ408" s="8">
        <f t="shared" si="67"/>
        <v>7159.9208245170985</v>
      </c>
      <c r="CR408" s="8">
        <f t="shared" si="68"/>
        <v>19</v>
      </c>
      <c r="CS408" s="8">
        <f t="shared" si="69"/>
        <v>1.05</v>
      </c>
      <c r="CT408" s="8">
        <f t="shared" si="70"/>
        <v>30</v>
      </c>
      <c r="CU408" s="8">
        <f t="shared" si="71"/>
        <v>200</v>
      </c>
      <c r="CV408" s="10">
        <f t="shared" si="72"/>
        <v>38502.828000000001</v>
      </c>
      <c r="CW408" s="10">
        <f t="shared" si="75"/>
        <v>38.502828000000001</v>
      </c>
      <c r="CX408" s="8" t="str">
        <f t="shared" si="73"/>
        <v>No</v>
      </c>
      <c r="CY408" s="30" t="s">
        <v>11</v>
      </c>
      <c r="CZ408" s="30" t="s">
        <v>11</v>
      </c>
      <c r="DA408" s="31" t="s">
        <v>11</v>
      </c>
      <c r="DB408" s="31" t="s">
        <v>11</v>
      </c>
      <c r="DC408" s="8" t="str">
        <f t="shared" si="74"/>
        <v>No</v>
      </c>
      <c r="DD408" s="8" t="s">
        <v>11</v>
      </c>
      <c r="DE408" s="30" t="s">
        <v>11</v>
      </c>
      <c r="DF408" s="10">
        <f t="shared" si="76"/>
        <v>29.245259999999998</v>
      </c>
      <c r="DG408" s="9">
        <f>IF(S408&lt;Monitors!$H$4,(S408*Monitors!$I$4)+Monitors!$J$4,IF(S408&lt;Monitors!$H$5,(S408*Monitors!$I$5)+Monitors!$J$5,IF(S408&lt;Monitors!$H$6,(S408*Monitors!$I$6)+Monitors!$J$6,IF(S408&lt;Monitors!$H$7,(Monitors!$I$7*S408)+Monitors!$J$7,IF(S408&lt;Monitors!$H$8,(S408*Monitors!$I$8)+Monitors!$J$8,IF(S408&lt;Monitors!$H$9,(S408*Monitors!$I$9)+Monitors!$J$9,IF(S408&lt;Monitors!$H$10,(S408*Monitors!$I$10)+Monitors!$J$10,IF(S408&lt;Monitors!$H$11,(S408*Monitors!$I$11)+Monitors!$J$11,Monitors!$J$12))))))))</f>
        <v>28.350624999999994</v>
      </c>
      <c r="DH408" s="10">
        <f>$DF408-(Monitors!$B$4*'All Data'!$W408)</f>
        <v>22.814889999999998</v>
      </c>
      <c r="DI408" s="10">
        <f>IF($CX408="Yes",DH408-(Monitors!$E$4*(DG408+(Monitors!$B$4*'All Data'!$W408))),'All Data'!DH408)</f>
        <v>22.814889999999998</v>
      </c>
      <c r="DJ408" s="10">
        <f>IF(DD408="Yes",'All Data'!DI408-(DG408*Monitors!$C$4),'All Data'!DI408)</f>
        <v>22.814889999999998</v>
      </c>
      <c r="DK408" s="10">
        <f>IF($DE408="Yes",DJ408-(DG408*Monitors!$D$4),'All Data'!DJ408)</f>
        <v>22.814889999999998</v>
      </c>
      <c r="DL408" s="10">
        <f>IF($CZ408="Yes",DK408-Monitors!$C$7,'All Data'!DK408)</f>
        <v>22.814889999999998</v>
      </c>
      <c r="DM408" s="10">
        <f>IF($DA408="Yes",DL408-Monitors!$D$7,'All Data'!DL408)</f>
        <v>22.814889999999998</v>
      </c>
      <c r="DN408" s="10">
        <f>IF(DB408="Yes",DM408-((DG408+(W408*Monitors!$B$4))*Monitors!$F$4),'All Data'!DM408)</f>
        <v>22.814889999999998</v>
      </c>
      <c r="DO408" s="8" t="str">
        <f t="shared" si="77"/>
        <v>Yes</v>
      </c>
      <c r="DP408" s="10">
        <v>1.5401131200000002</v>
      </c>
      <c r="DQ408" s="10">
        <v>7.45988688</v>
      </c>
      <c r="DR408" s="10">
        <v>7.45988688</v>
      </c>
      <c r="DS408" s="9">
        <v>13.985731994176586</v>
      </c>
      <c r="DT408" s="9" t="s">
        <v>23</v>
      </c>
      <c r="DU408" s="14">
        <v>0</v>
      </c>
    </row>
    <row r="409" spans="1:125" ht="18" customHeight="1">
      <c r="A409" s="29">
        <v>408</v>
      </c>
      <c r="B409" s="29">
        <v>13</v>
      </c>
      <c r="C409" s="29">
        <v>1105</v>
      </c>
      <c r="D409" s="21">
        <v>41681</v>
      </c>
      <c r="E409" s="21">
        <v>41680</v>
      </c>
      <c r="F409" s="21">
        <v>41690</v>
      </c>
      <c r="G409" s="20" t="s">
        <v>4</v>
      </c>
      <c r="H409" s="20" t="s">
        <v>26</v>
      </c>
      <c r="I409" s="22">
        <v>6</v>
      </c>
      <c r="J409" s="20" t="s">
        <v>5</v>
      </c>
      <c r="K409" s="20" t="s">
        <v>26</v>
      </c>
      <c r="L409" s="20" t="s">
        <v>27</v>
      </c>
      <c r="M409" s="23" t="s">
        <v>27</v>
      </c>
      <c r="N409" s="23" t="s">
        <v>7</v>
      </c>
      <c r="O409" s="23" t="s">
        <v>26</v>
      </c>
      <c r="P409" s="24">
        <v>11.7</v>
      </c>
      <c r="Q409" s="24">
        <v>20.7</v>
      </c>
      <c r="R409" s="24">
        <v>23.8</v>
      </c>
      <c r="S409" s="24">
        <v>242.19</v>
      </c>
      <c r="T409" s="24">
        <v>1.78</v>
      </c>
      <c r="U409" s="24">
        <v>1080</v>
      </c>
      <c r="V409" s="24">
        <v>1920</v>
      </c>
      <c r="W409" s="24">
        <v>2.0699999999999998</v>
      </c>
      <c r="X409" s="23" t="s">
        <v>47</v>
      </c>
      <c r="Y409" s="23" t="s">
        <v>47</v>
      </c>
      <c r="Z409" s="24">
        <v>8547</v>
      </c>
      <c r="AA409" s="24">
        <v>60</v>
      </c>
      <c r="AB409" s="24">
        <v>178</v>
      </c>
      <c r="AC409" s="24">
        <v>178</v>
      </c>
      <c r="AD409" s="23" t="s">
        <v>637</v>
      </c>
      <c r="AE409" s="23" t="s">
        <v>23</v>
      </c>
      <c r="AF409" s="23" t="s">
        <v>11</v>
      </c>
      <c r="AG409" s="23" t="s">
        <v>26</v>
      </c>
      <c r="AH409" s="23" t="s">
        <v>26</v>
      </c>
      <c r="AI409" s="23" t="s">
        <v>12</v>
      </c>
      <c r="AJ409" s="23" t="s">
        <v>23</v>
      </c>
      <c r="AK409" s="23" t="s">
        <v>23</v>
      </c>
      <c r="AL409" s="23" t="s">
        <v>276</v>
      </c>
      <c r="AM409" s="23" t="s">
        <v>670</v>
      </c>
      <c r="AN409" s="23" t="s">
        <v>72</v>
      </c>
      <c r="AO409" s="23" t="s">
        <v>14</v>
      </c>
      <c r="AP409" s="23" t="s">
        <v>36</v>
      </c>
      <c r="AQ409" s="23" t="s">
        <v>14</v>
      </c>
      <c r="AR409" s="23"/>
      <c r="AS409" s="23" t="s">
        <v>276</v>
      </c>
      <c r="AT409" s="23" t="s">
        <v>670</v>
      </c>
      <c r="AU409" s="23" t="s">
        <v>63</v>
      </c>
      <c r="AV409" s="25" t="s">
        <v>14</v>
      </c>
      <c r="AW409" s="25" t="s">
        <v>14</v>
      </c>
      <c r="AX409" s="26">
        <v>23.8</v>
      </c>
      <c r="AY409" s="26">
        <v>242.19</v>
      </c>
      <c r="AZ409" s="25" t="s">
        <v>72</v>
      </c>
      <c r="BA409" s="25" t="s">
        <v>63</v>
      </c>
      <c r="BB409" s="23" t="s">
        <v>14</v>
      </c>
      <c r="BC409" s="23" t="s">
        <v>15</v>
      </c>
      <c r="BD409" s="23" t="s">
        <v>26</v>
      </c>
      <c r="BE409" s="23" t="s">
        <v>11</v>
      </c>
      <c r="BF409" s="23" t="s">
        <v>639</v>
      </c>
      <c r="BG409" s="23" t="s">
        <v>11</v>
      </c>
      <c r="BH409" s="23" t="s">
        <v>17</v>
      </c>
      <c r="BI409" s="23" t="s">
        <v>14</v>
      </c>
      <c r="BJ409" s="23"/>
      <c r="BK409" s="23" t="s">
        <v>11</v>
      </c>
      <c r="BL409" s="23" t="s">
        <v>11</v>
      </c>
      <c r="BM409" s="23" t="s">
        <v>11</v>
      </c>
      <c r="BN409" s="23"/>
      <c r="BO409" s="24">
        <v>0.4</v>
      </c>
      <c r="BP409" s="24">
        <v>326.10000000000002</v>
      </c>
      <c r="BQ409" s="24">
        <v>326.10000000000002</v>
      </c>
      <c r="BR409" s="24">
        <v>278.7</v>
      </c>
      <c r="BS409" s="24">
        <v>200</v>
      </c>
      <c r="BT409" s="23"/>
      <c r="BU409" s="23"/>
      <c r="BV409" s="24">
        <v>14.08</v>
      </c>
      <c r="BW409" s="24">
        <v>0.83</v>
      </c>
      <c r="BX409" s="23"/>
      <c r="BY409" s="24">
        <v>0.19</v>
      </c>
      <c r="BZ409" s="27">
        <v>0.83</v>
      </c>
      <c r="CA409" s="27">
        <v>0.19</v>
      </c>
      <c r="CB409" s="25"/>
      <c r="CC409" s="25"/>
      <c r="CD409" s="28">
        <v>14.07</v>
      </c>
      <c r="CE409" s="28">
        <v>0.84</v>
      </c>
      <c r="CF409" s="25"/>
      <c r="CG409" s="28">
        <v>0.21</v>
      </c>
      <c r="CH409" s="28">
        <v>23</v>
      </c>
      <c r="CI409" s="28">
        <v>1.2</v>
      </c>
      <c r="CJ409" s="28">
        <v>0.5</v>
      </c>
      <c r="CK409" s="28">
        <v>0</v>
      </c>
      <c r="CL409" s="28">
        <v>0</v>
      </c>
      <c r="CM409" s="28">
        <v>0.5</v>
      </c>
      <c r="CN409" s="25"/>
      <c r="CO409" s="28">
        <v>1</v>
      </c>
      <c r="CP409" s="30" t="s">
        <v>5</v>
      </c>
      <c r="CQ409" s="8">
        <f t="shared" si="67"/>
        <v>8547.0085470085469</v>
      </c>
      <c r="CR409" s="8">
        <f t="shared" si="68"/>
        <v>24</v>
      </c>
      <c r="CS409" s="8">
        <f t="shared" si="69"/>
        <v>2.5</v>
      </c>
      <c r="CT409" s="8">
        <f t="shared" si="70"/>
        <v>30</v>
      </c>
      <c r="CU409" s="8">
        <f t="shared" si="71"/>
        <v>300</v>
      </c>
      <c r="CV409" s="10">
        <f t="shared" si="72"/>
        <v>78978.159</v>
      </c>
      <c r="CW409" s="10">
        <f t="shared" si="75"/>
        <v>78.978159000000005</v>
      </c>
      <c r="CX409" s="8" t="str">
        <f t="shared" si="73"/>
        <v>No</v>
      </c>
      <c r="CY409" s="30" t="s">
        <v>11</v>
      </c>
      <c r="CZ409" s="30" t="s">
        <v>11</v>
      </c>
      <c r="DA409" s="31" t="s">
        <v>11</v>
      </c>
      <c r="DB409" s="31" t="s">
        <v>11</v>
      </c>
      <c r="DC409" s="8" t="str">
        <f t="shared" si="74"/>
        <v>No</v>
      </c>
      <c r="DD409" s="8" t="s">
        <v>11</v>
      </c>
      <c r="DE409" s="30" t="s">
        <v>11</v>
      </c>
      <c r="DF409" s="10">
        <f t="shared" si="76"/>
        <v>47.895300000000006</v>
      </c>
      <c r="DG409" s="9">
        <f>IF(S409&lt;Monitors!$H$4,(S409*Monitors!$I$4)+Monitors!$J$4,IF(S409&lt;Monitors!$H$5,(S409*Monitors!$I$5)+Monitors!$J$5,IF(S409&lt;Monitors!$H$6,(S409*Monitors!$I$6)+Monitors!$J$6,IF(S409&lt;Monitors!$H$7,(Monitors!$I$7*S409)+Monitors!$J$7,IF(S409&lt;Monitors!$H$8,(S409*Monitors!$I$8)+Monitors!$J$8,IF(S409&lt;Monitors!$H$9,(S409*Monitors!$I$9)+Monitors!$J$9,IF(S409&lt;Monitors!$H$10,(S409*Monitors!$I$10)+Monitors!$J$10,IF(S409&lt;Monitors!$H$11,(S409*Monitors!$I$11)+Monitors!$J$11,Monitors!$J$12))))))))</f>
        <v>41.438000000000002</v>
      </c>
      <c r="DH409" s="10">
        <f>$DF409-(Monitors!$B$4*'All Data'!$W409)</f>
        <v>35.20620000000001</v>
      </c>
      <c r="DI409" s="10">
        <f>IF($CX409="Yes",DH409-(Monitors!$E$4*(DG409+(Monitors!$B$4*'All Data'!$W409))),'All Data'!DH409)</f>
        <v>35.20620000000001</v>
      </c>
      <c r="DJ409" s="10">
        <f>IF(DD409="Yes",'All Data'!DI409-(DG409*Monitors!$C$4),'All Data'!DI409)</f>
        <v>35.20620000000001</v>
      </c>
      <c r="DK409" s="10">
        <f>IF($DE409="Yes",DJ409-(DG409*Monitors!$D$4),'All Data'!DJ409)</f>
        <v>35.20620000000001</v>
      </c>
      <c r="DL409" s="10">
        <f>IF($CZ409="Yes",DK409-Monitors!$C$7,'All Data'!DK409)</f>
        <v>35.20620000000001</v>
      </c>
      <c r="DM409" s="10">
        <f>IF($DA409="Yes",DL409-Monitors!$D$7,'All Data'!DL409)</f>
        <v>35.20620000000001</v>
      </c>
      <c r="DN409" s="10">
        <f>IF(DB409="Yes",DM409-((DG409+(W409*Monitors!$B$4))*Monitors!$F$4),'All Data'!DM409)</f>
        <v>35.20620000000001</v>
      </c>
      <c r="DO409" s="8" t="str">
        <f t="shared" si="77"/>
        <v>Yes</v>
      </c>
      <c r="DP409" s="10">
        <v>3.1591263600000001</v>
      </c>
      <c r="DQ409" s="10">
        <v>10.92087364</v>
      </c>
      <c r="DR409" s="10">
        <v>10.92087364</v>
      </c>
      <c r="DS409" s="9">
        <v>22.989620787962785</v>
      </c>
      <c r="DT409" s="9" t="s">
        <v>23</v>
      </c>
      <c r="DU409" s="14">
        <v>0</v>
      </c>
    </row>
    <row r="410" spans="1:125" ht="18" customHeight="1">
      <c r="A410" s="29">
        <v>409</v>
      </c>
      <c r="B410" s="29">
        <v>42</v>
      </c>
      <c r="C410" s="29">
        <v>1429</v>
      </c>
      <c r="D410" s="21">
        <v>41440</v>
      </c>
      <c r="E410" s="21">
        <v>41434</v>
      </c>
      <c r="F410" s="21">
        <v>41467</v>
      </c>
      <c r="G410" s="20" t="s">
        <v>4</v>
      </c>
      <c r="H410" s="20"/>
      <c r="I410" s="22">
        <v>6</v>
      </c>
      <c r="J410" s="20" t="s">
        <v>5</v>
      </c>
      <c r="K410" s="20"/>
      <c r="L410" s="20" t="s">
        <v>6</v>
      </c>
      <c r="M410" s="23"/>
      <c r="N410" s="23" t="s">
        <v>7</v>
      </c>
      <c r="O410" s="23"/>
      <c r="P410" s="24">
        <v>10.6</v>
      </c>
      <c r="Q410" s="24">
        <v>18.8</v>
      </c>
      <c r="R410" s="24">
        <v>21.5</v>
      </c>
      <c r="S410" s="24">
        <v>198</v>
      </c>
      <c r="T410" s="24">
        <v>1.78</v>
      </c>
      <c r="U410" s="24">
        <v>1080</v>
      </c>
      <c r="V410" s="24">
        <v>1920</v>
      </c>
      <c r="W410" s="24">
        <v>2.0739999999999998</v>
      </c>
      <c r="X410" s="23" t="s">
        <v>47</v>
      </c>
      <c r="Y410" s="23" t="s">
        <v>47</v>
      </c>
      <c r="Z410" s="24">
        <v>10473</v>
      </c>
      <c r="AA410" s="24">
        <v>60</v>
      </c>
      <c r="AB410" s="24">
        <v>90</v>
      </c>
      <c r="AC410" s="24">
        <v>65</v>
      </c>
      <c r="AD410" s="23" t="s">
        <v>10</v>
      </c>
      <c r="AE410" s="23" t="s">
        <v>11</v>
      </c>
      <c r="AF410" s="23" t="s">
        <v>11</v>
      </c>
      <c r="AG410" s="23"/>
      <c r="AH410" s="23"/>
      <c r="AI410" s="23" t="s">
        <v>12</v>
      </c>
      <c r="AJ410" s="23" t="s">
        <v>11</v>
      </c>
      <c r="AK410" s="23" t="s">
        <v>11</v>
      </c>
      <c r="AL410" s="23" t="s">
        <v>25</v>
      </c>
      <c r="AM410" s="23"/>
      <c r="AN410" s="23" t="s">
        <v>14</v>
      </c>
      <c r="AO410" s="23"/>
      <c r="AP410" s="23" t="s">
        <v>36</v>
      </c>
      <c r="AQ410" s="23"/>
      <c r="AR410" s="23"/>
      <c r="AS410" s="23" t="s">
        <v>25</v>
      </c>
      <c r="AT410" s="23"/>
      <c r="AU410" s="23" t="s">
        <v>14</v>
      </c>
      <c r="AV410" s="25"/>
      <c r="AW410" s="25"/>
      <c r="AX410" s="26">
        <v>21.5</v>
      </c>
      <c r="AY410" s="26">
        <v>198</v>
      </c>
      <c r="AZ410" s="25" t="s">
        <v>14</v>
      </c>
      <c r="BA410" s="25" t="s">
        <v>14</v>
      </c>
      <c r="BB410" s="23"/>
      <c r="BC410" s="23" t="s">
        <v>15</v>
      </c>
      <c r="BD410" s="23"/>
      <c r="BE410" s="23" t="s">
        <v>11</v>
      </c>
      <c r="BF410" s="23" t="s">
        <v>61</v>
      </c>
      <c r="BG410" s="23" t="s">
        <v>11</v>
      </c>
      <c r="BH410" s="23" t="s">
        <v>17</v>
      </c>
      <c r="BI410" s="23"/>
      <c r="BJ410" s="23" t="s">
        <v>18</v>
      </c>
      <c r="BK410" s="23" t="s">
        <v>11</v>
      </c>
      <c r="BL410" s="23" t="s">
        <v>11</v>
      </c>
      <c r="BM410" s="23"/>
      <c r="BN410" s="23"/>
      <c r="BO410" s="24">
        <v>31.1</v>
      </c>
      <c r="BP410" s="24">
        <v>313.5</v>
      </c>
      <c r="BQ410" s="24">
        <v>220</v>
      </c>
      <c r="BR410" s="24">
        <v>274.39999999999998</v>
      </c>
      <c r="BS410" s="24">
        <v>201.2</v>
      </c>
      <c r="BT410" s="23"/>
      <c r="BU410" s="23"/>
      <c r="BV410" s="24">
        <v>13.47</v>
      </c>
      <c r="BW410" s="24">
        <v>0.17</v>
      </c>
      <c r="BX410" s="23"/>
      <c r="BY410" s="24">
        <v>0.16</v>
      </c>
      <c r="BZ410" s="27">
        <v>0.17</v>
      </c>
      <c r="CA410" s="27">
        <v>0.16</v>
      </c>
      <c r="CB410" s="25"/>
      <c r="CC410" s="25"/>
      <c r="CD410" s="28">
        <v>13.45</v>
      </c>
      <c r="CE410" s="28">
        <v>0.27</v>
      </c>
      <c r="CF410" s="25"/>
      <c r="CG410" s="28">
        <v>0.24</v>
      </c>
      <c r="CH410" s="28">
        <v>21.1</v>
      </c>
      <c r="CI410" s="28">
        <v>0.5</v>
      </c>
      <c r="CJ410" s="28">
        <v>0.5</v>
      </c>
      <c r="CK410" s="25"/>
      <c r="CL410" s="25"/>
      <c r="CM410" s="28">
        <v>0.51</v>
      </c>
      <c r="CN410" s="25"/>
      <c r="CO410" s="28">
        <v>0</v>
      </c>
      <c r="CP410" s="30" t="s">
        <v>5</v>
      </c>
      <c r="CQ410" s="8">
        <f t="shared" si="67"/>
        <v>10474.747474747473</v>
      </c>
      <c r="CR410" s="8">
        <f t="shared" si="68"/>
        <v>22</v>
      </c>
      <c r="CS410" s="8">
        <f t="shared" si="69"/>
        <v>2.5</v>
      </c>
      <c r="CT410" s="8">
        <f t="shared" si="70"/>
        <v>30</v>
      </c>
      <c r="CU410" s="8">
        <f t="shared" si="71"/>
        <v>300</v>
      </c>
      <c r="CV410" s="10">
        <f t="shared" si="72"/>
        <v>62073</v>
      </c>
      <c r="CW410" s="10">
        <f t="shared" si="75"/>
        <v>62.073</v>
      </c>
      <c r="CX410" s="8" t="str">
        <f t="shared" si="73"/>
        <v>No</v>
      </c>
      <c r="CY410" s="30" t="s">
        <v>11</v>
      </c>
      <c r="CZ410" s="30" t="s">
        <v>11</v>
      </c>
      <c r="DA410" s="31" t="s">
        <v>11</v>
      </c>
      <c r="DB410" s="31" t="s">
        <v>11</v>
      </c>
      <c r="DC410" s="8" t="str">
        <f t="shared" si="74"/>
        <v>No</v>
      </c>
      <c r="DD410" s="8" t="s">
        <v>11</v>
      </c>
      <c r="DE410" s="30" t="s">
        <v>11</v>
      </c>
      <c r="DF410" s="10">
        <f t="shared" si="76"/>
        <v>42.267000000000003</v>
      </c>
      <c r="DG410" s="9">
        <f>IF(S410&lt;Monitors!$H$4,(S410*Monitors!$I$4)+Monitors!$J$4,IF(S410&lt;Monitors!$H$5,(S410*Monitors!$I$5)+Monitors!$J$5,IF(S410&lt;Monitors!$H$6,(S410*Monitors!$I$6)+Monitors!$J$6,IF(S410&lt;Monitors!$H$7,(Monitors!$I$7*S410)+Monitors!$J$7,IF(S410&lt;Monitors!$H$8,(S410*Monitors!$I$8)+Monitors!$J$8,IF(S410&lt;Monitors!$H$9,(S410*Monitors!$I$9)+Monitors!$J$9,IF(S410&lt;Monitors!$H$10,(S410*Monitors!$I$10)+Monitors!$J$10,IF(S410&lt;Monitors!$H$11,(S410*Monitors!$I$11)+Monitors!$J$11,Monitors!$J$12))))))))</f>
        <v>37.9</v>
      </c>
      <c r="DH410" s="10">
        <f>$DF410-(Monitors!$B$4*'All Data'!$W410)</f>
        <v>29.553380000000004</v>
      </c>
      <c r="DI410" s="10">
        <f>IF($CX410="Yes",DH410-(Monitors!$E$4*(DG410+(Monitors!$B$4*'All Data'!$W410))),'All Data'!DH410)</f>
        <v>29.553380000000004</v>
      </c>
      <c r="DJ410" s="10">
        <f>IF(DD410="Yes",'All Data'!DI410-(DG410*Monitors!$C$4),'All Data'!DI410)</f>
        <v>29.553380000000004</v>
      </c>
      <c r="DK410" s="10">
        <f>IF($DE410="Yes",DJ410-(DG410*Monitors!$D$4),'All Data'!DJ410)</f>
        <v>29.553380000000004</v>
      </c>
      <c r="DL410" s="10">
        <f>IF($CZ410="Yes",DK410-Monitors!$C$7,'All Data'!DK410)</f>
        <v>29.553380000000004</v>
      </c>
      <c r="DM410" s="10">
        <f>IF($DA410="Yes",DL410-Monitors!$D$7,'All Data'!DL410)</f>
        <v>29.553380000000004</v>
      </c>
      <c r="DN410" s="10">
        <f>IF(DB410="Yes",DM410-((DG410+(W410*Monitors!$B$4))*Monitors!$F$4),'All Data'!DM410)</f>
        <v>29.553380000000004</v>
      </c>
      <c r="DO410" s="8" t="str">
        <f t="shared" si="77"/>
        <v>Yes</v>
      </c>
      <c r="DP410" s="10">
        <v>2.48292</v>
      </c>
      <c r="DQ410" s="10">
        <v>10.987080000000001</v>
      </c>
      <c r="DR410" s="10">
        <v>10.987080000000001</v>
      </c>
      <c r="DS410" s="9">
        <v>18.849310517355313</v>
      </c>
      <c r="DT410" s="9" t="s">
        <v>23</v>
      </c>
      <c r="DU410" s="14">
        <v>0</v>
      </c>
    </row>
    <row r="411" spans="1:125" ht="18" customHeight="1">
      <c r="A411" s="29">
        <v>410</v>
      </c>
      <c r="B411" s="29">
        <v>19</v>
      </c>
      <c r="C411" s="29">
        <v>881</v>
      </c>
      <c r="D411" s="21">
        <v>40765</v>
      </c>
      <c r="E411" s="21">
        <v>41260</v>
      </c>
      <c r="F411" s="21">
        <v>41271</v>
      </c>
      <c r="G411" s="20" t="s">
        <v>4</v>
      </c>
      <c r="H411" s="20" t="s">
        <v>26</v>
      </c>
      <c r="I411" s="22">
        <v>6</v>
      </c>
      <c r="J411" s="20" t="s">
        <v>5</v>
      </c>
      <c r="K411" s="20" t="s">
        <v>26</v>
      </c>
      <c r="L411" s="20" t="s">
        <v>27</v>
      </c>
      <c r="M411" s="23" t="s">
        <v>27</v>
      </c>
      <c r="N411" s="23" t="s">
        <v>7</v>
      </c>
      <c r="O411" s="23" t="s">
        <v>26</v>
      </c>
      <c r="P411" s="24">
        <v>6.8</v>
      </c>
      <c r="Q411" s="24">
        <v>12.2</v>
      </c>
      <c r="R411" s="24">
        <v>14</v>
      </c>
      <c r="S411" s="24">
        <v>82.96</v>
      </c>
      <c r="T411" s="24">
        <v>1.78</v>
      </c>
      <c r="U411" s="24">
        <v>768</v>
      </c>
      <c r="V411" s="24">
        <v>1366</v>
      </c>
      <c r="W411" s="24">
        <v>1.0489999999999999</v>
      </c>
      <c r="X411" s="23" t="s">
        <v>8</v>
      </c>
      <c r="Y411" s="23" t="s">
        <v>8</v>
      </c>
      <c r="Z411" s="24">
        <v>12646</v>
      </c>
      <c r="AA411" s="24">
        <v>60</v>
      </c>
      <c r="AB411" s="24">
        <v>91</v>
      </c>
      <c r="AC411" s="24">
        <v>91</v>
      </c>
      <c r="AD411" s="23" t="s">
        <v>400</v>
      </c>
      <c r="AE411" s="23" t="s">
        <v>23</v>
      </c>
      <c r="AF411" s="23" t="s">
        <v>11</v>
      </c>
      <c r="AG411" s="23" t="s">
        <v>26</v>
      </c>
      <c r="AH411" s="23" t="s">
        <v>26</v>
      </c>
      <c r="AI411" s="23" t="s">
        <v>57</v>
      </c>
      <c r="AJ411" s="23" t="s">
        <v>11</v>
      </c>
      <c r="AK411" s="23" t="s">
        <v>23</v>
      </c>
      <c r="AL411" s="23" t="s">
        <v>24</v>
      </c>
      <c r="AM411" s="23" t="s">
        <v>26</v>
      </c>
      <c r="AN411" s="23" t="s">
        <v>14</v>
      </c>
      <c r="AO411" s="23" t="s">
        <v>14</v>
      </c>
      <c r="AP411" s="23" t="s">
        <v>14</v>
      </c>
      <c r="AQ411" s="23" t="s">
        <v>14</v>
      </c>
      <c r="AR411" s="23"/>
      <c r="AS411" s="23" t="s">
        <v>24</v>
      </c>
      <c r="AT411" s="23" t="s">
        <v>26</v>
      </c>
      <c r="AU411" s="23" t="s">
        <v>14</v>
      </c>
      <c r="AV411" s="25" t="s">
        <v>14</v>
      </c>
      <c r="AW411" s="25" t="s">
        <v>14</v>
      </c>
      <c r="AX411" s="26">
        <v>14</v>
      </c>
      <c r="AY411" s="26">
        <v>82.96</v>
      </c>
      <c r="AZ411" s="25" t="s">
        <v>14</v>
      </c>
      <c r="BA411" s="25" t="s">
        <v>14</v>
      </c>
      <c r="BB411" s="23" t="s">
        <v>14</v>
      </c>
      <c r="BC411" s="23" t="s">
        <v>2</v>
      </c>
      <c r="BD411" s="23" t="s">
        <v>26</v>
      </c>
      <c r="BE411" s="23" t="s">
        <v>11</v>
      </c>
      <c r="BF411" s="23" t="s">
        <v>708</v>
      </c>
      <c r="BG411" s="23" t="s">
        <v>11</v>
      </c>
      <c r="BH411" s="23" t="s">
        <v>17</v>
      </c>
      <c r="BI411" s="23" t="s">
        <v>14</v>
      </c>
      <c r="BJ411" s="23"/>
      <c r="BK411" s="23" t="s">
        <v>11</v>
      </c>
      <c r="BL411" s="23" t="s">
        <v>11</v>
      </c>
      <c r="BM411" s="23" t="s">
        <v>11</v>
      </c>
      <c r="BN411" s="23"/>
      <c r="BO411" s="24">
        <v>4</v>
      </c>
      <c r="BP411" s="24">
        <v>198.7</v>
      </c>
      <c r="BQ411" s="24">
        <v>200</v>
      </c>
      <c r="BR411" s="24">
        <v>198.7</v>
      </c>
      <c r="BS411" s="24">
        <v>198.7</v>
      </c>
      <c r="BT411" s="23"/>
      <c r="BU411" s="23"/>
      <c r="BV411" s="24">
        <v>5.78</v>
      </c>
      <c r="BW411" s="24">
        <v>0.42</v>
      </c>
      <c r="BX411" s="23"/>
      <c r="BY411" s="23"/>
      <c r="BZ411" s="27">
        <v>0.42</v>
      </c>
      <c r="CA411" s="27"/>
      <c r="CB411" s="25"/>
      <c r="CC411" s="25"/>
      <c r="CD411" s="28">
        <v>5.89</v>
      </c>
      <c r="CE411" s="28">
        <v>0.45</v>
      </c>
      <c r="CF411" s="25"/>
      <c r="CG411" s="25"/>
      <c r="CH411" s="28">
        <v>12.62</v>
      </c>
      <c r="CI411" s="28">
        <v>0.5</v>
      </c>
      <c r="CJ411" s="28">
        <v>0.5</v>
      </c>
      <c r="CK411" s="28">
        <v>0</v>
      </c>
      <c r="CL411" s="28">
        <v>0</v>
      </c>
      <c r="CM411" s="28">
        <v>0.9</v>
      </c>
      <c r="CN411" s="25"/>
      <c r="CO411" s="28">
        <v>0</v>
      </c>
      <c r="CP411" s="30" t="s">
        <v>1078</v>
      </c>
      <c r="CQ411" s="8">
        <f t="shared" si="67"/>
        <v>12644.648023143685</v>
      </c>
      <c r="CR411" s="8">
        <f t="shared" si="68"/>
        <v>16</v>
      </c>
      <c r="CS411" s="8">
        <f t="shared" si="69"/>
        <v>1.05</v>
      </c>
      <c r="CT411" s="8">
        <f t="shared" si="70"/>
        <v>30</v>
      </c>
      <c r="CU411" s="8">
        <f t="shared" si="71"/>
        <v>100</v>
      </c>
      <c r="CV411" s="10">
        <f t="shared" si="72"/>
        <v>16484.151999999998</v>
      </c>
      <c r="CW411" s="10">
        <f t="shared" si="75"/>
        <v>16.484151999999998</v>
      </c>
      <c r="CX411" s="8" t="str">
        <f t="shared" si="73"/>
        <v>No</v>
      </c>
      <c r="CY411" s="30" t="s">
        <v>11</v>
      </c>
      <c r="CZ411" s="30" t="s">
        <v>11</v>
      </c>
      <c r="DA411" s="31" t="s">
        <v>11</v>
      </c>
      <c r="DB411" s="31" t="s">
        <v>11</v>
      </c>
      <c r="DC411" s="8" t="str">
        <f t="shared" si="74"/>
        <v>No</v>
      </c>
      <c r="DD411" s="8" t="s">
        <v>11</v>
      </c>
      <c r="DE411" s="30" t="s">
        <v>11</v>
      </c>
      <c r="DF411" s="10">
        <f t="shared" si="76"/>
        <v>20.112960000000001</v>
      </c>
      <c r="DG411" s="9">
        <f>IF(S411&lt;Monitors!$H$4,(S411*Monitors!$I$4)+Monitors!$J$4,IF(S411&lt;Monitors!$H$5,(S411*Monitors!$I$5)+Monitors!$J$5,IF(S411&lt;Monitors!$H$6,(S411*Monitors!$I$6)+Monitors!$J$6,IF(S411&lt;Monitors!$H$7,(Monitors!$I$7*S411)+Monitors!$J$7,IF(S411&lt;Monitors!$H$8,(S411*Monitors!$I$8)+Monitors!$J$8,IF(S411&lt;Monitors!$H$9,(S411*Monitors!$I$9)+Monitors!$J$9,IF(S411&lt;Monitors!$H$10,(S411*Monitors!$I$10)+Monitors!$J$10,IF(S411&lt;Monitors!$H$11,(S411*Monitors!$I$11)+Monitors!$J$11,Monitors!$J$12))))))))</f>
        <v>14.105230769230769</v>
      </c>
      <c r="DH411" s="10">
        <f>$DF411-(Monitors!$B$4*'All Data'!$W411)</f>
        <v>13.682590000000001</v>
      </c>
      <c r="DI411" s="10">
        <f>IF($CX411="Yes",DH411-(Monitors!$E$4*(DG411+(Monitors!$B$4*'All Data'!$W411))),'All Data'!DH411)</f>
        <v>13.682590000000001</v>
      </c>
      <c r="DJ411" s="10">
        <f>IF(DD411="Yes",'All Data'!DI411-(DG411*Monitors!$C$4),'All Data'!DI411)</f>
        <v>13.682590000000001</v>
      </c>
      <c r="DK411" s="10">
        <f>IF($DE411="Yes",DJ411-(DG411*Monitors!$D$4),'All Data'!DJ411)</f>
        <v>13.682590000000001</v>
      </c>
      <c r="DL411" s="10">
        <f>IF($CZ411="Yes",DK411-Monitors!$C$7,'All Data'!DK411)</f>
        <v>13.682590000000001</v>
      </c>
      <c r="DM411" s="10">
        <f>IF($DA411="Yes",DL411-Monitors!$D$7,'All Data'!DL411)</f>
        <v>13.682590000000001</v>
      </c>
      <c r="DN411" s="10">
        <f>IF(DB411="Yes",DM411-((DG411+(W411*Monitors!$B$4))*Monitors!$F$4),'All Data'!DM411)</f>
        <v>13.682590000000001</v>
      </c>
      <c r="DO411" s="8" t="str">
        <f t="shared" si="77"/>
        <v>Yes</v>
      </c>
      <c r="DP411" s="10">
        <v>0.65936607999999997</v>
      </c>
      <c r="DQ411" s="10">
        <v>5.1206339200000004</v>
      </c>
      <c r="DR411" s="10">
        <v>5.1206339200000004</v>
      </c>
      <c r="DS411" s="9">
        <v>7.9476180733959527</v>
      </c>
      <c r="DT411" s="9" t="s">
        <v>23</v>
      </c>
      <c r="DU411" s="14">
        <v>0</v>
      </c>
    </row>
    <row r="412" spans="1:125" ht="18" customHeight="1">
      <c r="A412" s="29">
        <v>411</v>
      </c>
      <c r="B412" s="29">
        <v>19</v>
      </c>
      <c r="C412" s="29">
        <v>870</v>
      </c>
      <c r="D412" s="21">
        <v>41791</v>
      </c>
      <c r="E412" s="21">
        <v>41829</v>
      </c>
      <c r="F412" s="21">
        <v>41829</v>
      </c>
      <c r="G412" s="20" t="s">
        <v>4</v>
      </c>
      <c r="H412" s="20" t="s">
        <v>424</v>
      </c>
      <c r="I412" s="22">
        <v>6</v>
      </c>
      <c r="J412" s="20" t="s">
        <v>5</v>
      </c>
      <c r="K412" s="20"/>
      <c r="L412" s="20" t="s">
        <v>6</v>
      </c>
      <c r="M412" s="23"/>
      <c r="N412" s="23" t="s">
        <v>7</v>
      </c>
      <c r="O412" s="23"/>
      <c r="P412" s="24">
        <v>10</v>
      </c>
      <c r="Q412" s="24">
        <v>17</v>
      </c>
      <c r="R412" s="24">
        <v>19.5</v>
      </c>
      <c r="S412" s="24">
        <v>188</v>
      </c>
      <c r="T412" s="24">
        <v>1.78</v>
      </c>
      <c r="U412" s="24">
        <v>900</v>
      </c>
      <c r="V412" s="24">
        <v>1600</v>
      </c>
      <c r="W412" s="24">
        <v>1.44</v>
      </c>
      <c r="X412" s="23" t="s">
        <v>40</v>
      </c>
      <c r="Y412" s="23" t="s">
        <v>40</v>
      </c>
      <c r="Z412" s="24">
        <v>188</v>
      </c>
      <c r="AA412" s="24">
        <v>60</v>
      </c>
      <c r="AB412" s="24">
        <v>170</v>
      </c>
      <c r="AC412" s="24">
        <v>160</v>
      </c>
      <c r="AD412" s="23" t="s">
        <v>10</v>
      </c>
      <c r="AE412" s="23" t="s">
        <v>11</v>
      </c>
      <c r="AF412" s="23" t="s">
        <v>11</v>
      </c>
      <c r="AG412" s="23"/>
      <c r="AH412" s="23"/>
      <c r="AI412" s="23" t="s">
        <v>34</v>
      </c>
      <c r="AJ412" s="23" t="s">
        <v>11</v>
      </c>
      <c r="AK412" s="23" t="s">
        <v>11</v>
      </c>
      <c r="AL412" s="23" t="s">
        <v>111</v>
      </c>
      <c r="AM412" s="23"/>
      <c r="AN412" s="23" t="s">
        <v>14</v>
      </c>
      <c r="AO412" s="23"/>
      <c r="AP412" s="23" t="s">
        <v>14</v>
      </c>
      <c r="AQ412" s="23"/>
      <c r="AR412" s="23"/>
      <c r="AS412" s="23" t="s">
        <v>111</v>
      </c>
      <c r="AT412" s="23"/>
      <c r="AU412" s="23" t="s">
        <v>14</v>
      </c>
      <c r="AV412" s="25"/>
      <c r="AW412" s="25"/>
      <c r="AX412" s="26">
        <v>19.5</v>
      </c>
      <c r="AY412" s="26">
        <v>188</v>
      </c>
      <c r="AZ412" s="25" t="s">
        <v>14</v>
      </c>
      <c r="BA412" s="25" t="s">
        <v>14</v>
      </c>
      <c r="BB412" s="23"/>
      <c r="BC412" s="23" t="s">
        <v>24</v>
      </c>
      <c r="BD412" s="23" t="s">
        <v>79</v>
      </c>
      <c r="BE412" s="23" t="s">
        <v>11</v>
      </c>
      <c r="BF412" s="23" t="s">
        <v>178</v>
      </c>
      <c r="BG412" s="23" t="s">
        <v>11</v>
      </c>
      <c r="BH412" s="23" t="s">
        <v>17</v>
      </c>
      <c r="BI412" s="23"/>
      <c r="BJ412" s="23" t="s">
        <v>157</v>
      </c>
      <c r="BK412" s="23" t="s">
        <v>11</v>
      </c>
      <c r="BL412" s="23" t="s">
        <v>11</v>
      </c>
      <c r="BM412" s="23"/>
      <c r="BN412" s="23"/>
      <c r="BO412" s="24">
        <v>1.8</v>
      </c>
      <c r="BP412" s="24">
        <v>275</v>
      </c>
      <c r="BQ412" s="24">
        <v>250</v>
      </c>
      <c r="BR412" s="24">
        <v>225</v>
      </c>
      <c r="BS412" s="24">
        <v>200</v>
      </c>
      <c r="BT412" s="23"/>
      <c r="BU412" s="23" t="s">
        <v>20</v>
      </c>
      <c r="BV412" s="24">
        <v>11.5</v>
      </c>
      <c r="BW412" s="24">
        <v>0.21</v>
      </c>
      <c r="BX412" s="24">
        <v>0.21</v>
      </c>
      <c r="BY412" s="24">
        <v>0.12</v>
      </c>
      <c r="BZ412" s="27">
        <v>0.21</v>
      </c>
      <c r="CA412" s="27">
        <v>0.12</v>
      </c>
      <c r="CB412" s="25"/>
      <c r="CC412" s="25" t="s">
        <v>20</v>
      </c>
      <c r="CD412" s="28">
        <v>11.9</v>
      </c>
      <c r="CE412" s="28">
        <v>0.2</v>
      </c>
      <c r="CF412" s="28">
        <v>0.2</v>
      </c>
      <c r="CG412" s="28">
        <v>0.13</v>
      </c>
      <c r="CH412" s="28">
        <v>16.399999999999999</v>
      </c>
      <c r="CI412" s="28">
        <v>0.5</v>
      </c>
      <c r="CJ412" s="28">
        <v>0.5</v>
      </c>
      <c r="CK412" s="25"/>
      <c r="CL412" s="25"/>
      <c r="CM412" s="28">
        <v>0.49</v>
      </c>
      <c r="CN412" s="25"/>
      <c r="CO412" s="28">
        <v>0</v>
      </c>
      <c r="CP412" s="30" t="s">
        <v>5</v>
      </c>
      <c r="CQ412" s="8">
        <f t="shared" si="67"/>
        <v>7659.5744680851067</v>
      </c>
      <c r="CR412" s="8">
        <f t="shared" si="68"/>
        <v>20</v>
      </c>
      <c r="CS412" s="8">
        <f t="shared" si="69"/>
        <v>1.5</v>
      </c>
      <c r="CT412" s="8">
        <f t="shared" si="70"/>
        <v>30</v>
      </c>
      <c r="CU412" s="8">
        <f t="shared" si="71"/>
        <v>200</v>
      </c>
      <c r="CV412" s="10">
        <f t="shared" si="72"/>
        <v>51700</v>
      </c>
      <c r="CW412" s="10">
        <f t="shared" si="75"/>
        <v>51.7</v>
      </c>
      <c r="CX412" s="8" t="str">
        <f t="shared" si="73"/>
        <v>No</v>
      </c>
      <c r="CY412" s="30" t="s">
        <v>11</v>
      </c>
      <c r="CZ412" s="30" t="s">
        <v>11</v>
      </c>
      <c r="DA412" s="31" t="s">
        <v>11</v>
      </c>
      <c r="DB412" s="31" t="s">
        <v>11</v>
      </c>
      <c r="DC412" s="8" t="str">
        <f t="shared" si="74"/>
        <v>No</v>
      </c>
      <c r="DD412" s="8" t="s">
        <v>11</v>
      </c>
      <c r="DE412" s="30" t="s">
        <v>11</v>
      </c>
      <c r="DF412" s="10">
        <f t="shared" si="76"/>
        <v>36.454739999999994</v>
      </c>
      <c r="DG412" s="9">
        <f>IF(S412&lt;Monitors!$H$4,(S412*Monitors!$I$4)+Monitors!$J$4,IF(S412&lt;Monitors!$H$5,(S412*Monitors!$I$5)+Monitors!$J$5,IF(S412&lt;Monitors!$H$6,(S412*Monitors!$I$6)+Monitors!$J$6,IF(S412&lt;Monitors!$H$7,(Monitors!$I$7*S412)+Monitors!$J$7,IF(S412&lt;Monitors!$H$8,(S412*Monitors!$I$8)+Monitors!$J$8,IF(S412&lt;Monitors!$H$9,(S412*Monitors!$I$9)+Monitors!$J$9,IF(S412&lt;Monitors!$H$10,(S412*Monitors!$I$10)+Monitors!$J$10,IF(S412&lt;Monitors!$H$11,(S412*Monitors!$I$11)+Monitors!$J$11,Monitors!$J$12))))))))</f>
        <v>37.4</v>
      </c>
      <c r="DH412" s="10">
        <f>$DF412-(Monitors!$B$4*'All Data'!$W412)</f>
        <v>27.627539999999996</v>
      </c>
      <c r="DI412" s="10">
        <f>IF($CX412="Yes",DH412-(Monitors!$E$4*(DG412+(Monitors!$B$4*'All Data'!$W412))),'All Data'!DH412)</f>
        <v>27.627539999999996</v>
      </c>
      <c r="DJ412" s="10">
        <f>IF(DD412="Yes",'All Data'!DI412-(DG412*Monitors!$C$4),'All Data'!DI412)</f>
        <v>27.627539999999996</v>
      </c>
      <c r="DK412" s="10">
        <f>IF($DE412="Yes",DJ412-(DG412*Monitors!$D$4),'All Data'!DJ412)</f>
        <v>27.627539999999996</v>
      </c>
      <c r="DL412" s="10">
        <f>IF($CZ412="Yes",DK412-Monitors!$C$7,'All Data'!DK412)</f>
        <v>27.627539999999996</v>
      </c>
      <c r="DM412" s="10">
        <f>IF($DA412="Yes",DL412-Monitors!$D$7,'All Data'!DL412)</f>
        <v>27.627539999999996</v>
      </c>
      <c r="DN412" s="10">
        <f>IF(DB412="Yes",DM412-((DG412+(W412*Monitors!$B$4))*Monitors!$F$4),'All Data'!DM412)</f>
        <v>27.627539999999996</v>
      </c>
      <c r="DO412" s="8" t="str">
        <f t="shared" si="77"/>
        <v>Yes</v>
      </c>
      <c r="DP412" s="10">
        <v>2.0680000000000001</v>
      </c>
      <c r="DQ412" s="10">
        <v>9.4320000000000004</v>
      </c>
      <c r="DR412" s="10">
        <v>9.4320000000000004</v>
      </c>
      <c r="DS412" s="9">
        <v>17.907616634548102</v>
      </c>
      <c r="DT412" s="9" t="s">
        <v>23</v>
      </c>
      <c r="DU412" s="14">
        <v>0</v>
      </c>
    </row>
    <row r="413" spans="1:125" ht="18" customHeight="1">
      <c r="A413" s="29">
        <v>412</v>
      </c>
      <c r="B413" s="29">
        <v>19</v>
      </c>
      <c r="C413" s="29">
        <v>1183</v>
      </c>
      <c r="D413" s="21">
        <v>42078</v>
      </c>
      <c r="E413" s="21">
        <v>42009</v>
      </c>
      <c r="F413" s="21">
        <v>42011</v>
      </c>
      <c r="G413" s="20" t="s">
        <v>4</v>
      </c>
      <c r="H413" s="20"/>
      <c r="I413" s="22">
        <v>6</v>
      </c>
      <c r="J413" s="20" t="s">
        <v>5</v>
      </c>
      <c r="K413" s="20"/>
      <c r="L413" s="20" t="s">
        <v>27</v>
      </c>
      <c r="M413" s="23" t="s">
        <v>27</v>
      </c>
      <c r="N413" s="23" t="s">
        <v>7</v>
      </c>
      <c r="O413" s="23"/>
      <c r="P413" s="24">
        <v>11.7</v>
      </c>
      <c r="Q413" s="24">
        <v>18.7</v>
      </c>
      <c r="R413" s="24">
        <v>22</v>
      </c>
      <c r="S413" s="24">
        <v>217.4</v>
      </c>
      <c r="T413" s="24">
        <v>1.6</v>
      </c>
      <c r="U413" s="24">
        <v>1050</v>
      </c>
      <c r="V413" s="24">
        <v>1680</v>
      </c>
      <c r="W413" s="24">
        <v>1.764</v>
      </c>
      <c r="X413" s="23" t="s">
        <v>44</v>
      </c>
      <c r="Y413" s="23" t="s">
        <v>44</v>
      </c>
      <c r="Z413" s="24">
        <v>8113</v>
      </c>
      <c r="AA413" s="24">
        <v>60</v>
      </c>
      <c r="AB413" s="24">
        <v>170</v>
      </c>
      <c r="AC413" s="24">
        <v>160</v>
      </c>
      <c r="AD413" s="23" t="s">
        <v>10</v>
      </c>
      <c r="AE413" s="23" t="s">
        <v>11</v>
      </c>
      <c r="AF413" s="23" t="s">
        <v>11</v>
      </c>
      <c r="AG413" s="23"/>
      <c r="AH413" s="23"/>
      <c r="AI413" s="23" t="s">
        <v>12</v>
      </c>
      <c r="AJ413" s="23" t="s">
        <v>11</v>
      </c>
      <c r="AK413" s="23" t="s">
        <v>23</v>
      </c>
      <c r="AL413" s="23" t="s">
        <v>276</v>
      </c>
      <c r="AM413" s="23"/>
      <c r="AN413" s="23" t="s">
        <v>14</v>
      </c>
      <c r="AO413" s="23"/>
      <c r="AP413" s="23" t="s">
        <v>14</v>
      </c>
      <c r="AQ413" s="23"/>
      <c r="AR413" s="23"/>
      <c r="AS413" s="23" t="s">
        <v>276</v>
      </c>
      <c r="AT413" s="23"/>
      <c r="AU413" s="23" t="s">
        <v>14</v>
      </c>
      <c r="AV413" s="25"/>
      <c r="AW413" s="25"/>
      <c r="AX413" s="26">
        <v>22</v>
      </c>
      <c r="AY413" s="26">
        <v>217.4</v>
      </c>
      <c r="AZ413" s="25" t="s">
        <v>14</v>
      </c>
      <c r="BA413" s="25" t="s">
        <v>14</v>
      </c>
      <c r="BB413" s="23"/>
      <c r="BC413" s="23" t="s">
        <v>15</v>
      </c>
      <c r="BD413" s="23"/>
      <c r="BE413" s="23" t="s">
        <v>11</v>
      </c>
      <c r="BF413" s="23" t="s">
        <v>181</v>
      </c>
      <c r="BG413" s="23" t="s">
        <v>11</v>
      </c>
      <c r="BH413" s="23" t="s">
        <v>17</v>
      </c>
      <c r="BI413" s="23"/>
      <c r="BJ413" s="23" t="s">
        <v>18</v>
      </c>
      <c r="BK413" s="23" t="s">
        <v>11</v>
      </c>
      <c r="BL413" s="23" t="s">
        <v>11</v>
      </c>
      <c r="BM413" s="23"/>
      <c r="BN413" s="23"/>
      <c r="BO413" s="24">
        <v>0.5</v>
      </c>
      <c r="BP413" s="24">
        <v>227.2</v>
      </c>
      <c r="BQ413" s="24">
        <v>250</v>
      </c>
      <c r="BR413" s="24">
        <v>167.8</v>
      </c>
      <c r="BS413" s="24">
        <v>200.3</v>
      </c>
      <c r="BT413" s="23"/>
      <c r="BU413" s="23"/>
      <c r="BV413" s="24">
        <v>14.2</v>
      </c>
      <c r="BW413" s="24">
        <v>0.14000000000000001</v>
      </c>
      <c r="BX413" s="23"/>
      <c r="BY413" s="24">
        <v>0.12</v>
      </c>
      <c r="BZ413" s="27">
        <v>0.14000000000000001</v>
      </c>
      <c r="CA413" s="27">
        <v>0.12</v>
      </c>
      <c r="CB413" s="25"/>
      <c r="CC413" s="25"/>
      <c r="CD413" s="28">
        <v>14.24</v>
      </c>
      <c r="CE413" s="28">
        <v>0.19</v>
      </c>
      <c r="CF413" s="25"/>
      <c r="CG413" s="28">
        <v>0.17</v>
      </c>
      <c r="CH413" s="28">
        <v>19.7</v>
      </c>
      <c r="CI413" s="28">
        <v>0.5</v>
      </c>
      <c r="CJ413" s="28">
        <v>0.5</v>
      </c>
      <c r="CK413" s="25"/>
      <c r="CL413" s="25"/>
      <c r="CM413" s="28">
        <v>0.47</v>
      </c>
      <c r="CN413" s="25"/>
      <c r="CO413" s="28">
        <v>0</v>
      </c>
      <c r="CP413" s="30" t="s">
        <v>5</v>
      </c>
      <c r="CQ413" s="8">
        <f t="shared" si="67"/>
        <v>8114.0754369825208</v>
      </c>
      <c r="CR413" s="8">
        <f t="shared" si="68"/>
        <v>24</v>
      </c>
      <c r="CS413" s="8">
        <f t="shared" si="69"/>
        <v>2</v>
      </c>
      <c r="CT413" s="8">
        <f t="shared" si="70"/>
        <v>30</v>
      </c>
      <c r="CU413" s="8">
        <f t="shared" si="71"/>
        <v>200</v>
      </c>
      <c r="CV413" s="10">
        <f t="shared" si="72"/>
        <v>49393.279999999999</v>
      </c>
      <c r="CW413" s="10">
        <f t="shared" si="75"/>
        <v>49.393279999999997</v>
      </c>
      <c r="CX413" s="8" t="str">
        <f t="shared" si="73"/>
        <v>No</v>
      </c>
      <c r="CY413" s="30" t="s">
        <v>11</v>
      </c>
      <c r="CZ413" s="30" t="s">
        <v>11</v>
      </c>
      <c r="DA413" s="31" t="s">
        <v>11</v>
      </c>
      <c r="DB413" s="31" t="s">
        <v>11</v>
      </c>
      <c r="DC413" s="8" t="str">
        <f t="shared" si="74"/>
        <v>No</v>
      </c>
      <c r="DD413" s="8" t="s">
        <v>11</v>
      </c>
      <c r="DE413" s="30" t="s">
        <v>11</v>
      </c>
      <c r="DF413" s="10">
        <f t="shared" si="76"/>
        <v>44.334360000000004</v>
      </c>
      <c r="DG413" s="9">
        <f>IF(S413&lt;Monitors!$H$4,(S413*Monitors!$I$4)+Monitors!$J$4,IF(S413&lt;Monitors!$H$5,(S413*Monitors!$I$5)+Monitors!$J$5,IF(S413&lt;Monitors!$H$6,(S413*Monitors!$I$6)+Monitors!$J$6,IF(S413&lt;Monitors!$H$7,(Monitors!$I$7*S413)+Monitors!$J$7,IF(S413&lt;Monitors!$H$8,(S413*Monitors!$I$8)+Monitors!$J$8,IF(S413&lt;Monitors!$H$9,(S413*Monitors!$I$9)+Monitors!$J$9,IF(S413&lt;Monitors!$H$10,(S413*Monitors!$I$10)+Monitors!$J$10,IF(S413&lt;Monitors!$H$11,(S413*Monitors!$I$11)+Monitors!$J$11,Monitors!$J$12))))))))</f>
        <v>38.58</v>
      </c>
      <c r="DH413" s="10">
        <f>$DF413-(Monitors!$B$4*'All Data'!$W413)</f>
        <v>33.521040000000006</v>
      </c>
      <c r="DI413" s="10">
        <f>IF($CX413="Yes",DH413-(Monitors!$E$4*(DG413+(Monitors!$B$4*'All Data'!$W413))),'All Data'!DH413)</f>
        <v>33.521040000000006</v>
      </c>
      <c r="DJ413" s="10">
        <f>IF(DD413="Yes",'All Data'!DI413-(DG413*Monitors!$C$4),'All Data'!DI413)</f>
        <v>33.521040000000006</v>
      </c>
      <c r="DK413" s="10">
        <f>IF($DE413="Yes",DJ413-(DG413*Monitors!$D$4),'All Data'!DJ413)</f>
        <v>33.521040000000006</v>
      </c>
      <c r="DL413" s="10">
        <f>IF($CZ413="Yes",DK413-Monitors!$C$7,'All Data'!DK413)</f>
        <v>33.521040000000006</v>
      </c>
      <c r="DM413" s="10">
        <f>IF($DA413="Yes",DL413-Monitors!$D$7,'All Data'!DL413)</f>
        <v>33.521040000000006</v>
      </c>
      <c r="DN413" s="10">
        <f>IF(DB413="Yes",DM413-((DG413+(W413*Monitors!$B$4))*Monitors!$F$4),'All Data'!DM413)</f>
        <v>33.521040000000006</v>
      </c>
      <c r="DO413" s="8" t="str">
        <f t="shared" si="77"/>
        <v>Yes</v>
      </c>
      <c r="DP413" s="10">
        <v>1.9757312</v>
      </c>
      <c r="DQ413" s="10">
        <v>12.224268799999999</v>
      </c>
      <c r="DR413" s="10">
        <v>12.224268799999999</v>
      </c>
      <c r="DS413" s="9">
        <v>20.671457655006158</v>
      </c>
      <c r="DT413" s="9" t="s">
        <v>23</v>
      </c>
      <c r="DU413" s="14">
        <v>0</v>
      </c>
    </row>
    <row r="414" spans="1:125" ht="18" customHeight="1">
      <c r="A414" s="29">
        <v>413</v>
      </c>
      <c r="B414" s="29">
        <v>24</v>
      </c>
      <c r="C414" s="29">
        <v>102</v>
      </c>
      <c r="D414" s="21">
        <v>42083</v>
      </c>
      <c r="E414" s="21">
        <v>42087</v>
      </c>
      <c r="F414" s="21">
        <v>42093</v>
      </c>
      <c r="G414" s="20" t="s">
        <v>4</v>
      </c>
      <c r="H414" s="20" t="s">
        <v>26</v>
      </c>
      <c r="I414" s="22">
        <v>6</v>
      </c>
      <c r="J414" s="20" t="s">
        <v>5</v>
      </c>
      <c r="K414" s="20" t="s">
        <v>26</v>
      </c>
      <c r="L414" s="20" t="s">
        <v>27</v>
      </c>
      <c r="M414" s="23" t="s">
        <v>27</v>
      </c>
      <c r="N414" s="23" t="s">
        <v>7</v>
      </c>
      <c r="O414" s="23" t="s">
        <v>26</v>
      </c>
      <c r="P414" s="24">
        <v>10.5</v>
      </c>
      <c r="Q414" s="24">
        <v>18.7</v>
      </c>
      <c r="R414" s="24">
        <v>21.5</v>
      </c>
      <c r="S414" s="24">
        <v>197.57</v>
      </c>
      <c r="T414" s="24">
        <v>1.78</v>
      </c>
      <c r="U414" s="24">
        <v>1080</v>
      </c>
      <c r="V414" s="24">
        <v>1920</v>
      </c>
      <c r="W414" s="24">
        <v>2.0739999999999998</v>
      </c>
      <c r="X414" s="23" t="s">
        <v>47</v>
      </c>
      <c r="Y414" s="23" t="s">
        <v>47</v>
      </c>
      <c r="Z414" s="24">
        <v>10498</v>
      </c>
      <c r="AA414" s="24">
        <v>60</v>
      </c>
      <c r="AB414" s="24">
        <v>178</v>
      </c>
      <c r="AC414" s="24">
        <v>178</v>
      </c>
      <c r="AD414" s="23" t="s">
        <v>73</v>
      </c>
      <c r="AE414" s="23" t="s">
        <v>11</v>
      </c>
      <c r="AF414" s="23" t="s">
        <v>11</v>
      </c>
      <c r="AG414" s="23" t="s">
        <v>26</v>
      </c>
      <c r="AH414" s="23" t="s">
        <v>26</v>
      </c>
      <c r="AI414" s="23" t="s">
        <v>12</v>
      </c>
      <c r="AJ414" s="23" t="s">
        <v>11</v>
      </c>
      <c r="AK414" s="23" t="s">
        <v>23</v>
      </c>
      <c r="AL414" s="23" t="s">
        <v>53</v>
      </c>
      <c r="AM414" s="23" t="s">
        <v>26</v>
      </c>
      <c r="AN414" s="23" t="s">
        <v>72</v>
      </c>
      <c r="AO414" s="23" t="s">
        <v>26</v>
      </c>
      <c r="AP414" s="23" t="s">
        <v>798</v>
      </c>
      <c r="AQ414" s="23" t="s">
        <v>26</v>
      </c>
      <c r="AR414" s="23"/>
      <c r="AS414" s="23" t="s">
        <v>53</v>
      </c>
      <c r="AT414" s="23" t="s">
        <v>26</v>
      </c>
      <c r="AU414" s="23" t="s">
        <v>63</v>
      </c>
      <c r="AV414" s="25" t="s">
        <v>26</v>
      </c>
      <c r="AW414" s="25" t="s">
        <v>26</v>
      </c>
      <c r="AX414" s="26">
        <v>21.5</v>
      </c>
      <c r="AY414" s="26">
        <v>197.57</v>
      </c>
      <c r="AZ414" s="25" t="s">
        <v>72</v>
      </c>
      <c r="BA414" s="25" t="s">
        <v>63</v>
      </c>
      <c r="BB414" s="23" t="s">
        <v>26</v>
      </c>
      <c r="BC414" s="23" t="s">
        <v>15</v>
      </c>
      <c r="BD414" s="23" t="s">
        <v>26</v>
      </c>
      <c r="BE414" s="23" t="s">
        <v>11</v>
      </c>
      <c r="BF414" s="23" t="s">
        <v>1190</v>
      </c>
      <c r="BG414" s="23" t="s">
        <v>11</v>
      </c>
      <c r="BH414" s="23" t="s">
        <v>17</v>
      </c>
      <c r="BI414" s="23" t="s">
        <v>26</v>
      </c>
      <c r="BJ414" s="23"/>
      <c r="BK414" s="23" t="s">
        <v>11</v>
      </c>
      <c r="BL414" s="23" t="s">
        <v>23</v>
      </c>
      <c r="BM414" s="23" t="s">
        <v>11</v>
      </c>
      <c r="BN414" s="23" t="s">
        <v>210</v>
      </c>
      <c r="BO414" s="24">
        <v>21</v>
      </c>
      <c r="BP414" s="24">
        <v>297</v>
      </c>
      <c r="BQ414" s="24">
        <v>300</v>
      </c>
      <c r="BR414" s="24">
        <v>281</v>
      </c>
      <c r="BS414" s="24">
        <v>200</v>
      </c>
      <c r="BT414" s="23"/>
      <c r="BU414" s="23"/>
      <c r="BV414" s="24">
        <v>13.84</v>
      </c>
      <c r="BW414" s="24">
        <v>1.01</v>
      </c>
      <c r="BX414" s="23"/>
      <c r="BY414" s="24">
        <v>0.11</v>
      </c>
      <c r="BZ414" s="27">
        <v>1.01</v>
      </c>
      <c r="CA414" s="27">
        <v>0.11</v>
      </c>
      <c r="CB414" s="25"/>
      <c r="CC414" s="25"/>
      <c r="CD414" s="28">
        <v>13.84</v>
      </c>
      <c r="CE414" s="28">
        <v>1.08</v>
      </c>
      <c r="CF414" s="25"/>
      <c r="CG414" s="28">
        <v>0.11</v>
      </c>
      <c r="CH414" s="28">
        <v>21.08</v>
      </c>
      <c r="CI414" s="28">
        <v>1.7</v>
      </c>
      <c r="CJ414" s="28">
        <v>0.5</v>
      </c>
      <c r="CK414" s="28">
        <v>0</v>
      </c>
      <c r="CL414" s="28">
        <v>0</v>
      </c>
      <c r="CM414" s="28">
        <v>0.52</v>
      </c>
      <c r="CN414" s="25"/>
      <c r="CO414" s="28">
        <v>0</v>
      </c>
      <c r="CP414" s="30" t="s">
        <v>5</v>
      </c>
      <c r="CQ414" s="8">
        <f t="shared" si="67"/>
        <v>10497.545173862427</v>
      </c>
      <c r="CR414" s="8">
        <f t="shared" si="68"/>
        <v>22</v>
      </c>
      <c r="CS414" s="8">
        <f t="shared" si="69"/>
        <v>2.5</v>
      </c>
      <c r="CT414" s="8">
        <f t="shared" si="70"/>
        <v>30</v>
      </c>
      <c r="CU414" s="8">
        <f t="shared" si="71"/>
        <v>200</v>
      </c>
      <c r="CV414" s="10">
        <f t="shared" si="72"/>
        <v>58678.29</v>
      </c>
      <c r="CW414" s="10">
        <f t="shared" si="75"/>
        <v>58.678290000000004</v>
      </c>
      <c r="CX414" s="8" t="str">
        <f t="shared" si="73"/>
        <v>No</v>
      </c>
      <c r="CY414" s="30" t="s">
        <v>11</v>
      </c>
      <c r="CZ414" s="30" t="s">
        <v>11</v>
      </c>
      <c r="DA414" s="31" t="s">
        <v>23</v>
      </c>
      <c r="DB414" s="31" t="s">
        <v>11</v>
      </c>
      <c r="DC414" s="8" t="str">
        <f t="shared" si="74"/>
        <v>No</v>
      </c>
      <c r="DD414" s="8" t="s">
        <v>11</v>
      </c>
      <c r="DE414" s="30" t="s">
        <v>11</v>
      </c>
      <c r="DF414" s="10">
        <f t="shared" si="76"/>
        <v>48.184379999999997</v>
      </c>
      <c r="DG414" s="9">
        <f>IF(S414&lt;Monitors!$H$4,(S414*Monitors!$I$4)+Monitors!$J$4,IF(S414&lt;Monitors!$H$5,(S414*Monitors!$I$5)+Monitors!$J$5,IF(S414&lt;Monitors!$H$6,(S414*Monitors!$I$6)+Monitors!$J$6,IF(S414&lt;Monitors!$H$7,(Monitors!$I$7*S414)+Monitors!$J$7,IF(S414&lt;Monitors!$H$8,(S414*Monitors!$I$8)+Monitors!$J$8,IF(S414&lt;Monitors!$H$9,(S414*Monitors!$I$9)+Monitors!$J$9,IF(S414&lt;Monitors!$H$10,(S414*Monitors!$I$10)+Monitors!$J$10,IF(S414&lt;Monitors!$H$11,(S414*Monitors!$I$11)+Monitors!$J$11,Monitors!$J$12))))))))</f>
        <v>37.878500000000003</v>
      </c>
      <c r="DH414" s="10">
        <f>$DF414-(Monitors!$B$4*'All Data'!$W414)</f>
        <v>35.470759999999999</v>
      </c>
      <c r="DI414" s="10">
        <f>IF($CX414="Yes",DH414-(Monitors!$E$4*(DG414+(Monitors!$B$4*'All Data'!$W414))),'All Data'!DH414)</f>
        <v>35.470759999999999</v>
      </c>
      <c r="DJ414" s="10">
        <f>IF(DD414="Yes",'All Data'!DI414-(DG414*Monitors!$C$4),'All Data'!DI414)</f>
        <v>35.470759999999999</v>
      </c>
      <c r="DK414" s="10">
        <f>IF($DE414="Yes",DJ414-(DG414*Monitors!$D$4),'All Data'!DJ414)</f>
        <v>35.470759999999999</v>
      </c>
      <c r="DL414" s="10">
        <f>IF($CZ414="Yes",DK414-Monitors!$C$7,'All Data'!DK414)</f>
        <v>35.470759999999999</v>
      </c>
      <c r="DM414" s="10">
        <f>IF($DA414="Yes",DL414-Monitors!$D$7,'All Data'!DL414)</f>
        <v>33.760759999999998</v>
      </c>
      <c r="DN414" s="10">
        <f>IF(DB414="Yes",DM414-((DG414+(W414*Monitors!$B$4))*Monitors!$F$4),'All Data'!DM414)</f>
        <v>33.760759999999998</v>
      </c>
      <c r="DO414" s="8" t="str">
        <f t="shared" si="77"/>
        <v>Yes</v>
      </c>
      <c r="DP414" s="10">
        <v>2.3471316000000004</v>
      </c>
      <c r="DQ414" s="10">
        <v>11.492868399999999</v>
      </c>
      <c r="DR414" s="10">
        <v>11.492868399999999</v>
      </c>
      <c r="DS414" s="9">
        <v>18.808850293773208</v>
      </c>
      <c r="DT414" s="9" t="s">
        <v>23</v>
      </c>
      <c r="DU414" s="14">
        <v>0</v>
      </c>
    </row>
    <row r="415" spans="1:125" ht="18" customHeight="1">
      <c r="A415" s="29">
        <v>414</v>
      </c>
      <c r="B415" s="29">
        <v>21</v>
      </c>
      <c r="C415" s="29">
        <v>10</v>
      </c>
      <c r="D415" s="21">
        <v>41661</v>
      </c>
      <c r="E415" s="21">
        <v>41660</v>
      </c>
      <c r="F415" s="21">
        <v>41667</v>
      </c>
      <c r="G415" s="20" t="s">
        <v>182</v>
      </c>
      <c r="H415" s="20" t="s">
        <v>1173</v>
      </c>
      <c r="I415" s="22">
        <v>6</v>
      </c>
      <c r="J415" s="20" t="s">
        <v>5</v>
      </c>
      <c r="K415" s="20" t="s">
        <v>26</v>
      </c>
      <c r="L415" s="20" t="s">
        <v>27</v>
      </c>
      <c r="M415" s="23" t="s">
        <v>27</v>
      </c>
      <c r="N415" s="23" t="s">
        <v>7</v>
      </c>
      <c r="O415" s="23" t="s">
        <v>26</v>
      </c>
      <c r="P415" s="24">
        <v>7.6</v>
      </c>
      <c r="Q415" s="24">
        <v>13.6</v>
      </c>
      <c r="R415" s="24">
        <v>15.6</v>
      </c>
      <c r="S415" s="24">
        <v>103.4</v>
      </c>
      <c r="T415" s="24">
        <v>1.78</v>
      </c>
      <c r="U415" s="24">
        <v>768</v>
      </c>
      <c r="V415" s="24">
        <v>1366</v>
      </c>
      <c r="W415" s="24">
        <v>1.0489999999999999</v>
      </c>
      <c r="X415" s="23" t="s">
        <v>8</v>
      </c>
      <c r="Y415" s="23" t="s">
        <v>8</v>
      </c>
      <c r="Z415" s="24">
        <v>10145</v>
      </c>
      <c r="AA415" s="24">
        <v>60</v>
      </c>
      <c r="AB415" s="24">
        <v>160</v>
      </c>
      <c r="AC415" s="24">
        <v>160</v>
      </c>
      <c r="AD415" s="23" t="s">
        <v>300</v>
      </c>
      <c r="AE415" s="23" t="s">
        <v>23</v>
      </c>
      <c r="AF415" s="23" t="s">
        <v>11</v>
      </c>
      <c r="AG415" s="23"/>
      <c r="AH415" s="23"/>
      <c r="AI415" s="23" t="s">
        <v>12</v>
      </c>
      <c r="AJ415" s="23" t="s">
        <v>23</v>
      </c>
      <c r="AK415" s="23" t="s">
        <v>23</v>
      </c>
      <c r="AL415" s="23" t="s">
        <v>129</v>
      </c>
      <c r="AM415" s="23" t="s">
        <v>26</v>
      </c>
      <c r="AN415" s="23" t="s">
        <v>14</v>
      </c>
      <c r="AO415" s="23" t="s">
        <v>26</v>
      </c>
      <c r="AP415" s="23" t="s">
        <v>14</v>
      </c>
      <c r="AQ415" s="23" t="s">
        <v>26</v>
      </c>
      <c r="AR415" s="23"/>
      <c r="AS415" s="23" t="s">
        <v>129</v>
      </c>
      <c r="AT415" s="23" t="s">
        <v>26</v>
      </c>
      <c r="AU415" s="23" t="s">
        <v>14</v>
      </c>
      <c r="AV415" s="25" t="s">
        <v>26</v>
      </c>
      <c r="AW415" s="25" t="s">
        <v>26</v>
      </c>
      <c r="AX415" s="26">
        <v>15.6</v>
      </c>
      <c r="AY415" s="26">
        <v>103.4</v>
      </c>
      <c r="AZ415" s="25" t="s">
        <v>14</v>
      </c>
      <c r="BA415" s="25" t="s">
        <v>14</v>
      </c>
      <c r="BB415" s="23" t="s">
        <v>26</v>
      </c>
      <c r="BC415" s="23" t="s">
        <v>15</v>
      </c>
      <c r="BD415" s="23" t="s">
        <v>26</v>
      </c>
      <c r="BE415" s="23" t="s">
        <v>11</v>
      </c>
      <c r="BF415" s="23" t="s">
        <v>723</v>
      </c>
      <c r="BG415" s="23" t="s">
        <v>11</v>
      </c>
      <c r="BH415" s="23" t="s">
        <v>17</v>
      </c>
      <c r="BI415" s="23" t="s">
        <v>26</v>
      </c>
      <c r="BJ415" s="23"/>
      <c r="BK415" s="23" t="s">
        <v>11</v>
      </c>
      <c r="BL415" s="23" t="s">
        <v>11</v>
      </c>
      <c r="BM415" s="23" t="s">
        <v>11</v>
      </c>
      <c r="BN415" s="23"/>
      <c r="BO415" s="24">
        <v>0</v>
      </c>
      <c r="BP415" s="24">
        <v>253.6</v>
      </c>
      <c r="BQ415" s="24">
        <v>250.4</v>
      </c>
      <c r="BR415" s="24">
        <v>249.7</v>
      </c>
      <c r="BS415" s="24">
        <v>200</v>
      </c>
      <c r="BT415" s="23"/>
      <c r="BU415" s="23"/>
      <c r="BV415" s="24">
        <v>4.6500000000000004</v>
      </c>
      <c r="BW415" s="24">
        <v>0.21</v>
      </c>
      <c r="BX415" s="23"/>
      <c r="BY415" s="24">
        <v>0.18</v>
      </c>
      <c r="BZ415" s="27">
        <v>0.21</v>
      </c>
      <c r="CA415" s="27">
        <v>0.18</v>
      </c>
      <c r="CB415" s="25"/>
      <c r="CC415" s="25"/>
      <c r="CD415" s="28">
        <v>4.67</v>
      </c>
      <c r="CE415" s="28">
        <v>0.21</v>
      </c>
      <c r="CF415" s="25"/>
      <c r="CG415" s="28">
        <v>0.19</v>
      </c>
      <c r="CH415" s="28">
        <v>12.83</v>
      </c>
      <c r="CI415" s="28">
        <v>0.5</v>
      </c>
      <c r="CJ415" s="28">
        <v>0.5</v>
      </c>
      <c r="CK415" s="28">
        <v>0</v>
      </c>
      <c r="CL415" s="28">
        <v>0</v>
      </c>
      <c r="CM415" s="28">
        <v>0.4</v>
      </c>
      <c r="CN415" s="25"/>
      <c r="CO415" s="28">
        <v>0</v>
      </c>
      <c r="CP415" s="30" t="s">
        <v>5</v>
      </c>
      <c r="CQ415" s="8">
        <f t="shared" si="67"/>
        <v>10145.067698259187</v>
      </c>
      <c r="CR415" s="8">
        <f t="shared" si="68"/>
        <v>16</v>
      </c>
      <c r="CS415" s="8">
        <f t="shared" si="69"/>
        <v>1.05</v>
      </c>
      <c r="CT415" s="8">
        <f t="shared" si="70"/>
        <v>30</v>
      </c>
      <c r="CU415" s="8">
        <f t="shared" si="71"/>
        <v>200</v>
      </c>
      <c r="CV415" s="10">
        <f t="shared" si="72"/>
        <v>26222.240000000002</v>
      </c>
      <c r="CW415" s="10">
        <f t="shared" si="75"/>
        <v>26.222240000000003</v>
      </c>
      <c r="CX415" s="8" t="str">
        <f t="shared" si="73"/>
        <v>No</v>
      </c>
      <c r="CY415" s="30" t="s">
        <v>11</v>
      </c>
      <c r="CZ415" s="30" t="s">
        <v>11</v>
      </c>
      <c r="DA415" s="31" t="s">
        <v>11</v>
      </c>
      <c r="DB415" s="31" t="s">
        <v>11</v>
      </c>
      <c r="DC415" s="8" t="str">
        <f t="shared" si="74"/>
        <v>No</v>
      </c>
      <c r="DD415" s="8" t="s">
        <v>11</v>
      </c>
      <c r="DE415" s="30" t="s">
        <v>11</v>
      </c>
      <c r="DF415" s="10">
        <f t="shared" si="76"/>
        <v>15.452639999999999</v>
      </c>
      <c r="DG415" s="9">
        <f>IF(S415&lt;Monitors!$H$4,(S415*Monitors!$I$4)+Monitors!$J$4,IF(S415&lt;Monitors!$H$5,(S415*Monitors!$I$5)+Monitors!$J$5,IF(S415&lt;Monitors!$H$6,(S415*Monitors!$I$6)+Monitors!$J$6,IF(S415&lt;Monitors!$H$7,(Monitors!$I$7*S415)+Monitors!$J$7,IF(S415&lt;Monitors!$H$8,(S415*Monitors!$I$8)+Monitors!$J$8,IF(S415&lt;Monitors!$H$9,(S415*Monitors!$I$9)+Monitors!$J$9,IF(S415&lt;Monitors!$H$10,(S415*Monitors!$I$10)+Monitors!$J$10,IF(S415&lt;Monitors!$H$11,(S415*Monitors!$I$11)+Monitors!$J$11,Monitors!$J$12))))))))</f>
        <v>15.363076923076925</v>
      </c>
      <c r="DH415" s="10">
        <f>$DF415-(Monitors!$B$4*'All Data'!$W415)</f>
        <v>9.0222699999999989</v>
      </c>
      <c r="DI415" s="10">
        <f>IF($CX415="Yes",DH415-(Monitors!$E$4*(DG415+(Monitors!$B$4*'All Data'!$W415))),'All Data'!DH415)</f>
        <v>9.0222699999999989</v>
      </c>
      <c r="DJ415" s="10">
        <f>IF(DD415="Yes",'All Data'!DI415-(DG415*Monitors!$C$4),'All Data'!DI415)</f>
        <v>9.0222699999999989</v>
      </c>
      <c r="DK415" s="10">
        <f>IF($DE415="Yes",DJ415-(DG415*Monitors!$D$4),'All Data'!DJ415)</f>
        <v>9.0222699999999989</v>
      </c>
      <c r="DL415" s="10">
        <f>IF($CZ415="Yes",DK415-Monitors!$C$7,'All Data'!DK415)</f>
        <v>9.0222699999999989</v>
      </c>
      <c r="DM415" s="10">
        <f>IF($DA415="Yes",DL415-Monitors!$D$7,'All Data'!DL415)</f>
        <v>9.0222699999999989</v>
      </c>
      <c r="DN415" s="10">
        <f>IF(DB415="Yes",DM415-((DG415+(W415*Monitors!$B$4))*Monitors!$F$4),'All Data'!DM415)</f>
        <v>9.0222699999999989</v>
      </c>
      <c r="DO415" s="8" t="str">
        <f t="shared" si="77"/>
        <v>Yes</v>
      </c>
      <c r="DP415" s="10">
        <v>1.0488896000000001</v>
      </c>
      <c r="DQ415" s="10">
        <v>3.6011104000000005</v>
      </c>
      <c r="DR415" s="10">
        <v>3.6011104000000005</v>
      </c>
      <c r="DS415" s="9">
        <v>9.8922910722644559</v>
      </c>
      <c r="DT415" s="9" t="s">
        <v>23</v>
      </c>
      <c r="DU415" s="14">
        <v>0</v>
      </c>
    </row>
    <row r="416" spans="1:125" ht="18" customHeight="1">
      <c r="A416" s="29">
        <v>415</v>
      </c>
      <c r="B416" s="29">
        <v>24</v>
      </c>
      <c r="C416" s="29">
        <v>105</v>
      </c>
      <c r="D416" s="21">
        <v>42036</v>
      </c>
      <c r="E416" s="21">
        <v>42034</v>
      </c>
      <c r="F416" s="21">
        <v>42047</v>
      </c>
      <c r="G416" s="20" t="s">
        <v>4</v>
      </c>
      <c r="H416" s="20" t="s">
        <v>26</v>
      </c>
      <c r="I416" s="22">
        <v>6</v>
      </c>
      <c r="J416" s="20" t="s">
        <v>5</v>
      </c>
      <c r="K416" s="20" t="s">
        <v>26</v>
      </c>
      <c r="L416" s="20" t="s">
        <v>6</v>
      </c>
      <c r="M416" s="23" t="s">
        <v>26</v>
      </c>
      <c r="N416" s="23" t="s">
        <v>7</v>
      </c>
      <c r="O416" s="23" t="s">
        <v>26</v>
      </c>
      <c r="P416" s="24">
        <v>10.6</v>
      </c>
      <c r="Q416" s="24">
        <v>18.8</v>
      </c>
      <c r="R416" s="24">
        <v>21.5</v>
      </c>
      <c r="S416" s="24">
        <v>198.38</v>
      </c>
      <c r="T416" s="24">
        <v>1.78</v>
      </c>
      <c r="U416" s="24">
        <v>1080</v>
      </c>
      <c r="V416" s="24">
        <v>1920</v>
      </c>
      <c r="W416" s="24">
        <v>2.0739999999999998</v>
      </c>
      <c r="X416" s="23" t="s">
        <v>47</v>
      </c>
      <c r="Y416" s="23" t="s">
        <v>47</v>
      </c>
      <c r="Z416" s="24">
        <v>9565</v>
      </c>
      <c r="AA416" s="24">
        <v>60</v>
      </c>
      <c r="AB416" s="24">
        <v>170</v>
      </c>
      <c r="AC416" s="24">
        <v>160</v>
      </c>
      <c r="AD416" s="23" t="s">
        <v>28</v>
      </c>
      <c r="AE416" s="23" t="s">
        <v>23</v>
      </c>
      <c r="AF416" s="23" t="s">
        <v>11</v>
      </c>
      <c r="AG416" s="23" t="s">
        <v>26</v>
      </c>
      <c r="AH416" s="23" t="s">
        <v>26</v>
      </c>
      <c r="AI416" s="23" t="s">
        <v>12</v>
      </c>
      <c r="AJ416" s="23" t="s">
        <v>11</v>
      </c>
      <c r="AK416" s="23" t="s">
        <v>23</v>
      </c>
      <c r="AL416" s="23" t="s">
        <v>114</v>
      </c>
      <c r="AM416" s="23" t="s">
        <v>14</v>
      </c>
      <c r="AN416" s="23" t="s">
        <v>14</v>
      </c>
      <c r="AO416" s="23" t="s">
        <v>14</v>
      </c>
      <c r="AP416" s="23" t="s">
        <v>14</v>
      </c>
      <c r="AQ416" s="23" t="s">
        <v>14</v>
      </c>
      <c r="AR416" s="23"/>
      <c r="AS416" s="23" t="s">
        <v>114</v>
      </c>
      <c r="AT416" s="23" t="s">
        <v>14</v>
      </c>
      <c r="AU416" s="23" t="s">
        <v>14</v>
      </c>
      <c r="AV416" s="25" t="s">
        <v>14</v>
      </c>
      <c r="AW416" s="25" t="s">
        <v>14</v>
      </c>
      <c r="AX416" s="26">
        <v>21.5</v>
      </c>
      <c r="AY416" s="26">
        <v>198.38</v>
      </c>
      <c r="AZ416" s="25" t="s">
        <v>14</v>
      </c>
      <c r="BA416" s="25" t="s">
        <v>14</v>
      </c>
      <c r="BB416" s="23" t="s">
        <v>14</v>
      </c>
      <c r="BC416" s="23" t="s">
        <v>15</v>
      </c>
      <c r="BD416" s="23" t="s">
        <v>14</v>
      </c>
      <c r="BE416" s="23" t="s">
        <v>11</v>
      </c>
      <c r="BF416" s="23" t="s">
        <v>55</v>
      </c>
      <c r="BG416" s="23" t="s">
        <v>11</v>
      </c>
      <c r="BH416" s="23" t="s">
        <v>17</v>
      </c>
      <c r="BI416" s="23" t="s">
        <v>14</v>
      </c>
      <c r="BJ416" s="23"/>
      <c r="BK416" s="23" t="s">
        <v>11</v>
      </c>
      <c r="BL416" s="23" t="s">
        <v>11</v>
      </c>
      <c r="BM416" s="23" t="s">
        <v>11</v>
      </c>
      <c r="BN416" s="23"/>
      <c r="BO416" s="24">
        <v>29.5</v>
      </c>
      <c r="BP416" s="24">
        <v>269.5</v>
      </c>
      <c r="BQ416" s="24">
        <v>250</v>
      </c>
      <c r="BR416" s="24">
        <v>264.2</v>
      </c>
      <c r="BS416" s="24">
        <v>200</v>
      </c>
      <c r="BT416" s="23"/>
      <c r="BU416" s="23"/>
      <c r="BV416" s="24">
        <v>14</v>
      </c>
      <c r="BW416" s="24">
        <v>0.24</v>
      </c>
      <c r="BX416" s="23"/>
      <c r="BY416" s="24">
        <v>0.1</v>
      </c>
      <c r="BZ416" s="27">
        <v>0.24</v>
      </c>
      <c r="CA416" s="27">
        <v>0.1</v>
      </c>
      <c r="CB416" s="25"/>
      <c r="CC416" s="25"/>
      <c r="CD416" s="28">
        <v>14.45</v>
      </c>
      <c r="CE416" s="25"/>
      <c r="CF416" s="28">
        <v>0.28999999999999998</v>
      </c>
      <c r="CG416" s="28">
        <v>0.14000000000000001</v>
      </c>
      <c r="CH416" s="28">
        <v>21.1</v>
      </c>
      <c r="CI416" s="28">
        <v>0.5</v>
      </c>
      <c r="CJ416" s="28">
        <v>0.5</v>
      </c>
      <c r="CK416" s="28">
        <v>0</v>
      </c>
      <c r="CL416" s="28">
        <v>0</v>
      </c>
      <c r="CM416" s="28">
        <v>0.9</v>
      </c>
      <c r="CN416" s="25"/>
      <c r="CO416" s="28">
        <v>0</v>
      </c>
      <c r="CP416" s="30" t="s">
        <v>5</v>
      </c>
      <c r="CQ416" s="8">
        <f t="shared" si="67"/>
        <v>10454.682931747151</v>
      </c>
      <c r="CR416" s="8">
        <f t="shared" si="68"/>
        <v>22</v>
      </c>
      <c r="CS416" s="8">
        <f t="shared" si="69"/>
        <v>2.5</v>
      </c>
      <c r="CT416" s="8">
        <f t="shared" si="70"/>
        <v>30</v>
      </c>
      <c r="CU416" s="8">
        <f t="shared" si="71"/>
        <v>200</v>
      </c>
      <c r="CV416" s="10">
        <f t="shared" si="72"/>
        <v>53463.409999999996</v>
      </c>
      <c r="CW416" s="10">
        <f t="shared" si="75"/>
        <v>53.463409999999996</v>
      </c>
      <c r="CX416" s="8" t="str">
        <f t="shared" si="73"/>
        <v>No</v>
      </c>
      <c r="CY416" s="30" t="s">
        <v>11</v>
      </c>
      <c r="CZ416" s="30" t="s">
        <v>11</v>
      </c>
      <c r="DA416" s="31" t="s">
        <v>11</v>
      </c>
      <c r="DB416" s="31" t="s">
        <v>11</v>
      </c>
      <c r="DC416" s="8" t="str">
        <f t="shared" si="74"/>
        <v>No</v>
      </c>
      <c r="DD416" s="8" t="s">
        <v>11</v>
      </c>
      <c r="DE416" s="30" t="s">
        <v>11</v>
      </c>
      <c r="DF416" s="10">
        <f t="shared" si="76"/>
        <v>44.290559999999992</v>
      </c>
      <c r="DG416" s="9">
        <f>IF(S416&lt;Monitors!$H$4,(S416*Monitors!$I$4)+Monitors!$J$4,IF(S416&lt;Monitors!$H$5,(S416*Monitors!$I$5)+Monitors!$J$5,IF(S416&lt;Monitors!$H$6,(S416*Monitors!$I$6)+Monitors!$J$6,IF(S416&lt;Monitors!$H$7,(Monitors!$I$7*S416)+Monitors!$J$7,IF(S416&lt;Monitors!$H$8,(S416*Monitors!$I$8)+Monitors!$J$8,IF(S416&lt;Monitors!$H$9,(S416*Monitors!$I$9)+Monitors!$J$9,IF(S416&lt;Monitors!$H$10,(S416*Monitors!$I$10)+Monitors!$J$10,IF(S416&lt;Monitors!$H$11,(S416*Monitors!$I$11)+Monitors!$J$11,Monitors!$J$12))))))))</f>
        <v>37.918999999999997</v>
      </c>
      <c r="DH416" s="10">
        <f>$DF416-(Monitors!$B$4*'All Data'!$W416)</f>
        <v>31.576939999999993</v>
      </c>
      <c r="DI416" s="10">
        <f>IF($CX416="Yes",DH416-(Monitors!$E$4*(DG416+(Monitors!$B$4*'All Data'!$W416))),'All Data'!DH416)</f>
        <v>31.576939999999993</v>
      </c>
      <c r="DJ416" s="10">
        <f>IF(DD416="Yes",'All Data'!DI416-(DG416*Monitors!$C$4),'All Data'!DI416)</f>
        <v>31.576939999999993</v>
      </c>
      <c r="DK416" s="10">
        <f>IF($DE416="Yes",DJ416-(DG416*Monitors!$D$4),'All Data'!DJ416)</f>
        <v>31.576939999999993</v>
      </c>
      <c r="DL416" s="10">
        <f>IF($CZ416="Yes",DK416-Monitors!$C$7,'All Data'!DK416)</f>
        <v>31.576939999999993</v>
      </c>
      <c r="DM416" s="10">
        <f>IF($DA416="Yes",DL416-Monitors!$D$7,'All Data'!DL416)</f>
        <v>31.576939999999993</v>
      </c>
      <c r="DN416" s="10">
        <f>IF(DB416="Yes",DM416-((DG416+(W416*Monitors!$B$4))*Monitors!$F$4),'All Data'!DM416)</f>
        <v>31.576939999999993</v>
      </c>
      <c r="DO416" s="8" t="str">
        <f t="shared" si="77"/>
        <v>Yes</v>
      </c>
      <c r="DP416" s="10">
        <v>2.1385364</v>
      </c>
      <c r="DQ416" s="10">
        <v>11.8614636</v>
      </c>
      <c r="DR416" s="10">
        <v>11.8614636</v>
      </c>
      <c r="DS416" s="9">
        <v>18.885063562375308</v>
      </c>
      <c r="DT416" s="9" t="s">
        <v>23</v>
      </c>
      <c r="DU416" s="14">
        <v>0</v>
      </c>
    </row>
    <row r="417" spans="1:125" ht="18" customHeight="1">
      <c r="A417" s="29">
        <v>416</v>
      </c>
      <c r="B417" s="29">
        <v>21</v>
      </c>
      <c r="C417" s="29">
        <v>11</v>
      </c>
      <c r="D417" s="21">
        <v>41812</v>
      </c>
      <c r="E417" s="21">
        <v>41815</v>
      </c>
      <c r="F417" s="21">
        <v>41823</v>
      </c>
      <c r="G417" s="20" t="s">
        <v>182</v>
      </c>
      <c r="H417" s="20" t="s">
        <v>1173</v>
      </c>
      <c r="I417" s="22">
        <v>6</v>
      </c>
      <c r="J417" s="20" t="s">
        <v>5</v>
      </c>
      <c r="K417" s="20" t="s">
        <v>26</v>
      </c>
      <c r="L417" s="20" t="s">
        <v>6</v>
      </c>
      <c r="M417" s="23" t="s">
        <v>26</v>
      </c>
      <c r="N417" s="23" t="s">
        <v>7</v>
      </c>
      <c r="O417" s="23" t="s">
        <v>26</v>
      </c>
      <c r="P417" s="24">
        <v>7.6</v>
      </c>
      <c r="Q417" s="24">
        <v>13.6</v>
      </c>
      <c r="R417" s="24">
        <v>15.6</v>
      </c>
      <c r="S417" s="24">
        <v>103.4</v>
      </c>
      <c r="T417" s="24">
        <v>1.78</v>
      </c>
      <c r="U417" s="24">
        <v>768</v>
      </c>
      <c r="V417" s="24">
        <v>1366</v>
      </c>
      <c r="W417" s="24">
        <v>1.0489999999999999</v>
      </c>
      <c r="X417" s="23" t="s">
        <v>8</v>
      </c>
      <c r="Y417" s="23" t="s">
        <v>8</v>
      </c>
      <c r="Z417" s="24">
        <v>10145</v>
      </c>
      <c r="AA417" s="24">
        <v>60</v>
      </c>
      <c r="AB417" s="24">
        <v>160</v>
      </c>
      <c r="AC417" s="24">
        <v>160</v>
      </c>
      <c r="AD417" s="23" t="s">
        <v>300</v>
      </c>
      <c r="AE417" s="23" t="s">
        <v>23</v>
      </c>
      <c r="AF417" s="23" t="s">
        <v>11</v>
      </c>
      <c r="AG417" s="23" t="s">
        <v>26</v>
      </c>
      <c r="AH417" s="23" t="s">
        <v>26</v>
      </c>
      <c r="AI417" s="23" t="s">
        <v>12</v>
      </c>
      <c r="AJ417" s="23" t="s">
        <v>23</v>
      </c>
      <c r="AK417" s="23" t="s">
        <v>23</v>
      </c>
      <c r="AL417" s="23" t="s">
        <v>129</v>
      </c>
      <c r="AM417" s="23" t="s">
        <v>26</v>
      </c>
      <c r="AN417" s="23" t="s">
        <v>14</v>
      </c>
      <c r="AO417" s="23" t="s">
        <v>26</v>
      </c>
      <c r="AP417" s="23" t="s">
        <v>14</v>
      </c>
      <c r="AQ417" s="23" t="s">
        <v>26</v>
      </c>
      <c r="AR417" s="23"/>
      <c r="AS417" s="23" t="s">
        <v>129</v>
      </c>
      <c r="AT417" s="23" t="s">
        <v>26</v>
      </c>
      <c r="AU417" s="23" t="s">
        <v>14</v>
      </c>
      <c r="AV417" s="25" t="s">
        <v>26</v>
      </c>
      <c r="AW417" s="25" t="s">
        <v>26</v>
      </c>
      <c r="AX417" s="26">
        <v>15.6</v>
      </c>
      <c r="AY417" s="26">
        <v>103.4</v>
      </c>
      <c r="AZ417" s="25" t="s">
        <v>14</v>
      </c>
      <c r="BA417" s="25" t="s">
        <v>14</v>
      </c>
      <c r="BB417" s="23" t="s">
        <v>26</v>
      </c>
      <c r="BC417" s="23" t="s">
        <v>15</v>
      </c>
      <c r="BD417" s="23" t="s">
        <v>26</v>
      </c>
      <c r="BE417" s="23" t="s">
        <v>11</v>
      </c>
      <c r="BF417" s="23" t="s">
        <v>723</v>
      </c>
      <c r="BG417" s="23" t="s">
        <v>11</v>
      </c>
      <c r="BH417" s="23" t="s">
        <v>17</v>
      </c>
      <c r="BI417" s="23" t="s">
        <v>26</v>
      </c>
      <c r="BJ417" s="23"/>
      <c r="BK417" s="23" t="s">
        <v>11</v>
      </c>
      <c r="BL417" s="23" t="s">
        <v>11</v>
      </c>
      <c r="BM417" s="23" t="s">
        <v>11</v>
      </c>
      <c r="BN417" s="23"/>
      <c r="BO417" s="24">
        <v>0</v>
      </c>
      <c r="BP417" s="24">
        <v>253.6</v>
      </c>
      <c r="BQ417" s="24">
        <v>250.4</v>
      </c>
      <c r="BR417" s="24">
        <v>249.7</v>
      </c>
      <c r="BS417" s="24">
        <v>200</v>
      </c>
      <c r="BT417" s="23"/>
      <c r="BU417" s="23"/>
      <c r="BV417" s="24">
        <v>4.6500000000000004</v>
      </c>
      <c r="BW417" s="24">
        <v>0.21</v>
      </c>
      <c r="BX417" s="23"/>
      <c r="BY417" s="24">
        <v>0.18</v>
      </c>
      <c r="BZ417" s="27">
        <v>0.21</v>
      </c>
      <c r="CA417" s="27">
        <v>0.18</v>
      </c>
      <c r="CB417" s="25"/>
      <c r="CC417" s="25"/>
      <c r="CD417" s="28">
        <v>4.67</v>
      </c>
      <c r="CE417" s="28">
        <v>0.21</v>
      </c>
      <c r="CF417" s="25"/>
      <c r="CG417" s="28">
        <v>0.19</v>
      </c>
      <c r="CH417" s="28">
        <v>12.83</v>
      </c>
      <c r="CI417" s="28">
        <v>0.5</v>
      </c>
      <c r="CJ417" s="28">
        <v>0.5</v>
      </c>
      <c r="CK417" s="28">
        <v>0</v>
      </c>
      <c r="CL417" s="28">
        <v>0</v>
      </c>
      <c r="CM417" s="28">
        <v>0.5</v>
      </c>
      <c r="CN417" s="25"/>
      <c r="CO417" s="28">
        <v>0</v>
      </c>
      <c r="CP417" s="30" t="s">
        <v>5</v>
      </c>
      <c r="CQ417" s="8">
        <f t="shared" si="67"/>
        <v>10145.067698259187</v>
      </c>
      <c r="CR417" s="8">
        <f t="shared" si="68"/>
        <v>16</v>
      </c>
      <c r="CS417" s="8">
        <f t="shared" si="69"/>
        <v>1.05</v>
      </c>
      <c r="CT417" s="8">
        <f t="shared" si="70"/>
        <v>30</v>
      </c>
      <c r="CU417" s="8">
        <f t="shared" si="71"/>
        <v>200</v>
      </c>
      <c r="CV417" s="10">
        <f t="shared" si="72"/>
        <v>26222.240000000002</v>
      </c>
      <c r="CW417" s="10">
        <f t="shared" si="75"/>
        <v>26.222240000000003</v>
      </c>
      <c r="CX417" s="8" t="str">
        <f t="shared" si="73"/>
        <v>No</v>
      </c>
      <c r="CY417" s="30" t="s">
        <v>11</v>
      </c>
      <c r="CZ417" s="30" t="s">
        <v>11</v>
      </c>
      <c r="DA417" s="31" t="s">
        <v>11</v>
      </c>
      <c r="DB417" s="31" t="s">
        <v>11</v>
      </c>
      <c r="DC417" s="8" t="str">
        <f t="shared" si="74"/>
        <v>No</v>
      </c>
      <c r="DD417" s="8" t="s">
        <v>11</v>
      </c>
      <c r="DE417" s="30" t="s">
        <v>11</v>
      </c>
      <c r="DF417" s="10">
        <f t="shared" si="76"/>
        <v>15.452639999999999</v>
      </c>
      <c r="DG417" s="9">
        <f>IF(S417&lt;Monitors!$H$4,(S417*Monitors!$I$4)+Monitors!$J$4,IF(S417&lt;Monitors!$H$5,(S417*Monitors!$I$5)+Monitors!$J$5,IF(S417&lt;Monitors!$H$6,(S417*Monitors!$I$6)+Monitors!$J$6,IF(S417&lt;Monitors!$H$7,(Monitors!$I$7*S417)+Monitors!$J$7,IF(S417&lt;Monitors!$H$8,(S417*Monitors!$I$8)+Monitors!$J$8,IF(S417&lt;Monitors!$H$9,(S417*Monitors!$I$9)+Monitors!$J$9,IF(S417&lt;Monitors!$H$10,(S417*Monitors!$I$10)+Monitors!$J$10,IF(S417&lt;Monitors!$H$11,(S417*Monitors!$I$11)+Monitors!$J$11,Monitors!$J$12))))))))</f>
        <v>15.363076923076925</v>
      </c>
      <c r="DH417" s="10">
        <f>$DF417-(Monitors!$B$4*'All Data'!$W417)</f>
        <v>9.0222699999999989</v>
      </c>
      <c r="DI417" s="10">
        <f>IF($CX417="Yes",DH417-(Monitors!$E$4*(DG417+(Monitors!$B$4*'All Data'!$W417))),'All Data'!DH417)</f>
        <v>9.0222699999999989</v>
      </c>
      <c r="DJ417" s="10">
        <f>IF(DD417="Yes",'All Data'!DI417-(DG417*Monitors!$C$4),'All Data'!DI417)</f>
        <v>9.0222699999999989</v>
      </c>
      <c r="DK417" s="10">
        <f>IF($DE417="Yes",DJ417-(DG417*Monitors!$D$4),'All Data'!DJ417)</f>
        <v>9.0222699999999989</v>
      </c>
      <c r="DL417" s="10">
        <f>IF($CZ417="Yes",DK417-Monitors!$C$7,'All Data'!DK417)</f>
        <v>9.0222699999999989</v>
      </c>
      <c r="DM417" s="10">
        <f>IF($DA417="Yes",DL417-Monitors!$D$7,'All Data'!DL417)</f>
        <v>9.0222699999999989</v>
      </c>
      <c r="DN417" s="10">
        <f>IF(DB417="Yes",DM417-((DG417+(W417*Monitors!$B$4))*Monitors!$F$4),'All Data'!DM417)</f>
        <v>9.0222699999999989</v>
      </c>
      <c r="DO417" s="8" t="str">
        <f t="shared" si="77"/>
        <v>Yes</v>
      </c>
      <c r="DP417" s="10">
        <v>1.0488896000000001</v>
      </c>
      <c r="DQ417" s="10">
        <v>3.6011104000000005</v>
      </c>
      <c r="DR417" s="10">
        <v>3.6011104000000005</v>
      </c>
      <c r="DS417" s="9">
        <v>9.8922910722644559</v>
      </c>
      <c r="DT417" s="9" t="s">
        <v>23</v>
      </c>
      <c r="DU417" s="14">
        <v>0</v>
      </c>
    </row>
    <row r="418" spans="1:125" ht="18" customHeight="1">
      <c r="A418" s="29">
        <v>417</v>
      </c>
      <c r="B418" s="29">
        <v>21</v>
      </c>
      <c r="C418" s="29">
        <v>13</v>
      </c>
      <c r="D418" s="21">
        <v>41695</v>
      </c>
      <c r="E418" s="21">
        <v>41696</v>
      </c>
      <c r="F418" s="21">
        <v>41703</v>
      </c>
      <c r="G418" s="20" t="s">
        <v>182</v>
      </c>
      <c r="H418" s="20" t="s">
        <v>1173</v>
      </c>
      <c r="I418" s="22">
        <v>6</v>
      </c>
      <c r="J418" s="20" t="s">
        <v>5</v>
      </c>
      <c r="K418" s="20" t="s">
        <v>26</v>
      </c>
      <c r="L418" s="20" t="s">
        <v>27</v>
      </c>
      <c r="M418" s="23" t="s">
        <v>27</v>
      </c>
      <c r="N418" s="23" t="s">
        <v>7</v>
      </c>
      <c r="O418" s="23" t="s">
        <v>26</v>
      </c>
      <c r="P418" s="24">
        <v>10.6</v>
      </c>
      <c r="Q418" s="24">
        <v>13.3</v>
      </c>
      <c r="R418" s="24">
        <v>17</v>
      </c>
      <c r="S418" s="24">
        <v>140.97999999999999</v>
      </c>
      <c r="T418" s="24">
        <v>1.31</v>
      </c>
      <c r="U418" s="24">
        <v>1024</v>
      </c>
      <c r="V418" s="24">
        <v>1280</v>
      </c>
      <c r="W418" s="24">
        <v>1.25</v>
      </c>
      <c r="X418" s="23" t="s">
        <v>21</v>
      </c>
      <c r="Y418" s="23" t="s">
        <v>21</v>
      </c>
      <c r="Z418" s="24">
        <v>9292</v>
      </c>
      <c r="AA418" s="24">
        <v>60</v>
      </c>
      <c r="AB418" s="24">
        <v>160</v>
      </c>
      <c r="AC418" s="24">
        <v>160</v>
      </c>
      <c r="AD418" s="23" t="s">
        <v>300</v>
      </c>
      <c r="AE418" s="23" t="s">
        <v>23</v>
      </c>
      <c r="AF418" s="23" t="s">
        <v>11</v>
      </c>
      <c r="AG418" s="23"/>
      <c r="AH418" s="23"/>
      <c r="AI418" s="23" t="s">
        <v>12</v>
      </c>
      <c r="AJ418" s="23" t="s">
        <v>11</v>
      </c>
      <c r="AK418" s="23" t="s">
        <v>23</v>
      </c>
      <c r="AL418" s="23" t="s">
        <v>129</v>
      </c>
      <c r="AM418" s="23" t="s">
        <v>26</v>
      </c>
      <c r="AN418" s="23" t="s">
        <v>14</v>
      </c>
      <c r="AO418" s="23" t="s">
        <v>26</v>
      </c>
      <c r="AP418" s="23" t="s">
        <v>14</v>
      </c>
      <c r="AQ418" s="23" t="s">
        <v>26</v>
      </c>
      <c r="AR418" s="23"/>
      <c r="AS418" s="23" t="s">
        <v>129</v>
      </c>
      <c r="AT418" s="23" t="s">
        <v>26</v>
      </c>
      <c r="AU418" s="23" t="s">
        <v>14</v>
      </c>
      <c r="AV418" s="25" t="s">
        <v>26</v>
      </c>
      <c r="AW418" s="25" t="s">
        <v>26</v>
      </c>
      <c r="AX418" s="26">
        <v>17</v>
      </c>
      <c r="AY418" s="26">
        <v>140.97999999999999</v>
      </c>
      <c r="AZ418" s="25" t="s">
        <v>14</v>
      </c>
      <c r="BA418" s="25" t="s">
        <v>14</v>
      </c>
      <c r="BB418" s="23" t="s">
        <v>26</v>
      </c>
      <c r="BC418" s="23" t="s">
        <v>15</v>
      </c>
      <c r="BD418" s="23" t="s">
        <v>26</v>
      </c>
      <c r="BE418" s="23" t="s">
        <v>11</v>
      </c>
      <c r="BF418" s="23" t="s">
        <v>405</v>
      </c>
      <c r="BG418" s="23" t="s">
        <v>11</v>
      </c>
      <c r="BH418" s="23" t="s">
        <v>17</v>
      </c>
      <c r="BI418" s="23" t="s">
        <v>26</v>
      </c>
      <c r="BJ418" s="23"/>
      <c r="BK418" s="23" t="s">
        <v>11</v>
      </c>
      <c r="BL418" s="23" t="s">
        <v>11</v>
      </c>
      <c r="BM418" s="23" t="s">
        <v>11</v>
      </c>
      <c r="BN418" s="23"/>
      <c r="BO418" s="24">
        <v>0</v>
      </c>
      <c r="BP418" s="24">
        <v>245.3</v>
      </c>
      <c r="BQ418" s="24">
        <v>245</v>
      </c>
      <c r="BR418" s="24">
        <v>239.6</v>
      </c>
      <c r="BS418" s="24">
        <v>200</v>
      </c>
      <c r="BT418" s="23"/>
      <c r="BU418" s="23"/>
      <c r="BV418" s="24">
        <v>8.57</v>
      </c>
      <c r="BW418" s="24">
        <v>0.16</v>
      </c>
      <c r="BX418" s="23"/>
      <c r="BY418" s="24">
        <v>0.09</v>
      </c>
      <c r="BZ418" s="27">
        <v>0.16</v>
      </c>
      <c r="CA418" s="27">
        <v>0.09</v>
      </c>
      <c r="CB418" s="25"/>
      <c r="CC418" s="25"/>
      <c r="CD418" s="28">
        <v>8.59</v>
      </c>
      <c r="CE418" s="28">
        <v>0.16</v>
      </c>
      <c r="CF418" s="25"/>
      <c r="CG418" s="28">
        <v>0.08</v>
      </c>
      <c r="CH418" s="28">
        <v>16.350000000000001</v>
      </c>
      <c r="CI418" s="28">
        <v>0.5</v>
      </c>
      <c r="CJ418" s="28">
        <v>0.5</v>
      </c>
      <c r="CK418" s="28">
        <v>0</v>
      </c>
      <c r="CL418" s="28">
        <v>0</v>
      </c>
      <c r="CM418" s="28">
        <v>0.4</v>
      </c>
      <c r="CN418" s="25"/>
      <c r="CO418" s="28">
        <v>0</v>
      </c>
      <c r="CP418" s="30" t="s">
        <v>5</v>
      </c>
      <c r="CQ418" s="8">
        <f t="shared" si="67"/>
        <v>8866.50588735991</v>
      </c>
      <c r="CR418" s="8">
        <f t="shared" si="68"/>
        <v>19</v>
      </c>
      <c r="CS418" s="8">
        <f t="shared" si="69"/>
        <v>1.3</v>
      </c>
      <c r="CT418" s="8">
        <f t="shared" si="70"/>
        <v>30</v>
      </c>
      <c r="CU418" s="8">
        <f t="shared" si="71"/>
        <v>200</v>
      </c>
      <c r="CV418" s="10">
        <f t="shared" si="72"/>
        <v>34582.394</v>
      </c>
      <c r="CW418" s="10">
        <f t="shared" si="75"/>
        <v>34.582394000000001</v>
      </c>
      <c r="CX418" s="8" t="str">
        <f t="shared" si="73"/>
        <v>No</v>
      </c>
      <c r="CY418" s="30" t="s">
        <v>11</v>
      </c>
      <c r="CZ418" s="30" t="s">
        <v>11</v>
      </c>
      <c r="DA418" s="31" t="s">
        <v>11</v>
      </c>
      <c r="DB418" s="31" t="s">
        <v>11</v>
      </c>
      <c r="DC418" s="8" t="str">
        <f t="shared" si="74"/>
        <v>No</v>
      </c>
      <c r="DD418" s="8" t="s">
        <v>11</v>
      </c>
      <c r="DE418" s="30" t="s">
        <v>11</v>
      </c>
      <c r="DF418" s="10">
        <f t="shared" si="76"/>
        <v>27.18666</v>
      </c>
      <c r="DG418" s="9">
        <f>IF(S418&lt;Monitors!$H$4,(S418*Monitors!$I$4)+Monitors!$J$4,IF(S418&lt;Monitors!$H$5,(S418*Monitors!$I$5)+Monitors!$J$5,IF(S418&lt;Monitors!$H$6,(S418*Monitors!$I$6)+Monitors!$J$6,IF(S418&lt;Monitors!$H$7,(Monitors!$I$7*S418)+Monitors!$J$7,IF(S418&lt;Monitors!$H$8,(S418*Monitors!$I$8)+Monitors!$J$8,IF(S418&lt;Monitors!$H$9,(S418*Monitors!$I$9)+Monitors!$J$9,IF(S418&lt;Monitors!$H$10,(S418*Monitors!$I$10)+Monitors!$J$10,IF(S418&lt;Monitors!$H$11,(S418*Monitors!$I$11)+Monitors!$J$11,Monitors!$J$12))))))))</f>
        <v>24.548749999999984</v>
      </c>
      <c r="DH418" s="10">
        <f>$DF418-(Monitors!$B$4*'All Data'!$W418)</f>
        <v>19.524160000000002</v>
      </c>
      <c r="DI418" s="10">
        <f>IF($CX418="Yes",DH418-(Monitors!$E$4*(DG418+(Monitors!$B$4*'All Data'!$W418))),'All Data'!DH418)</f>
        <v>19.524160000000002</v>
      </c>
      <c r="DJ418" s="10">
        <f>IF(DD418="Yes",'All Data'!DI418-(DG418*Monitors!$C$4),'All Data'!DI418)</f>
        <v>19.524160000000002</v>
      </c>
      <c r="DK418" s="10">
        <f>IF($DE418="Yes",DJ418-(DG418*Monitors!$D$4),'All Data'!DJ418)</f>
        <v>19.524160000000002</v>
      </c>
      <c r="DL418" s="10">
        <f>IF($CZ418="Yes",DK418-Monitors!$C$7,'All Data'!DK418)</f>
        <v>19.524160000000002</v>
      </c>
      <c r="DM418" s="10">
        <f>IF($DA418="Yes",DL418-Monitors!$D$7,'All Data'!DL418)</f>
        <v>19.524160000000002</v>
      </c>
      <c r="DN418" s="10">
        <f>IF(DB418="Yes",DM418-((DG418+(W418*Monitors!$B$4))*Monitors!$F$4),'All Data'!DM418)</f>
        <v>19.524160000000002</v>
      </c>
      <c r="DO418" s="8" t="str">
        <f t="shared" si="77"/>
        <v>Yes</v>
      </c>
      <c r="DP418" s="10">
        <v>1.3832957600000002</v>
      </c>
      <c r="DQ418" s="10">
        <v>7.1867042400000001</v>
      </c>
      <c r="DR418" s="10">
        <v>7.1867042400000001</v>
      </c>
      <c r="DS418" s="9">
        <v>13.461494592700786</v>
      </c>
      <c r="DT418" s="9" t="s">
        <v>23</v>
      </c>
      <c r="DU418" s="14">
        <v>0</v>
      </c>
    </row>
    <row r="419" spans="1:125" ht="18" customHeight="1">
      <c r="A419" s="29">
        <v>418</v>
      </c>
      <c r="B419" s="29">
        <v>21</v>
      </c>
      <c r="C419" s="29">
        <v>44</v>
      </c>
      <c r="D419" s="21">
        <v>41579</v>
      </c>
      <c r="E419" s="21">
        <v>41578</v>
      </c>
      <c r="F419" s="21">
        <v>41593</v>
      </c>
      <c r="G419" s="20" t="s">
        <v>182</v>
      </c>
      <c r="H419" s="20" t="s">
        <v>26</v>
      </c>
      <c r="I419" s="22">
        <v>6</v>
      </c>
      <c r="J419" s="20" t="s">
        <v>5</v>
      </c>
      <c r="K419" s="20" t="s">
        <v>26</v>
      </c>
      <c r="L419" s="20" t="s">
        <v>27</v>
      </c>
      <c r="M419" s="23" t="s">
        <v>27</v>
      </c>
      <c r="N419" s="23" t="s">
        <v>7</v>
      </c>
      <c r="O419" s="23" t="s">
        <v>26</v>
      </c>
      <c r="P419" s="24">
        <v>11.9</v>
      </c>
      <c r="Q419" s="24">
        <v>14.8</v>
      </c>
      <c r="R419" s="24">
        <v>19</v>
      </c>
      <c r="S419" s="24">
        <v>175.57</v>
      </c>
      <c r="T419" s="24">
        <v>1.25</v>
      </c>
      <c r="U419" s="24">
        <v>1024</v>
      </c>
      <c r="V419" s="24">
        <v>1280</v>
      </c>
      <c r="W419" s="24">
        <v>1.3109999999999999</v>
      </c>
      <c r="X419" s="23" t="s">
        <v>21</v>
      </c>
      <c r="Y419" s="23" t="s">
        <v>21</v>
      </c>
      <c r="Z419" s="24">
        <v>7467</v>
      </c>
      <c r="AA419" s="24">
        <v>60</v>
      </c>
      <c r="AB419" s="24">
        <v>160</v>
      </c>
      <c r="AC419" s="24">
        <v>160</v>
      </c>
      <c r="AD419" s="23" t="s">
        <v>300</v>
      </c>
      <c r="AE419" s="23" t="s">
        <v>23</v>
      </c>
      <c r="AF419" s="23" t="s">
        <v>11</v>
      </c>
      <c r="AG419" s="23"/>
      <c r="AH419" s="23"/>
      <c r="AI419" s="23" t="s">
        <v>12</v>
      </c>
      <c r="AJ419" s="23" t="s">
        <v>11</v>
      </c>
      <c r="AK419" s="23" t="s">
        <v>23</v>
      </c>
      <c r="AL419" s="23" t="s">
        <v>53</v>
      </c>
      <c r="AM419" s="23" t="s">
        <v>26</v>
      </c>
      <c r="AN419" s="23" t="s">
        <v>72</v>
      </c>
      <c r="AO419" s="23" t="s">
        <v>26</v>
      </c>
      <c r="AP419" s="23" t="s">
        <v>36</v>
      </c>
      <c r="AQ419" s="23" t="s">
        <v>26</v>
      </c>
      <c r="AR419" s="23"/>
      <c r="AS419" s="23" t="s">
        <v>53</v>
      </c>
      <c r="AT419" s="23" t="s">
        <v>26</v>
      </c>
      <c r="AU419" s="23" t="s">
        <v>14</v>
      </c>
      <c r="AV419" s="25" t="s">
        <v>26</v>
      </c>
      <c r="AW419" s="25" t="s">
        <v>26</v>
      </c>
      <c r="AX419" s="26">
        <v>19</v>
      </c>
      <c r="AY419" s="26">
        <v>175.57</v>
      </c>
      <c r="AZ419" s="25" t="s">
        <v>72</v>
      </c>
      <c r="BA419" s="25" t="s">
        <v>14</v>
      </c>
      <c r="BB419" s="23" t="s">
        <v>26</v>
      </c>
      <c r="BC419" s="23" t="s">
        <v>15</v>
      </c>
      <c r="BD419" s="23" t="s">
        <v>26</v>
      </c>
      <c r="BE419" s="23" t="s">
        <v>11</v>
      </c>
      <c r="BF419" s="23" t="s">
        <v>409</v>
      </c>
      <c r="BG419" s="23" t="s">
        <v>11</v>
      </c>
      <c r="BH419" s="23" t="s">
        <v>17</v>
      </c>
      <c r="BI419" s="23" t="s">
        <v>26</v>
      </c>
      <c r="BJ419" s="23"/>
      <c r="BK419" s="23" t="s">
        <v>11</v>
      </c>
      <c r="BL419" s="23" t="s">
        <v>11</v>
      </c>
      <c r="BM419" s="23" t="s">
        <v>11</v>
      </c>
      <c r="BN419" s="23"/>
      <c r="BO419" s="24">
        <v>0</v>
      </c>
      <c r="BP419" s="24">
        <v>250</v>
      </c>
      <c r="BQ419" s="24">
        <v>235.6</v>
      </c>
      <c r="BR419" s="24">
        <v>250</v>
      </c>
      <c r="BS419" s="24">
        <v>200</v>
      </c>
      <c r="BT419" s="23"/>
      <c r="BU419" s="23"/>
      <c r="BV419" s="24">
        <v>11.12</v>
      </c>
      <c r="BW419" s="24">
        <v>0.18</v>
      </c>
      <c r="BX419" s="23"/>
      <c r="BY419" s="24">
        <v>0.16</v>
      </c>
      <c r="BZ419" s="27">
        <v>0.18</v>
      </c>
      <c r="CA419" s="27">
        <v>0.16</v>
      </c>
      <c r="CB419" s="25"/>
      <c r="CC419" s="25"/>
      <c r="CD419" s="28">
        <v>11.13</v>
      </c>
      <c r="CE419" s="28">
        <v>0.19</v>
      </c>
      <c r="CF419" s="25"/>
      <c r="CG419" s="28">
        <v>0.17</v>
      </c>
      <c r="CH419" s="28">
        <v>15.96</v>
      </c>
      <c r="CI419" s="28">
        <v>0.5</v>
      </c>
      <c r="CJ419" s="28">
        <v>0.5</v>
      </c>
      <c r="CK419" s="28">
        <v>0</v>
      </c>
      <c r="CL419" s="28">
        <v>0</v>
      </c>
      <c r="CM419" s="28">
        <v>0.4</v>
      </c>
      <c r="CN419" s="25"/>
      <c r="CO419" s="28">
        <v>0</v>
      </c>
      <c r="CP419" s="30" t="s">
        <v>5</v>
      </c>
      <c r="CQ419" s="8">
        <f t="shared" si="67"/>
        <v>7467.107136754571</v>
      </c>
      <c r="CR419" s="8">
        <f t="shared" si="68"/>
        <v>20</v>
      </c>
      <c r="CS419" s="8">
        <f t="shared" si="69"/>
        <v>1.5</v>
      </c>
      <c r="CT419" s="8">
        <f t="shared" si="70"/>
        <v>30</v>
      </c>
      <c r="CU419" s="8">
        <f t="shared" si="71"/>
        <v>200</v>
      </c>
      <c r="CV419" s="10">
        <f t="shared" si="72"/>
        <v>43892.5</v>
      </c>
      <c r="CW419" s="10">
        <f t="shared" si="75"/>
        <v>43.892499999999998</v>
      </c>
      <c r="CX419" s="8" t="str">
        <f t="shared" si="73"/>
        <v>No</v>
      </c>
      <c r="CY419" s="30" t="s">
        <v>11</v>
      </c>
      <c r="CZ419" s="30" t="s">
        <v>11</v>
      </c>
      <c r="DA419" s="31" t="s">
        <v>11</v>
      </c>
      <c r="DB419" s="31" t="s">
        <v>11</v>
      </c>
      <c r="DC419" s="8" t="str">
        <f t="shared" si="74"/>
        <v>No</v>
      </c>
      <c r="DD419" s="8" t="s">
        <v>11</v>
      </c>
      <c r="DE419" s="30" t="s">
        <v>11</v>
      </c>
      <c r="DF419" s="10">
        <f t="shared" si="76"/>
        <v>35.118839999999999</v>
      </c>
      <c r="DG419" s="9">
        <f>IF(S419&lt;Monitors!$H$4,(S419*Monitors!$I$4)+Monitors!$J$4,IF(S419&lt;Monitors!$H$5,(S419*Monitors!$I$5)+Monitors!$J$5,IF(S419&lt;Monitors!$H$6,(S419*Monitors!$I$6)+Monitors!$J$6,IF(S419&lt;Monitors!$H$7,(Monitors!$I$7*S419)+Monitors!$J$7,IF(S419&lt;Monitors!$H$8,(S419*Monitors!$I$8)+Monitors!$J$8,IF(S419&lt;Monitors!$H$9,(S419*Monitors!$I$9)+Monitors!$J$9,IF(S419&lt;Monitors!$H$10,(S419*Monitors!$I$10)+Monitors!$J$10,IF(S419&lt;Monitors!$H$11,(S419*Monitors!$I$11)+Monitors!$J$11,Monitors!$J$12))))))))</f>
        <v>36.077083333333334</v>
      </c>
      <c r="DH419" s="10">
        <f>$DF419-(Monitors!$B$4*'All Data'!$W419)</f>
        <v>27.082409999999999</v>
      </c>
      <c r="DI419" s="10">
        <f>IF($CX419="Yes",DH419-(Monitors!$E$4*(DG419+(Monitors!$B$4*'All Data'!$W419))),'All Data'!DH419)</f>
        <v>27.082409999999999</v>
      </c>
      <c r="DJ419" s="10">
        <f>IF(DD419="Yes",'All Data'!DI419-(DG419*Monitors!$C$4),'All Data'!DI419)</f>
        <v>27.082409999999999</v>
      </c>
      <c r="DK419" s="10">
        <f>IF($DE419="Yes",DJ419-(DG419*Monitors!$D$4),'All Data'!DJ419)</f>
        <v>27.082409999999999</v>
      </c>
      <c r="DL419" s="10">
        <f>IF($CZ419="Yes",DK419-Monitors!$C$7,'All Data'!DK419)</f>
        <v>27.082409999999999</v>
      </c>
      <c r="DM419" s="10">
        <f>IF($DA419="Yes",DL419-Monitors!$D$7,'All Data'!DL419)</f>
        <v>27.082409999999999</v>
      </c>
      <c r="DN419" s="10">
        <f>IF(DB419="Yes",DM419-((DG419+(W419*Monitors!$B$4))*Monitors!$F$4),'All Data'!DM419)</f>
        <v>27.082409999999999</v>
      </c>
      <c r="DO419" s="8" t="str">
        <f t="shared" si="77"/>
        <v>Yes</v>
      </c>
      <c r="DP419" s="10">
        <v>1.7557</v>
      </c>
      <c r="DQ419" s="10">
        <v>9.3643000000000001</v>
      </c>
      <c r="DR419" s="10">
        <v>9.3643000000000001</v>
      </c>
      <c r="DS419" s="9">
        <v>16.735001002422749</v>
      </c>
      <c r="DT419" s="9" t="s">
        <v>23</v>
      </c>
      <c r="DU419" s="14">
        <v>0</v>
      </c>
    </row>
    <row r="420" spans="1:125" ht="18" customHeight="1">
      <c r="A420" s="29">
        <v>419</v>
      </c>
      <c r="B420" s="29">
        <v>21</v>
      </c>
      <c r="C420" s="29">
        <v>45</v>
      </c>
      <c r="D420" s="21">
        <v>41579</v>
      </c>
      <c r="E420" s="21">
        <v>42037</v>
      </c>
      <c r="F420" s="21">
        <v>42044</v>
      </c>
      <c r="G420" s="20" t="s">
        <v>233</v>
      </c>
      <c r="H420" s="20" t="s">
        <v>26</v>
      </c>
      <c r="I420" s="22">
        <v>6</v>
      </c>
      <c r="J420" s="20" t="s">
        <v>5</v>
      </c>
      <c r="K420" s="20" t="s">
        <v>26</v>
      </c>
      <c r="L420" s="20" t="s">
        <v>27</v>
      </c>
      <c r="M420" s="23" t="s">
        <v>27</v>
      </c>
      <c r="N420" s="23" t="s">
        <v>7</v>
      </c>
      <c r="O420" s="23" t="s">
        <v>26</v>
      </c>
      <c r="P420" s="24">
        <v>11.9</v>
      </c>
      <c r="Q420" s="24">
        <v>14.8</v>
      </c>
      <c r="R420" s="24">
        <v>19</v>
      </c>
      <c r="S420" s="24">
        <v>175.57</v>
      </c>
      <c r="T420" s="24">
        <v>1.25</v>
      </c>
      <c r="U420" s="24">
        <v>1024</v>
      </c>
      <c r="V420" s="24">
        <v>1280</v>
      </c>
      <c r="W420" s="24">
        <v>1.3109999999999999</v>
      </c>
      <c r="X420" s="23" t="s">
        <v>21</v>
      </c>
      <c r="Y420" s="23" t="s">
        <v>21</v>
      </c>
      <c r="Z420" s="24">
        <v>7467</v>
      </c>
      <c r="AA420" s="24">
        <v>60</v>
      </c>
      <c r="AB420" s="24">
        <v>160</v>
      </c>
      <c r="AC420" s="24">
        <v>160</v>
      </c>
      <c r="AD420" s="23" t="s">
        <v>300</v>
      </c>
      <c r="AE420" s="23" t="s">
        <v>23</v>
      </c>
      <c r="AF420" s="23" t="s">
        <v>11</v>
      </c>
      <c r="AG420" s="23"/>
      <c r="AH420" s="23"/>
      <c r="AI420" s="23" t="s">
        <v>12</v>
      </c>
      <c r="AJ420" s="23" t="s">
        <v>11</v>
      </c>
      <c r="AK420" s="23" t="s">
        <v>23</v>
      </c>
      <c r="AL420" s="23" t="s">
        <v>25</v>
      </c>
      <c r="AM420" s="23" t="s">
        <v>26</v>
      </c>
      <c r="AN420" s="23" t="s">
        <v>14</v>
      </c>
      <c r="AO420" s="23" t="s">
        <v>26</v>
      </c>
      <c r="AP420" s="23" t="s">
        <v>36</v>
      </c>
      <c r="AQ420" s="23" t="s">
        <v>26</v>
      </c>
      <c r="AR420" s="23"/>
      <c r="AS420" s="23" t="s">
        <v>25</v>
      </c>
      <c r="AT420" s="23" t="s">
        <v>26</v>
      </c>
      <c r="AU420" s="23" t="s">
        <v>14</v>
      </c>
      <c r="AV420" s="25" t="s">
        <v>26</v>
      </c>
      <c r="AW420" s="25" t="s">
        <v>26</v>
      </c>
      <c r="AX420" s="26">
        <v>19</v>
      </c>
      <c r="AY420" s="26">
        <v>175.57</v>
      </c>
      <c r="AZ420" s="25" t="s">
        <v>14</v>
      </c>
      <c r="BA420" s="25" t="s">
        <v>14</v>
      </c>
      <c r="BB420" s="23" t="s">
        <v>26</v>
      </c>
      <c r="BC420" s="23" t="s">
        <v>15</v>
      </c>
      <c r="BD420" s="23" t="s">
        <v>26</v>
      </c>
      <c r="BE420" s="23" t="s">
        <v>11</v>
      </c>
      <c r="BF420" s="23" t="s">
        <v>409</v>
      </c>
      <c r="BG420" s="23" t="s">
        <v>11</v>
      </c>
      <c r="BH420" s="23" t="s">
        <v>17</v>
      </c>
      <c r="BI420" s="23" t="s">
        <v>26</v>
      </c>
      <c r="BJ420" s="23"/>
      <c r="BK420" s="23" t="s">
        <v>11</v>
      </c>
      <c r="BL420" s="23" t="s">
        <v>11</v>
      </c>
      <c r="BM420" s="23" t="s">
        <v>11</v>
      </c>
      <c r="BN420" s="23"/>
      <c r="BO420" s="24">
        <v>0</v>
      </c>
      <c r="BP420" s="24">
        <v>250</v>
      </c>
      <c r="BQ420" s="24">
        <v>235.6</v>
      </c>
      <c r="BR420" s="24">
        <v>250</v>
      </c>
      <c r="BS420" s="24">
        <v>200</v>
      </c>
      <c r="BT420" s="23"/>
      <c r="BU420" s="23"/>
      <c r="BV420" s="24">
        <v>11.12</v>
      </c>
      <c r="BW420" s="24">
        <v>0.18</v>
      </c>
      <c r="BX420" s="23"/>
      <c r="BY420" s="24">
        <v>0.16</v>
      </c>
      <c r="BZ420" s="27">
        <v>0.18</v>
      </c>
      <c r="CA420" s="27">
        <v>0.16</v>
      </c>
      <c r="CB420" s="25"/>
      <c r="CC420" s="25"/>
      <c r="CD420" s="28">
        <v>11.13</v>
      </c>
      <c r="CE420" s="28">
        <v>0.19</v>
      </c>
      <c r="CF420" s="25"/>
      <c r="CG420" s="28">
        <v>0.17</v>
      </c>
      <c r="CH420" s="28">
        <v>15.96</v>
      </c>
      <c r="CI420" s="28">
        <v>0.5</v>
      </c>
      <c r="CJ420" s="28">
        <v>0.5</v>
      </c>
      <c r="CK420" s="28">
        <v>0</v>
      </c>
      <c r="CL420" s="28">
        <v>0</v>
      </c>
      <c r="CM420" s="28">
        <v>0.4</v>
      </c>
      <c r="CN420" s="25"/>
      <c r="CO420" s="28">
        <v>0</v>
      </c>
      <c r="CP420" s="30" t="s">
        <v>5</v>
      </c>
      <c r="CQ420" s="8">
        <f t="shared" si="67"/>
        <v>7467.107136754571</v>
      </c>
      <c r="CR420" s="8">
        <f t="shared" si="68"/>
        <v>20</v>
      </c>
      <c r="CS420" s="8">
        <f t="shared" si="69"/>
        <v>1.5</v>
      </c>
      <c r="CT420" s="8">
        <f t="shared" si="70"/>
        <v>30</v>
      </c>
      <c r="CU420" s="8">
        <f t="shared" si="71"/>
        <v>200</v>
      </c>
      <c r="CV420" s="10">
        <f t="shared" si="72"/>
        <v>43892.5</v>
      </c>
      <c r="CW420" s="10">
        <f t="shared" si="75"/>
        <v>43.892499999999998</v>
      </c>
      <c r="CX420" s="8" t="str">
        <f t="shared" si="73"/>
        <v>No</v>
      </c>
      <c r="CY420" s="30" t="s">
        <v>11</v>
      </c>
      <c r="CZ420" s="30" t="s">
        <v>11</v>
      </c>
      <c r="DA420" s="31" t="s">
        <v>11</v>
      </c>
      <c r="DB420" s="31" t="s">
        <v>11</v>
      </c>
      <c r="DC420" s="8" t="str">
        <f t="shared" si="74"/>
        <v>No</v>
      </c>
      <c r="DD420" s="8" t="s">
        <v>11</v>
      </c>
      <c r="DE420" s="30" t="s">
        <v>11</v>
      </c>
      <c r="DF420" s="10">
        <f t="shared" si="76"/>
        <v>35.118839999999999</v>
      </c>
      <c r="DG420" s="9">
        <f>IF(S420&lt;Monitors!$H$4,(S420*Monitors!$I$4)+Monitors!$J$4,IF(S420&lt;Monitors!$H$5,(S420*Monitors!$I$5)+Monitors!$J$5,IF(S420&lt;Monitors!$H$6,(S420*Monitors!$I$6)+Monitors!$J$6,IF(S420&lt;Monitors!$H$7,(Monitors!$I$7*S420)+Monitors!$J$7,IF(S420&lt;Monitors!$H$8,(S420*Monitors!$I$8)+Monitors!$J$8,IF(S420&lt;Monitors!$H$9,(S420*Monitors!$I$9)+Monitors!$J$9,IF(S420&lt;Monitors!$H$10,(S420*Monitors!$I$10)+Monitors!$J$10,IF(S420&lt;Monitors!$H$11,(S420*Monitors!$I$11)+Monitors!$J$11,Monitors!$J$12))))))))</f>
        <v>36.077083333333334</v>
      </c>
      <c r="DH420" s="10">
        <f>$DF420-(Monitors!$B$4*'All Data'!$W420)</f>
        <v>27.082409999999999</v>
      </c>
      <c r="DI420" s="10">
        <f>IF($CX420="Yes",DH420-(Monitors!$E$4*(DG420+(Monitors!$B$4*'All Data'!$W420))),'All Data'!DH420)</f>
        <v>27.082409999999999</v>
      </c>
      <c r="DJ420" s="10">
        <f>IF(DD420="Yes",'All Data'!DI420-(DG420*Monitors!$C$4),'All Data'!DI420)</f>
        <v>27.082409999999999</v>
      </c>
      <c r="DK420" s="10">
        <f>IF($DE420="Yes",DJ420-(DG420*Monitors!$D$4),'All Data'!DJ420)</f>
        <v>27.082409999999999</v>
      </c>
      <c r="DL420" s="10">
        <f>IF($CZ420="Yes",DK420-Monitors!$C$7,'All Data'!DK420)</f>
        <v>27.082409999999999</v>
      </c>
      <c r="DM420" s="10">
        <f>IF($DA420="Yes",DL420-Monitors!$D$7,'All Data'!DL420)</f>
        <v>27.082409999999999</v>
      </c>
      <c r="DN420" s="10">
        <f>IF(DB420="Yes",DM420-((DG420+(W420*Monitors!$B$4))*Monitors!$F$4),'All Data'!DM420)</f>
        <v>27.082409999999999</v>
      </c>
      <c r="DO420" s="8" t="str">
        <f t="shared" si="77"/>
        <v>Yes</v>
      </c>
      <c r="DP420" s="10">
        <v>1.7557</v>
      </c>
      <c r="DQ420" s="10">
        <v>9.3643000000000001</v>
      </c>
      <c r="DR420" s="10">
        <v>9.3643000000000001</v>
      </c>
      <c r="DS420" s="9">
        <v>16.735001002422749</v>
      </c>
      <c r="DT420" s="9" t="s">
        <v>23</v>
      </c>
      <c r="DU420" s="14">
        <v>0</v>
      </c>
    </row>
    <row r="421" spans="1:125" ht="18" customHeight="1">
      <c r="A421" s="29">
        <v>420</v>
      </c>
      <c r="B421" s="29">
        <v>5</v>
      </c>
      <c r="C421" s="29">
        <v>1274</v>
      </c>
      <c r="D421" s="21">
        <v>41273</v>
      </c>
      <c r="E421" s="21">
        <v>41250</v>
      </c>
      <c r="F421" s="21">
        <v>41267</v>
      </c>
      <c r="G421" s="20" t="s">
        <v>4</v>
      </c>
      <c r="H421" s="20" t="s">
        <v>26</v>
      </c>
      <c r="I421" s="22">
        <v>6</v>
      </c>
      <c r="J421" s="20" t="s">
        <v>5</v>
      </c>
      <c r="K421" s="20" t="s">
        <v>26</v>
      </c>
      <c r="L421" s="20" t="s">
        <v>27</v>
      </c>
      <c r="M421" s="23" t="s">
        <v>27</v>
      </c>
      <c r="N421" s="23" t="s">
        <v>7</v>
      </c>
      <c r="O421" s="23" t="s">
        <v>26</v>
      </c>
      <c r="P421" s="24">
        <v>10.6</v>
      </c>
      <c r="Q421" s="24">
        <v>18.8</v>
      </c>
      <c r="R421" s="24">
        <v>21.5</v>
      </c>
      <c r="S421" s="24">
        <v>198.91</v>
      </c>
      <c r="T421" s="24">
        <v>1.78</v>
      </c>
      <c r="U421" s="24">
        <v>1080</v>
      </c>
      <c r="V421" s="24">
        <v>1920</v>
      </c>
      <c r="W421" s="24">
        <v>2.0739999999999998</v>
      </c>
      <c r="X421" s="23" t="s">
        <v>47</v>
      </c>
      <c r="Y421" s="23" t="s">
        <v>47</v>
      </c>
      <c r="Z421" s="24">
        <v>10405</v>
      </c>
      <c r="AA421" s="24">
        <v>60</v>
      </c>
      <c r="AB421" s="24">
        <v>170</v>
      </c>
      <c r="AC421" s="24">
        <v>160</v>
      </c>
      <c r="AD421" s="23" t="s">
        <v>28</v>
      </c>
      <c r="AE421" s="23" t="s">
        <v>23</v>
      </c>
      <c r="AF421" s="23" t="s">
        <v>11</v>
      </c>
      <c r="AG421" s="23" t="s">
        <v>26</v>
      </c>
      <c r="AH421" s="23" t="s">
        <v>26</v>
      </c>
      <c r="AI421" s="23" t="s">
        <v>12</v>
      </c>
      <c r="AJ421" s="23" t="s">
        <v>23</v>
      </c>
      <c r="AK421" s="23" t="s">
        <v>23</v>
      </c>
      <c r="AL421" s="23" t="s">
        <v>53</v>
      </c>
      <c r="AM421" s="23" t="s">
        <v>54</v>
      </c>
      <c r="AN421" s="23" t="s">
        <v>14</v>
      </c>
      <c r="AO421" s="23" t="s">
        <v>14</v>
      </c>
      <c r="AP421" s="23" t="s">
        <v>14</v>
      </c>
      <c r="AQ421" s="23" t="s">
        <v>14</v>
      </c>
      <c r="AR421" s="23"/>
      <c r="AS421" s="23" t="s">
        <v>53</v>
      </c>
      <c r="AT421" s="23" t="s">
        <v>54</v>
      </c>
      <c r="AU421" s="23" t="s">
        <v>14</v>
      </c>
      <c r="AV421" s="25" t="s">
        <v>14</v>
      </c>
      <c r="AW421" s="25" t="s">
        <v>26</v>
      </c>
      <c r="AX421" s="26">
        <v>21.5</v>
      </c>
      <c r="AY421" s="26">
        <v>198.91</v>
      </c>
      <c r="AZ421" s="25" t="s">
        <v>14</v>
      </c>
      <c r="BA421" s="25" t="s">
        <v>14</v>
      </c>
      <c r="BB421" s="23" t="s">
        <v>26</v>
      </c>
      <c r="BC421" s="23" t="s">
        <v>15</v>
      </c>
      <c r="BD421" s="23" t="s">
        <v>26</v>
      </c>
      <c r="BE421" s="23" t="s">
        <v>11</v>
      </c>
      <c r="BF421" s="23" t="s">
        <v>55</v>
      </c>
      <c r="BG421" s="23" t="s">
        <v>11</v>
      </c>
      <c r="BH421" s="23" t="s">
        <v>17</v>
      </c>
      <c r="BI421" s="23" t="s">
        <v>14</v>
      </c>
      <c r="BJ421" s="23"/>
      <c r="BK421" s="23" t="s">
        <v>11</v>
      </c>
      <c r="BL421" s="23" t="s">
        <v>11</v>
      </c>
      <c r="BM421" s="23" t="s">
        <v>11</v>
      </c>
      <c r="BN421" s="23"/>
      <c r="BO421" s="24">
        <v>33</v>
      </c>
      <c r="BP421" s="24">
        <v>256</v>
      </c>
      <c r="BQ421" s="24">
        <v>220</v>
      </c>
      <c r="BR421" s="23"/>
      <c r="BS421" s="24">
        <v>200</v>
      </c>
      <c r="BT421" s="23"/>
      <c r="BU421" s="23"/>
      <c r="BV421" s="24">
        <v>14.27</v>
      </c>
      <c r="BW421" s="24">
        <v>0.2</v>
      </c>
      <c r="BX421" s="23"/>
      <c r="BY421" s="24">
        <v>0.14000000000000001</v>
      </c>
      <c r="BZ421" s="27">
        <v>0.2</v>
      </c>
      <c r="CA421" s="27">
        <v>0.14000000000000001</v>
      </c>
      <c r="CB421" s="25"/>
      <c r="CC421" s="25"/>
      <c r="CD421" s="28">
        <v>14.36</v>
      </c>
      <c r="CE421" s="28">
        <v>0.21</v>
      </c>
      <c r="CF421" s="25"/>
      <c r="CG421" s="28">
        <v>0.13</v>
      </c>
      <c r="CH421" s="28">
        <v>21.12</v>
      </c>
      <c r="CI421" s="28">
        <v>0.5</v>
      </c>
      <c r="CJ421" s="28">
        <v>0.5</v>
      </c>
      <c r="CK421" s="28">
        <v>0</v>
      </c>
      <c r="CL421" s="28">
        <v>0</v>
      </c>
      <c r="CM421" s="28">
        <v>0.4</v>
      </c>
      <c r="CN421" s="25"/>
      <c r="CO421" s="28">
        <v>0</v>
      </c>
      <c r="CP421" s="30" t="s">
        <v>5</v>
      </c>
      <c r="CQ421" s="8">
        <f t="shared" si="67"/>
        <v>10426.826202805289</v>
      </c>
      <c r="CR421" s="8">
        <f t="shared" si="68"/>
        <v>22</v>
      </c>
      <c r="CS421" s="8">
        <f t="shared" si="69"/>
        <v>2.5</v>
      </c>
      <c r="CT421" s="8">
        <f t="shared" si="70"/>
        <v>30</v>
      </c>
      <c r="CU421" s="8">
        <f t="shared" si="71"/>
        <v>200</v>
      </c>
      <c r="CV421" s="10">
        <f t="shared" si="72"/>
        <v>50920.959999999999</v>
      </c>
      <c r="CW421" s="10">
        <f t="shared" si="75"/>
        <v>50.920960000000001</v>
      </c>
      <c r="CX421" s="8" t="str">
        <f t="shared" si="73"/>
        <v>No</v>
      </c>
      <c r="CY421" s="30" t="s">
        <v>11</v>
      </c>
      <c r="CZ421" s="30" t="s">
        <v>11</v>
      </c>
      <c r="DA421" s="31" t="s">
        <v>11</v>
      </c>
      <c r="DB421" s="31" t="s">
        <v>11</v>
      </c>
      <c r="DC421" s="8" t="str">
        <f t="shared" si="74"/>
        <v>No</v>
      </c>
      <c r="DD421" s="8" t="s">
        <v>11</v>
      </c>
      <c r="DE421" s="30" t="s">
        <v>11</v>
      </c>
      <c r="DF421" s="10">
        <f t="shared" si="76"/>
        <v>44.890619999999998</v>
      </c>
      <c r="DG421" s="9">
        <f>IF(S421&lt;Monitors!$H$4,(S421*Monitors!$I$4)+Monitors!$J$4,IF(S421&lt;Monitors!$H$5,(S421*Monitors!$I$5)+Monitors!$J$5,IF(S421&lt;Monitors!$H$6,(S421*Monitors!$I$6)+Monitors!$J$6,IF(S421&lt;Monitors!$H$7,(Monitors!$I$7*S421)+Monitors!$J$7,IF(S421&lt;Monitors!$H$8,(S421*Monitors!$I$8)+Monitors!$J$8,IF(S421&lt;Monitors!$H$9,(S421*Monitors!$I$9)+Monitors!$J$9,IF(S421&lt;Monitors!$H$10,(S421*Monitors!$I$10)+Monitors!$J$10,IF(S421&lt;Monitors!$H$11,(S421*Monitors!$I$11)+Monitors!$J$11,Monitors!$J$12))))))))</f>
        <v>37.945499999999996</v>
      </c>
      <c r="DH421" s="10">
        <f>$DF421-(Monitors!$B$4*'All Data'!$W421)</f>
        <v>32.177</v>
      </c>
      <c r="DI421" s="10">
        <f>IF($CX421="Yes",DH421-(Monitors!$E$4*(DG421+(Monitors!$B$4*'All Data'!$W421))),'All Data'!DH421)</f>
        <v>32.177</v>
      </c>
      <c r="DJ421" s="10">
        <f>IF(DD421="Yes",'All Data'!DI421-(DG421*Monitors!$C$4),'All Data'!DI421)</f>
        <v>32.177</v>
      </c>
      <c r="DK421" s="10">
        <f>IF($DE421="Yes",DJ421-(DG421*Monitors!$D$4),'All Data'!DJ421)</f>
        <v>32.177</v>
      </c>
      <c r="DL421" s="10">
        <f>IF($CZ421="Yes",DK421-Monitors!$C$7,'All Data'!DK421)</f>
        <v>32.177</v>
      </c>
      <c r="DM421" s="10">
        <f>IF($DA421="Yes",DL421-Monitors!$D$7,'All Data'!DL421)</f>
        <v>32.177</v>
      </c>
      <c r="DN421" s="10">
        <f>IF(DB421="Yes",DM421-((DG421+(W421*Monitors!$B$4))*Monitors!$F$4),'All Data'!DM421)</f>
        <v>32.177</v>
      </c>
      <c r="DO421" s="8" t="str">
        <f t="shared" si="77"/>
        <v>Yes</v>
      </c>
      <c r="DP421" s="10">
        <v>2.0368384000000002</v>
      </c>
      <c r="DQ421" s="10">
        <v>12.233161599999999</v>
      </c>
      <c r="DR421" s="10">
        <v>12.233161599999999</v>
      </c>
      <c r="DS421" s="9">
        <v>18.934925719452938</v>
      </c>
      <c r="DT421" s="9" t="s">
        <v>23</v>
      </c>
      <c r="DU421" s="14">
        <v>0</v>
      </c>
    </row>
    <row r="422" spans="1:125" ht="18" customHeight="1">
      <c r="A422" s="29">
        <v>421</v>
      </c>
      <c r="B422" s="29">
        <v>4</v>
      </c>
      <c r="C422" s="29">
        <v>548</v>
      </c>
      <c r="D422" s="21">
        <v>41845</v>
      </c>
      <c r="E422" s="21">
        <v>41827</v>
      </c>
      <c r="F422" s="21">
        <v>41828</v>
      </c>
      <c r="G422" s="20" t="s">
        <v>4</v>
      </c>
      <c r="H422" s="20" t="s">
        <v>26</v>
      </c>
      <c r="I422" s="22">
        <v>6</v>
      </c>
      <c r="J422" s="20" t="s">
        <v>5</v>
      </c>
      <c r="K422" s="20" t="s">
        <v>26</v>
      </c>
      <c r="L422" s="20" t="s">
        <v>6</v>
      </c>
      <c r="M422" s="23" t="s">
        <v>26</v>
      </c>
      <c r="N422" s="23" t="s">
        <v>7</v>
      </c>
      <c r="O422" s="23" t="s">
        <v>26</v>
      </c>
      <c r="P422" s="24">
        <v>9.4</v>
      </c>
      <c r="Q422" s="24">
        <v>17.100000000000001</v>
      </c>
      <c r="R422" s="24">
        <v>19.5</v>
      </c>
      <c r="S422" s="24">
        <v>160.88999999999999</v>
      </c>
      <c r="T422" s="24">
        <v>1.78</v>
      </c>
      <c r="U422" s="24">
        <v>1080</v>
      </c>
      <c r="V422" s="24">
        <v>1920</v>
      </c>
      <c r="W422" s="24">
        <v>2.0739999999999998</v>
      </c>
      <c r="X422" s="23" t="s">
        <v>47</v>
      </c>
      <c r="Y422" s="23" t="s">
        <v>47</v>
      </c>
      <c r="Z422" s="24">
        <v>12900</v>
      </c>
      <c r="AA422" s="24">
        <v>60</v>
      </c>
      <c r="AB422" s="24">
        <v>178</v>
      </c>
      <c r="AC422" s="24">
        <v>178</v>
      </c>
      <c r="AD422" s="23" t="s">
        <v>400</v>
      </c>
      <c r="AE422" s="23" t="s">
        <v>23</v>
      </c>
      <c r="AF422" s="23" t="s">
        <v>11</v>
      </c>
      <c r="AG422" s="23" t="s">
        <v>26</v>
      </c>
      <c r="AH422" s="23" t="s">
        <v>26</v>
      </c>
      <c r="AI422" s="23" t="s">
        <v>34</v>
      </c>
      <c r="AJ422" s="23" t="s">
        <v>11</v>
      </c>
      <c r="AK422" s="23" t="s">
        <v>23</v>
      </c>
      <c r="AL422" s="23" t="s">
        <v>111</v>
      </c>
      <c r="AM422" s="23" t="s">
        <v>14</v>
      </c>
      <c r="AN422" s="23" t="s">
        <v>14</v>
      </c>
      <c r="AO422" s="23" t="s">
        <v>14</v>
      </c>
      <c r="AP422" s="23" t="s">
        <v>14</v>
      </c>
      <c r="AQ422" s="23" t="s">
        <v>14</v>
      </c>
      <c r="AR422" s="23"/>
      <c r="AS422" s="23" t="s">
        <v>111</v>
      </c>
      <c r="AT422" s="23" t="s">
        <v>14</v>
      </c>
      <c r="AU422" s="23" t="s">
        <v>14</v>
      </c>
      <c r="AV422" s="25" t="s">
        <v>14</v>
      </c>
      <c r="AW422" s="25" t="s">
        <v>14</v>
      </c>
      <c r="AX422" s="26">
        <v>19.5</v>
      </c>
      <c r="AY422" s="26">
        <v>160.88999999999999</v>
      </c>
      <c r="AZ422" s="25" t="s">
        <v>14</v>
      </c>
      <c r="BA422" s="25" t="s">
        <v>14</v>
      </c>
      <c r="BB422" s="23" t="s">
        <v>14</v>
      </c>
      <c r="BC422" s="23" t="s">
        <v>15</v>
      </c>
      <c r="BD422" s="23" t="s">
        <v>26</v>
      </c>
      <c r="BE422" s="23" t="s">
        <v>11</v>
      </c>
      <c r="BF422" s="23" t="s">
        <v>401</v>
      </c>
      <c r="BG422" s="23" t="s">
        <v>11</v>
      </c>
      <c r="BH422" s="23" t="s">
        <v>17</v>
      </c>
      <c r="BI422" s="23" t="s">
        <v>14</v>
      </c>
      <c r="BJ422" s="23"/>
      <c r="BK422" s="23" t="s">
        <v>11</v>
      </c>
      <c r="BL422" s="23" t="s">
        <v>11</v>
      </c>
      <c r="BM422" s="23" t="s">
        <v>11</v>
      </c>
      <c r="BN422" s="23"/>
      <c r="BO422" s="24">
        <v>0.1</v>
      </c>
      <c r="BP422" s="24">
        <v>317</v>
      </c>
      <c r="BQ422" s="24">
        <v>250</v>
      </c>
      <c r="BR422" s="24">
        <v>200</v>
      </c>
      <c r="BS422" s="24">
        <v>200</v>
      </c>
      <c r="BT422" s="23"/>
      <c r="BU422" s="23"/>
      <c r="BV422" s="24">
        <v>14.34</v>
      </c>
      <c r="BW422" s="24">
        <v>0.22</v>
      </c>
      <c r="BX422" s="23"/>
      <c r="BY422" s="24">
        <v>0.13</v>
      </c>
      <c r="BZ422" s="27">
        <v>0.22</v>
      </c>
      <c r="CA422" s="27">
        <v>0.13</v>
      </c>
      <c r="CB422" s="25"/>
      <c r="CC422" s="25"/>
      <c r="CD422" s="28">
        <v>14.83</v>
      </c>
      <c r="CE422" s="28">
        <v>0.33</v>
      </c>
      <c r="CF422" s="25"/>
      <c r="CG422" s="28">
        <v>0.23</v>
      </c>
      <c r="CH422" s="28">
        <v>20.16</v>
      </c>
      <c r="CI422" s="28">
        <v>0.5</v>
      </c>
      <c r="CJ422" s="28">
        <v>0.5</v>
      </c>
      <c r="CK422" s="28">
        <v>0</v>
      </c>
      <c r="CL422" s="28">
        <v>0</v>
      </c>
      <c r="CM422" s="28">
        <v>0.5</v>
      </c>
      <c r="CN422" s="25"/>
      <c r="CO422" s="28">
        <v>0</v>
      </c>
      <c r="CP422" s="30" t="s">
        <v>5</v>
      </c>
      <c r="CQ422" s="8">
        <f t="shared" si="67"/>
        <v>12890.794953073528</v>
      </c>
      <c r="CR422" s="8">
        <f t="shared" si="68"/>
        <v>20</v>
      </c>
      <c r="CS422" s="8">
        <f t="shared" si="69"/>
        <v>2.5</v>
      </c>
      <c r="CT422" s="8">
        <f t="shared" si="70"/>
        <v>30</v>
      </c>
      <c r="CU422" s="8">
        <f t="shared" si="71"/>
        <v>300</v>
      </c>
      <c r="CV422" s="10">
        <f t="shared" si="72"/>
        <v>51002.13</v>
      </c>
      <c r="CW422" s="10">
        <f t="shared" si="75"/>
        <v>51.002129999999994</v>
      </c>
      <c r="CX422" s="8" t="str">
        <f t="shared" si="73"/>
        <v>No</v>
      </c>
      <c r="CY422" s="30" t="s">
        <v>11</v>
      </c>
      <c r="CZ422" s="30" t="s">
        <v>11</v>
      </c>
      <c r="DA422" s="31" t="s">
        <v>11</v>
      </c>
      <c r="DB422" s="31" t="s">
        <v>11</v>
      </c>
      <c r="DC422" s="8" t="str">
        <f t="shared" si="74"/>
        <v>No</v>
      </c>
      <c r="DD422" s="8" t="s">
        <v>11</v>
      </c>
      <c r="DE422" s="30" t="s">
        <v>11</v>
      </c>
      <c r="DF422" s="10">
        <f t="shared" si="76"/>
        <v>45.21911999999999</v>
      </c>
      <c r="DG422" s="9">
        <f>IF(S422&lt;Monitors!$H$4,(S422*Monitors!$I$4)+Monitors!$J$4,IF(S422&lt;Monitors!$H$5,(S422*Monitors!$I$5)+Monitors!$J$5,IF(S422&lt;Monitors!$H$6,(S422*Monitors!$I$6)+Monitors!$J$6,IF(S422&lt;Monitors!$H$7,(Monitors!$I$7*S422)+Monitors!$J$7,IF(S422&lt;Monitors!$H$8,(S422*Monitors!$I$8)+Monitors!$J$8,IF(S422&lt;Monitors!$H$9,(S422*Monitors!$I$9)+Monitors!$J$9,IF(S422&lt;Monitors!$H$10,(S422*Monitors!$I$10)+Monitors!$J$10,IF(S422&lt;Monitors!$H$11,(S422*Monitors!$I$11)+Monitors!$J$11,Monitors!$J$12))))))))</f>
        <v>33.018749999999997</v>
      </c>
      <c r="DH422" s="10">
        <f>$DF422-(Monitors!$B$4*'All Data'!$W422)</f>
        <v>32.505499999999991</v>
      </c>
      <c r="DI422" s="10">
        <f>IF($CX422="Yes",DH422-(Monitors!$E$4*(DG422+(Monitors!$B$4*'All Data'!$W422))),'All Data'!DH422)</f>
        <v>32.505499999999991</v>
      </c>
      <c r="DJ422" s="10">
        <f>IF(DD422="Yes",'All Data'!DI422-(DG422*Monitors!$C$4),'All Data'!DI422)</f>
        <v>32.505499999999991</v>
      </c>
      <c r="DK422" s="10">
        <f>IF($DE422="Yes",DJ422-(DG422*Monitors!$D$4),'All Data'!DJ422)</f>
        <v>32.505499999999991</v>
      </c>
      <c r="DL422" s="10">
        <f>IF($CZ422="Yes",DK422-Monitors!$C$7,'All Data'!DK422)</f>
        <v>32.505499999999991</v>
      </c>
      <c r="DM422" s="10">
        <f>IF($DA422="Yes",DL422-Monitors!$D$7,'All Data'!DL422)</f>
        <v>32.505499999999991</v>
      </c>
      <c r="DN422" s="10">
        <f>IF(DB422="Yes",DM422-((DG422+(W422*Monitors!$B$4))*Monitors!$F$4),'All Data'!DM422)</f>
        <v>32.505499999999991</v>
      </c>
      <c r="DO422" s="8" t="str">
        <f t="shared" si="77"/>
        <v>Yes</v>
      </c>
      <c r="DP422" s="10">
        <v>2.0400852</v>
      </c>
      <c r="DQ422" s="10">
        <v>12.2999148</v>
      </c>
      <c r="DR422" s="10">
        <v>12.2999148</v>
      </c>
      <c r="DS422" s="9">
        <v>15.347431718320475</v>
      </c>
      <c r="DT422" s="9" t="s">
        <v>23</v>
      </c>
      <c r="DU422" s="14">
        <v>0</v>
      </c>
    </row>
    <row r="423" spans="1:125" ht="18" customHeight="1">
      <c r="A423" s="29">
        <v>422</v>
      </c>
      <c r="B423" s="29">
        <v>21</v>
      </c>
      <c r="C423" s="29">
        <v>131</v>
      </c>
      <c r="D423" s="21">
        <v>41815</v>
      </c>
      <c r="E423" s="21">
        <v>42037</v>
      </c>
      <c r="F423" s="21">
        <v>42044</v>
      </c>
      <c r="G423" s="20" t="s">
        <v>233</v>
      </c>
      <c r="H423" s="20"/>
      <c r="I423" s="22">
        <v>6</v>
      </c>
      <c r="J423" s="20" t="s">
        <v>5</v>
      </c>
      <c r="K423" s="20" t="s">
        <v>26</v>
      </c>
      <c r="L423" s="20" t="s">
        <v>6</v>
      </c>
      <c r="M423" s="23" t="s">
        <v>26</v>
      </c>
      <c r="N423" s="23" t="s">
        <v>7</v>
      </c>
      <c r="O423" s="23" t="s">
        <v>26</v>
      </c>
      <c r="P423" s="24">
        <v>10.5</v>
      </c>
      <c r="Q423" s="24">
        <v>18.7</v>
      </c>
      <c r="R423" s="24">
        <v>21.5</v>
      </c>
      <c r="S423" s="24">
        <v>197.47</v>
      </c>
      <c r="T423" s="24">
        <v>1.78</v>
      </c>
      <c r="U423" s="24">
        <v>1920</v>
      </c>
      <c r="V423" s="24">
        <v>1080</v>
      </c>
      <c r="W423" s="24">
        <v>2.0739999999999998</v>
      </c>
      <c r="X423" s="23" t="s">
        <v>67</v>
      </c>
      <c r="Y423" s="23" t="s">
        <v>67</v>
      </c>
      <c r="Z423" s="24">
        <v>10501</v>
      </c>
      <c r="AA423" s="24">
        <v>60</v>
      </c>
      <c r="AB423" s="24">
        <v>160</v>
      </c>
      <c r="AC423" s="24">
        <v>160</v>
      </c>
      <c r="AD423" s="23" t="s">
        <v>300</v>
      </c>
      <c r="AE423" s="23" t="s">
        <v>23</v>
      </c>
      <c r="AF423" s="23" t="s">
        <v>11</v>
      </c>
      <c r="AG423" s="23" t="s">
        <v>26</v>
      </c>
      <c r="AH423" s="23" t="s">
        <v>26</v>
      </c>
      <c r="AI423" s="23" t="s">
        <v>12</v>
      </c>
      <c r="AJ423" s="23" t="s">
        <v>23</v>
      </c>
      <c r="AK423" s="23" t="s">
        <v>23</v>
      </c>
      <c r="AL423" s="23" t="s">
        <v>25</v>
      </c>
      <c r="AM423" s="23" t="s">
        <v>26</v>
      </c>
      <c r="AN423" s="23" t="s">
        <v>14</v>
      </c>
      <c r="AO423" s="23" t="s">
        <v>26</v>
      </c>
      <c r="AP423" s="23" t="s">
        <v>14</v>
      </c>
      <c r="AQ423" s="23" t="s">
        <v>26</v>
      </c>
      <c r="AR423" s="23"/>
      <c r="AS423" s="23" t="s">
        <v>25</v>
      </c>
      <c r="AT423" s="23" t="s">
        <v>26</v>
      </c>
      <c r="AU423" s="23" t="s">
        <v>14</v>
      </c>
      <c r="AV423" s="25" t="s">
        <v>26</v>
      </c>
      <c r="AW423" s="25" t="s">
        <v>26</v>
      </c>
      <c r="AX423" s="26">
        <v>21.5</v>
      </c>
      <c r="AY423" s="26">
        <v>197.47</v>
      </c>
      <c r="AZ423" s="25" t="s">
        <v>14</v>
      </c>
      <c r="BA423" s="25" t="s">
        <v>14</v>
      </c>
      <c r="BB423" s="23" t="s">
        <v>26</v>
      </c>
      <c r="BC423" s="23" t="s">
        <v>15</v>
      </c>
      <c r="BD423" s="23" t="s">
        <v>26</v>
      </c>
      <c r="BE423" s="23" t="s">
        <v>11</v>
      </c>
      <c r="BF423" s="23" t="s">
        <v>188</v>
      </c>
      <c r="BG423" s="23" t="s">
        <v>11</v>
      </c>
      <c r="BH423" s="23" t="s">
        <v>17</v>
      </c>
      <c r="BI423" s="23" t="s">
        <v>26</v>
      </c>
      <c r="BJ423" s="23"/>
      <c r="BK423" s="23" t="s">
        <v>11</v>
      </c>
      <c r="BL423" s="23" t="s">
        <v>11</v>
      </c>
      <c r="BM423" s="23" t="s">
        <v>11</v>
      </c>
      <c r="BN423" s="23"/>
      <c r="BO423" s="24">
        <v>0</v>
      </c>
      <c r="BP423" s="24">
        <v>248</v>
      </c>
      <c r="BQ423" s="24">
        <v>228.3</v>
      </c>
      <c r="BR423" s="24">
        <v>233</v>
      </c>
      <c r="BS423" s="24">
        <v>200</v>
      </c>
      <c r="BT423" s="23"/>
      <c r="BU423" s="23"/>
      <c r="BV423" s="24">
        <v>14.42</v>
      </c>
      <c r="BW423" s="24">
        <v>0.25</v>
      </c>
      <c r="BX423" s="23"/>
      <c r="BY423" s="24">
        <v>0.24</v>
      </c>
      <c r="BZ423" s="27">
        <v>0.25</v>
      </c>
      <c r="CA423" s="27">
        <v>0.24</v>
      </c>
      <c r="CB423" s="25"/>
      <c r="CC423" s="25"/>
      <c r="CD423" s="28">
        <v>14.4</v>
      </c>
      <c r="CE423" s="28">
        <v>0.25</v>
      </c>
      <c r="CF423" s="25"/>
      <c r="CG423" s="28">
        <v>0.24</v>
      </c>
      <c r="CH423" s="28">
        <v>21.09</v>
      </c>
      <c r="CI423" s="28">
        <v>0.5</v>
      </c>
      <c r="CJ423" s="28">
        <v>0.5</v>
      </c>
      <c r="CK423" s="28">
        <v>0</v>
      </c>
      <c r="CL423" s="28">
        <v>0</v>
      </c>
      <c r="CM423" s="28">
        <v>0.5</v>
      </c>
      <c r="CN423" s="25"/>
      <c r="CO423" s="28">
        <v>0</v>
      </c>
      <c r="CP423" s="30" t="s">
        <v>5</v>
      </c>
      <c r="CQ423" s="8">
        <f t="shared" si="67"/>
        <v>10502.861194105433</v>
      </c>
      <c r="CR423" s="8">
        <f t="shared" si="68"/>
        <v>22</v>
      </c>
      <c r="CS423" s="8">
        <f t="shared" si="69"/>
        <v>2.5</v>
      </c>
      <c r="CT423" s="8">
        <f t="shared" si="70"/>
        <v>30</v>
      </c>
      <c r="CU423" s="8">
        <f t="shared" si="71"/>
        <v>200</v>
      </c>
      <c r="CV423" s="10">
        <f t="shared" si="72"/>
        <v>48972.56</v>
      </c>
      <c r="CW423" s="10">
        <f t="shared" si="75"/>
        <v>48.972559999999994</v>
      </c>
      <c r="CX423" s="8" t="str">
        <f t="shared" si="73"/>
        <v>No</v>
      </c>
      <c r="CY423" s="30" t="s">
        <v>11</v>
      </c>
      <c r="CZ423" s="30" t="s">
        <v>11</v>
      </c>
      <c r="DA423" s="31" t="s">
        <v>11</v>
      </c>
      <c r="DB423" s="31" t="s">
        <v>11</v>
      </c>
      <c r="DC423" s="8" t="str">
        <f t="shared" si="74"/>
        <v>No</v>
      </c>
      <c r="DD423" s="8" t="s">
        <v>11</v>
      </c>
      <c r="DE423" s="30" t="s">
        <v>11</v>
      </c>
      <c r="DF423" s="10">
        <f t="shared" si="76"/>
        <v>45.635219999999997</v>
      </c>
      <c r="DG423" s="9">
        <f>IF(S423&lt;Monitors!$H$4,(S423*Monitors!$I$4)+Monitors!$J$4,IF(S423&lt;Monitors!$H$5,(S423*Monitors!$I$5)+Monitors!$J$5,IF(S423&lt;Monitors!$H$6,(S423*Monitors!$I$6)+Monitors!$J$6,IF(S423&lt;Monitors!$H$7,(Monitors!$I$7*S423)+Monitors!$J$7,IF(S423&lt;Monitors!$H$8,(S423*Monitors!$I$8)+Monitors!$J$8,IF(S423&lt;Monitors!$H$9,(S423*Monitors!$I$9)+Monitors!$J$9,IF(S423&lt;Monitors!$H$10,(S423*Monitors!$I$10)+Monitors!$J$10,IF(S423&lt;Monitors!$H$11,(S423*Monitors!$I$11)+Monitors!$J$11,Monitors!$J$12))))))))</f>
        <v>37.8735</v>
      </c>
      <c r="DH423" s="10">
        <f>$DF423-(Monitors!$B$4*'All Data'!$W423)</f>
        <v>32.921599999999998</v>
      </c>
      <c r="DI423" s="10">
        <f>IF($CX423="Yes",DH423-(Monitors!$E$4*(DG423+(Monitors!$B$4*'All Data'!$W423))),'All Data'!DH423)</f>
        <v>32.921599999999998</v>
      </c>
      <c r="DJ423" s="10">
        <f>IF(DD423="Yes",'All Data'!DI423-(DG423*Monitors!$C$4),'All Data'!DI423)</f>
        <v>32.921599999999998</v>
      </c>
      <c r="DK423" s="10">
        <f>IF($DE423="Yes",DJ423-(DG423*Monitors!$D$4),'All Data'!DJ423)</f>
        <v>32.921599999999998</v>
      </c>
      <c r="DL423" s="10">
        <f>IF($CZ423="Yes",DK423-Monitors!$C$7,'All Data'!DK423)</f>
        <v>32.921599999999998</v>
      </c>
      <c r="DM423" s="10">
        <f>IF($DA423="Yes",DL423-Monitors!$D$7,'All Data'!DL423)</f>
        <v>32.921599999999998</v>
      </c>
      <c r="DN423" s="10">
        <f>IF(DB423="Yes",DM423-((DG423+(W423*Monitors!$B$4))*Monitors!$F$4),'All Data'!DM423)</f>
        <v>32.921599999999998</v>
      </c>
      <c r="DO423" s="8" t="str">
        <f t="shared" si="77"/>
        <v>Yes</v>
      </c>
      <c r="DP423" s="10">
        <v>1.9589024000000002</v>
      </c>
      <c r="DQ423" s="10">
        <v>12.4610976</v>
      </c>
      <c r="DR423" s="10">
        <v>12.4610976</v>
      </c>
      <c r="DS423" s="9">
        <v>18.799440509670482</v>
      </c>
      <c r="DT423" s="9" t="s">
        <v>23</v>
      </c>
      <c r="DU423" s="14">
        <v>0</v>
      </c>
    </row>
    <row r="424" spans="1:125" ht="18" customHeight="1">
      <c r="A424" s="29">
        <v>423</v>
      </c>
      <c r="B424" s="29">
        <v>21</v>
      </c>
      <c r="C424" s="29">
        <v>130</v>
      </c>
      <c r="D424" s="21">
        <v>41815</v>
      </c>
      <c r="E424" s="21">
        <v>41815</v>
      </c>
      <c r="F424" s="21">
        <v>41823</v>
      </c>
      <c r="G424" s="20" t="s">
        <v>182</v>
      </c>
      <c r="H424" s="20" t="s">
        <v>1173</v>
      </c>
      <c r="I424" s="22">
        <v>6</v>
      </c>
      <c r="J424" s="20" t="s">
        <v>5</v>
      </c>
      <c r="K424" s="20" t="s">
        <v>26</v>
      </c>
      <c r="L424" s="20" t="s">
        <v>6</v>
      </c>
      <c r="M424" s="23" t="s">
        <v>26</v>
      </c>
      <c r="N424" s="23" t="s">
        <v>7</v>
      </c>
      <c r="O424" s="23" t="s">
        <v>26</v>
      </c>
      <c r="P424" s="24">
        <v>10.5</v>
      </c>
      <c r="Q424" s="24">
        <v>18.7</v>
      </c>
      <c r="R424" s="24">
        <v>21.5</v>
      </c>
      <c r="S424" s="24">
        <v>197.47</v>
      </c>
      <c r="T424" s="24">
        <v>1.78</v>
      </c>
      <c r="U424" s="24">
        <v>1920</v>
      </c>
      <c r="V424" s="24">
        <v>1080</v>
      </c>
      <c r="W424" s="24">
        <v>2.0739999999999998</v>
      </c>
      <c r="X424" s="23" t="s">
        <v>67</v>
      </c>
      <c r="Y424" s="23" t="s">
        <v>67</v>
      </c>
      <c r="Z424" s="24">
        <v>10501</v>
      </c>
      <c r="AA424" s="24">
        <v>60</v>
      </c>
      <c r="AB424" s="24">
        <v>160</v>
      </c>
      <c r="AC424" s="24">
        <v>160</v>
      </c>
      <c r="AD424" s="23" t="s">
        <v>300</v>
      </c>
      <c r="AE424" s="23" t="s">
        <v>23</v>
      </c>
      <c r="AF424" s="23" t="s">
        <v>11</v>
      </c>
      <c r="AG424" s="23" t="s">
        <v>26</v>
      </c>
      <c r="AH424" s="23" t="s">
        <v>26</v>
      </c>
      <c r="AI424" s="23" t="s">
        <v>12</v>
      </c>
      <c r="AJ424" s="23" t="s">
        <v>23</v>
      </c>
      <c r="AK424" s="23" t="s">
        <v>23</v>
      </c>
      <c r="AL424" s="23" t="s">
        <v>129</v>
      </c>
      <c r="AM424" s="23" t="s">
        <v>26</v>
      </c>
      <c r="AN424" s="23" t="s">
        <v>14</v>
      </c>
      <c r="AO424" s="23" t="s">
        <v>26</v>
      </c>
      <c r="AP424" s="23" t="s">
        <v>14</v>
      </c>
      <c r="AQ424" s="23" t="s">
        <v>26</v>
      </c>
      <c r="AR424" s="23"/>
      <c r="AS424" s="23" t="s">
        <v>129</v>
      </c>
      <c r="AT424" s="23" t="s">
        <v>26</v>
      </c>
      <c r="AU424" s="23" t="s">
        <v>14</v>
      </c>
      <c r="AV424" s="25" t="s">
        <v>26</v>
      </c>
      <c r="AW424" s="25" t="s">
        <v>26</v>
      </c>
      <c r="AX424" s="26">
        <v>21.5</v>
      </c>
      <c r="AY424" s="26">
        <v>197.47</v>
      </c>
      <c r="AZ424" s="25" t="s">
        <v>14</v>
      </c>
      <c r="BA424" s="25" t="s">
        <v>14</v>
      </c>
      <c r="BB424" s="23" t="s">
        <v>26</v>
      </c>
      <c r="BC424" s="23" t="s">
        <v>15</v>
      </c>
      <c r="BD424" s="23" t="s">
        <v>26</v>
      </c>
      <c r="BE424" s="23" t="s">
        <v>11</v>
      </c>
      <c r="BF424" s="23" t="s">
        <v>188</v>
      </c>
      <c r="BG424" s="23" t="s">
        <v>11</v>
      </c>
      <c r="BH424" s="23" t="s">
        <v>17</v>
      </c>
      <c r="BI424" s="23" t="s">
        <v>26</v>
      </c>
      <c r="BJ424" s="23"/>
      <c r="BK424" s="23" t="s">
        <v>11</v>
      </c>
      <c r="BL424" s="23" t="s">
        <v>11</v>
      </c>
      <c r="BM424" s="23" t="s">
        <v>11</v>
      </c>
      <c r="BN424" s="23"/>
      <c r="BO424" s="24">
        <v>0</v>
      </c>
      <c r="BP424" s="24">
        <v>248</v>
      </c>
      <c r="BQ424" s="24">
        <v>228.3</v>
      </c>
      <c r="BR424" s="24">
        <v>233</v>
      </c>
      <c r="BS424" s="24">
        <v>200</v>
      </c>
      <c r="BT424" s="23"/>
      <c r="BU424" s="23"/>
      <c r="BV424" s="24">
        <v>14.42</v>
      </c>
      <c r="BW424" s="24">
        <v>0.25</v>
      </c>
      <c r="BX424" s="23"/>
      <c r="BY424" s="24">
        <v>0.24</v>
      </c>
      <c r="BZ424" s="27">
        <v>0.25</v>
      </c>
      <c r="CA424" s="27">
        <v>0.24</v>
      </c>
      <c r="CB424" s="25"/>
      <c r="CC424" s="25"/>
      <c r="CD424" s="28">
        <v>14.4</v>
      </c>
      <c r="CE424" s="28">
        <v>0.25</v>
      </c>
      <c r="CF424" s="25"/>
      <c r="CG424" s="28">
        <v>0.24</v>
      </c>
      <c r="CH424" s="28">
        <v>21.09</v>
      </c>
      <c r="CI424" s="28">
        <v>0.5</v>
      </c>
      <c r="CJ424" s="28">
        <v>0.5</v>
      </c>
      <c r="CK424" s="28">
        <v>0</v>
      </c>
      <c r="CL424" s="28">
        <v>0</v>
      </c>
      <c r="CM424" s="28">
        <v>0.5</v>
      </c>
      <c r="CN424" s="25"/>
      <c r="CO424" s="28">
        <v>0</v>
      </c>
      <c r="CP424" s="30" t="s">
        <v>5</v>
      </c>
      <c r="CQ424" s="8">
        <f t="shared" si="67"/>
        <v>10502.861194105433</v>
      </c>
      <c r="CR424" s="8">
        <f t="shared" si="68"/>
        <v>22</v>
      </c>
      <c r="CS424" s="8">
        <f t="shared" si="69"/>
        <v>2.5</v>
      </c>
      <c r="CT424" s="8">
        <f t="shared" si="70"/>
        <v>30</v>
      </c>
      <c r="CU424" s="8">
        <f t="shared" si="71"/>
        <v>200</v>
      </c>
      <c r="CV424" s="10">
        <f t="shared" si="72"/>
        <v>48972.56</v>
      </c>
      <c r="CW424" s="10">
        <f t="shared" si="75"/>
        <v>48.972559999999994</v>
      </c>
      <c r="CX424" s="8" t="str">
        <f t="shared" si="73"/>
        <v>No</v>
      </c>
      <c r="CY424" s="30" t="s">
        <v>11</v>
      </c>
      <c r="CZ424" s="30" t="s">
        <v>11</v>
      </c>
      <c r="DA424" s="31" t="s">
        <v>11</v>
      </c>
      <c r="DB424" s="31" t="s">
        <v>11</v>
      </c>
      <c r="DC424" s="8" t="str">
        <f t="shared" si="74"/>
        <v>No</v>
      </c>
      <c r="DD424" s="8" t="s">
        <v>11</v>
      </c>
      <c r="DE424" s="30" t="s">
        <v>11</v>
      </c>
      <c r="DF424" s="10">
        <f t="shared" si="76"/>
        <v>45.635219999999997</v>
      </c>
      <c r="DG424" s="9">
        <f>IF(S424&lt;Monitors!$H$4,(S424*Monitors!$I$4)+Monitors!$J$4,IF(S424&lt;Monitors!$H$5,(S424*Monitors!$I$5)+Monitors!$J$5,IF(S424&lt;Monitors!$H$6,(S424*Monitors!$I$6)+Monitors!$J$6,IF(S424&lt;Monitors!$H$7,(Monitors!$I$7*S424)+Monitors!$J$7,IF(S424&lt;Monitors!$H$8,(S424*Monitors!$I$8)+Monitors!$J$8,IF(S424&lt;Monitors!$H$9,(S424*Monitors!$I$9)+Monitors!$J$9,IF(S424&lt;Monitors!$H$10,(S424*Monitors!$I$10)+Monitors!$J$10,IF(S424&lt;Monitors!$H$11,(S424*Monitors!$I$11)+Monitors!$J$11,Monitors!$J$12))))))))</f>
        <v>37.8735</v>
      </c>
      <c r="DH424" s="10">
        <f>$DF424-(Monitors!$B$4*'All Data'!$W424)</f>
        <v>32.921599999999998</v>
      </c>
      <c r="DI424" s="10">
        <f>IF($CX424="Yes",DH424-(Monitors!$E$4*(DG424+(Monitors!$B$4*'All Data'!$W424))),'All Data'!DH424)</f>
        <v>32.921599999999998</v>
      </c>
      <c r="DJ424" s="10">
        <f>IF(DD424="Yes",'All Data'!DI424-(DG424*Monitors!$C$4),'All Data'!DI424)</f>
        <v>32.921599999999998</v>
      </c>
      <c r="DK424" s="10">
        <f>IF($DE424="Yes",DJ424-(DG424*Monitors!$D$4),'All Data'!DJ424)</f>
        <v>32.921599999999998</v>
      </c>
      <c r="DL424" s="10">
        <f>IF($CZ424="Yes",DK424-Monitors!$C$7,'All Data'!DK424)</f>
        <v>32.921599999999998</v>
      </c>
      <c r="DM424" s="10">
        <f>IF($DA424="Yes",DL424-Monitors!$D$7,'All Data'!DL424)</f>
        <v>32.921599999999998</v>
      </c>
      <c r="DN424" s="10">
        <f>IF(DB424="Yes",DM424-((DG424+(W424*Monitors!$B$4))*Monitors!$F$4),'All Data'!DM424)</f>
        <v>32.921599999999998</v>
      </c>
      <c r="DO424" s="8" t="str">
        <f t="shared" si="77"/>
        <v>Yes</v>
      </c>
      <c r="DP424" s="10">
        <v>1.9589024000000002</v>
      </c>
      <c r="DQ424" s="10">
        <v>12.4610976</v>
      </c>
      <c r="DR424" s="10">
        <v>12.4610976</v>
      </c>
      <c r="DS424" s="9">
        <v>18.799440509670482</v>
      </c>
      <c r="DT424" s="9" t="s">
        <v>23</v>
      </c>
      <c r="DU424" s="14">
        <v>0</v>
      </c>
    </row>
    <row r="425" spans="1:125" ht="18" customHeight="1">
      <c r="A425" s="29">
        <v>424</v>
      </c>
      <c r="B425" s="29">
        <v>51</v>
      </c>
      <c r="C425" s="29">
        <v>948</v>
      </c>
      <c r="D425" s="21">
        <v>41389</v>
      </c>
      <c r="E425" s="21">
        <v>41434</v>
      </c>
      <c r="F425" s="21">
        <v>41459</v>
      </c>
      <c r="G425" s="20" t="s">
        <v>87</v>
      </c>
      <c r="H425" s="20" t="s">
        <v>26</v>
      </c>
      <c r="I425" s="22">
        <v>6</v>
      </c>
      <c r="J425" s="20" t="s">
        <v>5</v>
      </c>
      <c r="K425" s="20" t="s">
        <v>26</v>
      </c>
      <c r="L425" s="20" t="s">
        <v>27</v>
      </c>
      <c r="M425" s="23" t="s">
        <v>27</v>
      </c>
      <c r="N425" s="23" t="s">
        <v>7</v>
      </c>
      <c r="O425" s="23" t="s">
        <v>26</v>
      </c>
      <c r="P425" s="24">
        <v>10.6</v>
      </c>
      <c r="Q425" s="24">
        <v>18.8</v>
      </c>
      <c r="R425" s="24">
        <v>21.5</v>
      </c>
      <c r="S425" s="24">
        <v>198.1</v>
      </c>
      <c r="T425" s="24">
        <v>1.78</v>
      </c>
      <c r="U425" s="24">
        <v>1080</v>
      </c>
      <c r="V425" s="24">
        <v>1920</v>
      </c>
      <c r="W425" s="24">
        <v>2.0739999999999998</v>
      </c>
      <c r="X425" s="23" t="s">
        <v>47</v>
      </c>
      <c r="Y425" s="23" t="s">
        <v>47</v>
      </c>
      <c r="Z425" s="24">
        <v>10468</v>
      </c>
      <c r="AA425" s="24">
        <v>60</v>
      </c>
      <c r="AB425" s="24">
        <v>178</v>
      </c>
      <c r="AC425" s="24">
        <v>178</v>
      </c>
      <c r="AD425" s="23" t="s">
        <v>73</v>
      </c>
      <c r="AE425" s="23" t="s">
        <v>23</v>
      </c>
      <c r="AF425" s="23" t="s">
        <v>11</v>
      </c>
      <c r="AG425" s="23" t="s">
        <v>26</v>
      </c>
      <c r="AH425" s="23" t="s">
        <v>26</v>
      </c>
      <c r="AI425" s="23" t="s">
        <v>34</v>
      </c>
      <c r="AJ425" s="23" t="s">
        <v>23</v>
      </c>
      <c r="AK425" s="23" t="s">
        <v>11</v>
      </c>
      <c r="AL425" s="23" t="s">
        <v>111</v>
      </c>
      <c r="AM425" s="23" t="s">
        <v>14</v>
      </c>
      <c r="AN425" s="23" t="s">
        <v>14</v>
      </c>
      <c r="AO425" s="23" t="s">
        <v>14</v>
      </c>
      <c r="AP425" s="23" t="s">
        <v>14</v>
      </c>
      <c r="AQ425" s="23" t="s">
        <v>14</v>
      </c>
      <c r="AR425" s="23"/>
      <c r="AS425" s="23" t="s">
        <v>111</v>
      </c>
      <c r="AT425" s="23" t="s">
        <v>14</v>
      </c>
      <c r="AU425" s="23" t="s">
        <v>14</v>
      </c>
      <c r="AV425" s="25" t="s">
        <v>14</v>
      </c>
      <c r="AW425" s="25" t="s">
        <v>26</v>
      </c>
      <c r="AX425" s="26">
        <v>21.5</v>
      </c>
      <c r="AY425" s="26">
        <v>198.1</v>
      </c>
      <c r="AZ425" s="25" t="s">
        <v>14</v>
      </c>
      <c r="BA425" s="25" t="s">
        <v>14</v>
      </c>
      <c r="BB425" s="23" t="s">
        <v>26</v>
      </c>
      <c r="BC425" s="23" t="s">
        <v>15</v>
      </c>
      <c r="BD425" s="23" t="s">
        <v>26</v>
      </c>
      <c r="BE425" s="23" t="s">
        <v>11</v>
      </c>
      <c r="BF425" s="23" t="s">
        <v>430</v>
      </c>
      <c r="BG425" s="23" t="s">
        <v>11</v>
      </c>
      <c r="BH425" s="23" t="s">
        <v>17</v>
      </c>
      <c r="BI425" s="23" t="s">
        <v>14</v>
      </c>
      <c r="BJ425" s="23"/>
      <c r="BK425" s="23" t="s">
        <v>11</v>
      </c>
      <c r="BL425" s="23" t="s">
        <v>11</v>
      </c>
      <c r="BM425" s="23" t="s">
        <v>11</v>
      </c>
      <c r="BN425" s="23"/>
      <c r="BO425" s="24">
        <v>3.2</v>
      </c>
      <c r="BP425" s="24">
        <v>327.60000000000002</v>
      </c>
      <c r="BQ425" s="24">
        <v>327.60000000000002</v>
      </c>
      <c r="BR425" s="24">
        <v>215.6</v>
      </c>
      <c r="BS425" s="24">
        <v>200.5</v>
      </c>
      <c r="BT425" s="23"/>
      <c r="BU425" s="23"/>
      <c r="BV425" s="24">
        <v>14.42</v>
      </c>
      <c r="BW425" s="24">
        <v>0.4</v>
      </c>
      <c r="BX425" s="23"/>
      <c r="BY425" s="24">
        <v>0.36</v>
      </c>
      <c r="BZ425" s="27">
        <v>0.4</v>
      </c>
      <c r="CA425" s="27">
        <v>0.36</v>
      </c>
      <c r="CB425" s="25"/>
      <c r="CC425" s="25"/>
      <c r="CD425" s="28">
        <v>14.47</v>
      </c>
      <c r="CE425" s="28">
        <v>0.45</v>
      </c>
      <c r="CF425" s="25"/>
      <c r="CG425" s="28">
        <v>0.41</v>
      </c>
      <c r="CH425" s="28">
        <v>21.08</v>
      </c>
      <c r="CI425" s="28">
        <v>0.5</v>
      </c>
      <c r="CJ425" s="28">
        <v>0.5</v>
      </c>
      <c r="CK425" s="28">
        <v>0</v>
      </c>
      <c r="CL425" s="28">
        <v>0</v>
      </c>
      <c r="CM425" s="28">
        <v>0.5</v>
      </c>
      <c r="CN425" s="25"/>
      <c r="CO425" s="28">
        <v>0</v>
      </c>
      <c r="CP425" s="30" t="s">
        <v>5</v>
      </c>
      <c r="CQ425" s="8">
        <f t="shared" si="67"/>
        <v>10469.459868753154</v>
      </c>
      <c r="CR425" s="8">
        <f t="shared" si="68"/>
        <v>22</v>
      </c>
      <c r="CS425" s="8">
        <f t="shared" si="69"/>
        <v>2.5</v>
      </c>
      <c r="CT425" s="8">
        <f t="shared" si="70"/>
        <v>30</v>
      </c>
      <c r="CU425" s="8">
        <f t="shared" si="71"/>
        <v>300</v>
      </c>
      <c r="CV425" s="10">
        <f t="shared" si="72"/>
        <v>64897.560000000005</v>
      </c>
      <c r="CW425" s="10">
        <f t="shared" si="75"/>
        <v>64.897559999999999</v>
      </c>
      <c r="CX425" s="8" t="str">
        <f t="shared" si="73"/>
        <v>No</v>
      </c>
      <c r="CY425" s="30" t="s">
        <v>11</v>
      </c>
      <c r="CZ425" s="30" t="s">
        <v>11</v>
      </c>
      <c r="DA425" s="31" t="s">
        <v>11</v>
      </c>
      <c r="DB425" s="31" t="s">
        <v>11</v>
      </c>
      <c r="DC425" s="8" t="str">
        <f t="shared" si="74"/>
        <v>No</v>
      </c>
      <c r="DD425" s="8" t="s">
        <v>11</v>
      </c>
      <c r="DE425" s="30" t="s">
        <v>11</v>
      </c>
      <c r="DF425" s="10">
        <f t="shared" si="76"/>
        <v>46.489319999999992</v>
      </c>
      <c r="DG425" s="9">
        <f>IF(S425&lt;Monitors!$H$4,(S425*Monitors!$I$4)+Monitors!$J$4,IF(S425&lt;Monitors!$H$5,(S425*Monitors!$I$5)+Monitors!$J$5,IF(S425&lt;Monitors!$H$6,(S425*Monitors!$I$6)+Monitors!$J$6,IF(S425&lt;Monitors!$H$7,(Monitors!$I$7*S425)+Monitors!$J$7,IF(S425&lt;Monitors!$H$8,(S425*Monitors!$I$8)+Monitors!$J$8,IF(S425&lt;Monitors!$H$9,(S425*Monitors!$I$9)+Monitors!$J$9,IF(S425&lt;Monitors!$H$10,(S425*Monitors!$I$10)+Monitors!$J$10,IF(S425&lt;Monitors!$H$11,(S425*Monitors!$I$11)+Monitors!$J$11,Monitors!$J$12))))))))</f>
        <v>37.905000000000001</v>
      </c>
      <c r="DH425" s="10">
        <f>$DF425-(Monitors!$B$4*'All Data'!$W425)</f>
        <v>33.775699999999993</v>
      </c>
      <c r="DI425" s="10">
        <f>IF($CX425="Yes",DH425-(Monitors!$E$4*(DG425+(Monitors!$B$4*'All Data'!$W425))),'All Data'!DH425)</f>
        <v>33.775699999999993</v>
      </c>
      <c r="DJ425" s="10">
        <f>IF(DD425="Yes",'All Data'!DI425-(DG425*Monitors!$C$4),'All Data'!DI425)</f>
        <v>33.775699999999993</v>
      </c>
      <c r="DK425" s="10">
        <f>IF($DE425="Yes",DJ425-(DG425*Monitors!$D$4),'All Data'!DJ425)</f>
        <v>33.775699999999993</v>
      </c>
      <c r="DL425" s="10">
        <f>IF($CZ425="Yes",DK425-Monitors!$C$7,'All Data'!DK425)</f>
        <v>33.775699999999993</v>
      </c>
      <c r="DM425" s="10">
        <f>IF($DA425="Yes",DL425-Monitors!$D$7,'All Data'!DL425)</f>
        <v>33.775699999999993</v>
      </c>
      <c r="DN425" s="10">
        <f>IF(DB425="Yes",DM425-((DG425+(W425*Monitors!$B$4))*Monitors!$F$4),'All Data'!DM425)</f>
        <v>33.775699999999993</v>
      </c>
      <c r="DO425" s="8" t="str">
        <f t="shared" si="77"/>
        <v>Yes</v>
      </c>
      <c r="DP425" s="10">
        <v>2.5959024000000004</v>
      </c>
      <c r="DQ425" s="10">
        <v>11.8240976</v>
      </c>
      <c r="DR425" s="10">
        <v>11.8240976</v>
      </c>
      <c r="DS425" s="9">
        <v>18.858719441248546</v>
      </c>
      <c r="DT425" s="9" t="s">
        <v>23</v>
      </c>
      <c r="DU425" s="14">
        <v>0</v>
      </c>
    </row>
    <row r="426" spans="1:125" ht="18" customHeight="1">
      <c r="A426" s="29">
        <v>425</v>
      </c>
      <c r="B426" s="29">
        <v>47</v>
      </c>
      <c r="C426" s="29">
        <v>86</v>
      </c>
      <c r="D426" s="21">
        <v>41575</v>
      </c>
      <c r="E426" s="21">
        <v>41578</v>
      </c>
      <c r="F426" s="21">
        <v>41582</v>
      </c>
      <c r="G426" s="20" t="s">
        <v>4</v>
      </c>
      <c r="H426" s="20" t="s">
        <v>26</v>
      </c>
      <c r="I426" s="22">
        <v>6</v>
      </c>
      <c r="J426" s="20" t="s">
        <v>5</v>
      </c>
      <c r="K426" s="20" t="s">
        <v>26</v>
      </c>
      <c r="L426" s="20" t="s">
        <v>27</v>
      </c>
      <c r="M426" s="23" t="s">
        <v>27</v>
      </c>
      <c r="N426" s="23" t="s">
        <v>7</v>
      </c>
      <c r="O426" s="23" t="s">
        <v>26</v>
      </c>
      <c r="P426" s="24">
        <v>10.6</v>
      </c>
      <c r="Q426" s="24">
        <v>18.8</v>
      </c>
      <c r="R426" s="24">
        <v>21.5</v>
      </c>
      <c r="S426" s="24">
        <v>198.08</v>
      </c>
      <c r="T426" s="24">
        <v>1.78</v>
      </c>
      <c r="U426" s="24">
        <v>1080</v>
      </c>
      <c r="V426" s="24">
        <v>1920</v>
      </c>
      <c r="W426" s="24">
        <v>2.0739999999999998</v>
      </c>
      <c r="X426" s="23" t="s">
        <v>47</v>
      </c>
      <c r="Y426" s="23" t="s">
        <v>47</v>
      </c>
      <c r="Z426" s="24">
        <v>10469</v>
      </c>
      <c r="AA426" s="24">
        <v>60</v>
      </c>
      <c r="AB426" s="24">
        <v>170</v>
      </c>
      <c r="AC426" s="24">
        <v>160</v>
      </c>
      <c r="AD426" s="23" t="s">
        <v>73</v>
      </c>
      <c r="AE426" s="23" t="s">
        <v>23</v>
      </c>
      <c r="AF426" s="23" t="s">
        <v>11</v>
      </c>
      <c r="AG426" s="23"/>
      <c r="AH426" s="23"/>
      <c r="AI426" s="23" t="s">
        <v>12</v>
      </c>
      <c r="AJ426" s="23" t="s">
        <v>23</v>
      </c>
      <c r="AK426" s="23" t="s">
        <v>23</v>
      </c>
      <c r="AL426" s="23" t="s">
        <v>114</v>
      </c>
      <c r="AM426" s="23"/>
      <c r="AN426" s="23" t="s">
        <v>14</v>
      </c>
      <c r="AO426" s="23" t="s">
        <v>14</v>
      </c>
      <c r="AP426" s="23" t="s">
        <v>14</v>
      </c>
      <c r="AQ426" s="23" t="s">
        <v>14</v>
      </c>
      <c r="AR426" s="23"/>
      <c r="AS426" s="23" t="s">
        <v>114</v>
      </c>
      <c r="AT426" s="23"/>
      <c r="AU426" s="23" t="s">
        <v>14</v>
      </c>
      <c r="AV426" s="25" t="s">
        <v>14</v>
      </c>
      <c r="AW426" s="25" t="s">
        <v>14</v>
      </c>
      <c r="AX426" s="26">
        <v>21.5</v>
      </c>
      <c r="AY426" s="26">
        <v>198.08</v>
      </c>
      <c r="AZ426" s="25" t="s">
        <v>14</v>
      </c>
      <c r="BA426" s="25" t="s">
        <v>14</v>
      </c>
      <c r="BB426" s="23" t="s">
        <v>14</v>
      </c>
      <c r="BC426" s="23" t="s">
        <v>15</v>
      </c>
      <c r="BD426" s="23" t="s">
        <v>14</v>
      </c>
      <c r="BE426" s="23" t="s">
        <v>11</v>
      </c>
      <c r="BF426" s="23" t="s">
        <v>193</v>
      </c>
      <c r="BG426" s="23" t="s">
        <v>11</v>
      </c>
      <c r="BH426" s="23" t="s">
        <v>17</v>
      </c>
      <c r="BI426" s="23" t="s">
        <v>14</v>
      </c>
      <c r="BJ426" s="23"/>
      <c r="BK426" s="23" t="s">
        <v>11</v>
      </c>
      <c r="BL426" s="23" t="s">
        <v>11</v>
      </c>
      <c r="BM426" s="23" t="s">
        <v>11</v>
      </c>
      <c r="BN426" s="23"/>
      <c r="BO426" s="24">
        <v>23.2</v>
      </c>
      <c r="BP426" s="24">
        <v>312</v>
      </c>
      <c r="BQ426" s="24">
        <v>312</v>
      </c>
      <c r="BR426" s="24">
        <v>274</v>
      </c>
      <c r="BS426" s="24">
        <v>200</v>
      </c>
      <c r="BT426" s="23"/>
      <c r="BU426" s="23"/>
      <c r="BV426" s="24">
        <v>14.48</v>
      </c>
      <c r="BW426" s="24">
        <v>0.26</v>
      </c>
      <c r="BX426" s="23"/>
      <c r="BY426" s="24">
        <v>0.2</v>
      </c>
      <c r="BZ426" s="27">
        <v>0.26</v>
      </c>
      <c r="CA426" s="27">
        <v>0.2</v>
      </c>
      <c r="CB426" s="25"/>
      <c r="CC426" s="25"/>
      <c r="CD426" s="28">
        <v>14.58</v>
      </c>
      <c r="CE426" s="28">
        <v>0.27</v>
      </c>
      <c r="CF426" s="25"/>
      <c r="CG426" s="28">
        <v>0.22</v>
      </c>
      <c r="CH426" s="28">
        <v>21.09</v>
      </c>
      <c r="CI426" s="28">
        <v>0.5</v>
      </c>
      <c r="CJ426" s="28">
        <v>0.5</v>
      </c>
      <c r="CK426" s="25"/>
      <c r="CL426" s="25"/>
      <c r="CM426" s="28">
        <v>0.5</v>
      </c>
      <c r="CN426" s="25"/>
      <c r="CO426" s="28">
        <v>0</v>
      </c>
      <c r="CP426" s="30" t="s">
        <v>5</v>
      </c>
      <c r="CQ426" s="8">
        <f t="shared" si="67"/>
        <v>10470.516962843294</v>
      </c>
      <c r="CR426" s="8">
        <f t="shared" si="68"/>
        <v>22</v>
      </c>
      <c r="CS426" s="8">
        <f t="shared" si="69"/>
        <v>2.5</v>
      </c>
      <c r="CT426" s="8">
        <f t="shared" si="70"/>
        <v>30</v>
      </c>
      <c r="CU426" s="8">
        <f t="shared" si="71"/>
        <v>300</v>
      </c>
      <c r="CV426" s="10">
        <f t="shared" si="72"/>
        <v>61800.960000000006</v>
      </c>
      <c r="CW426" s="10">
        <f t="shared" si="75"/>
        <v>61.800960000000003</v>
      </c>
      <c r="CX426" s="8" t="str">
        <f t="shared" si="73"/>
        <v>No</v>
      </c>
      <c r="CY426" s="30" t="s">
        <v>11</v>
      </c>
      <c r="CZ426" s="30" t="s">
        <v>11</v>
      </c>
      <c r="DA426" s="31" t="s">
        <v>11</v>
      </c>
      <c r="DB426" s="31" t="s">
        <v>11</v>
      </c>
      <c r="DC426" s="8" t="str">
        <f t="shared" si="74"/>
        <v>No</v>
      </c>
      <c r="DD426" s="8" t="s">
        <v>11</v>
      </c>
      <c r="DE426" s="30" t="s">
        <v>11</v>
      </c>
      <c r="DF426" s="10">
        <f t="shared" si="76"/>
        <v>45.876119999999993</v>
      </c>
      <c r="DG426" s="9">
        <f>IF(S426&lt;Monitors!$H$4,(S426*Monitors!$I$4)+Monitors!$J$4,IF(S426&lt;Monitors!$H$5,(S426*Monitors!$I$5)+Monitors!$J$5,IF(S426&lt;Monitors!$H$6,(S426*Monitors!$I$6)+Monitors!$J$6,IF(S426&lt;Monitors!$H$7,(Monitors!$I$7*S426)+Monitors!$J$7,IF(S426&lt;Monitors!$H$8,(S426*Monitors!$I$8)+Monitors!$J$8,IF(S426&lt;Monitors!$H$9,(S426*Monitors!$I$9)+Monitors!$J$9,IF(S426&lt;Monitors!$H$10,(S426*Monitors!$I$10)+Monitors!$J$10,IF(S426&lt;Monitors!$H$11,(S426*Monitors!$I$11)+Monitors!$J$11,Monitors!$J$12))))))))</f>
        <v>37.903999999999996</v>
      </c>
      <c r="DH426" s="10">
        <f>$DF426-(Monitors!$B$4*'All Data'!$W426)</f>
        <v>33.162499999999994</v>
      </c>
      <c r="DI426" s="10">
        <f>IF($CX426="Yes",DH426-(Monitors!$E$4*(DG426+(Monitors!$B$4*'All Data'!$W426))),'All Data'!DH426)</f>
        <v>33.162499999999994</v>
      </c>
      <c r="DJ426" s="10">
        <f>IF(DD426="Yes",'All Data'!DI426-(DG426*Monitors!$C$4),'All Data'!DI426)</f>
        <v>33.162499999999994</v>
      </c>
      <c r="DK426" s="10">
        <f>IF($DE426="Yes",DJ426-(DG426*Monitors!$D$4),'All Data'!DJ426)</f>
        <v>33.162499999999994</v>
      </c>
      <c r="DL426" s="10">
        <f>IF($CZ426="Yes",DK426-Monitors!$C$7,'All Data'!DK426)</f>
        <v>33.162499999999994</v>
      </c>
      <c r="DM426" s="10">
        <f>IF($DA426="Yes",DL426-Monitors!$D$7,'All Data'!DL426)</f>
        <v>33.162499999999994</v>
      </c>
      <c r="DN426" s="10">
        <f>IF(DB426="Yes",DM426-((DG426+(W426*Monitors!$B$4))*Monitors!$F$4),'All Data'!DM426)</f>
        <v>33.162499999999994</v>
      </c>
      <c r="DO426" s="8" t="str">
        <f t="shared" si="77"/>
        <v>Yes</v>
      </c>
      <c r="DP426" s="10">
        <v>2.4720384000000006</v>
      </c>
      <c r="DQ426" s="10">
        <v>12.0079616</v>
      </c>
      <c r="DR426" s="10">
        <v>12.0079616</v>
      </c>
      <c r="DS426" s="9">
        <v>18.856837669479766</v>
      </c>
      <c r="DT426" s="9" t="s">
        <v>23</v>
      </c>
      <c r="DU426" s="14">
        <v>0</v>
      </c>
    </row>
    <row r="427" spans="1:125" ht="18" customHeight="1">
      <c r="A427" s="29">
        <v>426</v>
      </c>
      <c r="B427" s="29">
        <v>13</v>
      </c>
      <c r="C427" s="29">
        <v>962</v>
      </c>
      <c r="D427" s="21">
        <v>42095</v>
      </c>
      <c r="E427" s="21">
        <v>42037</v>
      </c>
      <c r="F427" s="21">
        <v>42040</v>
      </c>
      <c r="G427" s="20" t="s">
        <v>4</v>
      </c>
      <c r="H427" s="20" t="s">
        <v>26</v>
      </c>
      <c r="I427" s="22">
        <v>6</v>
      </c>
      <c r="J427" s="20" t="s">
        <v>5</v>
      </c>
      <c r="K427" s="20" t="s">
        <v>26</v>
      </c>
      <c r="L427" s="20" t="s">
        <v>6</v>
      </c>
      <c r="M427" s="23" t="s">
        <v>26</v>
      </c>
      <c r="N427" s="23" t="s">
        <v>7</v>
      </c>
      <c r="O427" s="23" t="s">
        <v>26</v>
      </c>
      <c r="P427" s="24">
        <v>9.4</v>
      </c>
      <c r="Q427" s="24">
        <v>17.100000000000001</v>
      </c>
      <c r="R427" s="24">
        <v>19.5</v>
      </c>
      <c r="S427" s="24">
        <v>160.74</v>
      </c>
      <c r="T427" s="24">
        <v>1.78</v>
      </c>
      <c r="U427" s="24">
        <v>1080</v>
      </c>
      <c r="V427" s="24">
        <v>1920</v>
      </c>
      <c r="W427" s="24">
        <v>2.0739999999999998</v>
      </c>
      <c r="X427" s="23" t="s">
        <v>47</v>
      </c>
      <c r="Y427" s="23" t="s">
        <v>47</v>
      </c>
      <c r="Z427" s="24">
        <v>12900</v>
      </c>
      <c r="AA427" s="24">
        <v>60</v>
      </c>
      <c r="AB427" s="24">
        <v>178</v>
      </c>
      <c r="AC427" s="24">
        <v>178</v>
      </c>
      <c r="AD427" s="23" t="s">
        <v>400</v>
      </c>
      <c r="AE427" s="23" t="s">
        <v>23</v>
      </c>
      <c r="AF427" s="23" t="s">
        <v>11</v>
      </c>
      <c r="AG427" s="23" t="s">
        <v>26</v>
      </c>
      <c r="AH427" s="23" t="s">
        <v>26</v>
      </c>
      <c r="AI427" s="23" t="s">
        <v>12</v>
      </c>
      <c r="AJ427" s="23" t="s">
        <v>11</v>
      </c>
      <c r="AK427" s="23" t="s">
        <v>23</v>
      </c>
      <c r="AL427" s="23" t="s">
        <v>404</v>
      </c>
      <c r="AM427" s="23" t="s">
        <v>26</v>
      </c>
      <c r="AN427" s="23" t="s">
        <v>14</v>
      </c>
      <c r="AO427" s="23" t="s">
        <v>14</v>
      </c>
      <c r="AP427" s="23" t="s">
        <v>14</v>
      </c>
      <c r="AQ427" s="23" t="s">
        <v>14</v>
      </c>
      <c r="AR427" s="23"/>
      <c r="AS427" s="23" t="s">
        <v>404</v>
      </c>
      <c r="AT427" s="23" t="s">
        <v>26</v>
      </c>
      <c r="AU427" s="23" t="s">
        <v>14</v>
      </c>
      <c r="AV427" s="25" t="s">
        <v>14</v>
      </c>
      <c r="AW427" s="25" t="s">
        <v>14</v>
      </c>
      <c r="AX427" s="26">
        <v>19.5</v>
      </c>
      <c r="AY427" s="26">
        <v>160.74</v>
      </c>
      <c r="AZ427" s="25" t="s">
        <v>14</v>
      </c>
      <c r="BA427" s="25" t="s">
        <v>14</v>
      </c>
      <c r="BB427" s="23" t="s">
        <v>14</v>
      </c>
      <c r="BC427" s="23" t="s">
        <v>15</v>
      </c>
      <c r="BD427" s="23" t="s">
        <v>26</v>
      </c>
      <c r="BE427" s="23" t="s">
        <v>11</v>
      </c>
      <c r="BF427" s="23" t="s">
        <v>694</v>
      </c>
      <c r="BG427" s="23" t="s">
        <v>11</v>
      </c>
      <c r="BH427" s="23" t="s">
        <v>17</v>
      </c>
      <c r="BI427" s="23" t="s">
        <v>14</v>
      </c>
      <c r="BJ427" s="23"/>
      <c r="BK427" s="23" t="s">
        <v>11</v>
      </c>
      <c r="BL427" s="23" t="s">
        <v>11</v>
      </c>
      <c r="BM427" s="23" t="s">
        <v>11</v>
      </c>
      <c r="BN427" s="23"/>
      <c r="BO427" s="24">
        <v>2.7</v>
      </c>
      <c r="BP427" s="24">
        <v>292</v>
      </c>
      <c r="BQ427" s="24">
        <v>250</v>
      </c>
      <c r="BR427" s="24">
        <v>247.8</v>
      </c>
      <c r="BS427" s="24">
        <v>200</v>
      </c>
      <c r="BT427" s="23"/>
      <c r="BU427" s="23"/>
      <c r="BV427" s="24">
        <v>14.5</v>
      </c>
      <c r="BW427" s="24">
        <v>0.22</v>
      </c>
      <c r="BX427" s="23"/>
      <c r="BY427" s="24">
        <v>0.21</v>
      </c>
      <c r="BZ427" s="27">
        <v>0.22</v>
      </c>
      <c r="CA427" s="27">
        <v>0.21</v>
      </c>
      <c r="CB427" s="25"/>
      <c r="CC427" s="25"/>
      <c r="CD427" s="28">
        <v>14.4</v>
      </c>
      <c r="CE427" s="28">
        <v>0.26</v>
      </c>
      <c r="CF427" s="25"/>
      <c r="CG427" s="28">
        <v>0.25</v>
      </c>
      <c r="CH427" s="28">
        <v>20.16</v>
      </c>
      <c r="CI427" s="28">
        <v>0.5</v>
      </c>
      <c r="CJ427" s="28">
        <v>0.5</v>
      </c>
      <c r="CK427" s="28">
        <v>0</v>
      </c>
      <c r="CL427" s="28">
        <v>0</v>
      </c>
      <c r="CM427" s="28">
        <v>0.5</v>
      </c>
      <c r="CN427" s="25"/>
      <c r="CO427" s="28">
        <v>0</v>
      </c>
      <c r="CP427" s="30" t="s">
        <v>5</v>
      </c>
      <c r="CQ427" s="8">
        <f t="shared" si="67"/>
        <v>12902.82443697897</v>
      </c>
      <c r="CR427" s="8">
        <f t="shared" si="68"/>
        <v>20</v>
      </c>
      <c r="CS427" s="8">
        <f t="shared" si="69"/>
        <v>2.5</v>
      </c>
      <c r="CT427" s="8">
        <f t="shared" si="70"/>
        <v>30</v>
      </c>
      <c r="CU427" s="8">
        <f t="shared" si="71"/>
        <v>200</v>
      </c>
      <c r="CV427" s="10">
        <f t="shared" si="72"/>
        <v>46936.08</v>
      </c>
      <c r="CW427" s="10">
        <f t="shared" si="75"/>
        <v>46.936080000000004</v>
      </c>
      <c r="CX427" s="8" t="str">
        <f t="shared" si="73"/>
        <v>No</v>
      </c>
      <c r="CY427" s="30" t="s">
        <v>11</v>
      </c>
      <c r="CZ427" s="30" t="s">
        <v>11</v>
      </c>
      <c r="DA427" s="31" t="s">
        <v>11</v>
      </c>
      <c r="DB427" s="31" t="s">
        <v>11</v>
      </c>
      <c r="DC427" s="8" t="str">
        <f t="shared" si="74"/>
        <v>No</v>
      </c>
      <c r="DD427" s="8" t="s">
        <v>11</v>
      </c>
      <c r="DE427" s="30" t="s">
        <v>11</v>
      </c>
      <c r="DF427" s="10">
        <f t="shared" si="76"/>
        <v>45.709679999999992</v>
      </c>
      <c r="DG427" s="9">
        <f>IF(S427&lt;Monitors!$H$4,(S427*Monitors!$I$4)+Monitors!$J$4,IF(S427&lt;Monitors!$H$5,(S427*Monitors!$I$5)+Monitors!$J$5,IF(S427&lt;Monitors!$H$6,(S427*Monitors!$I$6)+Monitors!$J$6,IF(S427&lt;Monitors!$H$7,(Monitors!$I$7*S427)+Monitors!$J$7,IF(S427&lt;Monitors!$H$8,(S427*Monitors!$I$8)+Monitors!$J$8,IF(S427&lt;Monitors!$H$9,(S427*Monitors!$I$9)+Monitors!$J$9,IF(S427&lt;Monitors!$H$10,(S427*Monitors!$I$10)+Monitors!$J$10,IF(S427&lt;Monitors!$H$11,(S427*Monitors!$I$11)+Monitors!$J$11,Monitors!$J$12))))))))</f>
        <v>32.987500000000004</v>
      </c>
      <c r="DH427" s="10">
        <f>$DF427-(Monitors!$B$4*'All Data'!$W427)</f>
        <v>32.996059999999993</v>
      </c>
      <c r="DI427" s="10">
        <f>IF($CX427="Yes",DH427-(Monitors!$E$4*(DG427+(Monitors!$B$4*'All Data'!$W427))),'All Data'!DH427)</f>
        <v>32.996059999999993</v>
      </c>
      <c r="DJ427" s="10">
        <f>IF(DD427="Yes",'All Data'!DI427-(DG427*Monitors!$C$4),'All Data'!DI427)</f>
        <v>32.996059999999993</v>
      </c>
      <c r="DK427" s="10">
        <f>IF($DE427="Yes",DJ427-(DG427*Monitors!$D$4),'All Data'!DJ427)</f>
        <v>32.996059999999993</v>
      </c>
      <c r="DL427" s="10">
        <f>IF($CZ427="Yes",DK427-Monitors!$C$7,'All Data'!DK427)</f>
        <v>32.996059999999993</v>
      </c>
      <c r="DM427" s="10">
        <f>IF($DA427="Yes",DL427-Monitors!$D$7,'All Data'!DL427)</f>
        <v>32.996059999999993</v>
      </c>
      <c r="DN427" s="10">
        <f>IF(DB427="Yes",DM427-((DG427+(W427*Monitors!$B$4))*Monitors!$F$4),'All Data'!DM427)</f>
        <v>32.996059999999993</v>
      </c>
      <c r="DO427" s="8" t="str">
        <f t="shared" si="77"/>
        <v>No</v>
      </c>
      <c r="DP427" s="10">
        <v>1.8774432000000003</v>
      </c>
      <c r="DQ427" s="10">
        <v>12.6225568</v>
      </c>
      <c r="DR427" s="10">
        <v>12.6225568</v>
      </c>
      <c r="DS427" s="9">
        <v>15.333239693333889</v>
      </c>
      <c r="DT427" s="9" t="s">
        <v>23</v>
      </c>
      <c r="DU427" s="14">
        <v>0</v>
      </c>
    </row>
    <row r="428" spans="1:125" ht="18" customHeight="1">
      <c r="A428" s="29">
        <v>427</v>
      </c>
      <c r="B428" s="29">
        <v>19</v>
      </c>
      <c r="C428" s="29">
        <v>897</v>
      </c>
      <c r="D428" s="21">
        <v>41514</v>
      </c>
      <c r="E428" s="21">
        <v>41474</v>
      </c>
      <c r="F428" s="21">
        <v>41477</v>
      </c>
      <c r="G428" s="20" t="s">
        <v>4</v>
      </c>
      <c r="H428" s="20"/>
      <c r="I428" s="22">
        <v>6</v>
      </c>
      <c r="J428" s="20" t="s">
        <v>5</v>
      </c>
      <c r="K428" s="20"/>
      <c r="L428" s="20" t="s">
        <v>49</v>
      </c>
      <c r="M428" s="23"/>
      <c r="N428" s="23" t="s">
        <v>7</v>
      </c>
      <c r="O428" s="23"/>
      <c r="P428" s="24">
        <v>10.6</v>
      </c>
      <c r="Q428" s="24">
        <v>18.8</v>
      </c>
      <c r="R428" s="24">
        <v>21.5</v>
      </c>
      <c r="S428" s="24">
        <v>198</v>
      </c>
      <c r="T428" s="24">
        <v>1.78</v>
      </c>
      <c r="U428" s="24">
        <v>1080</v>
      </c>
      <c r="V428" s="24">
        <v>1920</v>
      </c>
      <c r="W428" s="24">
        <v>2.0739999999999998</v>
      </c>
      <c r="X428" s="23" t="s">
        <v>47</v>
      </c>
      <c r="Y428" s="23" t="s">
        <v>47</v>
      </c>
      <c r="Z428" s="24">
        <v>10473</v>
      </c>
      <c r="AA428" s="24">
        <v>60</v>
      </c>
      <c r="AB428" s="24">
        <v>178</v>
      </c>
      <c r="AC428" s="24">
        <v>170</v>
      </c>
      <c r="AD428" s="23" t="s">
        <v>10</v>
      </c>
      <c r="AE428" s="23" t="s">
        <v>11</v>
      </c>
      <c r="AF428" s="23" t="s">
        <v>11</v>
      </c>
      <c r="AG428" s="23"/>
      <c r="AH428" s="23"/>
      <c r="AI428" s="23" t="s">
        <v>12</v>
      </c>
      <c r="AJ428" s="23" t="s">
        <v>23</v>
      </c>
      <c r="AK428" s="23" t="s">
        <v>23</v>
      </c>
      <c r="AL428" s="23" t="s">
        <v>276</v>
      </c>
      <c r="AM428" s="23"/>
      <c r="AN428" s="23" t="s">
        <v>72</v>
      </c>
      <c r="AO428" s="23"/>
      <c r="AP428" s="23" t="s">
        <v>14</v>
      </c>
      <c r="AQ428" s="23"/>
      <c r="AR428" s="23"/>
      <c r="AS428" s="23" t="s">
        <v>276</v>
      </c>
      <c r="AT428" s="23"/>
      <c r="AU428" s="23" t="s">
        <v>63</v>
      </c>
      <c r="AV428" s="25"/>
      <c r="AW428" s="25"/>
      <c r="AX428" s="26">
        <v>21.5</v>
      </c>
      <c r="AY428" s="26">
        <v>198</v>
      </c>
      <c r="AZ428" s="25" t="s">
        <v>72</v>
      </c>
      <c r="BA428" s="25" t="s">
        <v>63</v>
      </c>
      <c r="BB428" s="23"/>
      <c r="BC428" s="23" t="s">
        <v>15</v>
      </c>
      <c r="BD428" s="23"/>
      <c r="BE428" s="23" t="s">
        <v>11</v>
      </c>
      <c r="BF428" s="23" t="s">
        <v>61</v>
      </c>
      <c r="BG428" s="23" t="s">
        <v>11</v>
      </c>
      <c r="BH428" s="23" t="s">
        <v>17</v>
      </c>
      <c r="BI428" s="23"/>
      <c r="BJ428" s="23" t="s">
        <v>18</v>
      </c>
      <c r="BK428" s="23" t="s">
        <v>11</v>
      </c>
      <c r="BL428" s="23" t="s">
        <v>11</v>
      </c>
      <c r="BM428" s="23"/>
      <c r="BN428" s="23"/>
      <c r="BO428" s="24">
        <v>0.3</v>
      </c>
      <c r="BP428" s="24">
        <v>275.39999999999998</v>
      </c>
      <c r="BQ428" s="24">
        <v>250</v>
      </c>
      <c r="BR428" s="24">
        <v>204.8</v>
      </c>
      <c r="BS428" s="24">
        <v>200.3</v>
      </c>
      <c r="BT428" s="23"/>
      <c r="BU428" s="23"/>
      <c r="BV428" s="24">
        <v>14.54</v>
      </c>
      <c r="BW428" s="24">
        <v>0.43</v>
      </c>
      <c r="BX428" s="24">
        <v>0.2</v>
      </c>
      <c r="BY428" s="24">
        <v>0.16</v>
      </c>
      <c r="BZ428" s="27">
        <v>0.43</v>
      </c>
      <c r="CA428" s="27">
        <v>0.16</v>
      </c>
      <c r="CB428" s="25"/>
      <c r="CC428" s="25"/>
      <c r="CD428" s="28">
        <v>14.62</v>
      </c>
      <c r="CE428" s="28">
        <v>0.48</v>
      </c>
      <c r="CF428" s="28">
        <v>0.24</v>
      </c>
      <c r="CG428" s="28">
        <v>0.21</v>
      </c>
      <c r="CH428" s="28">
        <v>21.1</v>
      </c>
      <c r="CI428" s="28">
        <v>1.2</v>
      </c>
      <c r="CJ428" s="28">
        <v>0.5</v>
      </c>
      <c r="CK428" s="25"/>
      <c r="CL428" s="25"/>
      <c r="CM428" s="28">
        <v>0.44</v>
      </c>
      <c r="CN428" s="25"/>
      <c r="CO428" s="28">
        <v>0</v>
      </c>
      <c r="CP428" s="30" t="s">
        <v>5</v>
      </c>
      <c r="CQ428" s="8">
        <f t="shared" si="67"/>
        <v>10474.747474747473</v>
      </c>
      <c r="CR428" s="8">
        <f t="shared" si="68"/>
        <v>22</v>
      </c>
      <c r="CS428" s="8">
        <f t="shared" si="69"/>
        <v>2.5</v>
      </c>
      <c r="CT428" s="8">
        <f t="shared" si="70"/>
        <v>30</v>
      </c>
      <c r="CU428" s="8">
        <f t="shared" si="71"/>
        <v>200</v>
      </c>
      <c r="CV428" s="10">
        <f t="shared" si="72"/>
        <v>54529.2</v>
      </c>
      <c r="CW428" s="10">
        <f t="shared" si="75"/>
        <v>54.529199999999996</v>
      </c>
      <c r="CX428" s="8" t="str">
        <f t="shared" si="73"/>
        <v>No</v>
      </c>
      <c r="CY428" s="30" t="s">
        <v>11</v>
      </c>
      <c r="CZ428" s="30" t="s">
        <v>11</v>
      </c>
      <c r="DA428" s="31" t="s">
        <v>11</v>
      </c>
      <c r="DB428" s="31" t="s">
        <v>11</v>
      </c>
      <c r="DC428" s="8" t="str">
        <f t="shared" si="74"/>
        <v>No</v>
      </c>
      <c r="DD428" s="8" t="s">
        <v>11</v>
      </c>
      <c r="DE428" s="30" t="s">
        <v>11</v>
      </c>
      <c r="DF428" s="10">
        <f t="shared" si="76"/>
        <v>47.028059999999989</v>
      </c>
      <c r="DG428" s="9">
        <f>IF(S428&lt;Monitors!$H$4,(S428*Monitors!$I$4)+Monitors!$J$4,IF(S428&lt;Monitors!$H$5,(S428*Monitors!$I$5)+Monitors!$J$5,IF(S428&lt;Monitors!$H$6,(S428*Monitors!$I$6)+Monitors!$J$6,IF(S428&lt;Monitors!$H$7,(Monitors!$I$7*S428)+Monitors!$J$7,IF(S428&lt;Monitors!$H$8,(S428*Monitors!$I$8)+Monitors!$J$8,IF(S428&lt;Monitors!$H$9,(S428*Monitors!$I$9)+Monitors!$J$9,IF(S428&lt;Monitors!$H$10,(S428*Monitors!$I$10)+Monitors!$J$10,IF(S428&lt;Monitors!$H$11,(S428*Monitors!$I$11)+Monitors!$J$11,Monitors!$J$12))))))))</f>
        <v>37.9</v>
      </c>
      <c r="DH428" s="10">
        <f>$DF428-(Monitors!$B$4*'All Data'!$W428)</f>
        <v>34.314439999999991</v>
      </c>
      <c r="DI428" s="10">
        <f>IF($CX428="Yes",DH428-(Monitors!$E$4*(DG428+(Monitors!$B$4*'All Data'!$W428))),'All Data'!DH428)</f>
        <v>34.314439999999991</v>
      </c>
      <c r="DJ428" s="10">
        <f>IF(DD428="Yes",'All Data'!DI428-(DG428*Monitors!$C$4),'All Data'!DI428)</f>
        <v>34.314439999999991</v>
      </c>
      <c r="DK428" s="10">
        <f>IF($DE428="Yes",DJ428-(DG428*Monitors!$D$4),'All Data'!DJ428)</f>
        <v>34.314439999999991</v>
      </c>
      <c r="DL428" s="10">
        <f>IF($CZ428="Yes",DK428-Monitors!$C$7,'All Data'!DK428)</f>
        <v>34.314439999999991</v>
      </c>
      <c r="DM428" s="10">
        <f>IF($DA428="Yes",DL428-Monitors!$D$7,'All Data'!DL428)</f>
        <v>34.314439999999991</v>
      </c>
      <c r="DN428" s="10">
        <f>IF(DB428="Yes",DM428-((DG428+(W428*Monitors!$B$4))*Monitors!$F$4),'All Data'!DM428)</f>
        <v>34.314439999999991</v>
      </c>
      <c r="DO428" s="8" t="str">
        <f t="shared" si="77"/>
        <v>Yes</v>
      </c>
      <c r="DP428" s="10">
        <v>2.181168</v>
      </c>
      <c r="DQ428" s="10">
        <v>12.358832</v>
      </c>
      <c r="DR428" s="10">
        <v>12.358832</v>
      </c>
      <c r="DS428" s="9">
        <v>18.849310517355313</v>
      </c>
      <c r="DT428" s="9" t="s">
        <v>23</v>
      </c>
      <c r="DU428" s="14">
        <v>0</v>
      </c>
    </row>
    <row r="429" spans="1:125" ht="18" customHeight="1">
      <c r="A429" s="29">
        <v>428</v>
      </c>
      <c r="B429" s="29">
        <v>21</v>
      </c>
      <c r="C429" s="29">
        <v>60</v>
      </c>
      <c r="D429" s="21">
        <v>41713</v>
      </c>
      <c r="E429" s="21">
        <v>41717</v>
      </c>
      <c r="F429" s="21">
        <v>41723</v>
      </c>
      <c r="G429" s="20" t="s">
        <v>182</v>
      </c>
      <c r="H429" s="20" t="s">
        <v>1173</v>
      </c>
      <c r="I429" s="22">
        <v>6</v>
      </c>
      <c r="J429" s="20" t="s">
        <v>5</v>
      </c>
      <c r="K429" s="20" t="s">
        <v>26</v>
      </c>
      <c r="L429" s="20" t="s">
        <v>27</v>
      </c>
      <c r="M429" s="23" t="s">
        <v>27</v>
      </c>
      <c r="N429" s="23" t="s">
        <v>7</v>
      </c>
      <c r="O429" s="23" t="s">
        <v>26</v>
      </c>
      <c r="P429" s="24">
        <v>9.5</v>
      </c>
      <c r="Q429" s="24">
        <v>17</v>
      </c>
      <c r="R429" s="24">
        <v>19.5</v>
      </c>
      <c r="S429" s="24">
        <v>161.5</v>
      </c>
      <c r="T429" s="24">
        <v>1.78</v>
      </c>
      <c r="U429" s="24">
        <v>900</v>
      </c>
      <c r="V429" s="24">
        <v>1600</v>
      </c>
      <c r="W429" s="24">
        <v>1.44</v>
      </c>
      <c r="X429" s="23" t="s">
        <v>40</v>
      </c>
      <c r="Y429" s="23" t="s">
        <v>40</v>
      </c>
      <c r="Z429" s="24">
        <v>8916</v>
      </c>
      <c r="AA429" s="24">
        <v>60</v>
      </c>
      <c r="AB429" s="24">
        <v>160</v>
      </c>
      <c r="AC429" s="24">
        <v>160</v>
      </c>
      <c r="AD429" s="23" t="s">
        <v>300</v>
      </c>
      <c r="AE429" s="23" t="s">
        <v>23</v>
      </c>
      <c r="AF429" s="23" t="s">
        <v>11</v>
      </c>
      <c r="AG429" s="23"/>
      <c r="AH429" s="23"/>
      <c r="AI429" s="23" t="s">
        <v>12</v>
      </c>
      <c r="AJ429" s="23" t="s">
        <v>11</v>
      </c>
      <c r="AK429" s="23" t="s">
        <v>23</v>
      </c>
      <c r="AL429" s="23" t="s">
        <v>129</v>
      </c>
      <c r="AM429" s="23" t="s">
        <v>26</v>
      </c>
      <c r="AN429" s="23" t="s">
        <v>14</v>
      </c>
      <c r="AO429" s="23" t="s">
        <v>26</v>
      </c>
      <c r="AP429" s="23" t="s">
        <v>14</v>
      </c>
      <c r="AQ429" s="23" t="s">
        <v>26</v>
      </c>
      <c r="AR429" s="23"/>
      <c r="AS429" s="23" t="s">
        <v>129</v>
      </c>
      <c r="AT429" s="23" t="s">
        <v>26</v>
      </c>
      <c r="AU429" s="23" t="s">
        <v>14</v>
      </c>
      <c r="AV429" s="25" t="s">
        <v>26</v>
      </c>
      <c r="AW429" s="25" t="s">
        <v>26</v>
      </c>
      <c r="AX429" s="26">
        <v>19.5</v>
      </c>
      <c r="AY429" s="26">
        <v>161.5</v>
      </c>
      <c r="AZ429" s="25" t="s">
        <v>14</v>
      </c>
      <c r="BA429" s="25" t="s">
        <v>14</v>
      </c>
      <c r="BB429" s="23" t="s">
        <v>26</v>
      </c>
      <c r="BC429" s="23" t="s">
        <v>15</v>
      </c>
      <c r="BD429" s="23" t="s">
        <v>26</v>
      </c>
      <c r="BE429" s="23" t="s">
        <v>11</v>
      </c>
      <c r="BF429" s="23" t="s">
        <v>724</v>
      </c>
      <c r="BG429" s="23" t="s">
        <v>11</v>
      </c>
      <c r="BH429" s="23" t="s">
        <v>17</v>
      </c>
      <c r="BI429" s="23" t="s">
        <v>26</v>
      </c>
      <c r="BJ429" s="23"/>
      <c r="BK429" s="23" t="s">
        <v>11</v>
      </c>
      <c r="BL429" s="23" t="s">
        <v>11</v>
      </c>
      <c r="BM429" s="23" t="s">
        <v>11</v>
      </c>
      <c r="BN429" s="23"/>
      <c r="BO429" s="24">
        <v>0</v>
      </c>
      <c r="BP429" s="24">
        <v>266.3</v>
      </c>
      <c r="BQ429" s="24">
        <v>250</v>
      </c>
      <c r="BR429" s="24">
        <v>235.3</v>
      </c>
      <c r="BS429" s="24">
        <v>200</v>
      </c>
      <c r="BT429" s="23"/>
      <c r="BU429" s="23"/>
      <c r="BV429" s="24">
        <v>10.8</v>
      </c>
      <c r="BW429" s="24">
        <v>0.18</v>
      </c>
      <c r="BX429" s="23"/>
      <c r="BY429" s="24">
        <v>0.16</v>
      </c>
      <c r="BZ429" s="27">
        <v>0.18</v>
      </c>
      <c r="CA429" s="27">
        <v>0.16</v>
      </c>
      <c r="CB429" s="25"/>
      <c r="CC429" s="25"/>
      <c r="CD429" s="28">
        <v>10.69</v>
      </c>
      <c r="CE429" s="28">
        <v>0.23</v>
      </c>
      <c r="CF429" s="25"/>
      <c r="CG429" s="28">
        <v>0.2</v>
      </c>
      <c r="CH429" s="28">
        <v>16.350000000000001</v>
      </c>
      <c r="CI429" s="28">
        <v>0.5</v>
      </c>
      <c r="CJ429" s="28">
        <v>0.5</v>
      </c>
      <c r="CK429" s="28">
        <v>0</v>
      </c>
      <c r="CL429" s="28">
        <v>0</v>
      </c>
      <c r="CM429" s="28">
        <v>0.4</v>
      </c>
      <c r="CN429" s="25"/>
      <c r="CO429" s="28">
        <v>0</v>
      </c>
      <c r="CP429" s="30" t="s">
        <v>5</v>
      </c>
      <c r="CQ429" s="8">
        <f t="shared" si="67"/>
        <v>8916.4086687306499</v>
      </c>
      <c r="CR429" s="8">
        <f t="shared" si="68"/>
        <v>20</v>
      </c>
      <c r="CS429" s="8">
        <f t="shared" si="69"/>
        <v>1.5</v>
      </c>
      <c r="CT429" s="8">
        <f t="shared" si="70"/>
        <v>30</v>
      </c>
      <c r="CU429" s="8">
        <f t="shared" si="71"/>
        <v>200</v>
      </c>
      <c r="CV429" s="10">
        <f t="shared" si="72"/>
        <v>43007.450000000004</v>
      </c>
      <c r="CW429" s="10">
        <f t="shared" si="75"/>
        <v>43.007450000000006</v>
      </c>
      <c r="CX429" s="8" t="str">
        <f t="shared" si="73"/>
        <v>No</v>
      </c>
      <c r="CY429" s="30" t="s">
        <v>11</v>
      </c>
      <c r="CZ429" s="30" t="s">
        <v>11</v>
      </c>
      <c r="DA429" s="31" t="s">
        <v>11</v>
      </c>
      <c r="DB429" s="31" t="s">
        <v>11</v>
      </c>
      <c r="DC429" s="8" t="str">
        <f t="shared" si="74"/>
        <v>No</v>
      </c>
      <c r="DD429" s="8" t="s">
        <v>11</v>
      </c>
      <c r="DE429" s="30" t="s">
        <v>11</v>
      </c>
      <c r="DF429" s="10">
        <f t="shared" si="76"/>
        <v>34.137720000000002</v>
      </c>
      <c r="DG429" s="9">
        <f>IF(S429&lt;Monitors!$H$4,(S429*Monitors!$I$4)+Monitors!$J$4,IF(S429&lt;Monitors!$H$5,(S429*Monitors!$I$5)+Monitors!$J$5,IF(S429&lt;Monitors!$H$6,(S429*Monitors!$I$6)+Monitors!$J$6,IF(S429&lt;Monitors!$H$7,(Monitors!$I$7*S429)+Monitors!$J$7,IF(S429&lt;Monitors!$H$8,(S429*Monitors!$I$8)+Monitors!$J$8,IF(S429&lt;Monitors!$H$9,(S429*Monitors!$I$9)+Monitors!$J$9,IF(S429&lt;Monitors!$H$10,(S429*Monitors!$I$10)+Monitors!$J$10,IF(S429&lt;Monitors!$H$11,(S429*Monitors!$I$11)+Monitors!$J$11,Monitors!$J$12))))))))</f>
        <v>33.145833333333336</v>
      </c>
      <c r="DH429" s="10">
        <f>$DF429-(Monitors!$B$4*'All Data'!$W429)</f>
        <v>25.310520000000004</v>
      </c>
      <c r="DI429" s="10">
        <f>IF($CX429="Yes",DH429-(Monitors!$E$4*(DG429+(Monitors!$B$4*'All Data'!$W429))),'All Data'!DH429)</f>
        <v>25.310520000000004</v>
      </c>
      <c r="DJ429" s="10">
        <f>IF(DD429="Yes",'All Data'!DI429-(DG429*Monitors!$C$4),'All Data'!DI429)</f>
        <v>25.310520000000004</v>
      </c>
      <c r="DK429" s="10">
        <f>IF($DE429="Yes",DJ429-(DG429*Monitors!$D$4),'All Data'!DJ429)</f>
        <v>25.310520000000004</v>
      </c>
      <c r="DL429" s="10">
        <f>IF($CZ429="Yes",DK429-Monitors!$C$7,'All Data'!DK429)</f>
        <v>25.310520000000004</v>
      </c>
      <c r="DM429" s="10">
        <f>IF($DA429="Yes",DL429-Monitors!$D$7,'All Data'!DL429)</f>
        <v>25.310520000000004</v>
      </c>
      <c r="DN429" s="10">
        <f>IF(DB429="Yes",DM429-((DG429+(W429*Monitors!$B$4))*Monitors!$F$4),'All Data'!DM429)</f>
        <v>25.310520000000004</v>
      </c>
      <c r="DO429" s="8" t="str">
        <f t="shared" si="77"/>
        <v>Yes</v>
      </c>
      <c r="DP429" s="10">
        <v>1.7202980000000003</v>
      </c>
      <c r="DQ429" s="10">
        <v>9.079702000000001</v>
      </c>
      <c r="DR429" s="10">
        <v>9.079702000000001</v>
      </c>
      <c r="DS429" s="9">
        <v>15.405143192733448</v>
      </c>
      <c r="DT429" s="9" t="s">
        <v>23</v>
      </c>
      <c r="DU429" s="14">
        <v>0</v>
      </c>
    </row>
    <row r="430" spans="1:125" ht="18" customHeight="1">
      <c r="A430" s="29">
        <v>429</v>
      </c>
      <c r="B430" s="29">
        <v>21</v>
      </c>
      <c r="C430" s="29">
        <v>264</v>
      </c>
      <c r="D430" s="21">
        <v>41869</v>
      </c>
      <c r="E430" s="21">
        <v>41876</v>
      </c>
      <c r="F430" s="21">
        <v>41883</v>
      </c>
      <c r="G430" s="20" t="s">
        <v>182</v>
      </c>
      <c r="H430" s="20" t="s">
        <v>1173</v>
      </c>
      <c r="I430" s="22">
        <v>6</v>
      </c>
      <c r="J430" s="20" t="s">
        <v>5</v>
      </c>
      <c r="K430" s="20" t="s">
        <v>26</v>
      </c>
      <c r="L430" s="20" t="s">
        <v>6</v>
      </c>
      <c r="M430" s="23" t="s">
        <v>26</v>
      </c>
      <c r="N430" s="23" t="s">
        <v>7</v>
      </c>
      <c r="O430" s="23" t="s">
        <v>26</v>
      </c>
      <c r="P430" s="24">
        <v>11.8</v>
      </c>
      <c r="Q430" s="24">
        <v>20.9</v>
      </c>
      <c r="R430" s="24">
        <v>23.8</v>
      </c>
      <c r="S430" s="24">
        <v>246.62</v>
      </c>
      <c r="T430" s="24">
        <v>1.78</v>
      </c>
      <c r="U430" s="24">
        <v>1080</v>
      </c>
      <c r="V430" s="24">
        <v>1920</v>
      </c>
      <c r="W430" s="24">
        <v>2.0739999999999998</v>
      </c>
      <c r="X430" s="23" t="s">
        <v>47</v>
      </c>
      <c r="Y430" s="23" t="s">
        <v>47</v>
      </c>
      <c r="Z430" s="24">
        <v>8410</v>
      </c>
      <c r="AA430" s="24">
        <v>60</v>
      </c>
      <c r="AB430" s="24">
        <v>160</v>
      </c>
      <c r="AC430" s="24">
        <v>160</v>
      </c>
      <c r="AD430" s="23" t="s">
        <v>300</v>
      </c>
      <c r="AE430" s="23" t="s">
        <v>23</v>
      </c>
      <c r="AF430" s="23" t="s">
        <v>11</v>
      </c>
      <c r="AG430" s="23" t="s">
        <v>26</v>
      </c>
      <c r="AH430" s="23" t="s">
        <v>26</v>
      </c>
      <c r="AI430" s="23" t="s">
        <v>12</v>
      </c>
      <c r="AJ430" s="23" t="s">
        <v>23</v>
      </c>
      <c r="AK430" s="23" t="s">
        <v>23</v>
      </c>
      <c r="AL430" s="23" t="s">
        <v>129</v>
      </c>
      <c r="AM430" s="23" t="s">
        <v>26</v>
      </c>
      <c r="AN430" s="23" t="s">
        <v>14</v>
      </c>
      <c r="AO430" s="23" t="s">
        <v>26</v>
      </c>
      <c r="AP430" s="23" t="s">
        <v>14</v>
      </c>
      <c r="AQ430" s="23" t="s">
        <v>26</v>
      </c>
      <c r="AR430" s="23"/>
      <c r="AS430" s="23" t="s">
        <v>129</v>
      </c>
      <c r="AT430" s="23" t="s">
        <v>26</v>
      </c>
      <c r="AU430" s="23" t="s">
        <v>14</v>
      </c>
      <c r="AV430" s="25" t="s">
        <v>26</v>
      </c>
      <c r="AW430" s="25" t="s">
        <v>26</v>
      </c>
      <c r="AX430" s="26">
        <v>23.8</v>
      </c>
      <c r="AY430" s="26">
        <v>246.62</v>
      </c>
      <c r="AZ430" s="25" t="s">
        <v>14</v>
      </c>
      <c r="BA430" s="25" t="s">
        <v>14</v>
      </c>
      <c r="BB430" s="23" t="s">
        <v>26</v>
      </c>
      <c r="BC430" s="23" t="s">
        <v>15</v>
      </c>
      <c r="BD430" s="23" t="s">
        <v>26</v>
      </c>
      <c r="BE430" s="23" t="s">
        <v>11</v>
      </c>
      <c r="BF430" s="23" t="s">
        <v>281</v>
      </c>
      <c r="BG430" s="23" t="s">
        <v>11</v>
      </c>
      <c r="BH430" s="23" t="s">
        <v>17</v>
      </c>
      <c r="BI430" s="23" t="s">
        <v>26</v>
      </c>
      <c r="BJ430" s="23"/>
      <c r="BK430" s="23" t="s">
        <v>11</v>
      </c>
      <c r="BL430" s="23" t="s">
        <v>11</v>
      </c>
      <c r="BM430" s="23" t="s">
        <v>11</v>
      </c>
      <c r="BN430" s="23"/>
      <c r="BO430" s="24">
        <v>0</v>
      </c>
      <c r="BP430" s="24">
        <v>290</v>
      </c>
      <c r="BQ430" s="24">
        <v>283.60000000000002</v>
      </c>
      <c r="BR430" s="24">
        <v>240</v>
      </c>
      <c r="BS430" s="24">
        <v>200</v>
      </c>
      <c r="BT430" s="23"/>
      <c r="BU430" s="23"/>
      <c r="BV430" s="24">
        <v>14.55</v>
      </c>
      <c r="BW430" s="24">
        <v>0.2</v>
      </c>
      <c r="BX430" s="23"/>
      <c r="BY430" s="24">
        <v>0.16</v>
      </c>
      <c r="BZ430" s="27">
        <v>0.2</v>
      </c>
      <c r="CA430" s="27">
        <v>0.16</v>
      </c>
      <c r="CB430" s="25"/>
      <c r="CC430" s="25"/>
      <c r="CD430" s="28">
        <v>14.56</v>
      </c>
      <c r="CE430" s="28">
        <v>0.21</v>
      </c>
      <c r="CF430" s="25"/>
      <c r="CG430" s="28">
        <v>0.17</v>
      </c>
      <c r="CH430" s="28">
        <v>23.16</v>
      </c>
      <c r="CI430" s="28">
        <v>0.5</v>
      </c>
      <c r="CJ430" s="28">
        <v>0.5</v>
      </c>
      <c r="CK430" s="28">
        <v>0</v>
      </c>
      <c r="CL430" s="28">
        <v>0</v>
      </c>
      <c r="CM430" s="28">
        <v>0.5</v>
      </c>
      <c r="CN430" s="25"/>
      <c r="CO430" s="28">
        <v>0</v>
      </c>
      <c r="CP430" s="30" t="s">
        <v>5</v>
      </c>
      <c r="CQ430" s="8">
        <f t="shared" si="67"/>
        <v>8409.6991322682661</v>
      </c>
      <c r="CR430" s="8">
        <f t="shared" si="68"/>
        <v>24</v>
      </c>
      <c r="CS430" s="8">
        <f t="shared" si="69"/>
        <v>2.5</v>
      </c>
      <c r="CT430" s="8">
        <f t="shared" si="70"/>
        <v>30</v>
      </c>
      <c r="CU430" s="8">
        <f t="shared" si="71"/>
        <v>200</v>
      </c>
      <c r="CV430" s="10">
        <f t="shared" si="72"/>
        <v>71519.8</v>
      </c>
      <c r="CW430" s="10">
        <f t="shared" si="75"/>
        <v>71.519800000000004</v>
      </c>
      <c r="CX430" s="8" t="str">
        <f t="shared" si="73"/>
        <v>No</v>
      </c>
      <c r="CY430" s="30" t="s">
        <v>11</v>
      </c>
      <c r="CZ430" s="30" t="s">
        <v>11</v>
      </c>
      <c r="DA430" s="31" t="s">
        <v>11</v>
      </c>
      <c r="DB430" s="31" t="s">
        <v>11</v>
      </c>
      <c r="DC430" s="8" t="str">
        <f t="shared" si="74"/>
        <v>No</v>
      </c>
      <c r="DD430" s="8" t="s">
        <v>11</v>
      </c>
      <c r="DE430" s="30" t="s">
        <v>11</v>
      </c>
      <c r="DF430" s="10">
        <f t="shared" si="76"/>
        <v>45.749099999999999</v>
      </c>
      <c r="DG430" s="9">
        <f>IF(S430&lt;Monitors!$H$4,(S430*Monitors!$I$4)+Monitors!$J$4,IF(S430&lt;Monitors!$H$5,(S430*Monitors!$I$5)+Monitors!$J$5,IF(S430&lt;Monitors!$H$6,(S430*Monitors!$I$6)+Monitors!$J$6,IF(S430&lt;Monitors!$H$7,(Monitors!$I$7*S430)+Monitors!$J$7,IF(S430&lt;Monitors!$H$8,(S430*Monitors!$I$8)+Monitors!$J$8,IF(S430&lt;Monitors!$H$9,(S430*Monitors!$I$9)+Monitors!$J$9,IF(S430&lt;Monitors!$H$10,(S430*Monitors!$I$10)+Monitors!$J$10,IF(S430&lt;Monitors!$H$11,(S430*Monitors!$I$11)+Monitors!$J$11,Monitors!$J$12))))))))</f>
        <v>42.324000000000005</v>
      </c>
      <c r="DH430" s="10">
        <f>$DF430-(Monitors!$B$4*'All Data'!$W430)</f>
        <v>33.03548</v>
      </c>
      <c r="DI430" s="10">
        <f>IF($CX430="Yes",DH430-(Monitors!$E$4*(DG430+(Monitors!$B$4*'All Data'!$W430))),'All Data'!DH430)</f>
        <v>33.03548</v>
      </c>
      <c r="DJ430" s="10">
        <f>IF(DD430="Yes",'All Data'!DI430-(DG430*Monitors!$C$4),'All Data'!DI430)</f>
        <v>33.03548</v>
      </c>
      <c r="DK430" s="10">
        <f>IF($DE430="Yes",DJ430-(DG430*Monitors!$D$4),'All Data'!DJ430)</f>
        <v>33.03548</v>
      </c>
      <c r="DL430" s="10">
        <f>IF($CZ430="Yes",DK430-Monitors!$C$7,'All Data'!DK430)</f>
        <v>33.03548</v>
      </c>
      <c r="DM430" s="10">
        <f>IF($DA430="Yes",DL430-Monitors!$D$7,'All Data'!DL430)</f>
        <v>33.03548</v>
      </c>
      <c r="DN430" s="10">
        <f>IF(DB430="Yes",DM430-((DG430+(W430*Monitors!$B$4))*Monitors!$F$4),'All Data'!DM430)</f>
        <v>33.03548</v>
      </c>
      <c r="DO430" s="8" t="str">
        <f t="shared" si="77"/>
        <v>Yes</v>
      </c>
      <c r="DP430" s="10">
        <v>2.8607920000000004</v>
      </c>
      <c r="DQ430" s="10">
        <v>11.689208000000001</v>
      </c>
      <c r="DR430" s="10">
        <v>11.689208000000001</v>
      </c>
      <c r="DS430" s="9">
        <v>23.402549776111616</v>
      </c>
      <c r="DT430" s="9" t="s">
        <v>23</v>
      </c>
      <c r="DU430" s="14">
        <v>0</v>
      </c>
    </row>
    <row r="431" spans="1:125" ht="18" customHeight="1">
      <c r="A431" s="29">
        <v>430</v>
      </c>
      <c r="B431" s="29">
        <v>21</v>
      </c>
      <c r="C431" s="29">
        <v>265</v>
      </c>
      <c r="D431" s="21">
        <v>41869</v>
      </c>
      <c r="E431" s="21">
        <v>42051</v>
      </c>
      <c r="F431" s="21">
        <v>42065</v>
      </c>
      <c r="G431" s="20" t="s">
        <v>233</v>
      </c>
      <c r="H431" s="20" t="s">
        <v>26</v>
      </c>
      <c r="I431" s="22">
        <v>6</v>
      </c>
      <c r="J431" s="20" t="s">
        <v>5</v>
      </c>
      <c r="K431" s="20" t="s">
        <v>26</v>
      </c>
      <c r="L431" s="20" t="s">
        <v>6</v>
      </c>
      <c r="M431" s="23" t="s">
        <v>26</v>
      </c>
      <c r="N431" s="23" t="s">
        <v>7</v>
      </c>
      <c r="O431" s="23" t="s">
        <v>26</v>
      </c>
      <c r="P431" s="24">
        <v>11.8</v>
      </c>
      <c r="Q431" s="24">
        <v>20.9</v>
      </c>
      <c r="R431" s="24">
        <v>23.8</v>
      </c>
      <c r="S431" s="24">
        <v>246.62</v>
      </c>
      <c r="T431" s="24">
        <v>1.78</v>
      </c>
      <c r="U431" s="24">
        <v>1080</v>
      </c>
      <c r="V431" s="24">
        <v>1920</v>
      </c>
      <c r="W431" s="24">
        <v>2.0739999999999998</v>
      </c>
      <c r="X431" s="23" t="s">
        <v>47</v>
      </c>
      <c r="Y431" s="23" t="s">
        <v>47</v>
      </c>
      <c r="Z431" s="24">
        <v>8410</v>
      </c>
      <c r="AA431" s="24">
        <v>60</v>
      </c>
      <c r="AB431" s="24">
        <v>160</v>
      </c>
      <c r="AC431" s="24">
        <v>160</v>
      </c>
      <c r="AD431" s="23" t="s">
        <v>300</v>
      </c>
      <c r="AE431" s="23" t="s">
        <v>23</v>
      </c>
      <c r="AF431" s="23" t="s">
        <v>11</v>
      </c>
      <c r="AG431" s="23" t="s">
        <v>26</v>
      </c>
      <c r="AH431" s="23" t="s">
        <v>26</v>
      </c>
      <c r="AI431" s="23" t="s">
        <v>12</v>
      </c>
      <c r="AJ431" s="23" t="s">
        <v>23</v>
      </c>
      <c r="AK431" s="23" t="s">
        <v>23</v>
      </c>
      <c r="AL431" s="23" t="s">
        <v>114</v>
      </c>
      <c r="AM431" s="23" t="s">
        <v>26</v>
      </c>
      <c r="AN431" s="23" t="s">
        <v>14</v>
      </c>
      <c r="AO431" s="23" t="s">
        <v>26</v>
      </c>
      <c r="AP431" s="23" t="s">
        <v>14</v>
      </c>
      <c r="AQ431" s="23" t="s">
        <v>26</v>
      </c>
      <c r="AR431" s="23"/>
      <c r="AS431" s="23" t="s">
        <v>114</v>
      </c>
      <c r="AT431" s="23" t="s">
        <v>26</v>
      </c>
      <c r="AU431" s="23" t="s">
        <v>14</v>
      </c>
      <c r="AV431" s="25" t="s">
        <v>26</v>
      </c>
      <c r="AW431" s="25" t="s">
        <v>26</v>
      </c>
      <c r="AX431" s="26">
        <v>23.8</v>
      </c>
      <c r="AY431" s="26">
        <v>246.62</v>
      </c>
      <c r="AZ431" s="25" t="s">
        <v>14</v>
      </c>
      <c r="BA431" s="25" t="s">
        <v>14</v>
      </c>
      <c r="BB431" s="23" t="s">
        <v>26</v>
      </c>
      <c r="BC431" s="23" t="s">
        <v>15</v>
      </c>
      <c r="BD431" s="23" t="s">
        <v>26</v>
      </c>
      <c r="BE431" s="23" t="s">
        <v>11</v>
      </c>
      <c r="BF431" s="23" t="s">
        <v>281</v>
      </c>
      <c r="BG431" s="23" t="s">
        <v>11</v>
      </c>
      <c r="BH431" s="23" t="s">
        <v>17</v>
      </c>
      <c r="BI431" s="23" t="s">
        <v>26</v>
      </c>
      <c r="BJ431" s="23"/>
      <c r="BK431" s="23" t="s">
        <v>11</v>
      </c>
      <c r="BL431" s="23" t="s">
        <v>11</v>
      </c>
      <c r="BM431" s="23" t="s">
        <v>11</v>
      </c>
      <c r="BN431" s="23"/>
      <c r="BO431" s="24">
        <v>0</v>
      </c>
      <c r="BP431" s="24">
        <v>290</v>
      </c>
      <c r="BQ431" s="24">
        <v>283.60000000000002</v>
      </c>
      <c r="BR431" s="24">
        <v>240</v>
      </c>
      <c r="BS431" s="24">
        <v>200</v>
      </c>
      <c r="BT431" s="23"/>
      <c r="BU431" s="23"/>
      <c r="BV431" s="24">
        <v>14.55</v>
      </c>
      <c r="BW431" s="24">
        <v>0.2</v>
      </c>
      <c r="BX431" s="23"/>
      <c r="BY431" s="24">
        <v>0.16</v>
      </c>
      <c r="BZ431" s="27">
        <v>0.2</v>
      </c>
      <c r="CA431" s="27">
        <v>0.16</v>
      </c>
      <c r="CB431" s="25"/>
      <c r="CC431" s="25"/>
      <c r="CD431" s="28">
        <v>14.56</v>
      </c>
      <c r="CE431" s="28">
        <v>0.21</v>
      </c>
      <c r="CF431" s="25"/>
      <c r="CG431" s="28">
        <v>0.17</v>
      </c>
      <c r="CH431" s="28">
        <v>23.16</v>
      </c>
      <c r="CI431" s="28">
        <v>0.5</v>
      </c>
      <c r="CJ431" s="28">
        <v>0.5</v>
      </c>
      <c r="CK431" s="28">
        <v>0</v>
      </c>
      <c r="CL431" s="28">
        <v>0</v>
      </c>
      <c r="CM431" s="28">
        <v>0.5</v>
      </c>
      <c r="CN431" s="25"/>
      <c r="CO431" s="28">
        <v>0</v>
      </c>
      <c r="CP431" s="30" t="s">
        <v>5</v>
      </c>
      <c r="CQ431" s="8">
        <f t="shared" si="67"/>
        <v>8409.6991322682661</v>
      </c>
      <c r="CR431" s="8">
        <f t="shared" si="68"/>
        <v>24</v>
      </c>
      <c r="CS431" s="8">
        <f t="shared" si="69"/>
        <v>2.5</v>
      </c>
      <c r="CT431" s="8">
        <f t="shared" si="70"/>
        <v>30</v>
      </c>
      <c r="CU431" s="8">
        <f t="shared" si="71"/>
        <v>200</v>
      </c>
      <c r="CV431" s="10">
        <f t="shared" si="72"/>
        <v>71519.8</v>
      </c>
      <c r="CW431" s="10">
        <f t="shared" si="75"/>
        <v>71.519800000000004</v>
      </c>
      <c r="CX431" s="8" t="str">
        <f t="shared" si="73"/>
        <v>No</v>
      </c>
      <c r="CY431" s="30" t="s">
        <v>11</v>
      </c>
      <c r="CZ431" s="30" t="s">
        <v>11</v>
      </c>
      <c r="DA431" s="31" t="s">
        <v>11</v>
      </c>
      <c r="DB431" s="31" t="s">
        <v>11</v>
      </c>
      <c r="DC431" s="8" t="str">
        <f t="shared" si="74"/>
        <v>No</v>
      </c>
      <c r="DD431" s="8" t="s">
        <v>11</v>
      </c>
      <c r="DE431" s="30" t="s">
        <v>11</v>
      </c>
      <c r="DF431" s="10">
        <f t="shared" si="76"/>
        <v>45.749099999999999</v>
      </c>
      <c r="DG431" s="9">
        <f>IF(S431&lt;Monitors!$H$4,(S431*Monitors!$I$4)+Monitors!$J$4,IF(S431&lt;Monitors!$H$5,(S431*Monitors!$I$5)+Monitors!$J$5,IF(S431&lt;Monitors!$H$6,(S431*Monitors!$I$6)+Monitors!$J$6,IF(S431&lt;Monitors!$H$7,(Monitors!$I$7*S431)+Monitors!$J$7,IF(S431&lt;Monitors!$H$8,(S431*Monitors!$I$8)+Monitors!$J$8,IF(S431&lt;Monitors!$H$9,(S431*Monitors!$I$9)+Monitors!$J$9,IF(S431&lt;Monitors!$H$10,(S431*Monitors!$I$10)+Monitors!$J$10,IF(S431&lt;Monitors!$H$11,(S431*Monitors!$I$11)+Monitors!$J$11,Monitors!$J$12))))))))</f>
        <v>42.324000000000005</v>
      </c>
      <c r="DH431" s="10">
        <f>$DF431-(Monitors!$B$4*'All Data'!$W431)</f>
        <v>33.03548</v>
      </c>
      <c r="DI431" s="10">
        <f>IF($CX431="Yes",DH431-(Monitors!$E$4*(DG431+(Monitors!$B$4*'All Data'!$W431))),'All Data'!DH431)</f>
        <v>33.03548</v>
      </c>
      <c r="DJ431" s="10">
        <f>IF(DD431="Yes",'All Data'!DI431-(DG431*Monitors!$C$4),'All Data'!DI431)</f>
        <v>33.03548</v>
      </c>
      <c r="DK431" s="10">
        <f>IF($DE431="Yes",DJ431-(DG431*Monitors!$D$4),'All Data'!DJ431)</f>
        <v>33.03548</v>
      </c>
      <c r="DL431" s="10">
        <f>IF($CZ431="Yes",DK431-Monitors!$C$7,'All Data'!DK431)</f>
        <v>33.03548</v>
      </c>
      <c r="DM431" s="10">
        <f>IF($DA431="Yes",DL431-Monitors!$D$7,'All Data'!DL431)</f>
        <v>33.03548</v>
      </c>
      <c r="DN431" s="10">
        <f>IF(DB431="Yes",DM431-((DG431+(W431*Monitors!$B$4))*Monitors!$F$4),'All Data'!DM431)</f>
        <v>33.03548</v>
      </c>
      <c r="DO431" s="8" t="str">
        <f t="shared" si="77"/>
        <v>Yes</v>
      </c>
      <c r="DP431" s="10">
        <v>2.8607920000000004</v>
      </c>
      <c r="DQ431" s="10">
        <v>11.689208000000001</v>
      </c>
      <c r="DR431" s="10">
        <v>11.689208000000001</v>
      </c>
      <c r="DS431" s="9">
        <v>23.402549776111616</v>
      </c>
      <c r="DT431" s="9" t="s">
        <v>23</v>
      </c>
      <c r="DU431" s="14">
        <v>0</v>
      </c>
    </row>
    <row r="432" spans="1:125" ht="18" customHeight="1">
      <c r="A432" s="29">
        <v>431</v>
      </c>
      <c r="B432" s="29">
        <v>21</v>
      </c>
      <c r="C432" s="29">
        <v>268</v>
      </c>
      <c r="D432" s="21">
        <v>41926</v>
      </c>
      <c r="E432" s="21">
        <v>42051</v>
      </c>
      <c r="F432" s="21">
        <v>42065</v>
      </c>
      <c r="G432" s="20" t="s">
        <v>233</v>
      </c>
      <c r="H432" s="20" t="s">
        <v>26</v>
      </c>
      <c r="I432" s="22">
        <v>6</v>
      </c>
      <c r="J432" s="20" t="s">
        <v>5</v>
      </c>
      <c r="K432" s="20" t="s">
        <v>26</v>
      </c>
      <c r="L432" s="20" t="s">
        <v>49</v>
      </c>
      <c r="M432" s="23" t="s">
        <v>26</v>
      </c>
      <c r="N432" s="23" t="s">
        <v>7</v>
      </c>
      <c r="O432" s="23" t="s">
        <v>26</v>
      </c>
      <c r="P432" s="24">
        <v>11.8</v>
      </c>
      <c r="Q432" s="24">
        <v>20.9</v>
      </c>
      <c r="R432" s="24">
        <v>23.8</v>
      </c>
      <c r="S432" s="24">
        <v>246.62</v>
      </c>
      <c r="T432" s="24">
        <v>1.78</v>
      </c>
      <c r="U432" s="24">
        <v>1080</v>
      </c>
      <c r="V432" s="24">
        <v>1920</v>
      </c>
      <c r="W432" s="24">
        <v>2.0739999999999998</v>
      </c>
      <c r="X432" s="23" t="s">
        <v>47</v>
      </c>
      <c r="Y432" s="23" t="s">
        <v>47</v>
      </c>
      <c r="Z432" s="24">
        <v>8410</v>
      </c>
      <c r="AA432" s="24">
        <v>60</v>
      </c>
      <c r="AB432" s="24">
        <v>160</v>
      </c>
      <c r="AC432" s="24">
        <v>160</v>
      </c>
      <c r="AD432" s="23" t="s">
        <v>300</v>
      </c>
      <c r="AE432" s="23" t="s">
        <v>23</v>
      </c>
      <c r="AF432" s="23" t="s">
        <v>11</v>
      </c>
      <c r="AG432" s="23" t="s">
        <v>26</v>
      </c>
      <c r="AH432" s="23" t="s">
        <v>26</v>
      </c>
      <c r="AI432" s="23" t="s">
        <v>12</v>
      </c>
      <c r="AJ432" s="23" t="s">
        <v>23</v>
      </c>
      <c r="AK432" s="23" t="s">
        <v>23</v>
      </c>
      <c r="AL432" s="23" t="s">
        <v>114</v>
      </c>
      <c r="AM432" s="23" t="s">
        <v>26</v>
      </c>
      <c r="AN432" s="23" t="s">
        <v>14</v>
      </c>
      <c r="AO432" s="23" t="s">
        <v>26</v>
      </c>
      <c r="AP432" s="23" t="s">
        <v>36</v>
      </c>
      <c r="AQ432" s="23" t="s">
        <v>26</v>
      </c>
      <c r="AR432" s="23"/>
      <c r="AS432" s="23" t="s">
        <v>114</v>
      </c>
      <c r="AT432" s="23" t="s">
        <v>26</v>
      </c>
      <c r="AU432" s="23" t="s">
        <v>14</v>
      </c>
      <c r="AV432" s="25" t="s">
        <v>26</v>
      </c>
      <c r="AW432" s="25" t="s">
        <v>26</v>
      </c>
      <c r="AX432" s="26">
        <v>23.8</v>
      </c>
      <c r="AY432" s="26">
        <v>246.62</v>
      </c>
      <c r="AZ432" s="25" t="s">
        <v>14</v>
      </c>
      <c r="BA432" s="25" t="s">
        <v>14</v>
      </c>
      <c r="BB432" s="23" t="s">
        <v>26</v>
      </c>
      <c r="BC432" s="23" t="s">
        <v>15</v>
      </c>
      <c r="BD432" s="23" t="s">
        <v>26</v>
      </c>
      <c r="BE432" s="23" t="s">
        <v>11</v>
      </c>
      <c r="BF432" s="23" t="s">
        <v>281</v>
      </c>
      <c r="BG432" s="23" t="s">
        <v>11</v>
      </c>
      <c r="BH432" s="23" t="s">
        <v>17</v>
      </c>
      <c r="BI432" s="23" t="s">
        <v>26</v>
      </c>
      <c r="BJ432" s="23"/>
      <c r="BK432" s="23" t="s">
        <v>11</v>
      </c>
      <c r="BL432" s="23" t="s">
        <v>11</v>
      </c>
      <c r="BM432" s="23" t="s">
        <v>11</v>
      </c>
      <c r="BN432" s="23"/>
      <c r="BO432" s="24">
        <v>0</v>
      </c>
      <c r="BP432" s="24">
        <v>290</v>
      </c>
      <c r="BQ432" s="24">
        <v>283.60000000000002</v>
      </c>
      <c r="BR432" s="24">
        <v>240</v>
      </c>
      <c r="BS432" s="24">
        <v>200</v>
      </c>
      <c r="BT432" s="23"/>
      <c r="BU432" s="23"/>
      <c r="BV432" s="24">
        <v>14.55</v>
      </c>
      <c r="BW432" s="24">
        <v>0.2</v>
      </c>
      <c r="BX432" s="23"/>
      <c r="BY432" s="24">
        <v>0.16</v>
      </c>
      <c r="BZ432" s="27">
        <v>0.2</v>
      </c>
      <c r="CA432" s="27">
        <v>0.16</v>
      </c>
      <c r="CB432" s="25"/>
      <c r="CC432" s="25"/>
      <c r="CD432" s="28">
        <v>14.56</v>
      </c>
      <c r="CE432" s="28">
        <v>0.21</v>
      </c>
      <c r="CF432" s="25"/>
      <c r="CG432" s="28">
        <v>0.17</v>
      </c>
      <c r="CH432" s="28">
        <v>23.16</v>
      </c>
      <c r="CI432" s="28">
        <v>0.5</v>
      </c>
      <c r="CJ432" s="28">
        <v>0.5</v>
      </c>
      <c r="CK432" s="28">
        <v>0</v>
      </c>
      <c r="CL432" s="28">
        <v>0</v>
      </c>
      <c r="CM432" s="28">
        <v>0.5</v>
      </c>
      <c r="CN432" s="25"/>
      <c r="CO432" s="28">
        <v>0</v>
      </c>
      <c r="CP432" s="30" t="s">
        <v>5</v>
      </c>
      <c r="CQ432" s="8">
        <f t="shared" si="67"/>
        <v>8409.6991322682661</v>
      </c>
      <c r="CR432" s="8">
        <f t="shared" si="68"/>
        <v>24</v>
      </c>
      <c r="CS432" s="8">
        <f t="shared" si="69"/>
        <v>2.5</v>
      </c>
      <c r="CT432" s="8">
        <f t="shared" si="70"/>
        <v>30</v>
      </c>
      <c r="CU432" s="8">
        <f t="shared" si="71"/>
        <v>200</v>
      </c>
      <c r="CV432" s="10">
        <f t="shared" si="72"/>
        <v>71519.8</v>
      </c>
      <c r="CW432" s="10">
        <f t="shared" si="75"/>
        <v>71.519800000000004</v>
      </c>
      <c r="CX432" s="8" t="str">
        <f t="shared" si="73"/>
        <v>No</v>
      </c>
      <c r="CY432" s="30" t="s">
        <v>11</v>
      </c>
      <c r="CZ432" s="30" t="s">
        <v>11</v>
      </c>
      <c r="DA432" s="31" t="s">
        <v>11</v>
      </c>
      <c r="DB432" s="31" t="s">
        <v>11</v>
      </c>
      <c r="DC432" s="8" t="str">
        <f t="shared" si="74"/>
        <v>No</v>
      </c>
      <c r="DD432" s="8" t="s">
        <v>11</v>
      </c>
      <c r="DE432" s="30" t="s">
        <v>11</v>
      </c>
      <c r="DF432" s="10">
        <f t="shared" si="76"/>
        <v>45.749099999999999</v>
      </c>
      <c r="DG432" s="9">
        <f>IF(S432&lt;Monitors!$H$4,(S432*Monitors!$I$4)+Monitors!$J$4,IF(S432&lt;Monitors!$H$5,(S432*Monitors!$I$5)+Monitors!$J$5,IF(S432&lt;Monitors!$H$6,(S432*Monitors!$I$6)+Monitors!$J$6,IF(S432&lt;Monitors!$H$7,(Monitors!$I$7*S432)+Monitors!$J$7,IF(S432&lt;Monitors!$H$8,(S432*Monitors!$I$8)+Monitors!$J$8,IF(S432&lt;Monitors!$H$9,(S432*Monitors!$I$9)+Monitors!$J$9,IF(S432&lt;Monitors!$H$10,(S432*Monitors!$I$10)+Monitors!$J$10,IF(S432&lt;Monitors!$H$11,(S432*Monitors!$I$11)+Monitors!$J$11,Monitors!$J$12))))))))</f>
        <v>42.324000000000005</v>
      </c>
      <c r="DH432" s="10">
        <f>$DF432-(Monitors!$B$4*'All Data'!$W432)</f>
        <v>33.03548</v>
      </c>
      <c r="DI432" s="10">
        <f>IF($CX432="Yes",DH432-(Monitors!$E$4*(DG432+(Monitors!$B$4*'All Data'!$W432))),'All Data'!DH432)</f>
        <v>33.03548</v>
      </c>
      <c r="DJ432" s="10">
        <f>IF(DD432="Yes",'All Data'!DI432-(DG432*Monitors!$C$4),'All Data'!DI432)</f>
        <v>33.03548</v>
      </c>
      <c r="DK432" s="10">
        <f>IF($DE432="Yes",DJ432-(DG432*Monitors!$D$4),'All Data'!DJ432)</f>
        <v>33.03548</v>
      </c>
      <c r="DL432" s="10">
        <f>IF($CZ432="Yes",DK432-Monitors!$C$7,'All Data'!DK432)</f>
        <v>33.03548</v>
      </c>
      <c r="DM432" s="10">
        <f>IF($DA432="Yes",DL432-Monitors!$D$7,'All Data'!DL432)</f>
        <v>33.03548</v>
      </c>
      <c r="DN432" s="10">
        <f>IF(DB432="Yes",DM432-((DG432+(W432*Monitors!$B$4))*Monitors!$F$4),'All Data'!DM432)</f>
        <v>33.03548</v>
      </c>
      <c r="DO432" s="8" t="str">
        <f t="shared" si="77"/>
        <v>Yes</v>
      </c>
      <c r="DP432" s="10">
        <v>2.8607920000000004</v>
      </c>
      <c r="DQ432" s="10">
        <v>11.689208000000001</v>
      </c>
      <c r="DR432" s="10">
        <v>11.689208000000001</v>
      </c>
      <c r="DS432" s="9">
        <v>23.402549776111616</v>
      </c>
      <c r="DT432" s="9" t="s">
        <v>23</v>
      </c>
      <c r="DU432" s="14">
        <v>0</v>
      </c>
    </row>
    <row r="433" spans="1:125" ht="18" customHeight="1">
      <c r="A433" s="29">
        <v>432</v>
      </c>
      <c r="B433" s="29">
        <v>42</v>
      </c>
      <c r="C433" s="29">
        <v>1430</v>
      </c>
      <c r="D433" s="21">
        <v>41440</v>
      </c>
      <c r="E433" s="21">
        <v>41434</v>
      </c>
      <c r="F433" s="21">
        <v>41467</v>
      </c>
      <c r="G433" s="20" t="s">
        <v>4</v>
      </c>
      <c r="H433" s="20"/>
      <c r="I433" s="22">
        <v>6</v>
      </c>
      <c r="J433" s="20" t="s">
        <v>5</v>
      </c>
      <c r="K433" s="20"/>
      <c r="L433" s="20" t="s">
        <v>6</v>
      </c>
      <c r="M433" s="23"/>
      <c r="N433" s="23" t="s">
        <v>7</v>
      </c>
      <c r="O433" s="23"/>
      <c r="P433" s="24">
        <v>10.6</v>
      </c>
      <c r="Q433" s="24">
        <v>18.8</v>
      </c>
      <c r="R433" s="24">
        <v>21.5</v>
      </c>
      <c r="S433" s="24">
        <v>198</v>
      </c>
      <c r="T433" s="24">
        <v>1.78</v>
      </c>
      <c r="U433" s="24">
        <v>1080</v>
      </c>
      <c r="V433" s="24">
        <v>1920</v>
      </c>
      <c r="W433" s="24">
        <v>2.0739999999999998</v>
      </c>
      <c r="X433" s="23" t="s">
        <v>47</v>
      </c>
      <c r="Y433" s="23" t="s">
        <v>47</v>
      </c>
      <c r="Z433" s="24">
        <v>10473</v>
      </c>
      <c r="AA433" s="24">
        <v>60</v>
      </c>
      <c r="AB433" s="24">
        <v>170</v>
      </c>
      <c r="AC433" s="24">
        <v>160</v>
      </c>
      <c r="AD433" s="23" t="s">
        <v>10</v>
      </c>
      <c r="AE433" s="23" t="s">
        <v>11</v>
      </c>
      <c r="AF433" s="23" t="s">
        <v>11</v>
      </c>
      <c r="AG433" s="23"/>
      <c r="AH433" s="23"/>
      <c r="AI433" s="23" t="s">
        <v>12</v>
      </c>
      <c r="AJ433" s="23" t="s">
        <v>11</v>
      </c>
      <c r="AK433" s="23" t="s">
        <v>11</v>
      </c>
      <c r="AL433" s="23" t="s">
        <v>25</v>
      </c>
      <c r="AM433" s="23"/>
      <c r="AN433" s="23" t="s">
        <v>14</v>
      </c>
      <c r="AO433" s="23"/>
      <c r="AP433" s="23" t="s">
        <v>36</v>
      </c>
      <c r="AQ433" s="23"/>
      <c r="AR433" s="23"/>
      <c r="AS433" s="23" t="s">
        <v>25</v>
      </c>
      <c r="AT433" s="23"/>
      <c r="AU433" s="23" t="s">
        <v>14</v>
      </c>
      <c r="AV433" s="25"/>
      <c r="AW433" s="25"/>
      <c r="AX433" s="26">
        <v>21.5</v>
      </c>
      <c r="AY433" s="26">
        <v>198</v>
      </c>
      <c r="AZ433" s="25" t="s">
        <v>14</v>
      </c>
      <c r="BA433" s="25" t="s">
        <v>14</v>
      </c>
      <c r="BB433" s="23"/>
      <c r="BC433" s="23" t="s">
        <v>15</v>
      </c>
      <c r="BD433" s="23"/>
      <c r="BE433" s="23" t="s">
        <v>11</v>
      </c>
      <c r="BF433" s="23" t="s">
        <v>61</v>
      </c>
      <c r="BG433" s="23" t="s">
        <v>11</v>
      </c>
      <c r="BH433" s="23" t="s">
        <v>17</v>
      </c>
      <c r="BI433" s="23"/>
      <c r="BJ433" s="23" t="s">
        <v>18</v>
      </c>
      <c r="BK433" s="23" t="s">
        <v>11</v>
      </c>
      <c r="BL433" s="23" t="s">
        <v>11</v>
      </c>
      <c r="BM433" s="23"/>
      <c r="BN433" s="23"/>
      <c r="BO433" s="24">
        <v>20.8</v>
      </c>
      <c r="BP433" s="24">
        <v>220.4</v>
      </c>
      <c r="BQ433" s="24">
        <v>250</v>
      </c>
      <c r="BR433" s="24">
        <v>171.7</v>
      </c>
      <c r="BS433" s="24">
        <v>201</v>
      </c>
      <c r="BT433" s="23"/>
      <c r="BU433" s="23"/>
      <c r="BV433" s="24">
        <v>14.6</v>
      </c>
      <c r="BW433" s="24">
        <v>0.17</v>
      </c>
      <c r="BX433" s="23"/>
      <c r="BY433" s="24">
        <v>0.15</v>
      </c>
      <c r="BZ433" s="27">
        <v>0.17</v>
      </c>
      <c r="CA433" s="27">
        <v>0.15</v>
      </c>
      <c r="CB433" s="25"/>
      <c r="CC433" s="25"/>
      <c r="CD433" s="28">
        <v>14.63</v>
      </c>
      <c r="CE433" s="28">
        <v>0.27</v>
      </c>
      <c r="CF433" s="25"/>
      <c r="CG433" s="28">
        <v>0.24</v>
      </c>
      <c r="CH433" s="28">
        <v>21.1</v>
      </c>
      <c r="CI433" s="28">
        <v>0.5</v>
      </c>
      <c r="CJ433" s="28">
        <v>0.5</v>
      </c>
      <c r="CK433" s="25"/>
      <c r="CL433" s="25"/>
      <c r="CM433" s="28">
        <v>0.51</v>
      </c>
      <c r="CN433" s="25"/>
      <c r="CO433" s="28">
        <v>0</v>
      </c>
      <c r="CP433" s="30" t="s">
        <v>5</v>
      </c>
      <c r="CQ433" s="8">
        <f t="shared" si="67"/>
        <v>10474.747474747473</v>
      </c>
      <c r="CR433" s="8">
        <f t="shared" si="68"/>
        <v>22</v>
      </c>
      <c r="CS433" s="8">
        <f t="shared" si="69"/>
        <v>2.5</v>
      </c>
      <c r="CT433" s="8">
        <f t="shared" si="70"/>
        <v>30</v>
      </c>
      <c r="CU433" s="8">
        <f t="shared" si="71"/>
        <v>200</v>
      </c>
      <c r="CV433" s="10">
        <f t="shared" si="72"/>
        <v>43639.200000000004</v>
      </c>
      <c r="CW433" s="10">
        <f t="shared" si="75"/>
        <v>43.639200000000002</v>
      </c>
      <c r="CX433" s="8" t="str">
        <f t="shared" si="73"/>
        <v>No</v>
      </c>
      <c r="CY433" s="30" t="s">
        <v>11</v>
      </c>
      <c r="CZ433" s="30" t="s">
        <v>11</v>
      </c>
      <c r="DA433" s="31" t="s">
        <v>11</v>
      </c>
      <c r="DB433" s="31" t="s">
        <v>11</v>
      </c>
      <c r="DC433" s="8" t="str">
        <f t="shared" si="74"/>
        <v>No</v>
      </c>
      <c r="DD433" s="8" t="s">
        <v>11</v>
      </c>
      <c r="DE433" s="30" t="s">
        <v>11</v>
      </c>
      <c r="DF433" s="10">
        <f t="shared" si="76"/>
        <v>45.731579999999994</v>
      </c>
      <c r="DG433" s="9">
        <f>IF(S433&lt;Monitors!$H$4,(S433*Monitors!$I$4)+Monitors!$J$4,IF(S433&lt;Monitors!$H$5,(S433*Monitors!$I$5)+Monitors!$J$5,IF(S433&lt;Monitors!$H$6,(S433*Monitors!$I$6)+Monitors!$J$6,IF(S433&lt;Monitors!$H$7,(Monitors!$I$7*S433)+Monitors!$J$7,IF(S433&lt;Monitors!$H$8,(S433*Monitors!$I$8)+Monitors!$J$8,IF(S433&lt;Monitors!$H$9,(S433*Monitors!$I$9)+Monitors!$J$9,IF(S433&lt;Monitors!$H$10,(S433*Monitors!$I$10)+Monitors!$J$10,IF(S433&lt;Monitors!$H$11,(S433*Monitors!$I$11)+Monitors!$J$11,Monitors!$J$12))))))))</f>
        <v>37.9</v>
      </c>
      <c r="DH433" s="10">
        <f>$DF433-(Monitors!$B$4*'All Data'!$W433)</f>
        <v>33.017959999999995</v>
      </c>
      <c r="DI433" s="10">
        <f>IF($CX433="Yes",DH433-(Monitors!$E$4*(DG433+(Monitors!$B$4*'All Data'!$W433))),'All Data'!DH433)</f>
        <v>33.017959999999995</v>
      </c>
      <c r="DJ433" s="10">
        <f>IF(DD433="Yes",'All Data'!DI433-(DG433*Monitors!$C$4),'All Data'!DI433)</f>
        <v>33.017959999999995</v>
      </c>
      <c r="DK433" s="10">
        <f>IF($DE433="Yes",DJ433-(DG433*Monitors!$D$4),'All Data'!DJ433)</f>
        <v>33.017959999999995</v>
      </c>
      <c r="DL433" s="10">
        <f>IF($CZ433="Yes",DK433-Monitors!$C$7,'All Data'!DK433)</f>
        <v>33.017959999999995</v>
      </c>
      <c r="DM433" s="10">
        <f>IF($DA433="Yes",DL433-Monitors!$D$7,'All Data'!DL433)</f>
        <v>33.017959999999995</v>
      </c>
      <c r="DN433" s="10">
        <f>IF(DB433="Yes",DM433-((DG433+(W433*Monitors!$B$4))*Monitors!$F$4),'All Data'!DM433)</f>
        <v>33.017959999999995</v>
      </c>
      <c r="DO433" s="8" t="str">
        <f t="shared" si="77"/>
        <v>Yes</v>
      </c>
      <c r="DP433" s="10">
        <v>1.7455680000000002</v>
      </c>
      <c r="DQ433" s="10">
        <v>12.854431999999999</v>
      </c>
      <c r="DR433" s="10">
        <v>12.854431999999999</v>
      </c>
      <c r="DS433" s="9">
        <v>18.849310517355313</v>
      </c>
      <c r="DT433" s="9" t="s">
        <v>23</v>
      </c>
      <c r="DU433" s="14">
        <v>0</v>
      </c>
    </row>
    <row r="434" spans="1:125" ht="18" customHeight="1">
      <c r="A434" s="29">
        <v>433</v>
      </c>
      <c r="B434" s="29">
        <v>21</v>
      </c>
      <c r="C434" s="29">
        <v>267</v>
      </c>
      <c r="D434" s="21">
        <v>41926</v>
      </c>
      <c r="E434" s="21">
        <v>41933</v>
      </c>
      <c r="F434" s="21">
        <v>41936</v>
      </c>
      <c r="G434" s="20" t="s">
        <v>182</v>
      </c>
      <c r="H434" s="20" t="s">
        <v>1173</v>
      </c>
      <c r="I434" s="22">
        <v>6</v>
      </c>
      <c r="J434" s="20" t="s">
        <v>5</v>
      </c>
      <c r="K434" s="20" t="s">
        <v>26</v>
      </c>
      <c r="L434" s="20" t="s">
        <v>49</v>
      </c>
      <c r="M434" s="23" t="s">
        <v>26</v>
      </c>
      <c r="N434" s="23" t="s">
        <v>7</v>
      </c>
      <c r="O434" s="23" t="s">
        <v>26</v>
      </c>
      <c r="P434" s="24">
        <v>11.8</v>
      </c>
      <c r="Q434" s="24">
        <v>20.9</v>
      </c>
      <c r="R434" s="24">
        <v>23.8</v>
      </c>
      <c r="S434" s="24">
        <v>246.62</v>
      </c>
      <c r="T434" s="24">
        <v>1.78</v>
      </c>
      <c r="U434" s="24">
        <v>1080</v>
      </c>
      <c r="V434" s="24">
        <v>1920</v>
      </c>
      <c r="W434" s="24">
        <v>2.0739999999999998</v>
      </c>
      <c r="X434" s="23" t="s">
        <v>47</v>
      </c>
      <c r="Y434" s="23" t="s">
        <v>47</v>
      </c>
      <c r="Z434" s="24">
        <v>8410</v>
      </c>
      <c r="AA434" s="24">
        <v>60</v>
      </c>
      <c r="AB434" s="24">
        <v>160</v>
      </c>
      <c r="AC434" s="24">
        <v>160</v>
      </c>
      <c r="AD434" s="23" t="s">
        <v>300</v>
      </c>
      <c r="AE434" s="23" t="s">
        <v>23</v>
      </c>
      <c r="AF434" s="23" t="s">
        <v>11</v>
      </c>
      <c r="AG434" s="23" t="s">
        <v>26</v>
      </c>
      <c r="AH434" s="23" t="s">
        <v>26</v>
      </c>
      <c r="AI434" s="23" t="s">
        <v>12</v>
      </c>
      <c r="AJ434" s="23" t="s">
        <v>23</v>
      </c>
      <c r="AK434" s="23" t="s">
        <v>23</v>
      </c>
      <c r="AL434" s="23" t="s">
        <v>129</v>
      </c>
      <c r="AM434" s="23" t="s">
        <v>26</v>
      </c>
      <c r="AN434" s="23" t="s">
        <v>14</v>
      </c>
      <c r="AO434" s="23" t="s">
        <v>26</v>
      </c>
      <c r="AP434" s="23" t="s">
        <v>36</v>
      </c>
      <c r="AQ434" s="23" t="s">
        <v>26</v>
      </c>
      <c r="AR434" s="23"/>
      <c r="AS434" s="23" t="s">
        <v>129</v>
      </c>
      <c r="AT434" s="23" t="s">
        <v>26</v>
      </c>
      <c r="AU434" s="23" t="s">
        <v>14</v>
      </c>
      <c r="AV434" s="25" t="s">
        <v>26</v>
      </c>
      <c r="AW434" s="25" t="s">
        <v>26</v>
      </c>
      <c r="AX434" s="26">
        <v>23.8</v>
      </c>
      <c r="AY434" s="26">
        <v>246.62</v>
      </c>
      <c r="AZ434" s="25" t="s">
        <v>14</v>
      </c>
      <c r="BA434" s="25" t="s">
        <v>14</v>
      </c>
      <c r="BB434" s="23" t="s">
        <v>26</v>
      </c>
      <c r="BC434" s="23" t="s">
        <v>15</v>
      </c>
      <c r="BD434" s="23" t="s">
        <v>26</v>
      </c>
      <c r="BE434" s="23" t="s">
        <v>11</v>
      </c>
      <c r="BF434" s="23" t="s">
        <v>281</v>
      </c>
      <c r="BG434" s="23" t="s">
        <v>11</v>
      </c>
      <c r="BH434" s="23" t="s">
        <v>17</v>
      </c>
      <c r="BI434" s="23" t="s">
        <v>26</v>
      </c>
      <c r="BJ434" s="23"/>
      <c r="BK434" s="23" t="s">
        <v>11</v>
      </c>
      <c r="BL434" s="23" t="s">
        <v>11</v>
      </c>
      <c r="BM434" s="23" t="s">
        <v>11</v>
      </c>
      <c r="BN434" s="23"/>
      <c r="BO434" s="24">
        <v>0</v>
      </c>
      <c r="BP434" s="24">
        <v>290</v>
      </c>
      <c r="BQ434" s="24">
        <v>283.60000000000002</v>
      </c>
      <c r="BR434" s="24">
        <v>240</v>
      </c>
      <c r="BS434" s="24">
        <v>200</v>
      </c>
      <c r="BT434" s="23"/>
      <c r="BU434" s="23"/>
      <c r="BV434" s="24">
        <v>14.55</v>
      </c>
      <c r="BW434" s="24">
        <v>0.2</v>
      </c>
      <c r="BX434" s="23"/>
      <c r="BY434" s="24">
        <v>0.16</v>
      </c>
      <c r="BZ434" s="27">
        <v>0.2</v>
      </c>
      <c r="CA434" s="27">
        <v>0.16</v>
      </c>
      <c r="CB434" s="25"/>
      <c r="CC434" s="25"/>
      <c r="CD434" s="28">
        <v>14.56</v>
      </c>
      <c r="CE434" s="28">
        <v>0.21</v>
      </c>
      <c r="CF434" s="25"/>
      <c r="CG434" s="28">
        <v>0.17</v>
      </c>
      <c r="CH434" s="28">
        <v>23.16</v>
      </c>
      <c r="CI434" s="28">
        <v>0.5</v>
      </c>
      <c r="CJ434" s="28">
        <v>0.5</v>
      </c>
      <c r="CK434" s="28">
        <v>0</v>
      </c>
      <c r="CL434" s="28">
        <v>0</v>
      </c>
      <c r="CM434" s="28">
        <v>0.5</v>
      </c>
      <c r="CN434" s="25"/>
      <c r="CO434" s="28">
        <v>0</v>
      </c>
      <c r="CP434" s="30" t="s">
        <v>5</v>
      </c>
      <c r="CQ434" s="8">
        <f t="shared" si="67"/>
        <v>8409.6991322682661</v>
      </c>
      <c r="CR434" s="8">
        <f t="shared" si="68"/>
        <v>24</v>
      </c>
      <c r="CS434" s="8">
        <f t="shared" si="69"/>
        <v>2.5</v>
      </c>
      <c r="CT434" s="8">
        <f t="shared" si="70"/>
        <v>30</v>
      </c>
      <c r="CU434" s="8">
        <f t="shared" si="71"/>
        <v>200</v>
      </c>
      <c r="CV434" s="10">
        <f t="shared" si="72"/>
        <v>71519.8</v>
      </c>
      <c r="CW434" s="10">
        <f t="shared" si="75"/>
        <v>71.519800000000004</v>
      </c>
      <c r="CX434" s="8" t="str">
        <f t="shared" si="73"/>
        <v>No</v>
      </c>
      <c r="CY434" s="30" t="s">
        <v>11</v>
      </c>
      <c r="CZ434" s="30" t="s">
        <v>11</v>
      </c>
      <c r="DA434" s="31" t="s">
        <v>11</v>
      </c>
      <c r="DB434" s="31" t="s">
        <v>11</v>
      </c>
      <c r="DC434" s="8" t="str">
        <f t="shared" si="74"/>
        <v>No</v>
      </c>
      <c r="DD434" s="8" t="s">
        <v>11</v>
      </c>
      <c r="DE434" s="30" t="s">
        <v>11</v>
      </c>
      <c r="DF434" s="10">
        <f t="shared" si="76"/>
        <v>45.749099999999999</v>
      </c>
      <c r="DG434" s="9">
        <f>IF(S434&lt;Monitors!$H$4,(S434*Monitors!$I$4)+Monitors!$J$4,IF(S434&lt;Monitors!$H$5,(S434*Monitors!$I$5)+Monitors!$J$5,IF(S434&lt;Monitors!$H$6,(S434*Monitors!$I$6)+Monitors!$J$6,IF(S434&lt;Monitors!$H$7,(Monitors!$I$7*S434)+Monitors!$J$7,IF(S434&lt;Monitors!$H$8,(S434*Monitors!$I$8)+Monitors!$J$8,IF(S434&lt;Monitors!$H$9,(S434*Monitors!$I$9)+Monitors!$J$9,IF(S434&lt;Monitors!$H$10,(S434*Monitors!$I$10)+Monitors!$J$10,IF(S434&lt;Monitors!$H$11,(S434*Monitors!$I$11)+Monitors!$J$11,Monitors!$J$12))))))))</f>
        <v>42.324000000000005</v>
      </c>
      <c r="DH434" s="10">
        <f>$DF434-(Monitors!$B$4*'All Data'!$W434)</f>
        <v>33.03548</v>
      </c>
      <c r="DI434" s="10">
        <f>IF($CX434="Yes",DH434-(Monitors!$E$4*(DG434+(Monitors!$B$4*'All Data'!$W434))),'All Data'!DH434)</f>
        <v>33.03548</v>
      </c>
      <c r="DJ434" s="10">
        <f>IF(DD434="Yes",'All Data'!DI434-(DG434*Monitors!$C$4),'All Data'!DI434)</f>
        <v>33.03548</v>
      </c>
      <c r="DK434" s="10">
        <f>IF($DE434="Yes",DJ434-(DG434*Monitors!$D$4),'All Data'!DJ434)</f>
        <v>33.03548</v>
      </c>
      <c r="DL434" s="10">
        <f>IF($CZ434="Yes",DK434-Monitors!$C$7,'All Data'!DK434)</f>
        <v>33.03548</v>
      </c>
      <c r="DM434" s="10">
        <f>IF($DA434="Yes",DL434-Monitors!$D$7,'All Data'!DL434)</f>
        <v>33.03548</v>
      </c>
      <c r="DN434" s="10">
        <f>IF(DB434="Yes",DM434-((DG434+(W434*Monitors!$B$4))*Monitors!$F$4),'All Data'!DM434)</f>
        <v>33.03548</v>
      </c>
      <c r="DO434" s="8" t="str">
        <f t="shared" si="77"/>
        <v>Yes</v>
      </c>
      <c r="DP434" s="10">
        <v>2.8607920000000004</v>
      </c>
      <c r="DQ434" s="10">
        <v>11.689208000000001</v>
      </c>
      <c r="DR434" s="10">
        <v>11.689208000000001</v>
      </c>
      <c r="DS434" s="9">
        <v>23.402549776111616</v>
      </c>
      <c r="DT434" s="9" t="s">
        <v>23</v>
      </c>
      <c r="DU434" s="14">
        <v>0</v>
      </c>
    </row>
    <row r="435" spans="1:125" ht="18" customHeight="1">
      <c r="A435" s="29">
        <v>434</v>
      </c>
      <c r="B435" s="29">
        <v>12</v>
      </c>
      <c r="C435" s="29">
        <v>764</v>
      </c>
      <c r="D435" s="21">
        <v>41944</v>
      </c>
      <c r="E435" s="21">
        <v>41897</v>
      </c>
      <c r="F435" s="21">
        <v>41901</v>
      </c>
      <c r="G435" s="20" t="s">
        <v>337</v>
      </c>
      <c r="H435" s="20"/>
      <c r="I435" s="22">
        <v>6</v>
      </c>
      <c r="J435" s="20" t="s">
        <v>5</v>
      </c>
      <c r="K435" s="20"/>
      <c r="L435" s="20" t="s">
        <v>6</v>
      </c>
      <c r="M435" s="23"/>
      <c r="N435" s="23" t="s">
        <v>7</v>
      </c>
      <c r="O435" s="23"/>
      <c r="P435" s="24">
        <v>10.6</v>
      </c>
      <c r="Q435" s="24">
        <v>18.8</v>
      </c>
      <c r="R435" s="24">
        <v>21.5</v>
      </c>
      <c r="S435" s="24">
        <v>198.1</v>
      </c>
      <c r="T435" s="24">
        <v>1.78</v>
      </c>
      <c r="U435" s="24">
        <v>1080</v>
      </c>
      <c r="V435" s="24">
        <v>1920</v>
      </c>
      <c r="W435" s="24">
        <v>2.0739999999999998</v>
      </c>
      <c r="X435" s="23" t="s">
        <v>47</v>
      </c>
      <c r="Y435" s="23" t="s">
        <v>47</v>
      </c>
      <c r="Z435" s="24">
        <v>10469</v>
      </c>
      <c r="AA435" s="24">
        <v>60</v>
      </c>
      <c r="AB435" s="24">
        <v>180</v>
      </c>
      <c r="AC435" s="24">
        <v>130</v>
      </c>
      <c r="AD435" s="23" t="s">
        <v>10</v>
      </c>
      <c r="AE435" s="23" t="s">
        <v>11</v>
      </c>
      <c r="AF435" s="23" t="s">
        <v>11</v>
      </c>
      <c r="AG435" s="23"/>
      <c r="AH435" s="23"/>
      <c r="AI435" s="23" t="s">
        <v>34</v>
      </c>
      <c r="AJ435" s="23" t="s">
        <v>11</v>
      </c>
      <c r="AK435" s="23" t="s">
        <v>11</v>
      </c>
      <c r="AL435" s="23" t="s">
        <v>111</v>
      </c>
      <c r="AM435" s="23"/>
      <c r="AN435" s="23" t="s">
        <v>14</v>
      </c>
      <c r="AO435" s="23"/>
      <c r="AP435" s="23" t="s">
        <v>14</v>
      </c>
      <c r="AQ435" s="23"/>
      <c r="AR435" s="23"/>
      <c r="AS435" s="23" t="s">
        <v>111</v>
      </c>
      <c r="AT435" s="23"/>
      <c r="AU435" s="23" t="s">
        <v>14</v>
      </c>
      <c r="AV435" s="25"/>
      <c r="AW435" s="25"/>
      <c r="AX435" s="26">
        <v>21.5</v>
      </c>
      <c r="AY435" s="26">
        <v>198.1</v>
      </c>
      <c r="AZ435" s="25" t="s">
        <v>14</v>
      </c>
      <c r="BA435" s="25" t="s">
        <v>14</v>
      </c>
      <c r="BB435" s="23"/>
      <c r="BC435" s="23" t="s">
        <v>15</v>
      </c>
      <c r="BD435" s="23"/>
      <c r="BE435" s="23" t="s">
        <v>11</v>
      </c>
      <c r="BF435" s="23" t="s">
        <v>403</v>
      </c>
      <c r="BG435" s="23" t="s">
        <v>11</v>
      </c>
      <c r="BH435" s="23" t="s">
        <v>17</v>
      </c>
      <c r="BI435" s="23"/>
      <c r="BJ435" s="23" t="s">
        <v>20</v>
      </c>
      <c r="BK435" s="23" t="s">
        <v>11</v>
      </c>
      <c r="BL435" s="23" t="s">
        <v>11</v>
      </c>
      <c r="BM435" s="23"/>
      <c r="BN435" s="23"/>
      <c r="BO435" s="24">
        <v>23.2</v>
      </c>
      <c r="BP435" s="24">
        <v>159.19999999999999</v>
      </c>
      <c r="BQ435" s="24">
        <v>200</v>
      </c>
      <c r="BR435" s="24">
        <v>157</v>
      </c>
      <c r="BS435" s="24">
        <v>159.19999999999999</v>
      </c>
      <c r="BT435" s="23"/>
      <c r="BU435" s="23"/>
      <c r="BV435" s="24">
        <v>14.71</v>
      </c>
      <c r="BW435" s="24">
        <v>0.23</v>
      </c>
      <c r="BX435" s="23"/>
      <c r="BY435" s="24">
        <v>0.17</v>
      </c>
      <c r="BZ435" s="27">
        <v>0.23</v>
      </c>
      <c r="CA435" s="27">
        <v>0.17</v>
      </c>
      <c r="CB435" s="25"/>
      <c r="CC435" s="25"/>
      <c r="CD435" s="28">
        <v>19.149999999999999</v>
      </c>
      <c r="CE435" s="28">
        <v>0.31</v>
      </c>
      <c r="CF435" s="25"/>
      <c r="CG435" s="28">
        <v>0.24</v>
      </c>
      <c r="CH435" s="28">
        <v>21.1</v>
      </c>
      <c r="CI435" s="28">
        <v>0.5</v>
      </c>
      <c r="CJ435" s="28">
        <v>0.5</v>
      </c>
      <c r="CK435" s="25"/>
      <c r="CL435" s="25"/>
      <c r="CM435" s="28">
        <v>0.4</v>
      </c>
      <c r="CN435" s="25"/>
      <c r="CO435" s="28">
        <v>0</v>
      </c>
      <c r="CP435" s="30" t="s">
        <v>5</v>
      </c>
      <c r="CQ435" s="8">
        <f t="shared" si="67"/>
        <v>10469.459868753154</v>
      </c>
      <c r="CR435" s="8">
        <f t="shared" si="68"/>
        <v>22</v>
      </c>
      <c r="CS435" s="8">
        <f t="shared" si="69"/>
        <v>2.5</v>
      </c>
      <c r="CT435" s="8">
        <f t="shared" si="70"/>
        <v>30</v>
      </c>
      <c r="CU435" s="8">
        <f t="shared" si="71"/>
        <v>100</v>
      </c>
      <c r="CV435" s="10">
        <f t="shared" si="72"/>
        <v>31537.519999999997</v>
      </c>
      <c r="CW435" s="10">
        <f t="shared" si="75"/>
        <v>31.537519999999997</v>
      </c>
      <c r="CX435" s="8" t="str">
        <f t="shared" si="73"/>
        <v>No</v>
      </c>
      <c r="CY435" s="30" t="s">
        <v>11</v>
      </c>
      <c r="CZ435" s="30" t="s">
        <v>11</v>
      </c>
      <c r="DA435" s="31" t="s">
        <v>11</v>
      </c>
      <c r="DB435" s="31" t="s">
        <v>11</v>
      </c>
      <c r="DC435" s="8" t="str">
        <f t="shared" si="74"/>
        <v>No</v>
      </c>
      <c r="DD435" s="8" t="s">
        <v>11</v>
      </c>
      <c r="DE435" s="30" t="s">
        <v>11</v>
      </c>
      <c r="DF435" s="10">
        <f t="shared" si="76"/>
        <v>46.41048</v>
      </c>
      <c r="DG435" s="9">
        <f>IF(S435&lt;Monitors!$H$4,(S435*Monitors!$I$4)+Monitors!$J$4,IF(S435&lt;Monitors!$H$5,(S435*Monitors!$I$5)+Monitors!$J$5,IF(S435&lt;Monitors!$H$6,(S435*Monitors!$I$6)+Monitors!$J$6,IF(S435&lt;Monitors!$H$7,(Monitors!$I$7*S435)+Monitors!$J$7,IF(S435&lt;Monitors!$H$8,(S435*Monitors!$I$8)+Monitors!$J$8,IF(S435&lt;Monitors!$H$9,(S435*Monitors!$I$9)+Monitors!$J$9,IF(S435&lt;Monitors!$H$10,(S435*Monitors!$I$10)+Monitors!$J$10,IF(S435&lt;Monitors!$H$11,(S435*Monitors!$I$11)+Monitors!$J$11,Monitors!$J$12))))))))</f>
        <v>37.905000000000001</v>
      </c>
      <c r="DH435" s="10">
        <f>$DF435-(Monitors!$B$4*'All Data'!$W435)</f>
        <v>33.696860000000001</v>
      </c>
      <c r="DI435" s="10">
        <f>IF($CX435="Yes",DH435-(Monitors!$E$4*(DG435+(Monitors!$B$4*'All Data'!$W435))),'All Data'!DH435)</f>
        <v>33.696860000000001</v>
      </c>
      <c r="DJ435" s="10">
        <f>IF(DD435="Yes",'All Data'!DI435-(DG435*Monitors!$C$4),'All Data'!DI435)</f>
        <v>33.696860000000001</v>
      </c>
      <c r="DK435" s="10">
        <f>IF($DE435="Yes",DJ435-(DG435*Monitors!$D$4),'All Data'!DJ435)</f>
        <v>33.696860000000001</v>
      </c>
      <c r="DL435" s="10">
        <f>IF($CZ435="Yes",DK435-Monitors!$C$7,'All Data'!DK435)</f>
        <v>33.696860000000001</v>
      </c>
      <c r="DM435" s="10">
        <f>IF($DA435="Yes",DL435-Monitors!$D$7,'All Data'!DL435)</f>
        <v>33.696860000000001</v>
      </c>
      <c r="DN435" s="10">
        <f>IF(DB435="Yes",DM435-((DG435+(W435*Monitors!$B$4))*Monitors!$F$4),'All Data'!DM435)</f>
        <v>33.696860000000001</v>
      </c>
      <c r="DO435" s="8" t="str">
        <f t="shared" si="77"/>
        <v>Yes</v>
      </c>
      <c r="DP435" s="10">
        <v>1.2615007999999999</v>
      </c>
      <c r="DQ435" s="10">
        <v>13.448499200000001</v>
      </c>
      <c r="DR435" s="10">
        <v>13.448499200000001</v>
      </c>
      <c r="DS435" s="9">
        <v>18.858719441248546</v>
      </c>
      <c r="DT435" s="9" t="s">
        <v>23</v>
      </c>
      <c r="DU435" s="14">
        <v>0</v>
      </c>
    </row>
    <row r="436" spans="1:125" ht="18" customHeight="1">
      <c r="A436" s="29">
        <v>435</v>
      </c>
      <c r="B436" s="29">
        <v>21</v>
      </c>
      <c r="C436" s="29">
        <v>255</v>
      </c>
      <c r="D436" s="21">
        <v>41953</v>
      </c>
      <c r="E436" s="21">
        <v>41954</v>
      </c>
      <c r="F436" s="21">
        <v>41960</v>
      </c>
      <c r="G436" s="20" t="s">
        <v>182</v>
      </c>
      <c r="H436" s="20" t="s">
        <v>1173</v>
      </c>
      <c r="I436" s="22">
        <v>6</v>
      </c>
      <c r="J436" s="20" t="s">
        <v>5</v>
      </c>
      <c r="K436" s="20" t="s">
        <v>26</v>
      </c>
      <c r="L436" s="20" t="s">
        <v>49</v>
      </c>
      <c r="M436" s="23" t="s">
        <v>26</v>
      </c>
      <c r="N436" s="23" t="s">
        <v>7</v>
      </c>
      <c r="O436" s="23" t="s">
        <v>26</v>
      </c>
      <c r="P436" s="24">
        <v>11.8</v>
      </c>
      <c r="Q436" s="24">
        <v>20.9</v>
      </c>
      <c r="R436" s="24">
        <v>23.8</v>
      </c>
      <c r="S436" s="24">
        <v>246.62</v>
      </c>
      <c r="T436" s="24">
        <v>1.78</v>
      </c>
      <c r="U436" s="24">
        <v>1080</v>
      </c>
      <c r="V436" s="24">
        <v>1920</v>
      </c>
      <c r="W436" s="24">
        <v>2.0739999999999998</v>
      </c>
      <c r="X436" s="23" t="s">
        <v>47</v>
      </c>
      <c r="Y436" s="23" t="s">
        <v>47</v>
      </c>
      <c r="Z436" s="24">
        <v>8410</v>
      </c>
      <c r="AA436" s="24">
        <v>60</v>
      </c>
      <c r="AB436" s="24">
        <v>160</v>
      </c>
      <c r="AC436" s="24">
        <v>160</v>
      </c>
      <c r="AD436" s="23" t="s">
        <v>300</v>
      </c>
      <c r="AE436" s="23" t="s">
        <v>23</v>
      </c>
      <c r="AF436" s="23" t="s">
        <v>11</v>
      </c>
      <c r="AG436" s="23" t="s">
        <v>26</v>
      </c>
      <c r="AH436" s="23" t="s">
        <v>26</v>
      </c>
      <c r="AI436" s="23" t="s">
        <v>12</v>
      </c>
      <c r="AJ436" s="23" t="s">
        <v>11</v>
      </c>
      <c r="AK436" s="23" t="s">
        <v>23</v>
      </c>
      <c r="AL436" s="23" t="s">
        <v>107</v>
      </c>
      <c r="AM436" s="23" t="s">
        <v>26</v>
      </c>
      <c r="AN436" s="23" t="s">
        <v>72</v>
      </c>
      <c r="AO436" s="23" t="s">
        <v>26</v>
      </c>
      <c r="AP436" s="23" t="s">
        <v>36</v>
      </c>
      <c r="AQ436" s="23" t="s">
        <v>26</v>
      </c>
      <c r="AR436" s="23"/>
      <c r="AS436" s="23" t="s">
        <v>107</v>
      </c>
      <c r="AT436" s="23" t="s">
        <v>26</v>
      </c>
      <c r="AU436" s="23" t="s">
        <v>14</v>
      </c>
      <c r="AV436" s="25" t="s">
        <v>26</v>
      </c>
      <c r="AW436" s="25" t="s">
        <v>26</v>
      </c>
      <c r="AX436" s="26">
        <v>23.8</v>
      </c>
      <c r="AY436" s="26">
        <v>246.62</v>
      </c>
      <c r="AZ436" s="25" t="s">
        <v>72</v>
      </c>
      <c r="BA436" s="25" t="s">
        <v>14</v>
      </c>
      <c r="BB436" s="23" t="s">
        <v>26</v>
      </c>
      <c r="BC436" s="23" t="s">
        <v>15</v>
      </c>
      <c r="BD436" s="23" t="s">
        <v>26</v>
      </c>
      <c r="BE436" s="23" t="s">
        <v>11</v>
      </c>
      <c r="BF436" s="23" t="s">
        <v>281</v>
      </c>
      <c r="BG436" s="23" t="s">
        <v>11</v>
      </c>
      <c r="BH436" s="23" t="s">
        <v>17</v>
      </c>
      <c r="BI436" s="23" t="s">
        <v>26</v>
      </c>
      <c r="BJ436" s="23"/>
      <c r="BK436" s="23" t="s">
        <v>11</v>
      </c>
      <c r="BL436" s="23" t="s">
        <v>11</v>
      </c>
      <c r="BM436" s="23" t="s">
        <v>11</v>
      </c>
      <c r="BN436" s="23"/>
      <c r="BO436" s="24">
        <v>0</v>
      </c>
      <c r="BP436" s="24">
        <v>275</v>
      </c>
      <c r="BQ436" s="24">
        <v>275</v>
      </c>
      <c r="BR436" s="24">
        <v>240.2</v>
      </c>
      <c r="BS436" s="24">
        <v>200</v>
      </c>
      <c r="BT436" s="23"/>
      <c r="BU436" s="23"/>
      <c r="BV436" s="24">
        <v>14.67</v>
      </c>
      <c r="BW436" s="24">
        <v>0.19</v>
      </c>
      <c r="BX436" s="23"/>
      <c r="BY436" s="24">
        <v>0.18</v>
      </c>
      <c r="BZ436" s="27">
        <v>0.19</v>
      </c>
      <c r="CA436" s="27">
        <v>0.18</v>
      </c>
      <c r="CB436" s="25"/>
      <c r="CC436" s="25"/>
      <c r="CD436" s="28">
        <v>14.68</v>
      </c>
      <c r="CE436" s="28">
        <v>0.2</v>
      </c>
      <c r="CF436" s="25"/>
      <c r="CG436" s="28">
        <v>0.19</v>
      </c>
      <c r="CH436" s="28">
        <v>23.16</v>
      </c>
      <c r="CI436" s="28">
        <v>0.5</v>
      </c>
      <c r="CJ436" s="28">
        <v>0.5</v>
      </c>
      <c r="CK436" s="28">
        <v>0</v>
      </c>
      <c r="CL436" s="28">
        <v>0</v>
      </c>
      <c r="CM436" s="28">
        <v>0.5</v>
      </c>
      <c r="CN436" s="25"/>
      <c r="CO436" s="28">
        <v>0</v>
      </c>
      <c r="CP436" s="30" t="s">
        <v>5</v>
      </c>
      <c r="CQ436" s="8">
        <f t="shared" si="67"/>
        <v>8409.6991322682661</v>
      </c>
      <c r="CR436" s="8">
        <f t="shared" si="68"/>
        <v>24</v>
      </c>
      <c r="CS436" s="8">
        <f t="shared" si="69"/>
        <v>2.5</v>
      </c>
      <c r="CT436" s="8">
        <f t="shared" si="70"/>
        <v>30</v>
      </c>
      <c r="CU436" s="8">
        <f t="shared" si="71"/>
        <v>200</v>
      </c>
      <c r="CV436" s="10">
        <f t="shared" si="72"/>
        <v>67820.5</v>
      </c>
      <c r="CW436" s="10">
        <f t="shared" si="75"/>
        <v>67.820499999999996</v>
      </c>
      <c r="CX436" s="8" t="str">
        <f t="shared" si="73"/>
        <v>No</v>
      </c>
      <c r="CY436" s="30" t="s">
        <v>11</v>
      </c>
      <c r="CZ436" s="30" t="s">
        <v>11</v>
      </c>
      <c r="DA436" s="31" t="s">
        <v>11</v>
      </c>
      <c r="DB436" s="31" t="s">
        <v>11</v>
      </c>
      <c r="DC436" s="8" t="str">
        <f t="shared" si="74"/>
        <v>No</v>
      </c>
      <c r="DD436" s="8" t="s">
        <v>11</v>
      </c>
      <c r="DE436" s="30" t="s">
        <v>11</v>
      </c>
      <c r="DF436" s="10">
        <f t="shared" si="76"/>
        <v>46.060079999999999</v>
      </c>
      <c r="DG436" s="9">
        <f>IF(S436&lt;Monitors!$H$4,(S436*Monitors!$I$4)+Monitors!$J$4,IF(S436&lt;Monitors!$H$5,(S436*Monitors!$I$5)+Monitors!$J$5,IF(S436&lt;Monitors!$H$6,(S436*Monitors!$I$6)+Monitors!$J$6,IF(S436&lt;Monitors!$H$7,(Monitors!$I$7*S436)+Monitors!$J$7,IF(S436&lt;Monitors!$H$8,(S436*Monitors!$I$8)+Monitors!$J$8,IF(S436&lt;Monitors!$H$9,(S436*Monitors!$I$9)+Monitors!$J$9,IF(S436&lt;Monitors!$H$10,(S436*Monitors!$I$10)+Monitors!$J$10,IF(S436&lt;Monitors!$H$11,(S436*Monitors!$I$11)+Monitors!$J$11,Monitors!$J$12))))))))</f>
        <v>42.324000000000005</v>
      </c>
      <c r="DH436" s="10">
        <f>$DF436-(Monitors!$B$4*'All Data'!$W436)</f>
        <v>33.34646</v>
      </c>
      <c r="DI436" s="10">
        <f>IF($CX436="Yes",DH436-(Monitors!$E$4*(DG436+(Monitors!$B$4*'All Data'!$W436))),'All Data'!DH436)</f>
        <v>33.34646</v>
      </c>
      <c r="DJ436" s="10">
        <f>IF(DD436="Yes",'All Data'!DI436-(DG436*Monitors!$C$4),'All Data'!DI436)</f>
        <v>33.34646</v>
      </c>
      <c r="DK436" s="10">
        <f>IF($DE436="Yes",DJ436-(DG436*Monitors!$D$4),'All Data'!DJ436)</f>
        <v>33.34646</v>
      </c>
      <c r="DL436" s="10">
        <f>IF($CZ436="Yes",DK436-Monitors!$C$7,'All Data'!DK436)</f>
        <v>33.34646</v>
      </c>
      <c r="DM436" s="10">
        <f>IF($DA436="Yes",DL436-Monitors!$D$7,'All Data'!DL436)</f>
        <v>33.34646</v>
      </c>
      <c r="DN436" s="10">
        <f>IF(DB436="Yes",DM436-((DG436+(W436*Monitors!$B$4))*Monitors!$F$4),'All Data'!DM436)</f>
        <v>33.34646</v>
      </c>
      <c r="DO436" s="8" t="str">
        <f t="shared" si="77"/>
        <v>Yes</v>
      </c>
      <c r="DP436" s="10">
        <v>2.7128200000000002</v>
      </c>
      <c r="DQ436" s="10">
        <v>11.957179999999999</v>
      </c>
      <c r="DR436" s="10">
        <v>11.957179999999999</v>
      </c>
      <c r="DS436" s="9">
        <v>23.402549776111616</v>
      </c>
      <c r="DT436" s="9" t="s">
        <v>23</v>
      </c>
      <c r="DU436" s="14">
        <v>0</v>
      </c>
    </row>
    <row r="437" spans="1:125" ht="18" customHeight="1">
      <c r="A437" s="29">
        <v>436</v>
      </c>
      <c r="B437" s="29">
        <v>52</v>
      </c>
      <c r="C437" s="29">
        <v>1323</v>
      </c>
      <c r="D437" s="21">
        <v>41501</v>
      </c>
      <c r="E437" s="21">
        <v>41480</v>
      </c>
      <c r="F437" s="21">
        <v>41499</v>
      </c>
      <c r="G437" s="20" t="s">
        <v>4</v>
      </c>
      <c r="H437" s="20"/>
      <c r="I437" s="22">
        <v>6</v>
      </c>
      <c r="J437" s="20" t="s">
        <v>5</v>
      </c>
      <c r="K437" s="20"/>
      <c r="L437" s="20" t="s">
        <v>1000</v>
      </c>
      <c r="M437" s="23" t="s">
        <v>1000</v>
      </c>
      <c r="N437" s="23" t="s">
        <v>7</v>
      </c>
      <c r="O437" s="23"/>
      <c r="P437" s="24">
        <v>106</v>
      </c>
      <c r="Q437" s="24">
        <v>188</v>
      </c>
      <c r="R437" s="24">
        <v>21.5</v>
      </c>
      <c r="S437" s="24">
        <v>198</v>
      </c>
      <c r="T437" s="24">
        <v>1.78</v>
      </c>
      <c r="U437" s="24">
        <v>1080</v>
      </c>
      <c r="V437" s="24">
        <v>1920</v>
      </c>
      <c r="W437" s="24">
        <v>2.0739999999999998</v>
      </c>
      <c r="X437" s="23" t="s">
        <v>47</v>
      </c>
      <c r="Y437" s="23" t="s">
        <v>47</v>
      </c>
      <c r="Z437" s="24">
        <v>10469</v>
      </c>
      <c r="AA437" s="24">
        <v>60</v>
      </c>
      <c r="AB437" s="24">
        <v>170</v>
      </c>
      <c r="AC437" s="24">
        <v>160</v>
      </c>
      <c r="AD437" s="23" t="s">
        <v>10</v>
      </c>
      <c r="AE437" s="23" t="s">
        <v>11</v>
      </c>
      <c r="AF437" s="23" t="s">
        <v>11</v>
      </c>
      <c r="AG437" s="23"/>
      <c r="AH437" s="23"/>
      <c r="AI437" s="23" t="s">
        <v>12</v>
      </c>
      <c r="AJ437" s="23" t="s">
        <v>11</v>
      </c>
      <c r="AK437" s="23" t="s">
        <v>11</v>
      </c>
      <c r="AL437" s="23" t="s">
        <v>35</v>
      </c>
      <c r="AM437" s="23"/>
      <c r="AN437" s="23" t="s">
        <v>14</v>
      </c>
      <c r="AO437" s="23"/>
      <c r="AP437" s="23" t="s">
        <v>14</v>
      </c>
      <c r="AQ437" s="23"/>
      <c r="AR437" s="23"/>
      <c r="AS437" s="23" t="s">
        <v>35</v>
      </c>
      <c r="AT437" s="23"/>
      <c r="AU437" s="23" t="s">
        <v>14</v>
      </c>
      <c r="AV437" s="25"/>
      <c r="AW437" s="25"/>
      <c r="AX437" s="26">
        <v>21.5</v>
      </c>
      <c r="AY437" s="26">
        <v>198</v>
      </c>
      <c r="AZ437" s="25" t="s">
        <v>14</v>
      </c>
      <c r="BA437" s="25" t="s">
        <v>14</v>
      </c>
      <c r="BB437" s="23"/>
      <c r="BC437" s="23" t="s">
        <v>15</v>
      </c>
      <c r="BD437" s="23"/>
      <c r="BE437" s="23" t="s">
        <v>11</v>
      </c>
      <c r="BF437" s="23" t="s">
        <v>61</v>
      </c>
      <c r="BG437" s="23" t="s">
        <v>11</v>
      </c>
      <c r="BH437" s="23" t="s">
        <v>17</v>
      </c>
      <c r="BI437" s="23"/>
      <c r="BJ437" s="23" t="s">
        <v>20</v>
      </c>
      <c r="BK437" s="23" t="s">
        <v>11</v>
      </c>
      <c r="BL437" s="23" t="s">
        <v>11</v>
      </c>
      <c r="BM437" s="23"/>
      <c r="BN437" s="23"/>
      <c r="BO437" s="24">
        <v>9.6</v>
      </c>
      <c r="BP437" s="24">
        <v>286.5</v>
      </c>
      <c r="BQ437" s="24">
        <v>300</v>
      </c>
      <c r="BR437" s="24">
        <v>243</v>
      </c>
      <c r="BS437" s="24">
        <v>202</v>
      </c>
      <c r="BT437" s="23"/>
      <c r="BU437" s="23"/>
      <c r="BV437" s="24">
        <v>14.79</v>
      </c>
      <c r="BW437" s="24">
        <v>0.24</v>
      </c>
      <c r="BX437" s="23"/>
      <c r="BY437" s="24">
        <v>0.1</v>
      </c>
      <c r="BZ437" s="27">
        <v>0.24</v>
      </c>
      <c r="CA437" s="27">
        <v>0.1</v>
      </c>
      <c r="CB437" s="25"/>
      <c r="CC437" s="25"/>
      <c r="CD437" s="28">
        <v>14.68</v>
      </c>
      <c r="CE437" s="28">
        <v>0.27</v>
      </c>
      <c r="CF437" s="25"/>
      <c r="CG437" s="28">
        <v>0.13</v>
      </c>
      <c r="CH437" s="28">
        <v>21.1</v>
      </c>
      <c r="CI437" s="28">
        <v>0.5</v>
      </c>
      <c r="CJ437" s="28">
        <v>0.5</v>
      </c>
      <c r="CK437" s="25"/>
      <c r="CL437" s="25"/>
      <c r="CM437" s="28">
        <v>0.46</v>
      </c>
      <c r="CN437" s="25"/>
      <c r="CO437" s="28">
        <v>0</v>
      </c>
      <c r="CP437" s="30" t="s">
        <v>5</v>
      </c>
      <c r="CQ437" s="8">
        <f t="shared" si="67"/>
        <v>10474.747474747473</v>
      </c>
      <c r="CR437" s="8">
        <f t="shared" si="68"/>
        <v>22</v>
      </c>
      <c r="CS437" s="8">
        <f t="shared" si="69"/>
        <v>2.5</v>
      </c>
      <c r="CT437" s="8">
        <f t="shared" si="70"/>
        <v>30</v>
      </c>
      <c r="CU437" s="8">
        <f t="shared" si="71"/>
        <v>200</v>
      </c>
      <c r="CV437" s="10">
        <f t="shared" si="72"/>
        <v>56727</v>
      </c>
      <c r="CW437" s="10">
        <f t="shared" si="75"/>
        <v>56.726999999999997</v>
      </c>
      <c r="CX437" s="8" t="str">
        <f t="shared" si="73"/>
        <v>No</v>
      </c>
      <c r="CY437" s="30" t="s">
        <v>11</v>
      </c>
      <c r="CZ437" s="30" t="s">
        <v>11</v>
      </c>
      <c r="DA437" s="31" t="s">
        <v>11</v>
      </c>
      <c r="DB437" s="31" t="s">
        <v>11</v>
      </c>
      <c r="DC437" s="8" t="str">
        <f t="shared" si="74"/>
        <v>No</v>
      </c>
      <c r="DD437" s="8" t="s">
        <v>11</v>
      </c>
      <c r="DE437" s="30" t="s">
        <v>11</v>
      </c>
      <c r="DF437" s="10">
        <f t="shared" si="76"/>
        <v>46.712699999999991</v>
      </c>
      <c r="DG437" s="9">
        <f>IF(S437&lt;Monitors!$H$4,(S437*Monitors!$I$4)+Monitors!$J$4,IF(S437&lt;Monitors!$H$5,(S437*Monitors!$I$5)+Monitors!$J$5,IF(S437&lt;Monitors!$H$6,(S437*Monitors!$I$6)+Monitors!$J$6,IF(S437&lt;Monitors!$H$7,(Monitors!$I$7*S437)+Monitors!$J$7,IF(S437&lt;Monitors!$H$8,(S437*Monitors!$I$8)+Monitors!$J$8,IF(S437&lt;Monitors!$H$9,(S437*Monitors!$I$9)+Monitors!$J$9,IF(S437&lt;Monitors!$H$10,(S437*Monitors!$I$10)+Monitors!$J$10,IF(S437&lt;Monitors!$H$11,(S437*Monitors!$I$11)+Monitors!$J$11,Monitors!$J$12))))))))</f>
        <v>37.9</v>
      </c>
      <c r="DH437" s="10">
        <f>$DF437-(Monitors!$B$4*'All Data'!$W437)</f>
        <v>33.999079999999992</v>
      </c>
      <c r="DI437" s="10">
        <f>IF($CX437="Yes",DH437-(Monitors!$E$4*(DG437+(Monitors!$B$4*'All Data'!$W437))),'All Data'!DH437)</f>
        <v>33.999079999999992</v>
      </c>
      <c r="DJ437" s="10">
        <f>IF(DD437="Yes",'All Data'!DI437-(DG437*Monitors!$C$4),'All Data'!DI437)</f>
        <v>33.999079999999992</v>
      </c>
      <c r="DK437" s="10">
        <f>IF($DE437="Yes",DJ437-(DG437*Monitors!$D$4),'All Data'!DJ437)</f>
        <v>33.999079999999992</v>
      </c>
      <c r="DL437" s="10">
        <f>IF($CZ437="Yes",DK437-Monitors!$C$7,'All Data'!DK437)</f>
        <v>33.999079999999992</v>
      </c>
      <c r="DM437" s="10">
        <f>IF($DA437="Yes",DL437-Monitors!$D$7,'All Data'!DL437)</f>
        <v>33.999079999999992</v>
      </c>
      <c r="DN437" s="10">
        <f>IF(DB437="Yes",DM437-((DG437+(W437*Monitors!$B$4))*Monitors!$F$4),'All Data'!DM437)</f>
        <v>33.999079999999992</v>
      </c>
      <c r="DO437" s="8" t="str">
        <f t="shared" si="77"/>
        <v>Yes</v>
      </c>
      <c r="DP437" s="10">
        <v>2.2690800000000002</v>
      </c>
      <c r="DQ437" s="10">
        <v>12.520919999999998</v>
      </c>
      <c r="DR437" s="10">
        <v>12.520919999999998</v>
      </c>
      <c r="DS437" s="9">
        <v>18.849310517355313</v>
      </c>
      <c r="DT437" s="9" t="s">
        <v>23</v>
      </c>
      <c r="DU437" s="14">
        <v>0</v>
      </c>
    </row>
    <row r="438" spans="1:125" ht="18" customHeight="1">
      <c r="A438" s="29">
        <v>437</v>
      </c>
      <c r="B438" s="29">
        <v>21</v>
      </c>
      <c r="C438" s="29">
        <v>336</v>
      </c>
      <c r="D438" s="21">
        <v>41869</v>
      </c>
      <c r="E438" s="21">
        <v>41876</v>
      </c>
      <c r="F438" s="21">
        <v>41883</v>
      </c>
      <c r="G438" s="20" t="s">
        <v>182</v>
      </c>
      <c r="H438" s="20" t="s">
        <v>26</v>
      </c>
      <c r="I438" s="22">
        <v>6</v>
      </c>
      <c r="J438" s="20" t="s">
        <v>5</v>
      </c>
      <c r="K438" s="20" t="s">
        <v>26</v>
      </c>
      <c r="L438" s="20" t="s">
        <v>6</v>
      </c>
      <c r="M438" s="23" t="s">
        <v>26</v>
      </c>
      <c r="N438" s="23" t="s">
        <v>7</v>
      </c>
      <c r="O438" s="23" t="s">
        <v>26</v>
      </c>
      <c r="P438" s="24">
        <v>13.2</v>
      </c>
      <c r="Q438" s="24">
        <v>23.6</v>
      </c>
      <c r="R438" s="24">
        <v>27</v>
      </c>
      <c r="S438" s="24">
        <v>311.7</v>
      </c>
      <c r="T438" s="24">
        <v>1.78</v>
      </c>
      <c r="U438" s="24">
        <v>1080</v>
      </c>
      <c r="V438" s="24">
        <v>1920</v>
      </c>
      <c r="W438" s="24">
        <v>2.0739999999999998</v>
      </c>
      <c r="X438" s="23" t="s">
        <v>47</v>
      </c>
      <c r="Y438" s="23" t="s">
        <v>47</v>
      </c>
      <c r="Z438" s="24">
        <v>6654</v>
      </c>
      <c r="AA438" s="24">
        <v>60</v>
      </c>
      <c r="AB438" s="24">
        <v>160</v>
      </c>
      <c r="AC438" s="24">
        <v>160</v>
      </c>
      <c r="AD438" s="23" t="s">
        <v>300</v>
      </c>
      <c r="AE438" s="23" t="s">
        <v>23</v>
      </c>
      <c r="AF438" s="23" t="s">
        <v>11</v>
      </c>
      <c r="AG438" s="23" t="s">
        <v>26</v>
      </c>
      <c r="AH438" s="23" t="s">
        <v>26</v>
      </c>
      <c r="AI438" s="23" t="s">
        <v>12</v>
      </c>
      <c r="AJ438" s="23" t="s">
        <v>23</v>
      </c>
      <c r="AK438" s="23" t="s">
        <v>23</v>
      </c>
      <c r="AL438" s="23" t="s">
        <v>129</v>
      </c>
      <c r="AM438" s="23" t="s">
        <v>26</v>
      </c>
      <c r="AN438" s="23" t="s">
        <v>14</v>
      </c>
      <c r="AO438" s="23" t="s">
        <v>26</v>
      </c>
      <c r="AP438" s="23" t="s">
        <v>14</v>
      </c>
      <c r="AQ438" s="23" t="s">
        <v>26</v>
      </c>
      <c r="AR438" s="23"/>
      <c r="AS438" s="23" t="s">
        <v>129</v>
      </c>
      <c r="AT438" s="23" t="s">
        <v>26</v>
      </c>
      <c r="AU438" s="23" t="s">
        <v>14</v>
      </c>
      <c r="AV438" s="25" t="s">
        <v>26</v>
      </c>
      <c r="AW438" s="25" t="s">
        <v>26</v>
      </c>
      <c r="AX438" s="26">
        <v>27</v>
      </c>
      <c r="AY438" s="26">
        <v>311.7</v>
      </c>
      <c r="AZ438" s="25" t="s">
        <v>14</v>
      </c>
      <c r="BA438" s="25" t="s">
        <v>14</v>
      </c>
      <c r="BB438" s="23" t="s">
        <v>26</v>
      </c>
      <c r="BC438" s="23" t="s">
        <v>15</v>
      </c>
      <c r="BD438" s="23" t="s">
        <v>26</v>
      </c>
      <c r="BE438" s="23" t="s">
        <v>11</v>
      </c>
      <c r="BF438" s="23" t="s">
        <v>185</v>
      </c>
      <c r="BG438" s="23" t="s">
        <v>11</v>
      </c>
      <c r="BH438" s="23" t="s">
        <v>17</v>
      </c>
      <c r="BI438" s="23" t="s">
        <v>26</v>
      </c>
      <c r="BJ438" s="23"/>
      <c r="BK438" s="23" t="s">
        <v>11</v>
      </c>
      <c r="BL438" s="23" t="s">
        <v>11</v>
      </c>
      <c r="BM438" s="23" t="s">
        <v>11</v>
      </c>
      <c r="BN438" s="23"/>
      <c r="BO438" s="24">
        <v>0</v>
      </c>
      <c r="BP438" s="24">
        <v>300</v>
      </c>
      <c r="BQ438" s="24">
        <v>297.2</v>
      </c>
      <c r="BR438" s="24">
        <v>270</v>
      </c>
      <c r="BS438" s="24">
        <v>200</v>
      </c>
      <c r="BT438" s="23"/>
      <c r="BU438" s="23"/>
      <c r="BV438" s="24">
        <v>17.420000000000002</v>
      </c>
      <c r="BW438" s="24">
        <v>0.2</v>
      </c>
      <c r="BX438" s="23"/>
      <c r="BY438" s="24">
        <v>0.16</v>
      </c>
      <c r="BZ438" s="27">
        <v>0.2</v>
      </c>
      <c r="CA438" s="27">
        <v>0.16</v>
      </c>
      <c r="CB438" s="25"/>
      <c r="CC438" s="25"/>
      <c r="CD438" s="28">
        <v>17.45</v>
      </c>
      <c r="CE438" s="28">
        <v>0.21</v>
      </c>
      <c r="CF438" s="25"/>
      <c r="CG438" s="28">
        <v>0.17</v>
      </c>
      <c r="CH438" s="28">
        <v>29.11</v>
      </c>
      <c r="CI438" s="28">
        <v>0.5</v>
      </c>
      <c r="CJ438" s="28">
        <v>0.5</v>
      </c>
      <c r="CK438" s="28">
        <v>0</v>
      </c>
      <c r="CL438" s="28">
        <v>0</v>
      </c>
      <c r="CM438" s="28">
        <v>0.5</v>
      </c>
      <c r="CN438" s="25"/>
      <c r="CO438" s="28">
        <v>0</v>
      </c>
      <c r="CP438" s="30" t="s">
        <v>5</v>
      </c>
      <c r="CQ438" s="8">
        <f t="shared" si="67"/>
        <v>6653.833814565287</v>
      </c>
      <c r="CR438" s="8">
        <f t="shared" si="68"/>
        <v>28</v>
      </c>
      <c r="CS438" s="8">
        <f t="shared" si="69"/>
        <v>2.5</v>
      </c>
      <c r="CT438" s="8">
        <f t="shared" si="70"/>
        <v>30</v>
      </c>
      <c r="CU438" s="8">
        <f t="shared" si="71"/>
        <v>300</v>
      </c>
      <c r="CV438" s="10">
        <f t="shared" si="72"/>
        <v>93510</v>
      </c>
      <c r="CW438" s="10">
        <f t="shared" si="75"/>
        <v>93.51</v>
      </c>
      <c r="CX438" s="8" t="str">
        <f t="shared" si="73"/>
        <v>No</v>
      </c>
      <c r="CY438" s="30" t="s">
        <v>11</v>
      </c>
      <c r="CZ438" s="30" t="s">
        <v>11</v>
      </c>
      <c r="DA438" s="31" t="s">
        <v>11</v>
      </c>
      <c r="DB438" s="31" t="s">
        <v>11</v>
      </c>
      <c r="DC438" s="8" t="str">
        <f t="shared" si="74"/>
        <v>No</v>
      </c>
      <c r="DD438" s="8" t="s">
        <v>11</v>
      </c>
      <c r="DE438" s="30" t="s">
        <v>11</v>
      </c>
      <c r="DF438" s="10">
        <f t="shared" si="76"/>
        <v>54.548520000000003</v>
      </c>
      <c r="DG438" s="9">
        <f>IF(S438&lt;Monitors!$H$4,(S438*Monitors!$I$4)+Monitors!$J$4,IF(S438&lt;Monitors!$H$5,(S438*Monitors!$I$5)+Monitors!$J$5,IF(S438&lt;Monitors!$H$6,(S438*Monitors!$I$6)+Monitors!$J$6,IF(S438&lt;Monitors!$H$7,(Monitors!$I$7*S438)+Monitors!$J$7,IF(S438&lt;Monitors!$H$8,(S438*Monitors!$I$8)+Monitors!$J$8,IF(S438&lt;Monitors!$H$9,(S438*Monitors!$I$9)+Monitors!$J$9,IF(S438&lt;Monitors!$H$10,(S438*Monitors!$I$10)+Monitors!$J$10,IF(S438&lt;Monitors!$H$11,(S438*Monitors!$I$11)+Monitors!$J$11,Monitors!$J$12))))))))</f>
        <v>51.34</v>
      </c>
      <c r="DH438" s="10">
        <f>$DF438-(Monitors!$B$4*'All Data'!$W438)</f>
        <v>41.834900000000005</v>
      </c>
      <c r="DI438" s="10">
        <f>IF($CX438="Yes",DH438-(Monitors!$E$4*(DG438+(Monitors!$B$4*'All Data'!$W438))),'All Data'!DH438)</f>
        <v>41.834900000000005</v>
      </c>
      <c r="DJ438" s="10">
        <f>IF(DD438="Yes",'All Data'!DI438-(DG438*Monitors!$C$4),'All Data'!DI438)</f>
        <v>41.834900000000005</v>
      </c>
      <c r="DK438" s="10">
        <f>IF($DE438="Yes",DJ438-(DG438*Monitors!$D$4),'All Data'!DJ438)</f>
        <v>41.834900000000005</v>
      </c>
      <c r="DL438" s="10">
        <f>IF($CZ438="Yes",DK438-Monitors!$C$7,'All Data'!DK438)</f>
        <v>41.834900000000005</v>
      </c>
      <c r="DM438" s="10">
        <f>IF($DA438="Yes",DL438-Monitors!$D$7,'All Data'!DL438)</f>
        <v>41.834900000000005</v>
      </c>
      <c r="DN438" s="10">
        <f>IF(DB438="Yes",DM438-((DG438+(W438*Monitors!$B$4))*Monitors!$F$4),'All Data'!DM438)</f>
        <v>41.834900000000005</v>
      </c>
      <c r="DO438" s="8" t="str">
        <f t="shared" si="77"/>
        <v>Yes</v>
      </c>
      <c r="DP438" s="10">
        <v>3.7404000000000002</v>
      </c>
      <c r="DQ438" s="10">
        <v>13.679600000000001</v>
      </c>
      <c r="DR438" s="10">
        <v>13.679600000000001</v>
      </c>
      <c r="DS438" s="9">
        <v>29.41446083624961</v>
      </c>
      <c r="DT438" s="9" t="s">
        <v>23</v>
      </c>
      <c r="DU438" s="14">
        <v>0</v>
      </c>
    </row>
    <row r="439" spans="1:125" ht="18" customHeight="1">
      <c r="A439" s="29">
        <v>438</v>
      </c>
      <c r="B439" s="29">
        <v>4</v>
      </c>
      <c r="C439" s="29">
        <v>612</v>
      </c>
      <c r="D439" s="21">
        <v>41485</v>
      </c>
      <c r="E439" s="21">
        <v>41386</v>
      </c>
      <c r="F439" s="21">
        <v>41403</v>
      </c>
      <c r="G439" s="20" t="s">
        <v>4</v>
      </c>
      <c r="H439" s="20"/>
      <c r="I439" s="22">
        <v>6</v>
      </c>
      <c r="J439" s="20" t="s">
        <v>5</v>
      </c>
      <c r="K439" s="20"/>
      <c r="L439" s="20" t="s">
        <v>6</v>
      </c>
      <c r="M439" s="23"/>
      <c r="N439" s="23" t="s">
        <v>7</v>
      </c>
      <c r="O439" s="23"/>
      <c r="P439" s="24">
        <v>10.6</v>
      </c>
      <c r="Q439" s="24">
        <v>18.8</v>
      </c>
      <c r="R439" s="24">
        <v>21.5</v>
      </c>
      <c r="S439" s="24">
        <v>198.08</v>
      </c>
      <c r="T439" s="24">
        <v>1.78</v>
      </c>
      <c r="U439" s="24">
        <v>1080</v>
      </c>
      <c r="V439" s="24">
        <v>1920</v>
      </c>
      <c r="W439" s="24">
        <v>2.0739999999999998</v>
      </c>
      <c r="X439" s="23" t="s">
        <v>47</v>
      </c>
      <c r="Y439" s="23" t="s">
        <v>47</v>
      </c>
      <c r="Z439" s="24">
        <v>10469</v>
      </c>
      <c r="AA439" s="24">
        <v>60</v>
      </c>
      <c r="AB439" s="24">
        <v>170</v>
      </c>
      <c r="AC439" s="24">
        <v>160</v>
      </c>
      <c r="AD439" s="23" t="s">
        <v>96</v>
      </c>
      <c r="AE439" s="23" t="s">
        <v>11</v>
      </c>
      <c r="AF439" s="23" t="s">
        <v>11</v>
      </c>
      <c r="AG439" s="23"/>
      <c r="AH439" s="23"/>
      <c r="AI439" s="23" t="s">
        <v>12</v>
      </c>
      <c r="AJ439" s="23" t="s">
        <v>11</v>
      </c>
      <c r="AK439" s="23" t="s">
        <v>11</v>
      </c>
      <c r="AL439" s="23" t="s">
        <v>25</v>
      </c>
      <c r="AM439" s="23"/>
      <c r="AN439" s="23" t="s">
        <v>14</v>
      </c>
      <c r="AO439" s="23"/>
      <c r="AP439" s="23" t="s">
        <v>14</v>
      </c>
      <c r="AQ439" s="23"/>
      <c r="AR439" s="23"/>
      <c r="AS439" s="23" t="s">
        <v>25</v>
      </c>
      <c r="AT439" s="23"/>
      <c r="AU439" s="23" t="s">
        <v>14</v>
      </c>
      <c r="AV439" s="25"/>
      <c r="AW439" s="25"/>
      <c r="AX439" s="26">
        <v>21.5</v>
      </c>
      <c r="AY439" s="26">
        <v>198.08</v>
      </c>
      <c r="AZ439" s="25" t="s">
        <v>14</v>
      </c>
      <c r="BA439" s="25" t="s">
        <v>14</v>
      </c>
      <c r="BB439" s="23"/>
      <c r="BC439" s="23" t="s">
        <v>15</v>
      </c>
      <c r="BD439" s="23"/>
      <c r="BE439" s="23" t="s">
        <v>23</v>
      </c>
      <c r="BF439" s="23" t="s">
        <v>419</v>
      </c>
      <c r="BG439" s="23" t="s">
        <v>11</v>
      </c>
      <c r="BH439" s="23" t="s">
        <v>17</v>
      </c>
      <c r="BI439" s="23"/>
      <c r="BJ439" s="23"/>
      <c r="BK439" s="23" t="s">
        <v>11</v>
      </c>
      <c r="BL439" s="23" t="s">
        <v>11</v>
      </c>
      <c r="BM439" s="23" t="s">
        <v>11</v>
      </c>
      <c r="BN439" s="23"/>
      <c r="BO439" s="24">
        <v>0.4</v>
      </c>
      <c r="BP439" s="24">
        <v>311.10000000000002</v>
      </c>
      <c r="BQ439" s="24">
        <v>310</v>
      </c>
      <c r="BR439" s="24">
        <v>199.9</v>
      </c>
      <c r="BS439" s="24">
        <v>200.4</v>
      </c>
      <c r="BT439" s="23"/>
      <c r="BU439" s="23"/>
      <c r="BV439" s="24">
        <v>14.81</v>
      </c>
      <c r="BW439" s="24">
        <v>0.15</v>
      </c>
      <c r="BX439" s="23"/>
      <c r="BY439" s="24">
        <v>0.1</v>
      </c>
      <c r="BZ439" s="27">
        <v>0.15</v>
      </c>
      <c r="CA439" s="27">
        <v>0.1</v>
      </c>
      <c r="CB439" s="25"/>
      <c r="CC439" s="25"/>
      <c r="CD439" s="28">
        <v>14.68</v>
      </c>
      <c r="CE439" s="28">
        <v>0.23</v>
      </c>
      <c r="CF439" s="25"/>
      <c r="CG439" s="28">
        <v>0.18</v>
      </c>
      <c r="CH439" s="28">
        <v>21.09</v>
      </c>
      <c r="CI439" s="28">
        <v>0.5</v>
      </c>
      <c r="CJ439" s="28">
        <v>0.5</v>
      </c>
      <c r="CK439" s="25"/>
      <c r="CL439" s="25"/>
      <c r="CM439" s="28">
        <v>0.55000000000000004</v>
      </c>
      <c r="CN439" s="25"/>
      <c r="CO439" s="28">
        <v>0</v>
      </c>
      <c r="CP439" s="30" t="s">
        <v>5</v>
      </c>
      <c r="CQ439" s="8">
        <f t="shared" si="67"/>
        <v>10470.516962843294</v>
      </c>
      <c r="CR439" s="8">
        <f t="shared" si="68"/>
        <v>22</v>
      </c>
      <c r="CS439" s="8">
        <f t="shared" si="69"/>
        <v>2.5</v>
      </c>
      <c r="CT439" s="8">
        <f t="shared" si="70"/>
        <v>30</v>
      </c>
      <c r="CU439" s="8">
        <f t="shared" si="71"/>
        <v>300</v>
      </c>
      <c r="CV439" s="10">
        <f t="shared" si="72"/>
        <v>61622.688000000009</v>
      </c>
      <c r="CW439" s="10">
        <f t="shared" si="75"/>
        <v>61.622688000000011</v>
      </c>
      <c r="CX439" s="8" t="str">
        <f t="shared" si="73"/>
        <v>No</v>
      </c>
      <c r="CY439" s="30" t="s">
        <v>11</v>
      </c>
      <c r="CZ439" s="30" t="s">
        <v>11</v>
      </c>
      <c r="DA439" s="31" t="s">
        <v>11</v>
      </c>
      <c r="DB439" s="31" t="s">
        <v>11</v>
      </c>
      <c r="DC439" s="8" t="str">
        <f t="shared" si="74"/>
        <v>No</v>
      </c>
      <c r="DD439" s="8" t="s">
        <v>11</v>
      </c>
      <c r="DE439" s="30" t="s">
        <v>11</v>
      </c>
      <c r="DF439" s="10">
        <f t="shared" si="76"/>
        <v>46.261559999999996</v>
      </c>
      <c r="DG439" s="9">
        <f>IF(S439&lt;Monitors!$H$4,(S439*Monitors!$I$4)+Monitors!$J$4,IF(S439&lt;Monitors!$H$5,(S439*Monitors!$I$5)+Monitors!$J$5,IF(S439&lt;Monitors!$H$6,(S439*Monitors!$I$6)+Monitors!$J$6,IF(S439&lt;Monitors!$H$7,(Monitors!$I$7*S439)+Monitors!$J$7,IF(S439&lt;Monitors!$H$8,(S439*Monitors!$I$8)+Monitors!$J$8,IF(S439&lt;Monitors!$H$9,(S439*Monitors!$I$9)+Monitors!$J$9,IF(S439&lt;Monitors!$H$10,(S439*Monitors!$I$10)+Monitors!$J$10,IF(S439&lt;Monitors!$H$11,(S439*Monitors!$I$11)+Monitors!$J$11,Monitors!$J$12))))))))</f>
        <v>37.903999999999996</v>
      </c>
      <c r="DH439" s="10">
        <f>$DF439-(Monitors!$B$4*'All Data'!$W439)</f>
        <v>33.547939999999997</v>
      </c>
      <c r="DI439" s="10">
        <f>IF($CX439="Yes",DH439-(Monitors!$E$4*(DG439+(Monitors!$B$4*'All Data'!$W439))),'All Data'!DH439)</f>
        <v>33.547939999999997</v>
      </c>
      <c r="DJ439" s="10">
        <f>IF(DD439="Yes",'All Data'!DI439-(DG439*Monitors!$C$4),'All Data'!DI439)</f>
        <v>33.547939999999997</v>
      </c>
      <c r="DK439" s="10">
        <f>IF($DE439="Yes",DJ439-(DG439*Monitors!$D$4),'All Data'!DJ439)</f>
        <v>33.547939999999997</v>
      </c>
      <c r="DL439" s="10">
        <f>IF($CZ439="Yes",DK439-Monitors!$C$7,'All Data'!DK439)</f>
        <v>33.547939999999997</v>
      </c>
      <c r="DM439" s="10">
        <f>IF($DA439="Yes",DL439-Monitors!$D$7,'All Data'!DL439)</f>
        <v>33.547939999999997</v>
      </c>
      <c r="DN439" s="10">
        <f>IF(DB439="Yes",DM439-((DG439+(W439*Monitors!$B$4))*Monitors!$F$4),'All Data'!DM439)</f>
        <v>33.547939999999997</v>
      </c>
      <c r="DO439" s="8" t="str">
        <f t="shared" si="77"/>
        <v>Yes</v>
      </c>
      <c r="DP439" s="10">
        <v>2.4649075200000006</v>
      </c>
      <c r="DQ439" s="10">
        <v>12.34509248</v>
      </c>
      <c r="DR439" s="10">
        <v>12.34509248</v>
      </c>
      <c r="DS439" s="9">
        <v>18.856837669479766</v>
      </c>
      <c r="DT439" s="9" t="s">
        <v>23</v>
      </c>
      <c r="DU439" s="14">
        <v>0</v>
      </c>
    </row>
    <row r="440" spans="1:125" ht="18" customHeight="1">
      <c r="A440" s="29">
        <v>439</v>
      </c>
      <c r="B440" s="29">
        <v>12</v>
      </c>
      <c r="C440" s="29">
        <v>764</v>
      </c>
      <c r="D440" s="21">
        <v>41090</v>
      </c>
      <c r="E440" s="21">
        <v>41389</v>
      </c>
      <c r="F440" s="21">
        <v>41390</v>
      </c>
      <c r="G440" s="20" t="s">
        <v>337</v>
      </c>
      <c r="H440" s="20" t="s">
        <v>598</v>
      </c>
      <c r="I440" s="22">
        <v>6</v>
      </c>
      <c r="J440" s="20" t="s">
        <v>5</v>
      </c>
      <c r="K440" s="20"/>
      <c r="L440" s="20" t="s">
        <v>6</v>
      </c>
      <c r="M440" s="23"/>
      <c r="N440" s="23" t="s">
        <v>7</v>
      </c>
      <c r="O440" s="23"/>
      <c r="P440" s="24">
        <v>10.6</v>
      </c>
      <c r="Q440" s="24">
        <v>18.8</v>
      </c>
      <c r="R440" s="24">
        <v>21.5</v>
      </c>
      <c r="S440" s="24">
        <v>199.9</v>
      </c>
      <c r="T440" s="24">
        <v>1.77</v>
      </c>
      <c r="U440" s="24">
        <v>1080</v>
      </c>
      <c r="V440" s="24">
        <v>1920</v>
      </c>
      <c r="W440" s="24">
        <v>2.0739999999999998</v>
      </c>
      <c r="X440" s="23" t="s">
        <v>47</v>
      </c>
      <c r="Y440" s="23" t="s">
        <v>47</v>
      </c>
      <c r="Z440" s="24">
        <v>10374</v>
      </c>
      <c r="AA440" s="24">
        <v>60</v>
      </c>
      <c r="AB440" s="24">
        <v>170</v>
      </c>
      <c r="AC440" s="24">
        <v>160</v>
      </c>
      <c r="AD440" s="23" t="s">
        <v>201</v>
      </c>
      <c r="AE440" s="23" t="s">
        <v>23</v>
      </c>
      <c r="AF440" s="23" t="s">
        <v>11</v>
      </c>
      <c r="AG440" s="23"/>
      <c r="AH440" s="23"/>
      <c r="AI440" s="23" t="s">
        <v>57</v>
      </c>
      <c r="AJ440" s="23" t="s">
        <v>11</v>
      </c>
      <c r="AK440" s="23" t="s">
        <v>11</v>
      </c>
      <c r="AL440" s="23" t="s">
        <v>25</v>
      </c>
      <c r="AM440" s="23"/>
      <c r="AN440" s="23" t="s">
        <v>14</v>
      </c>
      <c r="AO440" s="23"/>
      <c r="AP440" s="23" t="s">
        <v>36</v>
      </c>
      <c r="AQ440" s="23"/>
      <c r="AR440" s="23"/>
      <c r="AS440" s="23" t="s">
        <v>25</v>
      </c>
      <c r="AT440" s="23"/>
      <c r="AU440" s="23" t="s">
        <v>14</v>
      </c>
      <c r="AV440" s="25"/>
      <c r="AW440" s="25"/>
      <c r="AX440" s="26">
        <v>21.5</v>
      </c>
      <c r="AY440" s="26">
        <v>199.9</v>
      </c>
      <c r="AZ440" s="25" t="s">
        <v>14</v>
      </c>
      <c r="BA440" s="25" t="s">
        <v>14</v>
      </c>
      <c r="BB440" s="23"/>
      <c r="BC440" s="23" t="s">
        <v>15</v>
      </c>
      <c r="BD440" s="23"/>
      <c r="BE440" s="23" t="s">
        <v>11</v>
      </c>
      <c r="BF440" s="23" t="s">
        <v>599</v>
      </c>
      <c r="BG440" s="23" t="s">
        <v>11</v>
      </c>
      <c r="BH440" s="23" t="s">
        <v>17</v>
      </c>
      <c r="BI440" s="23"/>
      <c r="BJ440" s="23"/>
      <c r="BK440" s="23" t="s">
        <v>11</v>
      </c>
      <c r="BL440" s="23" t="s">
        <v>11</v>
      </c>
      <c r="BM440" s="23" t="s">
        <v>11</v>
      </c>
      <c r="BN440" s="23"/>
      <c r="BO440" s="24">
        <v>0</v>
      </c>
      <c r="BP440" s="24">
        <v>248</v>
      </c>
      <c r="BQ440" s="24">
        <v>248</v>
      </c>
      <c r="BR440" s="24">
        <v>244</v>
      </c>
      <c r="BS440" s="24">
        <v>200</v>
      </c>
      <c r="BT440" s="23"/>
      <c r="BU440" s="23"/>
      <c r="BV440" s="24">
        <v>14.81</v>
      </c>
      <c r="BW440" s="24">
        <v>0.22</v>
      </c>
      <c r="BX440" s="23"/>
      <c r="BY440" s="24">
        <v>0.13</v>
      </c>
      <c r="BZ440" s="27">
        <v>0.22</v>
      </c>
      <c r="CA440" s="27">
        <v>0.13</v>
      </c>
      <c r="CB440" s="25"/>
      <c r="CC440" s="25"/>
      <c r="CD440" s="28">
        <v>14.97</v>
      </c>
      <c r="CE440" s="28">
        <v>0.3</v>
      </c>
      <c r="CF440" s="25"/>
      <c r="CG440" s="28">
        <v>0.28999999999999998</v>
      </c>
      <c r="CH440" s="28">
        <v>21.14</v>
      </c>
      <c r="CI440" s="28">
        <v>0.5</v>
      </c>
      <c r="CJ440" s="28">
        <v>0.5</v>
      </c>
      <c r="CK440" s="25"/>
      <c r="CL440" s="25"/>
      <c r="CM440" s="28">
        <v>0.39</v>
      </c>
      <c r="CN440" s="25"/>
      <c r="CO440" s="28">
        <v>0</v>
      </c>
      <c r="CP440" s="30" t="s">
        <v>5</v>
      </c>
      <c r="CQ440" s="8">
        <f t="shared" si="67"/>
        <v>10375.187593796896</v>
      </c>
      <c r="CR440" s="8">
        <f t="shared" si="68"/>
        <v>22</v>
      </c>
      <c r="CS440" s="8">
        <f t="shared" si="69"/>
        <v>2.5</v>
      </c>
      <c r="CT440" s="8">
        <f t="shared" si="70"/>
        <v>30</v>
      </c>
      <c r="CU440" s="8">
        <f t="shared" si="71"/>
        <v>200</v>
      </c>
      <c r="CV440" s="10">
        <f t="shared" si="72"/>
        <v>49575.200000000004</v>
      </c>
      <c r="CW440" s="10">
        <f t="shared" si="75"/>
        <v>49.575200000000002</v>
      </c>
      <c r="CX440" s="8" t="str">
        <f t="shared" si="73"/>
        <v>No</v>
      </c>
      <c r="CY440" s="30" t="s">
        <v>11</v>
      </c>
      <c r="CZ440" s="30" t="s">
        <v>11</v>
      </c>
      <c r="DA440" s="31" t="s">
        <v>11</v>
      </c>
      <c r="DB440" s="31" t="s">
        <v>11</v>
      </c>
      <c r="DC440" s="8" t="str">
        <f t="shared" si="74"/>
        <v>No</v>
      </c>
      <c r="DD440" s="8" t="s">
        <v>11</v>
      </c>
      <c r="DE440" s="30" t="s">
        <v>11</v>
      </c>
      <c r="DF440" s="10">
        <f t="shared" si="76"/>
        <v>46.660139999999991</v>
      </c>
      <c r="DG440" s="9">
        <f>IF(S440&lt;Monitors!$H$4,(S440*Monitors!$I$4)+Monitors!$J$4,IF(S440&lt;Monitors!$H$5,(S440*Monitors!$I$5)+Monitors!$J$5,IF(S440&lt;Monitors!$H$6,(S440*Monitors!$I$6)+Monitors!$J$6,IF(S440&lt;Monitors!$H$7,(Monitors!$I$7*S440)+Monitors!$J$7,IF(S440&lt;Monitors!$H$8,(S440*Monitors!$I$8)+Monitors!$J$8,IF(S440&lt;Monitors!$H$9,(S440*Monitors!$I$9)+Monitors!$J$9,IF(S440&lt;Monitors!$H$10,(S440*Monitors!$I$10)+Monitors!$J$10,IF(S440&lt;Monitors!$H$11,(S440*Monitors!$I$11)+Monitors!$J$11,Monitors!$J$12))))))))</f>
        <v>37.994999999999997</v>
      </c>
      <c r="DH440" s="10">
        <f>$DF440-(Monitors!$B$4*'All Data'!$W440)</f>
        <v>33.946519999999992</v>
      </c>
      <c r="DI440" s="10">
        <f>IF($CX440="Yes",DH440-(Monitors!$E$4*(DG440+(Monitors!$B$4*'All Data'!$W440))),'All Data'!DH440)</f>
        <v>33.946519999999992</v>
      </c>
      <c r="DJ440" s="10">
        <f>IF(DD440="Yes",'All Data'!DI440-(DG440*Monitors!$C$4),'All Data'!DI440)</f>
        <v>33.946519999999992</v>
      </c>
      <c r="DK440" s="10">
        <f>IF($DE440="Yes",DJ440-(DG440*Monitors!$D$4),'All Data'!DJ440)</f>
        <v>33.946519999999992</v>
      </c>
      <c r="DL440" s="10">
        <f>IF($CZ440="Yes",DK440-Monitors!$C$7,'All Data'!DK440)</f>
        <v>33.946519999999992</v>
      </c>
      <c r="DM440" s="10">
        <f>IF($DA440="Yes",DL440-Monitors!$D$7,'All Data'!DL440)</f>
        <v>33.946519999999992</v>
      </c>
      <c r="DN440" s="10">
        <f>IF(DB440="Yes",DM440-((DG440+(W440*Monitors!$B$4))*Monitors!$F$4),'All Data'!DM440)</f>
        <v>33.946519999999992</v>
      </c>
      <c r="DO440" s="8" t="str">
        <f t="shared" si="77"/>
        <v>Yes</v>
      </c>
      <c r="DP440" s="10">
        <v>1.9830080000000003</v>
      </c>
      <c r="DQ440" s="10">
        <v>12.826992000000001</v>
      </c>
      <c r="DR440" s="10">
        <v>12.826992000000001</v>
      </c>
      <c r="DS440" s="9">
        <v>19.028052142214186</v>
      </c>
      <c r="DT440" s="9" t="s">
        <v>23</v>
      </c>
      <c r="DU440" s="14">
        <v>0</v>
      </c>
    </row>
    <row r="441" spans="1:125" ht="18" customHeight="1">
      <c r="A441" s="29">
        <v>440</v>
      </c>
      <c r="B441" s="29">
        <v>21</v>
      </c>
      <c r="C441" s="29">
        <v>337</v>
      </c>
      <c r="D441" s="21">
        <v>41869</v>
      </c>
      <c r="E441" s="21">
        <v>42038</v>
      </c>
      <c r="F441" s="21">
        <v>42045</v>
      </c>
      <c r="G441" s="20" t="s">
        <v>233</v>
      </c>
      <c r="H441" s="20" t="s">
        <v>26</v>
      </c>
      <c r="I441" s="22">
        <v>6</v>
      </c>
      <c r="J441" s="20" t="s">
        <v>5</v>
      </c>
      <c r="K441" s="20" t="s">
        <v>26</v>
      </c>
      <c r="L441" s="20" t="s">
        <v>6</v>
      </c>
      <c r="M441" s="23" t="s">
        <v>26</v>
      </c>
      <c r="N441" s="23" t="s">
        <v>7</v>
      </c>
      <c r="O441" s="23" t="s">
        <v>26</v>
      </c>
      <c r="P441" s="24">
        <v>13.2</v>
      </c>
      <c r="Q441" s="24">
        <v>23.6</v>
      </c>
      <c r="R441" s="24">
        <v>27</v>
      </c>
      <c r="S441" s="24">
        <v>311.7</v>
      </c>
      <c r="T441" s="24">
        <v>1.78</v>
      </c>
      <c r="U441" s="24">
        <v>1080</v>
      </c>
      <c r="V441" s="24">
        <v>1920</v>
      </c>
      <c r="W441" s="24">
        <v>2.0739999999999998</v>
      </c>
      <c r="X441" s="23" t="s">
        <v>47</v>
      </c>
      <c r="Y441" s="23" t="s">
        <v>47</v>
      </c>
      <c r="Z441" s="24">
        <v>6654</v>
      </c>
      <c r="AA441" s="24">
        <v>60</v>
      </c>
      <c r="AB441" s="24">
        <v>160</v>
      </c>
      <c r="AC441" s="24">
        <v>160</v>
      </c>
      <c r="AD441" s="23" t="s">
        <v>300</v>
      </c>
      <c r="AE441" s="23" t="s">
        <v>23</v>
      </c>
      <c r="AF441" s="23" t="s">
        <v>11</v>
      </c>
      <c r="AG441" s="23" t="s">
        <v>26</v>
      </c>
      <c r="AH441" s="23" t="s">
        <v>26</v>
      </c>
      <c r="AI441" s="23" t="s">
        <v>12</v>
      </c>
      <c r="AJ441" s="23" t="s">
        <v>23</v>
      </c>
      <c r="AK441" s="23" t="s">
        <v>23</v>
      </c>
      <c r="AL441" s="23" t="s">
        <v>114</v>
      </c>
      <c r="AM441" s="23" t="s">
        <v>26</v>
      </c>
      <c r="AN441" s="23" t="s">
        <v>14</v>
      </c>
      <c r="AO441" s="23" t="s">
        <v>26</v>
      </c>
      <c r="AP441" s="23" t="s">
        <v>14</v>
      </c>
      <c r="AQ441" s="23" t="s">
        <v>26</v>
      </c>
      <c r="AR441" s="23"/>
      <c r="AS441" s="23" t="s">
        <v>114</v>
      </c>
      <c r="AT441" s="23" t="s">
        <v>26</v>
      </c>
      <c r="AU441" s="23" t="s">
        <v>14</v>
      </c>
      <c r="AV441" s="25" t="s">
        <v>26</v>
      </c>
      <c r="AW441" s="25" t="s">
        <v>26</v>
      </c>
      <c r="AX441" s="26">
        <v>27</v>
      </c>
      <c r="AY441" s="26">
        <v>311.7</v>
      </c>
      <c r="AZ441" s="25" t="s">
        <v>14</v>
      </c>
      <c r="BA441" s="25" t="s">
        <v>14</v>
      </c>
      <c r="BB441" s="23" t="s">
        <v>26</v>
      </c>
      <c r="BC441" s="23" t="s">
        <v>15</v>
      </c>
      <c r="BD441" s="23" t="s">
        <v>26</v>
      </c>
      <c r="BE441" s="23" t="s">
        <v>11</v>
      </c>
      <c r="BF441" s="23" t="s">
        <v>185</v>
      </c>
      <c r="BG441" s="23" t="s">
        <v>11</v>
      </c>
      <c r="BH441" s="23" t="s">
        <v>17</v>
      </c>
      <c r="BI441" s="23" t="s">
        <v>26</v>
      </c>
      <c r="BJ441" s="23"/>
      <c r="BK441" s="23" t="s">
        <v>11</v>
      </c>
      <c r="BL441" s="23" t="s">
        <v>11</v>
      </c>
      <c r="BM441" s="23" t="s">
        <v>11</v>
      </c>
      <c r="BN441" s="23"/>
      <c r="BO441" s="24">
        <v>0</v>
      </c>
      <c r="BP441" s="24">
        <v>300</v>
      </c>
      <c r="BQ441" s="24">
        <v>297.2</v>
      </c>
      <c r="BR441" s="24">
        <v>270</v>
      </c>
      <c r="BS441" s="24">
        <v>200</v>
      </c>
      <c r="BT441" s="23"/>
      <c r="BU441" s="23"/>
      <c r="BV441" s="24">
        <v>17.420000000000002</v>
      </c>
      <c r="BW441" s="24">
        <v>0.2</v>
      </c>
      <c r="BX441" s="23"/>
      <c r="BY441" s="24">
        <v>0.16</v>
      </c>
      <c r="BZ441" s="27">
        <v>0.2</v>
      </c>
      <c r="CA441" s="27">
        <v>0.16</v>
      </c>
      <c r="CB441" s="25"/>
      <c r="CC441" s="25"/>
      <c r="CD441" s="28">
        <v>17.45</v>
      </c>
      <c r="CE441" s="28">
        <v>0.21</v>
      </c>
      <c r="CF441" s="25"/>
      <c r="CG441" s="28">
        <v>0.17</v>
      </c>
      <c r="CH441" s="28">
        <v>29.11</v>
      </c>
      <c r="CI441" s="28">
        <v>0.5</v>
      </c>
      <c r="CJ441" s="28">
        <v>0.5</v>
      </c>
      <c r="CK441" s="28">
        <v>0</v>
      </c>
      <c r="CL441" s="28">
        <v>0</v>
      </c>
      <c r="CM441" s="28">
        <v>0.5</v>
      </c>
      <c r="CN441" s="25"/>
      <c r="CO441" s="28">
        <v>0</v>
      </c>
      <c r="CP441" s="30" t="s">
        <v>5</v>
      </c>
      <c r="CQ441" s="8">
        <f t="shared" si="67"/>
        <v>6653.833814565287</v>
      </c>
      <c r="CR441" s="8">
        <f t="shared" si="68"/>
        <v>28</v>
      </c>
      <c r="CS441" s="8">
        <f t="shared" si="69"/>
        <v>2.5</v>
      </c>
      <c r="CT441" s="8">
        <f t="shared" si="70"/>
        <v>30</v>
      </c>
      <c r="CU441" s="8">
        <f t="shared" si="71"/>
        <v>300</v>
      </c>
      <c r="CV441" s="10">
        <f t="shared" si="72"/>
        <v>93510</v>
      </c>
      <c r="CW441" s="10">
        <f t="shared" si="75"/>
        <v>93.51</v>
      </c>
      <c r="CX441" s="8" t="str">
        <f t="shared" si="73"/>
        <v>No</v>
      </c>
      <c r="CY441" s="30" t="s">
        <v>11</v>
      </c>
      <c r="CZ441" s="30" t="s">
        <v>11</v>
      </c>
      <c r="DA441" s="31" t="s">
        <v>11</v>
      </c>
      <c r="DB441" s="31" t="s">
        <v>11</v>
      </c>
      <c r="DC441" s="8" t="str">
        <f t="shared" si="74"/>
        <v>No</v>
      </c>
      <c r="DD441" s="8" t="s">
        <v>11</v>
      </c>
      <c r="DE441" s="30" t="s">
        <v>11</v>
      </c>
      <c r="DF441" s="10">
        <f t="shared" si="76"/>
        <v>54.548520000000003</v>
      </c>
      <c r="DG441" s="9">
        <f>IF(S441&lt;Monitors!$H$4,(S441*Monitors!$I$4)+Monitors!$J$4,IF(S441&lt;Monitors!$H$5,(S441*Monitors!$I$5)+Monitors!$J$5,IF(S441&lt;Monitors!$H$6,(S441*Monitors!$I$6)+Monitors!$J$6,IF(S441&lt;Monitors!$H$7,(Monitors!$I$7*S441)+Monitors!$J$7,IF(S441&lt;Monitors!$H$8,(S441*Monitors!$I$8)+Monitors!$J$8,IF(S441&lt;Monitors!$H$9,(S441*Monitors!$I$9)+Monitors!$J$9,IF(S441&lt;Monitors!$H$10,(S441*Monitors!$I$10)+Monitors!$J$10,IF(S441&lt;Monitors!$H$11,(S441*Monitors!$I$11)+Monitors!$J$11,Monitors!$J$12))))))))</f>
        <v>51.34</v>
      </c>
      <c r="DH441" s="10">
        <f>$DF441-(Monitors!$B$4*'All Data'!$W441)</f>
        <v>41.834900000000005</v>
      </c>
      <c r="DI441" s="10">
        <f>IF($CX441="Yes",DH441-(Monitors!$E$4*(DG441+(Monitors!$B$4*'All Data'!$W441))),'All Data'!DH441)</f>
        <v>41.834900000000005</v>
      </c>
      <c r="DJ441" s="10">
        <f>IF(DD441="Yes",'All Data'!DI441-(DG441*Monitors!$C$4),'All Data'!DI441)</f>
        <v>41.834900000000005</v>
      </c>
      <c r="DK441" s="10">
        <f>IF($DE441="Yes",DJ441-(DG441*Monitors!$D$4),'All Data'!DJ441)</f>
        <v>41.834900000000005</v>
      </c>
      <c r="DL441" s="10">
        <f>IF($CZ441="Yes",DK441-Monitors!$C$7,'All Data'!DK441)</f>
        <v>41.834900000000005</v>
      </c>
      <c r="DM441" s="10">
        <f>IF($DA441="Yes",DL441-Monitors!$D$7,'All Data'!DL441)</f>
        <v>41.834900000000005</v>
      </c>
      <c r="DN441" s="10">
        <f>IF(DB441="Yes",DM441-((DG441+(W441*Monitors!$B$4))*Monitors!$F$4),'All Data'!DM441)</f>
        <v>41.834900000000005</v>
      </c>
      <c r="DO441" s="8" t="str">
        <f t="shared" si="77"/>
        <v>Yes</v>
      </c>
      <c r="DP441" s="10">
        <v>3.7404000000000002</v>
      </c>
      <c r="DQ441" s="10">
        <v>13.679600000000001</v>
      </c>
      <c r="DR441" s="10">
        <v>13.679600000000001</v>
      </c>
      <c r="DS441" s="9">
        <v>29.41446083624961</v>
      </c>
      <c r="DT441" s="9" t="s">
        <v>23</v>
      </c>
      <c r="DU441" s="14">
        <v>0</v>
      </c>
    </row>
    <row r="442" spans="1:125" ht="18" customHeight="1">
      <c r="A442" s="29">
        <v>441</v>
      </c>
      <c r="B442" s="29">
        <v>21</v>
      </c>
      <c r="C442" s="29">
        <v>256</v>
      </c>
      <c r="D442" s="21">
        <v>41953</v>
      </c>
      <c r="E442" s="21">
        <v>41954</v>
      </c>
      <c r="F442" s="21">
        <v>41960</v>
      </c>
      <c r="G442" s="20" t="s">
        <v>182</v>
      </c>
      <c r="H442" s="20" t="s">
        <v>1173</v>
      </c>
      <c r="I442" s="22">
        <v>6</v>
      </c>
      <c r="J442" s="20" t="s">
        <v>5</v>
      </c>
      <c r="K442" s="20" t="s">
        <v>26</v>
      </c>
      <c r="L442" s="20" t="s">
        <v>49</v>
      </c>
      <c r="M442" s="23" t="s">
        <v>26</v>
      </c>
      <c r="N442" s="23" t="s">
        <v>7</v>
      </c>
      <c r="O442" s="23" t="s">
        <v>26</v>
      </c>
      <c r="P442" s="24">
        <v>12.8</v>
      </c>
      <c r="Q442" s="24">
        <v>20.399999999999999</v>
      </c>
      <c r="R442" s="24">
        <v>24</v>
      </c>
      <c r="S442" s="24">
        <v>261.12</v>
      </c>
      <c r="T442" s="24">
        <v>1.6</v>
      </c>
      <c r="U442" s="24">
        <v>1200</v>
      </c>
      <c r="V442" s="24">
        <v>1920</v>
      </c>
      <c r="W442" s="24">
        <v>2.3039999999999998</v>
      </c>
      <c r="X442" s="23" t="s">
        <v>71</v>
      </c>
      <c r="Y442" s="23" t="s">
        <v>71</v>
      </c>
      <c r="Z442" s="24">
        <v>8824</v>
      </c>
      <c r="AA442" s="24">
        <v>60</v>
      </c>
      <c r="AB442" s="24">
        <v>160</v>
      </c>
      <c r="AC442" s="24">
        <v>160</v>
      </c>
      <c r="AD442" s="23" t="s">
        <v>300</v>
      </c>
      <c r="AE442" s="23" t="s">
        <v>23</v>
      </c>
      <c r="AF442" s="23" t="s">
        <v>11</v>
      </c>
      <c r="AG442" s="23" t="s">
        <v>26</v>
      </c>
      <c r="AH442" s="23" t="s">
        <v>26</v>
      </c>
      <c r="AI442" s="23" t="s">
        <v>12</v>
      </c>
      <c r="AJ442" s="23" t="s">
        <v>11</v>
      </c>
      <c r="AK442" s="23" t="s">
        <v>23</v>
      </c>
      <c r="AL442" s="23" t="s">
        <v>107</v>
      </c>
      <c r="AM442" s="23" t="s">
        <v>26</v>
      </c>
      <c r="AN442" s="23" t="s">
        <v>72</v>
      </c>
      <c r="AO442" s="23" t="s">
        <v>26</v>
      </c>
      <c r="AP442" s="23" t="s">
        <v>36</v>
      </c>
      <c r="AQ442" s="23" t="s">
        <v>26</v>
      </c>
      <c r="AR442" s="23"/>
      <c r="AS442" s="23" t="s">
        <v>107</v>
      </c>
      <c r="AT442" s="23" t="s">
        <v>26</v>
      </c>
      <c r="AU442" s="23" t="s">
        <v>14</v>
      </c>
      <c r="AV442" s="25" t="s">
        <v>26</v>
      </c>
      <c r="AW442" s="25" t="s">
        <v>26</v>
      </c>
      <c r="AX442" s="26">
        <v>24</v>
      </c>
      <c r="AY442" s="26">
        <v>261.12</v>
      </c>
      <c r="AZ442" s="25" t="s">
        <v>72</v>
      </c>
      <c r="BA442" s="25" t="s">
        <v>14</v>
      </c>
      <c r="BB442" s="23" t="s">
        <v>26</v>
      </c>
      <c r="BC442" s="23" t="s">
        <v>15</v>
      </c>
      <c r="BD442" s="23" t="s">
        <v>26</v>
      </c>
      <c r="BE442" s="23" t="s">
        <v>11</v>
      </c>
      <c r="BF442" s="23" t="s">
        <v>457</v>
      </c>
      <c r="BG442" s="23" t="s">
        <v>11</v>
      </c>
      <c r="BH442" s="23" t="s">
        <v>17</v>
      </c>
      <c r="BI442" s="23" t="s">
        <v>26</v>
      </c>
      <c r="BJ442" s="23"/>
      <c r="BK442" s="23" t="s">
        <v>11</v>
      </c>
      <c r="BL442" s="23" t="s">
        <v>11</v>
      </c>
      <c r="BM442" s="23" t="s">
        <v>11</v>
      </c>
      <c r="BN442" s="23"/>
      <c r="BO442" s="24">
        <v>0</v>
      </c>
      <c r="BP442" s="24">
        <v>275</v>
      </c>
      <c r="BQ442" s="24">
        <v>275</v>
      </c>
      <c r="BR442" s="24">
        <v>240.2</v>
      </c>
      <c r="BS442" s="24">
        <v>200</v>
      </c>
      <c r="BT442" s="23"/>
      <c r="BU442" s="23"/>
      <c r="BV442" s="24">
        <v>14.67</v>
      </c>
      <c r="BW442" s="24">
        <v>0.19</v>
      </c>
      <c r="BX442" s="23"/>
      <c r="BY442" s="24">
        <v>0.18</v>
      </c>
      <c r="BZ442" s="27">
        <v>0.19</v>
      </c>
      <c r="CA442" s="27">
        <v>0.18</v>
      </c>
      <c r="CB442" s="25"/>
      <c r="CC442" s="25"/>
      <c r="CD442" s="28">
        <v>14.68</v>
      </c>
      <c r="CE442" s="28">
        <v>0.2</v>
      </c>
      <c r="CF442" s="25"/>
      <c r="CG442" s="28">
        <v>0.19</v>
      </c>
      <c r="CH442" s="28">
        <v>25.36</v>
      </c>
      <c r="CI442" s="28">
        <v>0.5</v>
      </c>
      <c r="CJ442" s="28">
        <v>0.5</v>
      </c>
      <c r="CK442" s="28">
        <v>0</v>
      </c>
      <c r="CL442" s="28">
        <v>0</v>
      </c>
      <c r="CM442" s="28">
        <v>0.5</v>
      </c>
      <c r="CN442" s="25"/>
      <c r="CO442" s="28">
        <v>0</v>
      </c>
      <c r="CP442" s="30" t="s">
        <v>5</v>
      </c>
      <c r="CQ442" s="8">
        <f t="shared" si="67"/>
        <v>8823.5294117647063</v>
      </c>
      <c r="CR442" s="8">
        <f t="shared" si="68"/>
        <v>26</v>
      </c>
      <c r="CS442" s="8">
        <f t="shared" si="69"/>
        <v>2.5</v>
      </c>
      <c r="CT442" s="8">
        <f t="shared" si="70"/>
        <v>30</v>
      </c>
      <c r="CU442" s="8">
        <f t="shared" si="71"/>
        <v>200</v>
      </c>
      <c r="CV442" s="10">
        <f t="shared" si="72"/>
        <v>71808</v>
      </c>
      <c r="CW442" s="10">
        <f t="shared" si="75"/>
        <v>71.808000000000007</v>
      </c>
      <c r="CX442" s="8" t="str">
        <f t="shared" si="73"/>
        <v>No</v>
      </c>
      <c r="CY442" s="30" t="s">
        <v>11</v>
      </c>
      <c r="CZ442" s="30" t="s">
        <v>11</v>
      </c>
      <c r="DA442" s="31" t="s">
        <v>11</v>
      </c>
      <c r="DB442" s="31" t="s">
        <v>11</v>
      </c>
      <c r="DC442" s="8" t="str">
        <f t="shared" si="74"/>
        <v>No</v>
      </c>
      <c r="DD442" s="8" t="s">
        <v>11</v>
      </c>
      <c r="DE442" s="30" t="s">
        <v>11</v>
      </c>
      <c r="DF442" s="10">
        <f t="shared" si="76"/>
        <v>46.060079999999999</v>
      </c>
      <c r="DG442" s="9">
        <f>IF(S442&lt;Monitors!$H$4,(S442*Monitors!$I$4)+Monitors!$J$4,IF(S442&lt;Monitors!$H$5,(S442*Monitors!$I$5)+Monitors!$J$5,IF(S442&lt;Monitors!$H$6,(S442*Monitors!$I$6)+Monitors!$J$6,IF(S442&lt;Monitors!$H$7,(Monitors!$I$7*S442)+Monitors!$J$7,IF(S442&lt;Monitors!$H$8,(S442*Monitors!$I$8)+Monitors!$J$8,IF(S442&lt;Monitors!$H$9,(S442*Monitors!$I$9)+Monitors!$J$9,IF(S442&lt;Monitors!$H$10,(S442*Monitors!$I$10)+Monitors!$J$10,IF(S442&lt;Monitors!$H$11,(S442*Monitors!$I$11)+Monitors!$J$11,Monitors!$J$12))))))))</f>
        <v>45.224000000000004</v>
      </c>
      <c r="DH442" s="10">
        <f>$DF442-(Monitors!$B$4*'All Data'!$W442)</f>
        <v>31.93656</v>
      </c>
      <c r="DI442" s="10">
        <f>IF($CX442="Yes",DH442-(Monitors!$E$4*(DG442+(Monitors!$B$4*'All Data'!$W442))),'All Data'!DH442)</f>
        <v>31.93656</v>
      </c>
      <c r="DJ442" s="10">
        <f>IF(DD442="Yes",'All Data'!DI442-(DG442*Monitors!$C$4),'All Data'!DI442)</f>
        <v>31.93656</v>
      </c>
      <c r="DK442" s="10">
        <f>IF($DE442="Yes",DJ442-(DG442*Monitors!$D$4),'All Data'!DJ442)</f>
        <v>31.93656</v>
      </c>
      <c r="DL442" s="10">
        <f>IF($CZ442="Yes",DK442-Monitors!$C$7,'All Data'!DK442)</f>
        <v>31.93656</v>
      </c>
      <c r="DM442" s="10">
        <f>IF($DA442="Yes",DL442-Monitors!$D$7,'All Data'!DL442)</f>
        <v>31.93656</v>
      </c>
      <c r="DN442" s="10">
        <f>IF(DB442="Yes",DM442-((DG442+(W442*Monitors!$B$4))*Monitors!$F$4),'All Data'!DM442)</f>
        <v>31.93656</v>
      </c>
      <c r="DO442" s="8" t="str">
        <f t="shared" si="77"/>
        <v>Yes</v>
      </c>
      <c r="DP442" s="10">
        <v>2.8723200000000002</v>
      </c>
      <c r="DQ442" s="10">
        <v>11.79768</v>
      </c>
      <c r="DR442" s="10">
        <v>11.79768</v>
      </c>
      <c r="DS442" s="9">
        <v>24.751080276689656</v>
      </c>
      <c r="DT442" s="9" t="s">
        <v>23</v>
      </c>
      <c r="DU442" s="14">
        <v>0</v>
      </c>
    </row>
    <row r="443" spans="1:125" ht="18" customHeight="1">
      <c r="A443" s="29">
        <v>442</v>
      </c>
      <c r="B443" s="29">
        <v>47</v>
      </c>
      <c r="C443" s="29">
        <v>87</v>
      </c>
      <c r="D443" s="21">
        <v>41516</v>
      </c>
      <c r="E443" s="21">
        <v>41502</v>
      </c>
      <c r="F443" s="21">
        <v>41514</v>
      </c>
      <c r="G443" s="20" t="s">
        <v>4</v>
      </c>
      <c r="H443" s="20" t="s">
        <v>26</v>
      </c>
      <c r="I443" s="22">
        <v>6</v>
      </c>
      <c r="J443" s="20" t="s">
        <v>5</v>
      </c>
      <c r="K443" s="20" t="s">
        <v>26</v>
      </c>
      <c r="L443" s="20" t="s">
        <v>27</v>
      </c>
      <c r="M443" s="23" t="s">
        <v>27</v>
      </c>
      <c r="N443" s="23" t="s">
        <v>7</v>
      </c>
      <c r="O443" s="23" t="s">
        <v>26</v>
      </c>
      <c r="P443" s="24">
        <v>10.6</v>
      </c>
      <c r="Q443" s="24">
        <v>18.8</v>
      </c>
      <c r="R443" s="24">
        <v>21.5</v>
      </c>
      <c r="S443" s="24">
        <v>198.08</v>
      </c>
      <c r="T443" s="24">
        <v>1.78</v>
      </c>
      <c r="U443" s="24">
        <v>1080</v>
      </c>
      <c r="V443" s="24">
        <v>1920</v>
      </c>
      <c r="W443" s="24">
        <v>2.0739999999999998</v>
      </c>
      <c r="X443" s="23" t="s">
        <v>47</v>
      </c>
      <c r="Y443" s="23" t="s">
        <v>47</v>
      </c>
      <c r="Z443" s="24">
        <v>10469</v>
      </c>
      <c r="AA443" s="24">
        <v>60</v>
      </c>
      <c r="AB443" s="24">
        <v>170</v>
      </c>
      <c r="AC443" s="24">
        <v>160</v>
      </c>
      <c r="AD443" s="23" t="s">
        <v>73</v>
      </c>
      <c r="AE443" s="23" t="s">
        <v>23</v>
      </c>
      <c r="AF443" s="23" t="s">
        <v>11</v>
      </c>
      <c r="AG443" s="23"/>
      <c r="AH443" s="23"/>
      <c r="AI443" s="23" t="s">
        <v>12</v>
      </c>
      <c r="AJ443" s="23" t="s">
        <v>11</v>
      </c>
      <c r="AK443" s="23" t="s">
        <v>23</v>
      </c>
      <c r="AL443" s="23" t="s">
        <v>13</v>
      </c>
      <c r="AM443" s="23"/>
      <c r="AN443" s="23" t="s">
        <v>14</v>
      </c>
      <c r="AO443" s="23" t="s">
        <v>14</v>
      </c>
      <c r="AP443" s="23" t="s">
        <v>14</v>
      </c>
      <c r="AQ443" s="23" t="s">
        <v>14</v>
      </c>
      <c r="AR443" s="23"/>
      <c r="AS443" s="23" t="s">
        <v>13</v>
      </c>
      <c r="AT443" s="23"/>
      <c r="AU443" s="23" t="s">
        <v>14</v>
      </c>
      <c r="AV443" s="25" t="s">
        <v>14</v>
      </c>
      <c r="AW443" s="25" t="s">
        <v>14</v>
      </c>
      <c r="AX443" s="26">
        <v>21.5</v>
      </c>
      <c r="AY443" s="26">
        <v>198.08</v>
      </c>
      <c r="AZ443" s="25" t="s">
        <v>14</v>
      </c>
      <c r="BA443" s="25" t="s">
        <v>14</v>
      </c>
      <c r="BB443" s="23" t="s">
        <v>14</v>
      </c>
      <c r="BC443" s="23" t="s">
        <v>15</v>
      </c>
      <c r="BD443" s="23" t="s">
        <v>14</v>
      </c>
      <c r="BE443" s="23" t="s">
        <v>11</v>
      </c>
      <c r="BF443" s="23" t="s">
        <v>193</v>
      </c>
      <c r="BG443" s="23" t="s">
        <v>11</v>
      </c>
      <c r="BH443" s="23" t="s">
        <v>17</v>
      </c>
      <c r="BI443" s="23" t="s">
        <v>14</v>
      </c>
      <c r="BJ443" s="23"/>
      <c r="BK443" s="23" t="s">
        <v>11</v>
      </c>
      <c r="BL443" s="23" t="s">
        <v>11</v>
      </c>
      <c r="BM443" s="23" t="s">
        <v>11</v>
      </c>
      <c r="BN443" s="23"/>
      <c r="BO443" s="24">
        <v>34.299999999999997</v>
      </c>
      <c r="BP443" s="24">
        <v>278</v>
      </c>
      <c r="BQ443" s="24">
        <v>250</v>
      </c>
      <c r="BR443" s="24">
        <v>222.4</v>
      </c>
      <c r="BS443" s="24">
        <v>200</v>
      </c>
      <c r="BT443" s="23"/>
      <c r="BU443" s="23"/>
      <c r="BV443" s="24">
        <v>15.02</v>
      </c>
      <c r="BW443" s="24">
        <v>0.36</v>
      </c>
      <c r="BX443" s="23"/>
      <c r="BY443" s="24">
        <v>0.26</v>
      </c>
      <c r="BZ443" s="27">
        <v>0.36</v>
      </c>
      <c r="CA443" s="27">
        <v>0.26</v>
      </c>
      <c r="CB443" s="25"/>
      <c r="CC443" s="25"/>
      <c r="CD443" s="28">
        <v>15.04</v>
      </c>
      <c r="CE443" s="28">
        <v>0.43</v>
      </c>
      <c r="CF443" s="25"/>
      <c r="CG443" s="28">
        <v>0.28999999999999998</v>
      </c>
      <c r="CH443" s="28">
        <v>21.09</v>
      </c>
      <c r="CI443" s="28">
        <v>0.5</v>
      </c>
      <c r="CJ443" s="28">
        <v>0.5</v>
      </c>
      <c r="CK443" s="25"/>
      <c r="CL443" s="25"/>
      <c r="CM443" s="28">
        <v>0.5</v>
      </c>
      <c r="CN443" s="25"/>
      <c r="CO443" s="28">
        <v>0</v>
      </c>
      <c r="CP443" s="30" t="s">
        <v>5</v>
      </c>
      <c r="CQ443" s="8">
        <f t="shared" si="67"/>
        <v>10470.516962843294</v>
      </c>
      <c r="CR443" s="8">
        <f t="shared" si="68"/>
        <v>22</v>
      </c>
      <c r="CS443" s="8">
        <f t="shared" si="69"/>
        <v>2.5</v>
      </c>
      <c r="CT443" s="8">
        <f t="shared" si="70"/>
        <v>30</v>
      </c>
      <c r="CU443" s="8">
        <f t="shared" si="71"/>
        <v>200</v>
      </c>
      <c r="CV443" s="10">
        <f t="shared" si="72"/>
        <v>55066.240000000005</v>
      </c>
      <c r="CW443" s="10">
        <f t="shared" si="75"/>
        <v>55.066240000000008</v>
      </c>
      <c r="CX443" s="8" t="str">
        <f t="shared" si="73"/>
        <v>No</v>
      </c>
      <c r="CY443" s="30" t="s">
        <v>11</v>
      </c>
      <c r="CZ443" s="30" t="s">
        <v>11</v>
      </c>
      <c r="DA443" s="31" t="s">
        <v>11</v>
      </c>
      <c r="DB443" s="31" t="s">
        <v>11</v>
      </c>
      <c r="DC443" s="8" t="str">
        <f t="shared" si="74"/>
        <v>No</v>
      </c>
      <c r="DD443" s="8" t="s">
        <v>11</v>
      </c>
      <c r="DE443" s="30" t="s">
        <v>11</v>
      </c>
      <c r="DF443" s="10">
        <f t="shared" si="76"/>
        <v>48.101159999999993</v>
      </c>
      <c r="DG443" s="9">
        <f>IF(S443&lt;Monitors!$H$4,(S443*Monitors!$I$4)+Monitors!$J$4,IF(S443&lt;Monitors!$H$5,(S443*Monitors!$I$5)+Monitors!$J$5,IF(S443&lt;Monitors!$H$6,(S443*Monitors!$I$6)+Monitors!$J$6,IF(S443&lt;Monitors!$H$7,(Monitors!$I$7*S443)+Monitors!$J$7,IF(S443&lt;Monitors!$H$8,(S443*Monitors!$I$8)+Monitors!$J$8,IF(S443&lt;Monitors!$H$9,(S443*Monitors!$I$9)+Monitors!$J$9,IF(S443&lt;Monitors!$H$10,(S443*Monitors!$I$10)+Monitors!$J$10,IF(S443&lt;Monitors!$H$11,(S443*Monitors!$I$11)+Monitors!$J$11,Monitors!$J$12))))))))</f>
        <v>37.903999999999996</v>
      </c>
      <c r="DH443" s="10">
        <f>$DF443-(Monitors!$B$4*'All Data'!$W443)</f>
        <v>35.387539999999994</v>
      </c>
      <c r="DI443" s="10">
        <f>IF($CX443="Yes",DH443-(Monitors!$E$4*(DG443+(Monitors!$B$4*'All Data'!$W443))),'All Data'!DH443)</f>
        <v>35.387539999999994</v>
      </c>
      <c r="DJ443" s="10">
        <f>IF(DD443="Yes",'All Data'!DI443-(DG443*Monitors!$C$4),'All Data'!DI443)</f>
        <v>35.387539999999994</v>
      </c>
      <c r="DK443" s="10">
        <f>IF($DE443="Yes",DJ443-(DG443*Monitors!$D$4),'All Data'!DJ443)</f>
        <v>35.387539999999994</v>
      </c>
      <c r="DL443" s="10">
        <f>IF($CZ443="Yes",DK443-Monitors!$C$7,'All Data'!DK443)</f>
        <v>35.387539999999994</v>
      </c>
      <c r="DM443" s="10">
        <f>IF($DA443="Yes",DL443-Monitors!$D$7,'All Data'!DL443)</f>
        <v>35.387539999999994</v>
      </c>
      <c r="DN443" s="10">
        <f>IF(DB443="Yes",DM443-((DG443+(W443*Monitors!$B$4))*Monitors!$F$4),'All Data'!DM443)</f>
        <v>35.387539999999994</v>
      </c>
      <c r="DO443" s="8" t="str">
        <f t="shared" si="77"/>
        <v>Yes</v>
      </c>
      <c r="DP443" s="10">
        <v>2.2026496000000004</v>
      </c>
      <c r="DQ443" s="10">
        <v>12.817350399999999</v>
      </c>
      <c r="DR443" s="10">
        <v>12.817350399999999</v>
      </c>
      <c r="DS443" s="9">
        <v>18.856837669479766</v>
      </c>
      <c r="DT443" s="9" t="s">
        <v>23</v>
      </c>
      <c r="DU443" s="14">
        <v>0</v>
      </c>
    </row>
    <row r="444" spans="1:125" ht="18" customHeight="1">
      <c r="A444" s="29">
        <v>443</v>
      </c>
      <c r="B444" s="29">
        <v>21</v>
      </c>
      <c r="C444" s="29">
        <v>134</v>
      </c>
      <c r="D444" s="21">
        <v>41579</v>
      </c>
      <c r="E444" s="21">
        <v>41578</v>
      </c>
      <c r="F444" s="21">
        <v>41593</v>
      </c>
      <c r="G444" s="20" t="s">
        <v>182</v>
      </c>
      <c r="H444" s="20" t="s">
        <v>26</v>
      </c>
      <c r="I444" s="22">
        <v>6</v>
      </c>
      <c r="J444" s="20" t="s">
        <v>5</v>
      </c>
      <c r="K444" s="20" t="s">
        <v>26</v>
      </c>
      <c r="L444" s="20" t="s">
        <v>6</v>
      </c>
      <c r="M444" s="23" t="s">
        <v>6</v>
      </c>
      <c r="N444" s="23" t="s">
        <v>7</v>
      </c>
      <c r="O444" s="23" t="s">
        <v>26</v>
      </c>
      <c r="P444" s="24">
        <v>10.6</v>
      </c>
      <c r="Q444" s="24">
        <v>18.8</v>
      </c>
      <c r="R444" s="24">
        <v>21.5</v>
      </c>
      <c r="S444" s="24">
        <v>198.91</v>
      </c>
      <c r="T444" s="24">
        <v>1.78</v>
      </c>
      <c r="U444" s="24">
        <v>1080</v>
      </c>
      <c r="V444" s="24">
        <v>1920</v>
      </c>
      <c r="W444" s="24">
        <v>2.0739999999999998</v>
      </c>
      <c r="X444" s="23" t="s">
        <v>47</v>
      </c>
      <c r="Y444" s="23" t="s">
        <v>47</v>
      </c>
      <c r="Z444" s="24">
        <v>10405</v>
      </c>
      <c r="AA444" s="24">
        <v>60</v>
      </c>
      <c r="AB444" s="24">
        <v>160</v>
      </c>
      <c r="AC444" s="24">
        <v>160</v>
      </c>
      <c r="AD444" s="23" t="s">
        <v>300</v>
      </c>
      <c r="AE444" s="23" t="s">
        <v>23</v>
      </c>
      <c r="AF444" s="23" t="s">
        <v>11</v>
      </c>
      <c r="AG444" s="23"/>
      <c r="AH444" s="23"/>
      <c r="AI444" s="23" t="s">
        <v>12</v>
      </c>
      <c r="AJ444" s="23" t="s">
        <v>11</v>
      </c>
      <c r="AK444" s="23" t="s">
        <v>23</v>
      </c>
      <c r="AL444" s="23" t="s">
        <v>53</v>
      </c>
      <c r="AM444" s="23" t="s">
        <v>26</v>
      </c>
      <c r="AN444" s="23" t="s">
        <v>72</v>
      </c>
      <c r="AO444" s="23" t="s">
        <v>26</v>
      </c>
      <c r="AP444" s="23" t="s">
        <v>36</v>
      </c>
      <c r="AQ444" s="23" t="s">
        <v>26</v>
      </c>
      <c r="AR444" s="23"/>
      <c r="AS444" s="23" t="s">
        <v>53</v>
      </c>
      <c r="AT444" s="23" t="s">
        <v>26</v>
      </c>
      <c r="AU444" s="23" t="s">
        <v>14</v>
      </c>
      <c r="AV444" s="25" t="s">
        <v>26</v>
      </c>
      <c r="AW444" s="25" t="s">
        <v>26</v>
      </c>
      <c r="AX444" s="26">
        <v>21.5</v>
      </c>
      <c r="AY444" s="26">
        <v>198.91</v>
      </c>
      <c r="AZ444" s="25" t="s">
        <v>72</v>
      </c>
      <c r="BA444" s="25" t="s">
        <v>14</v>
      </c>
      <c r="BB444" s="23" t="s">
        <v>26</v>
      </c>
      <c r="BC444" s="23" t="s">
        <v>15</v>
      </c>
      <c r="BD444" s="23" t="s">
        <v>26</v>
      </c>
      <c r="BE444" s="23" t="s">
        <v>11</v>
      </c>
      <c r="BF444" s="23" t="s">
        <v>55</v>
      </c>
      <c r="BG444" s="23" t="s">
        <v>11</v>
      </c>
      <c r="BH444" s="23" t="s">
        <v>17</v>
      </c>
      <c r="BI444" s="23" t="s">
        <v>26</v>
      </c>
      <c r="BJ444" s="23"/>
      <c r="BK444" s="23" t="s">
        <v>11</v>
      </c>
      <c r="BL444" s="23" t="s">
        <v>11</v>
      </c>
      <c r="BM444" s="23" t="s">
        <v>11</v>
      </c>
      <c r="BN444" s="23"/>
      <c r="BO444" s="24">
        <v>0</v>
      </c>
      <c r="BP444" s="24">
        <v>275</v>
      </c>
      <c r="BQ444" s="24">
        <v>271.39999999999998</v>
      </c>
      <c r="BR444" s="24">
        <v>275</v>
      </c>
      <c r="BS444" s="24">
        <v>200</v>
      </c>
      <c r="BT444" s="23"/>
      <c r="BU444" s="23"/>
      <c r="BV444" s="24">
        <v>15.12</v>
      </c>
      <c r="BW444" s="24">
        <v>0.19</v>
      </c>
      <c r="BX444" s="23"/>
      <c r="BY444" s="24">
        <v>0.18</v>
      </c>
      <c r="BZ444" s="27">
        <v>0.19</v>
      </c>
      <c r="CA444" s="27">
        <v>0.18</v>
      </c>
      <c r="CB444" s="25"/>
      <c r="CC444" s="25"/>
      <c r="CD444" s="28">
        <v>15.13</v>
      </c>
      <c r="CE444" s="28">
        <v>0.2</v>
      </c>
      <c r="CF444" s="25"/>
      <c r="CG444" s="28">
        <v>0.19</v>
      </c>
      <c r="CH444" s="28">
        <v>21.1</v>
      </c>
      <c r="CI444" s="28">
        <v>0.5</v>
      </c>
      <c r="CJ444" s="28">
        <v>0.5</v>
      </c>
      <c r="CK444" s="28">
        <v>0</v>
      </c>
      <c r="CL444" s="28">
        <v>0</v>
      </c>
      <c r="CM444" s="28">
        <v>0.4</v>
      </c>
      <c r="CN444" s="25"/>
      <c r="CO444" s="28">
        <v>0</v>
      </c>
      <c r="CP444" s="30" t="s">
        <v>5</v>
      </c>
      <c r="CQ444" s="8">
        <f t="shared" si="67"/>
        <v>10426.826202805289</v>
      </c>
      <c r="CR444" s="8">
        <f t="shared" si="68"/>
        <v>22</v>
      </c>
      <c r="CS444" s="8">
        <f t="shared" si="69"/>
        <v>2.5</v>
      </c>
      <c r="CT444" s="8">
        <f t="shared" si="70"/>
        <v>30</v>
      </c>
      <c r="CU444" s="8">
        <f t="shared" si="71"/>
        <v>200</v>
      </c>
      <c r="CV444" s="10">
        <f t="shared" si="72"/>
        <v>54700.25</v>
      </c>
      <c r="CW444" s="10">
        <f t="shared" si="75"/>
        <v>54.700249999999997</v>
      </c>
      <c r="CX444" s="8" t="str">
        <f t="shared" si="73"/>
        <v>No</v>
      </c>
      <c r="CY444" s="30" t="s">
        <v>11</v>
      </c>
      <c r="CZ444" s="30" t="s">
        <v>11</v>
      </c>
      <c r="DA444" s="31" t="s">
        <v>11</v>
      </c>
      <c r="DB444" s="31" t="s">
        <v>11</v>
      </c>
      <c r="DC444" s="8" t="str">
        <f t="shared" si="74"/>
        <v>No</v>
      </c>
      <c r="DD444" s="8" t="s">
        <v>11</v>
      </c>
      <c r="DE444" s="30" t="s">
        <v>11</v>
      </c>
      <c r="DF444" s="10">
        <f t="shared" si="76"/>
        <v>47.439779999999999</v>
      </c>
      <c r="DG444" s="9">
        <f>IF(S444&lt;Monitors!$H$4,(S444*Monitors!$I$4)+Monitors!$J$4,IF(S444&lt;Monitors!$H$5,(S444*Monitors!$I$5)+Monitors!$J$5,IF(S444&lt;Monitors!$H$6,(S444*Monitors!$I$6)+Monitors!$J$6,IF(S444&lt;Monitors!$H$7,(Monitors!$I$7*S444)+Monitors!$J$7,IF(S444&lt;Monitors!$H$8,(S444*Monitors!$I$8)+Monitors!$J$8,IF(S444&lt;Monitors!$H$9,(S444*Monitors!$I$9)+Monitors!$J$9,IF(S444&lt;Monitors!$H$10,(S444*Monitors!$I$10)+Monitors!$J$10,IF(S444&lt;Monitors!$H$11,(S444*Monitors!$I$11)+Monitors!$J$11,Monitors!$J$12))))))))</f>
        <v>37.945499999999996</v>
      </c>
      <c r="DH444" s="10">
        <f>$DF444-(Monitors!$B$4*'All Data'!$W444)</f>
        <v>34.72616</v>
      </c>
      <c r="DI444" s="10">
        <f>IF($CX444="Yes",DH444-(Monitors!$E$4*(DG444+(Monitors!$B$4*'All Data'!$W444))),'All Data'!DH444)</f>
        <v>34.72616</v>
      </c>
      <c r="DJ444" s="10">
        <f>IF(DD444="Yes",'All Data'!DI444-(DG444*Monitors!$C$4),'All Data'!DI444)</f>
        <v>34.72616</v>
      </c>
      <c r="DK444" s="10">
        <f>IF($DE444="Yes",DJ444-(DG444*Monitors!$D$4),'All Data'!DJ444)</f>
        <v>34.72616</v>
      </c>
      <c r="DL444" s="10">
        <f>IF($CZ444="Yes",DK444-Monitors!$C$7,'All Data'!DK444)</f>
        <v>34.72616</v>
      </c>
      <c r="DM444" s="10">
        <f>IF($DA444="Yes",DL444-Monitors!$D$7,'All Data'!DL444)</f>
        <v>34.72616</v>
      </c>
      <c r="DN444" s="10">
        <f>IF(DB444="Yes",DM444-((DG444+(W444*Monitors!$B$4))*Monitors!$F$4),'All Data'!DM444)</f>
        <v>34.72616</v>
      </c>
      <c r="DO444" s="8" t="str">
        <f t="shared" si="77"/>
        <v>Yes</v>
      </c>
      <c r="DP444" s="10">
        <v>2.1880100000000002</v>
      </c>
      <c r="DQ444" s="10">
        <v>12.931989999999999</v>
      </c>
      <c r="DR444" s="10">
        <v>12.931989999999999</v>
      </c>
      <c r="DS444" s="9">
        <v>18.934925719452938</v>
      </c>
      <c r="DT444" s="9" t="s">
        <v>23</v>
      </c>
      <c r="DU444" s="14">
        <v>0</v>
      </c>
    </row>
    <row r="445" spans="1:125" ht="18" customHeight="1">
      <c r="A445" s="29">
        <v>444</v>
      </c>
      <c r="B445" s="29">
        <v>21</v>
      </c>
      <c r="C445" s="29">
        <v>135</v>
      </c>
      <c r="D445" s="21">
        <v>41579</v>
      </c>
      <c r="E445" s="21">
        <v>42037</v>
      </c>
      <c r="F445" s="21">
        <v>42044</v>
      </c>
      <c r="G445" s="20" t="s">
        <v>233</v>
      </c>
      <c r="H445" s="20" t="s">
        <v>26</v>
      </c>
      <c r="I445" s="22">
        <v>6</v>
      </c>
      <c r="J445" s="20" t="s">
        <v>5</v>
      </c>
      <c r="K445" s="20" t="s">
        <v>26</v>
      </c>
      <c r="L445" s="20" t="s">
        <v>6</v>
      </c>
      <c r="M445" s="23" t="s">
        <v>6</v>
      </c>
      <c r="N445" s="23" t="s">
        <v>7</v>
      </c>
      <c r="O445" s="23" t="s">
        <v>26</v>
      </c>
      <c r="P445" s="24">
        <v>10.6</v>
      </c>
      <c r="Q445" s="24">
        <v>18.8</v>
      </c>
      <c r="R445" s="24">
        <v>21.5</v>
      </c>
      <c r="S445" s="24">
        <v>198.91</v>
      </c>
      <c r="T445" s="24">
        <v>1.78</v>
      </c>
      <c r="U445" s="24">
        <v>1080</v>
      </c>
      <c r="V445" s="24">
        <v>1920</v>
      </c>
      <c r="W445" s="24">
        <v>2.0739999999999998</v>
      </c>
      <c r="X445" s="23" t="s">
        <v>47</v>
      </c>
      <c r="Y445" s="23" t="s">
        <v>47</v>
      </c>
      <c r="Z445" s="24">
        <v>10405</v>
      </c>
      <c r="AA445" s="24">
        <v>60</v>
      </c>
      <c r="AB445" s="24">
        <v>160</v>
      </c>
      <c r="AC445" s="24">
        <v>160</v>
      </c>
      <c r="AD445" s="23" t="s">
        <v>300</v>
      </c>
      <c r="AE445" s="23" t="s">
        <v>23</v>
      </c>
      <c r="AF445" s="23" t="s">
        <v>11</v>
      </c>
      <c r="AG445" s="23"/>
      <c r="AH445" s="23"/>
      <c r="AI445" s="23" t="s">
        <v>12</v>
      </c>
      <c r="AJ445" s="23" t="s">
        <v>11</v>
      </c>
      <c r="AK445" s="23" t="s">
        <v>23</v>
      </c>
      <c r="AL445" s="23" t="s">
        <v>25</v>
      </c>
      <c r="AM445" s="23" t="s">
        <v>26</v>
      </c>
      <c r="AN445" s="23" t="s">
        <v>72</v>
      </c>
      <c r="AO445" s="23" t="s">
        <v>26</v>
      </c>
      <c r="AP445" s="23" t="s">
        <v>36</v>
      </c>
      <c r="AQ445" s="23" t="s">
        <v>26</v>
      </c>
      <c r="AR445" s="23"/>
      <c r="AS445" s="23" t="s">
        <v>25</v>
      </c>
      <c r="AT445" s="23" t="s">
        <v>26</v>
      </c>
      <c r="AU445" s="23" t="s">
        <v>14</v>
      </c>
      <c r="AV445" s="25" t="s">
        <v>26</v>
      </c>
      <c r="AW445" s="25" t="s">
        <v>26</v>
      </c>
      <c r="AX445" s="26">
        <v>21.5</v>
      </c>
      <c r="AY445" s="26">
        <v>198.91</v>
      </c>
      <c r="AZ445" s="25" t="s">
        <v>72</v>
      </c>
      <c r="BA445" s="25" t="s">
        <v>14</v>
      </c>
      <c r="BB445" s="23" t="s">
        <v>26</v>
      </c>
      <c r="BC445" s="23" t="s">
        <v>15</v>
      </c>
      <c r="BD445" s="23" t="s">
        <v>26</v>
      </c>
      <c r="BE445" s="23" t="s">
        <v>11</v>
      </c>
      <c r="BF445" s="23" t="s">
        <v>55</v>
      </c>
      <c r="BG445" s="23" t="s">
        <v>11</v>
      </c>
      <c r="BH445" s="23" t="s">
        <v>17</v>
      </c>
      <c r="BI445" s="23" t="s">
        <v>26</v>
      </c>
      <c r="BJ445" s="23"/>
      <c r="BK445" s="23" t="s">
        <v>11</v>
      </c>
      <c r="BL445" s="23" t="s">
        <v>11</v>
      </c>
      <c r="BM445" s="23" t="s">
        <v>11</v>
      </c>
      <c r="BN445" s="23"/>
      <c r="BO445" s="24">
        <v>0</v>
      </c>
      <c r="BP445" s="24">
        <v>275</v>
      </c>
      <c r="BQ445" s="24">
        <v>271.39999999999998</v>
      </c>
      <c r="BR445" s="24">
        <v>275</v>
      </c>
      <c r="BS445" s="24">
        <v>200</v>
      </c>
      <c r="BT445" s="23"/>
      <c r="BU445" s="23"/>
      <c r="BV445" s="24">
        <v>15.12</v>
      </c>
      <c r="BW445" s="24">
        <v>0.19</v>
      </c>
      <c r="BX445" s="23"/>
      <c r="BY445" s="24">
        <v>0.18</v>
      </c>
      <c r="BZ445" s="27">
        <v>0.19</v>
      </c>
      <c r="CA445" s="27">
        <v>0.18</v>
      </c>
      <c r="CB445" s="25"/>
      <c r="CC445" s="25"/>
      <c r="CD445" s="28">
        <v>15.13</v>
      </c>
      <c r="CE445" s="28">
        <v>0.2</v>
      </c>
      <c r="CF445" s="25"/>
      <c r="CG445" s="28">
        <v>0.19</v>
      </c>
      <c r="CH445" s="28">
        <v>21.1</v>
      </c>
      <c r="CI445" s="28">
        <v>0.5</v>
      </c>
      <c r="CJ445" s="28">
        <v>0.5</v>
      </c>
      <c r="CK445" s="28">
        <v>0</v>
      </c>
      <c r="CL445" s="28">
        <v>0</v>
      </c>
      <c r="CM445" s="28">
        <v>0.4</v>
      </c>
      <c r="CN445" s="25"/>
      <c r="CO445" s="28">
        <v>0</v>
      </c>
      <c r="CP445" s="30" t="s">
        <v>5</v>
      </c>
      <c r="CQ445" s="8">
        <f t="shared" si="67"/>
        <v>10426.826202805289</v>
      </c>
      <c r="CR445" s="8">
        <f t="shared" si="68"/>
        <v>22</v>
      </c>
      <c r="CS445" s="8">
        <f t="shared" si="69"/>
        <v>2.5</v>
      </c>
      <c r="CT445" s="8">
        <f t="shared" si="70"/>
        <v>30</v>
      </c>
      <c r="CU445" s="8">
        <f t="shared" si="71"/>
        <v>200</v>
      </c>
      <c r="CV445" s="10">
        <f t="shared" si="72"/>
        <v>54700.25</v>
      </c>
      <c r="CW445" s="10">
        <f t="shared" si="75"/>
        <v>54.700249999999997</v>
      </c>
      <c r="CX445" s="8" t="str">
        <f t="shared" si="73"/>
        <v>No</v>
      </c>
      <c r="CY445" s="30" t="s">
        <v>11</v>
      </c>
      <c r="CZ445" s="30" t="s">
        <v>11</v>
      </c>
      <c r="DA445" s="31" t="s">
        <v>11</v>
      </c>
      <c r="DB445" s="31" t="s">
        <v>11</v>
      </c>
      <c r="DC445" s="8" t="str">
        <f t="shared" si="74"/>
        <v>No</v>
      </c>
      <c r="DD445" s="8" t="s">
        <v>11</v>
      </c>
      <c r="DE445" s="30" t="s">
        <v>11</v>
      </c>
      <c r="DF445" s="10">
        <f t="shared" si="76"/>
        <v>47.439779999999999</v>
      </c>
      <c r="DG445" s="9">
        <f>IF(S445&lt;Monitors!$H$4,(S445*Monitors!$I$4)+Monitors!$J$4,IF(S445&lt;Monitors!$H$5,(S445*Monitors!$I$5)+Monitors!$J$5,IF(S445&lt;Monitors!$H$6,(S445*Monitors!$I$6)+Monitors!$J$6,IF(S445&lt;Monitors!$H$7,(Monitors!$I$7*S445)+Monitors!$J$7,IF(S445&lt;Monitors!$H$8,(S445*Monitors!$I$8)+Monitors!$J$8,IF(S445&lt;Monitors!$H$9,(S445*Monitors!$I$9)+Monitors!$J$9,IF(S445&lt;Monitors!$H$10,(S445*Monitors!$I$10)+Monitors!$J$10,IF(S445&lt;Monitors!$H$11,(S445*Monitors!$I$11)+Monitors!$J$11,Monitors!$J$12))))))))</f>
        <v>37.945499999999996</v>
      </c>
      <c r="DH445" s="10">
        <f>$DF445-(Monitors!$B$4*'All Data'!$W445)</f>
        <v>34.72616</v>
      </c>
      <c r="DI445" s="10">
        <f>IF($CX445="Yes",DH445-(Monitors!$E$4*(DG445+(Monitors!$B$4*'All Data'!$W445))),'All Data'!DH445)</f>
        <v>34.72616</v>
      </c>
      <c r="DJ445" s="10">
        <f>IF(DD445="Yes",'All Data'!DI445-(DG445*Monitors!$C$4),'All Data'!DI445)</f>
        <v>34.72616</v>
      </c>
      <c r="DK445" s="10">
        <f>IF($DE445="Yes",DJ445-(DG445*Monitors!$D$4),'All Data'!DJ445)</f>
        <v>34.72616</v>
      </c>
      <c r="DL445" s="10">
        <f>IF($CZ445="Yes",DK445-Monitors!$C$7,'All Data'!DK445)</f>
        <v>34.72616</v>
      </c>
      <c r="DM445" s="10">
        <f>IF($DA445="Yes",DL445-Monitors!$D$7,'All Data'!DL445)</f>
        <v>34.72616</v>
      </c>
      <c r="DN445" s="10">
        <f>IF(DB445="Yes",DM445-((DG445+(W445*Monitors!$B$4))*Monitors!$F$4),'All Data'!DM445)</f>
        <v>34.72616</v>
      </c>
      <c r="DO445" s="8" t="str">
        <f t="shared" si="77"/>
        <v>Yes</v>
      </c>
      <c r="DP445" s="10">
        <v>2.1880100000000002</v>
      </c>
      <c r="DQ445" s="10">
        <v>12.931989999999999</v>
      </c>
      <c r="DR445" s="10">
        <v>12.931989999999999</v>
      </c>
      <c r="DS445" s="9">
        <v>18.934925719452938</v>
      </c>
      <c r="DT445" s="9" t="s">
        <v>23</v>
      </c>
      <c r="DU445" s="14">
        <v>0</v>
      </c>
    </row>
    <row r="446" spans="1:125" ht="18" customHeight="1">
      <c r="A446" s="29">
        <v>445</v>
      </c>
      <c r="B446" s="29">
        <v>21</v>
      </c>
      <c r="C446" s="29">
        <v>136</v>
      </c>
      <c r="D446" s="21">
        <v>41953</v>
      </c>
      <c r="E446" s="21">
        <v>41954</v>
      </c>
      <c r="F446" s="21">
        <v>41960</v>
      </c>
      <c r="G446" s="20" t="s">
        <v>182</v>
      </c>
      <c r="H446" s="20" t="s">
        <v>1173</v>
      </c>
      <c r="I446" s="22">
        <v>6</v>
      </c>
      <c r="J446" s="20" t="s">
        <v>5</v>
      </c>
      <c r="K446" s="20" t="s">
        <v>26</v>
      </c>
      <c r="L446" s="20" t="s">
        <v>49</v>
      </c>
      <c r="M446" s="23" t="s">
        <v>26</v>
      </c>
      <c r="N446" s="23" t="s">
        <v>7</v>
      </c>
      <c r="O446" s="23" t="s">
        <v>26</v>
      </c>
      <c r="P446" s="24">
        <v>10.5</v>
      </c>
      <c r="Q446" s="24">
        <v>18.7</v>
      </c>
      <c r="R446" s="24">
        <v>21.5</v>
      </c>
      <c r="S446" s="24">
        <v>197.47</v>
      </c>
      <c r="T446" s="24">
        <v>1.78</v>
      </c>
      <c r="U446" s="24">
        <v>1920</v>
      </c>
      <c r="V446" s="24">
        <v>1080</v>
      </c>
      <c r="W446" s="24">
        <v>2.0739999999999998</v>
      </c>
      <c r="X446" s="23" t="s">
        <v>67</v>
      </c>
      <c r="Y446" s="23" t="s">
        <v>67</v>
      </c>
      <c r="Z446" s="24">
        <v>10501</v>
      </c>
      <c r="AA446" s="24">
        <v>60</v>
      </c>
      <c r="AB446" s="24">
        <v>160</v>
      </c>
      <c r="AC446" s="24">
        <v>160</v>
      </c>
      <c r="AD446" s="23" t="s">
        <v>300</v>
      </c>
      <c r="AE446" s="23" t="s">
        <v>23</v>
      </c>
      <c r="AF446" s="23" t="s">
        <v>11</v>
      </c>
      <c r="AG446" s="23" t="s">
        <v>26</v>
      </c>
      <c r="AH446" s="23" t="s">
        <v>26</v>
      </c>
      <c r="AI446" s="23" t="s">
        <v>12</v>
      </c>
      <c r="AJ446" s="23" t="s">
        <v>11</v>
      </c>
      <c r="AK446" s="23" t="s">
        <v>23</v>
      </c>
      <c r="AL446" s="23" t="s">
        <v>107</v>
      </c>
      <c r="AM446" s="23" t="s">
        <v>26</v>
      </c>
      <c r="AN446" s="23" t="s">
        <v>72</v>
      </c>
      <c r="AO446" s="23" t="s">
        <v>26</v>
      </c>
      <c r="AP446" s="23" t="s">
        <v>36</v>
      </c>
      <c r="AQ446" s="23" t="s">
        <v>26</v>
      </c>
      <c r="AR446" s="23"/>
      <c r="AS446" s="23" t="s">
        <v>107</v>
      </c>
      <c r="AT446" s="23" t="s">
        <v>26</v>
      </c>
      <c r="AU446" s="23" t="s">
        <v>14</v>
      </c>
      <c r="AV446" s="25" t="s">
        <v>26</v>
      </c>
      <c r="AW446" s="25" t="s">
        <v>26</v>
      </c>
      <c r="AX446" s="26">
        <v>21.5</v>
      </c>
      <c r="AY446" s="26">
        <v>197.47</v>
      </c>
      <c r="AZ446" s="25" t="s">
        <v>72</v>
      </c>
      <c r="BA446" s="25" t="s">
        <v>14</v>
      </c>
      <c r="BB446" s="23" t="s">
        <v>26</v>
      </c>
      <c r="BC446" s="23" t="s">
        <v>15</v>
      </c>
      <c r="BD446" s="23" t="s">
        <v>26</v>
      </c>
      <c r="BE446" s="23" t="s">
        <v>11</v>
      </c>
      <c r="BF446" s="23" t="s">
        <v>188</v>
      </c>
      <c r="BG446" s="23" t="s">
        <v>11</v>
      </c>
      <c r="BH446" s="23" t="s">
        <v>17</v>
      </c>
      <c r="BI446" s="23" t="s">
        <v>26</v>
      </c>
      <c r="BJ446" s="23"/>
      <c r="BK446" s="23" t="s">
        <v>11</v>
      </c>
      <c r="BL446" s="23" t="s">
        <v>11</v>
      </c>
      <c r="BM446" s="23" t="s">
        <v>11</v>
      </c>
      <c r="BN446" s="23"/>
      <c r="BO446" s="24">
        <v>0</v>
      </c>
      <c r="BP446" s="24">
        <v>275</v>
      </c>
      <c r="BQ446" s="24">
        <v>275</v>
      </c>
      <c r="BR446" s="24">
        <v>271.39999999999998</v>
      </c>
      <c r="BS446" s="24">
        <v>200</v>
      </c>
      <c r="BT446" s="23"/>
      <c r="BU446" s="23"/>
      <c r="BV446" s="24">
        <v>15.12</v>
      </c>
      <c r="BW446" s="24">
        <v>0.19</v>
      </c>
      <c r="BX446" s="23"/>
      <c r="BY446" s="24">
        <v>0.18</v>
      </c>
      <c r="BZ446" s="27">
        <v>0.19</v>
      </c>
      <c r="CA446" s="27">
        <v>0.18</v>
      </c>
      <c r="CB446" s="25"/>
      <c r="CC446" s="25"/>
      <c r="CD446" s="28">
        <v>15.13</v>
      </c>
      <c r="CE446" s="28">
        <v>0.2</v>
      </c>
      <c r="CF446" s="25"/>
      <c r="CG446" s="28">
        <v>0.19</v>
      </c>
      <c r="CH446" s="28">
        <v>21.09</v>
      </c>
      <c r="CI446" s="28">
        <v>0.5</v>
      </c>
      <c r="CJ446" s="28">
        <v>0.5</v>
      </c>
      <c r="CK446" s="28">
        <v>0</v>
      </c>
      <c r="CL446" s="28">
        <v>0</v>
      </c>
      <c r="CM446" s="28">
        <v>0.5</v>
      </c>
      <c r="CN446" s="25"/>
      <c r="CO446" s="28">
        <v>0</v>
      </c>
      <c r="CP446" s="30" t="s">
        <v>5</v>
      </c>
      <c r="CQ446" s="8">
        <f t="shared" si="67"/>
        <v>10502.861194105433</v>
      </c>
      <c r="CR446" s="8">
        <f t="shared" si="68"/>
        <v>22</v>
      </c>
      <c r="CS446" s="8">
        <f t="shared" si="69"/>
        <v>2.5</v>
      </c>
      <c r="CT446" s="8">
        <f t="shared" si="70"/>
        <v>30</v>
      </c>
      <c r="CU446" s="8">
        <f t="shared" si="71"/>
        <v>200</v>
      </c>
      <c r="CV446" s="10">
        <f t="shared" si="72"/>
        <v>54304.25</v>
      </c>
      <c r="CW446" s="10">
        <f t="shared" si="75"/>
        <v>54.304250000000003</v>
      </c>
      <c r="CX446" s="8" t="str">
        <f t="shared" si="73"/>
        <v>No</v>
      </c>
      <c r="CY446" s="30" t="s">
        <v>11</v>
      </c>
      <c r="CZ446" s="30" t="s">
        <v>11</v>
      </c>
      <c r="DA446" s="31" t="s">
        <v>11</v>
      </c>
      <c r="DB446" s="31" t="s">
        <v>11</v>
      </c>
      <c r="DC446" s="8" t="str">
        <f t="shared" si="74"/>
        <v>No</v>
      </c>
      <c r="DD446" s="8" t="s">
        <v>11</v>
      </c>
      <c r="DE446" s="30" t="s">
        <v>11</v>
      </c>
      <c r="DF446" s="10">
        <f t="shared" si="76"/>
        <v>47.439779999999999</v>
      </c>
      <c r="DG446" s="9">
        <f>IF(S446&lt;Monitors!$H$4,(S446*Monitors!$I$4)+Monitors!$J$4,IF(S446&lt;Monitors!$H$5,(S446*Monitors!$I$5)+Monitors!$J$5,IF(S446&lt;Monitors!$H$6,(S446*Monitors!$I$6)+Monitors!$J$6,IF(S446&lt;Monitors!$H$7,(Monitors!$I$7*S446)+Monitors!$J$7,IF(S446&lt;Monitors!$H$8,(S446*Monitors!$I$8)+Monitors!$J$8,IF(S446&lt;Monitors!$H$9,(S446*Monitors!$I$9)+Monitors!$J$9,IF(S446&lt;Monitors!$H$10,(S446*Monitors!$I$10)+Monitors!$J$10,IF(S446&lt;Monitors!$H$11,(S446*Monitors!$I$11)+Monitors!$J$11,Monitors!$J$12))))))))</f>
        <v>37.8735</v>
      </c>
      <c r="DH446" s="10">
        <f>$DF446-(Monitors!$B$4*'All Data'!$W446)</f>
        <v>34.72616</v>
      </c>
      <c r="DI446" s="10">
        <f>IF($CX446="Yes",DH446-(Monitors!$E$4*(DG446+(Monitors!$B$4*'All Data'!$W446))),'All Data'!DH446)</f>
        <v>34.72616</v>
      </c>
      <c r="DJ446" s="10">
        <f>IF(DD446="Yes",'All Data'!DI446-(DG446*Monitors!$C$4),'All Data'!DI446)</f>
        <v>34.72616</v>
      </c>
      <c r="DK446" s="10">
        <f>IF($DE446="Yes",DJ446-(DG446*Monitors!$D$4),'All Data'!DJ446)</f>
        <v>34.72616</v>
      </c>
      <c r="DL446" s="10">
        <f>IF($CZ446="Yes",DK446-Monitors!$C$7,'All Data'!DK446)</f>
        <v>34.72616</v>
      </c>
      <c r="DM446" s="10">
        <f>IF($DA446="Yes",DL446-Monitors!$D$7,'All Data'!DL446)</f>
        <v>34.72616</v>
      </c>
      <c r="DN446" s="10">
        <f>IF(DB446="Yes",DM446-((DG446+(W446*Monitors!$B$4))*Monitors!$F$4),'All Data'!DM446)</f>
        <v>34.72616</v>
      </c>
      <c r="DO446" s="8" t="str">
        <f t="shared" si="77"/>
        <v>Yes</v>
      </c>
      <c r="DP446" s="10">
        <v>2.1721700000000004</v>
      </c>
      <c r="DQ446" s="10">
        <v>12.94783</v>
      </c>
      <c r="DR446" s="10">
        <v>12.94783</v>
      </c>
      <c r="DS446" s="9">
        <v>18.799440509670482</v>
      </c>
      <c r="DT446" s="9" t="s">
        <v>23</v>
      </c>
      <c r="DU446" s="14">
        <v>0</v>
      </c>
    </row>
    <row r="447" spans="1:125" ht="18" customHeight="1">
      <c r="A447" s="29">
        <v>446</v>
      </c>
      <c r="B447" s="29">
        <v>21</v>
      </c>
      <c r="C447" s="29">
        <v>340</v>
      </c>
      <c r="D447" s="21">
        <v>42170</v>
      </c>
      <c r="E447" s="21">
        <v>42111</v>
      </c>
      <c r="F447" s="21">
        <v>42116</v>
      </c>
      <c r="G447" s="20"/>
      <c r="H447" s="20"/>
      <c r="I447" s="22">
        <v>6</v>
      </c>
      <c r="J447" s="20" t="s">
        <v>5</v>
      </c>
      <c r="K447" s="20"/>
      <c r="L447" s="20" t="s">
        <v>49</v>
      </c>
      <c r="M447" s="23"/>
      <c r="N447" s="23" t="s">
        <v>7</v>
      </c>
      <c r="O447" s="23"/>
      <c r="P447" s="24">
        <v>13.2</v>
      </c>
      <c r="Q447" s="24">
        <v>23.5</v>
      </c>
      <c r="R447" s="24">
        <v>27</v>
      </c>
      <c r="S447" s="24">
        <v>310.47000000000003</v>
      </c>
      <c r="T447" s="24">
        <v>1.78</v>
      </c>
      <c r="U447" s="24">
        <v>2160</v>
      </c>
      <c r="V447" s="24">
        <v>3840</v>
      </c>
      <c r="W447" s="24">
        <v>8.2940000000000005</v>
      </c>
      <c r="X447" s="23" t="s">
        <v>89</v>
      </c>
      <c r="Y447" s="23" t="s">
        <v>89</v>
      </c>
      <c r="Z447" s="24">
        <v>26716</v>
      </c>
      <c r="AA447" s="24">
        <v>60</v>
      </c>
      <c r="AB447" s="24">
        <v>178</v>
      </c>
      <c r="AC447" s="24">
        <v>178</v>
      </c>
      <c r="AD447" s="23" t="s">
        <v>1245</v>
      </c>
      <c r="AE447" s="23" t="s">
        <v>23</v>
      </c>
      <c r="AF447" s="23" t="s">
        <v>11</v>
      </c>
      <c r="AG447" s="23"/>
      <c r="AH447" s="23"/>
      <c r="AI447" s="23" t="s">
        <v>57</v>
      </c>
      <c r="AJ447" s="23" t="s">
        <v>11</v>
      </c>
      <c r="AK447" s="23" t="s">
        <v>23</v>
      </c>
      <c r="AL447" s="23" t="s">
        <v>229</v>
      </c>
      <c r="AM447" s="23"/>
      <c r="AN447" s="23" t="s">
        <v>14</v>
      </c>
      <c r="AO447" s="23"/>
      <c r="AP447" s="23" t="s">
        <v>14</v>
      </c>
      <c r="AQ447" s="23"/>
      <c r="AR447" s="23"/>
      <c r="AS447" s="23" t="s">
        <v>229</v>
      </c>
      <c r="AT447" s="23"/>
      <c r="AU447" s="23" t="s">
        <v>14</v>
      </c>
      <c r="AV447" s="25"/>
      <c r="AW447" s="25"/>
      <c r="AX447" s="26">
        <v>27</v>
      </c>
      <c r="AY447" s="26">
        <v>310.47000000000003</v>
      </c>
      <c r="AZ447" s="25" t="s">
        <v>14</v>
      </c>
      <c r="BA447" s="25" t="s">
        <v>14</v>
      </c>
      <c r="BB447" s="23"/>
      <c r="BC447" s="23" t="s">
        <v>15</v>
      </c>
      <c r="BD447" s="23"/>
      <c r="BE447" s="23" t="s">
        <v>11</v>
      </c>
      <c r="BF447" s="23" t="s">
        <v>1246</v>
      </c>
      <c r="BG447" s="23" t="s">
        <v>11</v>
      </c>
      <c r="BH447" s="23" t="s">
        <v>17</v>
      </c>
      <c r="BI447" s="23"/>
      <c r="BJ447" s="23"/>
      <c r="BK447" s="23" t="s">
        <v>11</v>
      </c>
      <c r="BL447" s="23" t="s">
        <v>11</v>
      </c>
      <c r="BM447" s="23"/>
      <c r="BN447" s="23"/>
      <c r="BO447" s="24">
        <v>0.1</v>
      </c>
      <c r="BP447" s="24">
        <v>330.2</v>
      </c>
      <c r="BQ447" s="24">
        <v>300</v>
      </c>
      <c r="BR447" s="24">
        <v>328.6</v>
      </c>
      <c r="BS447" s="24">
        <v>328.6</v>
      </c>
      <c r="BT447" s="23"/>
      <c r="BU447" s="23"/>
      <c r="BV447" s="24">
        <v>25.66</v>
      </c>
      <c r="BW447" s="24">
        <v>0.35</v>
      </c>
      <c r="BX447" s="23"/>
      <c r="BY447" s="24">
        <v>0.32</v>
      </c>
      <c r="BZ447" s="27">
        <v>0.35</v>
      </c>
      <c r="CA447" s="27">
        <v>0.32</v>
      </c>
      <c r="CB447" s="25"/>
      <c r="CC447" s="25"/>
      <c r="CD447" s="28">
        <v>25.51</v>
      </c>
      <c r="CE447" s="28">
        <v>0.42</v>
      </c>
      <c r="CF447" s="25"/>
      <c r="CG447" s="28">
        <v>0.39</v>
      </c>
      <c r="CH447" s="28">
        <v>60.06</v>
      </c>
      <c r="CI447" s="28">
        <v>0.5</v>
      </c>
      <c r="CJ447" s="28">
        <v>0.5</v>
      </c>
      <c r="CK447" s="25"/>
      <c r="CL447" s="25"/>
      <c r="CM447" s="28">
        <v>0.57999999999999996</v>
      </c>
      <c r="CN447" s="25"/>
      <c r="CO447" s="28">
        <v>0</v>
      </c>
      <c r="CP447" s="30" t="s">
        <v>5</v>
      </c>
      <c r="CQ447" s="8">
        <f t="shared" si="67"/>
        <v>26714.336328791833</v>
      </c>
      <c r="CR447" s="8">
        <f t="shared" si="68"/>
        <v>28</v>
      </c>
      <c r="CS447" s="8">
        <f t="shared" si="69"/>
        <v>8</v>
      </c>
      <c r="CT447" s="8">
        <f t="shared" si="70"/>
        <v>30</v>
      </c>
      <c r="CU447" s="8">
        <f t="shared" si="71"/>
        <v>300</v>
      </c>
      <c r="CV447" s="10">
        <f t="shared" si="72"/>
        <v>102517.194</v>
      </c>
      <c r="CW447" s="10">
        <f t="shared" si="75"/>
        <v>102.517194</v>
      </c>
      <c r="CX447" s="8" t="str">
        <f t="shared" si="73"/>
        <v>No</v>
      </c>
      <c r="CY447" s="30" t="s">
        <v>11</v>
      </c>
      <c r="CZ447" s="30" t="s">
        <v>11</v>
      </c>
      <c r="DA447" s="31" t="s">
        <v>11</v>
      </c>
      <c r="DB447" s="31" t="s">
        <v>11</v>
      </c>
      <c r="DC447" s="8" t="str">
        <f t="shared" si="74"/>
        <v>No</v>
      </c>
      <c r="DD447" s="8" t="s">
        <v>23</v>
      </c>
      <c r="DE447" s="30" t="s">
        <v>11</v>
      </c>
      <c r="DF447" s="10">
        <f t="shared" si="76"/>
        <v>80.666459999999987</v>
      </c>
      <c r="DG447" s="9">
        <f>IF(S447&lt;Monitors!$H$4,(S447*Monitors!$I$4)+Monitors!$J$4,IF(S447&lt;Monitors!$H$5,(S447*Monitors!$I$5)+Monitors!$J$5,IF(S447&lt;Monitors!$H$6,(S447*Monitors!$I$6)+Monitors!$J$6,IF(S447&lt;Monitors!$H$7,(Monitors!$I$7*S447)+Monitors!$J$7,IF(S447&lt;Monitors!$H$8,(S447*Monitors!$I$8)+Monitors!$J$8,IF(S447&lt;Monitors!$H$9,(S447*Monitors!$I$9)+Monitors!$J$9,IF(S447&lt;Monitors!$H$10,(S447*Monitors!$I$10)+Monitors!$J$10,IF(S447&lt;Monitors!$H$11,(S447*Monitors!$I$11)+Monitors!$J$11,Monitors!$J$12))))))))</f>
        <v>51.094000000000008</v>
      </c>
      <c r="DH447" s="10">
        <f>$DF447-(Monitors!$B$4*'All Data'!$W447)</f>
        <v>29.824239999999982</v>
      </c>
      <c r="DI447" s="10">
        <f>IF($CX447="Yes",DH447-(Monitors!$E$4*(DG447+(Monitors!$B$4*'All Data'!$W447))),'All Data'!DH447)</f>
        <v>29.824239999999982</v>
      </c>
      <c r="DJ447" s="10">
        <f>IF(DD447="Yes",'All Data'!DI447-(DG447*Monitors!$C$4),'All Data'!DI447)</f>
        <v>22.160139999999981</v>
      </c>
      <c r="DK447" s="10">
        <f>IF($DE447="Yes",DJ447-(DG447*Monitors!$D$4),'All Data'!DJ447)</f>
        <v>22.160139999999981</v>
      </c>
      <c r="DL447" s="10">
        <f>IF($CZ447="Yes",DK447-Monitors!$C$7,'All Data'!DK447)</f>
        <v>22.160139999999981</v>
      </c>
      <c r="DM447" s="10">
        <f>IF($DA447="Yes",DL447-Monitors!$D$7,'All Data'!DL447)</f>
        <v>22.160139999999981</v>
      </c>
      <c r="DN447" s="10">
        <f>IF(DB447="Yes",DM447-((DG447+(W447*Monitors!$B$4))*Monitors!$F$4),'All Data'!DM447)</f>
        <v>22.160139999999981</v>
      </c>
      <c r="DO447" s="8" t="str">
        <f t="shared" si="77"/>
        <v>Yes</v>
      </c>
      <c r="DP447" s="10">
        <v>4.1006877600000005</v>
      </c>
      <c r="DQ447" s="10">
        <v>21.559312240000001</v>
      </c>
      <c r="DR447" s="10">
        <v>21.559312240000001</v>
      </c>
      <c r="DS447" s="9">
        <v>29.301876395765653</v>
      </c>
      <c r="DT447" s="9" t="s">
        <v>23</v>
      </c>
      <c r="DU447" s="14">
        <v>0</v>
      </c>
    </row>
    <row r="448" spans="1:125" ht="18" customHeight="1">
      <c r="A448" s="29">
        <v>447</v>
      </c>
      <c r="B448" s="29">
        <v>5</v>
      </c>
      <c r="C448" s="29">
        <v>1064</v>
      </c>
      <c r="D448" s="21">
        <v>41363</v>
      </c>
      <c r="E448" s="21">
        <v>41378</v>
      </c>
      <c r="F448" s="21">
        <v>41402</v>
      </c>
      <c r="G448" s="20" t="s">
        <v>4</v>
      </c>
      <c r="H448" s="20"/>
      <c r="I448" s="22">
        <v>6</v>
      </c>
      <c r="J448" s="20" t="s">
        <v>5</v>
      </c>
      <c r="K448" s="20"/>
      <c r="L448" s="20" t="s">
        <v>6</v>
      </c>
      <c r="M448" s="23"/>
      <c r="N448" s="23" t="s">
        <v>7</v>
      </c>
      <c r="O448" s="23"/>
      <c r="P448" s="24">
        <v>106</v>
      </c>
      <c r="Q448" s="24">
        <v>188</v>
      </c>
      <c r="R448" s="24">
        <v>21.5</v>
      </c>
      <c r="S448" s="24">
        <v>198</v>
      </c>
      <c r="T448" s="24">
        <v>1.78</v>
      </c>
      <c r="U448" s="24">
        <v>1080</v>
      </c>
      <c r="V448" s="24">
        <v>1920</v>
      </c>
      <c r="W448" s="24">
        <v>2.0739999999999998</v>
      </c>
      <c r="X448" s="23" t="s">
        <v>47</v>
      </c>
      <c r="Y448" s="23" t="s">
        <v>47</v>
      </c>
      <c r="Z448" s="24">
        <v>10469</v>
      </c>
      <c r="AA448" s="24">
        <v>60</v>
      </c>
      <c r="AB448" s="24">
        <v>170</v>
      </c>
      <c r="AC448" s="24">
        <v>160</v>
      </c>
      <c r="AD448" s="23" t="s">
        <v>10</v>
      </c>
      <c r="AE448" s="23" t="s">
        <v>11</v>
      </c>
      <c r="AF448" s="23" t="s">
        <v>11</v>
      </c>
      <c r="AG448" s="23"/>
      <c r="AH448" s="23"/>
      <c r="AI448" s="23" t="s">
        <v>12</v>
      </c>
      <c r="AJ448" s="23" t="s">
        <v>23</v>
      </c>
      <c r="AK448" s="23" t="s">
        <v>11</v>
      </c>
      <c r="AL448" s="23" t="s">
        <v>25</v>
      </c>
      <c r="AM448" s="23"/>
      <c r="AN448" s="23" t="s">
        <v>14</v>
      </c>
      <c r="AO448" s="23"/>
      <c r="AP448" s="23" t="s">
        <v>14</v>
      </c>
      <c r="AQ448" s="23"/>
      <c r="AR448" s="23"/>
      <c r="AS448" s="23" t="s">
        <v>25</v>
      </c>
      <c r="AT448" s="23"/>
      <c r="AU448" s="23" t="s">
        <v>14</v>
      </c>
      <c r="AV448" s="25"/>
      <c r="AW448" s="25"/>
      <c r="AX448" s="26">
        <v>21.5</v>
      </c>
      <c r="AY448" s="26">
        <v>198</v>
      </c>
      <c r="AZ448" s="25" t="s">
        <v>14</v>
      </c>
      <c r="BA448" s="25" t="s">
        <v>14</v>
      </c>
      <c r="BB448" s="23"/>
      <c r="BC448" s="23" t="s">
        <v>15</v>
      </c>
      <c r="BD448" s="23"/>
      <c r="BE448" s="23" t="s">
        <v>11</v>
      </c>
      <c r="BF448" s="23" t="s">
        <v>61</v>
      </c>
      <c r="BG448" s="23" t="s">
        <v>11</v>
      </c>
      <c r="BH448" s="23" t="s">
        <v>17</v>
      </c>
      <c r="BI448" s="23"/>
      <c r="BJ448" s="23" t="s">
        <v>18</v>
      </c>
      <c r="BK448" s="23" t="s">
        <v>11</v>
      </c>
      <c r="BL448" s="23" t="s">
        <v>11</v>
      </c>
      <c r="BM448" s="23"/>
      <c r="BN448" s="23"/>
      <c r="BO448" s="24">
        <v>51.7</v>
      </c>
      <c r="BP448" s="24">
        <v>286.89999999999998</v>
      </c>
      <c r="BQ448" s="24">
        <v>250</v>
      </c>
      <c r="BR448" s="24">
        <v>282.8</v>
      </c>
      <c r="BS448" s="24">
        <v>200.9</v>
      </c>
      <c r="BT448" s="23"/>
      <c r="BU448" s="23"/>
      <c r="BV448" s="24">
        <v>15.18</v>
      </c>
      <c r="BW448" s="24">
        <v>0.43</v>
      </c>
      <c r="BX448" s="23"/>
      <c r="BY448" s="24">
        <v>0.36</v>
      </c>
      <c r="BZ448" s="27">
        <v>0.43</v>
      </c>
      <c r="CA448" s="27">
        <v>0.36</v>
      </c>
      <c r="CB448" s="25"/>
      <c r="CC448" s="25"/>
      <c r="CD448" s="28">
        <v>15.29</v>
      </c>
      <c r="CE448" s="28">
        <v>0.48</v>
      </c>
      <c r="CF448" s="25"/>
      <c r="CG448" s="28">
        <v>0.42</v>
      </c>
      <c r="CH448" s="28">
        <v>21.1</v>
      </c>
      <c r="CI448" s="28">
        <v>0.5</v>
      </c>
      <c r="CJ448" s="28">
        <v>0.5</v>
      </c>
      <c r="CK448" s="25"/>
      <c r="CL448" s="25"/>
      <c r="CM448" s="28">
        <v>0.49</v>
      </c>
      <c r="CN448" s="25"/>
      <c r="CO448" s="28">
        <v>0</v>
      </c>
      <c r="CP448" s="30" t="s">
        <v>5</v>
      </c>
      <c r="CQ448" s="8">
        <f t="shared" si="67"/>
        <v>10474.747474747473</v>
      </c>
      <c r="CR448" s="8">
        <f t="shared" si="68"/>
        <v>22</v>
      </c>
      <c r="CS448" s="8">
        <f t="shared" si="69"/>
        <v>2.5</v>
      </c>
      <c r="CT448" s="8">
        <f t="shared" si="70"/>
        <v>30</v>
      </c>
      <c r="CU448" s="8">
        <f t="shared" si="71"/>
        <v>200</v>
      </c>
      <c r="CV448" s="10">
        <f t="shared" si="72"/>
        <v>56806.2</v>
      </c>
      <c r="CW448" s="10">
        <f t="shared" si="75"/>
        <v>56.806199999999997</v>
      </c>
      <c r="CX448" s="8" t="str">
        <f t="shared" si="73"/>
        <v>No</v>
      </c>
      <c r="CY448" s="30" t="s">
        <v>11</v>
      </c>
      <c r="CZ448" s="30" t="s">
        <v>11</v>
      </c>
      <c r="DA448" s="31" t="s">
        <v>11</v>
      </c>
      <c r="DB448" s="31" t="s">
        <v>11</v>
      </c>
      <c r="DC448" s="8" t="str">
        <f t="shared" si="74"/>
        <v>No</v>
      </c>
      <c r="DD448" s="8" t="s">
        <v>11</v>
      </c>
      <c r="DE448" s="30" t="s">
        <v>11</v>
      </c>
      <c r="DF448" s="10">
        <f t="shared" si="76"/>
        <v>48.990299999999998</v>
      </c>
      <c r="DG448" s="9">
        <f>IF(S448&lt;Monitors!$H$4,(S448*Monitors!$I$4)+Monitors!$J$4,IF(S448&lt;Monitors!$H$5,(S448*Monitors!$I$5)+Monitors!$J$5,IF(S448&lt;Monitors!$H$6,(S448*Monitors!$I$6)+Monitors!$J$6,IF(S448&lt;Monitors!$H$7,(Monitors!$I$7*S448)+Monitors!$J$7,IF(S448&lt;Monitors!$H$8,(S448*Monitors!$I$8)+Monitors!$J$8,IF(S448&lt;Monitors!$H$9,(S448*Monitors!$I$9)+Monitors!$J$9,IF(S448&lt;Monitors!$H$10,(S448*Monitors!$I$10)+Monitors!$J$10,IF(S448&lt;Monitors!$H$11,(S448*Monitors!$I$11)+Monitors!$J$11,Monitors!$J$12))))))))</f>
        <v>37.9</v>
      </c>
      <c r="DH448" s="10">
        <f>$DF448-(Monitors!$B$4*'All Data'!$W448)</f>
        <v>36.276679999999999</v>
      </c>
      <c r="DI448" s="10">
        <f>IF($CX448="Yes",DH448-(Monitors!$E$4*(DG448+(Monitors!$B$4*'All Data'!$W448))),'All Data'!DH448)</f>
        <v>36.276679999999999</v>
      </c>
      <c r="DJ448" s="10">
        <f>IF(DD448="Yes",'All Data'!DI448-(DG448*Monitors!$C$4),'All Data'!DI448)</f>
        <v>36.276679999999999</v>
      </c>
      <c r="DK448" s="10">
        <f>IF($DE448="Yes",DJ448-(DG448*Monitors!$D$4),'All Data'!DJ448)</f>
        <v>36.276679999999999</v>
      </c>
      <c r="DL448" s="10">
        <f>IF($CZ448="Yes",DK448-Monitors!$C$7,'All Data'!DK448)</f>
        <v>36.276679999999999</v>
      </c>
      <c r="DM448" s="10">
        <f>IF($DA448="Yes",DL448-Monitors!$D$7,'All Data'!DL448)</f>
        <v>36.276679999999999</v>
      </c>
      <c r="DN448" s="10">
        <f>IF(DB448="Yes",DM448-((DG448+(W448*Monitors!$B$4))*Monitors!$F$4),'All Data'!DM448)</f>
        <v>36.276679999999999</v>
      </c>
      <c r="DO448" s="8" t="str">
        <f t="shared" si="77"/>
        <v>Yes</v>
      </c>
      <c r="DP448" s="10">
        <v>2.2722480000000003</v>
      </c>
      <c r="DQ448" s="10">
        <v>12.907751999999999</v>
      </c>
      <c r="DR448" s="10">
        <v>12.907751999999999</v>
      </c>
      <c r="DS448" s="9">
        <v>18.849310517355313</v>
      </c>
      <c r="DT448" s="9" t="s">
        <v>23</v>
      </c>
      <c r="DU448" s="14">
        <v>0</v>
      </c>
    </row>
    <row r="449" spans="1:125" ht="18" customHeight="1">
      <c r="A449" s="29">
        <v>448</v>
      </c>
      <c r="B449" s="29">
        <v>47</v>
      </c>
      <c r="C449" s="29">
        <v>80</v>
      </c>
      <c r="D449" s="21">
        <v>41414</v>
      </c>
      <c r="E449" s="21">
        <v>42041</v>
      </c>
      <c r="F449" s="21">
        <v>42045</v>
      </c>
      <c r="G449" s="20" t="s">
        <v>4</v>
      </c>
      <c r="H449" s="20"/>
      <c r="I449" s="22">
        <v>6</v>
      </c>
      <c r="J449" s="20" t="s">
        <v>5</v>
      </c>
      <c r="K449" s="20"/>
      <c r="L449" s="20" t="s">
        <v>376</v>
      </c>
      <c r="M449" s="23" t="s">
        <v>376</v>
      </c>
      <c r="N449" s="23" t="s">
        <v>7</v>
      </c>
      <c r="O449" s="23"/>
      <c r="P449" s="24">
        <v>10.5</v>
      </c>
      <c r="Q449" s="24">
        <v>18.7</v>
      </c>
      <c r="R449" s="24">
        <v>21.5</v>
      </c>
      <c r="S449" s="24">
        <v>197.6</v>
      </c>
      <c r="T449" s="24">
        <v>1.78</v>
      </c>
      <c r="U449" s="24">
        <v>1080</v>
      </c>
      <c r="V449" s="24">
        <v>1920</v>
      </c>
      <c r="W449" s="24">
        <v>2.0739999999999998</v>
      </c>
      <c r="X449" s="23" t="s">
        <v>47</v>
      </c>
      <c r="Y449" s="23" t="s">
        <v>47</v>
      </c>
      <c r="Z449" s="24">
        <v>10494</v>
      </c>
      <c r="AA449" s="24">
        <v>60</v>
      </c>
      <c r="AB449" s="24">
        <v>178</v>
      </c>
      <c r="AC449" s="24">
        <v>178</v>
      </c>
      <c r="AD449" s="23" t="s">
        <v>10</v>
      </c>
      <c r="AE449" s="23" t="s">
        <v>11</v>
      </c>
      <c r="AF449" s="23" t="s">
        <v>11</v>
      </c>
      <c r="AG449" s="23"/>
      <c r="AH449" s="23"/>
      <c r="AI449" s="23" t="s">
        <v>12</v>
      </c>
      <c r="AJ449" s="23" t="s">
        <v>23</v>
      </c>
      <c r="AK449" s="23" t="s">
        <v>11</v>
      </c>
      <c r="AL449" s="23" t="s">
        <v>114</v>
      </c>
      <c r="AM449" s="23"/>
      <c r="AN449" s="23" t="s">
        <v>14</v>
      </c>
      <c r="AO449" s="23"/>
      <c r="AP449" s="23" t="s">
        <v>14</v>
      </c>
      <c r="AQ449" s="23"/>
      <c r="AR449" s="23"/>
      <c r="AS449" s="23" t="s">
        <v>114</v>
      </c>
      <c r="AT449" s="23"/>
      <c r="AU449" s="23" t="s">
        <v>14</v>
      </c>
      <c r="AV449" s="25"/>
      <c r="AW449" s="25"/>
      <c r="AX449" s="26">
        <v>21.5</v>
      </c>
      <c r="AY449" s="26">
        <v>197.6</v>
      </c>
      <c r="AZ449" s="25" t="s">
        <v>14</v>
      </c>
      <c r="BA449" s="25" t="s">
        <v>14</v>
      </c>
      <c r="BB449" s="23"/>
      <c r="BC449" s="23" t="s">
        <v>24</v>
      </c>
      <c r="BD449" s="23" t="s">
        <v>1197</v>
      </c>
      <c r="BE449" s="23" t="s">
        <v>11</v>
      </c>
      <c r="BF449" s="23" t="s">
        <v>153</v>
      </c>
      <c r="BG449" s="23" t="s">
        <v>11</v>
      </c>
      <c r="BH449" s="23" t="s">
        <v>17</v>
      </c>
      <c r="BI449" s="23"/>
      <c r="BJ449" s="23" t="s">
        <v>18</v>
      </c>
      <c r="BK449" s="23" t="s">
        <v>11</v>
      </c>
      <c r="BL449" s="23" t="s">
        <v>11</v>
      </c>
      <c r="BM449" s="23"/>
      <c r="BN449" s="23"/>
      <c r="BO449" s="24">
        <v>10</v>
      </c>
      <c r="BP449" s="24">
        <v>236.2</v>
      </c>
      <c r="BQ449" s="24">
        <v>250</v>
      </c>
      <c r="BR449" s="24">
        <v>236</v>
      </c>
      <c r="BS449" s="24">
        <v>200.7</v>
      </c>
      <c r="BT449" s="23"/>
      <c r="BU449" s="23"/>
      <c r="BV449" s="24">
        <v>15.22</v>
      </c>
      <c r="BW449" s="24">
        <v>0.37</v>
      </c>
      <c r="BX449" s="23"/>
      <c r="BY449" s="24">
        <v>0.27</v>
      </c>
      <c r="BZ449" s="27">
        <v>0.37</v>
      </c>
      <c r="CA449" s="27">
        <v>0.27</v>
      </c>
      <c r="CB449" s="25"/>
      <c r="CC449" s="25"/>
      <c r="CD449" s="28">
        <v>15.24</v>
      </c>
      <c r="CE449" s="28">
        <v>0.38</v>
      </c>
      <c r="CF449" s="25"/>
      <c r="CG449" s="28">
        <v>0.28999999999999998</v>
      </c>
      <c r="CH449" s="28">
        <v>21.1</v>
      </c>
      <c r="CI449" s="28">
        <v>0.5</v>
      </c>
      <c r="CJ449" s="28">
        <v>0.5</v>
      </c>
      <c r="CK449" s="25"/>
      <c r="CL449" s="25"/>
      <c r="CM449" s="28">
        <v>0.55000000000000004</v>
      </c>
      <c r="CN449" s="25"/>
      <c r="CO449" s="28">
        <v>0</v>
      </c>
      <c r="CP449" s="30" t="s">
        <v>5</v>
      </c>
      <c r="CQ449" s="8">
        <f t="shared" si="67"/>
        <v>10495.951417004047</v>
      </c>
      <c r="CR449" s="8">
        <f t="shared" si="68"/>
        <v>22</v>
      </c>
      <c r="CS449" s="8">
        <f t="shared" si="69"/>
        <v>2.5</v>
      </c>
      <c r="CT449" s="8">
        <f t="shared" si="70"/>
        <v>30</v>
      </c>
      <c r="CU449" s="8">
        <f t="shared" si="71"/>
        <v>200</v>
      </c>
      <c r="CV449" s="10">
        <f t="shared" si="72"/>
        <v>46673.119999999995</v>
      </c>
      <c r="CW449" s="10">
        <f t="shared" si="75"/>
        <v>46.673119999999997</v>
      </c>
      <c r="CX449" s="8" t="str">
        <f t="shared" si="73"/>
        <v>No</v>
      </c>
      <c r="CY449" s="30" t="s">
        <v>11</v>
      </c>
      <c r="CZ449" s="30" t="s">
        <v>11</v>
      </c>
      <c r="DA449" s="31" t="s">
        <v>11</v>
      </c>
      <c r="DB449" s="31" t="s">
        <v>11</v>
      </c>
      <c r="DC449" s="8" t="str">
        <f t="shared" si="74"/>
        <v>No</v>
      </c>
      <c r="DD449" s="8" t="s">
        <v>11</v>
      </c>
      <c r="DE449" s="30" t="s">
        <v>11</v>
      </c>
      <c r="DF449" s="10">
        <f t="shared" si="76"/>
        <v>48.771299999999997</v>
      </c>
      <c r="DG449" s="9">
        <f>IF(S449&lt;Monitors!$H$4,(S449*Monitors!$I$4)+Monitors!$J$4,IF(S449&lt;Monitors!$H$5,(S449*Monitors!$I$5)+Monitors!$J$5,IF(S449&lt;Monitors!$H$6,(S449*Monitors!$I$6)+Monitors!$J$6,IF(S449&lt;Monitors!$H$7,(Monitors!$I$7*S449)+Monitors!$J$7,IF(S449&lt;Monitors!$H$8,(S449*Monitors!$I$8)+Monitors!$J$8,IF(S449&lt;Monitors!$H$9,(S449*Monitors!$I$9)+Monitors!$J$9,IF(S449&lt;Monitors!$H$10,(S449*Monitors!$I$10)+Monitors!$J$10,IF(S449&lt;Monitors!$H$11,(S449*Monitors!$I$11)+Monitors!$J$11,Monitors!$J$12))))))))</f>
        <v>37.879999999999995</v>
      </c>
      <c r="DH449" s="10">
        <f>$DF449-(Monitors!$B$4*'All Data'!$W449)</f>
        <v>36.057679999999998</v>
      </c>
      <c r="DI449" s="10">
        <f>IF($CX449="Yes",DH449-(Monitors!$E$4*(DG449+(Monitors!$B$4*'All Data'!$W449))),'All Data'!DH449)</f>
        <v>36.057679999999998</v>
      </c>
      <c r="DJ449" s="10">
        <f>IF(DD449="Yes",'All Data'!DI449-(DG449*Monitors!$C$4),'All Data'!DI449)</f>
        <v>36.057679999999998</v>
      </c>
      <c r="DK449" s="10">
        <f>IF($DE449="Yes",DJ449-(DG449*Monitors!$D$4),'All Data'!DJ449)</f>
        <v>36.057679999999998</v>
      </c>
      <c r="DL449" s="10">
        <f>IF($CZ449="Yes",DK449-Monitors!$C$7,'All Data'!DK449)</f>
        <v>36.057679999999998</v>
      </c>
      <c r="DM449" s="10">
        <f>IF($DA449="Yes",DL449-Monitors!$D$7,'All Data'!DL449)</f>
        <v>36.057679999999998</v>
      </c>
      <c r="DN449" s="10">
        <f>IF(DB449="Yes",DM449-((DG449+(W449*Monitors!$B$4))*Monitors!$F$4),'All Data'!DM449)</f>
        <v>36.057679999999998</v>
      </c>
      <c r="DO449" s="8" t="str">
        <f t="shared" si="77"/>
        <v>Yes</v>
      </c>
      <c r="DP449" s="10">
        <v>1.8669248000000001</v>
      </c>
      <c r="DQ449" s="10">
        <v>13.353075200000001</v>
      </c>
      <c r="DR449" s="10">
        <v>13.353075200000001</v>
      </c>
      <c r="DS449" s="9">
        <v>18.811673197408837</v>
      </c>
      <c r="DT449" s="9" t="s">
        <v>23</v>
      </c>
      <c r="DU449" s="14">
        <v>0</v>
      </c>
    </row>
    <row r="450" spans="1:125" ht="18" customHeight="1">
      <c r="A450" s="29">
        <v>449</v>
      </c>
      <c r="B450" s="29">
        <v>52</v>
      </c>
      <c r="C450" s="29">
        <v>1382</v>
      </c>
      <c r="D450" s="21">
        <v>42124</v>
      </c>
      <c r="E450" s="21">
        <v>42121</v>
      </c>
      <c r="F450" s="21">
        <v>42128</v>
      </c>
      <c r="G450" s="20" t="s">
        <v>4</v>
      </c>
      <c r="H450" s="20" t="s">
        <v>26</v>
      </c>
      <c r="I450" s="22">
        <v>6</v>
      </c>
      <c r="J450" s="20" t="s">
        <v>5</v>
      </c>
      <c r="K450" s="20" t="s">
        <v>26</v>
      </c>
      <c r="L450" s="20" t="s">
        <v>27</v>
      </c>
      <c r="M450" s="23" t="s">
        <v>27</v>
      </c>
      <c r="N450" s="23" t="s">
        <v>7</v>
      </c>
      <c r="O450" s="23" t="s">
        <v>26</v>
      </c>
      <c r="P450" s="24">
        <v>9.4</v>
      </c>
      <c r="Q450" s="24">
        <v>17.100000000000001</v>
      </c>
      <c r="R450" s="24">
        <v>20</v>
      </c>
      <c r="S450" s="24">
        <v>160.87</v>
      </c>
      <c r="T450" s="24">
        <v>1.78</v>
      </c>
      <c r="U450" s="24">
        <v>1080</v>
      </c>
      <c r="V450" s="24">
        <v>1920</v>
      </c>
      <c r="W450" s="24">
        <v>2.0739999999999998</v>
      </c>
      <c r="X450" s="23" t="s">
        <v>47</v>
      </c>
      <c r="Y450" s="23" t="s">
        <v>47</v>
      </c>
      <c r="Z450" s="24">
        <v>12885</v>
      </c>
      <c r="AA450" s="24">
        <v>60</v>
      </c>
      <c r="AB450" s="24">
        <v>178</v>
      </c>
      <c r="AC450" s="24">
        <v>178</v>
      </c>
      <c r="AD450" s="23" t="s">
        <v>81</v>
      </c>
      <c r="AE450" s="23" t="s">
        <v>23</v>
      </c>
      <c r="AF450" s="23" t="s">
        <v>11</v>
      </c>
      <c r="AG450" s="23" t="s">
        <v>26</v>
      </c>
      <c r="AH450" s="23" t="s">
        <v>26</v>
      </c>
      <c r="AI450" s="23" t="s">
        <v>12</v>
      </c>
      <c r="AJ450" s="23" t="s">
        <v>11</v>
      </c>
      <c r="AK450" s="23" t="s">
        <v>23</v>
      </c>
      <c r="AL450" s="23" t="s">
        <v>25</v>
      </c>
      <c r="AM450" s="23" t="s">
        <v>26</v>
      </c>
      <c r="AN450" s="23" t="s">
        <v>14</v>
      </c>
      <c r="AO450" s="23" t="s">
        <v>14</v>
      </c>
      <c r="AP450" s="23" t="s">
        <v>36</v>
      </c>
      <c r="AQ450" s="23" t="s">
        <v>14</v>
      </c>
      <c r="AR450" s="23"/>
      <c r="AS450" s="23" t="s">
        <v>25</v>
      </c>
      <c r="AT450" s="23" t="s">
        <v>26</v>
      </c>
      <c r="AU450" s="23" t="s">
        <v>14</v>
      </c>
      <c r="AV450" s="25" t="s">
        <v>14</v>
      </c>
      <c r="AW450" s="25" t="s">
        <v>26</v>
      </c>
      <c r="AX450" s="26">
        <v>20</v>
      </c>
      <c r="AY450" s="26">
        <v>160.87</v>
      </c>
      <c r="AZ450" s="25" t="s">
        <v>14</v>
      </c>
      <c r="BA450" s="25" t="s">
        <v>14</v>
      </c>
      <c r="BB450" s="23" t="s">
        <v>26</v>
      </c>
      <c r="BC450" s="23" t="s">
        <v>15</v>
      </c>
      <c r="BD450" s="23" t="s">
        <v>26</v>
      </c>
      <c r="BE450" s="23" t="s">
        <v>11</v>
      </c>
      <c r="BF450" s="23" t="s">
        <v>1198</v>
      </c>
      <c r="BG450" s="23" t="s">
        <v>11</v>
      </c>
      <c r="BH450" s="23" t="s">
        <v>17</v>
      </c>
      <c r="BI450" s="23" t="s">
        <v>26</v>
      </c>
      <c r="BJ450" s="23"/>
      <c r="BK450" s="23" t="s">
        <v>11</v>
      </c>
      <c r="BL450" s="23" t="s">
        <v>11</v>
      </c>
      <c r="BM450" s="23" t="s">
        <v>11</v>
      </c>
      <c r="BN450" s="23"/>
      <c r="BO450" s="24">
        <v>8.1999999999999993</v>
      </c>
      <c r="BP450" s="24">
        <v>300</v>
      </c>
      <c r="BQ450" s="24">
        <v>300</v>
      </c>
      <c r="BR450" s="24">
        <v>280</v>
      </c>
      <c r="BS450" s="24">
        <v>200</v>
      </c>
      <c r="BT450" s="23"/>
      <c r="BU450" s="23"/>
      <c r="BV450" s="24">
        <v>15.22</v>
      </c>
      <c r="BW450" s="24">
        <v>0.36</v>
      </c>
      <c r="BX450" s="23"/>
      <c r="BY450" s="24">
        <v>0.18</v>
      </c>
      <c r="BZ450" s="27">
        <v>0.36</v>
      </c>
      <c r="CA450" s="27">
        <v>0.18</v>
      </c>
      <c r="CB450" s="25"/>
      <c r="CC450" s="25"/>
      <c r="CD450" s="28">
        <v>15.25</v>
      </c>
      <c r="CE450" s="28">
        <v>0.39</v>
      </c>
      <c r="CF450" s="25"/>
      <c r="CG450" s="28">
        <v>0.22</v>
      </c>
      <c r="CH450" s="28">
        <v>20.16</v>
      </c>
      <c r="CI450" s="28">
        <v>0.5</v>
      </c>
      <c r="CJ450" s="28">
        <v>0.5</v>
      </c>
      <c r="CK450" s="28">
        <v>0</v>
      </c>
      <c r="CL450" s="28">
        <v>0</v>
      </c>
      <c r="CM450" s="28">
        <v>0.56000000000000005</v>
      </c>
      <c r="CN450" s="25"/>
      <c r="CO450" s="28">
        <v>0</v>
      </c>
      <c r="CP450" s="30" t="s">
        <v>5</v>
      </c>
      <c r="CQ450" s="8">
        <f t="shared" ref="CQ450:CQ513" si="78">(W450*1000000)/S450</f>
        <v>12892.397588114625</v>
      </c>
      <c r="CR450" s="8">
        <f t="shared" ref="CR450:CR513" si="79">IF($R450&lt;14,14,IF($R450&lt;16,16,IF($R450&lt;19,19,IF($R450&lt;20,20,IF($R450&lt;22,22,IF($R450&lt;24,24,IF($R450&lt;26,26,28)))))))</f>
        <v>22</v>
      </c>
      <c r="CS450" s="8">
        <f t="shared" ref="CS450:CS513" si="80">IF(W450&lt;=1.05,1.05,IF(W450&lt;=1.3,1.3,IF(W450&lt;=1.5,1.5,IF(W450&lt;=2,2,IF(W450&lt;=2.5,2.5,IF(W450&lt;=3.8,3.8,IF(W450&lt;=5,5,8)))))))</f>
        <v>2.5</v>
      </c>
      <c r="CT450" s="8">
        <f t="shared" ref="CT450:CT513" si="81">IF($R450&lt;30,30,IF($R450&lt;40,40,IF($R450&lt;50,50,IF($R450&lt;=60,60))))</f>
        <v>30</v>
      </c>
      <c r="CU450" s="8">
        <f t="shared" ref="CU450:CU513" si="82">IF(BP450&lt;200,100,IF(BP450&lt;300,200,IF(BP450&lt;400,300,IF(BP450&lt;500,400,IF(BP450&lt;600,500,IF(BP450&lt;700,600,IF(BP450&lt;800,700,IF(BP450&lt;900,800,900))))))))</f>
        <v>300</v>
      </c>
      <c r="CV450" s="10">
        <f t="shared" ref="CV450:CV513" si="83">($BP450*$S450)</f>
        <v>48261</v>
      </c>
      <c r="CW450" s="10">
        <f t="shared" si="75"/>
        <v>48.261000000000003</v>
      </c>
      <c r="CX450" s="8" t="str">
        <f t="shared" ref="CX450:CX513" si="84">IF(AND(BL450="Yes",BM450="Yes"),"Yes","No")</f>
        <v>No</v>
      </c>
      <c r="CY450" s="30" t="s">
        <v>11</v>
      </c>
      <c r="CZ450" s="30" t="s">
        <v>11</v>
      </c>
      <c r="DA450" s="31" t="s">
        <v>11</v>
      </c>
      <c r="DB450" s="31" t="s">
        <v>11</v>
      </c>
      <c r="DC450" s="8" t="str">
        <f t="shared" ref="DC450:DC513" si="85">IF(AF450="Yes","Yes","No")</f>
        <v>No</v>
      </c>
      <c r="DD450" s="8" t="s">
        <v>11</v>
      </c>
      <c r="DE450" s="30" t="s">
        <v>11</v>
      </c>
      <c r="DF450" s="10">
        <f t="shared" si="76"/>
        <v>48.714359999999999</v>
      </c>
      <c r="DG450" s="9">
        <f>IF(S450&lt;Monitors!$H$4,(S450*Monitors!$I$4)+Monitors!$J$4,IF(S450&lt;Monitors!$H$5,(S450*Monitors!$I$5)+Monitors!$J$5,IF(S450&lt;Monitors!$H$6,(S450*Monitors!$I$6)+Monitors!$J$6,IF(S450&lt;Monitors!$H$7,(Monitors!$I$7*S450)+Monitors!$J$7,IF(S450&lt;Monitors!$H$8,(S450*Monitors!$I$8)+Monitors!$J$8,IF(S450&lt;Monitors!$H$9,(S450*Monitors!$I$9)+Monitors!$J$9,IF(S450&lt;Monitors!$H$10,(S450*Monitors!$I$10)+Monitors!$J$10,IF(S450&lt;Monitors!$H$11,(S450*Monitors!$I$11)+Monitors!$J$11,Monitors!$J$12))))))))</f>
        <v>33.014583333333334</v>
      </c>
      <c r="DH450" s="10">
        <f>$DF450-(Monitors!$B$4*'All Data'!$W450)</f>
        <v>36.00074</v>
      </c>
      <c r="DI450" s="10">
        <f>IF($CX450="Yes",DH450-(Monitors!$E$4*(DG450+(Monitors!$B$4*'All Data'!$W450))),'All Data'!DH450)</f>
        <v>36.00074</v>
      </c>
      <c r="DJ450" s="10">
        <f>IF(DD450="Yes",'All Data'!DI450-(DG450*Monitors!$C$4),'All Data'!DI450)</f>
        <v>36.00074</v>
      </c>
      <c r="DK450" s="10">
        <f>IF($DE450="Yes",DJ450-(DG450*Monitors!$D$4),'All Data'!DJ450)</f>
        <v>36.00074</v>
      </c>
      <c r="DL450" s="10">
        <f>IF($CZ450="Yes",DK450-Monitors!$C$7,'All Data'!DK450)</f>
        <v>36.00074</v>
      </c>
      <c r="DM450" s="10">
        <f>IF($DA450="Yes",DL450-Monitors!$D$7,'All Data'!DL450)</f>
        <v>36.00074</v>
      </c>
      <c r="DN450" s="10">
        <f>IF(DB450="Yes",DM450-((DG450+(W450*Monitors!$B$4))*Monitors!$F$4),'All Data'!DM450)</f>
        <v>36.00074</v>
      </c>
      <c r="DO450" s="8" t="str">
        <f t="shared" si="77"/>
        <v>No</v>
      </c>
      <c r="DP450" s="10">
        <v>1.9304400000000002</v>
      </c>
      <c r="DQ450" s="10">
        <v>13.28956</v>
      </c>
      <c r="DR450" s="10">
        <v>13.28956</v>
      </c>
      <c r="DS450" s="9">
        <v>15.345539463771665</v>
      </c>
      <c r="DT450" s="9" t="s">
        <v>23</v>
      </c>
      <c r="DU450" s="14">
        <v>0</v>
      </c>
    </row>
    <row r="451" spans="1:125" ht="18" customHeight="1">
      <c r="A451" s="29">
        <v>450</v>
      </c>
      <c r="B451" s="29">
        <v>25</v>
      </c>
      <c r="C451" s="29">
        <v>1387</v>
      </c>
      <c r="D451" s="21">
        <v>41396</v>
      </c>
      <c r="E451" s="21">
        <v>41421</v>
      </c>
      <c r="F451" s="21">
        <v>41429</v>
      </c>
      <c r="G451" s="20" t="s">
        <v>4</v>
      </c>
      <c r="H451" s="20" t="s">
        <v>26</v>
      </c>
      <c r="I451" s="22">
        <v>6</v>
      </c>
      <c r="J451" s="20" t="s">
        <v>5</v>
      </c>
      <c r="K451" s="20" t="s">
        <v>26</v>
      </c>
      <c r="L451" s="20" t="s">
        <v>27</v>
      </c>
      <c r="M451" s="23" t="s">
        <v>27</v>
      </c>
      <c r="N451" s="23" t="s">
        <v>7</v>
      </c>
      <c r="O451" s="23" t="s">
        <v>26</v>
      </c>
      <c r="P451" s="24">
        <v>10.6</v>
      </c>
      <c r="Q451" s="24">
        <v>18.8</v>
      </c>
      <c r="R451" s="24">
        <v>21.5</v>
      </c>
      <c r="S451" s="24">
        <v>198.38</v>
      </c>
      <c r="T451" s="24">
        <v>1.78</v>
      </c>
      <c r="U451" s="24">
        <v>1080</v>
      </c>
      <c r="V451" s="24">
        <v>1920</v>
      </c>
      <c r="W451" s="24">
        <v>2.0739999999999998</v>
      </c>
      <c r="X451" s="23" t="s">
        <v>47</v>
      </c>
      <c r="Y451" s="23" t="s">
        <v>47</v>
      </c>
      <c r="Z451" s="24">
        <v>9565</v>
      </c>
      <c r="AA451" s="24">
        <v>60</v>
      </c>
      <c r="AB451" s="24">
        <v>170</v>
      </c>
      <c r="AC451" s="24">
        <v>160</v>
      </c>
      <c r="AD451" s="23" t="s">
        <v>28</v>
      </c>
      <c r="AE451" s="23" t="s">
        <v>23</v>
      </c>
      <c r="AF451" s="23" t="s">
        <v>11</v>
      </c>
      <c r="AG451" s="23" t="s">
        <v>26</v>
      </c>
      <c r="AH451" s="23" t="s">
        <v>26</v>
      </c>
      <c r="AI451" s="23" t="s">
        <v>12</v>
      </c>
      <c r="AJ451" s="23" t="s">
        <v>11</v>
      </c>
      <c r="AK451" s="23" t="s">
        <v>23</v>
      </c>
      <c r="AL451" s="23" t="s">
        <v>51</v>
      </c>
      <c r="AM451" s="23" t="s">
        <v>54</v>
      </c>
      <c r="AN451" s="23" t="s">
        <v>14</v>
      </c>
      <c r="AO451" s="23" t="s">
        <v>14</v>
      </c>
      <c r="AP451" s="23" t="s">
        <v>36</v>
      </c>
      <c r="AQ451" s="23" t="s">
        <v>14</v>
      </c>
      <c r="AR451" s="23"/>
      <c r="AS451" s="23" t="s">
        <v>51</v>
      </c>
      <c r="AT451" s="23" t="s">
        <v>54</v>
      </c>
      <c r="AU451" s="23" t="s">
        <v>14</v>
      </c>
      <c r="AV451" s="25" t="s">
        <v>14</v>
      </c>
      <c r="AW451" s="25" t="s">
        <v>26</v>
      </c>
      <c r="AX451" s="26">
        <v>21.5</v>
      </c>
      <c r="AY451" s="26">
        <v>198.38</v>
      </c>
      <c r="AZ451" s="25" t="s">
        <v>14</v>
      </c>
      <c r="BA451" s="25" t="s">
        <v>14</v>
      </c>
      <c r="BB451" s="23" t="s">
        <v>26</v>
      </c>
      <c r="BC451" s="23" t="s">
        <v>15</v>
      </c>
      <c r="BD451" s="23" t="s">
        <v>26</v>
      </c>
      <c r="BE451" s="23" t="s">
        <v>11</v>
      </c>
      <c r="BF451" s="23" t="s">
        <v>55</v>
      </c>
      <c r="BG451" s="23" t="s">
        <v>11</v>
      </c>
      <c r="BH451" s="23" t="s">
        <v>17</v>
      </c>
      <c r="BI451" s="23" t="s">
        <v>14</v>
      </c>
      <c r="BJ451" s="23"/>
      <c r="BK451" s="23" t="s">
        <v>11</v>
      </c>
      <c r="BL451" s="23" t="s">
        <v>11</v>
      </c>
      <c r="BM451" s="23" t="s">
        <v>11</v>
      </c>
      <c r="BN451" s="23"/>
      <c r="BO451" s="24">
        <v>0.3</v>
      </c>
      <c r="BP451" s="24">
        <v>300</v>
      </c>
      <c r="BQ451" s="24">
        <v>280</v>
      </c>
      <c r="BR451" s="24">
        <v>273</v>
      </c>
      <c r="BS451" s="24">
        <v>200</v>
      </c>
      <c r="BT451" s="23"/>
      <c r="BU451" s="23"/>
      <c r="BV451" s="24">
        <v>15.23</v>
      </c>
      <c r="BW451" s="24">
        <v>0.28999999999999998</v>
      </c>
      <c r="BX451" s="23"/>
      <c r="BY451" s="24">
        <v>0.21</v>
      </c>
      <c r="BZ451" s="27">
        <v>0.28999999999999998</v>
      </c>
      <c r="CA451" s="27">
        <v>0.21</v>
      </c>
      <c r="CB451" s="25"/>
      <c r="CC451" s="25"/>
      <c r="CD451" s="28">
        <v>15.28</v>
      </c>
      <c r="CE451" s="28">
        <v>0.28999999999999998</v>
      </c>
      <c r="CF451" s="25"/>
      <c r="CG451" s="28">
        <v>0.22</v>
      </c>
      <c r="CH451" s="28">
        <v>21.1</v>
      </c>
      <c r="CI451" s="28">
        <v>0.5</v>
      </c>
      <c r="CJ451" s="28">
        <v>0.5</v>
      </c>
      <c r="CK451" s="28">
        <v>0</v>
      </c>
      <c r="CL451" s="28">
        <v>0</v>
      </c>
      <c r="CM451" s="28">
        <v>0.5</v>
      </c>
      <c r="CN451" s="25"/>
      <c r="CO451" s="28">
        <v>0</v>
      </c>
      <c r="CP451" s="30" t="s">
        <v>5</v>
      </c>
      <c r="CQ451" s="8">
        <f t="shared" si="78"/>
        <v>10454.682931747151</v>
      </c>
      <c r="CR451" s="8">
        <f t="shared" si="79"/>
        <v>22</v>
      </c>
      <c r="CS451" s="8">
        <f t="shared" si="80"/>
        <v>2.5</v>
      </c>
      <c r="CT451" s="8">
        <f t="shared" si="81"/>
        <v>30</v>
      </c>
      <c r="CU451" s="8">
        <f t="shared" si="82"/>
        <v>300</v>
      </c>
      <c r="CV451" s="10">
        <f t="shared" si="83"/>
        <v>59514</v>
      </c>
      <c r="CW451" s="10">
        <f t="shared" ref="CW451:CW514" si="86">CV451/1000</f>
        <v>59.514000000000003</v>
      </c>
      <c r="CX451" s="8" t="str">
        <f t="shared" si="84"/>
        <v>No</v>
      </c>
      <c r="CY451" s="30" t="s">
        <v>11</v>
      </c>
      <c r="CZ451" s="30" t="s">
        <v>11</v>
      </c>
      <c r="DA451" s="31" t="s">
        <v>11</v>
      </c>
      <c r="DB451" s="31" t="s">
        <v>11</v>
      </c>
      <c r="DC451" s="8" t="str">
        <f t="shared" si="85"/>
        <v>No</v>
      </c>
      <c r="DD451" s="8" t="s">
        <v>11</v>
      </c>
      <c r="DE451" s="30" t="s">
        <v>11</v>
      </c>
      <c r="DF451" s="10">
        <f t="shared" ref="DF451:DF514" si="87">((BV451*0.35)+(BW451*0.65))*(365*24)/1000</f>
        <v>48.346440000000001</v>
      </c>
      <c r="DG451" s="9">
        <f>IF(S451&lt;Monitors!$H$4,(S451*Monitors!$I$4)+Monitors!$J$4,IF(S451&lt;Monitors!$H$5,(S451*Monitors!$I$5)+Monitors!$J$5,IF(S451&lt;Monitors!$H$6,(S451*Monitors!$I$6)+Monitors!$J$6,IF(S451&lt;Monitors!$H$7,(Monitors!$I$7*S451)+Monitors!$J$7,IF(S451&lt;Monitors!$H$8,(S451*Monitors!$I$8)+Monitors!$J$8,IF(S451&lt;Monitors!$H$9,(S451*Monitors!$I$9)+Monitors!$J$9,IF(S451&lt;Monitors!$H$10,(S451*Monitors!$I$10)+Monitors!$J$10,IF(S451&lt;Monitors!$H$11,(S451*Monitors!$I$11)+Monitors!$J$11,Monitors!$J$12))))))))</f>
        <v>37.918999999999997</v>
      </c>
      <c r="DH451" s="10">
        <f>$DF451-(Monitors!$B$4*'All Data'!$W451)</f>
        <v>35.632820000000002</v>
      </c>
      <c r="DI451" s="10">
        <f>IF($CX451="Yes",DH451-(Monitors!$E$4*(DG451+(Monitors!$B$4*'All Data'!$W451))),'All Data'!DH451)</f>
        <v>35.632820000000002</v>
      </c>
      <c r="DJ451" s="10">
        <f>IF(DD451="Yes",'All Data'!DI451-(DG451*Monitors!$C$4),'All Data'!DI451)</f>
        <v>35.632820000000002</v>
      </c>
      <c r="DK451" s="10">
        <f>IF($DE451="Yes",DJ451-(DG451*Monitors!$D$4),'All Data'!DJ451)</f>
        <v>35.632820000000002</v>
      </c>
      <c r="DL451" s="10">
        <f>IF($CZ451="Yes",DK451-Monitors!$C$7,'All Data'!DK451)</f>
        <v>35.632820000000002</v>
      </c>
      <c r="DM451" s="10">
        <f>IF($DA451="Yes",DL451-Monitors!$D$7,'All Data'!DL451)</f>
        <v>35.632820000000002</v>
      </c>
      <c r="DN451" s="10">
        <f>IF(DB451="Yes",DM451-((DG451+(W451*Monitors!$B$4))*Monitors!$F$4),'All Data'!DM451)</f>
        <v>35.632820000000002</v>
      </c>
      <c r="DO451" s="8" t="str">
        <f t="shared" ref="DO451:DO514" si="88">IF(DN451&lt;=DG451,"Yes","No")</f>
        <v>Yes</v>
      </c>
      <c r="DP451" s="10">
        <v>2.38056</v>
      </c>
      <c r="DQ451" s="10">
        <v>12.849440000000001</v>
      </c>
      <c r="DR451" s="10">
        <v>12.849440000000001</v>
      </c>
      <c r="DS451" s="9">
        <v>18.885063562375308</v>
      </c>
      <c r="DT451" s="9" t="s">
        <v>23</v>
      </c>
      <c r="DU451" s="14">
        <v>0</v>
      </c>
    </row>
    <row r="452" spans="1:125" ht="18" customHeight="1">
      <c r="A452" s="29">
        <v>451</v>
      </c>
      <c r="B452" s="29">
        <v>5</v>
      </c>
      <c r="C452" s="29">
        <v>461</v>
      </c>
      <c r="D452" s="21">
        <v>41273</v>
      </c>
      <c r="E452" s="21">
        <v>41250</v>
      </c>
      <c r="F452" s="21">
        <v>41265</v>
      </c>
      <c r="G452" s="20" t="s">
        <v>4</v>
      </c>
      <c r="H452" s="20" t="s">
        <v>26</v>
      </c>
      <c r="I452" s="22">
        <v>6</v>
      </c>
      <c r="J452" s="20" t="s">
        <v>5</v>
      </c>
      <c r="K452" s="20" t="s">
        <v>26</v>
      </c>
      <c r="L452" s="20" t="s">
        <v>27</v>
      </c>
      <c r="M452" s="23" t="s">
        <v>27</v>
      </c>
      <c r="N452" s="23" t="s">
        <v>7</v>
      </c>
      <c r="O452" s="23" t="s">
        <v>26</v>
      </c>
      <c r="P452" s="24">
        <v>10.6</v>
      </c>
      <c r="Q452" s="24">
        <v>18.8</v>
      </c>
      <c r="R452" s="24">
        <v>21.5</v>
      </c>
      <c r="S452" s="24">
        <v>198.91</v>
      </c>
      <c r="T452" s="24">
        <v>1.78</v>
      </c>
      <c r="U452" s="24">
        <v>1080</v>
      </c>
      <c r="V452" s="24">
        <v>1920</v>
      </c>
      <c r="W452" s="24">
        <v>2.0739999999999998</v>
      </c>
      <c r="X452" s="23" t="s">
        <v>47</v>
      </c>
      <c r="Y452" s="23" t="s">
        <v>47</v>
      </c>
      <c r="Z452" s="24">
        <v>10405</v>
      </c>
      <c r="AA452" s="24">
        <v>60</v>
      </c>
      <c r="AB452" s="24">
        <v>170</v>
      </c>
      <c r="AC452" s="24">
        <v>160</v>
      </c>
      <c r="AD452" s="23" t="s">
        <v>28</v>
      </c>
      <c r="AE452" s="23" t="s">
        <v>23</v>
      </c>
      <c r="AF452" s="23" t="s">
        <v>11</v>
      </c>
      <c r="AG452" s="23" t="s">
        <v>26</v>
      </c>
      <c r="AH452" s="23" t="s">
        <v>26</v>
      </c>
      <c r="AI452" s="23" t="s">
        <v>12</v>
      </c>
      <c r="AJ452" s="23" t="s">
        <v>23</v>
      </c>
      <c r="AK452" s="23" t="s">
        <v>23</v>
      </c>
      <c r="AL452" s="23" t="s">
        <v>53</v>
      </c>
      <c r="AM452" s="23" t="s">
        <v>54</v>
      </c>
      <c r="AN452" s="23" t="s">
        <v>14</v>
      </c>
      <c r="AO452" s="23" t="s">
        <v>14</v>
      </c>
      <c r="AP452" s="23" t="s">
        <v>14</v>
      </c>
      <c r="AQ452" s="23" t="s">
        <v>14</v>
      </c>
      <c r="AR452" s="23"/>
      <c r="AS452" s="23" t="s">
        <v>53</v>
      </c>
      <c r="AT452" s="23" t="s">
        <v>54</v>
      </c>
      <c r="AU452" s="23" t="s">
        <v>14</v>
      </c>
      <c r="AV452" s="25" t="s">
        <v>14</v>
      </c>
      <c r="AW452" s="25" t="s">
        <v>26</v>
      </c>
      <c r="AX452" s="26">
        <v>21.5</v>
      </c>
      <c r="AY452" s="26">
        <v>198.91</v>
      </c>
      <c r="AZ452" s="25" t="s">
        <v>14</v>
      </c>
      <c r="BA452" s="25" t="s">
        <v>14</v>
      </c>
      <c r="BB452" s="23" t="s">
        <v>26</v>
      </c>
      <c r="BC452" s="23" t="s">
        <v>15</v>
      </c>
      <c r="BD452" s="23" t="s">
        <v>26</v>
      </c>
      <c r="BE452" s="23" t="s">
        <v>11</v>
      </c>
      <c r="BF452" s="23" t="s">
        <v>55</v>
      </c>
      <c r="BG452" s="23" t="s">
        <v>11</v>
      </c>
      <c r="BH452" s="23" t="s">
        <v>17</v>
      </c>
      <c r="BI452" s="23" t="s">
        <v>14</v>
      </c>
      <c r="BJ452" s="23"/>
      <c r="BK452" s="23" t="s">
        <v>11</v>
      </c>
      <c r="BL452" s="23" t="s">
        <v>11</v>
      </c>
      <c r="BM452" s="23" t="s">
        <v>11</v>
      </c>
      <c r="BN452" s="23"/>
      <c r="BO452" s="24">
        <v>33</v>
      </c>
      <c r="BP452" s="24">
        <v>256</v>
      </c>
      <c r="BQ452" s="24">
        <v>220</v>
      </c>
      <c r="BR452" s="23"/>
      <c r="BS452" s="24">
        <v>200</v>
      </c>
      <c r="BT452" s="23"/>
      <c r="BU452" s="23"/>
      <c r="BV452" s="24">
        <v>15.27</v>
      </c>
      <c r="BW452" s="24">
        <v>0.38</v>
      </c>
      <c r="BX452" s="23"/>
      <c r="BY452" s="24">
        <v>0.23</v>
      </c>
      <c r="BZ452" s="27">
        <v>0.38</v>
      </c>
      <c r="CA452" s="27">
        <v>0.23</v>
      </c>
      <c r="CB452" s="25"/>
      <c r="CC452" s="25"/>
      <c r="CD452" s="28">
        <v>15.32</v>
      </c>
      <c r="CE452" s="28">
        <v>0.41</v>
      </c>
      <c r="CF452" s="25"/>
      <c r="CG452" s="28">
        <v>0.27</v>
      </c>
      <c r="CH452" s="28">
        <v>21.12</v>
      </c>
      <c r="CI452" s="28">
        <v>0.5</v>
      </c>
      <c r="CJ452" s="28">
        <v>0.5</v>
      </c>
      <c r="CK452" s="28">
        <v>0</v>
      </c>
      <c r="CL452" s="28">
        <v>0</v>
      </c>
      <c r="CM452" s="28">
        <v>0.4</v>
      </c>
      <c r="CN452" s="25"/>
      <c r="CO452" s="28">
        <v>0</v>
      </c>
      <c r="CP452" s="30" t="s">
        <v>5</v>
      </c>
      <c r="CQ452" s="8">
        <f t="shared" si="78"/>
        <v>10426.826202805289</v>
      </c>
      <c r="CR452" s="8">
        <f t="shared" si="79"/>
        <v>22</v>
      </c>
      <c r="CS452" s="8">
        <f t="shared" si="80"/>
        <v>2.5</v>
      </c>
      <c r="CT452" s="8">
        <f t="shared" si="81"/>
        <v>30</v>
      </c>
      <c r="CU452" s="8">
        <f t="shared" si="82"/>
        <v>200</v>
      </c>
      <c r="CV452" s="10">
        <f t="shared" si="83"/>
        <v>50920.959999999999</v>
      </c>
      <c r="CW452" s="10">
        <f t="shared" si="86"/>
        <v>50.920960000000001</v>
      </c>
      <c r="CX452" s="8" t="str">
        <f t="shared" si="84"/>
        <v>No</v>
      </c>
      <c r="CY452" s="30" t="s">
        <v>11</v>
      </c>
      <c r="CZ452" s="30" t="s">
        <v>11</v>
      </c>
      <c r="DA452" s="31" t="s">
        <v>11</v>
      </c>
      <c r="DB452" s="31" t="s">
        <v>11</v>
      </c>
      <c r="DC452" s="8" t="str">
        <f t="shared" si="85"/>
        <v>No</v>
      </c>
      <c r="DD452" s="8" t="s">
        <v>11</v>
      </c>
      <c r="DE452" s="30" t="s">
        <v>11</v>
      </c>
      <c r="DF452" s="10">
        <f t="shared" si="87"/>
        <v>48.981539999999995</v>
      </c>
      <c r="DG452" s="9">
        <f>IF(S452&lt;Monitors!$H$4,(S452*Monitors!$I$4)+Monitors!$J$4,IF(S452&lt;Monitors!$H$5,(S452*Monitors!$I$5)+Monitors!$J$5,IF(S452&lt;Monitors!$H$6,(S452*Monitors!$I$6)+Monitors!$J$6,IF(S452&lt;Monitors!$H$7,(Monitors!$I$7*S452)+Monitors!$J$7,IF(S452&lt;Monitors!$H$8,(S452*Monitors!$I$8)+Monitors!$J$8,IF(S452&lt;Monitors!$H$9,(S452*Monitors!$I$9)+Monitors!$J$9,IF(S452&lt;Monitors!$H$10,(S452*Monitors!$I$10)+Monitors!$J$10,IF(S452&lt;Monitors!$H$11,(S452*Monitors!$I$11)+Monitors!$J$11,Monitors!$J$12))))))))</f>
        <v>37.945499999999996</v>
      </c>
      <c r="DH452" s="10">
        <f>$DF452-(Monitors!$B$4*'All Data'!$W452)</f>
        <v>36.267919999999997</v>
      </c>
      <c r="DI452" s="10">
        <f>IF($CX452="Yes",DH452-(Monitors!$E$4*(DG452+(Monitors!$B$4*'All Data'!$W452))),'All Data'!DH452)</f>
        <v>36.267919999999997</v>
      </c>
      <c r="DJ452" s="10">
        <f>IF(DD452="Yes",'All Data'!DI452-(DG452*Monitors!$C$4),'All Data'!DI452)</f>
        <v>36.267919999999997</v>
      </c>
      <c r="DK452" s="10">
        <f>IF($DE452="Yes",DJ452-(DG452*Monitors!$D$4),'All Data'!DJ452)</f>
        <v>36.267919999999997</v>
      </c>
      <c r="DL452" s="10">
        <f>IF($CZ452="Yes",DK452-Monitors!$C$7,'All Data'!DK452)</f>
        <v>36.267919999999997</v>
      </c>
      <c r="DM452" s="10">
        <f>IF($DA452="Yes",DL452-Monitors!$D$7,'All Data'!DL452)</f>
        <v>36.267919999999997</v>
      </c>
      <c r="DN452" s="10">
        <f>IF(DB452="Yes",DM452-((DG452+(W452*Monitors!$B$4))*Monitors!$F$4),'All Data'!DM452)</f>
        <v>36.267919999999997</v>
      </c>
      <c r="DO452" s="8" t="str">
        <f t="shared" si="88"/>
        <v>Yes</v>
      </c>
      <c r="DP452" s="10">
        <v>2.0368384000000002</v>
      </c>
      <c r="DQ452" s="10">
        <v>13.233161599999999</v>
      </c>
      <c r="DR452" s="10">
        <v>13.233161599999999</v>
      </c>
      <c r="DS452" s="9">
        <v>18.934925719452938</v>
      </c>
      <c r="DT452" s="9" t="s">
        <v>23</v>
      </c>
      <c r="DU452" s="14">
        <v>0</v>
      </c>
    </row>
    <row r="453" spans="1:125" ht="18" customHeight="1">
      <c r="A453" s="29">
        <v>452</v>
      </c>
      <c r="B453" s="29">
        <v>24</v>
      </c>
      <c r="C453" s="29">
        <v>106</v>
      </c>
      <c r="D453" s="21">
        <v>41435</v>
      </c>
      <c r="E453" s="21">
        <v>41407</v>
      </c>
      <c r="F453" s="21">
        <v>41414</v>
      </c>
      <c r="G453" s="20" t="s">
        <v>4</v>
      </c>
      <c r="H453" s="20"/>
      <c r="I453" s="22">
        <v>6</v>
      </c>
      <c r="J453" s="20" t="s">
        <v>5</v>
      </c>
      <c r="K453" s="20"/>
      <c r="L453" s="20" t="s">
        <v>6</v>
      </c>
      <c r="M453" s="23"/>
      <c r="N453" s="23" t="s">
        <v>7</v>
      </c>
      <c r="O453" s="23"/>
      <c r="P453" s="24">
        <v>10.6</v>
      </c>
      <c r="Q453" s="24">
        <v>18.8</v>
      </c>
      <c r="R453" s="24">
        <v>21.5</v>
      </c>
      <c r="S453" s="24">
        <v>198</v>
      </c>
      <c r="T453" s="24">
        <v>1.78</v>
      </c>
      <c r="U453" s="24">
        <v>1080</v>
      </c>
      <c r="V453" s="24">
        <v>1920</v>
      </c>
      <c r="W453" s="24">
        <v>2.0739999999999998</v>
      </c>
      <c r="X453" s="23" t="s">
        <v>47</v>
      </c>
      <c r="Y453" s="23" t="s">
        <v>47</v>
      </c>
      <c r="Z453" s="24">
        <v>10473</v>
      </c>
      <c r="AA453" s="24">
        <v>60</v>
      </c>
      <c r="AB453" s="24">
        <v>170</v>
      </c>
      <c r="AC453" s="24">
        <v>160</v>
      </c>
      <c r="AD453" s="23" t="s">
        <v>10</v>
      </c>
      <c r="AE453" s="23" t="s">
        <v>11</v>
      </c>
      <c r="AF453" s="23" t="s">
        <v>11</v>
      </c>
      <c r="AG453" s="23"/>
      <c r="AH453" s="23"/>
      <c r="AI453" s="23" t="s">
        <v>12</v>
      </c>
      <c r="AJ453" s="23" t="s">
        <v>11</v>
      </c>
      <c r="AK453" s="23" t="s">
        <v>11</v>
      </c>
      <c r="AL453" s="23" t="s">
        <v>13</v>
      </c>
      <c r="AM453" s="23"/>
      <c r="AN453" s="23" t="s">
        <v>14</v>
      </c>
      <c r="AO453" s="23"/>
      <c r="AP453" s="23" t="s">
        <v>14</v>
      </c>
      <c r="AQ453" s="23"/>
      <c r="AR453" s="23"/>
      <c r="AS453" s="23" t="s">
        <v>13</v>
      </c>
      <c r="AT453" s="23"/>
      <c r="AU453" s="23" t="s">
        <v>14</v>
      </c>
      <c r="AV453" s="25"/>
      <c r="AW453" s="25"/>
      <c r="AX453" s="26">
        <v>21.5</v>
      </c>
      <c r="AY453" s="26">
        <v>198</v>
      </c>
      <c r="AZ453" s="25" t="s">
        <v>14</v>
      </c>
      <c r="BA453" s="25" t="s">
        <v>14</v>
      </c>
      <c r="BB453" s="23"/>
      <c r="BC453" s="23" t="s">
        <v>15</v>
      </c>
      <c r="BD453" s="23"/>
      <c r="BE453" s="23" t="s">
        <v>11</v>
      </c>
      <c r="BF453" s="23" t="s">
        <v>696</v>
      </c>
      <c r="BG453" s="23" t="s">
        <v>11</v>
      </c>
      <c r="BH453" s="23" t="s">
        <v>17</v>
      </c>
      <c r="BI453" s="23"/>
      <c r="BJ453" s="23" t="s">
        <v>32</v>
      </c>
      <c r="BK453" s="23" t="s">
        <v>11</v>
      </c>
      <c r="BL453" s="23" t="s">
        <v>11</v>
      </c>
      <c r="BM453" s="23"/>
      <c r="BN453" s="23"/>
      <c r="BO453" s="24">
        <v>23.7</v>
      </c>
      <c r="BP453" s="24">
        <v>320.89999999999998</v>
      </c>
      <c r="BQ453" s="24">
        <v>250</v>
      </c>
      <c r="BR453" s="24">
        <v>287.10000000000002</v>
      </c>
      <c r="BS453" s="24">
        <v>201.2</v>
      </c>
      <c r="BT453" s="23"/>
      <c r="BU453" s="23"/>
      <c r="BV453" s="24">
        <v>15.29</v>
      </c>
      <c r="BW453" s="24">
        <v>0.16</v>
      </c>
      <c r="BX453" s="23"/>
      <c r="BY453" s="24">
        <v>0.09</v>
      </c>
      <c r="BZ453" s="27">
        <v>0.16</v>
      </c>
      <c r="CA453" s="27">
        <v>0.09</v>
      </c>
      <c r="CB453" s="25"/>
      <c r="CC453" s="25"/>
      <c r="CD453" s="28">
        <v>15.24</v>
      </c>
      <c r="CE453" s="28">
        <v>0.18</v>
      </c>
      <c r="CF453" s="25"/>
      <c r="CG453" s="28">
        <v>0.11</v>
      </c>
      <c r="CH453" s="28">
        <v>21.1</v>
      </c>
      <c r="CI453" s="28">
        <v>0.5</v>
      </c>
      <c r="CJ453" s="28">
        <v>0.5</v>
      </c>
      <c r="CK453" s="25"/>
      <c r="CL453" s="25"/>
      <c r="CM453" s="28">
        <v>0.53</v>
      </c>
      <c r="CN453" s="25"/>
      <c r="CO453" s="28">
        <v>0</v>
      </c>
      <c r="CP453" s="30" t="s">
        <v>5</v>
      </c>
      <c r="CQ453" s="8">
        <f t="shared" si="78"/>
        <v>10474.747474747473</v>
      </c>
      <c r="CR453" s="8">
        <f t="shared" si="79"/>
        <v>22</v>
      </c>
      <c r="CS453" s="8">
        <f t="shared" si="80"/>
        <v>2.5</v>
      </c>
      <c r="CT453" s="8">
        <f t="shared" si="81"/>
        <v>30</v>
      </c>
      <c r="CU453" s="8">
        <f t="shared" si="82"/>
        <v>300</v>
      </c>
      <c r="CV453" s="10">
        <f t="shared" si="83"/>
        <v>63538.2</v>
      </c>
      <c r="CW453" s="10">
        <f t="shared" si="86"/>
        <v>63.538199999999996</v>
      </c>
      <c r="CX453" s="8" t="str">
        <f t="shared" si="84"/>
        <v>No</v>
      </c>
      <c r="CY453" s="30" t="s">
        <v>11</v>
      </c>
      <c r="CZ453" s="30" t="s">
        <v>11</v>
      </c>
      <c r="DA453" s="31" t="s">
        <v>11</v>
      </c>
      <c r="DB453" s="31" t="s">
        <v>11</v>
      </c>
      <c r="DC453" s="8" t="str">
        <f t="shared" si="85"/>
        <v>No</v>
      </c>
      <c r="DD453" s="8" t="s">
        <v>11</v>
      </c>
      <c r="DE453" s="30" t="s">
        <v>11</v>
      </c>
      <c r="DF453" s="10">
        <f t="shared" si="87"/>
        <v>47.790179999999999</v>
      </c>
      <c r="DG453" s="9">
        <f>IF(S453&lt;Monitors!$H$4,(S453*Monitors!$I$4)+Monitors!$J$4,IF(S453&lt;Monitors!$H$5,(S453*Monitors!$I$5)+Monitors!$J$5,IF(S453&lt;Monitors!$H$6,(S453*Monitors!$I$6)+Monitors!$J$6,IF(S453&lt;Monitors!$H$7,(Monitors!$I$7*S453)+Monitors!$J$7,IF(S453&lt;Monitors!$H$8,(S453*Monitors!$I$8)+Monitors!$J$8,IF(S453&lt;Monitors!$H$9,(S453*Monitors!$I$9)+Monitors!$J$9,IF(S453&lt;Monitors!$H$10,(S453*Monitors!$I$10)+Monitors!$J$10,IF(S453&lt;Monitors!$H$11,(S453*Monitors!$I$11)+Monitors!$J$11,Monitors!$J$12))))))))</f>
        <v>37.9</v>
      </c>
      <c r="DH453" s="10">
        <f>$DF453-(Monitors!$B$4*'All Data'!$W453)</f>
        <v>35.076560000000001</v>
      </c>
      <c r="DI453" s="10">
        <f>IF($CX453="Yes",DH453-(Monitors!$E$4*(DG453+(Monitors!$B$4*'All Data'!$W453))),'All Data'!DH453)</f>
        <v>35.076560000000001</v>
      </c>
      <c r="DJ453" s="10">
        <f>IF(DD453="Yes",'All Data'!DI453-(DG453*Monitors!$C$4),'All Data'!DI453)</f>
        <v>35.076560000000001</v>
      </c>
      <c r="DK453" s="10">
        <f>IF($DE453="Yes",DJ453-(DG453*Monitors!$D$4),'All Data'!DJ453)</f>
        <v>35.076560000000001</v>
      </c>
      <c r="DL453" s="10">
        <f>IF($CZ453="Yes",DK453-Monitors!$C$7,'All Data'!DK453)</f>
        <v>35.076560000000001</v>
      </c>
      <c r="DM453" s="10">
        <f>IF($DA453="Yes",DL453-Monitors!$D$7,'All Data'!DL453)</f>
        <v>35.076560000000001</v>
      </c>
      <c r="DN453" s="10">
        <f>IF(DB453="Yes",DM453-((DG453+(W453*Monitors!$B$4))*Monitors!$F$4),'All Data'!DM453)</f>
        <v>35.076560000000001</v>
      </c>
      <c r="DO453" s="8" t="str">
        <f t="shared" si="88"/>
        <v>Yes</v>
      </c>
      <c r="DP453" s="10">
        <v>2.541528</v>
      </c>
      <c r="DQ453" s="10">
        <v>12.748472</v>
      </c>
      <c r="DR453" s="10">
        <v>12.748472</v>
      </c>
      <c r="DS453" s="9">
        <v>18.849310517355313</v>
      </c>
      <c r="DT453" s="9" t="s">
        <v>23</v>
      </c>
      <c r="DU453" s="14">
        <v>0</v>
      </c>
    </row>
    <row r="454" spans="1:125" ht="18" customHeight="1">
      <c r="A454" s="29">
        <v>453</v>
      </c>
      <c r="B454" s="29">
        <v>19</v>
      </c>
      <c r="C454" s="29">
        <v>861</v>
      </c>
      <c r="D454" s="21">
        <v>41334</v>
      </c>
      <c r="E454" s="21">
        <v>41332</v>
      </c>
      <c r="F454" s="21">
        <v>41333</v>
      </c>
      <c r="G454" s="20" t="s">
        <v>4</v>
      </c>
      <c r="H454" s="20"/>
      <c r="I454" s="22">
        <v>6</v>
      </c>
      <c r="J454" s="20" t="s">
        <v>5</v>
      </c>
      <c r="K454" s="20"/>
      <c r="L454" s="20" t="s">
        <v>27</v>
      </c>
      <c r="M454" s="23" t="s">
        <v>27</v>
      </c>
      <c r="N454" s="23" t="s">
        <v>7</v>
      </c>
      <c r="O454" s="23"/>
      <c r="P454" s="24">
        <v>10.6</v>
      </c>
      <c r="Q454" s="24">
        <v>18.8</v>
      </c>
      <c r="R454" s="24">
        <v>21.5</v>
      </c>
      <c r="S454" s="24">
        <v>198</v>
      </c>
      <c r="T454" s="24">
        <v>1.78</v>
      </c>
      <c r="U454" s="24">
        <v>1080</v>
      </c>
      <c r="V454" s="24">
        <v>1920</v>
      </c>
      <c r="W454" s="24">
        <v>2.0739999999999998</v>
      </c>
      <c r="X454" s="23" t="s">
        <v>47</v>
      </c>
      <c r="Y454" s="23" t="s">
        <v>47</v>
      </c>
      <c r="Z454" s="24">
        <v>10473</v>
      </c>
      <c r="AA454" s="24">
        <v>60</v>
      </c>
      <c r="AB454" s="24">
        <v>170</v>
      </c>
      <c r="AC454" s="24">
        <v>160</v>
      </c>
      <c r="AD454" s="23" t="s">
        <v>10</v>
      </c>
      <c r="AE454" s="23" t="s">
        <v>11</v>
      </c>
      <c r="AF454" s="23" t="s">
        <v>11</v>
      </c>
      <c r="AG454" s="23"/>
      <c r="AH454" s="23"/>
      <c r="AI454" s="23" t="s">
        <v>12</v>
      </c>
      <c r="AJ454" s="23" t="s">
        <v>11</v>
      </c>
      <c r="AK454" s="23" t="s">
        <v>23</v>
      </c>
      <c r="AL454" s="23" t="s">
        <v>25</v>
      </c>
      <c r="AM454" s="23"/>
      <c r="AN454" s="23" t="s">
        <v>14</v>
      </c>
      <c r="AO454" s="23"/>
      <c r="AP454" s="23" t="s">
        <v>14</v>
      </c>
      <c r="AQ454" s="23"/>
      <c r="AR454" s="23"/>
      <c r="AS454" s="23" t="s">
        <v>25</v>
      </c>
      <c r="AT454" s="23"/>
      <c r="AU454" s="23" t="s">
        <v>14</v>
      </c>
      <c r="AV454" s="25"/>
      <c r="AW454" s="25"/>
      <c r="AX454" s="26">
        <v>21.5</v>
      </c>
      <c r="AY454" s="26">
        <v>198</v>
      </c>
      <c r="AZ454" s="25" t="s">
        <v>14</v>
      </c>
      <c r="BA454" s="25" t="s">
        <v>14</v>
      </c>
      <c r="BB454" s="23"/>
      <c r="BC454" s="23" t="s">
        <v>15</v>
      </c>
      <c r="BD454" s="23"/>
      <c r="BE454" s="23" t="s">
        <v>11</v>
      </c>
      <c r="BF454" s="23" t="s">
        <v>696</v>
      </c>
      <c r="BG454" s="23" t="s">
        <v>11</v>
      </c>
      <c r="BH454" s="23" t="s">
        <v>17</v>
      </c>
      <c r="BI454" s="23"/>
      <c r="BJ454" s="23" t="s">
        <v>18</v>
      </c>
      <c r="BK454" s="23" t="s">
        <v>11</v>
      </c>
      <c r="BL454" s="23" t="s">
        <v>11</v>
      </c>
      <c r="BM454" s="23"/>
      <c r="BN454" s="23"/>
      <c r="BO454" s="24">
        <v>4</v>
      </c>
      <c r="BP454" s="24">
        <v>248</v>
      </c>
      <c r="BQ454" s="24">
        <v>250</v>
      </c>
      <c r="BR454" s="24">
        <v>202</v>
      </c>
      <c r="BS454" s="24">
        <v>200.2</v>
      </c>
      <c r="BT454" s="23"/>
      <c r="BU454" s="23"/>
      <c r="BV454" s="24">
        <v>15.3</v>
      </c>
      <c r="BW454" s="24">
        <v>0.2</v>
      </c>
      <c r="BX454" s="24">
        <v>0.2</v>
      </c>
      <c r="BY454" s="24">
        <v>0.15</v>
      </c>
      <c r="BZ454" s="27">
        <v>0.2</v>
      </c>
      <c r="CA454" s="27">
        <v>0.15</v>
      </c>
      <c r="CB454" s="25"/>
      <c r="CC454" s="25"/>
      <c r="CD454" s="28">
        <v>15.4</v>
      </c>
      <c r="CE454" s="28">
        <v>0.45</v>
      </c>
      <c r="CF454" s="28">
        <v>0.41</v>
      </c>
      <c r="CG454" s="28">
        <v>0.4</v>
      </c>
      <c r="CH454" s="28">
        <v>21.1</v>
      </c>
      <c r="CI454" s="28">
        <v>0.5</v>
      </c>
      <c r="CJ454" s="28">
        <v>0.5</v>
      </c>
      <c r="CK454" s="25"/>
      <c r="CL454" s="25"/>
      <c r="CM454" s="28">
        <v>0.5</v>
      </c>
      <c r="CN454" s="25"/>
      <c r="CO454" s="28">
        <v>0</v>
      </c>
      <c r="CP454" s="30" t="s">
        <v>5</v>
      </c>
      <c r="CQ454" s="8">
        <f t="shared" si="78"/>
        <v>10474.747474747473</v>
      </c>
      <c r="CR454" s="8">
        <f t="shared" si="79"/>
        <v>22</v>
      </c>
      <c r="CS454" s="8">
        <f t="shared" si="80"/>
        <v>2.5</v>
      </c>
      <c r="CT454" s="8">
        <f t="shared" si="81"/>
        <v>30</v>
      </c>
      <c r="CU454" s="8">
        <f t="shared" si="82"/>
        <v>200</v>
      </c>
      <c r="CV454" s="10">
        <f t="shared" si="83"/>
        <v>49104</v>
      </c>
      <c r="CW454" s="10">
        <f t="shared" si="86"/>
        <v>49.103999999999999</v>
      </c>
      <c r="CX454" s="8" t="str">
        <f t="shared" si="84"/>
        <v>No</v>
      </c>
      <c r="CY454" s="30" t="s">
        <v>11</v>
      </c>
      <c r="CZ454" s="30" t="s">
        <v>11</v>
      </c>
      <c r="DA454" s="31" t="s">
        <v>11</v>
      </c>
      <c r="DB454" s="31" t="s">
        <v>11</v>
      </c>
      <c r="DC454" s="8" t="str">
        <f t="shared" si="85"/>
        <v>No</v>
      </c>
      <c r="DD454" s="8" t="s">
        <v>11</v>
      </c>
      <c r="DE454" s="30" t="s">
        <v>11</v>
      </c>
      <c r="DF454" s="10">
        <f t="shared" si="87"/>
        <v>48.0486</v>
      </c>
      <c r="DG454" s="9">
        <f>IF(S454&lt;Monitors!$H$4,(S454*Monitors!$I$4)+Monitors!$J$4,IF(S454&lt;Monitors!$H$5,(S454*Monitors!$I$5)+Monitors!$J$5,IF(S454&lt;Monitors!$H$6,(S454*Monitors!$I$6)+Monitors!$J$6,IF(S454&lt;Monitors!$H$7,(Monitors!$I$7*S454)+Monitors!$J$7,IF(S454&lt;Monitors!$H$8,(S454*Monitors!$I$8)+Monitors!$J$8,IF(S454&lt;Monitors!$H$9,(S454*Monitors!$I$9)+Monitors!$J$9,IF(S454&lt;Monitors!$H$10,(S454*Monitors!$I$10)+Monitors!$J$10,IF(S454&lt;Monitors!$H$11,(S454*Monitors!$I$11)+Monitors!$J$11,Monitors!$J$12))))))))</f>
        <v>37.9</v>
      </c>
      <c r="DH454" s="10">
        <f>$DF454-(Monitors!$B$4*'All Data'!$W454)</f>
        <v>35.334980000000002</v>
      </c>
      <c r="DI454" s="10">
        <f>IF($CX454="Yes",DH454-(Monitors!$E$4*(DG454+(Monitors!$B$4*'All Data'!$W454))),'All Data'!DH454)</f>
        <v>35.334980000000002</v>
      </c>
      <c r="DJ454" s="10">
        <f>IF(DD454="Yes",'All Data'!DI454-(DG454*Monitors!$C$4),'All Data'!DI454)</f>
        <v>35.334980000000002</v>
      </c>
      <c r="DK454" s="10">
        <f>IF($DE454="Yes",DJ454-(DG454*Monitors!$D$4),'All Data'!DJ454)</f>
        <v>35.334980000000002</v>
      </c>
      <c r="DL454" s="10">
        <f>IF($CZ454="Yes",DK454-Monitors!$C$7,'All Data'!DK454)</f>
        <v>35.334980000000002</v>
      </c>
      <c r="DM454" s="10">
        <f>IF($DA454="Yes",DL454-Monitors!$D$7,'All Data'!DL454)</f>
        <v>35.334980000000002</v>
      </c>
      <c r="DN454" s="10">
        <f>IF(DB454="Yes",DM454-((DG454+(W454*Monitors!$B$4))*Monitors!$F$4),'All Data'!DM454)</f>
        <v>35.334980000000002</v>
      </c>
      <c r="DO454" s="8" t="str">
        <f t="shared" si="88"/>
        <v>Yes</v>
      </c>
      <c r="DP454" s="10">
        <v>1.9641600000000001</v>
      </c>
      <c r="DQ454" s="10">
        <v>13.335840000000001</v>
      </c>
      <c r="DR454" s="10">
        <v>13.335840000000001</v>
      </c>
      <c r="DS454" s="9">
        <v>18.849310517355313</v>
      </c>
      <c r="DT454" s="9" t="s">
        <v>23</v>
      </c>
      <c r="DU454" s="14">
        <v>0</v>
      </c>
    </row>
    <row r="455" spans="1:125" ht="18" customHeight="1">
      <c r="A455" s="29">
        <v>454</v>
      </c>
      <c r="B455" s="29">
        <v>38</v>
      </c>
      <c r="C455" s="29">
        <v>1080</v>
      </c>
      <c r="D455" s="21">
        <v>41834</v>
      </c>
      <c r="E455" s="21">
        <v>41828</v>
      </c>
      <c r="F455" s="21">
        <v>41829</v>
      </c>
      <c r="G455" s="20"/>
      <c r="H455" s="20" t="s">
        <v>26</v>
      </c>
      <c r="I455" s="22">
        <v>6</v>
      </c>
      <c r="J455" s="20" t="s">
        <v>5</v>
      </c>
      <c r="K455" s="20" t="s">
        <v>26</v>
      </c>
      <c r="L455" s="20" t="s">
        <v>6</v>
      </c>
      <c r="M455" s="23" t="s">
        <v>26</v>
      </c>
      <c r="N455" s="23" t="s">
        <v>7</v>
      </c>
      <c r="O455" s="23" t="s">
        <v>26</v>
      </c>
      <c r="P455" s="24">
        <v>10.6</v>
      </c>
      <c r="Q455" s="24">
        <v>18.8</v>
      </c>
      <c r="R455" s="24">
        <v>21.5</v>
      </c>
      <c r="S455" s="24">
        <v>199.28</v>
      </c>
      <c r="T455" s="24">
        <v>1.78</v>
      </c>
      <c r="U455" s="24">
        <v>1080</v>
      </c>
      <c r="V455" s="24">
        <v>1920</v>
      </c>
      <c r="W455" s="24">
        <v>2.0739999999999998</v>
      </c>
      <c r="X455" s="23" t="s">
        <v>47</v>
      </c>
      <c r="Y455" s="23" t="s">
        <v>47</v>
      </c>
      <c r="Z455" s="24">
        <v>10405</v>
      </c>
      <c r="AA455" s="24">
        <v>60</v>
      </c>
      <c r="AB455" s="24">
        <v>178</v>
      </c>
      <c r="AC455" s="24">
        <v>178</v>
      </c>
      <c r="AD455" s="23" t="s">
        <v>947</v>
      </c>
      <c r="AE455" s="23" t="s">
        <v>11</v>
      </c>
      <c r="AF455" s="23" t="s">
        <v>11</v>
      </c>
      <c r="AG455" s="23" t="s">
        <v>26</v>
      </c>
      <c r="AH455" s="23" t="s">
        <v>26</v>
      </c>
      <c r="AI455" s="23" t="s">
        <v>12</v>
      </c>
      <c r="AJ455" s="23" t="s">
        <v>23</v>
      </c>
      <c r="AK455" s="23" t="s">
        <v>23</v>
      </c>
      <c r="AL455" s="23" t="s">
        <v>114</v>
      </c>
      <c r="AM455" s="23" t="s">
        <v>14</v>
      </c>
      <c r="AN455" s="23" t="s">
        <v>14</v>
      </c>
      <c r="AO455" s="23" t="s">
        <v>14</v>
      </c>
      <c r="AP455" s="23" t="s">
        <v>14</v>
      </c>
      <c r="AQ455" s="23" t="s">
        <v>14</v>
      </c>
      <c r="AR455" s="23"/>
      <c r="AS455" s="23" t="s">
        <v>114</v>
      </c>
      <c r="AT455" s="23" t="s">
        <v>14</v>
      </c>
      <c r="AU455" s="23" t="s">
        <v>14</v>
      </c>
      <c r="AV455" s="25" t="s">
        <v>14</v>
      </c>
      <c r="AW455" s="25" t="s">
        <v>14</v>
      </c>
      <c r="AX455" s="26">
        <v>21.5</v>
      </c>
      <c r="AY455" s="26">
        <v>199.28</v>
      </c>
      <c r="AZ455" s="25" t="s">
        <v>14</v>
      </c>
      <c r="BA455" s="25" t="s">
        <v>14</v>
      </c>
      <c r="BB455" s="23" t="s">
        <v>14</v>
      </c>
      <c r="BC455" s="23" t="s">
        <v>15</v>
      </c>
      <c r="BD455" s="23" t="s">
        <v>14</v>
      </c>
      <c r="BE455" s="23" t="s">
        <v>11</v>
      </c>
      <c r="BF455" s="23" t="s">
        <v>948</v>
      </c>
      <c r="BG455" s="23" t="s">
        <v>11</v>
      </c>
      <c r="BH455" s="23" t="s">
        <v>17</v>
      </c>
      <c r="BI455" s="23" t="s">
        <v>14</v>
      </c>
      <c r="BJ455" s="23"/>
      <c r="BK455" s="23" t="s">
        <v>11</v>
      </c>
      <c r="BL455" s="23" t="s">
        <v>11</v>
      </c>
      <c r="BM455" s="23" t="s">
        <v>11</v>
      </c>
      <c r="BN455" s="23"/>
      <c r="BO455" s="24">
        <v>36.5</v>
      </c>
      <c r="BP455" s="24">
        <v>329.8</v>
      </c>
      <c r="BQ455" s="24">
        <v>250</v>
      </c>
      <c r="BR455" s="24">
        <v>275</v>
      </c>
      <c r="BS455" s="24">
        <v>200</v>
      </c>
      <c r="BT455" s="23"/>
      <c r="BU455" s="23"/>
      <c r="BV455" s="24">
        <v>15.35</v>
      </c>
      <c r="BW455" s="24">
        <v>0.21</v>
      </c>
      <c r="BX455" s="23"/>
      <c r="BY455" s="24">
        <v>0.15</v>
      </c>
      <c r="BZ455" s="27">
        <v>0.21</v>
      </c>
      <c r="CA455" s="27">
        <v>0.15</v>
      </c>
      <c r="CB455" s="25"/>
      <c r="CC455" s="25"/>
      <c r="CD455" s="28">
        <v>15.58</v>
      </c>
      <c r="CE455" s="28">
        <v>0.24</v>
      </c>
      <c r="CF455" s="25"/>
      <c r="CG455" s="28">
        <v>0.18</v>
      </c>
      <c r="CH455" s="28">
        <v>21.12</v>
      </c>
      <c r="CI455" s="28">
        <v>0.5</v>
      </c>
      <c r="CJ455" s="28">
        <v>0.5</v>
      </c>
      <c r="CK455" s="28">
        <v>0</v>
      </c>
      <c r="CL455" s="28">
        <v>0</v>
      </c>
      <c r="CM455" s="28">
        <v>0.47</v>
      </c>
      <c r="CN455" s="25"/>
      <c r="CO455" s="28">
        <v>0</v>
      </c>
      <c r="CP455" s="30" t="s">
        <v>5</v>
      </c>
      <c r="CQ455" s="8">
        <f t="shared" si="78"/>
        <v>10407.466880770773</v>
      </c>
      <c r="CR455" s="8">
        <f t="shared" si="79"/>
        <v>22</v>
      </c>
      <c r="CS455" s="8">
        <f t="shared" si="80"/>
        <v>2.5</v>
      </c>
      <c r="CT455" s="8">
        <f t="shared" si="81"/>
        <v>30</v>
      </c>
      <c r="CU455" s="8">
        <f t="shared" si="82"/>
        <v>300</v>
      </c>
      <c r="CV455" s="10">
        <f t="shared" si="83"/>
        <v>65722.544000000009</v>
      </c>
      <c r="CW455" s="10">
        <f t="shared" si="86"/>
        <v>65.722544000000013</v>
      </c>
      <c r="CX455" s="8" t="str">
        <f t="shared" si="84"/>
        <v>No</v>
      </c>
      <c r="CY455" s="30" t="s">
        <v>11</v>
      </c>
      <c r="CZ455" s="30" t="s">
        <v>11</v>
      </c>
      <c r="DA455" s="31" t="s">
        <v>11</v>
      </c>
      <c r="DB455" s="31" t="s">
        <v>11</v>
      </c>
      <c r="DC455" s="8" t="str">
        <f t="shared" si="85"/>
        <v>No</v>
      </c>
      <c r="DD455" s="8" t="s">
        <v>11</v>
      </c>
      <c r="DE455" s="30" t="s">
        <v>11</v>
      </c>
      <c r="DF455" s="10">
        <f t="shared" si="87"/>
        <v>48.258839999999999</v>
      </c>
      <c r="DG455" s="9">
        <f>IF(S455&lt;Monitors!$H$4,(S455*Monitors!$I$4)+Monitors!$J$4,IF(S455&lt;Monitors!$H$5,(S455*Monitors!$I$5)+Monitors!$J$5,IF(S455&lt;Monitors!$H$6,(S455*Monitors!$I$6)+Monitors!$J$6,IF(S455&lt;Monitors!$H$7,(Monitors!$I$7*S455)+Monitors!$J$7,IF(S455&lt;Monitors!$H$8,(S455*Monitors!$I$8)+Monitors!$J$8,IF(S455&lt;Monitors!$H$9,(S455*Monitors!$I$9)+Monitors!$J$9,IF(S455&lt;Monitors!$H$10,(S455*Monitors!$I$10)+Monitors!$J$10,IF(S455&lt;Monitors!$H$11,(S455*Monitors!$I$11)+Monitors!$J$11,Monitors!$J$12))))))))</f>
        <v>37.963999999999999</v>
      </c>
      <c r="DH455" s="10">
        <f>$DF455-(Monitors!$B$4*'All Data'!$W455)</f>
        <v>35.54522</v>
      </c>
      <c r="DI455" s="10">
        <f>IF($CX455="Yes",DH455-(Monitors!$E$4*(DG455+(Monitors!$B$4*'All Data'!$W455))),'All Data'!DH455)</f>
        <v>35.54522</v>
      </c>
      <c r="DJ455" s="10">
        <f>IF(DD455="Yes",'All Data'!DI455-(DG455*Monitors!$C$4),'All Data'!DI455)</f>
        <v>35.54522</v>
      </c>
      <c r="DK455" s="10">
        <f>IF($DE455="Yes",DJ455-(DG455*Monitors!$D$4),'All Data'!DJ455)</f>
        <v>35.54522</v>
      </c>
      <c r="DL455" s="10">
        <f>IF($CZ455="Yes",DK455-Monitors!$C$7,'All Data'!DK455)</f>
        <v>35.54522</v>
      </c>
      <c r="DM455" s="10">
        <f>IF($DA455="Yes",DL455-Monitors!$D$7,'All Data'!DL455)</f>
        <v>35.54522</v>
      </c>
      <c r="DN455" s="10">
        <f>IF(DB455="Yes",DM455-((DG455+(W455*Monitors!$B$4))*Monitors!$F$4),'All Data'!DM455)</f>
        <v>35.54522</v>
      </c>
      <c r="DO455" s="8" t="str">
        <f t="shared" si="88"/>
        <v>Yes</v>
      </c>
      <c r="DP455" s="10">
        <v>2.6289017600000006</v>
      </c>
      <c r="DQ455" s="10">
        <v>12.72109824</v>
      </c>
      <c r="DR455" s="10">
        <v>12.72109824</v>
      </c>
      <c r="DS455" s="9">
        <v>18.969732426776226</v>
      </c>
      <c r="DT455" s="9" t="s">
        <v>23</v>
      </c>
      <c r="DU455" s="14">
        <v>0</v>
      </c>
    </row>
    <row r="456" spans="1:125" ht="18" customHeight="1">
      <c r="A456" s="29">
        <v>455</v>
      </c>
      <c r="B456" s="29">
        <v>21</v>
      </c>
      <c r="C456" s="29">
        <v>145</v>
      </c>
      <c r="D456" s="21">
        <v>41869</v>
      </c>
      <c r="E456" s="21">
        <v>41876</v>
      </c>
      <c r="F456" s="21">
        <v>41883</v>
      </c>
      <c r="G456" s="20" t="s">
        <v>182</v>
      </c>
      <c r="H456" s="20" t="s">
        <v>26</v>
      </c>
      <c r="I456" s="22">
        <v>6</v>
      </c>
      <c r="J456" s="20" t="s">
        <v>5</v>
      </c>
      <c r="K456" s="20" t="s">
        <v>26</v>
      </c>
      <c r="L456" s="20" t="s">
        <v>6</v>
      </c>
      <c r="M456" s="23" t="s">
        <v>26</v>
      </c>
      <c r="N456" s="23" t="s">
        <v>7</v>
      </c>
      <c r="O456" s="23" t="s">
        <v>26</v>
      </c>
      <c r="P456" s="24">
        <v>10.5</v>
      </c>
      <c r="Q456" s="24">
        <v>18.7</v>
      </c>
      <c r="R456" s="24">
        <v>21.5</v>
      </c>
      <c r="S456" s="24">
        <v>197.47</v>
      </c>
      <c r="T456" s="24">
        <v>1.78</v>
      </c>
      <c r="U456" s="24">
        <v>1920</v>
      </c>
      <c r="V456" s="24">
        <v>1080</v>
      </c>
      <c r="W456" s="24">
        <v>2.0739999999999998</v>
      </c>
      <c r="X456" s="23" t="s">
        <v>67</v>
      </c>
      <c r="Y456" s="23" t="s">
        <v>67</v>
      </c>
      <c r="Z456" s="24">
        <v>10501</v>
      </c>
      <c r="AA456" s="24">
        <v>60</v>
      </c>
      <c r="AB456" s="24">
        <v>160</v>
      </c>
      <c r="AC456" s="24">
        <v>160</v>
      </c>
      <c r="AD456" s="23" t="s">
        <v>300</v>
      </c>
      <c r="AE456" s="23" t="s">
        <v>23</v>
      </c>
      <c r="AF456" s="23" t="s">
        <v>11</v>
      </c>
      <c r="AG456" s="23" t="s">
        <v>26</v>
      </c>
      <c r="AH456" s="23" t="s">
        <v>26</v>
      </c>
      <c r="AI456" s="23" t="s">
        <v>12</v>
      </c>
      <c r="AJ456" s="23" t="s">
        <v>23</v>
      </c>
      <c r="AK456" s="23" t="s">
        <v>23</v>
      </c>
      <c r="AL456" s="23" t="s">
        <v>129</v>
      </c>
      <c r="AM456" s="23" t="s">
        <v>26</v>
      </c>
      <c r="AN456" s="23" t="s">
        <v>14</v>
      </c>
      <c r="AO456" s="23" t="s">
        <v>26</v>
      </c>
      <c r="AP456" s="23" t="s">
        <v>14</v>
      </c>
      <c r="AQ456" s="23" t="s">
        <v>26</v>
      </c>
      <c r="AR456" s="23"/>
      <c r="AS456" s="23" t="s">
        <v>129</v>
      </c>
      <c r="AT456" s="23" t="s">
        <v>26</v>
      </c>
      <c r="AU456" s="23" t="s">
        <v>14</v>
      </c>
      <c r="AV456" s="25" t="s">
        <v>26</v>
      </c>
      <c r="AW456" s="25" t="s">
        <v>26</v>
      </c>
      <c r="AX456" s="26">
        <v>21.5</v>
      </c>
      <c r="AY456" s="26">
        <v>197.47</v>
      </c>
      <c r="AZ456" s="25" t="s">
        <v>14</v>
      </c>
      <c r="BA456" s="25" t="s">
        <v>14</v>
      </c>
      <c r="BB456" s="23" t="s">
        <v>26</v>
      </c>
      <c r="BC456" s="23" t="s">
        <v>15</v>
      </c>
      <c r="BD456" s="23" t="s">
        <v>26</v>
      </c>
      <c r="BE456" s="23" t="s">
        <v>11</v>
      </c>
      <c r="BF456" s="23" t="s">
        <v>188</v>
      </c>
      <c r="BG456" s="23" t="s">
        <v>11</v>
      </c>
      <c r="BH456" s="23" t="s">
        <v>17</v>
      </c>
      <c r="BI456" s="23" t="s">
        <v>26</v>
      </c>
      <c r="BJ456" s="23"/>
      <c r="BK456" s="23" t="s">
        <v>11</v>
      </c>
      <c r="BL456" s="23" t="s">
        <v>11</v>
      </c>
      <c r="BM456" s="23" t="s">
        <v>11</v>
      </c>
      <c r="BN456" s="23"/>
      <c r="BO456" s="24">
        <v>0</v>
      </c>
      <c r="BP456" s="24">
        <v>280</v>
      </c>
      <c r="BQ456" s="24">
        <v>264.7</v>
      </c>
      <c r="BR456" s="24">
        <v>232</v>
      </c>
      <c r="BS456" s="24">
        <v>200</v>
      </c>
      <c r="BT456" s="23"/>
      <c r="BU456" s="23"/>
      <c r="BV456" s="24">
        <v>15.36</v>
      </c>
      <c r="BW456" s="24">
        <v>0.35</v>
      </c>
      <c r="BX456" s="23"/>
      <c r="BY456" s="24">
        <v>0.17</v>
      </c>
      <c r="BZ456" s="27">
        <v>0.35</v>
      </c>
      <c r="CA456" s="27">
        <v>0.17</v>
      </c>
      <c r="CB456" s="25"/>
      <c r="CC456" s="25"/>
      <c r="CD456" s="28">
        <v>15.37</v>
      </c>
      <c r="CE456" s="28">
        <v>0.36</v>
      </c>
      <c r="CF456" s="25"/>
      <c r="CG456" s="28">
        <v>0.17</v>
      </c>
      <c r="CH456" s="28">
        <v>21.09</v>
      </c>
      <c r="CI456" s="28">
        <v>0.5</v>
      </c>
      <c r="CJ456" s="28">
        <v>0.5</v>
      </c>
      <c r="CK456" s="28">
        <v>0</v>
      </c>
      <c r="CL456" s="28">
        <v>0</v>
      </c>
      <c r="CM456" s="28">
        <v>0.5</v>
      </c>
      <c r="CN456" s="25"/>
      <c r="CO456" s="28">
        <v>0</v>
      </c>
      <c r="CP456" s="30" t="s">
        <v>5</v>
      </c>
      <c r="CQ456" s="8">
        <f t="shared" si="78"/>
        <v>10502.861194105433</v>
      </c>
      <c r="CR456" s="8">
        <f t="shared" si="79"/>
        <v>22</v>
      </c>
      <c r="CS456" s="8">
        <f t="shared" si="80"/>
        <v>2.5</v>
      </c>
      <c r="CT456" s="8">
        <f t="shared" si="81"/>
        <v>30</v>
      </c>
      <c r="CU456" s="8">
        <f t="shared" si="82"/>
        <v>200</v>
      </c>
      <c r="CV456" s="10">
        <f t="shared" si="83"/>
        <v>55291.6</v>
      </c>
      <c r="CW456" s="10">
        <f t="shared" si="86"/>
        <v>55.291599999999995</v>
      </c>
      <c r="CX456" s="8" t="str">
        <f t="shared" si="84"/>
        <v>No</v>
      </c>
      <c r="CY456" s="30" t="s">
        <v>11</v>
      </c>
      <c r="CZ456" s="30" t="s">
        <v>11</v>
      </c>
      <c r="DA456" s="31" t="s">
        <v>11</v>
      </c>
      <c r="DB456" s="31" t="s">
        <v>11</v>
      </c>
      <c r="DC456" s="8" t="str">
        <f t="shared" si="85"/>
        <v>No</v>
      </c>
      <c r="DD456" s="8" t="s">
        <v>11</v>
      </c>
      <c r="DE456" s="30" t="s">
        <v>11</v>
      </c>
      <c r="DF456" s="10">
        <f t="shared" si="87"/>
        <v>49.086659999999995</v>
      </c>
      <c r="DG456" s="9">
        <f>IF(S456&lt;Monitors!$H$4,(S456*Monitors!$I$4)+Monitors!$J$4,IF(S456&lt;Monitors!$H$5,(S456*Monitors!$I$5)+Monitors!$J$5,IF(S456&lt;Monitors!$H$6,(S456*Monitors!$I$6)+Monitors!$J$6,IF(S456&lt;Monitors!$H$7,(Monitors!$I$7*S456)+Monitors!$J$7,IF(S456&lt;Monitors!$H$8,(S456*Monitors!$I$8)+Monitors!$J$8,IF(S456&lt;Monitors!$H$9,(S456*Monitors!$I$9)+Monitors!$J$9,IF(S456&lt;Monitors!$H$10,(S456*Monitors!$I$10)+Monitors!$J$10,IF(S456&lt;Monitors!$H$11,(S456*Monitors!$I$11)+Monitors!$J$11,Monitors!$J$12))))))))</f>
        <v>37.8735</v>
      </c>
      <c r="DH456" s="10">
        <f>$DF456-(Monitors!$B$4*'All Data'!$W456)</f>
        <v>36.373039999999996</v>
      </c>
      <c r="DI456" s="10">
        <f>IF($CX456="Yes",DH456-(Monitors!$E$4*(DG456+(Monitors!$B$4*'All Data'!$W456))),'All Data'!DH456)</f>
        <v>36.373039999999996</v>
      </c>
      <c r="DJ456" s="10">
        <f>IF(DD456="Yes",'All Data'!DI456-(DG456*Monitors!$C$4),'All Data'!DI456)</f>
        <v>36.373039999999996</v>
      </c>
      <c r="DK456" s="10">
        <f>IF($DE456="Yes",DJ456-(DG456*Monitors!$D$4),'All Data'!DJ456)</f>
        <v>36.373039999999996</v>
      </c>
      <c r="DL456" s="10">
        <f>IF($CZ456="Yes",DK456-Monitors!$C$7,'All Data'!DK456)</f>
        <v>36.373039999999996</v>
      </c>
      <c r="DM456" s="10">
        <f>IF($DA456="Yes",DL456-Monitors!$D$7,'All Data'!DL456)</f>
        <v>36.373039999999996</v>
      </c>
      <c r="DN456" s="10">
        <f>IF(DB456="Yes",DM456-((DG456+(W456*Monitors!$B$4))*Monitors!$F$4),'All Data'!DM456)</f>
        <v>36.373039999999996</v>
      </c>
      <c r="DO456" s="8" t="str">
        <f t="shared" si="88"/>
        <v>Yes</v>
      </c>
      <c r="DP456" s="10">
        <v>2.2116640000000003</v>
      </c>
      <c r="DQ456" s="10">
        <v>13.148335999999999</v>
      </c>
      <c r="DR456" s="10">
        <v>13.148335999999999</v>
      </c>
      <c r="DS456" s="9">
        <v>18.799440509670482</v>
      </c>
      <c r="DT456" s="9" t="s">
        <v>23</v>
      </c>
      <c r="DU456" s="14">
        <v>0</v>
      </c>
    </row>
    <row r="457" spans="1:125" ht="18" customHeight="1">
      <c r="A457" s="29">
        <v>456</v>
      </c>
      <c r="B457" s="29">
        <v>21</v>
      </c>
      <c r="C457" s="29">
        <v>146</v>
      </c>
      <c r="D457" s="21">
        <v>41869</v>
      </c>
      <c r="E457" s="21">
        <v>42037</v>
      </c>
      <c r="F457" s="21">
        <v>42045</v>
      </c>
      <c r="G457" s="20" t="s">
        <v>233</v>
      </c>
      <c r="H457" s="20" t="s">
        <v>26</v>
      </c>
      <c r="I457" s="22">
        <v>6</v>
      </c>
      <c r="J457" s="20" t="s">
        <v>5</v>
      </c>
      <c r="K457" s="20" t="s">
        <v>26</v>
      </c>
      <c r="L457" s="20" t="s">
        <v>6</v>
      </c>
      <c r="M457" s="23" t="s">
        <v>26</v>
      </c>
      <c r="N457" s="23" t="s">
        <v>7</v>
      </c>
      <c r="O457" s="23" t="s">
        <v>26</v>
      </c>
      <c r="P457" s="24">
        <v>10.5</v>
      </c>
      <c r="Q457" s="24">
        <v>18.7</v>
      </c>
      <c r="R457" s="24">
        <v>21.5</v>
      </c>
      <c r="S457" s="24">
        <v>197.47</v>
      </c>
      <c r="T457" s="24">
        <v>1.78</v>
      </c>
      <c r="U457" s="24">
        <v>1920</v>
      </c>
      <c r="V457" s="24">
        <v>1080</v>
      </c>
      <c r="W457" s="24">
        <v>2.0739999999999998</v>
      </c>
      <c r="X457" s="23" t="s">
        <v>67</v>
      </c>
      <c r="Y457" s="23" t="s">
        <v>67</v>
      </c>
      <c r="Z457" s="24">
        <v>10501</v>
      </c>
      <c r="AA457" s="24">
        <v>60</v>
      </c>
      <c r="AB457" s="24">
        <v>160</v>
      </c>
      <c r="AC457" s="24">
        <v>160</v>
      </c>
      <c r="AD457" s="23" t="s">
        <v>300</v>
      </c>
      <c r="AE457" s="23" t="s">
        <v>23</v>
      </c>
      <c r="AF457" s="23" t="s">
        <v>11</v>
      </c>
      <c r="AG457" s="23" t="s">
        <v>26</v>
      </c>
      <c r="AH457" s="23" t="s">
        <v>26</v>
      </c>
      <c r="AI457" s="23" t="s">
        <v>12</v>
      </c>
      <c r="AJ457" s="23" t="s">
        <v>23</v>
      </c>
      <c r="AK457" s="23" t="s">
        <v>23</v>
      </c>
      <c r="AL457" s="23" t="s">
        <v>114</v>
      </c>
      <c r="AM457" s="23" t="s">
        <v>26</v>
      </c>
      <c r="AN457" s="23" t="s">
        <v>14</v>
      </c>
      <c r="AO457" s="23" t="s">
        <v>26</v>
      </c>
      <c r="AP457" s="23" t="s">
        <v>14</v>
      </c>
      <c r="AQ457" s="23" t="s">
        <v>26</v>
      </c>
      <c r="AR457" s="23"/>
      <c r="AS457" s="23" t="s">
        <v>114</v>
      </c>
      <c r="AT457" s="23" t="s">
        <v>26</v>
      </c>
      <c r="AU457" s="23" t="s">
        <v>14</v>
      </c>
      <c r="AV457" s="25" t="s">
        <v>26</v>
      </c>
      <c r="AW457" s="25" t="s">
        <v>26</v>
      </c>
      <c r="AX457" s="26">
        <v>21.5</v>
      </c>
      <c r="AY457" s="26">
        <v>197.47</v>
      </c>
      <c r="AZ457" s="25" t="s">
        <v>14</v>
      </c>
      <c r="BA457" s="25" t="s">
        <v>14</v>
      </c>
      <c r="BB457" s="23" t="s">
        <v>26</v>
      </c>
      <c r="BC457" s="23" t="s">
        <v>15</v>
      </c>
      <c r="BD457" s="23" t="s">
        <v>26</v>
      </c>
      <c r="BE457" s="23" t="s">
        <v>11</v>
      </c>
      <c r="BF457" s="23" t="s">
        <v>188</v>
      </c>
      <c r="BG457" s="23" t="s">
        <v>11</v>
      </c>
      <c r="BH457" s="23" t="s">
        <v>17</v>
      </c>
      <c r="BI457" s="23" t="s">
        <v>26</v>
      </c>
      <c r="BJ457" s="23"/>
      <c r="BK457" s="23" t="s">
        <v>11</v>
      </c>
      <c r="BL457" s="23" t="s">
        <v>11</v>
      </c>
      <c r="BM457" s="23" t="s">
        <v>11</v>
      </c>
      <c r="BN457" s="23"/>
      <c r="BO457" s="24">
        <v>0</v>
      </c>
      <c r="BP457" s="24">
        <v>280</v>
      </c>
      <c r="BQ457" s="24">
        <v>264.7</v>
      </c>
      <c r="BR457" s="24">
        <v>232</v>
      </c>
      <c r="BS457" s="24">
        <v>200</v>
      </c>
      <c r="BT457" s="23"/>
      <c r="BU457" s="23"/>
      <c r="BV457" s="24">
        <v>15.36</v>
      </c>
      <c r="BW457" s="24">
        <v>0.35</v>
      </c>
      <c r="BX457" s="23"/>
      <c r="BY457" s="24">
        <v>0.17</v>
      </c>
      <c r="BZ457" s="27">
        <v>0.35</v>
      </c>
      <c r="CA457" s="27">
        <v>0.17</v>
      </c>
      <c r="CB457" s="25"/>
      <c r="CC457" s="25"/>
      <c r="CD457" s="28">
        <v>15.37</v>
      </c>
      <c r="CE457" s="28">
        <v>0.36</v>
      </c>
      <c r="CF457" s="25"/>
      <c r="CG457" s="28">
        <v>0.17</v>
      </c>
      <c r="CH457" s="28">
        <v>21.09</v>
      </c>
      <c r="CI457" s="28">
        <v>0.5</v>
      </c>
      <c r="CJ457" s="28">
        <v>0.5</v>
      </c>
      <c r="CK457" s="28">
        <v>0</v>
      </c>
      <c r="CL457" s="28">
        <v>0</v>
      </c>
      <c r="CM457" s="28">
        <v>0.5</v>
      </c>
      <c r="CN457" s="25"/>
      <c r="CO457" s="28">
        <v>0</v>
      </c>
      <c r="CP457" s="30" t="s">
        <v>5</v>
      </c>
      <c r="CQ457" s="8">
        <f t="shared" si="78"/>
        <v>10502.861194105433</v>
      </c>
      <c r="CR457" s="8">
        <f t="shared" si="79"/>
        <v>22</v>
      </c>
      <c r="CS457" s="8">
        <f t="shared" si="80"/>
        <v>2.5</v>
      </c>
      <c r="CT457" s="8">
        <f t="shared" si="81"/>
        <v>30</v>
      </c>
      <c r="CU457" s="8">
        <f t="shared" si="82"/>
        <v>200</v>
      </c>
      <c r="CV457" s="10">
        <f t="shared" si="83"/>
        <v>55291.6</v>
      </c>
      <c r="CW457" s="10">
        <f t="shared" si="86"/>
        <v>55.291599999999995</v>
      </c>
      <c r="CX457" s="8" t="str">
        <f t="shared" si="84"/>
        <v>No</v>
      </c>
      <c r="CY457" s="30" t="s">
        <v>11</v>
      </c>
      <c r="CZ457" s="30" t="s">
        <v>11</v>
      </c>
      <c r="DA457" s="31" t="s">
        <v>11</v>
      </c>
      <c r="DB457" s="31" t="s">
        <v>11</v>
      </c>
      <c r="DC457" s="8" t="str">
        <f t="shared" si="85"/>
        <v>No</v>
      </c>
      <c r="DD457" s="8" t="s">
        <v>11</v>
      </c>
      <c r="DE457" s="30" t="s">
        <v>11</v>
      </c>
      <c r="DF457" s="10">
        <f t="shared" si="87"/>
        <v>49.086659999999995</v>
      </c>
      <c r="DG457" s="9">
        <f>IF(S457&lt;Monitors!$H$4,(S457*Monitors!$I$4)+Monitors!$J$4,IF(S457&lt;Monitors!$H$5,(S457*Monitors!$I$5)+Monitors!$J$5,IF(S457&lt;Monitors!$H$6,(S457*Monitors!$I$6)+Monitors!$J$6,IF(S457&lt;Monitors!$H$7,(Monitors!$I$7*S457)+Monitors!$J$7,IF(S457&lt;Monitors!$H$8,(S457*Monitors!$I$8)+Monitors!$J$8,IF(S457&lt;Monitors!$H$9,(S457*Monitors!$I$9)+Monitors!$J$9,IF(S457&lt;Monitors!$H$10,(S457*Monitors!$I$10)+Monitors!$J$10,IF(S457&lt;Monitors!$H$11,(S457*Monitors!$I$11)+Monitors!$J$11,Monitors!$J$12))))))))</f>
        <v>37.8735</v>
      </c>
      <c r="DH457" s="10">
        <f>$DF457-(Monitors!$B$4*'All Data'!$W457)</f>
        <v>36.373039999999996</v>
      </c>
      <c r="DI457" s="10">
        <f>IF($CX457="Yes",DH457-(Monitors!$E$4*(DG457+(Monitors!$B$4*'All Data'!$W457))),'All Data'!DH457)</f>
        <v>36.373039999999996</v>
      </c>
      <c r="DJ457" s="10">
        <f>IF(DD457="Yes",'All Data'!DI457-(DG457*Monitors!$C$4),'All Data'!DI457)</f>
        <v>36.373039999999996</v>
      </c>
      <c r="DK457" s="10">
        <f>IF($DE457="Yes",DJ457-(DG457*Monitors!$D$4),'All Data'!DJ457)</f>
        <v>36.373039999999996</v>
      </c>
      <c r="DL457" s="10">
        <f>IF($CZ457="Yes",DK457-Monitors!$C$7,'All Data'!DK457)</f>
        <v>36.373039999999996</v>
      </c>
      <c r="DM457" s="10">
        <f>IF($DA457="Yes",DL457-Monitors!$D$7,'All Data'!DL457)</f>
        <v>36.373039999999996</v>
      </c>
      <c r="DN457" s="10">
        <f>IF(DB457="Yes",DM457-((DG457+(W457*Monitors!$B$4))*Monitors!$F$4),'All Data'!DM457)</f>
        <v>36.373039999999996</v>
      </c>
      <c r="DO457" s="8" t="str">
        <f t="shared" si="88"/>
        <v>Yes</v>
      </c>
      <c r="DP457" s="10">
        <v>2.2116640000000003</v>
      </c>
      <c r="DQ457" s="10">
        <v>13.148335999999999</v>
      </c>
      <c r="DR457" s="10">
        <v>13.148335999999999</v>
      </c>
      <c r="DS457" s="9">
        <v>18.799440509670482</v>
      </c>
      <c r="DT457" s="9" t="s">
        <v>23</v>
      </c>
      <c r="DU457" s="14">
        <v>0</v>
      </c>
    </row>
    <row r="458" spans="1:125" ht="18" customHeight="1">
      <c r="A458" s="29">
        <v>457</v>
      </c>
      <c r="B458" s="29">
        <v>13</v>
      </c>
      <c r="C458" s="29">
        <v>969</v>
      </c>
      <c r="D458" s="21">
        <v>42171</v>
      </c>
      <c r="E458" s="21">
        <v>42079</v>
      </c>
      <c r="F458" s="21">
        <v>42086</v>
      </c>
      <c r="G458" s="20"/>
      <c r="H458" s="20" t="s">
        <v>26</v>
      </c>
      <c r="I458" s="22">
        <v>6</v>
      </c>
      <c r="J458" s="20" t="s">
        <v>5</v>
      </c>
      <c r="K458" s="20" t="s">
        <v>26</v>
      </c>
      <c r="L458" s="20" t="s">
        <v>6</v>
      </c>
      <c r="M458" s="23" t="s">
        <v>26</v>
      </c>
      <c r="N458" s="23" t="s">
        <v>7</v>
      </c>
      <c r="O458" s="23" t="s">
        <v>26</v>
      </c>
      <c r="P458" s="24">
        <v>10.5</v>
      </c>
      <c r="Q458" s="24">
        <v>18.7</v>
      </c>
      <c r="R458" s="24">
        <v>21.5</v>
      </c>
      <c r="S458" s="24">
        <v>197.6</v>
      </c>
      <c r="T458" s="24">
        <v>1.78</v>
      </c>
      <c r="U458" s="24">
        <v>1080</v>
      </c>
      <c r="V458" s="24">
        <v>1920</v>
      </c>
      <c r="W458" s="24">
        <v>2.0739999999999998</v>
      </c>
      <c r="X458" s="23" t="s">
        <v>47</v>
      </c>
      <c r="Y458" s="23" t="s">
        <v>47</v>
      </c>
      <c r="Z458" s="24">
        <v>10494</v>
      </c>
      <c r="AA458" s="24">
        <v>60</v>
      </c>
      <c r="AB458" s="24">
        <v>178</v>
      </c>
      <c r="AC458" s="24">
        <v>178</v>
      </c>
      <c r="AD458" s="23" t="s">
        <v>671</v>
      </c>
      <c r="AE458" s="23" t="s">
        <v>23</v>
      </c>
      <c r="AF458" s="23" t="s">
        <v>11</v>
      </c>
      <c r="AG458" s="23" t="s">
        <v>26</v>
      </c>
      <c r="AH458" s="23" t="s">
        <v>26</v>
      </c>
      <c r="AI458" s="23" t="s">
        <v>12</v>
      </c>
      <c r="AJ458" s="23" t="s">
        <v>11</v>
      </c>
      <c r="AK458" s="23" t="s">
        <v>23</v>
      </c>
      <c r="AL458" s="23" t="s">
        <v>404</v>
      </c>
      <c r="AM458" s="23" t="s">
        <v>14</v>
      </c>
      <c r="AN458" s="23" t="s">
        <v>14</v>
      </c>
      <c r="AO458" s="23" t="s">
        <v>14</v>
      </c>
      <c r="AP458" s="23" t="s">
        <v>14</v>
      </c>
      <c r="AQ458" s="23" t="s">
        <v>14</v>
      </c>
      <c r="AR458" s="23"/>
      <c r="AS458" s="23" t="s">
        <v>404</v>
      </c>
      <c r="AT458" s="23" t="s">
        <v>14</v>
      </c>
      <c r="AU458" s="23" t="s">
        <v>14</v>
      </c>
      <c r="AV458" s="25" t="s">
        <v>14</v>
      </c>
      <c r="AW458" s="25" t="s">
        <v>14</v>
      </c>
      <c r="AX458" s="26">
        <v>21.5</v>
      </c>
      <c r="AY458" s="26">
        <v>197.6</v>
      </c>
      <c r="AZ458" s="25" t="s">
        <v>14</v>
      </c>
      <c r="BA458" s="25" t="s">
        <v>14</v>
      </c>
      <c r="BB458" s="23" t="s">
        <v>14</v>
      </c>
      <c r="BC458" s="23" t="s">
        <v>15</v>
      </c>
      <c r="BD458" s="23" t="s">
        <v>14</v>
      </c>
      <c r="BE458" s="23" t="s">
        <v>11</v>
      </c>
      <c r="BF458" s="23" t="s">
        <v>363</v>
      </c>
      <c r="BG458" s="23" t="s">
        <v>11</v>
      </c>
      <c r="BH458" s="23" t="s">
        <v>17</v>
      </c>
      <c r="BI458" s="23" t="s">
        <v>14</v>
      </c>
      <c r="BJ458" s="23"/>
      <c r="BK458" s="23" t="s">
        <v>11</v>
      </c>
      <c r="BL458" s="23" t="s">
        <v>11</v>
      </c>
      <c r="BM458" s="23" t="s">
        <v>11</v>
      </c>
      <c r="BN458" s="23"/>
      <c r="BO458" s="24">
        <v>15</v>
      </c>
      <c r="BP458" s="24">
        <v>260</v>
      </c>
      <c r="BQ458" s="24">
        <v>260</v>
      </c>
      <c r="BR458" s="24">
        <v>230</v>
      </c>
      <c r="BS458" s="24">
        <v>200</v>
      </c>
      <c r="BT458" s="23"/>
      <c r="BU458" s="23"/>
      <c r="BV458" s="24">
        <v>15.39</v>
      </c>
      <c r="BW458" s="24">
        <v>0.24</v>
      </c>
      <c r="BX458" s="23"/>
      <c r="BY458" s="24">
        <v>0.19</v>
      </c>
      <c r="BZ458" s="27">
        <v>0.24</v>
      </c>
      <c r="CA458" s="27">
        <v>0.19</v>
      </c>
      <c r="CB458" s="25"/>
      <c r="CC458" s="25"/>
      <c r="CD458" s="28">
        <v>15.45</v>
      </c>
      <c r="CE458" s="28">
        <v>0.24</v>
      </c>
      <c r="CF458" s="25"/>
      <c r="CG458" s="28">
        <v>0.2</v>
      </c>
      <c r="CH458" s="28">
        <v>21.08</v>
      </c>
      <c r="CI458" s="28">
        <v>0.5</v>
      </c>
      <c r="CJ458" s="28">
        <v>0.5</v>
      </c>
      <c r="CK458" s="28">
        <v>0</v>
      </c>
      <c r="CL458" s="28">
        <v>0</v>
      </c>
      <c r="CM458" s="28">
        <v>0.5</v>
      </c>
      <c r="CN458" s="25"/>
      <c r="CO458" s="28">
        <v>0</v>
      </c>
      <c r="CP458" s="30" t="s">
        <v>5</v>
      </c>
      <c r="CQ458" s="8">
        <f t="shared" si="78"/>
        <v>10495.951417004047</v>
      </c>
      <c r="CR458" s="8">
        <f t="shared" si="79"/>
        <v>22</v>
      </c>
      <c r="CS458" s="8">
        <f t="shared" si="80"/>
        <v>2.5</v>
      </c>
      <c r="CT458" s="8">
        <f t="shared" si="81"/>
        <v>30</v>
      </c>
      <c r="CU458" s="8">
        <f t="shared" si="82"/>
        <v>200</v>
      </c>
      <c r="CV458" s="10">
        <f t="shared" si="83"/>
        <v>51376</v>
      </c>
      <c r="CW458" s="10">
        <f t="shared" si="86"/>
        <v>51.375999999999998</v>
      </c>
      <c r="CX458" s="8" t="str">
        <f t="shared" si="84"/>
        <v>No</v>
      </c>
      <c r="CY458" s="30" t="s">
        <v>11</v>
      </c>
      <c r="CZ458" s="30" t="s">
        <v>11</v>
      </c>
      <c r="DA458" s="31" t="s">
        <v>11</v>
      </c>
      <c r="DB458" s="31" t="s">
        <v>11</v>
      </c>
      <c r="DC458" s="8" t="str">
        <f t="shared" si="85"/>
        <v>No</v>
      </c>
      <c r="DD458" s="8" t="s">
        <v>11</v>
      </c>
      <c r="DE458" s="30" t="s">
        <v>11</v>
      </c>
      <c r="DF458" s="10">
        <f t="shared" si="87"/>
        <v>48.552299999999995</v>
      </c>
      <c r="DG458" s="9">
        <f>IF(S458&lt;Monitors!$H$4,(S458*Monitors!$I$4)+Monitors!$J$4,IF(S458&lt;Monitors!$H$5,(S458*Monitors!$I$5)+Monitors!$J$5,IF(S458&lt;Monitors!$H$6,(S458*Monitors!$I$6)+Monitors!$J$6,IF(S458&lt;Monitors!$H$7,(Monitors!$I$7*S458)+Monitors!$J$7,IF(S458&lt;Monitors!$H$8,(S458*Monitors!$I$8)+Monitors!$J$8,IF(S458&lt;Monitors!$H$9,(S458*Monitors!$I$9)+Monitors!$J$9,IF(S458&lt;Monitors!$H$10,(S458*Monitors!$I$10)+Monitors!$J$10,IF(S458&lt;Monitors!$H$11,(S458*Monitors!$I$11)+Monitors!$J$11,Monitors!$J$12))))))))</f>
        <v>37.879999999999995</v>
      </c>
      <c r="DH458" s="10">
        <f>$DF458-(Monitors!$B$4*'All Data'!$W458)</f>
        <v>35.838679999999997</v>
      </c>
      <c r="DI458" s="10">
        <f>IF($CX458="Yes",DH458-(Monitors!$E$4*(DG458+(Monitors!$B$4*'All Data'!$W458))),'All Data'!DH458)</f>
        <v>35.838679999999997</v>
      </c>
      <c r="DJ458" s="10">
        <f>IF(DD458="Yes",'All Data'!DI458-(DG458*Monitors!$C$4),'All Data'!DI458)</f>
        <v>35.838679999999997</v>
      </c>
      <c r="DK458" s="10">
        <f>IF($DE458="Yes",DJ458-(DG458*Monitors!$D$4),'All Data'!DJ458)</f>
        <v>35.838679999999997</v>
      </c>
      <c r="DL458" s="10">
        <f>IF($CZ458="Yes",DK458-Monitors!$C$7,'All Data'!DK458)</f>
        <v>35.838679999999997</v>
      </c>
      <c r="DM458" s="10">
        <f>IF($DA458="Yes",DL458-Monitors!$D$7,'All Data'!DL458)</f>
        <v>35.838679999999997</v>
      </c>
      <c r="DN458" s="10">
        <f>IF(DB458="Yes",DM458-((DG458+(W458*Monitors!$B$4))*Monitors!$F$4),'All Data'!DM458)</f>
        <v>35.838679999999997</v>
      </c>
      <c r="DO458" s="8" t="str">
        <f t="shared" si="88"/>
        <v>Yes</v>
      </c>
      <c r="DP458" s="10">
        <v>2.05504</v>
      </c>
      <c r="DQ458" s="10">
        <v>13.334960000000001</v>
      </c>
      <c r="DR458" s="10">
        <v>13.334960000000001</v>
      </c>
      <c r="DS458" s="9">
        <v>18.811673197408837</v>
      </c>
      <c r="DT458" s="9" t="s">
        <v>23</v>
      </c>
      <c r="DU458" s="14">
        <v>0</v>
      </c>
    </row>
    <row r="459" spans="1:125" ht="18" customHeight="1">
      <c r="A459" s="29">
        <v>458</v>
      </c>
      <c r="B459" s="29">
        <v>13</v>
      </c>
      <c r="C459" s="29">
        <v>606</v>
      </c>
      <c r="D459" s="21">
        <v>42036</v>
      </c>
      <c r="E459" s="21">
        <v>42104</v>
      </c>
      <c r="F459" s="21">
        <v>42114</v>
      </c>
      <c r="G459" s="20" t="s">
        <v>4</v>
      </c>
      <c r="H459" s="20" t="s">
        <v>26</v>
      </c>
      <c r="I459" s="22">
        <v>6</v>
      </c>
      <c r="J459" s="20" t="s">
        <v>5</v>
      </c>
      <c r="K459" s="20" t="s">
        <v>26</v>
      </c>
      <c r="L459" s="20" t="s">
        <v>6</v>
      </c>
      <c r="M459" s="23" t="s">
        <v>26</v>
      </c>
      <c r="N459" s="23" t="s">
        <v>7</v>
      </c>
      <c r="O459" s="23" t="s">
        <v>26</v>
      </c>
      <c r="P459" s="24">
        <v>10.5</v>
      </c>
      <c r="Q459" s="24">
        <v>18.7</v>
      </c>
      <c r="R459" s="24">
        <v>21.5</v>
      </c>
      <c r="S459" s="24">
        <v>197.6</v>
      </c>
      <c r="T459" s="24">
        <v>1.78</v>
      </c>
      <c r="U459" s="24">
        <v>1080</v>
      </c>
      <c r="V459" s="24">
        <v>1920</v>
      </c>
      <c r="W459" s="24">
        <v>2.0739999999999998</v>
      </c>
      <c r="X459" s="23" t="s">
        <v>47</v>
      </c>
      <c r="Y459" s="23" t="s">
        <v>47</v>
      </c>
      <c r="Z459" s="24">
        <v>10494</v>
      </c>
      <c r="AA459" s="24">
        <v>60</v>
      </c>
      <c r="AB459" s="24">
        <v>178</v>
      </c>
      <c r="AC459" s="24">
        <v>178</v>
      </c>
      <c r="AD459" s="23" t="s">
        <v>400</v>
      </c>
      <c r="AE459" s="23" t="s">
        <v>23</v>
      </c>
      <c r="AF459" s="23" t="s">
        <v>11</v>
      </c>
      <c r="AG459" s="23" t="s">
        <v>26</v>
      </c>
      <c r="AH459" s="23" t="s">
        <v>26</v>
      </c>
      <c r="AI459" s="23" t="s">
        <v>12</v>
      </c>
      <c r="AJ459" s="23" t="s">
        <v>11</v>
      </c>
      <c r="AK459" s="23" t="s">
        <v>23</v>
      </c>
      <c r="AL459" s="23" t="s">
        <v>404</v>
      </c>
      <c r="AM459" s="23" t="s">
        <v>26</v>
      </c>
      <c r="AN459" s="23" t="s">
        <v>72</v>
      </c>
      <c r="AO459" s="23" t="s">
        <v>14</v>
      </c>
      <c r="AP459" s="23" t="s">
        <v>14</v>
      </c>
      <c r="AQ459" s="23" t="s">
        <v>14</v>
      </c>
      <c r="AR459" s="23"/>
      <c r="AS459" s="23" t="s">
        <v>404</v>
      </c>
      <c r="AT459" s="23" t="s">
        <v>26</v>
      </c>
      <c r="AU459" s="23" t="s">
        <v>63</v>
      </c>
      <c r="AV459" s="25" t="s">
        <v>14</v>
      </c>
      <c r="AW459" s="25" t="s">
        <v>14</v>
      </c>
      <c r="AX459" s="26">
        <v>21.5</v>
      </c>
      <c r="AY459" s="26">
        <v>197.6</v>
      </c>
      <c r="AZ459" s="25" t="s">
        <v>72</v>
      </c>
      <c r="BA459" s="25" t="s">
        <v>63</v>
      </c>
      <c r="BB459" s="23" t="s">
        <v>14</v>
      </c>
      <c r="BC459" s="23" t="s">
        <v>15</v>
      </c>
      <c r="BD459" s="23" t="s">
        <v>26</v>
      </c>
      <c r="BE459" s="23" t="s">
        <v>11</v>
      </c>
      <c r="BF459" s="23" t="s">
        <v>363</v>
      </c>
      <c r="BG459" s="23" t="s">
        <v>11</v>
      </c>
      <c r="BH459" s="23" t="s">
        <v>17</v>
      </c>
      <c r="BI459" s="23" t="s">
        <v>14</v>
      </c>
      <c r="BJ459" s="23"/>
      <c r="BK459" s="23" t="s">
        <v>11</v>
      </c>
      <c r="BL459" s="23" t="s">
        <v>11</v>
      </c>
      <c r="BM459" s="23" t="s">
        <v>11</v>
      </c>
      <c r="BN459" s="23"/>
      <c r="BO459" s="24">
        <v>36.200000000000003</v>
      </c>
      <c r="BP459" s="24">
        <v>271</v>
      </c>
      <c r="BQ459" s="24">
        <v>250</v>
      </c>
      <c r="BR459" s="24">
        <v>216</v>
      </c>
      <c r="BS459" s="24">
        <v>200</v>
      </c>
      <c r="BT459" s="23"/>
      <c r="BU459" s="23"/>
      <c r="BV459" s="24">
        <v>15.4</v>
      </c>
      <c r="BW459" s="24">
        <v>0.7</v>
      </c>
      <c r="BX459" s="23"/>
      <c r="BY459" s="24">
        <v>0.19</v>
      </c>
      <c r="BZ459" s="27">
        <v>0.7</v>
      </c>
      <c r="CA459" s="27">
        <v>0.19</v>
      </c>
      <c r="CB459" s="25"/>
      <c r="CC459" s="25"/>
      <c r="CD459" s="28">
        <v>15.4</v>
      </c>
      <c r="CE459" s="28">
        <v>0.76</v>
      </c>
      <c r="CF459" s="25"/>
      <c r="CG459" s="28">
        <v>0.24</v>
      </c>
      <c r="CH459" s="28">
        <v>21.08</v>
      </c>
      <c r="CI459" s="28">
        <v>1.2</v>
      </c>
      <c r="CJ459" s="28">
        <v>0.5</v>
      </c>
      <c r="CK459" s="28">
        <v>0</v>
      </c>
      <c r="CL459" s="28">
        <v>0</v>
      </c>
      <c r="CM459" s="28">
        <v>0.5</v>
      </c>
      <c r="CN459" s="25"/>
      <c r="CO459" s="28">
        <v>0</v>
      </c>
      <c r="CP459" s="30" t="s">
        <v>5</v>
      </c>
      <c r="CQ459" s="8">
        <f t="shared" si="78"/>
        <v>10495.951417004047</v>
      </c>
      <c r="CR459" s="8">
        <f t="shared" si="79"/>
        <v>22</v>
      </c>
      <c r="CS459" s="8">
        <f t="shared" si="80"/>
        <v>2.5</v>
      </c>
      <c r="CT459" s="8">
        <f t="shared" si="81"/>
        <v>30</v>
      </c>
      <c r="CU459" s="8">
        <f t="shared" si="82"/>
        <v>200</v>
      </c>
      <c r="CV459" s="10">
        <f t="shared" si="83"/>
        <v>53549.599999999999</v>
      </c>
      <c r="CW459" s="10">
        <f t="shared" si="86"/>
        <v>53.549599999999998</v>
      </c>
      <c r="CX459" s="8" t="str">
        <f t="shared" si="84"/>
        <v>No</v>
      </c>
      <c r="CY459" s="30" t="s">
        <v>11</v>
      </c>
      <c r="CZ459" s="30" t="s">
        <v>11</v>
      </c>
      <c r="DA459" s="31" t="s">
        <v>11</v>
      </c>
      <c r="DB459" s="31" t="s">
        <v>11</v>
      </c>
      <c r="DC459" s="8" t="str">
        <f t="shared" si="85"/>
        <v>No</v>
      </c>
      <c r="DD459" s="8" t="s">
        <v>11</v>
      </c>
      <c r="DE459" s="30" t="s">
        <v>11</v>
      </c>
      <c r="DF459" s="10">
        <f t="shared" si="87"/>
        <v>51.202199999999998</v>
      </c>
      <c r="DG459" s="9">
        <f>IF(S459&lt;Monitors!$H$4,(S459*Monitors!$I$4)+Monitors!$J$4,IF(S459&lt;Monitors!$H$5,(S459*Monitors!$I$5)+Monitors!$J$5,IF(S459&lt;Monitors!$H$6,(S459*Monitors!$I$6)+Monitors!$J$6,IF(S459&lt;Monitors!$H$7,(Monitors!$I$7*S459)+Monitors!$J$7,IF(S459&lt;Monitors!$H$8,(S459*Monitors!$I$8)+Monitors!$J$8,IF(S459&lt;Monitors!$H$9,(S459*Monitors!$I$9)+Monitors!$J$9,IF(S459&lt;Monitors!$H$10,(S459*Monitors!$I$10)+Monitors!$J$10,IF(S459&lt;Monitors!$H$11,(S459*Monitors!$I$11)+Monitors!$J$11,Monitors!$J$12))))))))</f>
        <v>37.879999999999995</v>
      </c>
      <c r="DH459" s="10">
        <f>$DF459-(Monitors!$B$4*'All Data'!$W459)</f>
        <v>38.488579999999999</v>
      </c>
      <c r="DI459" s="10">
        <f>IF($CX459="Yes",DH459-(Monitors!$E$4*(DG459+(Monitors!$B$4*'All Data'!$W459))),'All Data'!DH459)</f>
        <v>38.488579999999999</v>
      </c>
      <c r="DJ459" s="10">
        <f>IF(DD459="Yes",'All Data'!DI459-(DG459*Monitors!$C$4),'All Data'!DI459)</f>
        <v>38.488579999999999</v>
      </c>
      <c r="DK459" s="10">
        <f>IF($DE459="Yes",DJ459-(DG459*Monitors!$D$4),'All Data'!DJ459)</f>
        <v>38.488579999999999</v>
      </c>
      <c r="DL459" s="10">
        <f>IF($CZ459="Yes",DK459-Monitors!$C$7,'All Data'!DK459)</f>
        <v>38.488579999999999</v>
      </c>
      <c r="DM459" s="10">
        <f>IF($DA459="Yes",DL459-Monitors!$D$7,'All Data'!DL459)</f>
        <v>38.488579999999999</v>
      </c>
      <c r="DN459" s="10">
        <f>IF(DB459="Yes",DM459-((DG459+(W459*Monitors!$B$4))*Monitors!$F$4),'All Data'!DM459)</f>
        <v>38.488579999999999</v>
      </c>
      <c r="DO459" s="8" t="str">
        <f t="shared" si="88"/>
        <v>No</v>
      </c>
      <c r="DP459" s="10">
        <v>2.1419840000000003</v>
      </c>
      <c r="DQ459" s="10">
        <v>13.258016</v>
      </c>
      <c r="DR459" s="10">
        <v>13.258016</v>
      </c>
      <c r="DS459" s="9">
        <v>18.811673197408837</v>
      </c>
      <c r="DT459" s="9" t="s">
        <v>23</v>
      </c>
      <c r="DU459" s="14">
        <v>0</v>
      </c>
    </row>
    <row r="460" spans="1:125" ht="18" customHeight="1">
      <c r="A460" s="29">
        <v>459</v>
      </c>
      <c r="B460" s="29">
        <v>8</v>
      </c>
      <c r="C460" s="29">
        <v>685</v>
      </c>
      <c r="D460" s="21">
        <v>41891</v>
      </c>
      <c r="E460" s="21">
        <v>41850</v>
      </c>
      <c r="F460" s="21">
        <v>41862</v>
      </c>
      <c r="G460" s="20" t="s">
        <v>4</v>
      </c>
      <c r="H460" s="20" t="s">
        <v>518</v>
      </c>
      <c r="I460" s="22">
        <v>6</v>
      </c>
      <c r="J460" s="20" t="s">
        <v>5</v>
      </c>
      <c r="K460" s="20"/>
      <c r="L460" s="20" t="s">
        <v>49</v>
      </c>
      <c r="M460" s="23"/>
      <c r="N460" s="23" t="s">
        <v>7</v>
      </c>
      <c r="O460" s="23"/>
      <c r="P460" s="24">
        <v>20.7</v>
      </c>
      <c r="Q460" s="24">
        <v>11.7</v>
      </c>
      <c r="R460" s="24">
        <v>23.8</v>
      </c>
      <c r="S460" s="24">
        <v>242.2</v>
      </c>
      <c r="T460" s="24">
        <v>1.78</v>
      </c>
      <c r="U460" s="24">
        <v>1080</v>
      </c>
      <c r="V460" s="24">
        <v>1920</v>
      </c>
      <c r="W460" s="24">
        <v>2.0739999999999998</v>
      </c>
      <c r="X460" s="23" t="s">
        <v>47</v>
      </c>
      <c r="Y460" s="23" t="s">
        <v>47</v>
      </c>
      <c r="Z460" s="24">
        <v>8562</v>
      </c>
      <c r="AA460" s="24">
        <v>60</v>
      </c>
      <c r="AB460" s="24">
        <v>178</v>
      </c>
      <c r="AC460" s="24">
        <v>178</v>
      </c>
      <c r="AD460" s="23" t="s">
        <v>223</v>
      </c>
      <c r="AE460" s="23" t="s">
        <v>23</v>
      </c>
      <c r="AF460" s="23" t="s">
        <v>11</v>
      </c>
      <c r="AG460" s="23"/>
      <c r="AH460" s="23"/>
      <c r="AI460" s="23" t="s">
        <v>57</v>
      </c>
      <c r="AJ460" s="23" t="s">
        <v>11</v>
      </c>
      <c r="AK460" s="23" t="s">
        <v>23</v>
      </c>
      <c r="AL460" s="23" t="s">
        <v>444</v>
      </c>
      <c r="AM460" s="23"/>
      <c r="AN460" s="23" t="s">
        <v>14</v>
      </c>
      <c r="AO460" s="23"/>
      <c r="AP460" s="23" t="s">
        <v>36</v>
      </c>
      <c r="AQ460" s="23"/>
      <c r="AR460" s="23"/>
      <c r="AS460" s="23" t="s">
        <v>444</v>
      </c>
      <c r="AT460" s="23"/>
      <c r="AU460" s="23" t="s">
        <v>14</v>
      </c>
      <c r="AV460" s="25"/>
      <c r="AW460" s="25"/>
      <c r="AX460" s="26">
        <v>23.8</v>
      </c>
      <c r="AY460" s="26">
        <v>242.2</v>
      </c>
      <c r="AZ460" s="25" t="s">
        <v>14</v>
      </c>
      <c r="BA460" s="25" t="s">
        <v>14</v>
      </c>
      <c r="BB460" s="23"/>
      <c r="BC460" s="23" t="s">
        <v>15</v>
      </c>
      <c r="BD460" s="23"/>
      <c r="BE460" s="23" t="s">
        <v>11</v>
      </c>
      <c r="BF460" s="23" t="s">
        <v>148</v>
      </c>
      <c r="BG460" s="23" t="s">
        <v>11</v>
      </c>
      <c r="BH460" s="23" t="s">
        <v>17</v>
      </c>
      <c r="BI460" s="23"/>
      <c r="BJ460" s="23"/>
      <c r="BK460" s="23" t="s">
        <v>23</v>
      </c>
      <c r="BL460" s="23" t="s">
        <v>23</v>
      </c>
      <c r="BM460" s="23" t="s">
        <v>23</v>
      </c>
      <c r="BN460" s="23" t="s">
        <v>210</v>
      </c>
      <c r="BO460" s="24">
        <v>5</v>
      </c>
      <c r="BP460" s="24">
        <v>263.8</v>
      </c>
      <c r="BQ460" s="24">
        <v>250</v>
      </c>
      <c r="BR460" s="24">
        <v>238.2</v>
      </c>
      <c r="BS460" s="24">
        <v>200</v>
      </c>
      <c r="BT460" s="23" t="s">
        <v>519</v>
      </c>
      <c r="BU460" s="23" t="s">
        <v>402</v>
      </c>
      <c r="BV460" s="24">
        <v>15.4</v>
      </c>
      <c r="BW460" s="24">
        <v>0.6</v>
      </c>
      <c r="BX460" s="24">
        <v>0.14000000000000001</v>
      </c>
      <c r="BY460" s="24">
        <v>0.13</v>
      </c>
      <c r="BZ460" s="27">
        <v>0.6</v>
      </c>
      <c r="CA460" s="27">
        <v>0.13</v>
      </c>
      <c r="CB460" s="25" t="s">
        <v>520</v>
      </c>
      <c r="CC460" s="25" t="s">
        <v>56</v>
      </c>
      <c r="CD460" s="28">
        <v>15.86</v>
      </c>
      <c r="CE460" s="28">
        <v>0.65</v>
      </c>
      <c r="CF460" s="28">
        <v>0.17</v>
      </c>
      <c r="CG460" s="28">
        <v>0.16</v>
      </c>
      <c r="CH460" s="28">
        <v>25.3</v>
      </c>
      <c r="CI460" s="28">
        <v>1.2</v>
      </c>
      <c r="CJ460" s="28">
        <v>0.5</v>
      </c>
      <c r="CK460" s="28">
        <v>2.2999999999999998</v>
      </c>
      <c r="CL460" s="25"/>
      <c r="CM460" s="28">
        <v>0.52</v>
      </c>
      <c r="CN460" s="25"/>
      <c r="CO460" s="28">
        <v>0</v>
      </c>
      <c r="CP460" s="30" t="s">
        <v>5</v>
      </c>
      <c r="CQ460" s="8">
        <f t="shared" si="78"/>
        <v>8563.1709331131296</v>
      </c>
      <c r="CR460" s="8">
        <f t="shared" si="79"/>
        <v>24</v>
      </c>
      <c r="CS460" s="8">
        <f t="shared" si="80"/>
        <v>2.5</v>
      </c>
      <c r="CT460" s="8">
        <f t="shared" si="81"/>
        <v>30</v>
      </c>
      <c r="CU460" s="8">
        <f t="shared" si="82"/>
        <v>200</v>
      </c>
      <c r="CV460" s="10">
        <f t="shared" si="83"/>
        <v>63892.36</v>
      </c>
      <c r="CW460" s="10">
        <f t="shared" si="86"/>
        <v>63.892360000000004</v>
      </c>
      <c r="CX460" s="8" t="str">
        <f t="shared" si="84"/>
        <v>Yes</v>
      </c>
      <c r="CY460" s="30" t="s">
        <v>11</v>
      </c>
      <c r="CZ460" s="30" t="s">
        <v>11</v>
      </c>
      <c r="DA460" s="31" t="s">
        <v>11</v>
      </c>
      <c r="DB460" s="31" t="s">
        <v>11</v>
      </c>
      <c r="DC460" s="8" t="str">
        <f t="shared" si="85"/>
        <v>No</v>
      </c>
      <c r="DD460" s="8" t="s">
        <v>11</v>
      </c>
      <c r="DE460" s="30" t="s">
        <v>11</v>
      </c>
      <c r="DF460" s="10">
        <f t="shared" si="87"/>
        <v>50.632799999999996</v>
      </c>
      <c r="DG460" s="9">
        <f>IF(S460&lt;Monitors!$H$4,(S460*Monitors!$I$4)+Monitors!$J$4,IF(S460&lt;Monitors!$H$5,(S460*Monitors!$I$5)+Monitors!$J$5,IF(S460&lt;Monitors!$H$6,(S460*Monitors!$I$6)+Monitors!$J$6,IF(S460&lt;Monitors!$H$7,(Monitors!$I$7*S460)+Monitors!$J$7,IF(S460&lt;Monitors!$H$8,(S460*Monitors!$I$8)+Monitors!$J$8,IF(S460&lt;Monitors!$H$9,(S460*Monitors!$I$9)+Monitors!$J$9,IF(S460&lt;Monitors!$H$10,(S460*Monitors!$I$10)+Monitors!$J$10,IF(S460&lt;Monitors!$H$11,(S460*Monitors!$I$11)+Monitors!$J$11,Monitors!$J$12))))))))</f>
        <v>41.44</v>
      </c>
      <c r="DH460" s="10">
        <f>$DF460-(Monitors!$B$4*'All Data'!$W460)</f>
        <v>37.919179999999997</v>
      </c>
      <c r="DI460" s="10">
        <f>IF($CX460="Yes",DH460-(Monitors!$E$4*(DG460+(Monitors!$B$4*'All Data'!$W460))),'All Data'!DH460)</f>
        <v>35.211498999999996</v>
      </c>
      <c r="DJ460" s="10">
        <f>IF(DD460="Yes",'All Data'!DI460-(DG460*Monitors!$C$4),'All Data'!DI460)</f>
        <v>35.211498999999996</v>
      </c>
      <c r="DK460" s="10">
        <f>IF($DE460="Yes",DJ460-(DG460*Monitors!$D$4),'All Data'!DJ460)</f>
        <v>35.211498999999996</v>
      </c>
      <c r="DL460" s="10">
        <f>IF($CZ460="Yes",DK460-Monitors!$C$7,'All Data'!DK460)</f>
        <v>35.211498999999996</v>
      </c>
      <c r="DM460" s="10">
        <f>IF($DA460="Yes",DL460-Monitors!$D$7,'All Data'!DL460)</f>
        <v>35.211498999999996</v>
      </c>
      <c r="DN460" s="10">
        <f>IF(DB460="Yes",DM460-((DG460+(W460*Monitors!$B$4))*Monitors!$F$4),'All Data'!DM460)</f>
        <v>35.211498999999996</v>
      </c>
      <c r="DO460" s="8" t="str">
        <f t="shared" si="88"/>
        <v>Yes</v>
      </c>
      <c r="DP460" s="10">
        <v>2.5556944000000001</v>
      </c>
      <c r="DQ460" s="10">
        <v>12.8443056</v>
      </c>
      <c r="DR460" s="10">
        <v>11.694777930897859</v>
      </c>
      <c r="DS460" s="9">
        <v>22.990553382042837</v>
      </c>
      <c r="DT460" s="9" t="s">
        <v>23</v>
      </c>
      <c r="DU460" s="14">
        <v>0</v>
      </c>
    </row>
    <row r="461" spans="1:125" ht="18" customHeight="1">
      <c r="A461" s="29">
        <v>460</v>
      </c>
      <c r="B461" s="29">
        <v>22</v>
      </c>
      <c r="C461" s="29">
        <v>449</v>
      </c>
      <c r="D461" s="21">
        <v>41385</v>
      </c>
      <c r="E461" s="21">
        <v>41375</v>
      </c>
      <c r="F461" s="21">
        <v>41387</v>
      </c>
      <c r="G461" s="20" t="s">
        <v>140</v>
      </c>
      <c r="H461" s="20" t="s">
        <v>436</v>
      </c>
      <c r="I461" s="22">
        <v>6</v>
      </c>
      <c r="J461" s="20" t="s">
        <v>5</v>
      </c>
      <c r="K461" s="20"/>
      <c r="L461" s="20" t="s">
        <v>6</v>
      </c>
      <c r="M461" s="23"/>
      <c r="N461" s="23" t="s">
        <v>7</v>
      </c>
      <c r="O461" s="23"/>
      <c r="P461" s="24">
        <v>115</v>
      </c>
      <c r="Q461" s="24">
        <v>205</v>
      </c>
      <c r="R461" s="24">
        <v>24</v>
      </c>
      <c r="S461" s="24">
        <v>237</v>
      </c>
      <c r="T461" s="24">
        <v>1.78</v>
      </c>
      <c r="U461" s="24">
        <v>1080</v>
      </c>
      <c r="V461" s="24">
        <v>1920</v>
      </c>
      <c r="W461" s="24">
        <v>2.0739999999999998</v>
      </c>
      <c r="X461" s="23" t="s">
        <v>47</v>
      </c>
      <c r="Y461" s="23" t="s">
        <v>47</v>
      </c>
      <c r="Z461" s="24">
        <v>8752</v>
      </c>
      <c r="AA461" s="24">
        <v>60</v>
      </c>
      <c r="AB461" s="24">
        <v>170</v>
      </c>
      <c r="AC461" s="24">
        <v>160</v>
      </c>
      <c r="AD461" s="23" t="s">
        <v>10</v>
      </c>
      <c r="AE461" s="23" t="s">
        <v>11</v>
      </c>
      <c r="AF461" s="23" t="s">
        <v>11</v>
      </c>
      <c r="AG461" s="23"/>
      <c r="AH461" s="23"/>
      <c r="AI461" s="23" t="s">
        <v>12</v>
      </c>
      <c r="AJ461" s="23" t="s">
        <v>11</v>
      </c>
      <c r="AK461" s="23" t="s">
        <v>11</v>
      </c>
      <c r="AL461" s="23" t="s">
        <v>25</v>
      </c>
      <c r="AM461" s="23"/>
      <c r="AN461" s="23" t="s">
        <v>14</v>
      </c>
      <c r="AO461" s="23"/>
      <c r="AP461" s="23" t="s">
        <v>14</v>
      </c>
      <c r="AQ461" s="23"/>
      <c r="AR461" s="23"/>
      <c r="AS461" s="23" t="s">
        <v>25</v>
      </c>
      <c r="AT461" s="23"/>
      <c r="AU461" s="23" t="s">
        <v>14</v>
      </c>
      <c r="AV461" s="25"/>
      <c r="AW461" s="25"/>
      <c r="AX461" s="26">
        <v>24</v>
      </c>
      <c r="AY461" s="26">
        <v>237</v>
      </c>
      <c r="AZ461" s="25" t="s">
        <v>14</v>
      </c>
      <c r="BA461" s="25" t="s">
        <v>14</v>
      </c>
      <c r="BB461" s="23"/>
      <c r="BC461" s="23" t="s">
        <v>15</v>
      </c>
      <c r="BD461" s="23"/>
      <c r="BE461" s="23" t="s">
        <v>11</v>
      </c>
      <c r="BF461" s="23" t="s">
        <v>80</v>
      </c>
      <c r="BG461" s="23" t="s">
        <v>11</v>
      </c>
      <c r="BH461" s="23" t="s">
        <v>17</v>
      </c>
      <c r="BI461" s="23"/>
      <c r="BJ461" s="23" t="s">
        <v>20</v>
      </c>
      <c r="BK461" s="23" t="s">
        <v>11</v>
      </c>
      <c r="BL461" s="23" t="s">
        <v>11</v>
      </c>
      <c r="BM461" s="23"/>
      <c r="BN461" s="23"/>
      <c r="BO461" s="24">
        <v>9.1</v>
      </c>
      <c r="BP461" s="24">
        <v>344.3</v>
      </c>
      <c r="BQ461" s="24">
        <v>344.3</v>
      </c>
      <c r="BR461" s="24">
        <v>280.8</v>
      </c>
      <c r="BS461" s="24">
        <v>201.8</v>
      </c>
      <c r="BT461" s="23"/>
      <c r="BU461" s="23"/>
      <c r="BV461" s="24">
        <v>14.2</v>
      </c>
      <c r="BW461" s="24">
        <v>0.28000000000000003</v>
      </c>
      <c r="BX461" s="23"/>
      <c r="BY461" s="24">
        <v>0.26</v>
      </c>
      <c r="BZ461" s="27">
        <v>0.28000000000000003</v>
      </c>
      <c r="CA461" s="27">
        <v>0.26</v>
      </c>
      <c r="CB461" s="25"/>
      <c r="CC461" s="25"/>
      <c r="CD461" s="28">
        <v>14.26</v>
      </c>
      <c r="CE461" s="28">
        <v>0.38</v>
      </c>
      <c r="CF461" s="25"/>
      <c r="CG461" s="28">
        <v>0.35</v>
      </c>
      <c r="CH461" s="28">
        <v>22.7</v>
      </c>
      <c r="CI461" s="28">
        <v>0.5</v>
      </c>
      <c r="CJ461" s="28">
        <v>0.5</v>
      </c>
      <c r="CK461" s="25"/>
      <c r="CL461" s="25"/>
      <c r="CM461" s="28">
        <v>0.5</v>
      </c>
      <c r="CN461" s="25"/>
      <c r="CO461" s="28">
        <v>0</v>
      </c>
      <c r="CP461" s="30" t="s">
        <v>5</v>
      </c>
      <c r="CQ461" s="8">
        <f t="shared" si="78"/>
        <v>8751.0548523206744</v>
      </c>
      <c r="CR461" s="8">
        <f t="shared" si="79"/>
        <v>26</v>
      </c>
      <c r="CS461" s="8">
        <f t="shared" si="80"/>
        <v>2.5</v>
      </c>
      <c r="CT461" s="8">
        <f t="shared" si="81"/>
        <v>30</v>
      </c>
      <c r="CU461" s="8">
        <f t="shared" si="82"/>
        <v>300</v>
      </c>
      <c r="CV461" s="10">
        <f t="shared" si="83"/>
        <v>81599.100000000006</v>
      </c>
      <c r="CW461" s="10">
        <f t="shared" si="86"/>
        <v>81.599100000000007</v>
      </c>
      <c r="CX461" s="8" t="str">
        <f t="shared" si="84"/>
        <v>No</v>
      </c>
      <c r="CY461" s="30" t="s">
        <v>11</v>
      </c>
      <c r="CZ461" s="30" t="s">
        <v>11</v>
      </c>
      <c r="DA461" s="31" t="s">
        <v>11</v>
      </c>
      <c r="DB461" s="31" t="s">
        <v>11</v>
      </c>
      <c r="DC461" s="8" t="str">
        <f t="shared" si="85"/>
        <v>No</v>
      </c>
      <c r="DD461" s="8" t="s">
        <v>11</v>
      </c>
      <c r="DE461" s="30" t="s">
        <v>11</v>
      </c>
      <c r="DF461" s="10">
        <f t="shared" si="87"/>
        <v>45.131520000000002</v>
      </c>
      <c r="DG461" s="9">
        <f>IF(S461&lt;Monitors!$H$4,(S461*Monitors!$I$4)+Monitors!$J$4,IF(S461&lt;Monitors!$H$5,(S461*Monitors!$I$5)+Monitors!$J$5,IF(S461&lt;Monitors!$H$6,(S461*Monitors!$I$6)+Monitors!$J$6,IF(S461&lt;Monitors!$H$7,(Monitors!$I$7*S461)+Monitors!$J$7,IF(S461&lt;Monitors!$H$8,(S461*Monitors!$I$8)+Monitors!$J$8,IF(S461&lt;Monitors!$H$9,(S461*Monitors!$I$9)+Monitors!$J$9,IF(S461&lt;Monitors!$H$10,(S461*Monitors!$I$10)+Monitors!$J$10,IF(S461&lt;Monitors!$H$11,(S461*Monitors!$I$11)+Monitors!$J$11,Monitors!$J$12))))))))</f>
        <v>40.400000000000006</v>
      </c>
      <c r="DH461" s="10">
        <f>$DF461-(Monitors!$B$4*'All Data'!$W461)</f>
        <v>32.417900000000003</v>
      </c>
      <c r="DI461" s="10">
        <f>IF($CX461="Yes",DH461-(Monitors!$E$4*(DG461+(Monitors!$B$4*'All Data'!$W461))),'All Data'!DH461)</f>
        <v>32.417900000000003</v>
      </c>
      <c r="DJ461" s="10">
        <f>IF(DD461="Yes",'All Data'!DI461-(DG461*Monitors!$C$4),'All Data'!DI461)</f>
        <v>32.417900000000003</v>
      </c>
      <c r="DK461" s="10">
        <f>IF($DE461="Yes",DJ461-(DG461*Monitors!$D$4),'All Data'!DJ461)</f>
        <v>32.417900000000003</v>
      </c>
      <c r="DL461" s="10">
        <f>IF($CZ461="Yes",DK461-Monitors!$C$7,'All Data'!DK461)</f>
        <v>32.417900000000003</v>
      </c>
      <c r="DM461" s="10">
        <f>IF($DA461="Yes",DL461-Monitors!$D$7,'All Data'!DL461)</f>
        <v>32.417900000000003</v>
      </c>
      <c r="DN461" s="10">
        <f>IF(DB461="Yes",DM461-((DG461+(W461*Monitors!$B$4))*Monitors!$F$4),'All Data'!DM461)</f>
        <v>32.417900000000003</v>
      </c>
      <c r="DO461" s="8" t="str">
        <f t="shared" si="88"/>
        <v>Yes</v>
      </c>
      <c r="DP461" s="10">
        <v>3.2639640000000005</v>
      </c>
      <c r="DQ461" s="10">
        <v>10.936035999999998</v>
      </c>
      <c r="DR461" s="10">
        <v>10.936035999999998</v>
      </c>
      <c r="DS461" s="9">
        <v>22.505319606149008</v>
      </c>
      <c r="DT461" s="9" t="s">
        <v>23</v>
      </c>
      <c r="DU461" s="14">
        <v>0</v>
      </c>
    </row>
    <row r="462" spans="1:125" ht="18" customHeight="1">
      <c r="A462" s="29">
        <v>461</v>
      </c>
      <c r="B462" s="29">
        <v>35</v>
      </c>
      <c r="C462" s="29">
        <v>1412</v>
      </c>
      <c r="D462" s="21">
        <v>41522</v>
      </c>
      <c r="E462" s="21">
        <v>41744</v>
      </c>
      <c r="F462" s="21">
        <v>41757</v>
      </c>
      <c r="G462" s="20" t="s">
        <v>4</v>
      </c>
      <c r="H462" s="20" t="s">
        <v>26</v>
      </c>
      <c r="I462" s="22">
        <v>6</v>
      </c>
      <c r="J462" s="20" t="s">
        <v>5</v>
      </c>
      <c r="K462" s="20" t="s">
        <v>26</v>
      </c>
      <c r="L462" s="20" t="s">
        <v>6</v>
      </c>
      <c r="M462" s="23" t="s">
        <v>26</v>
      </c>
      <c r="N462" s="23" t="s">
        <v>7</v>
      </c>
      <c r="O462" s="23" t="s">
        <v>26</v>
      </c>
      <c r="P462" s="24">
        <v>10.5</v>
      </c>
      <c r="Q462" s="24">
        <v>18.7</v>
      </c>
      <c r="R462" s="24">
        <v>21.5</v>
      </c>
      <c r="S462" s="24">
        <v>197.6</v>
      </c>
      <c r="T462" s="24">
        <v>1.78</v>
      </c>
      <c r="U462" s="24">
        <v>1080</v>
      </c>
      <c r="V462" s="24">
        <v>1920</v>
      </c>
      <c r="W462" s="24">
        <v>2.0739999999999998</v>
      </c>
      <c r="X462" s="23" t="s">
        <v>47</v>
      </c>
      <c r="Y462" s="23" t="s">
        <v>47</v>
      </c>
      <c r="Z462" s="24">
        <v>10498</v>
      </c>
      <c r="AA462" s="24">
        <v>60</v>
      </c>
      <c r="AB462" s="24">
        <v>178</v>
      </c>
      <c r="AC462" s="24">
        <v>178</v>
      </c>
      <c r="AD462" s="23" t="s">
        <v>28</v>
      </c>
      <c r="AE462" s="23" t="s">
        <v>23</v>
      </c>
      <c r="AF462" s="23" t="s">
        <v>11</v>
      </c>
      <c r="AG462" s="23" t="s">
        <v>26</v>
      </c>
      <c r="AH462" s="23" t="s">
        <v>26</v>
      </c>
      <c r="AI462" s="23" t="s">
        <v>12</v>
      </c>
      <c r="AJ462" s="23" t="s">
        <v>11</v>
      </c>
      <c r="AK462" s="23" t="s">
        <v>23</v>
      </c>
      <c r="AL462" s="23" t="s">
        <v>13</v>
      </c>
      <c r="AM462" s="23" t="s">
        <v>14</v>
      </c>
      <c r="AN462" s="23" t="s">
        <v>14</v>
      </c>
      <c r="AO462" s="23" t="s">
        <v>14</v>
      </c>
      <c r="AP462" s="23" t="s">
        <v>14</v>
      </c>
      <c r="AQ462" s="23" t="s">
        <v>14</v>
      </c>
      <c r="AR462" s="23"/>
      <c r="AS462" s="23" t="s">
        <v>13</v>
      </c>
      <c r="AT462" s="23" t="s">
        <v>14</v>
      </c>
      <c r="AU462" s="23" t="s">
        <v>14</v>
      </c>
      <c r="AV462" s="25" t="s">
        <v>14</v>
      </c>
      <c r="AW462" s="25" t="s">
        <v>14</v>
      </c>
      <c r="AX462" s="26">
        <v>21.5</v>
      </c>
      <c r="AY462" s="26">
        <v>197.6</v>
      </c>
      <c r="AZ462" s="25" t="s">
        <v>14</v>
      </c>
      <c r="BA462" s="25" t="s">
        <v>14</v>
      </c>
      <c r="BB462" s="23" t="s">
        <v>14</v>
      </c>
      <c r="BC462" s="23" t="s">
        <v>15</v>
      </c>
      <c r="BD462" s="23" t="s">
        <v>14</v>
      </c>
      <c r="BE462" s="23" t="s">
        <v>11</v>
      </c>
      <c r="BF462" s="23" t="s">
        <v>363</v>
      </c>
      <c r="BG462" s="23" t="s">
        <v>11</v>
      </c>
      <c r="BH462" s="23" t="s">
        <v>17</v>
      </c>
      <c r="BI462" s="23" t="s">
        <v>14</v>
      </c>
      <c r="BJ462" s="23"/>
      <c r="BK462" s="23" t="s">
        <v>11</v>
      </c>
      <c r="BL462" s="23" t="s">
        <v>11</v>
      </c>
      <c r="BM462" s="23" t="s">
        <v>11</v>
      </c>
      <c r="BN462" s="23"/>
      <c r="BO462" s="24">
        <v>21.2</v>
      </c>
      <c r="BP462" s="24">
        <v>271.89999999999998</v>
      </c>
      <c r="BQ462" s="24">
        <v>250</v>
      </c>
      <c r="BR462" s="24">
        <v>232</v>
      </c>
      <c r="BS462" s="24">
        <v>200</v>
      </c>
      <c r="BT462" s="23"/>
      <c r="BU462" s="23"/>
      <c r="BV462" s="24">
        <v>15.45</v>
      </c>
      <c r="BW462" s="24">
        <v>0.31</v>
      </c>
      <c r="BX462" s="23"/>
      <c r="BY462" s="24">
        <v>0.21</v>
      </c>
      <c r="BZ462" s="27">
        <v>0.31</v>
      </c>
      <c r="CA462" s="27">
        <v>0.21</v>
      </c>
      <c r="CB462" s="25"/>
      <c r="CC462" s="25"/>
      <c r="CD462" s="28">
        <v>15.44</v>
      </c>
      <c r="CE462" s="28">
        <v>0.36</v>
      </c>
      <c r="CF462" s="25"/>
      <c r="CG462" s="28">
        <v>0.27</v>
      </c>
      <c r="CH462" s="28">
        <v>21.08</v>
      </c>
      <c r="CI462" s="28">
        <v>0.5</v>
      </c>
      <c r="CJ462" s="28">
        <v>0.5</v>
      </c>
      <c r="CK462" s="28">
        <v>0</v>
      </c>
      <c r="CL462" s="28">
        <v>0</v>
      </c>
      <c r="CM462" s="28">
        <v>0.53</v>
      </c>
      <c r="CN462" s="25"/>
      <c r="CO462" s="28">
        <v>0</v>
      </c>
      <c r="CP462" s="30" t="s">
        <v>5</v>
      </c>
      <c r="CQ462" s="8">
        <f t="shared" si="78"/>
        <v>10495.951417004047</v>
      </c>
      <c r="CR462" s="8">
        <f t="shared" si="79"/>
        <v>22</v>
      </c>
      <c r="CS462" s="8">
        <f t="shared" si="80"/>
        <v>2.5</v>
      </c>
      <c r="CT462" s="8">
        <f t="shared" si="81"/>
        <v>30</v>
      </c>
      <c r="CU462" s="8">
        <f t="shared" si="82"/>
        <v>200</v>
      </c>
      <c r="CV462" s="10">
        <f t="shared" si="83"/>
        <v>53727.439999999995</v>
      </c>
      <c r="CW462" s="10">
        <f t="shared" si="86"/>
        <v>53.727439999999994</v>
      </c>
      <c r="CX462" s="8" t="str">
        <f t="shared" si="84"/>
        <v>No</v>
      </c>
      <c r="CY462" s="30" t="s">
        <v>11</v>
      </c>
      <c r="CZ462" s="30" t="s">
        <v>11</v>
      </c>
      <c r="DA462" s="31" t="s">
        <v>11</v>
      </c>
      <c r="DB462" s="31" t="s">
        <v>11</v>
      </c>
      <c r="DC462" s="8" t="str">
        <f t="shared" si="85"/>
        <v>No</v>
      </c>
      <c r="DD462" s="8" t="s">
        <v>11</v>
      </c>
      <c r="DE462" s="30" t="s">
        <v>11</v>
      </c>
      <c r="DF462" s="10">
        <f t="shared" si="87"/>
        <v>49.134839999999997</v>
      </c>
      <c r="DG462" s="9">
        <f>IF(S462&lt;Monitors!$H$4,(S462*Monitors!$I$4)+Monitors!$J$4,IF(S462&lt;Monitors!$H$5,(S462*Monitors!$I$5)+Monitors!$J$5,IF(S462&lt;Monitors!$H$6,(S462*Monitors!$I$6)+Monitors!$J$6,IF(S462&lt;Monitors!$H$7,(Monitors!$I$7*S462)+Monitors!$J$7,IF(S462&lt;Monitors!$H$8,(S462*Monitors!$I$8)+Monitors!$J$8,IF(S462&lt;Monitors!$H$9,(S462*Monitors!$I$9)+Monitors!$J$9,IF(S462&lt;Monitors!$H$10,(S462*Monitors!$I$10)+Monitors!$J$10,IF(S462&lt;Monitors!$H$11,(S462*Monitors!$I$11)+Monitors!$J$11,Monitors!$J$12))))))))</f>
        <v>37.879999999999995</v>
      </c>
      <c r="DH462" s="10">
        <f>$DF462-(Monitors!$B$4*'All Data'!$W462)</f>
        <v>36.421219999999998</v>
      </c>
      <c r="DI462" s="10">
        <f>IF($CX462="Yes",DH462-(Monitors!$E$4*(DG462+(Monitors!$B$4*'All Data'!$W462))),'All Data'!DH462)</f>
        <v>36.421219999999998</v>
      </c>
      <c r="DJ462" s="10">
        <f>IF(DD462="Yes",'All Data'!DI462-(DG462*Monitors!$C$4),'All Data'!DI462)</f>
        <v>36.421219999999998</v>
      </c>
      <c r="DK462" s="10">
        <f>IF($DE462="Yes",DJ462-(DG462*Monitors!$D$4),'All Data'!DJ462)</f>
        <v>36.421219999999998</v>
      </c>
      <c r="DL462" s="10">
        <f>IF($CZ462="Yes",DK462-Monitors!$C$7,'All Data'!DK462)</f>
        <v>36.421219999999998</v>
      </c>
      <c r="DM462" s="10">
        <f>IF($DA462="Yes",DL462-Monitors!$D$7,'All Data'!DL462)</f>
        <v>36.421219999999998</v>
      </c>
      <c r="DN462" s="10">
        <f>IF(DB462="Yes",DM462-((DG462+(W462*Monitors!$B$4))*Monitors!$F$4),'All Data'!DM462)</f>
        <v>36.421219999999998</v>
      </c>
      <c r="DO462" s="8" t="str">
        <f t="shared" si="88"/>
        <v>Yes</v>
      </c>
      <c r="DP462" s="10">
        <v>2.1490976000000002</v>
      </c>
      <c r="DQ462" s="10">
        <v>13.300902399999998</v>
      </c>
      <c r="DR462" s="10">
        <v>13.300902399999998</v>
      </c>
      <c r="DS462" s="9">
        <v>18.811673197408837</v>
      </c>
      <c r="DT462" s="9" t="s">
        <v>23</v>
      </c>
      <c r="DU462" s="14">
        <v>0</v>
      </c>
    </row>
    <row r="463" spans="1:125" ht="18" customHeight="1">
      <c r="A463" s="29">
        <v>462</v>
      </c>
      <c r="B463" s="29">
        <v>52</v>
      </c>
      <c r="C463" s="29">
        <v>1310</v>
      </c>
      <c r="D463" s="21">
        <v>40575</v>
      </c>
      <c r="E463" s="21">
        <v>41411</v>
      </c>
      <c r="F463" s="21">
        <v>41438</v>
      </c>
      <c r="G463" s="20" t="s">
        <v>4</v>
      </c>
      <c r="H463" s="20" t="s">
        <v>26</v>
      </c>
      <c r="I463" s="22">
        <v>6</v>
      </c>
      <c r="J463" s="20" t="s">
        <v>5</v>
      </c>
      <c r="K463" s="20" t="s">
        <v>26</v>
      </c>
      <c r="L463" s="20" t="s">
        <v>27</v>
      </c>
      <c r="M463" s="23" t="s">
        <v>27</v>
      </c>
      <c r="N463" s="23" t="s">
        <v>7</v>
      </c>
      <c r="O463" s="23" t="s">
        <v>26</v>
      </c>
      <c r="P463" s="24">
        <v>11.3</v>
      </c>
      <c r="Q463" s="24">
        <v>20.3</v>
      </c>
      <c r="R463" s="24">
        <v>23.6</v>
      </c>
      <c r="S463" s="24">
        <v>229.39</v>
      </c>
      <c r="T463" s="24">
        <v>1.78</v>
      </c>
      <c r="U463" s="24">
        <v>1080</v>
      </c>
      <c r="V463" s="24">
        <v>1920</v>
      </c>
      <c r="W463" s="24">
        <v>2.0739999999999998</v>
      </c>
      <c r="X463" s="23" t="s">
        <v>47</v>
      </c>
      <c r="Y463" s="23" t="s">
        <v>47</v>
      </c>
      <c r="Z463" s="24">
        <v>9040</v>
      </c>
      <c r="AA463" s="24">
        <v>60</v>
      </c>
      <c r="AB463" s="24">
        <v>170</v>
      </c>
      <c r="AC463" s="24">
        <v>160</v>
      </c>
      <c r="AD463" s="23" t="s">
        <v>73</v>
      </c>
      <c r="AE463" s="23" t="s">
        <v>23</v>
      </c>
      <c r="AF463" s="23" t="s">
        <v>11</v>
      </c>
      <c r="AG463" s="23" t="s">
        <v>26</v>
      </c>
      <c r="AH463" s="23" t="s">
        <v>26</v>
      </c>
      <c r="AI463" s="23" t="s">
        <v>12</v>
      </c>
      <c r="AJ463" s="23" t="s">
        <v>11</v>
      </c>
      <c r="AK463" s="23" t="s">
        <v>11</v>
      </c>
      <c r="AL463" s="23" t="s">
        <v>25</v>
      </c>
      <c r="AM463" s="23" t="s">
        <v>26</v>
      </c>
      <c r="AN463" s="23" t="s">
        <v>14</v>
      </c>
      <c r="AO463" s="23" t="s">
        <v>26</v>
      </c>
      <c r="AP463" s="23" t="s">
        <v>14</v>
      </c>
      <c r="AQ463" s="23" t="s">
        <v>26</v>
      </c>
      <c r="AR463" s="23"/>
      <c r="AS463" s="23" t="s">
        <v>25</v>
      </c>
      <c r="AT463" s="23" t="s">
        <v>26</v>
      </c>
      <c r="AU463" s="23" t="s">
        <v>14</v>
      </c>
      <c r="AV463" s="25" t="s">
        <v>26</v>
      </c>
      <c r="AW463" s="25" t="s">
        <v>26</v>
      </c>
      <c r="AX463" s="26">
        <v>23.6</v>
      </c>
      <c r="AY463" s="26">
        <v>229.39</v>
      </c>
      <c r="AZ463" s="25" t="s">
        <v>14</v>
      </c>
      <c r="BA463" s="25" t="s">
        <v>14</v>
      </c>
      <c r="BB463" s="23" t="s">
        <v>26</v>
      </c>
      <c r="BC463" s="23" t="s">
        <v>15</v>
      </c>
      <c r="BD463" s="23" t="s">
        <v>26</v>
      </c>
      <c r="BE463" s="23" t="s">
        <v>11</v>
      </c>
      <c r="BF463" s="23" t="s">
        <v>999</v>
      </c>
      <c r="BG463" s="23" t="s">
        <v>11</v>
      </c>
      <c r="BH463" s="23" t="s">
        <v>17</v>
      </c>
      <c r="BI463" s="23" t="s">
        <v>26</v>
      </c>
      <c r="BJ463" s="23"/>
      <c r="BK463" s="23" t="s">
        <v>11</v>
      </c>
      <c r="BL463" s="23" t="s">
        <v>11</v>
      </c>
      <c r="BM463" s="23" t="s">
        <v>11</v>
      </c>
      <c r="BN463" s="23"/>
      <c r="BO463" s="24">
        <v>11</v>
      </c>
      <c r="BP463" s="24">
        <v>307.3</v>
      </c>
      <c r="BQ463" s="24">
        <v>307.3</v>
      </c>
      <c r="BR463" s="24">
        <v>306.89999999999998</v>
      </c>
      <c r="BS463" s="24">
        <v>200</v>
      </c>
      <c r="BT463" s="23"/>
      <c r="BU463" s="23"/>
      <c r="BV463" s="24">
        <v>15.5</v>
      </c>
      <c r="BW463" s="24">
        <v>0.15</v>
      </c>
      <c r="BX463" s="23"/>
      <c r="BY463" s="24">
        <v>0.08</v>
      </c>
      <c r="BZ463" s="27">
        <v>0.15</v>
      </c>
      <c r="CA463" s="27">
        <v>0.08</v>
      </c>
      <c r="CB463" s="25"/>
      <c r="CC463" s="25"/>
      <c r="CD463" s="28">
        <v>15.4</v>
      </c>
      <c r="CE463" s="28">
        <v>0.16</v>
      </c>
      <c r="CF463" s="25"/>
      <c r="CG463" s="28">
        <v>0.09</v>
      </c>
      <c r="CH463" s="28">
        <v>22.21</v>
      </c>
      <c r="CI463" s="28">
        <v>0.5</v>
      </c>
      <c r="CJ463" s="28">
        <v>0.5</v>
      </c>
      <c r="CK463" s="28">
        <v>0</v>
      </c>
      <c r="CL463" s="28">
        <v>0</v>
      </c>
      <c r="CM463" s="28">
        <v>0.5</v>
      </c>
      <c r="CN463" s="25"/>
      <c r="CO463" s="28">
        <v>0</v>
      </c>
      <c r="CP463" s="30" t="s">
        <v>5</v>
      </c>
      <c r="CQ463" s="8">
        <f t="shared" si="78"/>
        <v>9041.3705915689425</v>
      </c>
      <c r="CR463" s="8">
        <f t="shared" si="79"/>
        <v>24</v>
      </c>
      <c r="CS463" s="8">
        <f t="shared" si="80"/>
        <v>2.5</v>
      </c>
      <c r="CT463" s="8">
        <f t="shared" si="81"/>
        <v>30</v>
      </c>
      <c r="CU463" s="8">
        <f t="shared" si="82"/>
        <v>300</v>
      </c>
      <c r="CV463" s="10">
        <f t="shared" si="83"/>
        <v>70491.546999999991</v>
      </c>
      <c r="CW463" s="10">
        <f t="shared" si="86"/>
        <v>70.491546999999997</v>
      </c>
      <c r="CX463" s="8" t="str">
        <f t="shared" si="84"/>
        <v>No</v>
      </c>
      <c r="CY463" s="30" t="s">
        <v>11</v>
      </c>
      <c r="CZ463" s="30" t="s">
        <v>11</v>
      </c>
      <c r="DA463" s="31" t="s">
        <v>11</v>
      </c>
      <c r="DB463" s="31" t="s">
        <v>11</v>
      </c>
      <c r="DC463" s="8" t="str">
        <f t="shared" si="85"/>
        <v>No</v>
      </c>
      <c r="DD463" s="8" t="s">
        <v>11</v>
      </c>
      <c r="DE463" s="30" t="s">
        <v>11</v>
      </c>
      <c r="DF463" s="10">
        <f t="shared" si="87"/>
        <v>48.377099999999999</v>
      </c>
      <c r="DG463" s="9">
        <f>IF(S463&lt;Monitors!$H$4,(S463*Monitors!$I$4)+Monitors!$J$4,IF(S463&lt;Monitors!$H$5,(S463*Monitors!$I$5)+Monitors!$J$5,IF(S463&lt;Monitors!$H$6,(S463*Monitors!$I$6)+Monitors!$J$6,IF(S463&lt;Monitors!$H$7,(Monitors!$I$7*S463)+Monitors!$J$7,IF(S463&lt;Monitors!$H$8,(S463*Monitors!$I$8)+Monitors!$J$8,IF(S463&lt;Monitors!$H$9,(S463*Monitors!$I$9)+Monitors!$J$9,IF(S463&lt;Monitors!$H$10,(S463*Monitors!$I$10)+Monitors!$J$10,IF(S463&lt;Monitors!$H$11,(S463*Monitors!$I$11)+Monitors!$J$11,Monitors!$J$12))))))))</f>
        <v>38.979666666666667</v>
      </c>
      <c r="DH463" s="10">
        <f>$DF463-(Monitors!$B$4*'All Data'!$W463)</f>
        <v>35.66348</v>
      </c>
      <c r="DI463" s="10">
        <f>IF($CX463="Yes",DH463-(Monitors!$E$4*(DG463+(Monitors!$B$4*'All Data'!$W463))),'All Data'!DH463)</f>
        <v>35.66348</v>
      </c>
      <c r="DJ463" s="10">
        <f>IF(DD463="Yes",'All Data'!DI463-(DG463*Monitors!$C$4),'All Data'!DI463)</f>
        <v>35.66348</v>
      </c>
      <c r="DK463" s="10">
        <f>IF($DE463="Yes",DJ463-(DG463*Monitors!$D$4),'All Data'!DJ463)</f>
        <v>35.66348</v>
      </c>
      <c r="DL463" s="10">
        <f>IF($CZ463="Yes",DK463-Monitors!$C$7,'All Data'!DK463)</f>
        <v>35.66348</v>
      </c>
      <c r="DM463" s="10">
        <f>IF($DA463="Yes",DL463-Monitors!$D$7,'All Data'!DL463)</f>
        <v>35.66348</v>
      </c>
      <c r="DN463" s="10">
        <f>IF(DB463="Yes",DM463-((DG463+(W463*Monitors!$B$4))*Monitors!$F$4),'All Data'!DM463)</f>
        <v>35.66348</v>
      </c>
      <c r="DO463" s="8" t="str">
        <f t="shared" si="88"/>
        <v>Yes</v>
      </c>
      <c r="DP463" s="10">
        <v>2.81966188</v>
      </c>
      <c r="DQ463" s="10">
        <v>12.68033812</v>
      </c>
      <c r="DR463" s="10">
        <v>12.68033812</v>
      </c>
      <c r="DS463" s="9">
        <v>21.794193112751564</v>
      </c>
      <c r="DT463" s="9" t="s">
        <v>23</v>
      </c>
      <c r="DU463" s="14">
        <v>0</v>
      </c>
    </row>
    <row r="464" spans="1:125" ht="18" customHeight="1">
      <c r="A464" s="29">
        <v>463</v>
      </c>
      <c r="B464" s="29">
        <v>21</v>
      </c>
      <c r="C464" s="29">
        <v>247</v>
      </c>
      <c r="D464" s="21">
        <v>41580</v>
      </c>
      <c r="E464" s="21">
        <v>42037</v>
      </c>
      <c r="F464" s="21">
        <v>42045</v>
      </c>
      <c r="G464" s="20" t="s">
        <v>233</v>
      </c>
      <c r="H464" s="20" t="s">
        <v>26</v>
      </c>
      <c r="I464" s="22">
        <v>6</v>
      </c>
      <c r="J464" s="20" t="s">
        <v>5</v>
      </c>
      <c r="K464" s="20" t="s">
        <v>26</v>
      </c>
      <c r="L464" s="20" t="s">
        <v>6</v>
      </c>
      <c r="M464" s="23" t="s">
        <v>26</v>
      </c>
      <c r="N464" s="23" t="s">
        <v>7</v>
      </c>
      <c r="O464" s="23" t="s">
        <v>26</v>
      </c>
      <c r="P464" s="24">
        <v>11.5</v>
      </c>
      <c r="Q464" s="24">
        <v>20.5</v>
      </c>
      <c r="R464" s="24">
        <v>23.6</v>
      </c>
      <c r="S464" s="24">
        <v>235.75</v>
      </c>
      <c r="T464" s="24">
        <v>1.78</v>
      </c>
      <c r="U464" s="24">
        <v>1080</v>
      </c>
      <c r="V464" s="24">
        <v>1920</v>
      </c>
      <c r="W464" s="24">
        <v>2.0739999999999998</v>
      </c>
      <c r="X464" s="23" t="s">
        <v>47</v>
      </c>
      <c r="Y464" s="23" t="s">
        <v>47</v>
      </c>
      <c r="Z464" s="24">
        <v>8798</v>
      </c>
      <c r="AA464" s="24">
        <v>60</v>
      </c>
      <c r="AB464" s="24">
        <v>160</v>
      </c>
      <c r="AC464" s="24">
        <v>160</v>
      </c>
      <c r="AD464" s="23" t="s">
        <v>300</v>
      </c>
      <c r="AE464" s="23" t="s">
        <v>23</v>
      </c>
      <c r="AF464" s="23" t="s">
        <v>11</v>
      </c>
      <c r="AG464" s="23"/>
      <c r="AH464" s="23"/>
      <c r="AI464" s="23" t="s">
        <v>12</v>
      </c>
      <c r="AJ464" s="23" t="s">
        <v>23</v>
      </c>
      <c r="AK464" s="23" t="s">
        <v>23</v>
      </c>
      <c r="AL464" s="23" t="s">
        <v>129</v>
      </c>
      <c r="AM464" s="23" t="s">
        <v>26</v>
      </c>
      <c r="AN464" s="23" t="s">
        <v>14</v>
      </c>
      <c r="AO464" s="23" t="s">
        <v>26</v>
      </c>
      <c r="AP464" s="23" t="s">
        <v>14</v>
      </c>
      <c r="AQ464" s="23" t="s">
        <v>26</v>
      </c>
      <c r="AR464" s="23"/>
      <c r="AS464" s="23" t="s">
        <v>129</v>
      </c>
      <c r="AT464" s="23" t="s">
        <v>26</v>
      </c>
      <c r="AU464" s="23" t="s">
        <v>14</v>
      </c>
      <c r="AV464" s="25" t="s">
        <v>26</v>
      </c>
      <c r="AW464" s="25" t="s">
        <v>26</v>
      </c>
      <c r="AX464" s="26">
        <v>23.6</v>
      </c>
      <c r="AY464" s="26">
        <v>235.75</v>
      </c>
      <c r="AZ464" s="25" t="s">
        <v>14</v>
      </c>
      <c r="BA464" s="25" t="s">
        <v>14</v>
      </c>
      <c r="BB464" s="23" t="s">
        <v>26</v>
      </c>
      <c r="BC464" s="23" t="s">
        <v>15</v>
      </c>
      <c r="BD464" s="23" t="s">
        <v>26</v>
      </c>
      <c r="BE464" s="23" t="s">
        <v>11</v>
      </c>
      <c r="BF464" s="23" t="s">
        <v>730</v>
      </c>
      <c r="BG464" s="23" t="s">
        <v>11</v>
      </c>
      <c r="BH464" s="23" t="s">
        <v>17</v>
      </c>
      <c r="BI464" s="23" t="s">
        <v>26</v>
      </c>
      <c r="BJ464" s="23"/>
      <c r="BK464" s="23" t="s">
        <v>11</v>
      </c>
      <c r="BL464" s="23" t="s">
        <v>11</v>
      </c>
      <c r="BM464" s="23" t="s">
        <v>11</v>
      </c>
      <c r="BN464" s="23"/>
      <c r="BO464" s="24">
        <v>0</v>
      </c>
      <c r="BP464" s="24">
        <v>260</v>
      </c>
      <c r="BQ464" s="24">
        <v>217.6</v>
      </c>
      <c r="BR464" s="24">
        <v>260</v>
      </c>
      <c r="BS464" s="24">
        <v>200</v>
      </c>
      <c r="BT464" s="23"/>
      <c r="BU464" s="23"/>
      <c r="BV464" s="24">
        <v>15.51</v>
      </c>
      <c r="BW464" s="24">
        <v>0.18</v>
      </c>
      <c r="BX464" s="23"/>
      <c r="BY464" s="24">
        <v>0.14000000000000001</v>
      </c>
      <c r="BZ464" s="27">
        <v>0.18</v>
      </c>
      <c r="CA464" s="27">
        <v>0.14000000000000001</v>
      </c>
      <c r="CB464" s="25"/>
      <c r="CC464" s="25"/>
      <c r="CD464" s="28">
        <v>15.52</v>
      </c>
      <c r="CE464" s="28">
        <v>0.19</v>
      </c>
      <c r="CF464" s="25"/>
      <c r="CG464" s="28">
        <v>0.16</v>
      </c>
      <c r="CH464" s="28">
        <v>22.66</v>
      </c>
      <c r="CI464" s="28">
        <v>0.5</v>
      </c>
      <c r="CJ464" s="28">
        <v>0.5</v>
      </c>
      <c r="CK464" s="28">
        <v>0</v>
      </c>
      <c r="CL464" s="28">
        <v>0</v>
      </c>
      <c r="CM464" s="28">
        <v>0.4</v>
      </c>
      <c r="CN464" s="25"/>
      <c r="CO464" s="28">
        <v>0</v>
      </c>
      <c r="CP464" s="30" t="s">
        <v>5</v>
      </c>
      <c r="CQ464" s="8">
        <f t="shared" si="78"/>
        <v>8797.4549310710481</v>
      </c>
      <c r="CR464" s="8">
        <f t="shared" si="79"/>
        <v>24</v>
      </c>
      <c r="CS464" s="8">
        <f t="shared" si="80"/>
        <v>2.5</v>
      </c>
      <c r="CT464" s="8">
        <f t="shared" si="81"/>
        <v>30</v>
      </c>
      <c r="CU464" s="8">
        <f t="shared" si="82"/>
        <v>200</v>
      </c>
      <c r="CV464" s="10">
        <f t="shared" si="83"/>
        <v>61295</v>
      </c>
      <c r="CW464" s="10">
        <f t="shared" si="86"/>
        <v>61.295000000000002</v>
      </c>
      <c r="CX464" s="8" t="str">
        <f t="shared" si="84"/>
        <v>No</v>
      </c>
      <c r="CY464" s="30" t="s">
        <v>11</v>
      </c>
      <c r="CZ464" s="30" t="s">
        <v>11</v>
      </c>
      <c r="DA464" s="31" t="s">
        <v>11</v>
      </c>
      <c r="DB464" s="31" t="s">
        <v>11</v>
      </c>
      <c r="DC464" s="8" t="str">
        <f t="shared" si="85"/>
        <v>No</v>
      </c>
      <c r="DD464" s="8" t="s">
        <v>11</v>
      </c>
      <c r="DE464" s="30" t="s">
        <v>11</v>
      </c>
      <c r="DF464" s="10">
        <f t="shared" si="87"/>
        <v>48.578579999999995</v>
      </c>
      <c r="DG464" s="9">
        <f>IF(S464&lt;Monitors!$H$4,(S464*Monitors!$I$4)+Monitors!$J$4,IF(S464&lt;Monitors!$H$5,(S464*Monitors!$I$5)+Monitors!$J$5,IF(S464&lt;Monitors!$H$6,(S464*Monitors!$I$6)+Monitors!$J$6,IF(S464&lt;Monitors!$H$7,(Monitors!$I$7*S464)+Monitors!$J$7,IF(S464&lt;Monitors!$H$8,(S464*Monitors!$I$8)+Monitors!$J$8,IF(S464&lt;Monitors!$H$9,(S464*Monitors!$I$9)+Monitors!$J$9,IF(S464&lt;Monitors!$H$10,(S464*Monitors!$I$10)+Monitors!$J$10,IF(S464&lt;Monitors!$H$11,(S464*Monitors!$I$11)+Monitors!$J$11,Monitors!$J$12))))))))</f>
        <v>40.150000000000006</v>
      </c>
      <c r="DH464" s="10">
        <f>$DF464-(Monitors!$B$4*'All Data'!$W464)</f>
        <v>35.864959999999996</v>
      </c>
      <c r="DI464" s="10">
        <f>IF($CX464="Yes",DH464-(Monitors!$E$4*(DG464+(Monitors!$B$4*'All Data'!$W464))),'All Data'!DH464)</f>
        <v>35.864959999999996</v>
      </c>
      <c r="DJ464" s="10">
        <f>IF(DD464="Yes",'All Data'!DI464-(DG464*Monitors!$C$4),'All Data'!DI464)</f>
        <v>35.864959999999996</v>
      </c>
      <c r="DK464" s="10">
        <f>IF($DE464="Yes",DJ464-(DG464*Monitors!$D$4),'All Data'!DJ464)</f>
        <v>35.864959999999996</v>
      </c>
      <c r="DL464" s="10">
        <f>IF($CZ464="Yes",DK464-Monitors!$C$7,'All Data'!DK464)</f>
        <v>35.864959999999996</v>
      </c>
      <c r="DM464" s="10">
        <f>IF($DA464="Yes",DL464-Monitors!$D$7,'All Data'!DL464)</f>
        <v>35.864959999999996</v>
      </c>
      <c r="DN464" s="10">
        <f>IF(DB464="Yes",DM464-((DG464+(W464*Monitors!$B$4))*Monitors!$F$4),'All Data'!DM464)</f>
        <v>35.864959999999996</v>
      </c>
      <c r="DO464" s="8" t="str">
        <f t="shared" si="88"/>
        <v>Yes</v>
      </c>
      <c r="DP464" s="10">
        <v>2.4518</v>
      </c>
      <c r="DQ464" s="10">
        <v>13.058199999999999</v>
      </c>
      <c r="DR464" s="10">
        <v>13.058199999999999</v>
      </c>
      <c r="DS464" s="9">
        <v>22.388592745571916</v>
      </c>
      <c r="DT464" s="9" t="s">
        <v>23</v>
      </c>
      <c r="DU464" s="14">
        <v>0</v>
      </c>
    </row>
    <row r="465" spans="1:125" ht="18" customHeight="1">
      <c r="A465" s="29">
        <v>464</v>
      </c>
      <c r="B465" s="29">
        <v>21</v>
      </c>
      <c r="C465" s="29">
        <v>246</v>
      </c>
      <c r="D465" s="21">
        <v>41580</v>
      </c>
      <c r="E465" s="21">
        <v>41578</v>
      </c>
      <c r="F465" s="21">
        <v>41593</v>
      </c>
      <c r="G465" s="20" t="s">
        <v>182</v>
      </c>
      <c r="H465" s="20" t="s">
        <v>26</v>
      </c>
      <c r="I465" s="22">
        <v>6</v>
      </c>
      <c r="J465" s="20" t="s">
        <v>5</v>
      </c>
      <c r="K465" s="20" t="s">
        <v>26</v>
      </c>
      <c r="L465" s="20" t="s">
        <v>6</v>
      </c>
      <c r="M465" s="23" t="s">
        <v>26</v>
      </c>
      <c r="N465" s="23" t="s">
        <v>7</v>
      </c>
      <c r="O465" s="23" t="s">
        <v>26</v>
      </c>
      <c r="P465" s="24">
        <v>11.5</v>
      </c>
      <c r="Q465" s="24">
        <v>20.5</v>
      </c>
      <c r="R465" s="24">
        <v>23.6</v>
      </c>
      <c r="S465" s="24">
        <v>235.75</v>
      </c>
      <c r="T465" s="24">
        <v>1.78</v>
      </c>
      <c r="U465" s="24">
        <v>1080</v>
      </c>
      <c r="V465" s="24">
        <v>1920</v>
      </c>
      <c r="W465" s="24">
        <v>2.0739999999999998</v>
      </c>
      <c r="X465" s="23" t="s">
        <v>47</v>
      </c>
      <c r="Y465" s="23" t="s">
        <v>47</v>
      </c>
      <c r="Z465" s="24">
        <v>8798</v>
      </c>
      <c r="AA465" s="24">
        <v>60</v>
      </c>
      <c r="AB465" s="24">
        <v>160</v>
      </c>
      <c r="AC465" s="24">
        <v>160</v>
      </c>
      <c r="AD465" s="23" t="s">
        <v>300</v>
      </c>
      <c r="AE465" s="23" t="s">
        <v>23</v>
      </c>
      <c r="AF465" s="23" t="s">
        <v>11</v>
      </c>
      <c r="AG465" s="23"/>
      <c r="AH465" s="23"/>
      <c r="AI465" s="23" t="s">
        <v>12</v>
      </c>
      <c r="AJ465" s="23" t="s">
        <v>23</v>
      </c>
      <c r="AK465" s="23" t="s">
        <v>23</v>
      </c>
      <c r="AL465" s="23" t="s">
        <v>51</v>
      </c>
      <c r="AM465" s="23" t="s">
        <v>26</v>
      </c>
      <c r="AN465" s="23" t="s">
        <v>14</v>
      </c>
      <c r="AO465" s="23" t="s">
        <v>26</v>
      </c>
      <c r="AP465" s="23" t="s">
        <v>14</v>
      </c>
      <c r="AQ465" s="23" t="s">
        <v>26</v>
      </c>
      <c r="AR465" s="23"/>
      <c r="AS465" s="23" t="s">
        <v>51</v>
      </c>
      <c r="AT465" s="23" t="s">
        <v>26</v>
      </c>
      <c r="AU465" s="23" t="s">
        <v>14</v>
      </c>
      <c r="AV465" s="25" t="s">
        <v>26</v>
      </c>
      <c r="AW465" s="25" t="s">
        <v>26</v>
      </c>
      <c r="AX465" s="26">
        <v>23.6</v>
      </c>
      <c r="AY465" s="26">
        <v>235.75</v>
      </c>
      <c r="AZ465" s="25" t="s">
        <v>14</v>
      </c>
      <c r="BA465" s="25" t="s">
        <v>14</v>
      </c>
      <c r="BB465" s="23" t="s">
        <v>26</v>
      </c>
      <c r="BC465" s="23" t="s">
        <v>15</v>
      </c>
      <c r="BD465" s="23" t="s">
        <v>26</v>
      </c>
      <c r="BE465" s="23" t="s">
        <v>11</v>
      </c>
      <c r="BF465" s="23" t="s">
        <v>730</v>
      </c>
      <c r="BG465" s="23" t="s">
        <v>11</v>
      </c>
      <c r="BH465" s="23" t="s">
        <v>17</v>
      </c>
      <c r="BI465" s="23" t="s">
        <v>26</v>
      </c>
      <c r="BJ465" s="23"/>
      <c r="BK465" s="23" t="s">
        <v>11</v>
      </c>
      <c r="BL465" s="23" t="s">
        <v>11</v>
      </c>
      <c r="BM465" s="23" t="s">
        <v>11</v>
      </c>
      <c r="BN465" s="23"/>
      <c r="BO465" s="24">
        <v>0</v>
      </c>
      <c r="BP465" s="24">
        <v>260</v>
      </c>
      <c r="BQ465" s="24">
        <v>217.6</v>
      </c>
      <c r="BR465" s="24">
        <v>260</v>
      </c>
      <c r="BS465" s="24">
        <v>200</v>
      </c>
      <c r="BT465" s="23"/>
      <c r="BU465" s="23"/>
      <c r="BV465" s="24">
        <v>15.51</v>
      </c>
      <c r="BW465" s="24">
        <v>0.18</v>
      </c>
      <c r="BX465" s="23"/>
      <c r="BY465" s="24">
        <v>0.14000000000000001</v>
      </c>
      <c r="BZ465" s="27">
        <v>0.18</v>
      </c>
      <c r="CA465" s="27">
        <v>0.14000000000000001</v>
      </c>
      <c r="CB465" s="25"/>
      <c r="CC465" s="25"/>
      <c r="CD465" s="28">
        <v>15.52</v>
      </c>
      <c r="CE465" s="28">
        <v>0.19</v>
      </c>
      <c r="CF465" s="25"/>
      <c r="CG465" s="28">
        <v>0.16</v>
      </c>
      <c r="CH465" s="28">
        <v>22.66</v>
      </c>
      <c r="CI465" s="28">
        <v>0.5</v>
      </c>
      <c r="CJ465" s="28">
        <v>0.5</v>
      </c>
      <c r="CK465" s="28">
        <v>0</v>
      </c>
      <c r="CL465" s="28">
        <v>0</v>
      </c>
      <c r="CM465" s="28">
        <v>0.4</v>
      </c>
      <c r="CN465" s="25"/>
      <c r="CO465" s="28">
        <v>0</v>
      </c>
      <c r="CP465" s="30" t="s">
        <v>5</v>
      </c>
      <c r="CQ465" s="8">
        <f t="shared" si="78"/>
        <v>8797.4549310710481</v>
      </c>
      <c r="CR465" s="8">
        <f t="shared" si="79"/>
        <v>24</v>
      </c>
      <c r="CS465" s="8">
        <f t="shared" si="80"/>
        <v>2.5</v>
      </c>
      <c r="CT465" s="8">
        <f t="shared" si="81"/>
        <v>30</v>
      </c>
      <c r="CU465" s="8">
        <f t="shared" si="82"/>
        <v>200</v>
      </c>
      <c r="CV465" s="10">
        <f t="shared" si="83"/>
        <v>61295</v>
      </c>
      <c r="CW465" s="10">
        <f t="shared" si="86"/>
        <v>61.295000000000002</v>
      </c>
      <c r="CX465" s="8" t="str">
        <f t="shared" si="84"/>
        <v>No</v>
      </c>
      <c r="CY465" s="30" t="s">
        <v>11</v>
      </c>
      <c r="CZ465" s="30" t="s">
        <v>11</v>
      </c>
      <c r="DA465" s="31" t="s">
        <v>11</v>
      </c>
      <c r="DB465" s="31" t="s">
        <v>11</v>
      </c>
      <c r="DC465" s="8" t="str">
        <f t="shared" si="85"/>
        <v>No</v>
      </c>
      <c r="DD465" s="8" t="s">
        <v>11</v>
      </c>
      <c r="DE465" s="30" t="s">
        <v>11</v>
      </c>
      <c r="DF465" s="10">
        <f t="shared" si="87"/>
        <v>48.578579999999995</v>
      </c>
      <c r="DG465" s="9">
        <f>IF(S465&lt;Monitors!$H$4,(S465*Monitors!$I$4)+Monitors!$J$4,IF(S465&lt;Monitors!$H$5,(S465*Monitors!$I$5)+Monitors!$J$5,IF(S465&lt;Monitors!$H$6,(S465*Monitors!$I$6)+Monitors!$J$6,IF(S465&lt;Monitors!$H$7,(Monitors!$I$7*S465)+Monitors!$J$7,IF(S465&lt;Monitors!$H$8,(S465*Monitors!$I$8)+Monitors!$J$8,IF(S465&lt;Monitors!$H$9,(S465*Monitors!$I$9)+Monitors!$J$9,IF(S465&lt;Monitors!$H$10,(S465*Monitors!$I$10)+Monitors!$J$10,IF(S465&lt;Monitors!$H$11,(S465*Monitors!$I$11)+Monitors!$J$11,Monitors!$J$12))))))))</f>
        <v>40.150000000000006</v>
      </c>
      <c r="DH465" s="10">
        <f>$DF465-(Monitors!$B$4*'All Data'!$W465)</f>
        <v>35.864959999999996</v>
      </c>
      <c r="DI465" s="10">
        <f>IF($CX465="Yes",DH465-(Monitors!$E$4*(DG465+(Monitors!$B$4*'All Data'!$W465))),'All Data'!DH465)</f>
        <v>35.864959999999996</v>
      </c>
      <c r="DJ465" s="10">
        <f>IF(DD465="Yes",'All Data'!DI465-(DG465*Monitors!$C$4),'All Data'!DI465)</f>
        <v>35.864959999999996</v>
      </c>
      <c r="DK465" s="10">
        <f>IF($DE465="Yes",DJ465-(DG465*Monitors!$D$4),'All Data'!DJ465)</f>
        <v>35.864959999999996</v>
      </c>
      <c r="DL465" s="10">
        <f>IF($CZ465="Yes",DK465-Monitors!$C$7,'All Data'!DK465)</f>
        <v>35.864959999999996</v>
      </c>
      <c r="DM465" s="10">
        <f>IF($DA465="Yes",DL465-Monitors!$D$7,'All Data'!DL465)</f>
        <v>35.864959999999996</v>
      </c>
      <c r="DN465" s="10">
        <f>IF(DB465="Yes",DM465-((DG465+(W465*Monitors!$B$4))*Monitors!$F$4),'All Data'!DM465)</f>
        <v>35.864959999999996</v>
      </c>
      <c r="DO465" s="8" t="str">
        <f t="shared" si="88"/>
        <v>Yes</v>
      </c>
      <c r="DP465" s="10">
        <v>2.4518</v>
      </c>
      <c r="DQ465" s="10">
        <v>13.058199999999999</v>
      </c>
      <c r="DR465" s="10">
        <v>13.058199999999999</v>
      </c>
      <c r="DS465" s="9">
        <v>22.388592745571916</v>
      </c>
      <c r="DT465" s="9" t="s">
        <v>23</v>
      </c>
      <c r="DU465" s="14">
        <v>0</v>
      </c>
    </row>
    <row r="466" spans="1:125" ht="18" customHeight="1">
      <c r="A466" s="29">
        <v>465</v>
      </c>
      <c r="B466" s="29">
        <v>21</v>
      </c>
      <c r="C466" s="29">
        <v>133</v>
      </c>
      <c r="D466" s="21">
        <v>41926</v>
      </c>
      <c r="E466" s="21">
        <v>41932</v>
      </c>
      <c r="F466" s="21">
        <v>41936</v>
      </c>
      <c r="G466" s="20" t="s">
        <v>4</v>
      </c>
      <c r="H466" s="20" t="s">
        <v>26</v>
      </c>
      <c r="I466" s="22">
        <v>6</v>
      </c>
      <c r="J466" s="20" t="s">
        <v>5</v>
      </c>
      <c r="K466" s="20" t="s">
        <v>26</v>
      </c>
      <c r="L466" s="20" t="s">
        <v>6</v>
      </c>
      <c r="M466" s="23" t="s">
        <v>26</v>
      </c>
      <c r="N466" s="23" t="s">
        <v>7</v>
      </c>
      <c r="O466" s="23" t="s">
        <v>26</v>
      </c>
      <c r="P466" s="24">
        <v>10.5</v>
      </c>
      <c r="Q466" s="24">
        <v>18.7</v>
      </c>
      <c r="R466" s="24">
        <v>21.5</v>
      </c>
      <c r="S466" s="24">
        <v>197.47</v>
      </c>
      <c r="T466" s="24">
        <v>1.78</v>
      </c>
      <c r="U466" s="24">
        <v>1920</v>
      </c>
      <c r="V466" s="24">
        <v>1080</v>
      </c>
      <c r="W466" s="24">
        <v>2.0739999999999998</v>
      </c>
      <c r="X466" s="23" t="s">
        <v>67</v>
      </c>
      <c r="Y466" s="23" t="s">
        <v>67</v>
      </c>
      <c r="Z466" s="24">
        <v>10501</v>
      </c>
      <c r="AA466" s="24">
        <v>60</v>
      </c>
      <c r="AB466" s="24">
        <v>160</v>
      </c>
      <c r="AC466" s="24">
        <v>160</v>
      </c>
      <c r="AD466" s="23" t="s">
        <v>300</v>
      </c>
      <c r="AE466" s="23" t="s">
        <v>23</v>
      </c>
      <c r="AF466" s="23" t="s">
        <v>11</v>
      </c>
      <c r="AG466" s="23" t="s">
        <v>26</v>
      </c>
      <c r="AH466" s="23" t="s">
        <v>26</v>
      </c>
      <c r="AI466" s="23" t="s">
        <v>12</v>
      </c>
      <c r="AJ466" s="23" t="s">
        <v>23</v>
      </c>
      <c r="AK466" s="23" t="s">
        <v>23</v>
      </c>
      <c r="AL466" s="23" t="s">
        <v>129</v>
      </c>
      <c r="AM466" s="23" t="s">
        <v>26</v>
      </c>
      <c r="AN466" s="23" t="s">
        <v>14</v>
      </c>
      <c r="AO466" s="23" t="s">
        <v>26</v>
      </c>
      <c r="AP466" s="23" t="s">
        <v>36</v>
      </c>
      <c r="AQ466" s="23" t="s">
        <v>26</v>
      </c>
      <c r="AR466" s="23"/>
      <c r="AS466" s="23" t="s">
        <v>129</v>
      </c>
      <c r="AT466" s="23" t="s">
        <v>26</v>
      </c>
      <c r="AU466" s="23" t="s">
        <v>14</v>
      </c>
      <c r="AV466" s="25" t="s">
        <v>26</v>
      </c>
      <c r="AW466" s="25" t="s">
        <v>26</v>
      </c>
      <c r="AX466" s="26">
        <v>21.5</v>
      </c>
      <c r="AY466" s="26">
        <v>197.47</v>
      </c>
      <c r="AZ466" s="25" t="s">
        <v>14</v>
      </c>
      <c r="BA466" s="25" t="s">
        <v>14</v>
      </c>
      <c r="BB466" s="23" t="s">
        <v>26</v>
      </c>
      <c r="BC466" s="23" t="s">
        <v>15</v>
      </c>
      <c r="BD466" s="23" t="s">
        <v>26</v>
      </c>
      <c r="BE466" s="23" t="s">
        <v>11</v>
      </c>
      <c r="BF466" s="23" t="s">
        <v>188</v>
      </c>
      <c r="BG466" s="23" t="s">
        <v>11</v>
      </c>
      <c r="BH466" s="23" t="s">
        <v>17</v>
      </c>
      <c r="BI466" s="23" t="s">
        <v>26</v>
      </c>
      <c r="BJ466" s="23"/>
      <c r="BK466" s="23" t="s">
        <v>11</v>
      </c>
      <c r="BL466" s="23" t="s">
        <v>11</v>
      </c>
      <c r="BM466" s="23" t="s">
        <v>11</v>
      </c>
      <c r="BN466" s="23"/>
      <c r="BO466" s="24">
        <v>0</v>
      </c>
      <c r="BP466" s="24">
        <v>248</v>
      </c>
      <c r="BQ466" s="24">
        <v>228.3</v>
      </c>
      <c r="BR466" s="24">
        <v>233</v>
      </c>
      <c r="BS466" s="24">
        <v>200</v>
      </c>
      <c r="BT466" s="23"/>
      <c r="BU466" s="23"/>
      <c r="BV466" s="24">
        <v>15.56</v>
      </c>
      <c r="BW466" s="24">
        <v>0.2</v>
      </c>
      <c r="BX466" s="23"/>
      <c r="BY466" s="24">
        <v>0.18</v>
      </c>
      <c r="BZ466" s="27">
        <v>0.2</v>
      </c>
      <c r="CA466" s="27">
        <v>0.18</v>
      </c>
      <c r="CB466" s="25"/>
      <c r="CC466" s="25"/>
      <c r="CD466" s="28">
        <v>15.56</v>
      </c>
      <c r="CE466" s="28">
        <v>0.21</v>
      </c>
      <c r="CF466" s="25"/>
      <c r="CG466" s="28">
        <v>0.19</v>
      </c>
      <c r="CH466" s="28">
        <v>21.09</v>
      </c>
      <c r="CI466" s="28">
        <v>0.5</v>
      </c>
      <c r="CJ466" s="28">
        <v>0.5</v>
      </c>
      <c r="CK466" s="28">
        <v>0</v>
      </c>
      <c r="CL466" s="28">
        <v>0</v>
      </c>
      <c r="CM466" s="28">
        <v>0.5</v>
      </c>
      <c r="CN466" s="25"/>
      <c r="CO466" s="28">
        <v>0</v>
      </c>
      <c r="CP466" s="30" t="s">
        <v>5</v>
      </c>
      <c r="CQ466" s="8">
        <f t="shared" si="78"/>
        <v>10502.861194105433</v>
      </c>
      <c r="CR466" s="8">
        <f t="shared" si="79"/>
        <v>22</v>
      </c>
      <c r="CS466" s="8">
        <f t="shared" si="80"/>
        <v>2.5</v>
      </c>
      <c r="CT466" s="8">
        <f t="shared" si="81"/>
        <v>30</v>
      </c>
      <c r="CU466" s="8">
        <f t="shared" si="82"/>
        <v>200</v>
      </c>
      <c r="CV466" s="10">
        <f t="shared" si="83"/>
        <v>48972.56</v>
      </c>
      <c r="CW466" s="10">
        <f t="shared" si="86"/>
        <v>48.972559999999994</v>
      </c>
      <c r="CX466" s="8" t="str">
        <f t="shared" si="84"/>
        <v>No</v>
      </c>
      <c r="CY466" s="30" t="s">
        <v>11</v>
      </c>
      <c r="CZ466" s="30" t="s">
        <v>11</v>
      </c>
      <c r="DA466" s="31" t="s">
        <v>11</v>
      </c>
      <c r="DB466" s="31" t="s">
        <v>11</v>
      </c>
      <c r="DC466" s="8" t="str">
        <f t="shared" si="85"/>
        <v>No</v>
      </c>
      <c r="DD466" s="8" t="s">
        <v>11</v>
      </c>
      <c r="DE466" s="30" t="s">
        <v>11</v>
      </c>
      <c r="DF466" s="10">
        <f t="shared" si="87"/>
        <v>48.845759999999991</v>
      </c>
      <c r="DG466" s="9">
        <f>IF(S466&lt;Monitors!$H$4,(S466*Monitors!$I$4)+Monitors!$J$4,IF(S466&lt;Monitors!$H$5,(S466*Monitors!$I$5)+Monitors!$J$5,IF(S466&lt;Monitors!$H$6,(S466*Monitors!$I$6)+Monitors!$J$6,IF(S466&lt;Monitors!$H$7,(Monitors!$I$7*S466)+Monitors!$J$7,IF(S466&lt;Monitors!$H$8,(S466*Monitors!$I$8)+Monitors!$J$8,IF(S466&lt;Monitors!$H$9,(S466*Monitors!$I$9)+Monitors!$J$9,IF(S466&lt;Monitors!$H$10,(S466*Monitors!$I$10)+Monitors!$J$10,IF(S466&lt;Monitors!$H$11,(S466*Monitors!$I$11)+Monitors!$J$11,Monitors!$J$12))))))))</f>
        <v>37.8735</v>
      </c>
      <c r="DH466" s="10">
        <f>$DF466-(Monitors!$B$4*'All Data'!$W466)</f>
        <v>36.132139999999993</v>
      </c>
      <c r="DI466" s="10">
        <f>IF($CX466="Yes",DH466-(Monitors!$E$4*(DG466+(Monitors!$B$4*'All Data'!$W466))),'All Data'!DH466)</f>
        <v>36.132139999999993</v>
      </c>
      <c r="DJ466" s="10">
        <f>IF(DD466="Yes",'All Data'!DI466-(DG466*Monitors!$C$4),'All Data'!DI466)</f>
        <v>36.132139999999993</v>
      </c>
      <c r="DK466" s="10">
        <f>IF($DE466="Yes",DJ466-(DG466*Monitors!$D$4),'All Data'!DJ466)</f>
        <v>36.132139999999993</v>
      </c>
      <c r="DL466" s="10">
        <f>IF($CZ466="Yes",DK466-Monitors!$C$7,'All Data'!DK466)</f>
        <v>36.132139999999993</v>
      </c>
      <c r="DM466" s="10">
        <f>IF($DA466="Yes",DL466-Monitors!$D$7,'All Data'!DL466)</f>
        <v>36.132139999999993</v>
      </c>
      <c r="DN466" s="10">
        <f>IF(DB466="Yes",DM466-((DG466+(W466*Monitors!$B$4))*Monitors!$F$4),'All Data'!DM466)</f>
        <v>36.132139999999993</v>
      </c>
      <c r="DO466" s="8" t="str">
        <f t="shared" si="88"/>
        <v>Yes</v>
      </c>
      <c r="DP466" s="10">
        <v>1.9589024000000002</v>
      </c>
      <c r="DQ466" s="10">
        <v>13.601097600000001</v>
      </c>
      <c r="DR466" s="10">
        <v>13.601097600000001</v>
      </c>
      <c r="DS466" s="9">
        <v>18.799440509670482</v>
      </c>
      <c r="DT466" s="9" t="s">
        <v>23</v>
      </c>
      <c r="DU466" s="14">
        <v>0</v>
      </c>
    </row>
    <row r="467" spans="1:125" ht="18" customHeight="1">
      <c r="A467" s="29">
        <v>466</v>
      </c>
      <c r="B467" s="29">
        <v>26</v>
      </c>
      <c r="C467" s="29">
        <v>822</v>
      </c>
      <c r="D467" s="21">
        <v>41698</v>
      </c>
      <c r="E467" s="21">
        <v>41677</v>
      </c>
      <c r="F467" s="21">
        <v>41688</v>
      </c>
      <c r="G467" s="20" t="s">
        <v>4</v>
      </c>
      <c r="H467" s="20" t="s">
        <v>26</v>
      </c>
      <c r="I467" s="22">
        <v>6</v>
      </c>
      <c r="J467" s="20" t="s">
        <v>5</v>
      </c>
      <c r="K467" s="20" t="s">
        <v>26</v>
      </c>
      <c r="L467" s="20" t="s">
        <v>6</v>
      </c>
      <c r="M467" s="23" t="s">
        <v>26</v>
      </c>
      <c r="N467" s="23" t="s">
        <v>7</v>
      </c>
      <c r="O467" s="23" t="s">
        <v>26</v>
      </c>
      <c r="P467" s="24">
        <v>10.6</v>
      </c>
      <c r="Q467" s="24">
        <v>20.100000000000001</v>
      </c>
      <c r="R467" s="24">
        <v>23</v>
      </c>
      <c r="S467" s="24">
        <v>211.84</v>
      </c>
      <c r="T467" s="24">
        <v>1.78</v>
      </c>
      <c r="U467" s="24">
        <v>1080</v>
      </c>
      <c r="V467" s="24">
        <v>1920</v>
      </c>
      <c r="W467" s="24">
        <v>2.0739999999999998</v>
      </c>
      <c r="X467" s="23" t="s">
        <v>47</v>
      </c>
      <c r="Y467" s="23" t="s">
        <v>47</v>
      </c>
      <c r="Z467" s="24">
        <v>9732</v>
      </c>
      <c r="AA467" s="24">
        <v>60</v>
      </c>
      <c r="AB467" s="24">
        <v>178</v>
      </c>
      <c r="AC467" s="24">
        <v>178</v>
      </c>
      <c r="AD467" s="23" t="s">
        <v>73</v>
      </c>
      <c r="AE467" s="23" t="s">
        <v>11</v>
      </c>
      <c r="AF467" s="23" t="s">
        <v>11</v>
      </c>
      <c r="AG467" s="23" t="s">
        <v>26</v>
      </c>
      <c r="AH467" s="23" t="s">
        <v>26</v>
      </c>
      <c r="AI467" s="23" t="s">
        <v>12</v>
      </c>
      <c r="AJ467" s="23" t="s">
        <v>11</v>
      </c>
      <c r="AK467" s="23" t="s">
        <v>23</v>
      </c>
      <c r="AL467" s="23" t="s">
        <v>51</v>
      </c>
      <c r="AM467" s="23" t="s">
        <v>14</v>
      </c>
      <c r="AN467" s="23" t="s">
        <v>72</v>
      </c>
      <c r="AO467" s="23" t="s">
        <v>14</v>
      </c>
      <c r="AP467" s="23" t="s">
        <v>36</v>
      </c>
      <c r="AQ467" s="23" t="s">
        <v>14</v>
      </c>
      <c r="AR467" s="23"/>
      <c r="AS467" s="23" t="s">
        <v>51</v>
      </c>
      <c r="AT467" s="23" t="s">
        <v>14</v>
      </c>
      <c r="AU467" s="23" t="s">
        <v>63</v>
      </c>
      <c r="AV467" s="25" t="s">
        <v>14</v>
      </c>
      <c r="AW467" s="25" t="s">
        <v>14</v>
      </c>
      <c r="AX467" s="26">
        <v>23</v>
      </c>
      <c r="AY467" s="26">
        <v>211.84</v>
      </c>
      <c r="AZ467" s="25" t="s">
        <v>72</v>
      </c>
      <c r="BA467" s="25" t="s">
        <v>63</v>
      </c>
      <c r="BB467" s="23" t="s">
        <v>14</v>
      </c>
      <c r="BC467" s="23" t="s">
        <v>15</v>
      </c>
      <c r="BD467" s="23" t="s">
        <v>14</v>
      </c>
      <c r="BE467" s="23" t="s">
        <v>11</v>
      </c>
      <c r="BF467" s="23" t="s">
        <v>880</v>
      </c>
      <c r="BG467" s="23" t="s">
        <v>11</v>
      </c>
      <c r="BH467" s="23" t="s">
        <v>17</v>
      </c>
      <c r="BI467" s="23" t="s">
        <v>14</v>
      </c>
      <c r="BJ467" s="23"/>
      <c r="BK467" s="23" t="s">
        <v>11</v>
      </c>
      <c r="BL467" s="23" t="s">
        <v>11</v>
      </c>
      <c r="BM467" s="23" t="s">
        <v>11</v>
      </c>
      <c r="BN467" s="23"/>
      <c r="BO467" s="24">
        <v>6</v>
      </c>
      <c r="BP467" s="24">
        <v>220</v>
      </c>
      <c r="BQ467" s="24">
        <v>220</v>
      </c>
      <c r="BR467" s="24">
        <v>218</v>
      </c>
      <c r="BS467" s="24">
        <v>200</v>
      </c>
      <c r="BT467" s="23"/>
      <c r="BU467" s="23"/>
      <c r="BV467" s="24">
        <v>15.56</v>
      </c>
      <c r="BW467" s="24">
        <v>0.79</v>
      </c>
      <c r="BX467" s="23"/>
      <c r="BY467" s="24">
        <v>0.21</v>
      </c>
      <c r="BZ467" s="27">
        <v>0.79</v>
      </c>
      <c r="CA467" s="27">
        <v>0.21</v>
      </c>
      <c r="CB467" s="25"/>
      <c r="CC467" s="25"/>
      <c r="CD467" s="28">
        <v>15.48</v>
      </c>
      <c r="CE467" s="28">
        <v>0.8</v>
      </c>
      <c r="CF467" s="25"/>
      <c r="CG467" s="28">
        <v>0.26</v>
      </c>
      <c r="CH467" s="28">
        <v>21.23</v>
      </c>
      <c r="CI467" s="28">
        <v>1.2</v>
      </c>
      <c r="CJ467" s="28">
        <v>0.5</v>
      </c>
      <c r="CK467" s="25"/>
      <c r="CL467" s="28">
        <v>0</v>
      </c>
      <c r="CM467" s="28">
        <v>0.5</v>
      </c>
      <c r="CN467" s="25"/>
      <c r="CO467" s="28">
        <v>0</v>
      </c>
      <c r="CP467" s="30" t="s">
        <v>5</v>
      </c>
      <c r="CQ467" s="8">
        <f t="shared" si="78"/>
        <v>9790.4078549848928</v>
      </c>
      <c r="CR467" s="8">
        <f t="shared" si="79"/>
        <v>24</v>
      </c>
      <c r="CS467" s="8">
        <f t="shared" si="80"/>
        <v>2.5</v>
      </c>
      <c r="CT467" s="8">
        <f t="shared" si="81"/>
        <v>30</v>
      </c>
      <c r="CU467" s="8">
        <f t="shared" si="82"/>
        <v>200</v>
      </c>
      <c r="CV467" s="10">
        <f t="shared" si="83"/>
        <v>46604.800000000003</v>
      </c>
      <c r="CW467" s="10">
        <f t="shared" si="86"/>
        <v>46.604800000000004</v>
      </c>
      <c r="CX467" s="8" t="str">
        <f t="shared" si="84"/>
        <v>No</v>
      </c>
      <c r="CY467" s="30" t="s">
        <v>11</v>
      </c>
      <c r="CZ467" s="30" t="s">
        <v>11</v>
      </c>
      <c r="DA467" s="31" t="s">
        <v>11</v>
      </c>
      <c r="DB467" s="31" t="s">
        <v>11</v>
      </c>
      <c r="DC467" s="8" t="str">
        <f t="shared" si="85"/>
        <v>No</v>
      </c>
      <c r="DD467" s="8" t="s">
        <v>11</v>
      </c>
      <c r="DE467" s="30" t="s">
        <v>11</v>
      </c>
      <c r="DF467" s="10">
        <f t="shared" si="87"/>
        <v>52.205220000000004</v>
      </c>
      <c r="DG467" s="9">
        <f>IF(S467&lt;Monitors!$H$4,(S467*Monitors!$I$4)+Monitors!$J$4,IF(S467&lt;Monitors!$H$5,(S467*Monitors!$I$5)+Monitors!$J$5,IF(S467&lt;Monitors!$H$6,(S467*Monitors!$I$6)+Monitors!$J$6,IF(S467&lt;Monitors!$H$7,(Monitors!$I$7*S467)+Monitors!$J$7,IF(S467&lt;Monitors!$H$8,(S467*Monitors!$I$8)+Monitors!$J$8,IF(S467&lt;Monitors!$H$9,(S467*Monitors!$I$9)+Monitors!$J$9,IF(S467&lt;Monitors!$H$10,(S467*Monitors!$I$10)+Monitors!$J$10,IF(S467&lt;Monitors!$H$11,(S467*Monitors!$I$11)+Monitors!$J$11,Monitors!$J$12))))))))</f>
        <v>38.394666666666666</v>
      </c>
      <c r="DH467" s="10">
        <f>$DF467-(Monitors!$B$4*'All Data'!$W467)</f>
        <v>39.491600000000005</v>
      </c>
      <c r="DI467" s="10">
        <f>IF($CX467="Yes",DH467-(Monitors!$E$4*(DG467+(Monitors!$B$4*'All Data'!$W467))),'All Data'!DH467)</f>
        <v>39.491600000000005</v>
      </c>
      <c r="DJ467" s="10">
        <f>IF(DD467="Yes",'All Data'!DI467-(DG467*Monitors!$C$4),'All Data'!DI467)</f>
        <v>39.491600000000005</v>
      </c>
      <c r="DK467" s="10">
        <f>IF($DE467="Yes",DJ467-(DG467*Monitors!$D$4),'All Data'!DJ467)</f>
        <v>39.491600000000005</v>
      </c>
      <c r="DL467" s="10">
        <f>IF($CZ467="Yes",DK467-Monitors!$C$7,'All Data'!DK467)</f>
        <v>39.491600000000005</v>
      </c>
      <c r="DM467" s="10">
        <f>IF($DA467="Yes",DL467-Monitors!$D$7,'All Data'!DL467)</f>
        <v>39.491600000000005</v>
      </c>
      <c r="DN467" s="10">
        <f>IF(DB467="Yes",DM467-((DG467+(W467*Monitors!$B$4))*Monitors!$F$4),'All Data'!DM467)</f>
        <v>39.491600000000005</v>
      </c>
      <c r="DO467" s="8" t="str">
        <f t="shared" si="88"/>
        <v>No</v>
      </c>
      <c r="DP467" s="10">
        <v>1.8641920000000003</v>
      </c>
      <c r="DQ467" s="10">
        <v>13.695808</v>
      </c>
      <c r="DR467" s="10">
        <v>13.695808</v>
      </c>
      <c r="DS467" s="9">
        <v>20.149908790829233</v>
      </c>
      <c r="DT467" s="9" t="s">
        <v>23</v>
      </c>
      <c r="DU467" s="14">
        <v>0</v>
      </c>
    </row>
    <row r="468" spans="1:125" ht="18" customHeight="1">
      <c r="A468" s="29">
        <v>467</v>
      </c>
      <c r="B468" s="29">
        <v>21</v>
      </c>
      <c r="C468" s="29">
        <v>248</v>
      </c>
      <c r="D468" s="21">
        <v>41815</v>
      </c>
      <c r="E468" s="21">
        <v>41815</v>
      </c>
      <c r="F468" s="21">
        <v>41823</v>
      </c>
      <c r="G468" s="20" t="s">
        <v>182</v>
      </c>
      <c r="H468" s="20"/>
      <c r="I468" s="22">
        <v>6</v>
      </c>
      <c r="J468" s="20" t="s">
        <v>5</v>
      </c>
      <c r="K468" s="20" t="s">
        <v>26</v>
      </c>
      <c r="L468" s="20" t="s">
        <v>6</v>
      </c>
      <c r="M468" s="23" t="s">
        <v>26</v>
      </c>
      <c r="N468" s="23" t="s">
        <v>7</v>
      </c>
      <c r="O468" s="23" t="s">
        <v>26</v>
      </c>
      <c r="P468" s="24">
        <v>11.5</v>
      </c>
      <c r="Q468" s="24">
        <v>20.5</v>
      </c>
      <c r="R468" s="24">
        <v>23.6</v>
      </c>
      <c r="S468" s="24">
        <v>235.75</v>
      </c>
      <c r="T468" s="24">
        <v>1.78</v>
      </c>
      <c r="U468" s="24">
        <v>1080</v>
      </c>
      <c r="V468" s="24">
        <v>1920</v>
      </c>
      <c r="W468" s="24">
        <v>2.0739999999999998</v>
      </c>
      <c r="X468" s="23" t="s">
        <v>47</v>
      </c>
      <c r="Y468" s="23" t="s">
        <v>47</v>
      </c>
      <c r="Z468" s="24">
        <v>8798</v>
      </c>
      <c r="AA468" s="24">
        <v>60</v>
      </c>
      <c r="AB468" s="24">
        <v>160</v>
      </c>
      <c r="AC468" s="24">
        <v>160</v>
      </c>
      <c r="AD468" s="23" t="s">
        <v>300</v>
      </c>
      <c r="AE468" s="23" t="s">
        <v>23</v>
      </c>
      <c r="AF468" s="23" t="s">
        <v>11</v>
      </c>
      <c r="AG468" s="23" t="s">
        <v>26</v>
      </c>
      <c r="AH468" s="23" t="s">
        <v>26</v>
      </c>
      <c r="AI468" s="23" t="s">
        <v>12</v>
      </c>
      <c r="AJ468" s="23" t="s">
        <v>23</v>
      </c>
      <c r="AK468" s="23" t="s">
        <v>23</v>
      </c>
      <c r="AL468" s="23" t="s">
        <v>129</v>
      </c>
      <c r="AM468" s="23" t="s">
        <v>26</v>
      </c>
      <c r="AN468" s="23" t="s">
        <v>14</v>
      </c>
      <c r="AO468" s="23" t="s">
        <v>26</v>
      </c>
      <c r="AP468" s="23" t="s">
        <v>14</v>
      </c>
      <c r="AQ468" s="23" t="s">
        <v>26</v>
      </c>
      <c r="AR468" s="23"/>
      <c r="AS468" s="23" t="s">
        <v>129</v>
      </c>
      <c r="AT468" s="23" t="s">
        <v>26</v>
      </c>
      <c r="AU468" s="23" t="s">
        <v>14</v>
      </c>
      <c r="AV468" s="25" t="s">
        <v>26</v>
      </c>
      <c r="AW468" s="25" t="s">
        <v>26</v>
      </c>
      <c r="AX468" s="26">
        <v>23.6</v>
      </c>
      <c r="AY468" s="26">
        <v>235.75</v>
      </c>
      <c r="AZ468" s="25" t="s">
        <v>14</v>
      </c>
      <c r="BA468" s="25" t="s">
        <v>14</v>
      </c>
      <c r="BB468" s="23" t="s">
        <v>26</v>
      </c>
      <c r="BC468" s="23" t="s">
        <v>15</v>
      </c>
      <c r="BD468" s="23" t="s">
        <v>26</v>
      </c>
      <c r="BE468" s="23" t="s">
        <v>11</v>
      </c>
      <c r="BF468" s="23" t="s">
        <v>730</v>
      </c>
      <c r="BG468" s="23" t="s">
        <v>11</v>
      </c>
      <c r="BH468" s="23" t="s">
        <v>17</v>
      </c>
      <c r="BI468" s="23" t="s">
        <v>26</v>
      </c>
      <c r="BJ468" s="23"/>
      <c r="BK468" s="23" t="s">
        <v>11</v>
      </c>
      <c r="BL468" s="23" t="s">
        <v>11</v>
      </c>
      <c r="BM468" s="23" t="s">
        <v>11</v>
      </c>
      <c r="BN468" s="23"/>
      <c r="BO468" s="24">
        <v>0</v>
      </c>
      <c r="BP468" s="24">
        <v>245</v>
      </c>
      <c r="BQ468" s="24">
        <v>219.7</v>
      </c>
      <c r="BR468" s="24">
        <v>236</v>
      </c>
      <c r="BS468" s="24">
        <v>200</v>
      </c>
      <c r="BT468" s="23"/>
      <c r="BU468" s="23"/>
      <c r="BV468" s="24">
        <v>15.57</v>
      </c>
      <c r="BW468" s="24">
        <v>0.21</v>
      </c>
      <c r="BX468" s="23"/>
      <c r="BY468" s="24">
        <v>0.2</v>
      </c>
      <c r="BZ468" s="27">
        <v>0.21</v>
      </c>
      <c r="CA468" s="27">
        <v>0.2</v>
      </c>
      <c r="CB468" s="25"/>
      <c r="CC468" s="25"/>
      <c r="CD468" s="28">
        <v>15.58</v>
      </c>
      <c r="CE468" s="28">
        <v>0.22</v>
      </c>
      <c r="CF468" s="25"/>
      <c r="CG468" s="28">
        <v>0.21</v>
      </c>
      <c r="CH468" s="28">
        <v>22.66</v>
      </c>
      <c r="CI468" s="28">
        <v>0.5</v>
      </c>
      <c r="CJ468" s="28">
        <v>0.5</v>
      </c>
      <c r="CK468" s="28">
        <v>0</v>
      </c>
      <c r="CL468" s="28">
        <v>0</v>
      </c>
      <c r="CM468" s="28">
        <v>0.5</v>
      </c>
      <c r="CN468" s="25"/>
      <c r="CO468" s="28">
        <v>0</v>
      </c>
      <c r="CP468" s="30" t="s">
        <v>5</v>
      </c>
      <c r="CQ468" s="8">
        <f t="shared" si="78"/>
        <v>8797.4549310710481</v>
      </c>
      <c r="CR468" s="8">
        <f t="shared" si="79"/>
        <v>24</v>
      </c>
      <c r="CS468" s="8">
        <f t="shared" si="80"/>
        <v>2.5</v>
      </c>
      <c r="CT468" s="8">
        <f t="shared" si="81"/>
        <v>30</v>
      </c>
      <c r="CU468" s="8">
        <f t="shared" si="82"/>
        <v>200</v>
      </c>
      <c r="CV468" s="10">
        <f t="shared" si="83"/>
        <v>57758.75</v>
      </c>
      <c r="CW468" s="10">
        <f t="shared" si="86"/>
        <v>57.758749999999999</v>
      </c>
      <c r="CX468" s="8" t="str">
        <f t="shared" si="84"/>
        <v>No</v>
      </c>
      <c r="CY468" s="30" t="s">
        <v>11</v>
      </c>
      <c r="CZ468" s="30" t="s">
        <v>11</v>
      </c>
      <c r="DA468" s="31" t="s">
        <v>11</v>
      </c>
      <c r="DB468" s="31" t="s">
        <v>11</v>
      </c>
      <c r="DC468" s="8" t="str">
        <f t="shared" si="85"/>
        <v>No</v>
      </c>
      <c r="DD468" s="8" t="s">
        <v>11</v>
      </c>
      <c r="DE468" s="30" t="s">
        <v>11</v>
      </c>
      <c r="DF468" s="10">
        <f t="shared" si="87"/>
        <v>48.933359999999993</v>
      </c>
      <c r="DG468" s="9">
        <f>IF(S468&lt;Monitors!$H$4,(S468*Monitors!$I$4)+Monitors!$J$4,IF(S468&lt;Monitors!$H$5,(S468*Monitors!$I$5)+Monitors!$J$5,IF(S468&lt;Monitors!$H$6,(S468*Monitors!$I$6)+Monitors!$J$6,IF(S468&lt;Monitors!$H$7,(Monitors!$I$7*S468)+Monitors!$J$7,IF(S468&lt;Monitors!$H$8,(S468*Monitors!$I$8)+Monitors!$J$8,IF(S468&lt;Monitors!$H$9,(S468*Monitors!$I$9)+Monitors!$J$9,IF(S468&lt;Monitors!$H$10,(S468*Monitors!$I$10)+Monitors!$J$10,IF(S468&lt;Monitors!$H$11,(S468*Monitors!$I$11)+Monitors!$J$11,Monitors!$J$12))))))))</f>
        <v>40.150000000000006</v>
      </c>
      <c r="DH468" s="10">
        <f>$DF468-(Monitors!$B$4*'All Data'!$W468)</f>
        <v>36.219739999999994</v>
      </c>
      <c r="DI468" s="10">
        <f>IF($CX468="Yes",DH468-(Monitors!$E$4*(DG468+(Monitors!$B$4*'All Data'!$W468))),'All Data'!DH468)</f>
        <v>36.219739999999994</v>
      </c>
      <c r="DJ468" s="10">
        <f>IF(DD468="Yes",'All Data'!DI468-(DG468*Monitors!$C$4),'All Data'!DI468)</f>
        <v>36.219739999999994</v>
      </c>
      <c r="DK468" s="10">
        <f>IF($DE468="Yes",DJ468-(DG468*Monitors!$D$4),'All Data'!DJ468)</f>
        <v>36.219739999999994</v>
      </c>
      <c r="DL468" s="10">
        <f>IF($CZ468="Yes",DK468-Monitors!$C$7,'All Data'!DK468)</f>
        <v>36.219739999999994</v>
      </c>
      <c r="DM468" s="10">
        <f>IF($DA468="Yes",DL468-Monitors!$D$7,'All Data'!DL468)</f>
        <v>36.219739999999994</v>
      </c>
      <c r="DN468" s="10">
        <f>IF(DB468="Yes",DM468-((DG468+(W468*Monitors!$B$4))*Monitors!$F$4),'All Data'!DM468)</f>
        <v>36.219739999999994</v>
      </c>
      <c r="DO468" s="8" t="str">
        <f t="shared" si="88"/>
        <v>Yes</v>
      </c>
      <c r="DP468" s="10">
        <v>2.3103500000000001</v>
      </c>
      <c r="DQ468" s="10">
        <v>13.259650000000001</v>
      </c>
      <c r="DR468" s="10">
        <v>13.259650000000001</v>
      </c>
      <c r="DS468" s="9">
        <v>22.388592745571916</v>
      </c>
      <c r="DT468" s="9" t="s">
        <v>23</v>
      </c>
      <c r="DU468" s="14">
        <v>0</v>
      </c>
    </row>
    <row r="469" spans="1:125" ht="18" customHeight="1">
      <c r="A469" s="29">
        <v>468</v>
      </c>
      <c r="B469" s="29">
        <v>21</v>
      </c>
      <c r="C469" s="29">
        <v>249</v>
      </c>
      <c r="D469" s="21">
        <v>41815</v>
      </c>
      <c r="E469" s="21">
        <v>42037</v>
      </c>
      <c r="F469" s="21">
        <v>42045</v>
      </c>
      <c r="G469" s="20" t="s">
        <v>233</v>
      </c>
      <c r="H469" s="20"/>
      <c r="I469" s="22">
        <v>6</v>
      </c>
      <c r="J469" s="20" t="s">
        <v>5</v>
      </c>
      <c r="K469" s="20" t="s">
        <v>26</v>
      </c>
      <c r="L469" s="20" t="s">
        <v>6</v>
      </c>
      <c r="M469" s="23" t="s">
        <v>26</v>
      </c>
      <c r="N469" s="23" t="s">
        <v>7</v>
      </c>
      <c r="O469" s="23" t="s">
        <v>26</v>
      </c>
      <c r="P469" s="24">
        <v>11.5</v>
      </c>
      <c r="Q469" s="24">
        <v>20.5</v>
      </c>
      <c r="R469" s="24">
        <v>23.6</v>
      </c>
      <c r="S469" s="24">
        <v>235.75</v>
      </c>
      <c r="T469" s="24">
        <v>1.78</v>
      </c>
      <c r="U469" s="24">
        <v>1080</v>
      </c>
      <c r="V469" s="24">
        <v>1920</v>
      </c>
      <c r="W469" s="24">
        <v>2.0739999999999998</v>
      </c>
      <c r="X469" s="23" t="s">
        <v>47</v>
      </c>
      <c r="Y469" s="23" t="s">
        <v>47</v>
      </c>
      <c r="Z469" s="24">
        <v>8798</v>
      </c>
      <c r="AA469" s="24">
        <v>60</v>
      </c>
      <c r="AB469" s="24">
        <v>160</v>
      </c>
      <c r="AC469" s="24">
        <v>160</v>
      </c>
      <c r="AD469" s="23" t="s">
        <v>300</v>
      </c>
      <c r="AE469" s="23" t="s">
        <v>23</v>
      </c>
      <c r="AF469" s="23" t="s">
        <v>11</v>
      </c>
      <c r="AG469" s="23" t="s">
        <v>26</v>
      </c>
      <c r="AH469" s="23" t="s">
        <v>26</v>
      </c>
      <c r="AI469" s="23" t="s">
        <v>12</v>
      </c>
      <c r="AJ469" s="23" t="s">
        <v>23</v>
      </c>
      <c r="AK469" s="23" t="s">
        <v>23</v>
      </c>
      <c r="AL469" s="23" t="s">
        <v>25</v>
      </c>
      <c r="AM469" s="23" t="s">
        <v>26</v>
      </c>
      <c r="AN469" s="23" t="s">
        <v>14</v>
      </c>
      <c r="AO469" s="23" t="s">
        <v>26</v>
      </c>
      <c r="AP469" s="23" t="s">
        <v>14</v>
      </c>
      <c r="AQ469" s="23" t="s">
        <v>26</v>
      </c>
      <c r="AR469" s="23"/>
      <c r="AS469" s="23" t="s">
        <v>25</v>
      </c>
      <c r="AT469" s="23" t="s">
        <v>26</v>
      </c>
      <c r="AU469" s="23" t="s">
        <v>14</v>
      </c>
      <c r="AV469" s="25" t="s">
        <v>26</v>
      </c>
      <c r="AW469" s="25" t="s">
        <v>26</v>
      </c>
      <c r="AX469" s="26">
        <v>23.6</v>
      </c>
      <c r="AY469" s="26">
        <v>235.75</v>
      </c>
      <c r="AZ469" s="25" t="s">
        <v>14</v>
      </c>
      <c r="BA469" s="25" t="s">
        <v>14</v>
      </c>
      <c r="BB469" s="23" t="s">
        <v>26</v>
      </c>
      <c r="BC469" s="23" t="s">
        <v>15</v>
      </c>
      <c r="BD469" s="23" t="s">
        <v>26</v>
      </c>
      <c r="BE469" s="23" t="s">
        <v>11</v>
      </c>
      <c r="BF469" s="23" t="s">
        <v>730</v>
      </c>
      <c r="BG469" s="23" t="s">
        <v>11</v>
      </c>
      <c r="BH469" s="23" t="s">
        <v>17</v>
      </c>
      <c r="BI469" s="23" t="s">
        <v>26</v>
      </c>
      <c r="BJ469" s="23"/>
      <c r="BK469" s="23" t="s">
        <v>11</v>
      </c>
      <c r="BL469" s="23" t="s">
        <v>11</v>
      </c>
      <c r="BM469" s="23" t="s">
        <v>11</v>
      </c>
      <c r="BN469" s="23"/>
      <c r="BO469" s="24">
        <v>0</v>
      </c>
      <c r="BP469" s="24">
        <v>245</v>
      </c>
      <c r="BQ469" s="24">
        <v>219.7</v>
      </c>
      <c r="BR469" s="24">
        <v>236</v>
      </c>
      <c r="BS469" s="24">
        <v>200</v>
      </c>
      <c r="BT469" s="23"/>
      <c r="BU469" s="23"/>
      <c r="BV469" s="24">
        <v>15.57</v>
      </c>
      <c r="BW469" s="24">
        <v>0.21</v>
      </c>
      <c r="BX469" s="23"/>
      <c r="BY469" s="24">
        <v>0.2</v>
      </c>
      <c r="BZ469" s="27">
        <v>0.21</v>
      </c>
      <c r="CA469" s="27">
        <v>0.2</v>
      </c>
      <c r="CB469" s="25"/>
      <c r="CC469" s="25"/>
      <c r="CD469" s="28">
        <v>15.58</v>
      </c>
      <c r="CE469" s="28">
        <v>0.22</v>
      </c>
      <c r="CF469" s="25"/>
      <c r="CG469" s="28">
        <v>0.21</v>
      </c>
      <c r="CH469" s="28">
        <v>22.66</v>
      </c>
      <c r="CI469" s="28">
        <v>0.5</v>
      </c>
      <c r="CJ469" s="28">
        <v>0.5</v>
      </c>
      <c r="CK469" s="28">
        <v>0</v>
      </c>
      <c r="CL469" s="28">
        <v>0</v>
      </c>
      <c r="CM469" s="28">
        <v>0.5</v>
      </c>
      <c r="CN469" s="25"/>
      <c r="CO469" s="28">
        <v>0</v>
      </c>
      <c r="CP469" s="30" t="s">
        <v>5</v>
      </c>
      <c r="CQ469" s="8">
        <f t="shared" si="78"/>
        <v>8797.4549310710481</v>
      </c>
      <c r="CR469" s="8">
        <f t="shared" si="79"/>
        <v>24</v>
      </c>
      <c r="CS469" s="8">
        <f t="shared" si="80"/>
        <v>2.5</v>
      </c>
      <c r="CT469" s="8">
        <f t="shared" si="81"/>
        <v>30</v>
      </c>
      <c r="CU469" s="8">
        <f t="shared" si="82"/>
        <v>200</v>
      </c>
      <c r="CV469" s="10">
        <f t="shared" si="83"/>
        <v>57758.75</v>
      </c>
      <c r="CW469" s="10">
        <f t="shared" si="86"/>
        <v>57.758749999999999</v>
      </c>
      <c r="CX469" s="8" t="str">
        <f t="shared" si="84"/>
        <v>No</v>
      </c>
      <c r="CY469" s="30" t="s">
        <v>11</v>
      </c>
      <c r="CZ469" s="30" t="s">
        <v>11</v>
      </c>
      <c r="DA469" s="31" t="s">
        <v>11</v>
      </c>
      <c r="DB469" s="31" t="s">
        <v>11</v>
      </c>
      <c r="DC469" s="8" t="str">
        <f t="shared" si="85"/>
        <v>No</v>
      </c>
      <c r="DD469" s="8" t="s">
        <v>11</v>
      </c>
      <c r="DE469" s="30" t="s">
        <v>11</v>
      </c>
      <c r="DF469" s="10">
        <f t="shared" si="87"/>
        <v>48.933359999999993</v>
      </c>
      <c r="DG469" s="9">
        <f>IF(S469&lt;Monitors!$H$4,(S469*Monitors!$I$4)+Monitors!$J$4,IF(S469&lt;Monitors!$H$5,(S469*Monitors!$I$5)+Monitors!$J$5,IF(S469&lt;Monitors!$H$6,(S469*Monitors!$I$6)+Monitors!$J$6,IF(S469&lt;Monitors!$H$7,(Monitors!$I$7*S469)+Monitors!$J$7,IF(S469&lt;Monitors!$H$8,(S469*Monitors!$I$8)+Monitors!$J$8,IF(S469&lt;Monitors!$H$9,(S469*Monitors!$I$9)+Monitors!$J$9,IF(S469&lt;Monitors!$H$10,(S469*Monitors!$I$10)+Monitors!$J$10,IF(S469&lt;Monitors!$H$11,(S469*Monitors!$I$11)+Monitors!$J$11,Monitors!$J$12))))))))</f>
        <v>40.150000000000006</v>
      </c>
      <c r="DH469" s="10">
        <f>$DF469-(Monitors!$B$4*'All Data'!$W469)</f>
        <v>36.219739999999994</v>
      </c>
      <c r="DI469" s="10">
        <f>IF($CX469="Yes",DH469-(Monitors!$E$4*(DG469+(Monitors!$B$4*'All Data'!$W469))),'All Data'!DH469)</f>
        <v>36.219739999999994</v>
      </c>
      <c r="DJ469" s="10">
        <f>IF(DD469="Yes",'All Data'!DI469-(DG469*Monitors!$C$4),'All Data'!DI469)</f>
        <v>36.219739999999994</v>
      </c>
      <c r="DK469" s="10">
        <f>IF($DE469="Yes",DJ469-(DG469*Monitors!$D$4),'All Data'!DJ469)</f>
        <v>36.219739999999994</v>
      </c>
      <c r="DL469" s="10">
        <f>IF($CZ469="Yes",DK469-Monitors!$C$7,'All Data'!DK469)</f>
        <v>36.219739999999994</v>
      </c>
      <c r="DM469" s="10">
        <f>IF($DA469="Yes",DL469-Monitors!$D$7,'All Data'!DL469)</f>
        <v>36.219739999999994</v>
      </c>
      <c r="DN469" s="10">
        <f>IF(DB469="Yes",DM469-((DG469+(W469*Monitors!$B$4))*Monitors!$F$4),'All Data'!DM469)</f>
        <v>36.219739999999994</v>
      </c>
      <c r="DO469" s="8" t="str">
        <f t="shared" si="88"/>
        <v>Yes</v>
      </c>
      <c r="DP469" s="10">
        <v>2.3103500000000001</v>
      </c>
      <c r="DQ469" s="10">
        <v>13.259650000000001</v>
      </c>
      <c r="DR469" s="10">
        <v>13.259650000000001</v>
      </c>
      <c r="DS469" s="9">
        <v>22.388592745571916</v>
      </c>
      <c r="DT469" s="9" t="s">
        <v>23</v>
      </c>
      <c r="DU469" s="14">
        <v>0</v>
      </c>
    </row>
    <row r="470" spans="1:125" ht="18" customHeight="1">
      <c r="A470" s="29">
        <v>469</v>
      </c>
      <c r="B470" s="29">
        <v>13</v>
      </c>
      <c r="C470" s="29">
        <v>968</v>
      </c>
      <c r="D470" s="21">
        <v>42186</v>
      </c>
      <c r="E470" s="21">
        <v>42093</v>
      </c>
      <c r="F470" s="21">
        <v>42094</v>
      </c>
      <c r="G470" s="20"/>
      <c r="H470" s="20"/>
      <c r="I470" s="22">
        <v>6</v>
      </c>
      <c r="J470" s="20" t="s">
        <v>5</v>
      </c>
      <c r="K470" s="20"/>
      <c r="L470" s="20" t="s">
        <v>6</v>
      </c>
      <c r="M470" s="23"/>
      <c r="N470" s="23" t="s">
        <v>7</v>
      </c>
      <c r="O470" s="23"/>
      <c r="P470" s="24">
        <v>10.5</v>
      </c>
      <c r="Q470" s="24">
        <v>18.7</v>
      </c>
      <c r="R470" s="24">
        <v>21.5</v>
      </c>
      <c r="S470" s="24">
        <v>197.6</v>
      </c>
      <c r="T470" s="24">
        <v>1.78</v>
      </c>
      <c r="U470" s="24">
        <v>1080</v>
      </c>
      <c r="V470" s="24">
        <v>1920</v>
      </c>
      <c r="W470" s="24">
        <v>2.0739999999999998</v>
      </c>
      <c r="X470" s="23" t="s">
        <v>47</v>
      </c>
      <c r="Y470" s="23" t="s">
        <v>47</v>
      </c>
      <c r="Z470" s="24">
        <v>10494</v>
      </c>
      <c r="AA470" s="24">
        <v>60</v>
      </c>
      <c r="AB470" s="24">
        <v>178</v>
      </c>
      <c r="AC470" s="24">
        <v>178</v>
      </c>
      <c r="AD470" s="23" t="s">
        <v>10</v>
      </c>
      <c r="AE470" s="23" t="s">
        <v>11</v>
      </c>
      <c r="AF470" s="23" t="s">
        <v>11</v>
      </c>
      <c r="AG470" s="23"/>
      <c r="AH470" s="23"/>
      <c r="AI470" s="23" t="s">
        <v>12</v>
      </c>
      <c r="AJ470" s="23" t="s">
        <v>11</v>
      </c>
      <c r="AK470" s="23" t="s">
        <v>23</v>
      </c>
      <c r="AL470" s="23" t="s">
        <v>655</v>
      </c>
      <c r="AM470" s="23" t="s">
        <v>1200</v>
      </c>
      <c r="AN470" s="23" t="s">
        <v>72</v>
      </c>
      <c r="AO470" s="23"/>
      <c r="AP470" s="23" t="s">
        <v>36</v>
      </c>
      <c r="AQ470" s="23"/>
      <c r="AR470" s="23"/>
      <c r="AS470" s="23" t="s">
        <v>655</v>
      </c>
      <c r="AT470" s="23" t="s">
        <v>1200</v>
      </c>
      <c r="AU470" s="23" t="s">
        <v>83</v>
      </c>
      <c r="AV470" s="25"/>
      <c r="AW470" s="25"/>
      <c r="AX470" s="26">
        <v>21.5</v>
      </c>
      <c r="AY470" s="26">
        <v>197.6</v>
      </c>
      <c r="AZ470" s="25" t="s">
        <v>72</v>
      </c>
      <c r="BA470" s="25" t="s">
        <v>83</v>
      </c>
      <c r="BB470" s="23"/>
      <c r="BC470" s="23" t="s">
        <v>15</v>
      </c>
      <c r="BD470" s="23"/>
      <c r="BE470" s="23" t="s">
        <v>11</v>
      </c>
      <c r="BF470" s="23" t="s">
        <v>153</v>
      </c>
      <c r="BG470" s="23" t="s">
        <v>11</v>
      </c>
      <c r="BH470" s="23" t="s">
        <v>17</v>
      </c>
      <c r="BI470" s="23"/>
      <c r="BJ470" s="23" t="s">
        <v>18</v>
      </c>
      <c r="BK470" s="23" t="s">
        <v>11</v>
      </c>
      <c r="BL470" s="23" t="s">
        <v>11</v>
      </c>
      <c r="BM470" s="23"/>
      <c r="BN470" s="23"/>
      <c r="BO470" s="24">
        <v>4.3</v>
      </c>
      <c r="BP470" s="24">
        <v>267.7</v>
      </c>
      <c r="BQ470" s="24">
        <v>250</v>
      </c>
      <c r="BR470" s="24">
        <v>252.3</v>
      </c>
      <c r="BS470" s="24">
        <v>200.4</v>
      </c>
      <c r="BT470" s="23"/>
      <c r="BU470" s="23"/>
      <c r="BV470" s="24">
        <v>15.59</v>
      </c>
      <c r="BW470" s="24">
        <v>0.61</v>
      </c>
      <c r="BX470" s="24">
        <v>0.16</v>
      </c>
      <c r="BY470" s="24">
        <v>0.15</v>
      </c>
      <c r="BZ470" s="27">
        <v>0.61</v>
      </c>
      <c r="CA470" s="27">
        <v>0.15</v>
      </c>
      <c r="CB470" s="25"/>
      <c r="CC470" s="25"/>
      <c r="CD470" s="28">
        <v>15.67</v>
      </c>
      <c r="CE470" s="28">
        <v>0.66</v>
      </c>
      <c r="CF470" s="28">
        <v>0.2</v>
      </c>
      <c r="CG470" s="28">
        <v>0.19</v>
      </c>
      <c r="CH470" s="28">
        <v>21.1</v>
      </c>
      <c r="CI470" s="28">
        <v>1</v>
      </c>
      <c r="CJ470" s="28">
        <v>0.5</v>
      </c>
      <c r="CK470" s="25"/>
      <c r="CL470" s="25"/>
      <c r="CM470" s="28">
        <v>0.48</v>
      </c>
      <c r="CN470" s="25"/>
      <c r="CO470" s="28">
        <v>0</v>
      </c>
      <c r="CP470" s="30" t="s">
        <v>5</v>
      </c>
      <c r="CQ470" s="8">
        <f t="shared" si="78"/>
        <v>10495.951417004047</v>
      </c>
      <c r="CR470" s="8">
        <f t="shared" si="79"/>
        <v>22</v>
      </c>
      <c r="CS470" s="8">
        <f t="shared" si="80"/>
        <v>2.5</v>
      </c>
      <c r="CT470" s="8">
        <f t="shared" si="81"/>
        <v>30</v>
      </c>
      <c r="CU470" s="8">
        <f t="shared" si="82"/>
        <v>200</v>
      </c>
      <c r="CV470" s="10">
        <f t="shared" si="83"/>
        <v>52897.52</v>
      </c>
      <c r="CW470" s="10">
        <f t="shared" si="86"/>
        <v>52.89752</v>
      </c>
      <c r="CX470" s="8" t="str">
        <f t="shared" si="84"/>
        <v>No</v>
      </c>
      <c r="CY470" s="30" t="s">
        <v>11</v>
      </c>
      <c r="CZ470" s="30" t="s">
        <v>11</v>
      </c>
      <c r="DA470" s="31" t="s">
        <v>11</v>
      </c>
      <c r="DB470" s="31" t="s">
        <v>11</v>
      </c>
      <c r="DC470" s="8" t="str">
        <f t="shared" si="85"/>
        <v>No</v>
      </c>
      <c r="DD470" s="8" t="s">
        <v>11</v>
      </c>
      <c r="DE470" s="30" t="s">
        <v>11</v>
      </c>
      <c r="DF470" s="10">
        <f t="shared" si="87"/>
        <v>51.272279999999995</v>
      </c>
      <c r="DG470" s="9">
        <f>IF(S470&lt;Monitors!$H$4,(S470*Monitors!$I$4)+Monitors!$J$4,IF(S470&lt;Monitors!$H$5,(S470*Monitors!$I$5)+Monitors!$J$5,IF(S470&lt;Monitors!$H$6,(S470*Monitors!$I$6)+Monitors!$J$6,IF(S470&lt;Monitors!$H$7,(Monitors!$I$7*S470)+Monitors!$J$7,IF(S470&lt;Monitors!$H$8,(S470*Monitors!$I$8)+Monitors!$J$8,IF(S470&lt;Monitors!$H$9,(S470*Monitors!$I$9)+Monitors!$J$9,IF(S470&lt;Monitors!$H$10,(S470*Monitors!$I$10)+Monitors!$J$10,IF(S470&lt;Monitors!$H$11,(S470*Monitors!$I$11)+Monitors!$J$11,Monitors!$J$12))))))))</f>
        <v>37.879999999999995</v>
      </c>
      <c r="DH470" s="10">
        <f>$DF470-(Monitors!$B$4*'All Data'!$W470)</f>
        <v>38.558659999999996</v>
      </c>
      <c r="DI470" s="10">
        <f>IF($CX470="Yes",DH470-(Monitors!$E$4*(DG470+(Monitors!$B$4*'All Data'!$W470))),'All Data'!DH470)</f>
        <v>38.558659999999996</v>
      </c>
      <c r="DJ470" s="10">
        <f>IF(DD470="Yes",'All Data'!DI470-(DG470*Monitors!$C$4),'All Data'!DI470)</f>
        <v>38.558659999999996</v>
      </c>
      <c r="DK470" s="10">
        <f>IF($DE470="Yes",DJ470-(DG470*Monitors!$D$4),'All Data'!DJ470)</f>
        <v>38.558659999999996</v>
      </c>
      <c r="DL470" s="10">
        <f>IF($CZ470="Yes",DK470-Monitors!$C$7,'All Data'!DK470)</f>
        <v>38.558659999999996</v>
      </c>
      <c r="DM470" s="10">
        <f>IF($DA470="Yes",DL470-Monitors!$D$7,'All Data'!DL470)</f>
        <v>38.558659999999996</v>
      </c>
      <c r="DN470" s="10">
        <f>IF(DB470="Yes",DM470-((DG470+(W470*Monitors!$B$4))*Monitors!$F$4),'All Data'!DM470)</f>
        <v>38.558659999999996</v>
      </c>
      <c r="DO470" s="8" t="str">
        <f t="shared" si="88"/>
        <v>No</v>
      </c>
      <c r="DP470" s="10">
        <v>2.1159007999999999</v>
      </c>
      <c r="DQ470" s="10">
        <v>13.474099199999999</v>
      </c>
      <c r="DR470" s="10">
        <v>13.474099199999999</v>
      </c>
      <c r="DS470" s="9">
        <v>18.811673197408837</v>
      </c>
      <c r="DT470" s="9" t="s">
        <v>23</v>
      </c>
      <c r="DU470" s="14">
        <v>0</v>
      </c>
    </row>
    <row r="471" spans="1:125" ht="18" customHeight="1">
      <c r="A471" s="29">
        <v>470</v>
      </c>
      <c r="B471" s="29">
        <v>26</v>
      </c>
      <c r="C471" s="29">
        <v>825</v>
      </c>
      <c r="D471" s="21">
        <v>41308</v>
      </c>
      <c r="E471" s="21">
        <v>41396</v>
      </c>
      <c r="F471" s="21">
        <v>41443</v>
      </c>
      <c r="G471" s="20" t="s">
        <v>4</v>
      </c>
      <c r="H471" s="20" t="s">
        <v>879</v>
      </c>
      <c r="I471" s="22">
        <v>6</v>
      </c>
      <c r="J471" s="20" t="s">
        <v>5</v>
      </c>
      <c r="K471" s="20" t="s">
        <v>26</v>
      </c>
      <c r="L471" s="20" t="s">
        <v>27</v>
      </c>
      <c r="M471" s="23" t="s">
        <v>27</v>
      </c>
      <c r="N471" s="23" t="s">
        <v>7</v>
      </c>
      <c r="O471" s="23" t="s">
        <v>26</v>
      </c>
      <c r="P471" s="24">
        <v>11.5</v>
      </c>
      <c r="Q471" s="24">
        <v>20.5</v>
      </c>
      <c r="R471" s="24">
        <v>23.6</v>
      </c>
      <c r="S471" s="24">
        <v>235.75</v>
      </c>
      <c r="T471" s="24">
        <v>1.78</v>
      </c>
      <c r="U471" s="24">
        <v>1080</v>
      </c>
      <c r="V471" s="24">
        <v>1920</v>
      </c>
      <c r="W471" s="24">
        <v>2.0739999999999998</v>
      </c>
      <c r="X471" s="23" t="s">
        <v>47</v>
      </c>
      <c r="Y471" s="23" t="s">
        <v>47</v>
      </c>
      <c r="Z471" s="24">
        <v>8798</v>
      </c>
      <c r="AA471" s="24">
        <v>60</v>
      </c>
      <c r="AB471" s="24">
        <v>170</v>
      </c>
      <c r="AC471" s="24">
        <v>160</v>
      </c>
      <c r="AD471" s="23" t="s">
        <v>28</v>
      </c>
      <c r="AE471" s="23" t="s">
        <v>23</v>
      </c>
      <c r="AF471" s="23" t="s">
        <v>11</v>
      </c>
      <c r="AG471" s="23" t="s">
        <v>26</v>
      </c>
      <c r="AH471" s="23" t="s">
        <v>26</v>
      </c>
      <c r="AI471" s="23" t="s">
        <v>12</v>
      </c>
      <c r="AJ471" s="23" t="s">
        <v>11</v>
      </c>
      <c r="AK471" s="23" t="s">
        <v>23</v>
      </c>
      <c r="AL471" s="23" t="s">
        <v>25</v>
      </c>
      <c r="AM471" s="23" t="s">
        <v>26</v>
      </c>
      <c r="AN471" s="23" t="s">
        <v>14</v>
      </c>
      <c r="AO471" s="23" t="s">
        <v>26</v>
      </c>
      <c r="AP471" s="23" t="s">
        <v>14</v>
      </c>
      <c r="AQ471" s="23" t="s">
        <v>26</v>
      </c>
      <c r="AR471" s="23"/>
      <c r="AS471" s="23" t="s">
        <v>25</v>
      </c>
      <c r="AT471" s="23" t="s">
        <v>26</v>
      </c>
      <c r="AU471" s="23" t="s">
        <v>14</v>
      </c>
      <c r="AV471" s="25" t="s">
        <v>26</v>
      </c>
      <c r="AW471" s="25" t="s">
        <v>26</v>
      </c>
      <c r="AX471" s="26">
        <v>23.6</v>
      </c>
      <c r="AY471" s="26">
        <v>235.75</v>
      </c>
      <c r="AZ471" s="25" t="s">
        <v>14</v>
      </c>
      <c r="BA471" s="25" t="s">
        <v>14</v>
      </c>
      <c r="BB471" s="23" t="s">
        <v>26</v>
      </c>
      <c r="BC471" s="23" t="s">
        <v>15</v>
      </c>
      <c r="BD471" s="23" t="s">
        <v>26</v>
      </c>
      <c r="BE471" s="23" t="s">
        <v>11</v>
      </c>
      <c r="BF471" s="23" t="s">
        <v>730</v>
      </c>
      <c r="BG471" s="23" t="s">
        <v>11</v>
      </c>
      <c r="BH471" s="23" t="s">
        <v>17</v>
      </c>
      <c r="BI471" s="23" t="s">
        <v>26</v>
      </c>
      <c r="BJ471" s="23"/>
      <c r="BK471" s="23" t="s">
        <v>11</v>
      </c>
      <c r="BL471" s="23" t="s">
        <v>11</v>
      </c>
      <c r="BM471" s="23" t="s">
        <v>11</v>
      </c>
      <c r="BN471" s="23"/>
      <c r="BO471" s="24">
        <v>15.7</v>
      </c>
      <c r="BP471" s="24">
        <v>325</v>
      </c>
      <c r="BQ471" s="24">
        <v>300</v>
      </c>
      <c r="BR471" s="24">
        <v>237</v>
      </c>
      <c r="BS471" s="24">
        <v>200</v>
      </c>
      <c r="BT471" s="23"/>
      <c r="BU471" s="23"/>
      <c r="BV471" s="24">
        <v>15.6</v>
      </c>
      <c r="BW471" s="24">
        <v>0.44</v>
      </c>
      <c r="BX471" s="23"/>
      <c r="BY471" s="24">
        <v>0.33</v>
      </c>
      <c r="BZ471" s="27">
        <v>0.44</v>
      </c>
      <c r="CA471" s="27">
        <v>0.33</v>
      </c>
      <c r="CB471" s="25"/>
      <c r="CC471" s="25"/>
      <c r="CD471" s="28">
        <v>15.7</v>
      </c>
      <c r="CE471" s="28">
        <v>0.45</v>
      </c>
      <c r="CF471" s="25"/>
      <c r="CG471" s="28">
        <v>0.37</v>
      </c>
      <c r="CH471" s="28">
        <v>22.66</v>
      </c>
      <c r="CI471" s="28">
        <v>0.5</v>
      </c>
      <c r="CJ471" s="28">
        <v>0.5</v>
      </c>
      <c r="CK471" s="28">
        <v>0</v>
      </c>
      <c r="CL471" s="28">
        <v>0</v>
      </c>
      <c r="CM471" s="28">
        <v>0.5</v>
      </c>
      <c r="CN471" s="25"/>
      <c r="CO471" s="28">
        <v>0</v>
      </c>
      <c r="CP471" s="30" t="s">
        <v>5</v>
      </c>
      <c r="CQ471" s="8">
        <f t="shared" si="78"/>
        <v>8797.4549310710481</v>
      </c>
      <c r="CR471" s="8">
        <f t="shared" si="79"/>
        <v>24</v>
      </c>
      <c r="CS471" s="8">
        <f t="shared" si="80"/>
        <v>2.5</v>
      </c>
      <c r="CT471" s="8">
        <f t="shared" si="81"/>
        <v>30</v>
      </c>
      <c r="CU471" s="8">
        <f t="shared" si="82"/>
        <v>300</v>
      </c>
      <c r="CV471" s="10">
        <f t="shared" si="83"/>
        <v>76618.75</v>
      </c>
      <c r="CW471" s="10">
        <f t="shared" si="86"/>
        <v>76.618750000000006</v>
      </c>
      <c r="CX471" s="8" t="str">
        <f t="shared" si="84"/>
        <v>No</v>
      </c>
      <c r="CY471" s="30" t="s">
        <v>11</v>
      </c>
      <c r="CZ471" s="30" t="s">
        <v>11</v>
      </c>
      <c r="DA471" s="31" t="s">
        <v>11</v>
      </c>
      <c r="DB471" s="31" t="s">
        <v>11</v>
      </c>
      <c r="DC471" s="8" t="str">
        <f t="shared" si="85"/>
        <v>No</v>
      </c>
      <c r="DD471" s="8" t="s">
        <v>11</v>
      </c>
      <c r="DE471" s="30" t="s">
        <v>11</v>
      </c>
      <c r="DF471" s="10">
        <f t="shared" si="87"/>
        <v>50.334960000000009</v>
      </c>
      <c r="DG471" s="9">
        <f>IF(S471&lt;Monitors!$H$4,(S471*Monitors!$I$4)+Monitors!$J$4,IF(S471&lt;Monitors!$H$5,(S471*Monitors!$I$5)+Monitors!$J$5,IF(S471&lt;Monitors!$H$6,(S471*Monitors!$I$6)+Monitors!$J$6,IF(S471&lt;Monitors!$H$7,(Monitors!$I$7*S471)+Monitors!$J$7,IF(S471&lt;Monitors!$H$8,(S471*Monitors!$I$8)+Monitors!$J$8,IF(S471&lt;Monitors!$H$9,(S471*Monitors!$I$9)+Monitors!$J$9,IF(S471&lt;Monitors!$H$10,(S471*Monitors!$I$10)+Monitors!$J$10,IF(S471&lt;Monitors!$H$11,(S471*Monitors!$I$11)+Monitors!$J$11,Monitors!$J$12))))))))</f>
        <v>40.150000000000006</v>
      </c>
      <c r="DH471" s="10">
        <f>$DF471-(Monitors!$B$4*'All Data'!$W471)</f>
        <v>37.621340000000011</v>
      </c>
      <c r="DI471" s="10">
        <f>IF($CX471="Yes",DH471-(Monitors!$E$4*(DG471+(Monitors!$B$4*'All Data'!$W471))),'All Data'!DH471)</f>
        <v>37.621340000000011</v>
      </c>
      <c r="DJ471" s="10">
        <f>IF(DD471="Yes",'All Data'!DI471-(DG471*Monitors!$C$4),'All Data'!DI471)</f>
        <v>37.621340000000011</v>
      </c>
      <c r="DK471" s="10">
        <f>IF($DE471="Yes",DJ471-(DG471*Monitors!$D$4),'All Data'!DJ471)</f>
        <v>37.621340000000011</v>
      </c>
      <c r="DL471" s="10">
        <f>IF($CZ471="Yes",DK471-Monitors!$C$7,'All Data'!DK471)</f>
        <v>37.621340000000011</v>
      </c>
      <c r="DM471" s="10">
        <f>IF($DA471="Yes",DL471-Monitors!$D$7,'All Data'!DL471)</f>
        <v>37.621340000000011</v>
      </c>
      <c r="DN471" s="10">
        <f>IF(DB471="Yes",DM471-((DG471+(W471*Monitors!$B$4))*Monitors!$F$4),'All Data'!DM471)</f>
        <v>37.621340000000011</v>
      </c>
      <c r="DO471" s="8" t="str">
        <f t="shared" si="88"/>
        <v>Yes</v>
      </c>
      <c r="DP471" s="10">
        <v>3.0647500000000001</v>
      </c>
      <c r="DQ471" s="10">
        <v>12.53525</v>
      </c>
      <c r="DR471" s="10">
        <v>12.53525</v>
      </c>
      <c r="DS471" s="9">
        <v>22.388592745571916</v>
      </c>
      <c r="DT471" s="9" t="s">
        <v>23</v>
      </c>
      <c r="DU471" s="14">
        <v>0</v>
      </c>
    </row>
    <row r="472" spans="1:125" ht="18" customHeight="1">
      <c r="A472" s="29">
        <v>471</v>
      </c>
      <c r="B472" s="29">
        <v>38</v>
      </c>
      <c r="C472" s="29">
        <v>1126</v>
      </c>
      <c r="D472" s="21">
        <v>41673</v>
      </c>
      <c r="E472" s="21">
        <v>41654</v>
      </c>
      <c r="F472" s="21">
        <v>41661</v>
      </c>
      <c r="G472" s="20" t="s">
        <v>4</v>
      </c>
      <c r="H472" s="20" t="s">
        <v>26</v>
      </c>
      <c r="I472" s="22">
        <v>6</v>
      </c>
      <c r="J472" s="20" t="s">
        <v>5</v>
      </c>
      <c r="K472" s="20" t="s">
        <v>26</v>
      </c>
      <c r="L472" s="20" t="s">
        <v>6</v>
      </c>
      <c r="M472" s="23" t="s">
        <v>26</v>
      </c>
      <c r="N472" s="23" t="s">
        <v>7</v>
      </c>
      <c r="O472" s="23" t="s">
        <v>26</v>
      </c>
      <c r="P472" s="24">
        <v>11.4</v>
      </c>
      <c r="Q472" s="24">
        <v>20.5</v>
      </c>
      <c r="R472" s="24">
        <v>23.6</v>
      </c>
      <c r="S472" s="24">
        <v>236.8</v>
      </c>
      <c r="T472" s="24">
        <v>1.78</v>
      </c>
      <c r="U472" s="24">
        <v>1080</v>
      </c>
      <c r="V472" s="24">
        <v>1920</v>
      </c>
      <c r="W472" s="24">
        <v>2.0739999999999998</v>
      </c>
      <c r="X472" s="23" t="s">
        <v>67</v>
      </c>
      <c r="Y472" s="23" t="s">
        <v>47</v>
      </c>
      <c r="Z472" s="24">
        <v>10405</v>
      </c>
      <c r="AA472" s="24">
        <v>60</v>
      </c>
      <c r="AB472" s="24">
        <v>170</v>
      </c>
      <c r="AC472" s="24">
        <v>160</v>
      </c>
      <c r="AD472" s="23" t="s">
        <v>28</v>
      </c>
      <c r="AE472" s="23" t="s">
        <v>11</v>
      </c>
      <c r="AF472" s="23" t="s">
        <v>11</v>
      </c>
      <c r="AG472" s="23" t="s">
        <v>26</v>
      </c>
      <c r="AH472" s="23" t="s">
        <v>26</v>
      </c>
      <c r="AI472" s="23" t="s">
        <v>12</v>
      </c>
      <c r="AJ472" s="23" t="s">
        <v>23</v>
      </c>
      <c r="AK472" s="23" t="s">
        <v>23</v>
      </c>
      <c r="AL472" s="23" t="s">
        <v>114</v>
      </c>
      <c r="AM472" s="23" t="s">
        <v>14</v>
      </c>
      <c r="AN472" s="23" t="s">
        <v>14</v>
      </c>
      <c r="AO472" s="23" t="s">
        <v>14</v>
      </c>
      <c r="AP472" s="23" t="s">
        <v>14</v>
      </c>
      <c r="AQ472" s="23" t="s">
        <v>14</v>
      </c>
      <c r="AR472" s="23"/>
      <c r="AS472" s="23" t="s">
        <v>114</v>
      </c>
      <c r="AT472" s="23" t="s">
        <v>14</v>
      </c>
      <c r="AU472" s="23" t="s">
        <v>14</v>
      </c>
      <c r="AV472" s="25" t="s">
        <v>14</v>
      </c>
      <c r="AW472" s="25" t="s">
        <v>14</v>
      </c>
      <c r="AX472" s="26">
        <v>23.6</v>
      </c>
      <c r="AY472" s="26">
        <v>236.8</v>
      </c>
      <c r="AZ472" s="25" t="s">
        <v>14</v>
      </c>
      <c r="BA472" s="25" t="s">
        <v>14</v>
      </c>
      <c r="BB472" s="23" t="s">
        <v>14</v>
      </c>
      <c r="BC472" s="23" t="s">
        <v>15</v>
      </c>
      <c r="BD472" s="23" t="s">
        <v>14</v>
      </c>
      <c r="BE472" s="23" t="s">
        <v>11</v>
      </c>
      <c r="BF472" s="23" t="s">
        <v>616</v>
      </c>
      <c r="BG472" s="23" t="s">
        <v>11</v>
      </c>
      <c r="BH472" s="23" t="s">
        <v>17</v>
      </c>
      <c r="BI472" s="23" t="s">
        <v>14</v>
      </c>
      <c r="BJ472" s="23"/>
      <c r="BK472" s="23" t="s">
        <v>11</v>
      </c>
      <c r="BL472" s="23" t="s">
        <v>11</v>
      </c>
      <c r="BM472" s="23" t="s">
        <v>11</v>
      </c>
      <c r="BN472" s="23"/>
      <c r="BO472" s="24">
        <v>16.3</v>
      </c>
      <c r="BP472" s="24">
        <v>271.10000000000002</v>
      </c>
      <c r="BQ472" s="24">
        <v>300</v>
      </c>
      <c r="BR472" s="24">
        <v>271.10000000000002</v>
      </c>
      <c r="BS472" s="24">
        <v>200</v>
      </c>
      <c r="BT472" s="23"/>
      <c r="BU472" s="23"/>
      <c r="BV472" s="24">
        <v>15.65</v>
      </c>
      <c r="BW472" s="24">
        <v>0.11</v>
      </c>
      <c r="BX472" s="23"/>
      <c r="BY472" s="24">
        <v>0.1</v>
      </c>
      <c r="BZ472" s="27">
        <v>0.11</v>
      </c>
      <c r="CA472" s="27">
        <v>0.1</v>
      </c>
      <c r="CB472" s="25"/>
      <c r="CC472" s="25"/>
      <c r="CD472" s="28">
        <v>15.79</v>
      </c>
      <c r="CE472" s="28">
        <v>0.12</v>
      </c>
      <c r="CF472" s="25"/>
      <c r="CG472" s="28">
        <v>0.12</v>
      </c>
      <c r="CH472" s="28">
        <v>22.46</v>
      </c>
      <c r="CI472" s="28">
        <v>0.5</v>
      </c>
      <c r="CJ472" s="28">
        <v>0.5</v>
      </c>
      <c r="CK472" s="28">
        <v>0</v>
      </c>
      <c r="CL472" s="28">
        <v>0</v>
      </c>
      <c r="CM472" s="28">
        <v>0.35</v>
      </c>
      <c r="CN472" s="25"/>
      <c r="CO472" s="28">
        <v>0</v>
      </c>
      <c r="CP472" s="30" t="s">
        <v>5</v>
      </c>
      <c r="CQ472" s="8">
        <f t="shared" si="78"/>
        <v>8758.4459459459449</v>
      </c>
      <c r="CR472" s="8">
        <f t="shared" si="79"/>
        <v>24</v>
      </c>
      <c r="CS472" s="8">
        <f t="shared" si="80"/>
        <v>2.5</v>
      </c>
      <c r="CT472" s="8">
        <f t="shared" si="81"/>
        <v>30</v>
      </c>
      <c r="CU472" s="8">
        <f t="shared" si="82"/>
        <v>200</v>
      </c>
      <c r="CV472" s="10">
        <f t="shared" si="83"/>
        <v>64196.48000000001</v>
      </c>
      <c r="CW472" s="10">
        <f t="shared" si="86"/>
        <v>64.196480000000008</v>
      </c>
      <c r="CX472" s="8" t="str">
        <f t="shared" si="84"/>
        <v>No</v>
      </c>
      <c r="CY472" s="30" t="s">
        <v>11</v>
      </c>
      <c r="CZ472" s="30" t="s">
        <v>11</v>
      </c>
      <c r="DA472" s="31" t="s">
        <v>11</v>
      </c>
      <c r="DB472" s="31" t="s">
        <v>11</v>
      </c>
      <c r="DC472" s="8" t="str">
        <f t="shared" si="85"/>
        <v>No</v>
      </c>
      <c r="DD472" s="8" t="s">
        <v>11</v>
      </c>
      <c r="DE472" s="30" t="s">
        <v>11</v>
      </c>
      <c r="DF472" s="10">
        <f t="shared" si="87"/>
        <v>48.609240000000007</v>
      </c>
      <c r="DG472" s="9">
        <f>IF(S472&lt;Monitors!$H$4,(S472*Monitors!$I$4)+Monitors!$J$4,IF(S472&lt;Monitors!$H$5,(S472*Monitors!$I$5)+Monitors!$J$5,IF(S472&lt;Monitors!$H$6,(S472*Monitors!$I$6)+Monitors!$J$6,IF(S472&lt;Monitors!$H$7,(Monitors!$I$7*S472)+Monitors!$J$7,IF(S472&lt;Monitors!$H$8,(S472*Monitors!$I$8)+Monitors!$J$8,IF(S472&lt;Monitors!$H$9,(S472*Monitors!$I$9)+Monitors!$J$9,IF(S472&lt;Monitors!$H$10,(S472*Monitors!$I$10)+Monitors!$J$10,IF(S472&lt;Monitors!$H$11,(S472*Monitors!$I$11)+Monitors!$J$11,Monitors!$J$12))))))))</f>
        <v>40.360000000000007</v>
      </c>
      <c r="DH472" s="10">
        <f>$DF472-(Monitors!$B$4*'All Data'!$W472)</f>
        <v>35.895620000000008</v>
      </c>
      <c r="DI472" s="10">
        <f>IF($CX472="Yes",DH472-(Monitors!$E$4*(DG472+(Monitors!$B$4*'All Data'!$W472))),'All Data'!DH472)</f>
        <v>35.895620000000008</v>
      </c>
      <c r="DJ472" s="10">
        <f>IF(DD472="Yes",'All Data'!DI472-(DG472*Monitors!$C$4),'All Data'!DI472)</f>
        <v>35.895620000000008</v>
      </c>
      <c r="DK472" s="10">
        <f>IF($DE472="Yes",DJ472-(DG472*Monitors!$D$4),'All Data'!DJ472)</f>
        <v>35.895620000000008</v>
      </c>
      <c r="DL472" s="10">
        <f>IF($CZ472="Yes",DK472-Monitors!$C$7,'All Data'!DK472)</f>
        <v>35.895620000000008</v>
      </c>
      <c r="DM472" s="10">
        <f>IF($DA472="Yes",DL472-Monitors!$D$7,'All Data'!DL472)</f>
        <v>35.895620000000008</v>
      </c>
      <c r="DN472" s="10">
        <f>IF(DB472="Yes",DM472-((DG472+(W472*Monitors!$B$4))*Monitors!$F$4),'All Data'!DM472)</f>
        <v>35.895620000000008</v>
      </c>
      <c r="DO472" s="8" t="str">
        <f t="shared" si="88"/>
        <v>Yes</v>
      </c>
      <c r="DP472" s="10">
        <v>2.5678592000000005</v>
      </c>
      <c r="DQ472" s="10">
        <v>13.082140799999999</v>
      </c>
      <c r="DR472" s="10">
        <v>13.082140799999999</v>
      </c>
      <c r="DS472" s="9">
        <v>22.486645478379423</v>
      </c>
      <c r="DT472" s="9" t="s">
        <v>23</v>
      </c>
      <c r="DU472" s="14">
        <v>0</v>
      </c>
    </row>
    <row r="473" spans="1:125" ht="18" customHeight="1">
      <c r="A473" s="29">
        <v>472</v>
      </c>
      <c r="B473" s="29">
        <v>47</v>
      </c>
      <c r="C473" s="29">
        <v>89</v>
      </c>
      <c r="D473" s="21">
        <v>41729</v>
      </c>
      <c r="E473" s="21">
        <v>41730</v>
      </c>
      <c r="F473" s="21">
        <v>41736</v>
      </c>
      <c r="G473" s="20" t="s">
        <v>4</v>
      </c>
      <c r="H473" s="20" t="s">
        <v>26</v>
      </c>
      <c r="I473" s="22">
        <v>6</v>
      </c>
      <c r="J473" s="20" t="s">
        <v>5</v>
      </c>
      <c r="K473" s="20" t="s">
        <v>26</v>
      </c>
      <c r="L473" s="20" t="s">
        <v>27</v>
      </c>
      <c r="M473" s="23" t="s">
        <v>27</v>
      </c>
      <c r="N473" s="23" t="s">
        <v>7</v>
      </c>
      <c r="O473" s="23" t="s">
        <v>26</v>
      </c>
      <c r="P473" s="24">
        <v>10.6</v>
      </c>
      <c r="Q473" s="24">
        <v>18.8</v>
      </c>
      <c r="R473" s="24">
        <v>21.5</v>
      </c>
      <c r="S473" s="24">
        <v>198.38</v>
      </c>
      <c r="T473" s="24">
        <v>1.78</v>
      </c>
      <c r="U473" s="24">
        <v>1080</v>
      </c>
      <c r="V473" s="24">
        <v>1920</v>
      </c>
      <c r="W473" s="24">
        <v>2.0739999999999998</v>
      </c>
      <c r="X473" s="23" t="s">
        <v>47</v>
      </c>
      <c r="Y473" s="23" t="s">
        <v>47</v>
      </c>
      <c r="Z473" s="24">
        <v>9565</v>
      </c>
      <c r="AA473" s="24">
        <v>60</v>
      </c>
      <c r="AB473" s="24">
        <v>170</v>
      </c>
      <c r="AC473" s="24">
        <v>160</v>
      </c>
      <c r="AD473" s="23" t="s">
        <v>28</v>
      </c>
      <c r="AE473" s="23" t="s">
        <v>23</v>
      </c>
      <c r="AF473" s="23" t="s">
        <v>11</v>
      </c>
      <c r="AG473" s="23" t="s">
        <v>26</v>
      </c>
      <c r="AH473" s="23" t="s">
        <v>26</v>
      </c>
      <c r="AI473" s="23" t="s">
        <v>12</v>
      </c>
      <c r="AJ473" s="23" t="s">
        <v>11</v>
      </c>
      <c r="AK473" s="23" t="s">
        <v>23</v>
      </c>
      <c r="AL473" s="23" t="s">
        <v>25</v>
      </c>
      <c r="AM473" s="23" t="s">
        <v>26</v>
      </c>
      <c r="AN473" s="23" t="s">
        <v>14</v>
      </c>
      <c r="AO473" s="23" t="s">
        <v>26</v>
      </c>
      <c r="AP473" s="23" t="s">
        <v>14</v>
      </c>
      <c r="AQ473" s="23" t="s">
        <v>14</v>
      </c>
      <c r="AR473" s="23"/>
      <c r="AS473" s="23" t="s">
        <v>25</v>
      </c>
      <c r="AT473" s="23" t="s">
        <v>26</v>
      </c>
      <c r="AU473" s="23" t="s">
        <v>14</v>
      </c>
      <c r="AV473" s="25" t="s">
        <v>26</v>
      </c>
      <c r="AW473" s="25" t="s">
        <v>14</v>
      </c>
      <c r="AX473" s="26">
        <v>21.5</v>
      </c>
      <c r="AY473" s="26">
        <v>198.38</v>
      </c>
      <c r="AZ473" s="25" t="s">
        <v>14</v>
      </c>
      <c r="BA473" s="25" t="s">
        <v>14</v>
      </c>
      <c r="BB473" s="23" t="s">
        <v>14</v>
      </c>
      <c r="BC473" s="23" t="s">
        <v>15</v>
      </c>
      <c r="BD473" s="23" t="s">
        <v>26</v>
      </c>
      <c r="BE473" s="23" t="s">
        <v>11</v>
      </c>
      <c r="BF473" s="23" t="s">
        <v>55</v>
      </c>
      <c r="BG473" s="23" t="s">
        <v>11</v>
      </c>
      <c r="BH473" s="23" t="s">
        <v>17</v>
      </c>
      <c r="BI473" s="23" t="s">
        <v>14</v>
      </c>
      <c r="BJ473" s="23"/>
      <c r="BK473" s="23" t="s">
        <v>11</v>
      </c>
      <c r="BL473" s="23" t="s">
        <v>11</v>
      </c>
      <c r="BM473" s="23" t="s">
        <v>11</v>
      </c>
      <c r="BN473" s="23"/>
      <c r="BO473" s="24">
        <v>41.7</v>
      </c>
      <c r="BP473" s="24">
        <v>275.5</v>
      </c>
      <c r="BQ473" s="24">
        <v>275</v>
      </c>
      <c r="BR473" s="24">
        <v>215</v>
      </c>
      <c r="BS473" s="24">
        <v>200</v>
      </c>
      <c r="BT473" s="23"/>
      <c r="BU473" s="23"/>
      <c r="BV473" s="24">
        <v>15.66</v>
      </c>
      <c r="BW473" s="24">
        <v>0.36</v>
      </c>
      <c r="BX473" s="23"/>
      <c r="BY473" s="24">
        <v>0.16</v>
      </c>
      <c r="BZ473" s="27">
        <v>0.36</v>
      </c>
      <c r="CA473" s="27">
        <v>0.16</v>
      </c>
      <c r="CB473" s="25"/>
      <c r="CC473" s="25"/>
      <c r="CD473" s="28">
        <v>15.76</v>
      </c>
      <c r="CE473" s="28">
        <v>0.38</v>
      </c>
      <c r="CF473" s="25"/>
      <c r="CG473" s="28">
        <v>0.2</v>
      </c>
      <c r="CH473" s="28">
        <v>21.1</v>
      </c>
      <c r="CI473" s="28">
        <v>0.5</v>
      </c>
      <c r="CJ473" s="28">
        <v>0.5</v>
      </c>
      <c r="CK473" s="28">
        <v>0</v>
      </c>
      <c r="CL473" s="28">
        <v>0</v>
      </c>
      <c r="CM473" s="28">
        <v>0.4</v>
      </c>
      <c r="CN473" s="25"/>
      <c r="CO473" s="28">
        <v>0</v>
      </c>
      <c r="CP473" s="30" t="s">
        <v>5</v>
      </c>
      <c r="CQ473" s="8">
        <f t="shared" si="78"/>
        <v>10454.682931747151</v>
      </c>
      <c r="CR473" s="8">
        <f t="shared" si="79"/>
        <v>22</v>
      </c>
      <c r="CS473" s="8">
        <f t="shared" si="80"/>
        <v>2.5</v>
      </c>
      <c r="CT473" s="8">
        <f t="shared" si="81"/>
        <v>30</v>
      </c>
      <c r="CU473" s="8">
        <f t="shared" si="82"/>
        <v>200</v>
      </c>
      <c r="CV473" s="10">
        <f t="shared" si="83"/>
        <v>54653.69</v>
      </c>
      <c r="CW473" s="10">
        <f t="shared" si="86"/>
        <v>54.653690000000005</v>
      </c>
      <c r="CX473" s="8" t="str">
        <f t="shared" si="84"/>
        <v>No</v>
      </c>
      <c r="CY473" s="30" t="s">
        <v>11</v>
      </c>
      <c r="CZ473" s="30" t="s">
        <v>11</v>
      </c>
      <c r="DA473" s="31" t="s">
        <v>11</v>
      </c>
      <c r="DB473" s="31" t="s">
        <v>11</v>
      </c>
      <c r="DC473" s="8" t="str">
        <f t="shared" si="85"/>
        <v>No</v>
      </c>
      <c r="DD473" s="8" t="s">
        <v>11</v>
      </c>
      <c r="DE473" s="30" t="s">
        <v>11</v>
      </c>
      <c r="DF473" s="10">
        <f t="shared" si="87"/>
        <v>50.063400000000001</v>
      </c>
      <c r="DG473" s="9">
        <f>IF(S473&lt;Monitors!$H$4,(S473*Monitors!$I$4)+Monitors!$J$4,IF(S473&lt;Monitors!$H$5,(S473*Monitors!$I$5)+Monitors!$J$5,IF(S473&lt;Monitors!$H$6,(S473*Monitors!$I$6)+Monitors!$J$6,IF(S473&lt;Monitors!$H$7,(Monitors!$I$7*S473)+Monitors!$J$7,IF(S473&lt;Monitors!$H$8,(S473*Monitors!$I$8)+Monitors!$J$8,IF(S473&lt;Monitors!$H$9,(S473*Monitors!$I$9)+Monitors!$J$9,IF(S473&lt;Monitors!$H$10,(S473*Monitors!$I$10)+Monitors!$J$10,IF(S473&lt;Monitors!$H$11,(S473*Monitors!$I$11)+Monitors!$J$11,Monitors!$J$12))))))))</f>
        <v>37.918999999999997</v>
      </c>
      <c r="DH473" s="10">
        <f>$DF473-(Monitors!$B$4*'All Data'!$W473)</f>
        <v>37.349780000000003</v>
      </c>
      <c r="DI473" s="10">
        <f>IF($CX473="Yes",DH473-(Monitors!$E$4*(DG473+(Monitors!$B$4*'All Data'!$W473))),'All Data'!DH473)</f>
        <v>37.349780000000003</v>
      </c>
      <c r="DJ473" s="10">
        <f>IF(DD473="Yes",'All Data'!DI473-(DG473*Monitors!$C$4),'All Data'!DI473)</f>
        <v>37.349780000000003</v>
      </c>
      <c r="DK473" s="10">
        <f>IF($DE473="Yes",DJ473-(DG473*Monitors!$D$4),'All Data'!DJ473)</f>
        <v>37.349780000000003</v>
      </c>
      <c r="DL473" s="10">
        <f>IF($CZ473="Yes",DK473-Monitors!$C$7,'All Data'!DK473)</f>
        <v>37.349780000000003</v>
      </c>
      <c r="DM473" s="10">
        <f>IF($DA473="Yes",DL473-Monitors!$D$7,'All Data'!DL473)</f>
        <v>37.349780000000003</v>
      </c>
      <c r="DN473" s="10">
        <f>IF(DB473="Yes",DM473-((DG473+(W473*Monitors!$B$4))*Monitors!$F$4),'All Data'!DM473)</f>
        <v>37.349780000000003</v>
      </c>
      <c r="DO473" s="8" t="str">
        <f t="shared" si="88"/>
        <v>Yes</v>
      </c>
      <c r="DP473" s="10">
        <v>2.1861476000000004</v>
      </c>
      <c r="DQ473" s="10">
        <v>13.4738524</v>
      </c>
      <c r="DR473" s="10">
        <v>13.4738524</v>
      </c>
      <c r="DS473" s="9">
        <v>18.885063562375308</v>
      </c>
      <c r="DT473" s="9" t="s">
        <v>23</v>
      </c>
      <c r="DU473" s="14">
        <v>0</v>
      </c>
    </row>
    <row r="474" spans="1:125" ht="18" customHeight="1">
      <c r="A474" s="29">
        <v>473</v>
      </c>
      <c r="B474" s="29">
        <v>52</v>
      </c>
      <c r="C474" s="29">
        <v>1319</v>
      </c>
      <c r="D474" s="21">
        <v>41203</v>
      </c>
      <c r="E474" s="21">
        <v>41421</v>
      </c>
      <c r="F474" s="21">
        <v>41429</v>
      </c>
      <c r="G474" s="20" t="s">
        <v>233</v>
      </c>
      <c r="H474" s="20"/>
      <c r="I474" s="22">
        <v>6</v>
      </c>
      <c r="J474" s="20" t="s">
        <v>5</v>
      </c>
      <c r="K474" s="20"/>
      <c r="L474" s="20" t="s">
        <v>6</v>
      </c>
      <c r="M474" s="23"/>
      <c r="N474" s="23" t="s">
        <v>7</v>
      </c>
      <c r="O474" s="23"/>
      <c r="P474" s="24">
        <v>11.5</v>
      </c>
      <c r="Q474" s="24">
        <v>20.5</v>
      </c>
      <c r="R474" s="24">
        <v>23.6</v>
      </c>
      <c r="S474" s="24">
        <v>236.92</v>
      </c>
      <c r="T474" s="24">
        <v>1.78</v>
      </c>
      <c r="U474" s="24">
        <v>1080</v>
      </c>
      <c r="V474" s="24">
        <v>1920</v>
      </c>
      <c r="W474" s="24">
        <v>2.0739999999999998</v>
      </c>
      <c r="X474" s="23" t="s">
        <v>47</v>
      </c>
      <c r="Y474" s="23" t="s">
        <v>47</v>
      </c>
      <c r="Z474" s="24">
        <v>8752</v>
      </c>
      <c r="AA474" s="24">
        <v>60</v>
      </c>
      <c r="AB474" s="24">
        <v>170</v>
      </c>
      <c r="AC474" s="24">
        <v>160</v>
      </c>
      <c r="AD474" s="23" t="s">
        <v>389</v>
      </c>
      <c r="AE474" s="23" t="s">
        <v>11</v>
      </c>
      <c r="AF474" s="23" t="s">
        <v>11</v>
      </c>
      <c r="AG474" s="23"/>
      <c r="AH474" s="23"/>
      <c r="AI474" s="23" t="s">
        <v>12</v>
      </c>
      <c r="AJ474" s="23" t="s">
        <v>11</v>
      </c>
      <c r="AK474" s="23" t="s">
        <v>11</v>
      </c>
      <c r="AL474" s="23" t="s">
        <v>25</v>
      </c>
      <c r="AM474" s="23"/>
      <c r="AN474" s="23" t="s">
        <v>14</v>
      </c>
      <c r="AO474" s="23"/>
      <c r="AP474" s="23" t="s">
        <v>14</v>
      </c>
      <c r="AQ474" s="23"/>
      <c r="AR474" s="23"/>
      <c r="AS474" s="23" t="s">
        <v>25</v>
      </c>
      <c r="AT474" s="23"/>
      <c r="AU474" s="23" t="s">
        <v>14</v>
      </c>
      <c r="AV474" s="25"/>
      <c r="AW474" s="25"/>
      <c r="AX474" s="26">
        <v>23.6</v>
      </c>
      <c r="AY474" s="26">
        <v>236.92</v>
      </c>
      <c r="AZ474" s="25" t="s">
        <v>14</v>
      </c>
      <c r="BA474" s="25" t="s">
        <v>14</v>
      </c>
      <c r="BB474" s="23"/>
      <c r="BC474" s="23" t="s">
        <v>15</v>
      </c>
      <c r="BD474" s="23"/>
      <c r="BE474" s="23" t="s">
        <v>23</v>
      </c>
      <c r="BF474" s="23" t="s">
        <v>397</v>
      </c>
      <c r="BG474" s="23" t="s">
        <v>11</v>
      </c>
      <c r="BH474" s="23" t="s">
        <v>17</v>
      </c>
      <c r="BI474" s="23"/>
      <c r="BJ474" s="23"/>
      <c r="BK474" s="23" t="s">
        <v>11</v>
      </c>
      <c r="BL474" s="23" t="s">
        <v>11</v>
      </c>
      <c r="BM474" s="23" t="s">
        <v>11</v>
      </c>
      <c r="BN474" s="23"/>
      <c r="BO474" s="24">
        <v>0.2</v>
      </c>
      <c r="BP474" s="24">
        <v>291.60000000000002</v>
      </c>
      <c r="BQ474" s="24">
        <v>200</v>
      </c>
      <c r="BR474" s="24">
        <v>250.4</v>
      </c>
      <c r="BS474" s="24">
        <v>200.7</v>
      </c>
      <c r="BT474" s="23"/>
      <c r="BU474" s="23"/>
      <c r="BV474" s="24">
        <v>15.69</v>
      </c>
      <c r="BW474" s="24">
        <v>0.35</v>
      </c>
      <c r="BX474" s="23"/>
      <c r="BY474" s="24">
        <v>0.35</v>
      </c>
      <c r="BZ474" s="27">
        <v>0.35</v>
      </c>
      <c r="CA474" s="27">
        <v>0.35</v>
      </c>
      <c r="CB474" s="25"/>
      <c r="CC474" s="25"/>
      <c r="CD474" s="25"/>
      <c r="CE474" s="25"/>
      <c r="CF474" s="25"/>
      <c r="CG474" s="25"/>
      <c r="CH474" s="28">
        <v>22.66</v>
      </c>
      <c r="CI474" s="28">
        <v>0.5</v>
      </c>
      <c r="CJ474" s="28">
        <v>0.5</v>
      </c>
      <c r="CK474" s="25"/>
      <c r="CL474" s="25"/>
      <c r="CM474" s="28">
        <v>0.56000000000000005</v>
      </c>
      <c r="CN474" s="25"/>
      <c r="CO474" s="28">
        <v>0</v>
      </c>
      <c r="CP474" s="30" t="s">
        <v>5</v>
      </c>
      <c r="CQ474" s="8">
        <f t="shared" si="78"/>
        <v>8754.009792334964</v>
      </c>
      <c r="CR474" s="8">
        <f t="shared" si="79"/>
        <v>24</v>
      </c>
      <c r="CS474" s="8">
        <f t="shared" si="80"/>
        <v>2.5</v>
      </c>
      <c r="CT474" s="8">
        <f t="shared" si="81"/>
        <v>30</v>
      </c>
      <c r="CU474" s="8">
        <f t="shared" si="82"/>
        <v>200</v>
      </c>
      <c r="CV474" s="10">
        <f t="shared" si="83"/>
        <v>69085.872000000003</v>
      </c>
      <c r="CW474" s="10">
        <f t="shared" si="86"/>
        <v>69.085872000000009</v>
      </c>
      <c r="CX474" s="8" t="str">
        <f t="shared" si="84"/>
        <v>No</v>
      </c>
      <c r="CY474" s="30" t="s">
        <v>11</v>
      </c>
      <c r="CZ474" s="30" t="s">
        <v>11</v>
      </c>
      <c r="DA474" s="31" t="s">
        <v>11</v>
      </c>
      <c r="DB474" s="31" t="s">
        <v>11</v>
      </c>
      <c r="DC474" s="8" t="str">
        <f t="shared" si="85"/>
        <v>No</v>
      </c>
      <c r="DD474" s="8" t="s">
        <v>11</v>
      </c>
      <c r="DE474" s="30" t="s">
        <v>11</v>
      </c>
      <c r="DF474" s="10">
        <f t="shared" si="87"/>
        <v>50.098439999999997</v>
      </c>
      <c r="DG474" s="9">
        <f>IF(S474&lt;Monitors!$H$4,(S474*Monitors!$I$4)+Monitors!$J$4,IF(S474&lt;Monitors!$H$5,(S474*Monitors!$I$5)+Monitors!$J$5,IF(S474&lt;Monitors!$H$6,(S474*Monitors!$I$6)+Monitors!$J$6,IF(S474&lt;Monitors!$H$7,(Monitors!$I$7*S474)+Monitors!$J$7,IF(S474&lt;Monitors!$H$8,(S474*Monitors!$I$8)+Monitors!$J$8,IF(S474&lt;Monitors!$H$9,(S474*Monitors!$I$9)+Monitors!$J$9,IF(S474&lt;Monitors!$H$10,(S474*Monitors!$I$10)+Monitors!$J$10,IF(S474&lt;Monitors!$H$11,(S474*Monitors!$I$11)+Monitors!$J$11,Monitors!$J$12))))))))</f>
        <v>40.384</v>
      </c>
      <c r="DH474" s="10">
        <f>$DF474-(Monitors!$B$4*'All Data'!$W474)</f>
        <v>37.384819999999998</v>
      </c>
      <c r="DI474" s="10">
        <f>IF($CX474="Yes",DH474-(Monitors!$E$4*(DG474+(Monitors!$B$4*'All Data'!$W474))),'All Data'!DH474)</f>
        <v>37.384819999999998</v>
      </c>
      <c r="DJ474" s="10">
        <f>IF(DD474="Yes",'All Data'!DI474-(DG474*Monitors!$C$4),'All Data'!DI474)</f>
        <v>37.384819999999998</v>
      </c>
      <c r="DK474" s="10">
        <f>IF($DE474="Yes",DJ474-(DG474*Monitors!$D$4),'All Data'!DJ474)</f>
        <v>37.384819999999998</v>
      </c>
      <c r="DL474" s="10">
        <f>IF($CZ474="Yes",DK474-Monitors!$C$7,'All Data'!DK474)</f>
        <v>37.384819999999998</v>
      </c>
      <c r="DM474" s="10">
        <f>IF($DA474="Yes",DL474-Monitors!$D$7,'All Data'!DL474)</f>
        <v>37.384819999999998</v>
      </c>
      <c r="DN474" s="10">
        <f>IF(DB474="Yes",DM474-((DG474+(W474*Monitors!$B$4))*Monitors!$F$4),'All Data'!DM474)</f>
        <v>37.384819999999998</v>
      </c>
      <c r="DO474" s="8" t="str">
        <f t="shared" si="88"/>
        <v>Yes</v>
      </c>
      <c r="DP474" s="10">
        <v>2.7634348800000001</v>
      </c>
      <c r="DQ474" s="10">
        <v>12.926565119999999</v>
      </c>
      <c r="DR474" s="10">
        <v>12.926565119999999</v>
      </c>
      <c r="DS474" s="9">
        <v>22.497850054448531</v>
      </c>
      <c r="DT474" s="9" t="s">
        <v>23</v>
      </c>
      <c r="DU474" s="14">
        <v>0</v>
      </c>
    </row>
    <row r="475" spans="1:125" ht="18" customHeight="1">
      <c r="A475" s="29">
        <v>474</v>
      </c>
      <c r="B475" s="29">
        <v>47</v>
      </c>
      <c r="C475" s="29">
        <v>167</v>
      </c>
      <c r="D475" s="21">
        <v>40965</v>
      </c>
      <c r="E475" s="21">
        <v>41387</v>
      </c>
      <c r="F475" s="21">
        <v>41397</v>
      </c>
      <c r="G475" s="20" t="s">
        <v>4</v>
      </c>
      <c r="H475" s="20"/>
      <c r="I475" s="22">
        <v>6</v>
      </c>
      <c r="J475" s="20" t="s">
        <v>5</v>
      </c>
      <c r="K475" s="20"/>
      <c r="L475" s="20" t="s">
        <v>6</v>
      </c>
      <c r="M475" s="23"/>
      <c r="N475" s="23" t="s">
        <v>7</v>
      </c>
      <c r="O475" s="23"/>
      <c r="P475" s="24">
        <v>11.6</v>
      </c>
      <c r="Q475" s="24">
        <v>20.6</v>
      </c>
      <c r="R475" s="24">
        <v>23.6</v>
      </c>
      <c r="S475" s="24">
        <v>237.79</v>
      </c>
      <c r="T475" s="24">
        <v>1.78</v>
      </c>
      <c r="U475" s="24">
        <v>1920</v>
      </c>
      <c r="V475" s="24">
        <v>1080</v>
      </c>
      <c r="W475" s="24">
        <v>2.0739999999999998</v>
      </c>
      <c r="X475" s="23" t="s">
        <v>67</v>
      </c>
      <c r="Y475" s="23" t="s">
        <v>67</v>
      </c>
      <c r="Z475" s="24">
        <v>8720</v>
      </c>
      <c r="AA475" s="24">
        <v>60</v>
      </c>
      <c r="AB475" s="24">
        <v>170</v>
      </c>
      <c r="AC475" s="24">
        <v>160</v>
      </c>
      <c r="AD475" s="23" t="s">
        <v>10</v>
      </c>
      <c r="AE475" s="23" t="s">
        <v>11</v>
      </c>
      <c r="AF475" s="23" t="s">
        <v>11</v>
      </c>
      <c r="AG475" s="23"/>
      <c r="AH475" s="23"/>
      <c r="AI475" s="23" t="s">
        <v>12</v>
      </c>
      <c r="AJ475" s="23" t="s">
        <v>23</v>
      </c>
      <c r="AK475" s="23" t="s">
        <v>23</v>
      </c>
      <c r="AL475" s="23" t="s">
        <v>25</v>
      </c>
      <c r="AM475" s="23"/>
      <c r="AN475" s="23" t="s">
        <v>14</v>
      </c>
      <c r="AO475" s="23"/>
      <c r="AP475" s="23" t="s">
        <v>14</v>
      </c>
      <c r="AQ475" s="23"/>
      <c r="AR475" s="23"/>
      <c r="AS475" s="23" t="s">
        <v>25</v>
      </c>
      <c r="AT475" s="23"/>
      <c r="AU475" s="23" t="s">
        <v>14</v>
      </c>
      <c r="AV475" s="25"/>
      <c r="AW475" s="25"/>
      <c r="AX475" s="26">
        <v>23.6</v>
      </c>
      <c r="AY475" s="26">
        <v>237.79</v>
      </c>
      <c r="AZ475" s="25" t="s">
        <v>14</v>
      </c>
      <c r="BA475" s="25" t="s">
        <v>14</v>
      </c>
      <c r="BB475" s="23"/>
      <c r="BC475" s="23" t="s">
        <v>15</v>
      </c>
      <c r="BD475" s="23"/>
      <c r="BE475" s="23" t="s">
        <v>23</v>
      </c>
      <c r="BF475" s="23" t="s">
        <v>951</v>
      </c>
      <c r="BG475" s="23" t="s">
        <v>11</v>
      </c>
      <c r="BH475" s="23" t="s">
        <v>17</v>
      </c>
      <c r="BI475" s="23"/>
      <c r="BJ475" s="23"/>
      <c r="BK475" s="23" t="s">
        <v>11</v>
      </c>
      <c r="BL475" s="23" t="s">
        <v>11</v>
      </c>
      <c r="BM475" s="23"/>
      <c r="BN475" s="23"/>
      <c r="BO475" s="24">
        <v>15.5</v>
      </c>
      <c r="BP475" s="24">
        <v>270</v>
      </c>
      <c r="BQ475" s="24">
        <v>250</v>
      </c>
      <c r="BR475" s="24">
        <v>210</v>
      </c>
      <c r="BS475" s="24">
        <v>200.4</v>
      </c>
      <c r="BT475" s="23"/>
      <c r="BU475" s="23"/>
      <c r="BV475" s="24">
        <v>15.7</v>
      </c>
      <c r="BW475" s="24">
        <v>0.23</v>
      </c>
      <c r="BX475" s="23"/>
      <c r="BY475" s="24">
        <v>0.17</v>
      </c>
      <c r="BZ475" s="27">
        <v>0.23</v>
      </c>
      <c r="CA475" s="27">
        <v>0.17</v>
      </c>
      <c r="CB475" s="25"/>
      <c r="CC475" s="25"/>
      <c r="CD475" s="28">
        <v>15.68</v>
      </c>
      <c r="CE475" s="28">
        <v>0.22</v>
      </c>
      <c r="CF475" s="25"/>
      <c r="CG475" s="28">
        <v>0.18</v>
      </c>
      <c r="CH475" s="28">
        <v>22.7</v>
      </c>
      <c r="CI475" s="28">
        <v>0.5</v>
      </c>
      <c r="CJ475" s="28">
        <v>0.5</v>
      </c>
      <c r="CK475" s="25"/>
      <c r="CL475" s="25"/>
      <c r="CM475" s="28">
        <v>0.52</v>
      </c>
      <c r="CN475" s="25"/>
      <c r="CO475" s="28">
        <v>0</v>
      </c>
      <c r="CP475" s="30" t="s">
        <v>5</v>
      </c>
      <c r="CQ475" s="8">
        <f t="shared" si="78"/>
        <v>8721.9815803860547</v>
      </c>
      <c r="CR475" s="8">
        <f t="shared" si="79"/>
        <v>24</v>
      </c>
      <c r="CS475" s="8">
        <f t="shared" si="80"/>
        <v>2.5</v>
      </c>
      <c r="CT475" s="8">
        <f t="shared" si="81"/>
        <v>30</v>
      </c>
      <c r="CU475" s="8">
        <f t="shared" si="82"/>
        <v>200</v>
      </c>
      <c r="CV475" s="10">
        <f t="shared" si="83"/>
        <v>64203.299999999996</v>
      </c>
      <c r="CW475" s="10">
        <f t="shared" si="86"/>
        <v>64.203299999999999</v>
      </c>
      <c r="CX475" s="8" t="str">
        <f t="shared" si="84"/>
        <v>No</v>
      </c>
      <c r="CY475" s="30" t="s">
        <v>11</v>
      </c>
      <c r="CZ475" s="30" t="s">
        <v>11</v>
      </c>
      <c r="DA475" s="31" t="s">
        <v>11</v>
      </c>
      <c r="DB475" s="31" t="s">
        <v>11</v>
      </c>
      <c r="DC475" s="8" t="str">
        <f t="shared" si="85"/>
        <v>No</v>
      </c>
      <c r="DD475" s="8" t="s">
        <v>11</v>
      </c>
      <c r="DE475" s="30" t="s">
        <v>11</v>
      </c>
      <c r="DF475" s="10">
        <f t="shared" si="87"/>
        <v>49.445819999999991</v>
      </c>
      <c r="DG475" s="9">
        <f>IF(S475&lt;Monitors!$H$4,(S475*Monitors!$I$4)+Monitors!$J$4,IF(S475&lt;Monitors!$H$5,(S475*Monitors!$I$5)+Monitors!$J$5,IF(S475&lt;Monitors!$H$6,(S475*Monitors!$I$6)+Monitors!$J$6,IF(S475&lt;Monitors!$H$7,(Monitors!$I$7*S475)+Monitors!$J$7,IF(S475&lt;Monitors!$H$8,(S475*Monitors!$I$8)+Monitors!$J$8,IF(S475&lt;Monitors!$H$9,(S475*Monitors!$I$9)+Monitors!$J$9,IF(S475&lt;Monitors!$H$10,(S475*Monitors!$I$10)+Monitors!$J$10,IF(S475&lt;Monitors!$H$11,(S475*Monitors!$I$11)+Monitors!$J$11,Monitors!$J$12))))))))</f>
        <v>40.558</v>
      </c>
      <c r="DH475" s="10">
        <f>$DF475-(Monitors!$B$4*'All Data'!$W475)</f>
        <v>36.732199999999992</v>
      </c>
      <c r="DI475" s="10">
        <f>IF($CX475="Yes",DH475-(Monitors!$E$4*(DG475+(Monitors!$B$4*'All Data'!$W475))),'All Data'!DH475)</f>
        <v>36.732199999999992</v>
      </c>
      <c r="DJ475" s="10">
        <f>IF(DD475="Yes",'All Data'!DI475-(DG475*Monitors!$C$4),'All Data'!DI475)</f>
        <v>36.732199999999992</v>
      </c>
      <c r="DK475" s="10">
        <f>IF($DE475="Yes",DJ475-(DG475*Monitors!$D$4),'All Data'!DJ475)</f>
        <v>36.732199999999992</v>
      </c>
      <c r="DL475" s="10">
        <f>IF($CZ475="Yes",DK475-Monitors!$C$7,'All Data'!DK475)</f>
        <v>36.732199999999992</v>
      </c>
      <c r="DM475" s="10">
        <f>IF($DA475="Yes",DL475-Monitors!$D$7,'All Data'!DL475)</f>
        <v>36.732199999999992</v>
      </c>
      <c r="DN475" s="10">
        <f>IF(DB475="Yes",DM475-((DG475+(W475*Monitors!$B$4))*Monitors!$F$4),'All Data'!DM475)</f>
        <v>36.732199999999992</v>
      </c>
      <c r="DO475" s="8" t="str">
        <f t="shared" si="88"/>
        <v>Yes</v>
      </c>
      <c r="DP475" s="10">
        <v>2.5681319999999999</v>
      </c>
      <c r="DQ475" s="10">
        <v>13.131867999999999</v>
      </c>
      <c r="DR475" s="10">
        <v>13.131867999999999</v>
      </c>
      <c r="DS475" s="9">
        <v>22.579074299476311</v>
      </c>
      <c r="DT475" s="9" t="s">
        <v>23</v>
      </c>
      <c r="DU475" s="14">
        <v>0</v>
      </c>
    </row>
    <row r="476" spans="1:125" ht="18" customHeight="1">
      <c r="A476" s="29">
        <v>475</v>
      </c>
      <c r="B476" s="29">
        <v>42</v>
      </c>
      <c r="C476" s="29">
        <v>917</v>
      </c>
      <c r="D476" s="21">
        <v>41891</v>
      </c>
      <c r="E476" s="21">
        <v>41893</v>
      </c>
      <c r="F476" s="21">
        <v>41921</v>
      </c>
      <c r="G476" s="20" t="s">
        <v>4</v>
      </c>
      <c r="H476" s="20" t="s">
        <v>26</v>
      </c>
      <c r="I476" s="22">
        <v>6</v>
      </c>
      <c r="J476" s="20" t="s">
        <v>5</v>
      </c>
      <c r="K476" s="20"/>
      <c r="L476" s="20" t="s">
        <v>6</v>
      </c>
      <c r="M476" s="23"/>
      <c r="N476" s="23" t="s">
        <v>7</v>
      </c>
      <c r="O476" s="23"/>
      <c r="P476" s="24">
        <v>20.100000000000001</v>
      </c>
      <c r="Q476" s="24">
        <v>11.3</v>
      </c>
      <c r="R476" s="24">
        <v>23</v>
      </c>
      <c r="S476" s="24">
        <v>226.5</v>
      </c>
      <c r="T476" s="24">
        <v>1.78</v>
      </c>
      <c r="U476" s="24">
        <v>1920</v>
      </c>
      <c r="V476" s="24">
        <v>1080</v>
      </c>
      <c r="W476" s="24">
        <v>2.0739999999999998</v>
      </c>
      <c r="X476" s="23" t="s">
        <v>67</v>
      </c>
      <c r="Y476" s="23" t="s">
        <v>67</v>
      </c>
      <c r="Z476" s="24">
        <v>9153</v>
      </c>
      <c r="AA476" s="24">
        <v>60</v>
      </c>
      <c r="AB476" s="24">
        <v>170</v>
      </c>
      <c r="AC476" s="24">
        <v>160</v>
      </c>
      <c r="AD476" s="23" t="s">
        <v>964</v>
      </c>
      <c r="AE476" s="23" t="s">
        <v>23</v>
      </c>
      <c r="AF476" s="23" t="s">
        <v>11</v>
      </c>
      <c r="AG476" s="23"/>
      <c r="AH476" s="23"/>
      <c r="AI476" s="23" t="s">
        <v>57</v>
      </c>
      <c r="AJ476" s="23" t="s">
        <v>11</v>
      </c>
      <c r="AK476" s="23" t="s">
        <v>23</v>
      </c>
      <c r="AL476" s="23" t="s">
        <v>114</v>
      </c>
      <c r="AM476" s="23"/>
      <c r="AN476" s="23" t="s">
        <v>14</v>
      </c>
      <c r="AO476" s="23"/>
      <c r="AP476" s="23" t="s">
        <v>36</v>
      </c>
      <c r="AQ476" s="23"/>
      <c r="AR476" s="23"/>
      <c r="AS476" s="23" t="s">
        <v>114</v>
      </c>
      <c r="AT476" s="23"/>
      <c r="AU476" s="23" t="s">
        <v>14</v>
      </c>
      <c r="AV476" s="25"/>
      <c r="AW476" s="25"/>
      <c r="AX476" s="26">
        <v>23</v>
      </c>
      <c r="AY476" s="26">
        <v>226.5</v>
      </c>
      <c r="AZ476" s="25" t="s">
        <v>14</v>
      </c>
      <c r="BA476" s="25" t="s">
        <v>14</v>
      </c>
      <c r="BB476" s="23"/>
      <c r="BC476" s="23" t="s">
        <v>15</v>
      </c>
      <c r="BD476" s="23"/>
      <c r="BE476" s="23" t="s">
        <v>11</v>
      </c>
      <c r="BF476" s="23" t="s">
        <v>965</v>
      </c>
      <c r="BG476" s="23" t="s">
        <v>11</v>
      </c>
      <c r="BH476" s="23" t="s">
        <v>368</v>
      </c>
      <c r="BI476" s="23"/>
      <c r="BJ476" s="23"/>
      <c r="BK476" s="23" t="s">
        <v>23</v>
      </c>
      <c r="BL476" s="23" t="s">
        <v>11</v>
      </c>
      <c r="BM476" s="23"/>
      <c r="BN476" s="23"/>
      <c r="BO476" s="24">
        <v>11.5</v>
      </c>
      <c r="BP476" s="24">
        <v>116.6</v>
      </c>
      <c r="BQ476" s="24">
        <v>250</v>
      </c>
      <c r="BR476" s="24">
        <v>110.6</v>
      </c>
      <c r="BS476" s="24">
        <v>116.6</v>
      </c>
      <c r="BT476" s="23"/>
      <c r="BU476" s="23"/>
      <c r="BV476" s="24">
        <v>15.7</v>
      </c>
      <c r="BW476" s="24">
        <v>0.24</v>
      </c>
      <c r="BX476" s="23"/>
      <c r="BY476" s="24">
        <v>0.21</v>
      </c>
      <c r="BZ476" s="27">
        <v>0.24</v>
      </c>
      <c r="CA476" s="27">
        <v>0.21</v>
      </c>
      <c r="CB476" s="25"/>
      <c r="CC476" s="25"/>
      <c r="CD476" s="28">
        <v>15.25</v>
      </c>
      <c r="CE476" s="28">
        <v>0.27</v>
      </c>
      <c r="CF476" s="25"/>
      <c r="CG476" s="28">
        <v>0.25</v>
      </c>
      <c r="CH476" s="28">
        <v>22.03</v>
      </c>
      <c r="CI476" s="28">
        <v>0.5</v>
      </c>
      <c r="CJ476" s="28">
        <v>0.5</v>
      </c>
      <c r="CK476" s="25"/>
      <c r="CL476" s="25"/>
      <c r="CM476" s="28">
        <v>0.46</v>
      </c>
      <c r="CN476" s="25"/>
      <c r="CO476" s="28">
        <v>0</v>
      </c>
      <c r="CP476" s="30" t="s">
        <v>5</v>
      </c>
      <c r="CQ476" s="8">
        <f t="shared" si="78"/>
        <v>9156.7328918322291</v>
      </c>
      <c r="CR476" s="8">
        <f t="shared" si="79"/>
        <v>24</v>
      </c>
      <c r="CS476" s="8">
        <f t="shared" si="80"/>
        <v>2.5</v>
      </c>
      <c r="CT476" s="8">
        <f t="shared" si="81"/>
        <v>30</v>
      </c>
      <c r="CU476" s="8">
        <f t="shared" si="82"/>
        <v>100</v>
      </c>
      <c r="CV476" s="10">
        <f t="shared" si="83"/>
        <v>26409.899999999998</v>
      </c>
      <c r="CW476" s="10">
        <f t="shared" si="86"/>
        <v>26.409899999999997</v>
      </c>
      <c r="CX476" s="8" t="str">
        <f t="shared" si="84"/>
        <v>No</v>
      </c>
      <c r="CY476" s="30" t="s">
        <v>11</v>
      </c>
      <c r="CZ476" s="30" t="s">
        <v>11</v>
      </c>
      <c r="DA476" s="31" t="s">
        <v>11</v>
      </c>
      <c r="DB476" s="31" t="s">
        <v>11</v>
      </c>
      <c r="DC476" s="8" t="str">
        <f t="shared" si="85"/>
        <v>No</v>
      </c>
      <c r="DD476" s="8" t="s">
        <v>11</v>
      </c>
      <c r="DE476" s="30" t="s">
        <v>11</v>
      </c>
      <c r="DF476" s="10">
        <f t="shared" si="87"/>
        <v>49.502759999999988</v>
      </c>
      <c r="DG476" s="9">
        <f>IF(S476&lt;Monitors!$H$4,(S476*Monitors!$I$4)+Monitors!$J$4,IF(S476&lt;Monitors!$H$5,(S476*Monitors!$I$5)+Monitors!$J$5,IF(S476&lt;Monitors!$H$6,(S476*Monitors!$I$6)+Monitors!$J$6,IF(S476&lt;Monitors!$H$7,(Monitors!$I$7*S476)+Monitors!$J$7,IF(S476&lt;Monitors!$H$8,(S476*Monitors!$I$8)+Monitors!$J$8,IF(S476&lt;Monitors!$H$9,(S476*Monitors!$I$9)+Monitors!$J$9,IF(S476&lt;Monitors!$H$10,(S476*Monitors!$I$10)+Monitors!$J$10,IF(S476&lt;Monitors!$H$11,(S476*Monitors!$I$11)+Monitors!$J$11,Monitors!$J$12))))))))</f>
        <v>38.883333333333333</v>
      </c>
      <c r="DH476" s="10">
        <f>$DF476-(Monitors!$B$4*'All Data'!$W476)</f>
        <v>36.789139999999989</v>
      </c>
      <c r="DI476" s="10">
        <f>IF($CX476="Yes",DH476-(Monitors!$E$4*(DG476+(Monitors!$B$4*'All Data'!$W476))),'All Data'!DH476)</f>
        <v>36.789139999999989</v>
      </c>
      <c r="DJ476" s="10">
        <f>IF(DD476="Yes",'All Data'!DI476-(DG476*Monitors!$C$4),'All Data'!DI476)</f>
        <v>36.789139999999989</v>
      </c>
      <c r="DK476" s="10">
        <f>IF($DE476="Yes",DJ476-(DG476*Monitors!$D$4),'All Data'!DJ476)</f>
        <v>36.789139999999989</v>
      </c>
      <c r="DL476" s="10">
        <f>IF($CZ476="Yes",DK476-Monitors!$C$7,'All Data'!DK476)</f>
        <v>36.789139999999989</v>
      </c>
      <c r="DM476" s="10">
        <f>IF($DA476="Yes",DL476-Monitors!$D$7,'All Data'!DL476)</f>
        <v>36.789139999999989</v>
      </c>
      <c r="DN476" s="10">
        <f>IF(DB476="Yes",DM476-((DG476+(W476*Monitors!$B$4))*Monitors!$F$4),'All Data'!DM476)</f>
        <v>36.789139999999989</v>
      </c>
      <c r="DO476" s="8" t="str">
        <f t="shared" si="88"/>
        <v>Yes</v>
      </c>
      <c r="DP476" s="10">
        <v>1.0563959999999999</v>
      </c>
      <c r="DQ476" s="10">
        <v>14.643604</v>
      </c>
      <c r="DR476" s="10">
        <v>14.643604</v>
      </c>
      <c r="DS476" s="9">
        <v>21.523829215120784</v>
      </c>
      <c r="DT476" s="9" t="s">
        <v>23</v>
      </c>
      <c r="DU476" s="14">
        <v>0</v>
      </c>
    </row>
    <row r="477" spans="1:125" ht="18" customHeight="1">
      <c r="A477" s="29">
        <v>476</v>
      </c>
      <c r="B477" s="29">
        <v>52</v>
      </c>
      <c r="C477" s="29">
        <v>1333</v>
      </c>
      <c r="D477" s="21">
        <v>41212</v>
      </c>
      <c r="E477" s="21">
        <v>41233</v>
      </c>
      <c r="F477" s="21">
        <v>41488</v>
      </c>
      <c r="G477" s="20" t="s">
        <v>4</v>
      </c>
      <c r="H477" s="20" t="s">
        <v>26</v>
      </c>
      <c r="I477" s="22">
        <v>6</v>
      </c>
      <c r="J477" s="20" t="s">
        <v>5</v>
      </c>
      <c r="K477" s="20" t="s">
        <v>26</v>
      </c>
      <c r="L477" s="20" t="s">
        <v>27</v>
      </c>
      <c r="M477" s="23" t="s">
        <v>27</v>
      </c>
      <c r="N477" s="23" t="s">
        <v>7</v>
      </c>
      <c r="O477" s="23" t="s">
        <v>26</v>
      </c>
      <c r="P477" s="24">
        <v>11.5</v>
      </c>
      <c r="Q477" s="24">
        <v>20.5</v>
      </c>
      <c r="R477" s="24">
        <v>23.6</v>
      </c>
      <c r="S477" s="24">
        <v>235.75</v>
      </c>
      <c r="T477" s="24">
        <v>1.78</v>
      </c>
      <c r="U477" s="24">
        <v>1080</v>
      </c>
      <c r="V477" s="24">
        <v>1920</v>
      </c>
      <c r="W477" s="24">
        <v>2.0739999999999998</v>
      </c>
      <c r="X477" s="23" t="s">
        <v>47</v>
      </c>
      <c r="Y477" s="23" t="s">
        <v>47</v>
      </c>
      <c r="Z477" s="24">
        <v>8796</v>
      </c>
      <c r="AA477" s="24">
        <v>60</v>
      </c>
      <c r="AB477" s="24">
        <v>170</v>
      </c>
      <c r="AC477" s="24">
        <v>160</v>
      </c>
      <c r="AD477" s="23" t="s">
        <v>28</v>
      </c>
      <c r="AE477" s="23" t="s">
        <v>23</v>
      </c>
      <c r="AF477" s="23" t="s">
        <v>11</v>
      </c>
      <c r="AG477" s="23" t="s">
        <v>26</v>
      </c>
      <c r="AH477" s="23" t="s">
        <v>26</v>
      </c>
      <c r="AI477" s="23" t="s">
        <v>12</v>
      </c>
      <c r="AJ477" s="23" t="s">
        <v>11</v>
      </c>
      <c r="AK477" s="23" t="s">
        <v>23</v>
      </c>
      <c r="AL477" s="23" t="s">
        <v>25</v>
      </c>
      <c r="AM477" s="23" t="s">
        <v>26</v>
      </c>
      <c r="AN477" s="23" t="s">
        <v>14</v>
      </c>
      <c r="AO477" s="23" t="s">
        <v>26</v>
      </c>
      <c r="AP477" s="23" t="s">
        <v>14</v>
      </c>
      <c r="AQ477" s="23" t="s">
        <v>26</v>
      </c>
      <c r="AR477" s="23"/>
      <c r="AS477" s="23" t="s">
        <v>25</v>
      </c>
      <c r="AT477" s="23" t="s">
        <v>26</v>
      </c>
      <c r="AU477" s="23" t="s">
        <v>83</v>
      </c>
      <c r="AV477" s="25" t="s">
        <v>26</v>
      </c>
      <c r="AW477" s="25" t="s">
        <v>26</v>
      </c>
      <c r="AX477" s="26">
        <v>23.6</v>
      </c>
      <c r="AY477" s="26">
        <v>235.75</v>
      </c>
      <c r="AZ477" s="25" t="s">
        <v>14</v>
      </c>
      <c r="BA477" s="25" t="s">
        <v>83</v>
      </c>
      <c r="BB477" s="23" t="s">
        <v>26</v>
      </c>
      <c r="BC477" s="23" t="s">
        <v>15</v>
      </c>
      <c r="BD477" s="23" t="s">
        <v>26</v>
      </c>
      <c r="BE477" s="23" t="s">
        <v>11</v>
      </c>
      <c r="BF477" s="23" t="s">
        <v>626</v>
      </c>
      <c r="BG477" s="23" t="s">
        <v>11</v>
      </c>
      <c r="BH477" s="23" t="s">
        <v>17</v>
      </c>
      <c r="BI477" s="23" t="s">
        <v>26</v>
      </c>
      <c r="BJ477" s="23"/>
      <c r="BK477" s="23" t="s">
        <v>11</v>
      </c>
      <c r="BL477" s="23" t="s">
        <v>11</v>
      </c>
      <c r="BM477" s="23" t="s">
        <v>11</v>
      </c>
      <c r="BN477" s="23"/>
      <c r="BO477" s="24">
        <v>15.5</v>
      </c>
      <c r="BP477" s="24">
        <v>351</v>
      </c>
      <c r="BQ477" s="24">
        <v>351</v>
      </c>
      <c r="BR477" s="24">
        <v>316</v>
      </c>
      <c r="BS477" s="24">
        <v>200</v>
      </c>
      <c r="BT477" s="23"/>
      <c r="BU477" s="23"/>
      <c r="BV477" s="24">
        <v>15.7</v>
      </c>
      <c r="BW477" s="24">
        <v>0.27</v>
      </c>
      <c r="BX477" s="23"/>
      <c r="BY477" s="24">
        <v>0.19</v>
      </c>
      <c r="BZ477" s="27">
        <v>0.27</v>
      </c>
      <c r="CA477" s="27">
        <v>0.19</v>
      </c>
      <c r="CB477" s="25"/>
      <c r="CC477" s="25"/>
      <c r="CD477" s="28">
        <v>16</v>
      </c>
      <c r="CE477" s="28">
        <v>0.33</v>
      </c>
      <c r="CF477" s="25"/>
      <c r="CG477" s="28">
        <v>0.23</v>
      </c>
      <c r="CH477" s="28">
        <v>22.59</v>
      </c>
      <c r="CI477" s="28">
        <v>0.5</v>
      </c>
      <c r="CJ477" s="28">
        <v>0.5</v>
      </c>
      <c r="CK477" s="28">
        <v>0</v>
      </c>
      <c r="CL477" s="28">
        <v>0</v>
      </c>
      <c r="CM477" s="28">
        <v>0.5</v>
      </c>
      <c r="CN477" s="25"/>
      <c r="CO477" s="28">
        <v>0</v>
      </c>
      <c r="CP477" s="30" t="s">
        <v>5</v>
      </c>
      <c r="CQ477" s="8">
        <f t="shared" si="78"/>
        <v>8797.4549310710481</v>
      </c>
      <c r="CR477" s="8">
        <f t="shared" si="79"/>
        <v>24</v>
      </c>
      <c r="CS477" s="8">
        <f t="shared" si="80"/>
        <v>2.5</v>
      </c>
      <c r="CT477" s="8">
        <f t="shared" si="81"/>
        <v>30</v>
      </c>
      <c r="CU477" s="8">
        <f t="shared" si="82"/>
        <v>300</v>
      </c>
      <c r="CV477" s="10">
        <f t="shared" si="83"/>
        <v>82748.25</v>
      </c>
      <c r="CW477" s="10">
        <f t="shared" si="86"/>
        <v>82.748249999999999</v>
      </c>
      <c r="CX477" s="8" t="str">
        <f t="shared" si="84"/>
        <v>No</v>
      </c>
      <c r="CY477" s="30" t="s">
        <v>11</v>
      </c>
      <c r="CZ477" s="30" t="s">
        <v>11</v>
      </c>
      <c r="DA477" s="31" t="s">
        <v>11</v>
      </c>
      <c r="DB477" s="31" t="s">
        <v>11</v>
      </c>
      <c r="DC477" s="8" t="str">
        <f t="shared" si="85"/>
        <v>No</v>
      </c>
      <c r="DD477" s="8" t="s">
        <v>11</v>
      </c>
      <c r="DE477" s="30" t="s">
        <v>11</v>
      </c>
      <c r="DF477" s="10">
        <f t="shared" si="87"/>
        <v>49.673579999999994</v>
      </c>
      <c r="DG477" s="9">
        <f>IF(S477&lt;Monitors!$H$4,(S477*Monitors!$I$4)+Monitors!$J$4,IF(S477&lt;Monitors!$H$5,(S477*Monitors!$I$5)+Monitors!$J$5,IF(S477&lt;Monitors!$H$6,(S477*Monitors!$I$6)+Monitors!$J$6,IF(S477&lt;Monitors!$H$7,(Monitors!$I$7*S477)+Monitors!$J$7,IF(S477&lt;Monitors!$H$8,(S477*Monitors!$I$8)+Monitors!$J$8,IF(S477&lt;Monitors!$H$9,(S477*Monitors!$I$9)+Monitors!$J$9,IF(S477&lt;Monitors!$H$10,(S477*Monitors!$I$10)+Monitors!$J$10,IF(S477&lt;Monitors!$H$11,(S477*Monitors!$I$11)+Monitors!$J$11,Monitors!$J$12))))))))</f>
        <v>40.150000000000006</v>
      </c>
      <c r="DH477" s="10">
        <f>$DF477-(Monitors!$B$4*'All Data'!$W477)</f>
        <v>36.959959999999995</v>
      </c>
      <c r="DI477" s="10">
        <f>IF($CX477="Yes",DH477-(Monitors!$E$4*(DG477+(Monitors!$B$4*'All Data'!$W477))),'All Data'!DH477)</f>
        <v>36.959959999999995</v>
      </c>
      <c r="DJ477" s="10">
        <f>IF(DD477="Yes",'All Data'!DI477-(DG477*Monitors!$C$4),'All Data'!DI477)</f>
        <v>36.959959999999995</v>
      </c>
      <c r="DK477" s="10">
        <f>IF($DE477="Yes",DJ477-(DG477*Monitors!$D$4),'All Data'!DJ477)</f>
        <v>36.959959999999995</v>
      </c>
      <c r="DL477" s="10">
        <f>IF($CZ477="Yes",DK477-Monitors!$C$7,'All Data'!DK477)</f>
        <v>36.959959999999995</v>
      </c>
      <c r="DM477" s="10">
        <f>IF($DA477="Yes",DL477-Monitors!$D$7,'All Data'!DL477)</f>
        <v>36.959959999999995</v>
      </c>
      <c r="DN477" s="10">
        <f>IF(DB477="Yes",DM477-((DG477+(W477*Monitors!$B$4))*Monitors!$F$4),'All Data'!DM477)</f>
        <v>36.959959999999995</v>
      </c>
      <c r="DO477" s="8" t="str">
        <f t="shared" si="88"/>
        <v>Yes</v>
      </c>
      <c r="DP477" s="10">
        <v>3.3099300000000005</v>
      </c>
      <c r="DQ477" s="10">
        <v>12.390069999999998</v>
      </c>
      <c r="DR477" s="10">
        <v>12.390069999999998</v>
      </c>
      <c r="DS477" s="9">
        <v>22.388592745571916</v>
      </c>
      <c r="DT477" s="9" t="s">
        <v>23</v>
      </c>
      <c r="DU477" s="14">
        <v>0</v>
      </c>
    </row>
    <row r="478" spans="1:125" ht="18" customHeight="1">
      <c r="A478" s="29">
        <v>477</v>
      </c>
      <c r="B478" s="29">
        <v>21</v>
      </c>
      <c r="C478" s="29">
        <v>147</v>
      </c>
      <c r="D478" s="21">
        <v>41869</v>
      </c>
      <c r="E478" s="21">
        <v>41876</v>
      </c>
      <c r="F478" s="21">
        <v>41883</v>
      </c>
      <c r="G478" s="20" t="s">
        <v>182</v>
      </c>
      <c r="H478" s="20" t="s">
        <v>1173</v>
      </c>
      <c r="I478" s="22">
        <v>6</v>
      </c>
      <c r="J478" s="20" t="s">
        <v>5</v>
      </c>
      <c r="K478" s="20" t="s">
        <v>26</v>
      </c>
      <c r="L478" s="20" t="s">
        <v>6</v>
      </c>
      <c r="M478" s="23" t="s">
        <v>26</v>
      </c>
      <c r="N478" s="23" t="s">
        <v>7</v>
      </c>
      <c r="O478" s="23" t="s">
        <v>26</v>
      </c>
      <c r="P478" s="24">
        <v>10.5</v>
      </c>
      <c r="Q478" s="24">
        <v>18.7</v>
      </c>
      <c r="R478" s="24">
        <v>21.5</v>
      </c>
      <c r="S478" s="24">
        <v>197.47</v>
      </c>
      <c r="T478" s="24">
        <v>1.78</v>
      </c>
      <c r="U478" s="24">
        <v>1920</v>
      </c>
      <c r="V478" s="24">
        <v>1080</v>
      </c>
      <c r="W478" s="24">
        <v>2.0739999999999998</v>
      </c>
      <c r="X478" s="23" t="s">
        <v>67</v>
      </c>
      <c r="Y478" s="23" t="s">
        <v>67</v>
      </c>
      <c r="Z478" s="24">
        <v>10501</v>
      </c>
      <c r="AA478" s="24">
        <v>60</v>
      </c>
      <c r="AB478" s="24">
        <v>160</v>
      </c>
      <c r="AC478" s="24">
        <v>160</v>
      </c>
      <c r="AD478" s="23" t="s">
        <v>300</v>
      </c>
      <c r="AE478" s="23" t="s">
        <v>23</v>
      </c>
      <c r="AF478" s="23" t="s">
        <v>11</v>
      </c>
      <c r="AG478" s="23" t="s">
        <v>26</v>
      </c>
      <c r="AH478" s="23" t="s">
        <v>26</v>
      </c>
      <c r="AI478" s="23" t="s">
        <v>12</v>
      </c>
      <c r="AJ478" s="23" t="s">
        <v>23</v>
      </c>
      <c r="AK478" s="23" t="s">
        <v>23</v>
      </c>
      <c r="AL478" s="23" t="s">
        <v>129</v>
      </c>
      <c r="AM478" s="23" t="s">
        <v>26</v>
      </c>
      <c r="AN478" s="23" t="s">
        <v>14</v>
      </c>
      <c r="AO478" s="23" t="s">
        <v>26</v>
      </c>
      <c r="AP478" s="23" t="s">
        <v>14</v>
      </c>
      <c r="AQ478" s="23" t="s">
        <v>26</v>
      </c>
      <c r="AR478" s="23"/>
      <c r="AS478" s="23" t="s">
        <v>129</v>
      </c>
      <c r="AT478" s="23" t="s">
        <v>26</v>
      </c>
      <c r="AU478" s="23" t="s">
        <v>14</v>
      </c>
      <c r="AV478" s="25" t="s">
        <v>26</v>
      </c>
      <c r="AW478" s="25" t="s">
        <v>26</v>
      </c>
      <c r="AX478" s="26">
        <v>21.5</v>
      </c>
      <c r="AY478" s="26">
        <v>197.47</v>
      </c>
      <c r="AZ478" s="25" t="s">
        <v>14</v>
      </c>
      <c r="BA478" s="25" t="s">
        <v>14</v>
      </c>
      <c r="BB478" s="23" t="s">
        <v>26</v>
      </c>
      <c r="BC478" s="23" t="s">
        <v>15</v>
      </c>
      <c r="BD478" s="23" t="s">
        <v>26</v>
      </c>
      <c r="BE478" s="23" t="s">
        <v>11</v>
      </c>
      <c r="BF478" s="23" t="s">
        <v>188</v>
      </c>
      <c r="BG478" s="23" t="s">
        <v>11</v>
      </c>
      <c r="BH478" s="23" t="s">
        <v>17</v>
      </c>
      <c r="BI478" s="23" t="s">
        <v>26</v>
      </c>
      <c r="BJ478" s="23"/>
      <c r="BK478" s="23" t="s">
        <v>11</v>
      </c>
      <c r="BL478" s="23" t="s">
        <v>11</v>
      </c>
      <c r="BM478" s="23" t="s">
        <v>11</v>
      </c>
      <c r="BN478" s="23"/>
      <c r="BO478" s="24">
        <v>0</v>
      </c>
      <c r="BP478" s="24">
        <v>300</v>
      </c>
      <c r="BQ478" s="24">
        <v>296.5</v>
      </c>
      <c r="BR478" s="24">
        <v>280</v>
      </c>
      <c r="BS478" s="24">
        <v>200</v>
      </c>
      <c r="BT478" s="23"/>
      <c r="BU478" s="23"/>
      <c r="BV478" s="24">
        <v>15.79</v>
      </c>
      <c r="BW478" s="24">
        <v>0.21</v>
      </c>
      <c r="BX478" s="23"/>
      <c r="BY478" s="24">
        <v>0.17</v>
      </c>
      <c r="BZ478" s="27">
        <v>0.21</v>
      </c>
      <c r="CA478" s="27">
        <v>0.17</v>
      </c>
      <c r="CB478" s="25"/>
      <c r="CC478" s="25"/>
      <c r="CD478" s="28">
        <v>15.81</v>
      </c>
      <c r="CE478" s="28">
        <v>0.21</v>
      </c>
      <c r="CF478" s="25"/>
      <c r="CG478" s="28">
        <v>0.18</v>
      </c>
      <c r="CH478" s="28">
        <v>21.09</v>
      </c>
      <c r="CI478" s="28">
        <v>0.5</v>
      </c>
      <c r="CJ478" s="28">
        <v>0.5</v>
      </c>
      <c r="CK478" s="28">
        <v>0</v>
      </c>
      <c r="CL478" s="28">
        <v>0</v>
      </c>
      <c r="CM478" s="28">
        <v>0.5</v>
      </c>
      <c r="CN478" s="25"/>
      <c r="CO478" s="28">
        <v>0</v>
      </c>
      <c r="CP478" s="30" t="s">
        <v>5</v>
      </c>
      <c r="CQ478" s="8">
        <f t="shared" si="78"/>
        <v>10502.861194105433</v>
      </c>
      <c r="CR478" s="8">
        <f t="shared" si="79"/>
        <v>22</v>
      </c>
      <c r="CS478" s="8">
        <f t="shared" si="80"/>
        <v>2.5</v>
      </c>
      <c r="CT478" s="8">
        <f t="shared" si="81"/>
        <v>30</v>
      </c>
      <c r="CU478" s="8">
        <f t="shared" si="82"/>
        <v>300</v>
      </c>
      <c r="CV478" s="10">
        <f t="shared" si="83"/>
        <v>59241</v>
      </c>
      <c r="CW478" s="10">
        <f t="shared" si="86"/>
        <v>59.241</v>
      </c>
      <c r="CX478" s="8" t="str">
        <f t="shared" si="84"/>
        <v>No</v>
      </c>
      <c r="CY478" s="30" t="s">
        <v>11</v>
      </c>
      <c r="CZ478" s="30" t="s">
        <v>11</v>
      </c>
      <c r="DA478" s="31" t="s">
        <v>11</v>
      </c>
      <c r="DB478" s="31" t="s">
        <v>11</v>
      </c>
      <c r="DC478" s="8" t="str">
        <f t="shared" si="85"/>
        <v>No</v>
      </c>
      <c r="DD478" s="8" t="s">
        <v>11</v>
      </c>
      <c r="DE478" s="30" t="s">
        <v>11</v>
      </c>
      <c r="DF478" s="10">
        <f t="shared" si="87"/>
        <v>49.607879999999994</v>
      </c>
      <c r="DG478" s="9">
        <f>IF(S478&lt;Monitors!$H$4,(S478*Monitors!$I$4)+Monitors!$J$4,IF(S478&lt;Monitors!$H$5,(S478*Monitors!$I$5)+Monitors!$J$5,IF(S478&lt;Monitors!$H$6,(S478*Monitors!$I$6)+Monitors!$J$6,IF(S478&lt;Monitors!$H$7,(Monitors!$I$7*S478)+Monitors!$J$7,IF(S478&lt;Monitors!$H$8,(S478*Monitors!$I$8)+Monitors!$J$8,IF(S478&lt;Monitors!$H$9,(S478*Monitors!$I$9)+Monitors!$J$9,IF(S478&lt;Monitors!$H$10,(S478*Monitors!$I$10)+Monitors!$J$10,IF(S478&lt;Monitors!$H$11,(S478*Monitors!$I$11)+Monitors!$J$11,Monitors!$J$12))))))))</f>
        <v>37.8735</v>
      </c>
      <c r="DH478" s="10">
        <f>$DF478-(Monitors!$B$4*'All Data'!$W478)</f>
        <v>36.894259999999996</v>
      </c>
      <c r="DI478" s="10">
        <f>IF($CX478="Yes",DH478-(Monitors!$E$4*(DG478+(Monitors!$B$4*'All Data'!$W478))),'All Data'!DH478)</f>
        <v>36.894259999999996</v>
      </c>
      <c r="DJ478" s="10">
        <f>IF(DD478="Yes",'All Data'!DI478-(DG478*Monitors!$C$4),'All Data'!DI478)</f>
        <v>36.894259999999996</v>
      </c>
      <c r="DK478" s="10">
        <f>IF($DE478="Yes",DJ478-(DG478*Monitors!$D$4),'All Data'!DJ478)</f>
        <v>36.894259999999996</v>
      </c>
      <c r="DL478" s="10">
        <f>IF($CZ478="Yes",DK478-Monitors!$C$7,'All Data'!DK478)</f>
        <v>36.894259999999996</v>
      </c>
      <c r="DM478" s="10">
        <f>IF($DA478="Yes",DL478-Monitors!$D$7,'All Data'!DL478)</f>
        <v>36.894259999999996</v>
      </c>
      <c r="DN478" s="10">
        <f>IF(DB478="Yes",DM478-((DG478+(W478*Monitors!$B$4))*Monitors!$F$4),'All Data'!DM478)</f>
        <v>36.894259999999996</v>
      </c>
      <c r="DO478" s="8" t="str">
        <f t="shared" si="88"/>
        <v>Yes</v>
      </c>
      <c r="DP478" s="10">
        <v>2.3696400000000004</v>
      </c>
      <c r="DQ478" s="10">
        <v>13.420359999999999</v>
      </c>
      <c r="DR478" s="10">
        <v>13.420359999999999</v>
      </c>
      <c r="DS478" s="9">
        <v>18.799440509670482</v>
      </c>
      <c r="DT478" s="9" t="s">
        <v>23</v>
      </c>
      <c r="DU478" s="14">
        <v>0</v>
      </c>
    </row>
    <row r="479" spans="1:125" ht="18" customHeight="1">
      <c r="A479" s="29">
        <v>478</v>
      </c>
      <c r="B479" s="29">
        <v>21</v>
      </c>
      <c r="C479" s="29">
        <v>148</v>
      </c>
      <c r="D479" s="21">
        <v>41869</v>
      </c>
      <c r="E479" s="21">
        <v>42050</v>
      </c>
      <c r="F479" s="21">
        <v>42065</v>
      </c>
      <c r="G479" s="20" t="s">
        <v>233</v>
      </c>
      <c r="H479" s="20" t="s">
        <v>26</v>
      </c>
      <c r="I479" s="22">
        <v>6</v>
      </c>
      <c r="J479" s="20" t="s">
        <v>5</v>
      </c>
      <c r="K479" s="20" t="s">
        <v>26</v>
      </c>
      <c r="L479" s="20" t="s">
        <v>6</v>
      </c>
      <c r="M479" s="23" t="s">
        <v>26</v>
      </c>
      <c r="N479" s="23" t="s">
        <v>7</v>
      </c>
      <c r="O479" s="23" t="s">
        <v>26</v>
      </c>
      <c r="P479" s="24">
        <v>10.5</v>
      </c>
      <c r="Q479" s="24">
        <v>18.7</v>
      </c>
      <c r="R479" s="24">
        <v>21.5</v>
      </c>
      <c r="S479" s="24">
        <v>197.47</v>
      </c>
      <c r="T479" s="24">
        <v>1.78</v>
      </c>
      <c r="U479" s="24">
        <v>1080</v>
      </c>
      <c r="V479" s="24">
        <v>1920</v>
      </c>
      <c r="W479" s="24">
        <v>2.0739999999999998</v>
      </c>
      <c r="X479" s="23" t="s">
        <v>47</v>
      </c>
      <c r="Y479" s="23" t="s">
        <v>47</v>
      </c>
      <c r="Z479" s="24">
        <v>10501</v>
      </c>
      <c r="AA479" s="24">
        <v>60</v>
      </c>
      <c r="AB479" s="24">
        <v>160</v>
      </c>
      <c r="AC479" s="24">
        <v>160</v>
      </c>
      <c r="AD479" s="23" t="s">
        <v>300</v>
      </c>
      <c r="AE479" s="23" t="s">
        <v>23</v>
      </c>
      <c r="AF479" s="23" t="s">
        <v>11</v>
      </c>
      <c r="AG479" s="23" t="s">
        <v>26</v>
      </c>
      <c r="AH479" s="23" t="s">
        <v>26</v>
      </c>
      <c r="AI479" s="23" t="s">
        <v>12</v>
      </c>
      <c r="AJ479" s="23" t="s">
        <v>23</v>
      </c>
      <c r="AK479" s="23" t="s">
        <v>23</v>
      </c>
      <c r="AL479" s="23" t="s">
        <v>114</v>
      </c>
      <c r="AM479" s="23" t="s">
        <v>26</v>
      </c>
      <c r="AN479" s="23" t="s">
        <v>14</v>
      </c>
      <c r="AO479" s="23" t="s">
        <v>26</v>
      </c>
      <c r="AP479" s="23" t="s">
        <v>14</v>
      </c>
      <c r="AQ479" s="23" t="s">
        <v>26</v>
      </c>
      <c r="AR479" s="23"/>
      <c r="AS479" s="23" t="s">
        <v>114</v>
      </c>
      <c r="AT479" s="23" t="s">
        <v>26</v>
      </c>
      <c r="AU479" s="23" t="s">
        <v>14</v>
      </c>
      <c r="AV479" s="25" t="s">
        <v>26</v>
      </c>
      <c r="AW479" s="25" t="s">
        <v>26</v>
      </c>
      <c r="AX479" s="26">
        <v>21.5</v>
      </c>
      <c r="AY479" s="26">
        <v>197.47</v>
      </c>
      <c r="AZ479" s="25" t="s">
        <v>14</v>
      </c>
      <c r="BA479" s="25" t="s">
        <v>14</v>
      </c>
      <c r="BB479" s="23" t="s">
        <v>26</v>
      </c>
      <c r="BC479" s="23" t="s">
        <v>15</v>
      </c>
      <c r="BD479" s="23" t="s">
        <v>26</v>
      </c>
      <c r="BE479" s="23" t="s">
        <v>11</v>
      </c>
      <c r="BF479" s="23" t="s">
        <v>188</v>
      </c>
      <c r="BG479" s="23" t="s">
        <v>11</v>
      </c>
      <c r="BH479" s="23" t="s">
        <v>17</v>
      </c>
      <c r="BI479" s="23" t="s">
        <v>26</v>
      </c>
      <c r="BJ479" s="23"/>
      <c r="BK479" s="23" t="s">
        <v>11</v>
      </c>
      <c r="BL479" s="23" t="s">
        <v>11</v>
      </c>
      <c r="BM479" s="23" t="s">
        <v>11</v>
      </c>
      <c r="BN479" s="23"/>
      <c r="BO479" s="24">
        <v>0</v>
      </c>
      <c r="BP479" s="24">
        <v>300</v>
      </c>
      <c r="BQ479" s="24">
        <v>296.5</v>
      </c>
      <c r="BR479" s="24">
        <v>280</v>
      </c>
      <c r="BS479" s="24">
        <v>200</v>
      </c>
      <c r="BT479" s="23"/>
      <c r="BU479" s="23"/>
      <c r="BV479" s="24">
        <v>15.79</v>
      </c>
      <c r="BW479" s="24">
        <v>0.21</v>
      </c>
      <c r="BX479" s="23"/>
      <c r="BY479" s="24">
        <v>0.17</v>
      </c>
      <c r="BZ479" s="27">
        <v>0.21</v>
      </c>
      <c r="CA479" s="27">
        <v>0.17</v>
      </c>
      <c r="CB479" s="25"/>
      <c r="CC479" s="25"/>
      <c r="CD479" s="28">
        <v>15.81</v>
      </c>
      <c r="CE479" s="28">
        <v>0.21</v>
      </c>
      <c r="CF479" s="25"/>
      <c r="CG479" s="28">
        <v>0.18</v>
      </c>
      <c r="CH479" s="28">
        <v>21.09</v>
      </c>
      <c r="CI479" s="28">
        <v>0.5</v>
      </c>
      <c r="CJ479" s="28">
        <v>0.5</v>
      </c>
      <c r="CK479" s="28">
        <v>0</v>
      </c>
      <c r="CL479" s="28">
        <v>0</v>
      </c>
      <c r="CM479" s="28">
        <v>0.5</v>
      </c>
      <c r="CN479" s="25"/>
      <c r="CO479" s="28">
        <v>0</v>
      </c>
      <c r="CP479" s="30" t="s">
        <v>5</v>
      </c>
      <c r="CQ479" s="8">
        <f t="shared" si="78"/>
        <v>10502.861194105433</v>
      </c>
      <c r="CR479" s="8">
        <f t="shared" si="79"/>
        <v>22</v>
      </c>
      <c r="CS479" s="8">
        <f t="shared" si="80"/>
        <v>2.5</v>
      </c>
      <c r="CT479" s="8">
        <f t="shared" si="81"/>
        <v>30</v>
      </c>
      <c r="CU479" s="8">
        <f t="shared" si="82"/>
        <v>300</v>
      </c>
      <c r="CV479" s="10">
        <f t="shared" si="83"/>
        <v>59241</v>
      </c>
      <c r="CW479" s="10">
        <f t="shared" si="86"/>
        <v>59.241</v>
      </c>
      <c r="CX479" s="8" t="str">
        <f t="shared" si="84"/>
        <v>No</v>
      </c>
      <c r="CY479" s="30" t="s">
        <v>11</v>
      </c>
      <c r="CZ479" s="30" t="s">
        <v>11</v>
      </c>
      <c r="DA479" s="31" t="s">
        <v>11</v>
      </c>
      <c r="DB479" s="31" t="s">
        <v>11</v>
      </c>
      <c r="DC479" s="8" t="str">
        <f t="shared" si="85"/>
        <v>No</v>
      </c>
      <c r="DD479" s="8" t="s">
        <v>11</v>
      </c>
      <c r="DE479" s="30" t="s">
        <v>11</v>
      </c>
      <c r="DF479" s="10">
        <f t="shared" si="87"/>
        <v>49.607879999999994</v>
      </c>
      <c r="DG479" s="9">
        <f>IF(S479&lt;Monitors!$H$4,(S479*Monitors!$I$4)+Monitors!$J$4,IF(S479&lt;Monitors!$H$5,(S479*Monitors!$I$5)+Monitors!$J$5,IF(S479&lt;Monitors!$H$6,(S479*Monitors!$I$6)+Monitors!$J$6,IF(S479&lt;Monitors!$H$7,(Monitors!$I$7*S479)+Monitors!$J$7,IF(S479&lt;Monitors!$H$8,(S479*Monitors!$I$8)+Monitors!$J$8,IF(S479&lt;Monitors!$H$9,(S479*Monitors!$I$9)+Monitors!$J$9,IF(S479&lt;Monitors!$H$10,(S479*Monitors!$I$10)+Monitors!$J$10,IF(S479&lt;Monitors!$H$11,(S479*Monitors!$I$11)+Monitors!$J$11,Monitors!$J$12))))))))</f>
        <v>37.8735</v>
      </c>
      <c r="DH479" s="10">
        <f>$DF479-(Monitors!$B$4*'All Data'!$W479)</f>
        <v>36.894259999999996</v>
      </c>
      <c r="DI479" s="10">
        <f>IF($CX479="Yes",DH479-(Monitors!$E$4*(DG479+(Monitors!$B$4*'All Data'!$W479))),'All Data'!DH479)</f>
        <v>36.894259999999996</v>
      </c>
      <c r="DJ479" s="10">
        <f>IF(DD479="Yes",'All Data'!DI479-(DG479*Monitors!$C$4),'All Data'!DI479)</f>
        <v>36.894259999999996</v>
      </c>
      <c r="DK479" s="10">
        <f>IF($DE479="Yes",DJ479-(DG479*Monitors!$D$4),'All Data'!DJ479)</f>
        <v>36.894259999999996</v>
      </c>
      <c r="DL479" s="10">
        <f>IF($CZ479="Yes",DK479-Monitors!$C$7,'All Data'!DK479)</f>
        <v>36.894259999999996</v>
      </c>
      <c r="DM479" s="10">
        <f>IF($DA479="Yes",DL479-Monitors!$D$7,'All Data'!DL479)</f>
        <v>36.894259999999996</v>
      </c>
      <c r="DN479" s="10">
        <f>IF(DB479="Yes",DM479-((DG479+(W479*Monitors!$B$4))*Monitors!$F$4),'All Data'!DM479)</f>
        <v>36.894259999999996</v>
      </c>
      <c r="DO479" s="8" t="str">
        <f t="shared" si="88"/>
        <v>Yes</v>
      </c>
      <c r="DP479" s="10">
        <v>2.3696400000000004</v>
      </c>
      <c r="DQ479" s="10">
        <v>13.420359999999999</v>
      </c>
      <c r="DR479" s="10">
        <v>13.420359999999999</v>
      </c>
      <c r="DS479" s="9">
        <v>18.799440509670482</v>
      </c>
      <c r="DT479" s="9" t="s">
        <v>23</v>
      </c>
      <c r="DU479" s="14">
        <v>0</v>
      </c>
    </row>
    <row r="480" spans="1:125" ht="18" customHeight="1">
      <c r="A480" s="29">
        <v>479</v>
      </c>
      <c r="B480" s="29">
        <v>52</v>
      </c>
      <c r="C480" s="29">
        <v>1360</v>
      </c>
      <c r="D480" s="21">
        <v>41877</v>
      </c>
      <c r="E480" s="21">
        <v>41877</v>
      </c>
      <c r="F480" s="21">
        <v>41879</v>
      </c>
      <c r="G480" s="20" t="s">
        <v>4</v>
      </c>
      <c r="H480" s="20" t="s">
        <v>1015</v>
      </c>
      <c r="I480" s="22">
        <v>6</v>
      </c>
      <c r="J480" s="20" t="s">
        <v>5</v>
      </c>
      <c r="K480" s="20" t="s">
        <v>26</v>
      </c>
      <c r="L480" s="20" t="s">
        <v>27</v>
      </c>
      <c r="M480" s="23" t="s">
        <v>27</v>
      </c>
      <c r="N480" s="23" t="s">
        <v>7</v>
      </c>
      <c r="O480" s="23" t="s">
        <v>26</v>
      </c>
      <c r="P480" s="24">
        <v>10.6</v>
      </c>
      <c r="Q480" s="24">
        <v>18.8</v>
      </c>
      <c r="R480" s="24">
        <v>21.5</v>
      </c>
      <c r="S480" s="24">
        <v>198.08</v>
      </c>
      <c r="T480" s="24">
        <v>1.78</v>
      </c>
      <c r="U480" s="24">
        <v>1080</v>
      </c>
      <c r="V480" s="24">
        <v>1920</v>
      </c>
      <c r="W480" s="24">
        <v>2.0739999999999998</v>
      </c>
      <c r="X480" s="23" t="s">
        <v>47</v>
      </c>
      <c r="Y480" s="23" t="s">
        <v>47</v>
      </c>
      <c r="Z480" s="24">
        <v>10469</v>
      </c>
      <c r="AA480" s="24">
        <v>60</v>
      </c>
      <c r="AB480" s="24">
        <v>170</v>
      </c>
      <c r="AC480" s="24">
        <v>160</v>
      </c>
      <c r="AD480" s="23" t="s">
        <v>28</v>
      </c>
      <c r="AE480" s="23" t="s">
        <v>23</v>
      </c>
      <c r="AF480" s="23" t="s">
        <v>11</v>
      </c>
      <c r="AG480" s="23" t="s">
        <v>26</v>
      </c>
      <c r="AH480" s="23" t="s">
        <v>26</v>
      </c>
      <c r="AI480" s="23" t="s">
        <v>12</v>
      </c>
      <c r="AJ480" s="23" t="s">
        <v>11</v>
      </c>
      <c r="AK480" s="23" t="s">
        <v>23</v>
      </c>
      <c r="AL480" s="23" t="s">
        <v>1016</v>
      </c>
      <c r="AM480" s="23" t="s">
        <v>1017</v>
      </c>
      <c r="AN480" s="23" t="s">
        <v>669</v>
      </c>
      <c r="AO480" s="23" t="s">
        <v>14</v>
      </c>
      <c r="AP480" s="23" t="s">
        <v>14</v>
      </c>
      <c r="AQ480" s="23" t="s">
        <v>14</v>
      </c>
      <c r="AR480" s="23"/>
      <c r="AS480" s="23" t="s">
        <v>1016</v>
      </c>
      <c r="AT480" s="23" t="s">
        <v>1017</v>
      </c>
      <c r="AU480" s="23" t="s">
        <v>261</v>
      </c>
      <c r="AV480" s="25" t="s">
        <v>14</v>
      </c>
      <c r="AW480" s="25" t="s">
        <v>14</v>
      </c>
      <c r="AX480" s="26">
        <v>21.5</v>
      </c>
      <c r="AY480" s="26">
        <v>198.08</v>
      </c>
      <c r="AZ480" s="25" t="s">
        <v>669</v>
      </c>
      <c r="BA480" s="25" t="s">
        <v>261</v>
      </c>
      <c r="BB480" s="23" t="s">
        <v>14</v>
      </c>
      <c r="BC480" s="23" t="s">
        <v>15</v>
      </c>
      <c r="BD480" s="23" t="s">
        <v>14</v>
      </c>
      <c r="BE480" s="23" t="s">
        <v>11</v>
      </c>
      <c r="BF480" s="23" t="s">
        <v>193</v>
      </c>
      <c r="BG480" s="23" t="s">
        <v>11</v>
      </c>
      <c r="BH480" s="23" t="s">
        <v>17</v>
      </c>
      <c r="BI480" s="23" t="s">
        <v>14</v>
      </c>
      <c r="BJ480" s="23"/>
      <c r="BK480" s="23" t="s">
        <v>11</v>
      </c>
      <c r="BL480" s="23" t="s">
        <v>11</v>
      </c>
      <c r="BM480" s="23" t="s">
        <v>11</v>
      </c>
      <c r="BN480" s="23"/>
      <c r="BO480" s="24">
        <v>12.5</v>
      </c>
      <c r="BP480" s="24">
        <v>260</v>
      </c>
      <c r="BQ480" s="24">
        <v>260</v>
      </c>
      <c r="BR480" s="24">
        <v>238</v>
      </c>
      <c r="BS480" s="24">
        <v>200</v>
      </c>
      <c r="BT480" s="23"/>
      <c r="BU480" s="23"/>
      <c r="BV480" s="24">
        <v>15.82</v>
      </c>
      <c r="BW480" s="24">
        <v>0.34</v>
      </c>
      <c r="BX480" s="23"/>
      <c r="BY480" s="24">
        <v>0.28999999999999998</v>
      </c>
      <c r="BZ480" s="27">
        <v>0.34</v>
      </c>
      <c r="CA480" s="27">
        <v>0.28999999999999998</v>
      </c>
      <c r="CB480" s="25"/>
      <c r="CC480" s="25"/>
      <c r="CD480" s="28">
        <v>16.12</v>
      </c>
      <c r="CE480" s="28">
        <v>0.38</v>
      </c>
      <c r="CF480" s="25"/>
      <c r="CG480" s="28">
        <v>0.33</v>
      </c>
      <c r="CH480" s="28">
        <v>21.09</v>
      </c>
      <c r="CI480" s="28">
        <v>0.7</v>
      </c>
      <c r="CJ480" s="28">
        <v>0.5</v>
      </c>
      <c r="CK480" s="28">
        <v>0</v>
      </c>
      <c r="CL480" s="28">
        <v>0</v>
      </c>
      <c r="CM480" s="28">
        <v>0.5</v>
      </c>
      <c r="CN480" s="25"/>
      <c r="CO480" s="28">
        <v>0</v>
      </c>
      <c r="CP480" s="30" t="s">
        <v>5</v>
      </c>
      <c r="CQ480" s="8">
        <f t="shared" si="78"/>
        <v>10470.516962843294</v>
      </c>
      <c r="CR480" s="8">
        <f t="shared" si="79"/>
        <v>22</v>
      </c>
      <c r="CS480" s="8">
        <f t="shared" si="80"/>
        <v>2.5</v>
      </c>
      <c r="CT480" s="8">
        <f t="shared" si="81"/>
        <v>30</v>
      </c>
      <c r="CU480" s="8">
        <f t="shared" si="82"/>
        <v>200</v>
      </c>
      <c r="CV480" s="10">
        <f t="shared" si="83"/>
        <v>51500.800000000003</v>
      </c>
      <c r="CW480" s="10">
        <f t="shared" si="86"/>
        <v>51.500800000000005</v>
      </c>
      <c r="CX480" s="8" t="str">
        <f t="shared" si="84"/>
        <v>No</v>
      </c>
      <c r="CY480" s="30" t="s">
        <v>23</v>
      </c>
      <c r="CZ480" s="30" t="s">
        <v>11</v>
      </c>
      <c r="DA480" s="31" t="s">
        <v>11</v>
      </c>
      <c r="DB480" s="31" t="s">
        <v>11</v>
      </c>
      <c r="DC480" s="8" t="str">
        <f t="shared" si="85"/>
        <v>No</v>
      </c>
      <c r="DD480" s="8" t="s">
        <v>11</v>
      </c>
      <c r="DE480" s="30" t="s">
        <v>11</v>
      </c>
      <c r="DF480" s="10">
        <f t="shared" si="87"/>
        <v>50.440080000000002</v>
      </c>
      <c r="DG480" s="9">
        <f>IF(S480&lt;Monitors!$H$4,(S480*Monitors!$I$4)+Monitors!$J$4,IF(S480&lt;Monitors!$H$5,(S480*Monitors!$I$5)+Monitors!$J$5,IF(S480&lt;Monitors!$H$6,(S480*Monitors!$I$6)+Monitors!$J$6,IF(S480&lt;Monitors!$H$7,(Monitors!$I$7*S480)+Monitors!$J$7,IF(S480&lt;Monitors!$H$8,(S480*Monitors!$I$8)+Monitors!$J$8,IF(S480&lt;Monitors!$H$9,(S480*Monitors!$I$9)+Monitors!$J$9,IF(S480&lt;Monitors!$H$10,(S480*Monitors!$I$10)+Monitors!$J$10,IF(S480&lt;Monitors!$H$11,(S480*Monitors!$I$11)+Monitors!$J$11,Monitors!$J$12))))))))</f>
        <v>37.903999999999996</v>
      </c>
      <c r="DH480" s="10">
        <f>$DF480-(Monitors!$B$4*'All Data'!$W480)</f>
        <v>37.726460000000003</v>
      </c>
      <c r="DI480" s="10">
        <f>IF($CX480="Yes",DH480-(Monitors!$E$4*(DG480+(Monitors!$B$4*'All Data'!$W480))),'All Data'!DH480)</f>
        <v>37.726460000000003</v>
      </c>
      <c r="DJ480" s="10">
        <f>IF(DD480="Yes",'All Data'!DI480-(DG480*Monitors!$C$4),'All Data'!DI480)</f>
        <v>37.726460000000003</v>
      </c>
      <c r="DK480" s="10">
        <f>IF($DE480="Yes",DJ480-(DG480*Monitors!$D$4),'All Data'!DJ480)</f>
        <v>37.726460000000003</v>
      </c>
      <c r="DL480" s="10">
        <f>IF($CZ480="Yes",DK480-Monitors!$C$7,'All Data'!DK480)</f>
        <v>37.726460000000003</v>
      </c>
      <c r="DM480" s="10">
        <f>IF($DA480="Yes",DL480-Monitors!$D$7,'All Data'!DL480)</f>
        <v>37.726460000000003</v>
      </c>
      <c r="DN480" s="10">
        <f>IF(DB480="Yes",DM480-((DG480+(W480*Monitors!$B$4))*Monitors!$F$4),'All Data'!DM480)</f>
        <v>37.726460000000003</v>
      </c>
      <c r="DO480" s="8" t="str">
        <f t="shared" si="88"/>
        <v>Yes</v>
      </c>
      <c r="DP480" s="10">
        <v>2.0600320000000001</v>
      </c>
      <c r="DQ480" s="10">
        <v>13.759968000000001</v>
      </c>
      <c r="DR480" s="10">
        <v>13.759968000000001</v>
      </c>
      <c r="DS480" s="9">
        <v>18.856837669479766</v>
      </c>
      <c r="DT480" s="9" t="s">
        <v>23</v>
      </c>
      <c r="DU480" s="14">
        <v>0</v>
      </c>
    </row>
    <row r="481" spans="1:125" ht="18" customHeight="1">
      <c r="A481" s="29">
        <v>480</v>
      </c>
      <c r="B481" s="29">
        <v>52</v>
      </c>
      <c r="C481" s="29">
        <v>1323</v>
      </c>
      <c r="D481" s="21">
        <v>41059</v>
      </c>
      <c r="E481" s="21">
        <v>41249</v>
      </c>
      <c r="F481" s="21">
        <v>41253</v>
      </c>
      <c r="G481" s="20" t="s">
        <v>4</v>
      </c>
      <c r="H481" s="20"/>
      <c r="I481" s="22">
        <v>6</v>
      </c>
      <c r="J481" s="20" t="s">
        <v>5</v>
      </c>
      <c r="K481" s="20"/>
      <c r="L481" s="20" t="s">
        <v>27</v>
      </c>
      <c r="M481" s="23" t="s">
        <v>27</v>
      </c>
      <c r="N481" s="23" t="s">
        <v>7</v>
      </c>
      <c r="O481" s="23"/>
      <c r="P481" s="24">
        <v>106</v>
      </c>
      <c r="Q481" s="24">
        <v>188</v>
      </c>
      <c r="R481" s="24">
        <v>22</v>
      </c>
      <c r="S481" s="24">
        <v>198</v>
      </c>
      <c r="T481" s="24">
        <v>1.78</v>
      </c>
      <c r="U481" s="24">
        <v>1080</v>
      </c>
      <c r="V481" s="24">
        <v>1920</v>
      </c>
      <c r="W481" s="24">
        <v>2.0739999999999998</v>
      </c>
      <c r="X481" s="23" t="s">
        <v>47</v>
      </c>
      <c r="Y481" s="23" t="s">
        <v>47</v>
      </c>
      <c r="Z481" s="24">
        <v>10469</v>
      </c>
      <c r="AA481" s="24">
        <v>60</v>
      </c>
      <c r="AB481" s="24">
        <v>170</v>
      </c>
      <c r="AC481" s="24">
        <v>160</v>
      </c>
      <c r="AD481" s="23" t="s">
        <v>10</v>
      </c>
      <c r="AE481" s="23" t="s">
        <v>11</v>
      </c>
      <c r="AF481" s="23"/>
      <c r="AG481" s="23"/>
      <c r="AH481" s="23"/>
      <c r="AI481" s="23" t="s">
        <v>12</v>
      </c>
      <c r="AJ481" s="23" t="s">
        <v>11</v>
      </c>
      <c r="AK481" s="23" t="s">
        <v>11</v>
      </c>
      <c r="AL481" s="23" t="s">
        <v>25</v>
      </c>
      <c r="AM481" s="23"/>
      <c r="AN481" s="23" t="s">
        <v>14</v>
      </c>
      <c r="AO481" s="23"/>
      <c r="AP481" s="23" t="s">
        <v>14</v>
      </c>
      <c r="AQ481" s="23"/>
      <c r="AR481" s="23"/>
      <c r="AS481" s="23" t="s">
        <v>25</v>
      </c>
      <c r="AT481" s="23"/>
      <c r="AU481" s="23" t="s">
        <v>14</v>
      </c>
      <c r="AV481" s="25"/>
      <c r="AW481" s="25"/>
      <c r="AX481" s="26">
        <v>22</v>
      </c>
      <c r="AY481" s="26">
        <v>198</v>
      </c>
      <c r="AZ481" s="25" t="s">
        <v>14</v>
      </c>
      <c r="BA481" s="25" t="s">
        <v>14</v>
      </c>
      <c r="BB481" s="23"/>
      <c r="BC481" s="23" t="s">
        <v>15</v>
      </c>
      <c r="BD481" s="23"/>
      <c r="BE481" s="23" t="s">
        <v>11</v>
      </c>
      <c r="BF481" s="23" t="s">
        <v>61</v>
      </c>
      <c r="BG481" s="23" t="s">
        <v>11</v>
      </c>
      <c r="BH481" s="23" t="s">
        <v>17</v>
      </c>
      <c r="BI481" s="23"/>
      <c r="BJ481" s="23" t="s">
        <v>18</v>
      </c>
      <c r="BK481" s="23" t="s">
        <v>23</v>
      </c>
      <c r="BL481" s="23" t="s">
        <v>11</v>
      </c>
      <c r="BM481" s="23"/>
      <c r="BN481" s="23"/>
      <c r="BO481" s="24">
        <v>9.6</v>
      </c>
      <c r="BP481" s="24">
        <v>208.4</v>
      </c>
      <c r="BQ481" s="24">
        <v>300</v>
      </c>
      <c r="BR481" s="24">
        <v>207.3</v>
      </c>
      <c r="BS481" s="24">
        <v>200</v>
      </c>
      <c r="BT481" s="23"/>
      <c r="BU481" s="23"/>
      <c r="BV481" s="24">
        <v>15.95</v>
      </c>
      <c r="BW481" s="24">
        <v>0.13</v>
      </c>
      <c r="BX481" s="23"/>
      <c r="BY481" s="24">
        <v>0.12</v>
      </c>
      <c r="BZ481" s="27">
        <v>0.13</v>
      </c>
      <c r="CA481" s="27">
        <v>0.12</v>
      </c>
      <c r="CB481" s="25"/>
      <c r="CC481" s="25"/>
      <c r="CD481" s="28">
        <v>16.03</v>
      </c>
      <c r="CE481" s="28">
        <v>0.14000000000000001</v>
      </c>
      <c r="CF481" s="25"/>
      <c r="CG481" s="28">
        <v>0.14000000000000001</v>
      </c>
      <c r="CH481" s="28">
        <v>21.1</v>
      </c>
      <c r="CI481" s="28">
        <v>0.5</v>
      </c>
      <c r="CJ481" s="28">
        <v>0.5</v>
      </c>
      <c r="CK481" s="25"/>
      <c r="CL481" s="25"/>
      <c r="CM481" s="28">
        <v>0.46</v>
      </c>
      <c r="CN481" s="25"/>
      <c r="CO481" s="28">
        <v>0</v>
      </c>
      <c r="CP481" s="30" t="s">
        <v>5</v>
      </c>
      <c r="CQ481" s="8">
        <f t="shared" si="78"/>
        <v>10474.747474747473</v>
      </c>
      <c r="CR481" s="8">
        <f t="shared" si="79"/>
        <v>24</v>
      </c>
      <c r="CS481" s="8">
        <f t="shared" si="80"/>
        <v>2.5</v>
      </c>
      <c r="CT481" s="8">
        <f t="shared" si="81"/>
        <v>30</v>
      </c>
      <c r="CU481" s="8">
        <f t="shared" si="82"/>
        <v>200</v>
      </c>
      <c r="CV481" s="10">
        <f t="shared" si="83"/>
        <v>41263.200000000004</v>
      </c>
      <c r="CW481" s="10">
        <f t="shared" si="86"/>
        <v>41.263200000000005</v>
      </c>
      <c r="CX481" s="8" t="str">
        <f t="shared" si="84"/>
        <v>No</v>
      </c>
      <c r="CY481" s="30" t="s">
        <v>11</v>
      </c>
      <c r="CZ481" s="30" t="s">
        <v>11</v>
      </c>
      <c r="DA481" s="31" t="s">
        <v>11</v>
      </c>
      <c r="DB481" s="31" t="s">
        <v>11</v>
      </c>
      <c r="DC481" s="8" t="str">
        <f t="shared" si="85"/>
        <v>No</v>
      </c>
      <c r="DD481" s="8" t="s">
        <v>11</v>
      </c>
      <c r="DE481" s="30" t="s">
        <v>11</v>
      </c>
      <c r="DF481" s="10">
        <f t="shared" si="87"/>
        <v>49.642919999999997</v>
      </c>
      <c r="DG481" s="9">
        <f>IF(S481&lt;Monitors!$H$4,(S481*Monitors!$I$4)+Monitors!$J$4,IF(S481&lt;Monitors!$H$5,(S481*Monitors!$I$5)+Monitors!$J$5,IF(S481&lt;Monitors!$H$6,(S481*Monitors!$I$6)+Monitors!$J$6,IF(S481&lt;Monitors!$H$7,(Monitors!$I$7*S481)+Monitors!$J$7,IF(S481&lt;Monitors!$H$8,(S481*Monitors!$I$8)+Monitors!$J$8,IF(S481&lt;Monitors!$H$9,(S481*Monitors!$I$9)+Monitors!$J$9,IF(S481&lt;Monitors!$H$10,(S481*Monitors!$I$10)+Monitors!$J$10,IF(S481&lt;Monitors!$H$11,(S481*Monitors!$I$11)+Monitors!$J$11,Monitors!$J$12))))))))</f>
        <v>37.9</v>
      </c>
      <c r="DH481" s="10">
        <f>$DF481-(Monitors!$B$4*'All Data'!$W481)</f>
        <v>36.929299999999998</v>
      </c>
      <c r="DI481" s="10">
        <f>IF($CX481="Yes",DH481-(Monitors!$E$4*(DG481+(Monitors!$B$4*'All Data'!$W481))),'All Data'!DH481)</f>
        <v>36.929299999999998</v>
      </c>
      <c r="DJ481" s="10">
        <f>IF(DD481="Yes",'All Data'!DI481-(DG481*Monitors!$C$4),'All Data'!DI481)</f>
        <v>36.929299999999998</v>
      </c>
      <c r="DK481" s="10">
        <f>IF($DE481="Yes",DJ481-(DG481*Monitors!$D$4),'All Data'!DJ481)</f>
        <v>36.929299999999998</v>
      </c>
      <c r="DL481" s="10">
        <f>IF($CZ481="Yes",DK481-Monitors!$C$7,'All Data'!DK481)</f>
        <v>36.929299999999998</v>
      </c>
      <c r="DM481" s="10">
        <f>IF($DA481="Yes",DL481-Monitors!$D$7,'All Data'!DL481)</f>
        <v>36.929299999999998</v>
      </c>
      <c r="DN481" s="10">
        <f>IF(DB481="Yes",DM481-((DG481+(W481*Monitors!$B$4))*Monitors!$F$4),'All Data'!DM481)</f>
        <v>36.929299999999998</v>
      </c>
      <c r="DO481" s="8" t="str">
        <f t="shared" si="88"/>
        <v>Yes</v>
      </c>
      <c r="DP481" s="10">
        <v>1.6505280000000002</v>
      </c>
      <c r="DQ481" s="10">
        <v>14.299472</v>
      </c>
      <c r="DR481" s="10">
        <v>14.299472</v>
      </c>
      <c r="DS481" s="9">
        <v>18.849310517355313</v>
      </c>
      <c r="DT481" s="9" t="s">
        <v>23</v>
      </c>
      <c r="DU481" s="14">
        <v>0</v>
      </c>
    </row>
    <row r="482" spans="1:125" ht="18" customHeight="1">
      <c r="A482" s="29">
        <v>481</v>
      </c>
      <c r="B482" s="29">
        <v>35</v>
      </c>
      <c r="C482" s="29">
        <v>719</v>
      </c>
      <c r="D482" s="21">
        <v>40919</v>
      </c>
      <c r="E482" s="21">
        <v>41305</v>
      </c>
      <c r="F482" s="21">
        <v>41646</v>
      </c>
      <c r="G482" s="20" t="s">
        <v>4</v>
      </c>
      <c r="H482" s="20"/>
      <c r="I482" s="22">
        <v>6</v>
      </c>
      <c r="J482" s="20" t="s">
        <v>5</v>
      </c>
      <c r="K482" s="20"/>
      <c r="L482" s="20" t="s">
        <v>6</v>
      </c>
      <c r="M482" s="23"/>
      <c r="N482" s="23" t="s">
        <v>7</v>
      </c>
      <c r="O482" s="23"/>
      <c r="P482" s="24">
        <v>19</v>
      </c>
      <c r="Q482" s="24">
        <v>2</v>
      </c>
      <c r="R482" s="24">
        <v>22</v>
      </c>
      <c r="S482" s="24">
        <v>198</v>
      </c>
      <c r="T482" s="24">
        <v>1.78</v>
      </c>
      <c r="U482" s="24">
        <v>1080</v>
      </c>
      <c r="V482" s="24">
        <v>1920</v>
      </c>
      <c r="W482" s="24">
        <v>2.0739999999999998</v>
      </c>
      <c r="X482" s="23" t="s">
        <v>67</v>
      </c>
      <c r="Y482" s="23" t="s">
        <v>47</v>
      </c>
      <c r="Z482" s="24">
        <v>205</v>
      </c>
      <c r="AA482" s="24">
        <v>60</v>
      </c>
      <c r="AB482" s="24">
        <v>178</v>
      </c>
      <c r="AC482" s="24">
        <v>178</v>
      </c>
      <c r="AD482" s="23" t="s">
        <v>10</v>
      </c>
      <c r="AE482" s="23" t="s">
        <v>11</v>
      </c>
      <c r="AF482" s="23" t="s">
        <v>11</v>
      </c>
      <c r="AG482" s="23"/>
      <c r="AH482" s="23"/>
      <c r="AI482" s="23" t="s">
        <v>12</v>
      </c>
      <c r="AJ482" s="23" t="s">
        <v>11</v>
      </c>
      <c r="AK482" s="23" t="s">
        <v>11</v>
      </c>
      <c r="AL482" s="23" t="s">
        <v>129</v>
      </c>
      <c r="AM482" s="23"/>
      <c r="AN482" s="23" t="s">
        <v>14</v>
      </c>
      <c r="AO482" s="23"/>
      <c r="AP482" s="23" t="s">
        <v>14</v>
      </c>
      <c r="AQ482" s="23"/>
      <c r="AR482" s="23"/>
      <c r="AS482" s="23" t="s">
        <v>129</v>
      </c>
      <c r="AT482" s="23"/>
      <c r="AU482" s="23" t="s">
        <v>14</v>
      </c>
      <c r="AV482" s="25"/>
      <c r="AW482" s="25"/>
      <c r="AX482" s="26">
        <v>22</v>
      </c>
      <c r="AY482" s="26">
        <v>198</v>
      </c>
      <c r="AZ482" s="25" t="s">
        <v>14</v>
      </c>
      <c r="BA482" s="25" t="s">
        <v>14</v>
      </c>
      <c r="BB482" s="23"/>
      <c r="BC482" s="23" t="s">
        <v>15</v>
      </c>
      <c r="BD482" s="23"/>
      <c r="BE482" s="23" t="s">
        <v>11</v>
      </c>
      <c r="BF482" s="23" t="s">
        <v>338</v>
      </c>
      <c r="BG482" s="23" t="s">
        <v>11</v>
      </c>
      <c r="BH482" s="23" t="s">
        <v>17</v>
      </c>
      <c r="BI482" s="23"/>
      <c r="BJ482" s="23" t="s">
        <v>18</v>
      </c>
      <c r="BK482" s="23" t="s">
        <v>11</v>
      </c>
      <c r="BL482" s="23" t="s">
        <v>11</v>
      </c>
      <c r="BM482" s="23"/>
      <c r="BN482" s="23"/>
      <c r="BO482" s="24">
        <v>11.6</v>
      </c>
      <c r="BP482" s="24">
        <v>255.2</v>
      </c>
      <c r="BQ482" s="24">
        <v>200</v>
      </c>
      <c r="BR482" s="24">
        <v>216.6</v>
      </c>
      <c r="BS482" s="24">
        <v>200.6</v>
      </c>
      <c r="BT482" s="23"/>
      <c r="BU482" s="23"/>
      <c r="BV482" s="24">
        <v>15.97</v>
      </c>
      <c r="BW482" s="24">
        <v>0.26</v>
      </c>
      <c r="BX482" s="23"/>
      <c r="BY482" s="24">
        <v>0.11</v>
      </c>
      <c r="BZ482" s="27">
        <v>0.26</v>
      </c>
      <c r="CA482" s="27">
        <v>0.11</v>
      </c>
      <c r="CB482" s="25"/>
      <c r="CC482" s="25"/>
      <c r="CD482" s="28">
        <v>16.18</v>
      </c>
      <c r="CE482" s="28">
        <v>0.3</v>
      </c>
      <c r="CF482" s="25"/>
      <c r="CG482" s="28">
        <v>0.12</v>
      </c>
      <c r="CH482" s="28">
        <v>21.1</v>
      </c>
      <c r="CI482" s="28">
        <v>0.5</v>
      </c>
      <c r="CJ482" s="28">
        <v>0.5</v>
      </c>
      <c r="CK482" s="25"/>
      <c r="CL482" s="25"/>
      <c r="CM482" s="28">
        <v>0.53</v>
      </c>
      <c r="CN482" s="25"/>
      <c r="CO482" s="28">
        <v>0</v>
      </c>
      <c r="CP482" s="30" t="s">
        <v>5</v>
      </c>
      <c r="CQ482" s="8">
        <f t="shared" si="78"/>
        <v>10474.747474747473</v>
      </c>
      <c r="CR482" s="8">
        <f t="shared" si="79"/>
        <v>24</v>
      </c>
      <c r="CS482" s="8">
        <f t="shared" si="80"/>
        <v>2.5</v>
      </c>
      <c r="CT482" s="8">
        <f t="shared" si="81"/>
        <v>30</v>
      </c>
      <c r="CU482" s="8">
        <f t="shared" si="82"/>
        <v>200</v>
      </c>
      <c r="CV482" s="10">
        <f t="shared" si="83"/>
        <v>50529.599999999999</v>
      </c>
      <c r="CW482" s="10">
        <f t="shared" si="86"/>
        <v>50.529600000000002</v>
      </c>
      <c r="CX482" s="8" t="str">
        <f t="shared" si="84"/>
        <v>No</v>
      </c>
      <c r="CY482" s="30" t="s">
        <v>11</v>
      </c>
      <c r="CZ482" s="30" t="s">
        <v>11</v>
      </c>
      <c r="DA482" s="31" t="s">
        <v>11</v>
      </c>
      <c r="DB482" s="31" t="s">
        <v>11</v>
      </c>
      <c r="DC482" s="8" t="str">
        <f t="shared" si="85"/>
        <v>No</v>
      </c>
      <c r="DD482" s="8" t="s">
        <v>11</v>
      </c>
      <c r="DE482" s="30" t="s">
        <v>11</v>
      </c>
      <c r="DF482" s="10">
        <f t="shared" si="87"/>
        <v>50.444459999999999</v>
      </c>
      <c r="DG482" s="9">
        <f>IF(S482&lt;Monitors!$H$4,(S482*Monitors!$I$4)+Monitors!$J$4,IF(S482&lt;Monitors!$H$5,(S482*Monitors!$I$5)+Monitors!$J$5,IF(S482&lt;Monitors!$H$6,(S482*Monitors!$I$6)+Monitors!$J$6,IF(S482&lt;Monitors!$H$7,(Monitors!$I$7*S482)+Monitors!$J$7,IF(S482&lt;Monitors!$H$8,(S482*Monitors!$I$8)+Monitors!$J$8,IF(S482&lt;Monitors!$H$9,(S482*Monitors!$I$9)+Monitors!$J$9,IF(S482&lt;Monitors!$H$10,(S482*Monitors!$I$10)+Monitors!$J$10,IF(S482&lt;Monitors!$H$11,(S482*Monitors!$I$11)+Monitors!$J$11,Monitors!$J$12))))))))</f>
        <v>37.9</v>
      </c>
      <c r="DH482" s="10">
        <f>$DF482-(Monitors!$B$4*'All Data'!$W482)</f>
        <v>37.730840000000001</v>
      </c>
      <c r="DI482" s="10">
        <f>IF($CX482="Yes",DH482-(Monitors!$E$4*(DG482+(Monitors!$B$4*'All Data'!$W482))),'All Data'!DH482)</f>
        <v>37.730840000000001</v>
      </c>
      <c r="DJ482" s="10">
        <f>IF(DD482="Yes",'All Data'!DI482-(DG482*Monitors!$C$4),'All Data'!DI482)</f>
        <v>37.730840000000001</v>
      </c>
      <c r="DK482" s="10">
        <f>IF($DE482="Yes",DJ482-(DG482*Monitors!$D$4),'All Data'!DJ482)</f>
        <v>37.730840000000001</v>
      </c>
      <c r="DL482" s="10">
        <f>IF($CZ482="Yes",DK482-Monitors!$C$7,'All Data'!DK482)</f>
        <v>37.730840000000001</v>
      </c>
      <c r="DM482" s="10">
        <f>IF($DA482="Yes",DL482-Monitors!$D$7,'All Data'!DL482)</f>
        <v>37.730840000000001</v>
      </c>
      <c r="DN482" s="10">
        <f>IF(DB482="Yes",DM482-((DG482+(W482*Monitors!$B$4))*Monitors!$F$4),'All Data'!DM482)</f>
        <v>37.730840000000001</v>
      </c>
      <c r="DO482" s="8" t="str">
        <f t="shared" si="88"/>
        <v>Yes</v>
      </c>
      <c r="DP482" s="10">
        <v>2.0211840000000003</v>
      </c>
      <c r="DQ482" s="10">
        <v>13.948816000000001</v>
      </c>
      <c r="DR482" s="10">
        <v>13.948816000000001</v>
      </c>
      <c r="DS482" s="9">
        <v>18.849310517355313</v>
      </c>
      <c r="DT482" s="9" t="s">
        <v>23</v>
      </c>
      <c r="DU482" s="14">
        <v>0</v>
      </c>
    </row>
    <row r="483" spans="1:125" ht="18" customHeight="1">
      <c r="A483" s="29">
        <v>482</v>
      </c>
      <c r="B483" s="29">
        <v>21</v>
      </c>
      <c r="C483" s="29">
        <v>199</v>
      </c>
      <c r="D483" s="21">
        <v>41579</v>
      </c>
      <c r="E483" s="21">
        <v>41578</v>
      </c>
      <c r="F483" s="21">
        <v>41593</v>
      </c>
      <c r="G483" s="20" t="s">
        <v>182</v>
      </c>
      <c r="H483" s="20" t="s">
        <v>1173</v>
      </c>
      <c r="I483" s="22">
        <v>6</v>
      </c>
      <c r="J483" s="20" t="s">
        <v>5</v>
      </c>
      <c r="K483" s="20" t="s">
        <v>26</v>
      </c>
      <c r="L483" s="20" t="s">
        <v>6</v>
      </c>
      <c r="M483" s="23" t="s">
        <v>26</v>
      </c>
      <c r="N483" s="23" t="s">
        <v>7</v>
      </c>
      <c r="O483" s="23" t="s">
        <v>26</v>
      </c>
      <c r="P483" s="24">
        <v>11.3</v>
      </c>
      <c r="Q483" s="24">
        <v>20</v>
      </c>
      <c r="R483" s="24">
        <v>23</v>
      </c>
      <c r="S483" s="24">
        <v>226</v>
      </c>
      <c r="T483" s="24">
        <v>1.78</v>
      </c>
      <c r="U483" s="24">
        <v>1080</v>
      </c>
      <c r="V483" s="24">
        <v>1920</v>
      </c>
      <c r="W483" s="24">
        <v>2.0739999999999998</v>
      </c>
      <c r="X483" s="23" t="s">
        <v>47</v>
      </c>
      <c r="Y483" s="23" t="s">
        <v>47</v>
      </c>
      <c r="Z483" s="24">
        <v>9177</v>
      </c>
      <c r="AA483" s="24">
        <v>60</v>
      </c>
      <c r="AB483" s="24">
        <v>160</v>
      </c>
      <c r="AC483" s="24">
        <v>160</v>
      </c>
      <c r="AD483" s="23" t="s">
        <v>300</v>
      </c>
      <c r="AE483" s="23" t="s">
        <v>23</v>
      </c>
      <c r="AF483" s="23" t="s">
        <v>11</v>
      </c>
      <c r="AG483" s="23"/>
      <c r="AH483" s="23"/>
      <c r="AI483" s="23" t="s">
        <v>12</v>
      </c>
      <c r="AJ483" s="23" t="s">
        <v>11</v>
      </c>
      <c r="AK483" s="23" t="s">
        <v>23</v>
      </c>
      <c r="AL483" s="23" t="s">
        <v>53</v>
      </c>
      <c r="AM483" s="23" t="s">
        <v>26</v>
      </c>
      <c r="AN483" s="23" t="s">
        <v>72</v>
      </c>
      <c r="AO483" s="23" t="s">
        <v>26</v>
      </c>
      <c r="AP483" s="23" t="s">
        <v>36</v>
      </c>
      <c r="AQ483" s="23" t="s">
        <v>26</v>
      </c>
      <c r="AR483" s="23"/>
      <c r="AS483" s="23" t="s">
        <v>53</v>
      </c>
      <c r="AT483" s="23" t="s">
        <v>26</v>
      </c>
      <c r="AU483" s="23" t="s">
        <v>14</v>
      </c>
      <c r="AV483" s="25" t="s">
        <v>26</v>
      </c>
      <c r="AW483" s="25" t="s">
        <v>26</v>
      </c>
      <c r="AX483" s="26">
        <v>23</v>
      </c>
      <c r="AY483" s="26">
        <v>226</v>
      </c>
      <c r="AZ483" s="25" t="s">
        <v>72</v>
      </c>
      <c r="BA483" s="25" t="s">
        <v>14</v>
      </c>
      <c r="BB483" s="23" t="s">
        <v>26</v>
      </c>
      <c r="BC483" s="23" t="s">
        <v>15</v>
      </c>
      <c r="BD483" s="23" t="s">
        <v>26</v>
      </c>
      <c r="BE483" s="23" t="s">
        <v>11</v>
      </c>
      <c r="BF483" s="23" t="s">
        <v>420</v>
      </c>
      <c r="BG483" s="23" t="s">
        <v>11</v>
      </c>
      <c r="BH483" s="23" t="s">
        <v>17</v>
      </c>
      <c r="BI483" s="23" t="s">
        <v>26</v>
      </c>
      <c r="BJ483" s="23"/>
      <c r="BK483" s="23" t="s">
        <v>11</v>
      </c>
      <c r="BL483" s="23" t="s">
        <v>11</v>
      </c>
      <c r="BM483" s="23" t="s">
        <v>11</v>
      </c>
      <c r="BN483" s="23"/>
      <c r="BO483" s="24">
        <v>0</v>
      </c>
      <c r="BP483" s="24">
        <v>275</v>
      </c>
      <c r="BQ483" s="24">
        <v>238.4</v>
      </c>
      <c r="BR483" s="24">
        <v>275</v>
      </c>
      <c r="BS483" s="24">
        <v>200</v>
      </c>
      <c r="BT483" s="23"/>
      <c r="BU483" s="23"/>
      <c r="BV483" s="24">
        <v>16.010000000000002</v>
      </c>
      <c r="BW483" s="24">
        <v>0.2</v>
      </c>
      <c r="BX483" s="23"/>
      <c r="BY483" s="24">
        <v>0.17</v>
      </c>
      <c r="BZ483" s="27">
        <v>0.2</v>
      </c>
      <c r="CA483" s="27">
        <v>0.17</v>
      </c>
      <c r="CB483" s="25"/>
      <c r="CC483" s="25"/>
      <c r="CD483" s="28">
        <v>16.03</v>
      </c>
      <c r="CE483" s="28">
        <v>0.21</v>
      </c>
      <c r="CF483" s="25"/>
      <c r="CG483" s="28">
        <v>0.18</v>
      </c>
      <c r="CH483" s="28">
        <v>21.98</v>
      </c>
      <c r="CI483" s="28">
        <v>0.5</v>
      </c>
      <c r="CJ483" s="28">
        <v>0.5</v>
      </c>
      <c r="CK483" s="28">
        <v>0</v>
      </c>
      <c r="CL483" s="28">
        <v>0</v>
      </c>
      <c r="CM483" s="28">
        <v>0.4</v>
      </c>
      <c r="CN483" s="25"/>
      <c r="CO483" s="28">
        <v>0</v>
      </c>
      <c r="CP483" s="30" t="s">
        <v>5</v>
      </c>
      <c r="CQ483" s="8">
        <f t="shared" si="78"/>
        <v>9176.9911504424763</v>
      </c>
      <c r="CR483" s="8">
        <f t="shared" si="79"/>
        <v>24</v>
      </c>
      <c r="CS483" s="8">
        <f t="shared" si="80"/>
        <v>2.5</v>
      </c>
      <c r="CT483" s="8">
        <f t="shared" si="81"/>
        <v>30</v>
      </c>
      <c r="CU483" s="8">
        <f t="shared" si="82"/>
        <v>200</v>
      </c>
      <c r="CV483" s="10">
        <f t="shared" si="83"/>
        <v>62150</v>
      </c>
      <c r="CW483" s="10">
        <f t="shared" si="86"/>
        <v>62.15</v>
      </c>
      <c r="CX483" s="8" t="str">
        <f t="shared" si="84"/>
        <v>No</v>
      </c>
      <c r="CY483" s="30" t="s">
        <v>11</v>
      </c>
      <c r="CZ483" s="30" t="s">
        <v>11</v>
      </c>
      <c r="DA483" s="31" t="s">
        <v>11</v>
      </c>
      <c r="DB483" s="31" t="s">
        <v>11</v>
      </c>
      <c r="DC483" s="8" t="str">
        <f t="shared" si="85"/>
        <v>No</v>
      </c>
      <c r="DD483" s="8" t="s">
        <v>11</v>
      </c>
      <c r="DE483" s="30" t="s">
        <v>11</v>
      </c>
      <c r="DF483" s="10">
        <f t="shared" si="87"/>
        <v>50.225459999999998</v>
      </c>
      <c r="DG483" s="9">
        <f>IF(S483&lt;Monitors!$H$4,(S483*Monitors!$I$4)+Monitors!$J$4,IF(S483&lt;Monitors!$H$5,(S483*Monitors!$I$5)+Monitors!$J$5,IF(S483&lt;Monitors!$H$6,(S483*Monitors!$I$6)+Monitors!$J$6,IF(S483&lt;Monitors!$H$7,(Monitors!$I$7*S483)+Monitors!$J$7,IF(S483&lt;Monitors!$H$8,(S483*Monitors!$I$8)+Monitors!$J$8,IF(S483&lt;Monitors!$H$9,(S483*Monitors!$I$9)+Monitors!$J$9,IF(S483&lt;Monitors!$H$10,(S483*Monitors!$I$10)+Monitors!$J$10,IF(S483&lt;Monitors!$H$11,(S483*Monitors!$I$11)+Monitors!$J$11,Monitors!$J$12))))))))</f>
        <v>38.866666666666667</v>
      </c>
      <c r="DH483" s="10">
        <f>$DF483-(Monitors!$B$4*'All Data'!$W483)</f>
        <v>37.511839999999999</v>
      </c>
      <c r="DI483" s="10">
        <f>IF($CX483="Yes",DH483-(Monitors!$E$4*(DG483+(Monitors!$B$4*'All Data'!$W483))),'All Data'!DH483)</f>
        <v>37.511839999999999</v>
      </c>
      <c r="DJ483" s="10">
        <f>IF(DD483="Yes",'All Data'!DI483-(DG483*Monitors!$C$4),'All Data'!DI483)</f>
        <v>37.511839999999999</v>
      </c>
      <c r="DK483" s="10">
        <f>IF($DE483="Yes",DJ483-(DG483*Monitors!$D$4),'All Data'!DJ483)</f>
        <v>37.511839999999999</v>
      </c>
      <c r="DL483" s="10">
        <f>IF($CZ483="Yes",DK483-Monitors!$C$7,'All Data'!DK483)</f>
        <v>37.511839999999999</v>
      </c>
      <c r="DM483" s="10">
        <f>IF($DA483="Yes",DL483-Monitors!$D$7,'All Data'!DL483)</f>
        <v>37.511839999999999</v>
      </c>
      <c r="DN483" s="10">
        <f>IF(DB483="Yes",DM483-((DG483+(W483*Monitors!$B$4))*Monitors!$F$4),'All Data'!DM483)</f>
        <v>37.511839999999999</v>
      </c>
      <c r="DO483" s="8" t="str">
        <f t="shared" si="88"/>
        <v>Yes</v>
      </c>
      <c r="DP483" s="10">
        <v>2.4860000000000002</v>
      </c>
      <c r="DQ483" s="10">
        <v>13.524000000000001</v>
      </c>
      <c r="DR483" s="10">
        <v>13.524000000000001</v>
      </c>
      <c r="DS483" s="9">
        <v>21.47703682392364</v>
      </c>
      <c r="DT483" s="9" t="s">
        <v>23</v>
      </c>
      <c r="DU483" s="14">
        <v>0</v>
      </c>
    </row>
    <row r="484" spans="1:125" ht="18" customHeight="1">
      <c r="A484" s="29">
        <v>483</v>
      </c>
      <c r="B484" s="29">
        <v>21</v>
      </c>
      <c r="C484" s="29">
        <v>200</v>
      </c>
      <c r="D484" s="21">
        <v>41579</v>
      </c>
      <c r="E484" s="21">
        <v>42050</v>
      </c>
      <c r="F484" s="21">
        <v>42065</v>
      </c>
      <c r="G484" s="20" t="s">
        <v>233</v>
      </c>
      <c r="H484" s="20" t="s">
        <v>26</v>
      </c>
      <c r="I484" s="22">
        <v>6</v>
      </c>
      <c r="J484" s="20" t="s">
        <v>5</v>
      </c>
      <c r="K484" s="20" t="s">
        <v>26</v>
      </c>
      <c r="L484" s="20" t="s">
        <v>6</v>
      </c>
      <c r="M484" s="23" t="s">
        <v>26</v>
      </c>
      <c r="N484" s="23" t="s">
        <v>7</v>
      </c>
      <c r="O484" s="23" t="s">
        <v>26</v>
      </c>
      <c r="P484" s="24">
        <v>11.3</v>
      </c>
      <c r="Q484" s="24">
        <v>20</v>
      </c>
      <c r="R484" s="24">
        <v>23</v>
      </c>
      <c r="S484" s="24">
        <v>226</v>
      </c>
      <c r="T484" s="24">
        <v>1.78</v>
      </c>
      <c r="U484" s="24">
        <v>1080</v>
      </c>
      <c r="V484" s="24">
        <v>1920</v>
      </c>
      <c r="W484" s="24">
        <v>2.0739999999999998</v>
      </c>
      <c r="X484" s="23" t="s">
        <v>47</v>
      </c>
      <c r="Y484" s="23" t="s">
        <v>47</v>
      </c>
      <c r="Z484" s="24">
        <v>9177</v>
      </c>
      <c r="AA484" s="24">
        <v>60</v>
      </c>
      <c r="AB484" s="24">
        <v>160</v>
      </c>
      <c r="AC484" s="24">
        <v>160</v>
      </c>
      <c r="AD484" s="23" t="s">
        <v>300</v>
      </c>
      <c r="AE484" s="23" t="s">
        <v>23</v>
      </c>
      <c r="AF484" s="23" t="s">
        <v>11</v>
      </c>
      <c r="AG484" s="23"/>
      <c r="AH484" s="23"/>
      <c r="AI484" s="23" t="s">
        <v>12</v>
      </c>
      <c r="AJ484" s="23" t="s">
        <v>11</v>
      </c>
      <c r="AK484" s="23" t="s">
        <v>23</v>
      </c>
      <c r="AL484" s="23" t="s">
        <v>25</v>
      </c>
      <c r="AM484" s="23" t="s">
        <v>26</v>
      </c>
      <c r="AN484" s="23" t="s">
        <v>14</v>
      </c>
      <c r="AO484" s="23" t="s">
        <v>26</v>
      </c>
      <c r="AP484" s="23" t="s">
        <v>36</v>
      </c>
      <c r="AQ484" s="23" t="s">
        <v>26</v>
      </c>
      <c r="AR484" s="23"/>
      <c r="AS484" s="23" t="s">
        <v>25</v>
      </c>
      <c r="AT484" s="23" t="s">
        <v>26</v>
      </c>
      <c r="AU484" s="23" t="s">
        <v>14</v>
      </c>
      <c r="AV484" s="25" t="s">
        <v>26</v>
      </c>
      <c r="AW484" s="25" t="s">
        <v>26</v>
      </c>
      <c r="AX484" s="26">
        <v>23</v>
      </c>
      <c r="AY484" s="26">
        <v>226</v>
      </c>
      <c r="AZ484" s="25" t="s">
        <v>14</v>
      </c>
      <c r="BA484" s="25" t="s">
        <v>14</v>
      </c>
      <c r="BB484" s="23" t="s">
        <v>26</v>
      </c>
      <c r="BC484" s="23" t="s">
        <v>15</v>
      </c>
      <c r="BD484" s="23" t="s">
        <v>26</v>
      </c>
      <c r="BE484" s="23" t="s">
        <v>11</v>
      </c>
      <c r="BF484" s="23" t="s">
        <v>420</v>
      </c>
      <c r="BG484" s="23" t="s">
        <v>11</v>
      </c>
      <c r="BH484" s="23" t="s">
        <v>17</v>
      </c>
      <c r="BI484" s="23" t="s">
        <v>26</v>
      </c>
      <c r="BJ484" s="23"/>
      <c r="BK484" s="23" t="s">
        <v>11</v>
      </c>
      <c r="BL484" s="23" t="s">
        <v>11</v>
      </c>
      <c r="BM484" s="23" t="s">
        <v>11</v>
      </c>
      <c r="BN484" s="23"/>
      <c r="BO484" s="24">
        <v>0</v>
      </c>
      <c r="BP484" s="24">
        <v>275</v>
      </c>
      <c r="BQ484" s="24">
        <v>238.4</v>
      </c>
      <c r="BR484" s="24">
        <v>275</v>
      </c>
      <c r="BS484" s="24">
        <v>200</v>
      </c>
      <c r="BT484" s="23"/>
      <c r="BU484" s="23"/>
      <c r="BV484" s="24">
        <v>16.010000000000002</v>
      </c>
      <c r="BW484" s="24">
        <v>0.2</v>
      </c>
      <c r="BX484" s="23"/>
      <c r="BY484" s="24">
        <v>0.17</v>
      </c>
      <c r="BZ484" s="27">
        <v>0.2</v>
      </c>
      <c r="CA484" s="27">
        <v>0.17</v>
      </c>
      <c r="CB484" s="25"/>
      <c r="CC484" s="25"/>
      <c r="CD484" s="28">
        <v>16.03</v>
      </c>
      <c r="CE484" s="28">
        <v>0.21</v>
      </c>
      <c r="CF484" s="25"/>
      <c r="CG484" s="28">
        <v>0.18</v>
      </c>
      <c r="CH484" s="28">
        <v>21.98</v>
      </c>
      <c r="CI484" s="28">
        <v>0.5</v>
      </c>
      <c r="CJ484" s="28">
        <v>0.5</v>
      </c>
      <c r="CK484" s="28">
        <v>0</v>
      </c>
      <c r="CL484" s="28">
        <v>0</v>
      </c>
      <c r="CM484" s="28">
        <v>0.4</v>
      </c>
      <c r="CN484" s="25"/>
      <c r="CO484" s="28">
        <v>0</v>
      </c>
      <c r="CP484" s="30" t="s">
        <v>5</v>
      </c>
      <c r="CQ484" s="8">
        <f t="shared" si="78"/>
        <v>9176.9911504424763</v>
      </c>
      <c r="CR484" s="8">
        <f t="shared" si="79"/>
        <v>24</v>
      </c>
      <c r="CS484" s="8">
        <f t="shared" si="80"/>
        <v>2.5</v>
      </c>
      <c r="CT484" s="8">
        <f t="shared" si="81"/>
        <v>30</v>
      </c>
      <c r="CU484" s="8">
        <f t="shared" si="82"/>
        <v>200</v>
      </c>
      <c r="CV484" s="10">
        <f t="shared" si="83"/>
        <v>62150</v>
      </c>
      <c r="CW484" s="10">
        <f t="shared" si="86"/>
        <v>62.15</v>
      </c>
      <c r="CX484" s="8" t="str">
        <f t="shared" si="84"/>
        <v>No</v>
      </c>
      <c r="CY484" s="30" t="s">
        <v>11</v>
      </c>
      <c r="CZ484" s="30" t="s">
        <v>11</v>
      </c>
      <c r="DA484" s="31" t="s">
        <v>11</v>
      </c>
      <c r="DB484" s="31" t="s">
        <v>11</v>
      </c>
      <c r="DC484" s="8" t="str">
        <f t="shared" si="85"/>
        <v>No</v>
      </c>
      <c r="DD484" s="8" t="s">
        <v>11</v>
      </c>
      <c r="DE484" s="30" t="s">
        <v>11</v>
      </c>
      <c r="DF484" s="10">
        <f t="shared" si="87"/>
        <v>50.225459999999998</v>
      </c>
      <c r="DG484" s="9">
        <f>IF(S484&lt;Monitors!$H$4,(S484*Monitors!$I$4)+Monitors!$J$4,IF(S484&lt;Monitors!$H$5,(S484*Monitors!$I$5)+Monitors!$J$5,IF(S484&lt;Monitors!$H$6,(S484*Monitors!$I$6)+Monitors!$J$6,IF(S484&lt;Monitors!$H$7,(Monitors!$I$7*S484)+Monitors!$J$7,IF(S484&lt;Monitors!$H$8,(S484*Monitors!$I$8)+Monitors!$J$8,IF(S484&lt;Monitors!$H$9,(S484*Monitors!$I$9)+Monitors!$J$9,IF(S484&lt;Monitors!$H$10,(S484*Monitors!$I$10)+Monitors!$J$10,IF(S484&lt;Monitors!$H$11,(S484*Monitors!$I$11)+Monitors!$J$11,Monitors!$J$12))))))))</f>
        <v>38.866666666666667</v>
      </c>
      <c r="DH484" s="10">
        <f>$DF484-(Monitors!$B$4*'All Data'!$W484)</f>
        <v>37.511839999999999</v>
      </c>
      <c r="DI484" s="10">
        <f>IF($CX484="Yes",DH484-(Monitors!$E$4*(DG484+(Monitors!$B$4*'All Data'!$W484))),'All Data'!DH484)</f>
        <v>37.511839999999999</v>
      </c>
      <c r="DJ484" s="10">
        <f>IF(DD484="Yes",'All Data'!DI484-(DG484*Monitors!$C$4),'All Data'!DI484)</f>
        <v>37.511839999999999</v>
      </c>
      <c r="DK484" s="10">
        <f>IF($DE484="Yes",DJ484-(DG484*Monitors!$D$4),'All Data'!DJ484)</f>
        <v>37.511839999999999</v>
      </c>
      <c r="DL484" s="10">
        <f>IF($CZ484="Yes",DK484-Monitors!$C$7,'All Data'!DK484)</f>
        <v>37.511839999999999</v>
      </c>
      <c r="DM484" s="10">
        <f>IF($DA484="Yes",DL484-Monitors!$D$7,'All Data'!DL484)</f>
        <v>37.511839999999999</v>
      </c>
      <c r="DN484" s="10">
        <f>IF(DB484="Yes",DM484-((DG484+(W484*Monitors!$B$4))*Monitors!$F$4),'All Data'!DM484)</f>
        <v>37.511839999999999</v>
      </c>
      <c r="DO484" s="8" t="str">
        <f t="shared" si="88"/>
        <v>Yes</v>
      </c>
      <c r="DP484" s="10">
        <v>2.4860000000000002</v>
      </c>
      <c r="DQ484" s="10">
        <v>13.524000000000001</v>
      </c>
      <c r="DR484" s="10">
        <v>13.524000000000001</v>
      </c>
      <c r="DS484" s="9">
        <v>21.47703682392364</v>
      </c>
      <c r="DT484" s="9" t="s">
        <v>23</v>
      </c>
      <c r="DU484" s="14">
        <v>0</v>
      </c>
    </row>
    <row r="485" spans="1:125" ht="18" customHeight="1">
      <c r="A485" s="29">
        <v>484</v>
      </c>
      <c r="B485" s="29">
        <v>21</v>
      </c>
      <c r="C485" s="29">
        <v>198</v>
      </c>
      <c r="D485" s="21">
        <v>41713</v>
      </c>
      <c r="E485" s="21">
        <v>41717</v>
      </c>
      <c r="F485" s="21">
        <v>41723</v>
      </c>
      <c r="G485" s="20" t="s">
        <v>182</v>
      </c>
      <c r="H485" s="20" t="s">
        <v>1173</v>
      </c>
      <c r="I485" s="22">
        <v>6</v>
      </c>
      <c r="J485" s="20" t="s">
        <v>5</v>
      </c>
      <c r="K485" s="20" t="s">
        <v>26</v>
      </c>
      <c r="L485" s="20" t="s">
        <v>27</v>
      </c>
      <c r="M485" s="23" t="s">
        <v>27</v>
      </c>
      <c r="N485" s="23" t="s">
        <v>7</v>
      </c>
      <c r="O485" s="23" t="s">
        <v>26</v>
      </c>
      <c r="P485" s="24">
        <v>11.3</v>
      </c>
      <c r="Q485" s="24">
        <v>20</v>
      </c>
      <c r="R485" s="24">
        <v>23</v>
      </c>
      <c r="S485" s="24">
        <v>226</v>
      </c>
      <c r="T485" s="24">
        <v>1.78</v>
      </c>
      <c r="U485" s="24">
        <v>1080</v>
      </c>
      <c r="V485" s="24">
        <v>1920</v>
      </c>
      <c r="W485" s="24">
        <v>2.0739999999999998</v>
      </c>
      <c r="X485" s="23" t="s">
        <v>47</v>
      </c>
      <c r="Y485" s="23" t="s">
        <v>47</v>
      </c>
      <c r="Z485" s="24">
        <v>9177</v>
      </c>
      <c r="AA485" s="24">
        <v>60</v>
      </c>
      <c r="AB485" s="24">
        <v>160</v>
      </c>
      <c r="AC485" s="24">
        <v>160</v>
      </c>
      <c r="AD485" s="23" t="s">
        <v>300</v>
      </c>
      <c r="AE485" s="23" t="s">
        <v>23</v>
      </c>
      <c r="AF485" s="23" t="s">
        <v>11</v>
      </c>
      <c r="AG485" s="23"/>
      <c r="AH485" s="23"/>
      <c r="AI485" s="23" t="s">
        <v>12</v>
      </c>
      <c r="AJ485" s="23" t="s">
        <v>11</v>
      </c>
      <c r="AK485" s="23" t="s">
        <v>23</v>
      </c>
      <c r="AL485" s="23" t="s">
        <v>129</v>
      </c>
      <c r="AM485" s="23" t="s">
        <v>26</v>
      </c>
      <c r="AN485" s="23" t="s">
        <v>14</v>
      </c>
      <c r="AO485" s="23" t="s">
        <v>26</v>
      </c>
      <c r="AP485" s="23" t="s">
        <v>14</v>
      </c>
      <c r="AQ485" s="23" t="s">
        <v>26</v>
      </c>
      <c r="AR485" s="23"/>
      <c r="AS485" s="23" t="s">
        <v>129</v>
      </c>
      <c r="AT485" s="23" t="s">
        <v>26</v>
      </c>
      <c r="AU485" s="23" t="s">
        <v>14</v>
      </c>
      <c r="AV485" s="25" t="s">
        <v>26</v>
      </c>
      <c r="AW485" s="25" t="s">
        <v>26</v>
      </c>
      <c r="AX485" s="26">
        <v>23</v>
      </c>
      <c r="AY485" s="26">
        <v>226</v>
      </c>
      <c r="AZ485" s="25" t="s">
        <v>14</v>
      </c>
      <c r="BA485" s="25" t="s">
        <v>14</v>
      </c>
      <c r="BB485" s="23" t="s">
        <v>26</v>
      </c>
      <c r="BC485" s="23" t="s">
        <v>15</v>
      </c>
      <c r="BD485" s="23" t="s">
        <v>26</v>
      </c>
      <c r="BE485" s="23" t="s">
        <v>11</v>
      </c>
      <c r="BF485" s="23" t="s">
        <v>420</v>
      </c>
      <c r="BG485" s="23" t="s">
        <v>11</v>
      </c>
      <c r="BH485" s="23" t="s">
        <v>17</v>
      </c>
      <c r="BI485" s="23" t="s">
        <v>26</v>
      </c>
      <c r="BJ485" s="23"/>
      <c r="BK485" s="23" t="s">
        <v>11</v>
      </c>
      <c r="BL485" s="23" t="s">
        <v>11</v>
      </c>
      <c r="BM485" s="23" t="s">
        <v>11</v>
      </c>
      <c r="BN485" s="23"/>
      <c r="BO485" s="24">
        <v>0</v>
      </c>
      <c r="BP485" s="24">
        <v>275</v>
      </c>
      <c r="BQ485" s="24">
        <v>275</v>
      </c>
      <c r="BR485" s="24">
        <v>238.4</v>
      </c>
      <c r="BS485" s="24">
        <v>200</v>
      </c>
      <c r="BT485" s="23"/>
      <c r="BU485" s="23"/>
      <c r="BV485" s="24">
        <v>16.010000000000002</v>
      </c>
      <c r="BW485" s="24">
        <v>0.2</v>
      </c>
      <c r="BX485" s="23"/>
      <c r="BY485" s="24">
        <v>0.17</v>
      </c>
      <c r="BZ485" s="27">
        <v>0.2</v>
      </c>
      <c r="CA485" s="27">
        <v>0.17</v>
      </c>
      <c r="CB485" s="25"/>
      <c r="CC485" s="25"/>
      <c r="CD485" s="28">
        <v>16.03</v>
      </c>
      <c r="CE485" s="28">
        <v>0.21</v>
      </c>
      <c r="CF485" s="25"/>
      <c r="CG485" s="28">
        <v>0.18</v>
      </c>
      <c r="CH485" s="28">
        <v>21.98</v>
      </c>
      <c r="CI485" s="28">
        <v>0.5</v>
      </c>
      <c r="CJ485" s="28">
        <v>0.5</v>
      </c>
      <c r="CK485" s="28">
        <v>0</v>
      </c>
      <c r="CL485" s="28">
        <v>0</v>
      </c>
      <c r="CM485" s="28">
        <v>0.4</v>
      </c>
      <c r="CN485" s="25"/>
      <c r="CO485" s="28">
        <v>0</v>
      </c>
      <c r="CP485" s="30" t="s">
        <v>5</v>
      </c>
      <c r="CQ485" s="8">
        <f t="shared" si="78"/>
        <v>9176.9911504424763</v>
      </c>
      <c r="CR485" s="8">
        <f t="shared" si="79"/>
        <v>24</v>
      </c>
      <c r="CS485" s="8">
        <f t="shared" si="80"/>
        <v>2.5</v>
      </c>
      <c r="CT485" s="8">
        <f t="shared" si="81"/>
        <v>30</v>
      </c>
      <c r="CU485" s="8">
        <f t="shared" si="82"/>
        <v>200</v>
      </c>
      <c r="CV485" s="10">
        <f t="shared" si="83"/>
        <v>62150</v>
      </c>
      <c r="CW485" s="10">
        <f t="shared" si="86"/>
        <v>62.15</v>
      </c>
      <c r="CX485" s="8" t="str">
        <f t="shared" si="84"/>
        <v>No</v>
      </c>
      <c r="CY485" s="30" t="s">
        <v>11</v>
      </c>
      <c r="CZ485" s="30" t="s">
        <v>11</v>
      </c>
      <c r="DA485" s="31" t="s">
        <v>11</v>
      </c>
      <c r="DB485" s="31" t="s">
        <v>11</v>
      </c>
      <c r="DC485" s="8" t="str">
        <f t="shared" si="85"/>
        <v>No</v>
      </c>
      <c r="DD485" s="8" t="s">
        <v>11</v>
      </c>
      <c r="DE485" s="30" t="s">
        <v>11</v>
      </c>
      <c r="DF485" s="10">
        <f t="shared" si="87"/>
        <v>50.225459999999998</v>
      </c>
      <c r="DG485" s="9">
        <f>IF(S485&lt;Monitors!$H$4,(S485*Monitors!$I$4)+Monitors!$J$4,IF(S485&lt;Monitors!$H$5,(S485*Monitors!$I$5)+Monitors!$J$5,IF(S485&lt;Monitors!$H$6,(S485*Monitors!$I$6)+Monitors!$J$6,IF(S485&lt;Monitors!$H$7,(Monitors!$I$7*S485)+Monitors!$J$7,IF(S485&lt;Monitors!$H$8,(S485*Monitors!$I$8)+Monitors!$J$8,IF(S485&lt;Monitors!$H$9,(S485*Monitors!$I$9)+Monitors!$J$9,IF(S485&lt;Monitors!$H$10,(S485*Monitors!$I$10)+Monitors!$J$10,IF(S485&lt;Monitors!$H$11,(S485*Monitors!$I$11)+Monitors!$J$11,Monitors!$J$12))))))))</f>
        <v>38.866666666666667</v>
      </c>
      <c r="DH485" s="10">
        <f>$DF485-(Monitors!$B$4*'All Data'!$W485)</f>
        <v>37.511839999999999</v>
      </c>
      <c r="DI485" s="10">
        <f>IF($CX485="Yes",DH485-(Monitors!$E$4*(DG485+(Monitors!$B$4*'All Data'!$W485))),'All Data'!DH485)</f>
        <v>37.511839999999999</v>
      </c>
      <c r="DJ485" s="10">
        <f>IF(DD485="Yes",'All Data'!DI485-(DG485*Monitors!$C$4),'All Data'!DI485)</f>
        <v>37.511839999999999</v>
      </c>
      <c r="DK485" s="10">
        <f>IF($DE485="Yes",DJ485-(DG485*Monitors!$D$4),'All Data'!DJ485)</f>
        <v>37.511839999999999</v>
      </c>
      <c r="DL485" s="10">
        <f>IF($CZ485="Yes",DK485-Monitors!$C$7,'All Data'!DK485)</f>
        <v>37.511839999999999</v>
      </c>
      <c r="DM485" s="10">
        <f>IF($DA485="Yes",DL485-Monitors!$D$7,'All Data'!DL485)</f>
        <v>37.511839999999999</v>
      </c>
      <c r="DN485" s="10">
        <f>IF(DB485="Yes",DM485-((DG485+(W485*Monitors!$B$4))*Monitors!$F$4),'All Data'!DM485)</f>
        <v>37.511839999999999</v>
      </c>
      <c r="DO485" s="8" t="str">
        <f t="shared" si="88"/>
        <v>Yes</v>
      </c>
      <c r="DP485" s="10">
        <v>2.4860000000000002</v>
      </c>
      <c r="DQ485" s="10">
        <v>13.524000000000001</v>
      </c>
      <c r="DR485" s="10">
        <v>13.524000000000001</v>
      </c>
      <c r="DS485" s="9">
        <v>21.47703682392364</v>
      </c>
      <c r="DT485" s="9" t="s">
        <v>23</v>
      </c>
      <c r="DU485" s="14">
        <v>0</v>
      </c>
    </row>
    <row r="486" spans="1:125" ht="18" customHeight="1">
      <c r="A486" s="29">
        <v>485</v>
      </c>
      <c r="B486" s="29">
        <v>21</v>
      </c>
      <c r="C486" s="29">
        <v>253</v>
      </c>
      <c r="D486" s="21">
        <v>41579</v>
      </c>
      <c r="E486" s="21">
        <v>41578</v>
      </c>
      <c r="F486" s="21">
        <v>41593</v>
      </c>
      <c r="G486" s="20" t="s">
        <v>182</v>
      </c>
      <c r="H486" s="20" t="s">
        <v>26</v>
      </c>
      <c r="I486" s="22">
        <v>6</v>
      </c>
      <c r="J486" s="20" t="s">
        <v>5</v>
      </c>
      <c r="K486" s="20" t="s">
        <v>26</v>
      </c>
      <c r="L486" s="20" t="s">
        <v>6</v>
      </c>
      <c r="M486" s="23" t="s">
        <v>26</v>
      </c>
      <c r="N486" s="23" t="s">
        <v>7</v>
      </c>
      <c r="O486" s="23" t="s">
        <v>26</v>
      </c>
      <c r="P486" s="24">
        <v>11.7</v>
      </c>
      <c r="Q486" s="24">
        <v>20.7</v>
      </c>
      <c r="R486" s="24">
        <v>23.8</v>
      </c>
      <c r="S486" s="24">
        <v>242.19</v>
      </c>
      <c r="T486" s="24">
        <v>1.78</v>
      </c>
      <c r="U486" s="24">
        <v>1080</v>
      </c>
      <c r="V486" s="24">
        <v>1920</v>
      </c>
      <c r="W486" s="24">
        <v>2.0739999999999998</v>
      </c>
      <c r="X486" s="23" t="s">
        <v>47</v>
      </c>
      <c r="Y486" s="23" t="s">
        <v>47</v>
      </c>
      <c r="Z486" s="24">
        <v>8547</v>
      </c>
      <c r="AA486" s="24">
        <v>60</v>
      </c>
      <c r="AB486" s="24">
        <v>160</v>
      </c>
      <c r="AC486" s="24">
        <v>160</v>
      </c>
      <c r="AD486" s="23" t="s">
        <v>300</v>
      </c>
      <c r="AE486" s="23" t="s">
        <v>23</v>
      </c>
      <c r="AF486" s="23" t="s">
        <v>11</v>
      </c>
      <c r="AG486" s="23"/>
      <c r="AH486" s="23"/>
      <c r="AI486" s="23" t="s">
        <v>12</v>
      </c>
      <c r="AJ486" s="23" t="s">
        <v>11</v>
      </c>
      <c r="AK486" s="23" t="s">
        <v>23</v>
      </c>
      <c r="AL486" s="23" t="s">
        <v>53</v>
      </c>
      <c r="AM486" s="23" t="s">
        <v>26</v>
      </c>
      <c r="AN486" s="23" t="s">
        <v>72</v>
      </c>
      <c r="AO486" s="23" t="s">
        <v>26</v>
      </c>
      <c r="AP486" s="23" t="s">
        <v>36</v>
      </c>
      <c r="AQ486" s="23" t="s">
        <v>26</v>
      </c>
      <c r="AR486" s="23"/>
      <c r="AS486" s="23" t="s">
        <v>53</v>
      </c>
      <c r="AT486" s="23" t="s">
        <v>26</v>
      </c>
      <c r="AU486" s="23" t="s">
        <v>14</v>
      </c>
      <c r="AV486" s="25" t="s">
        <v>26</v>
      </c>
      <c r="AW486" s="25" t="s">
        <v>26</v>
      </c>
      <c r="AX486" s="26">
        <v>23.8</v>
      </c>
      <c r="AY486" s="26">
        <v>242.19</v>
      </c>
      <c r="AZ486" s="25" t="s">
        <v>72</v>
      </c>
      <c r="BA486" s="25" t="s">
        <v>14</v>
      </c>
      <c r="BB486" s="23" t="s">
        <v>26</v>
      </c>
      <c r="BC486" s="23" t="s">
        <v>15</v>
      </c>
      <c r="BD486" s="23" t="s">
        <v>26</v>
      </c>
      <c r="BE486" s="23" t="s">
        <v>11</v>
      </c>
      <c r="BF486" s="23" t="s">
        <v>281</v>
      </c>
      <c r="BG486" s="23" t="s">
        <v>11</v>
      </c>
      <c r="BH486" s="23" t="s">
        <v>17</v>
      </c>
      <c r="BI486" s="23" t="s">
        <v>26</v>
      </c>
      <c r="BJ486" s="23"/>
      <c r="BK486" s="23" t="s">
        <v>11</v>
      </c>
      <c r="BL486" s="23" t="s">
        <v>11</v>
      </c>
      <c r="BM486" s="23" t="s">
        <v>11</v>
      </c>
      <c r="BN486" s="23"/>
      <c r="BO486" s="24">
        <v>0</v>
      </c>
      <c r="BP486" s="24">
        <v>275</v>
      </c>
      <c r="BQ486" s="24">
        <v>240.2</v>
      </c>
      <c r="BR486" s="24">
        <v>275</v>
      </c>
      <c r="BS486" s="24">
        <v>200</v>
      </c>
      <c r="BT486" s="23"/>
      <c r="BU486" s="23"/>
      <c r="BV486" s="24">
        <v>16.010000000000002</v>
      </c>
      <c r="BW486" s="24">
        <v>0.2</v>
      </c>
      <c r="BX486" s="23"/>
      <c r="BY486" s="24">
        <v>0.17</v>
      </c>
      <c r="BZ486" s="27">
        <v>0.2</v>
      </c>
      <c r="CA486" s="27">
        <v>0.17</v>
      </c>
      <c r="CB486" s="25"/>
      <c r="CC486" s="25"/>
      <c r="CD486" s="28">
        <v>16.03</v>
      </c>
      <c r="CE486" s="28">
        <v>0.21</v>
      </c>
      <c r="CF486" s="25"/>
      <c r="CG486" s="28">
        <v>0.18</v>
      </c>
      <c r="CH486" s="28">
        <v>22.96</v>
      </c>
      <c r="CI486" s="28">
        <v>0.5</v>
      </c>
      <c r="CJ486" s="28">
        <v>0.5</v>
      </c>
      <c r="CK486" s="28">
        <v>0</v>
      </c>
      <c r="CL486" s="28">
        <v>0</v>
      </c>
      <c r="CM486" s="28">
        <v>0.4</v>
      </c>
      <c r="CN486" s="25"/>
      <c r="CO486" s="28">
        <v>0</v>
      </c>
      <c r="CP486" s="30" t="s">
        <v>5</v>
      </c>
      <c r="CQ486" s="8">
        <f t="shared" si="78"/>
        <v>8563.5245055534906</v>
      </c>
      <c r="CR486" s="8">
        <f t="shared" si="79"/>
        <v>24</v>
      </c>
      <c r="CS486" s="8">
        <f t="shared" si="80"/>
        <v>2.5</v>
      </c>
      <c r="CT486" s="8">
        <f t="shared" si="81"/>
        <v>30</v>
      </c>
      <c r="CU486" s="8">
        <f t="shared" si="82"/>
        <v>200</v>
      </c>
      <c r="CV486" s="10">
        <f t="shared" si="83"/>
        <v>66602.25</v>
      </c>
      <c r="CW486" s="10">
        <f t="shared" si="86"/>
        <v>66.602249999999998</v>
      </c>
      <c r="CX486" s="8" t="str">
        <f t="shared" si="84"/>
        <v>No</v>
      </c>
      <c r="CY486" s="30" t="s">
        <v>11</v>
      </c>
      <c r="CZ486" s="30" t="s">
        <v>11</v>
      </c>
      <c r="DA486" s="31" t="s">
        <v>11</v>
      </c>
      <c r="DB486" s="31" t="s">
        <v>11</v>
      </c>
      <c r="DC486" s="8" t="str">
        <f t="shared" si="85"/>
        <v>No</v>
      </c>
      <c r="DD486" s="8" t="s">
        <v>11</v>
      </c>
      <c r="DE486" s="30" t="s">
        <v>11</v>
      </c>
      <c r="DF486" s="10">
        <f t="shared" si="87"/>
        <v>50.225459999999998</v>
      </c>
      <c r="DG486" s="9">
        <f>IF(S486&lt;Monitors!$H$4,(S486*Monitors!$I$4)+Monitors!$J$4,IF(S486&lt;Monitors!$H$5,(S486*Monitors!$I$5)+Monitors!$J$5,IF(S486&lt;Monitors!$H$6,(S486*Monitors!$I$6)+Monitors!$J$6,IF(S486&lt;Monitors!$H$7,(Monitors!$I$7*S486)+Monitors!$J$7,IF(S486&lt;Monitors!$H$8,(S486*Monitors!$I$8)+Monitors!$J$8,IF(S486&lt;Monitors!$H$9,(S486*Monitors!$I$9)+Monitors!$J$9,IF(S486&lt;Monitors!$H$10,(S486*Monitors!$I$10)+Monitors!$J$10,IF(S486&lt;Monitors!$H$11,(S486*Monitors!$I$11)+Monitors!$J$11,Monitors!$J$12))))))))</f>
        <v>41.438000000000002</v>
      </c>
      <c r="DH486" s="10">
        <f>$DF486-(Monitors!$B$4*'All Data'!$W486)</f>
        <v>37.511839999999999</v>
      </c>
      <c r="DI486" s="10">
        <f>IF($CX486="Yes",DH486-(Monitors!$E$4*(DG486+(Monitors!$B$4*'All Data'!$W486))),'All Data'!DH486)</f>
        <v>37.511839999999999</v>
      </c>
      <c r="DJ486" s="10">
        <f>IF(DD486="Yes",'All Data'!DI486-(DG486*Monitors!$C$4),'All Data'!DI486)</f>
        <v>37.511839999999999</v>
      </c>
      <c r="DK486" s="10">
        <f>IF($DE486="Yes",DJ486-(DG486*Monitors!$D$4),'All Data'!DJ486)</f>
        <v>37.511839999999999</v>
      </c>
      <c r="DL486" s="10">
        <f>IF($CZ486="Yes",DK486-Monitors!$C$7,'All Data'!DK486)</f>
        <v>37.511839999999999</v>
      </c>
      <c r="DM486" s="10">
        <f>IF($DA486="Yes",DL486-Monitors!$D$7,'All Data'!DL486)</f>
        <v>37.511839999999999</v>
      </c>
      <c r="DN486" s="10">
        <f>IF(DB486="Yes",DM486-((DG486+(W486*Monitors!$B$4))*Monitors!$F$4),'All Data'!DM486)</f>
        <v>37.511839999999999</v>
      </c>
      <c r="DO486" s="8" t="str">
        <f t="shared" si="88"/>
        <v>Yes</v>
      </c>
      <c r="DP486" s="10">
        <v>2.6640900000000003</v>
      </c>
      <c r="DQ486" s="10">
        <v>13.345910000000002</v>
      </c>
      <c r="DR486" s="10">
        <v>13.345910000000002</v>
      </c>
      <c r="DS486" s="9">
        <v>22.989620787962785</v>
      </c>
      <c r="DT486" s="9" t="s">
        <v>23</v>
      </c>
      <c r="DU486" s="14">
        <v>0</v>
      </c>
    </row>
    <row r="487" spans="1:125" ht="18" customHeight="1">
      <c r="A487" s="29">
        <v>486</v>
      </c>
      <c r="B487" s="29">
        <v>21</v>
      </c>
      <c r="C487" s="29">
        <v>254</v>
      </c>
      <c r="D487" s="21">
        <v>41579</v>
      </c>
      <c r="E487" s="21">
        <v>42037</v>
      </c>
      <c r="F487" s="21">
        <v>42045</v>
      </c>
      <c r="G487" s="20" t="s">
        <v>233</v>
      </c>
      <c r="H487" s="20" t="s">
        <v>26</v>
      </c>
      <c r="I487" s="22">
        <v>6</v>
      </c>
      <c r="J487" s="20" t="s">
        <v>5</v>
      </c>
      <c r="K487" s="20" t="s">
        <v>26</v>
      </c>
      <c r="L487" s="20" t="s">
        <v>6</v>
      </c>
      <c r="M487" s="23" t="s">
        <v>26</v>
      </c>
      <c r="N487" s="23" t="s">
        <v>7</v>
      </c>
      <c r="O487" s="23" t="s">
        <v>26</v>
      </c>
      <c r="P487" s="24">
        <v>11.7</v>
      </c>
      <c r="Q487" s="24">
        <v>20.7</v>
      </c>
      <c r="R487" s="24">
        <v>23.8</v>
      </c>
      <c r="S487" s="24">
        <v>242.19</v>
      </c>
      <c r="T487" s="24">
        <v>1.78</v>
      </c>
      <c r="U487" s="24">
        <v>1080</v>
      </c>
      <c r="V487" s="24">
        <v>1920</v>
      </c>
      <c r="W487" s="24">
        <v>2.0739999999999998</v>
      </c>
      <c r="X487" s="23" t="s">
        <v>47</v>
      </c>
      <c r="Y487" s="23" t="s">
        <v>47</v>
      </c>
      <c r="Z487" s="24">
        <v>8547</v>
      </c>
      <c r="AA487" s="24">
        <v>60</v>
      </c>
      <c r="AB487" s="24">
        <v>160</v>
      </c>
      <c r="AC487" s="24">
        <v>160</v>
      </c>
      <c r="AD487" s="23" t="s">
        <v>300</v>
      </c>
      <c r="AE487" s="23" t="s">
        <v>23</v>
      </c>
      <c r="AF487" s="23" t="s">
        <v>11</v>
      </c>
      <c r="AG487" s="23"/>
      <c r="AH487" s="23"/>
      <c r="AI487" s="23" t="s">
        <v>12</v>
      </c>
      <c r="AJ487" s="23" t="s">
        <v>11</v>
      </c>
      <c r="AK487" s="23" t="s">
        <v>23</v>
      </c>
      <c r="AL487" s="23" t="s">
        <v>25</v>
      </c>
      <c r="AM487" s="23" t="s">
        <v>26</v>
      </c>
      <c r="AN487" s="23" t="s">
        <v>72</v>
      </c>
      <c r="AO487" s="23" t="s">
        <v>26</v>
      </c>
      <c r="AP487" s="23" t="s">
        <v>36</v>
      </c>
      <c r="AQ487" s="23" t="s">
        <v>26</v>
      </c>
      <c r="AR487" s="23"/>
      <c r="AS487" s="23" t="s">
        <v>25</v>
      </c>
      <c r="AT487" s="23" t="s">
        <v>26</v>
      </c>
      <c r="AU487" s="23" t="s">
        <v>14</v>
      </c>
      <c r="AV487" s="25" t="s">
        <v>26</v>
      </c>
      <c r="AW487" s="25" t="s">
        <v>26</v>
      </c>
      <c r="AX487" s="26">
        <v>23.8</v>
      </c>
      <c r="AY487" s="26">
        <v>242.19</v>
      </c>
      <c r="AZ487" s="25" t="s">
        <v>72</v>
      </c>
      <c r="BA487" s="25" t="s">
        <v>14</v>
      </c>
      <c r="BB487" s="23" t="s">
        <v>26</v>
      </c>
      <c r="BC487" s="23" t="s">
        <v>15</v>
      </c>
      <c r="BD487" s="23" t="s">
        <v>26</v>
      </c>
      <c r="BE487" s="23" t="s">
        <v>11</v>
      </c>
      <c r="BF487" s="23" t="s">
        <v>281</v>
      </c>
      <c r="BG487" s="23" t="s">
        <v>11</v>
      </c>
      <c r="BH487" s="23" t="s">
        <v>17</v>
      </c>
      <c r="BI487" s="23" t="s">
        <v>26</v>
      </c>
      <c r="BJ487" s="23"/>
      <c r="BK487" s="23" t="s">
        <v>11</v>
      </c>
      <c r="BL487" s="23" t="s">
        <v>11</v>
      </c>
      <c r="BM487" s="23" t="s">
        <v>11</v>
      </c>
      <c r="BN487" s="23"/>
      <c r="BO487" s="24">
        <v>0</v>
      </c>
      <c r="BP487" s="24">
        <v>275</v>
      </c>
      <c r="BQ487" s="24">
        <v>240.2</v>
      </c>
      <c r="BR487" s="24">
        <v>275</v>
      </c>
      <c r="BS487" s="24">
        <v>200</v>
      </c>
      <c r="BT487" s="23"/>
      <c r="BU487" s="23"/>
      <c r="BV487" s="24">
        <v>16.010000000000002</v>
      </c>
      <c r="BW487" s="24">
        <v>0.2</v>
      </c>
      <c r="BX487" s="23"/>
      <c r="BY487" s="24">
        <v>0.17</v>
      </c>
      <c r="BZ487" s="27">
        <v>0.2</v>
      </c>
      <c r="CA487" s="27">
        <v>0.17</v>
      </c>
      <c r="CB487" s="25"/>
      <c r="CC487" s="25"/>
      <c r="CD487" s="28">
        <v>16.03</v>
      </c>
      <c r="CE487" s="28">
        <v>0.21</v>
      </c>
      <c r="CF487" s="25"/>
      <c r="CG487" s="28">
        <v>0.18</v>
      </c>
      <c r="CH487" s="28">
        <v>22.96</v>
      </c>
      <c r="CI487" s="28">
        <v>0.5</v>
      </c>
      <c r="CJ487" s="28">
        <v>0.5</v>
      </c>
      <c r="CK487" s="28">
        <v>0</v>
      </c>
      <c r="CL487" s="28">
        <v>0</v>
      </c>
      <c r="CM487" s="28">
        <v>0.4</v>
      </c>
      <c r="CN487" s="25"/>
      <c r="CO487" s="28">
        <v>0</v>
      </c>
      <c r="CP487" s="30" t="s">
        <v>5</v>
      </c>
      <c r="CQ487" s="8">
        <f t="shared" si="78"/>
        <v>8563.5245055534906</v>
      </c>
      <c r="CR487" s="8">
        <f t="shared" si="79"/>
        <v>24</v>
      </c>
      <c r="CS487" s="8">
        <f t="shared" si="80"/>
        <v>2.5</v>
      </c>
      <c r="CT487" s="8">
        <f t="shared" si="81"/>
        <v>30</v>
      </c>
      <c r="CU487" s="8">
        <f t="shared" si="82"/>
        <v>200</v>
      </c>
      <c r="CV487" s="10">
        <f t="shared" si="83"/>
        <v>66602.25</v>
      </c>
      <c r="CW487" s="10">
        <f t="shared" si="86"/>
        <v>66.602249999999998</v>
      </c>
      <c r="CX487" s="8" t="str">
        <f t="shared" si="84"/>
        <v>No</v>
      </c>
      <c r="CY487" s="30" t="s">
        <v>11</v>
      </c>
      <c r="CZ487" s="30" t="s">
        <v>11</v>
      </c>
      <c r="DA487" s="31" t="s">
        <v>11</v>
      </c>
      <c r="DB487" s="31" t="s">
        <v>11</v>
      </c>
      <c r="DC487" s="8" t="str">
        <f t="shared" si="85"/>
        <v>No</v>
      </c>
      <c r="DD487" s="8" t="s">
        <v>11</v>
      </c>
      <c r="DE487" s="30" t="s">
        <v>11</v>
      </c>
      <c r="DF487" s="10">
        <f t="shared" si="87"/>
        <v>50.225459999999998</v>
      </c>
      <c r="DG487" s="9">
        <f>IF(S487&lt;Monitors!$H$4,(S487*Monitors!$I$4)+Monitors!$J$4,IF(S487&lt;Monitors!$H$5,(S487*Monitors!$I$5)+Monitors!$J$5,IF(S487&lt;Monitors!$H$6,(S487*Monitors!$I$6)+Monitors!$J$6,IF(S487&lt;Monitors!$H$7,(Monitors!$I$7*S487)+Monitors!$J$7,IF(S487&lt;Monitors!$H$8,(S487*Monitors!$I$8)+Monitors!$J$8,IF(S487&lt;Monitors!$H$9,(S487*Monitors!$I$9)+Monitors!$J$9,IF(S487&lt;Monitors!$H$10,(S487*Monitors!$I$10)+Monitors!$J$10,IF(S487&lt;Monitors!$H$11,(S487*Monitors!$I$11)+Monitors!$J$11,Monitors!$J$12))))))))</f>
        <v>41.438000000000002</v>
      </c>
      <c r="DH487" s="10">
        <f>$DF487-(Monitors!$B$4*'All Data'!$W487)</f>
        <v>37.511839999999999</v>
      </c>
      <c r="DI487" s="10">
        <f>IF($CX487="Yes",DH487-(Monitors!$E$4*(DG487+(Monitors!$B$4*'All Data'!$W487))),'All Data'!DH487)</f>
        <v>37.511839999999999</v>
      </c>
      <c r="DJ487" s="10">
        <f>IF(DD487="Yes",'All Data'!DI487-(DG487*Monitors!$C$4),'All Data'!DI487)</f>
        <v>37.511839999999999</v>
      </c>
      <c r="DK487" s="10">
        <f>IF($DE487="Yes",DJ487-(DG487*Monitors!$D$4),'All Data'!DJ487)</f>
        <v>37.511839999999999</v>
      </c>
      <c r="DL487" s="10">
        <f>IF($CZ487="Yes",DK487-Monitors!$C$7,'All Data'!DK487)</f>
        <v>37.511839999999999</v>
      </c>
      <c r="DM487" s="10">
        <f>IF($DA487="Yes",DL487-Monitors!$D$7,'All Data'!DL487)</f>
        <v>37.511839999999999</v>
      </c>
      <c r="DN487" s="10">
        <f>IF(DB487="Yes",DM487-((DG487+(W487*Monitors!$B$4))*Monitors!$F$4),'All Data'!DM487)</f>
        <v>37.511839999999999</v>
      </c>
      <c r="DO487" s="8" t="str">
        <f t="shared" si="88"/>
        <v>Yes</v>
      </c>
      <c r="DP487" s="10">
        <v>2.6640900000000003</v>
      </c>
      <c r="DQ487" s="10">
        <v>13.345910000000002</v>
      </c>
      <c r="DR487" s="10">
        <v>13.345910000000002</v>
      </c>
      <c r="DS487" s="9">
        <v>22.989620787962785</v>
      </c>
      <c r="DT487" s="9" t="s">
        <v>23</v>
      </c>
      <c r="DU487" s="14">
        <v>0</v>
      </c>
    </row>
    <row r="488" spans="1:125" ht="18" customHeight="1">
      <c r="A488" s="29">
        <v>487</v>
      </c>
      <c r="B488" s="29">
        <v>47</v>
      </c>
      <c r="C488" s="29">
        <v>91</v>
      </c>
      <c r="D488" s="21">
        <v>42062</v>
      </c>
      <c r="E488" s="21">
        <v>42063</v>
      </c>
      <c r="F488" s="21">
        <v>42066</v>
      </c>
      <c r="G488" s="20" t="s">
        <v>4</v>
      </c>
      <c r="H488" s="20" t="s">
        <v>26</v>
      </c>
      <c r="I488" s="22">
        <v>6</v>
      </c>
      <c r="J488" s="20" t="s">
        <v>5</v>
      </c>
      <c r="K488" s="20" t="s">
        <v>26</v>
      </c>
      <c r="L488" s="20" t="s">
        <v>27</v>
      </c>
      <c r="M488" s="23" t="s">
        <v>27</v>
      </c>
      <c r="N488" s="23" t="s">
        <v>7</v>
      </c>
      <c r="O488" s="23" t="s">
        <v>26</v>
      </c>
      <c r="P488" s="24">
        <v>10.5</v>
      </c>
      <c r="Q488" s="24">
        <v>18.7</v>
      </c>
      <c r="R488" s="24">
        <v>21.5</v>
      </c>
      <c r="S488" s="24">
        <v>197.6</v>
      </c>
      <c r="T488" s="24">
        <v>1.78</v>
      </c>
      <c r="U488" s="24">
        <v>1080</v>
      </c>
      <c r="V488" s="24">
        <v>1920</v>
      </c>
      <c r="W488" s="24">
        <v>2.0739999999999998</v>
      </c>
      <c r="X488" s="23" t="s">
        <v>47</v>
      </c>
      <c r="Y488" s="23" t="s">
        <v>47</v>
      </c>
      <c r="Z488" s="24">
        <v>10494</v>
      </c>
      <c r="AA488" s="24">
        <v>60</v>
      </c>
      <c r="AB488" s="24">
        <v>178</v>
      </c>
      <c r="AC488" s="24">
        <v>178</v>
      </c>
      <c r="AD488" s="23" t="s">
        <v>298</v>
      </c>
      <c r="AE488" s="23" t="s">
        <v>11</v>
      </c>
      <c r="AF488" s="23" t="s">
        <v>11</v>
      </c>
      <c r="AG488" s="23" t="s">
        <v>26</v>
      </c>
      <c r="AH488" s="23" t="s">
        <v>26</v>
      </c>
      <c r="AI488" s="23" t="s">
        <v>12</v>
      </c>
      <c r="AJ488" s="23" t="s">
        <v>23</v>
      </c>
      <c r="AK488" s="23" t="s">
        <v>23</v>
      </c>
      <c r="AL488" s="23" t="s">
        <v>114</v>
      </c>
      <c r="AM488" s="23" t="s">
        <v>14</v>
      </c>
      <c r="AN488" s="23" t="s">
        <v>14</v>
      </c>
      <c r="AO488" s="23" t="s">
        <v>26</v>
      </c>
      <c r="AP488" s="23" t="s">
        <v>14</v>
      </c>
      <c r="AQ488" s="23" t="s">
        <v>14</v>
      </c>
      <c r="AR488" s="23"/>
      <c r="AS488" s="23" t="s">
        <v>114</v>
      </c>
      <c r="AT488" s="23" t="s">
        <v>14</v>
      </c>
      <c r="AU488" s="23" t="s">
        <v>14</v>
      </c>
      <c r="AV488" s="25" t="s">
        <v>26</v>
      </c>
      <c r="AW488" s="25" t="s">
        <v>14</v>
      </c>
      <c r="AX488" s="26">
        <v>21.5</v>
      </c>
      <c r="AY488" s="26">
        <v>197.6</v>
      </c>
      <c r="AZ488" s="25" t="s">
        <v>14</v>
      </c>
      <c r="BA488" s="25" t="s">
        <v>14</v>
      </c>
      <c r="BB488" s="23" t="s">
        <v>14</v>
      </c>
      <c r="BC488" s="23" t="s">
        <v>15</v>
      </c>
      <c r="BD488" s="23" t="s">
        <v>26</v>
      </c>
      <c r="BE488" s="23" t="s">
        <v>11</v>
      </c>
      <c r="BF488" s="23" t="s">
        <v>1202</v>
      </c>
      <c r="BG488" s="23" t="s">
        <v>11</v>
      </c>
      <c r="BH488" s="23" t="s">
        <v>17</v>
      </c>
      <c r="BI488" s="23" t="s">
        <v>14</v>
      </c>
      <c r="BJ488" s="23"/>
      <c r="BK488" s="23" t="s">
        <v>11</v>
      </c>
      <c r="BL488" s="23" t="s">
        <v>11</v>
      </c>
      <c r="BM488" s="23" t="s">
        <v>11</v>
      </c>
      <c r="BN488" s="23"/>
      <c r="BO488" s="24">
        <v>29.5</v>
      </c>
      <c r="BP488" s="24">
        <v>292.39999999999998</v>
      </c>
      <c r="BQ488" s="24">
        <v>250</v>
      </c>
      <c r="BR488" s="24">
        <v>250</v>
      </c>
      <c r="BS488" s="24">
        <v>200</v>
      </c>
      <c r="BT488" s="23"/>
      <c r="BU488" s="23"/>
      <c r="BV488" s="24">
        <v>16.04</v>
      </c>
      <c r="BW488" s="24">
        <v>0.28999999999999998</v>
      </c>
      <c r="BX488" s="23"/>
      <c r="BY488" s="24">
        <v>0.23</v>
      </c>
      <c r="BZ488" s="27">
        <v>0.28999999999999998</v>
      </c>
      <c r="CA488" s="27">
        <v>0.23</v>
      </c>
      <c r="CB488" s="25"/>
      <c r="CC488" s="25"/>
      <c r="CD488" s="28">
        <v>15.99</v>
      </c>
      <c r="CE488" s="28">
        <v>0.31</v>
      </c>
      <c r="CF488" s="25"/>
      <c r="CG488" s="28">
        <v>0.25</v>
      </c>
      <c r="CH488" s="28">
        <v>21.08</v>
      </c>
      <c r="CI488" s="28">
        <v>0.5</v>
      </c>
      <c r="CJ488" s="28">
        <v>0.5</v>
      </c>
      <c r="CK488" s="28">
        <v>0</v>
      </c>
      <c r="CL488" s="28">
        <v>0</v>
      </c>
      <c r="CM488" s="28">
        <v>0.45</v>
      </c>
      <c r="CN488" s="25"/>
      <c r="CO488" s="28">
        <v>0</v>
      </c>
      <c r="CP488" s="30" t="s">
        <v>5</v>
      </c>
      <c r="CQ488" s="8">
        <f t="shared" si="78"/>
        <v>10495.951417004047</v>
      </c>
      <c r="CR488" s="8">
        <f t="shared" si="79"/>
        <v>22</v>
      </c>
      <c r="CS488" s="8">
        <f t="shared" si="80"/>
        <v>2.5</v>
      </c>
      <c r="CT488" s="8">
        <f t="shared" si="81"/>
        <v>30</v>
      </c>
      <c r="CU488" s="8">
        <f t="shared" si="82"/>
        <v>200</v>
      </c>
      <c r="CV488" s="10">
        <f t="shared" si="83"/>
        <v>57778.239999999991</v>
      </c>
      <c r="CW488" s="10">
        <f t="shared" si="86"/>
        <v>57.77823999999999</v>
      </c>
      <c r="CX488" s="8" t="str">
        <f t="shared" si="84"/>
        <v>No</v>
      </c>
      <c r="CY488" s="30" t="s">
        <v>11</v>
      </c>
      <c r="CZ488" s="30" t="s">
        <v>11</v>
      </c>
      <c r="DA488" s="31" t="s">
        <v>11</v>
      </c>
      <c r="DB488" s="31" t="s">
        <v>11</v>
      </c>
      <c r="DC488" s="8" t="str">
        <f t="shared" si="85"/>
        <v>No</v>
      </c>
      <c r="DD488" s="8" t="s">
        <v>11</v>
      </c>
      <c r="DE488" s="30" t="s">
        <v>11</v>
      </c>
      <c r="DF488" s="10">
        <f t="shared" si="87"/>
        <v>50.829899999999995</v>
      </c>
      <c r="DG488" s="9">
        <f>IF(S488&lt;Monitors!$H$4,(S488*Monitors!$I$4)+Monitors!$J$4,IF(S488&lt;Monitors!$H$5,(S488*Monitors!$I$5)+Monitors!$J$5,IF(S488&lt;Monitors!$H$6,(S488*Monitors!$I$6)+Monitors!$J$6,IF(S488&lt;Monitors!$H$7,(Monitors!$I$7*S488)+Monitors!$J$7,IF(S488&lt;Monitors!$H$8,(S488*Monitors!$I$8)+Monitors!$J$8,IF(S488&lt;Monitors!$H$9,(S488*Monitors!$I$9)+Monitors!$J$9,IF(S488&lt;Monitors!$H$10,(S488*Monitors!$I$10)+Monitors!$J$10,IF(S488&lt;Monitors!$H$11,(S488*Monitors!$I$11)+Monitors!$J$11,Monitors!$J$12))))))))</f>
        <v>37.879999999999995</v>
      </c>
      <c r="DH488" s="10">
        <f>$DF488-(Monitors!$B$4*'All Data'!$W488)</f>
        <v>38.116279999999996</v>
      </c>
      <c r="DI488" s="10">
        <f>IF($CX488="Yes",DH488-(Monitors!$E$4*(DG488+(Monitors!$B$4*'All Data'!$W488))),'All Data'!DH488)</f>
        <v>38.116279999999996</v>
      </c>
      <c r="DJ488" s="10">
        <f>IF(DD488="Yes",'All Data'!DI488-(DG488*Monitors!$C$4),'All Data'!DI488)</f>
        <v>38.116279999999996</v>
      </c>
      <c r="DK488" s="10">
        <f>IF($DE488="Yes",DJ488-(DG488*Monitors!$D$4),'All Data'!DJ488)</f>
        <v>38.116279999999996</v>
      </c>
      <c r="DL488" s="10">
        <f>IF($CZ488="Yes",DK488-Monitors!$C$7,'All Data'!DK488)</f>
        <v>38.116279999999996</v>
      </c>
      <c r="DM488" s="10">
        <f>IF($DA488="Yes",DL488-Monitors!$D$7,'All Data'!DL488)</f>
        <v>38.116279999999996</v>
      </c>
      <c r="DN488" s="10">
        <f>IF(DB488="Yes",DM488-((DG488+(W488*Monitors!$B$4))*Monitors!$F$4),'All Data'!DM488)</f>
        <v>38.116279999999996</v>
      </c>
      <c r="DO488" s="8" t="str">
        <f t="shared" si="88"/>
        <v>No</v>
      </c>
      <c r="DP488" s="10">
        <v>2.3111295999999997</v>
      </c>
      <c r="DQ488" s="10">
        <v>13.7288704</v>
      </c>
      <c r="DR488" s="10">
        <v>13.7288704</v>
      </c>
      <c r="DS488" s="9">
        <v>18.811673197408837</v>
      </c>
      <c r="DT488" s="9" t="s">
        <v>23</v>
      </c>
      <c r="DU488" s="14">
        <v>0</v>
      </c>
    </row>
    <row r="489" spans="1:125" ht="18" customHeight="1">
      <c r="A489" s="29">
        <v>488</v>
      </c>
      <c r="B489" s="29">
        <v>21</v>
      </c>
      <c r="C489" s="29">
        <v>262</v>
      </c>
      <c r="D489" s="21">
        <v>41869</v>
      </c>
      <c r="E489" s="21">
        <v>41876</v>
      </c>
      <c r="F489" s="21">
        <v>41883</v>
      </c>
      <c r="G489" s="20" t="s">
        <v>182</v>
      </c>
      <c r="H489" s="20" t="s">
        <v>26</v>
      </c>
      <c r="I489" s="22">
        <v>6</v>
      </c>
      <c r="J489" s="20" t="s">
        <v>5</v>
      </c>
      <c r="K489" s="20" t="s">
        <v>26</v>
      </c>
      <c r="L489" s="20" t="s">
        <v>6</v>
      </c>
      <c r="M489" s="23" t="s">
        <v>26</v>
      </c>
      <c r="N489" s="23" t="s">
        <v>7</v>
      </c>
      <c r="O489" s="23" t="s">
        <v>26</v>
      </c>
      <c r="P489" s="24">
        <v>11.8</v>
      </c>
      <c r="Q489" s="24">
        <v>20.9</v>
      </c>
      <c r="R489" s="24">
        <v>23.8</v>
      </c>
      <c r="S489" s="24">
        <v>246.62</v>
      </c>
      <c r="T489" s="24">
        <v>1.78</v>
      </c>
      <c r="U489" s="24">
        <v>1080</v>
      </c>
      <c r="V489" s="24">
        <v>1920</v>
      </c>
      <c r="W489" s="24">
        <v>2.0739999999999998</v>
      </c>
      <c r="X489" s="23" t="s">
        <v>47</v>
      </c>
      <c r="Y489" s="23" t="s">
        <v>47</v>
      </c>
      <c r="Z489" s="24">
        <v>8410</v>
      </c>
      <c r="AA489" s="24">
        <v>60</v>
      </c>
      <c r="AB489" s="24">
        <v>160</v>
      </c>
      <c r="AC489" s="24">
        <v>160</v>
      </c>
      <c r="AD489" s="23" t="s">
        <v>300</v>
      </c>
      <c r="AE489" s="23" t="s">
        <v>23</v>
      </c>
      <c r="AF489" s="23" t="s">
        <v>11</v>
      </c>
      <c r="AG489" s="23" t="s">
        <v>26</v>
      </c>
      <c r="AH489" s="23" t="s">
        <v>26</v>
      </c>
      <c r="AI489" s="23" t="s">
        <v>12</v>
      </c>
      <c r="AJ489" s="23" t="s">
        <v>23</v>
      </c>
      <c r="AK489" s="23" t="s">
        <v>23</v>
      </c>
      <c r="AL489" s="23" t="s">
        <v>129</v>
      </c>
      <c r="AM489" s="23" t="s">
        <v>26</v>
      </c>
      <c r="AN489" s="23" t="s">
        <v>14</v>
      </c>
      <c r="AO489" s="23" t="s">
        <v>26</v>
      </c>
      <c r="AP489" s="23" t="s">
        <v>14</v>
      </c>
      <c r="AQ489" s="23" t="s">
        <v>26</v>
      </c>
      <c r="AR489" s="23"/>
      <c r="AS489" s="23" t="s">
        <v>129</v>
      </c>
      <c r="AT489" s="23" t="s">
        <v>26</v>
      </c>
      <c r="AU489" s="23" t="s">
        <v>14</v>
      </c>
      <c r="AV489" s="25" t="s">
        <v>26</v>
      </c>
      <c r="AW489" s="25" t="s">
        <v>26</v>
      </c>
      <c r="AX489" s="26">
        <v>23.8</v>
      </c>
      <c r="AY489" s="26">
        <v>246.62</v>
      </c>
      <c r="AZ489" s="25" t="s">
        <v>14</v>
      </c>
      <c r="BA489" s="25" t="s">
        <v>14</v>
      </c>
      <c r="BB489" s="23" t="s">
        <v>26</v>
      </c>
      <c r="BC489" s="23" t="s">
        <v>15</v>
      </c>
      <c r="BD489" s="23" t="s">
        <v>26</v>
      </c>
      <c r="BE489" s="23" t="s">
        <v>11</v>
      </c>
      <c r="BF489" s="23" t="s">
        <v>281</v>
      </c>
      <c r="BG489" s="23" t="s">
        <v>11</v>
      </c>
      <c r="BH489" s="23" t="s">
        <v>17</v>
      </c>
      <c r="BI489" s="23" t="s">
        <v>26</v>
      </c>
      <c r="BJ489" s="23"/>
      <c r="BK489" s="23" t="s">
        <v>11</v>
      </c>
      <c r="BL489" s="23" t="s">
        <v>11</v>
      </c>
      <c r="BM489" s="23" t="s">
        <v>11</v>
      </c>
      <c r="BN489" s="23"/>
      <c r="BO489" s="24">
        <v>0</v>
      </c>
      <c r="BP489" s="24">
        <v>270</v>
      </c>
      <c r="BQ489" s="24">
        <v>256.7</v>
      </c>
      <c r="BR489" s="24">
        <v>240</v>
      </c>
      <c r="BS489" s="24">
        <v>200</v>
      </c>
      <c r="BT489" s="23"/>
      <c r="BU489" s="23"/>
      <c r="BV489" s="24">
        <v>16.059999999999999</v>
      </c>
      <c r="BW489" s="24">
        <v>0.34</v>
      </c>
      <c r="BX489" s="23"/>
      <c r="BY489" s="24">
        <v>0.16</v>
      </c>
      <c r="BZ489" s="27">
        <v>0.34</v>
      </c>
      <c r="CA489" s="27">
        <v>0.16</v>
      </c>
      <c r="CB489" s="25"/>
      <c r="CC489" s="25"/>
      <c r="CD489" s="28">
        <v>16.07</v>
      </c>
      <c r="CE489" s="28">
        <v>0.35</v>
      </c>
      <c r="CF489" s="25"/>
      <c r="CG489" s="28">
        <v>0.17</v>
      </c>
      <c r="CH489" s="28">
        <v>23.16</v>
      </c>
      <c r="CI489" s="28">
        <v>0.5</v>
      </c>
      <c r="CJ489" s="28">
        <v>0.5</v>
      </c>
      <c r="CK489" s="28">
        <v>0</v>
      </c>
      <c r="CL489" s="28">
        <v>0</v>
      </c>
      <c r="CM489" s="28">
        <v>0.5</v>
      </c>
      <c r="CN489" s="25"/>
      <c r="CO489" s="28">
        <v>0</v>
      </c>
      <c r="CP489" s="30" t="s">
        <v>5</v>
      </c>
      <c r="CQ489" s="8">
        <f t="shared" si="78"/>
        <v>8409.6991322682661</v>
      </c>
      <c r="CR489" s="8">
        <f t="shared" si="79"/>
        <v>24</v>
      </c>
      <c r="CS489" s="8">
        <f t="shared" si="80"/>
        <v>2.5</v>
      </c>
      <c r="CT489" s="8">
        <f t="shared" si="81"/>
        <v>30</v>
      </c>
      <c r="CU489" s="8">
        <f t="shared" si="82"/>
        <v>200</v>
      </c>
      <c r="CV489" s="10">
        <f t="shared" si="83"/>
        <v>66587.399999999994</v>
      </c>
      <c r="CW489" s="10">
        <f t="shared" si="86"/>
        <v>66.587399999999988</v>
      </c>
      <c r="CX489" s="8" t="str">
        <f t="shared" si="84"/>
        <v>No</v>
      </c>
      <c r="CY489" s="30" t="s">
        <v>11</v>
      </c>
      <c r="CZ489" s="30" t="s">
        <v>11</v>
      </c>
      <c r="DA489" s="31" t="s">
        <v>11</v>
      </c>
      <c r="DB489" s="31" t="s">
        <v>11</v>
      </c>
      <c r="DC489" s="8" t="str">
        <f t="shared" si="85"/>
        <v>No</v>
      </c>
      <c r="DD489" s="8" t="s">
        <v>11</v>
      </c>
      <c r="DE489" s="30" t="s">
        <v>11</v>
      </c>
      <c r="DF489" s="10">
        <f t="shared" si="87"/>
        <v>51.175919999999998</v>
      </c>
      <c r="DG489" s="9">
        <f>IF(S489&lt;Monitors!$H$4,(S489*Monitors!$I$4)+Monitors!$J$4,IF(S489&lt;Monitors!$H$5,(S489*Monitors!$I$5)+Monitors!$J$5,IF(S489&lt;Monitors!$H$6,(S489*Monitors!$I$6)+Monitors!$J$6,IF(S489&lt;Monitors!$H$7,(Monitors!$I$7*S489)+Monitors!$J$7,IF(S489&lt;Monitors!$H$8,(S489*Monitors!$I$8)+Monitors!$J$8,IF(S489&lt;Monitors!$H$9,(S489*Monitors!$I$9)+Monitors!$J$9,IF(S489&lt;Monitors!$H$10,(S489*Monitors!$I$10)+Monitors!$J$10,IF(S489&lt;Monitors!$H$11,(S489*Monitors!$I$11)+Monitors!$J$11,Monitors!$J$12))))))))</f>
        <v>42.324000000000005</v>
      </c>
      <c r="DH489" s="10">
        <f>$DF489-(Monitors!$B$4*'All Data'!$W489)</f>
        <v>38.462299999999999</v>
      </c>
      <c r="DI489" s="10">
        <f>IF($CX489="Yes",DH489-(Monitors!$E$4*(DG489+(Monitors!$B$4*'All Data'!$W489))),'All Data'!DH489)</f>
        <v>38.462299999999999</v>
      </c>
      <c r="DJ489" s="10">
        <f>IF(DD489="Yes",'All Data'!DI489-(DG489*Monitors!$C$4),'All Data'!DI489)</f>
        <v>38.462299999999999</v>
      </c>
      <c r="DK489" s="10">
        <f>IF($DE489="Yes",DJ489-(DG489*Monitors!$D$4),'All Data'!DJ489)</f>
        <v>38.462299999999999</v>
      </c>
      <c r="DL489" s="10">
        <f>IF($CZ489="Yes",DK489-Monitors!$C$7,'All Data'!DK489)</f>
        <v>38.462299999999999</v>
      </c>
      <c r="DM489" s="10">
        <f>IF($DA489="Yes",DL489-Monitors!$D$7,'All Data'!DL489)</f>
        <v>38.462299999999999</v>
      </c>
      <c r="DN489" s="10">
        <f>IF(DB489="Yes",DM489-((DG489+(W489*Monitors!$B$4))*Monitors!$F$4),'All Data'!DM489)</f>
        <v>38.462299999999999</v>
      </c>
      <c r="DO489" s="8" t="str">
        <f t="shared" si="88"/>
        <v>Yes</v>
      </c>
      <c r="DP489" s="10">
        <v>2.6634959999999999</v>
      </c>
      <c r="DQ489" s="10">
        <v>13.396503999999998</v>
      </c>
      <c r="DR489" s="10">
        <v>13.396503999999998</v>
      </c>
      <c r="DS489" s="9">
        <v>23.402549776111616</v>
      </c>
      <c r="DT489" s="9" t="s">
        <v>23</v>
      </c>
      <c r="DU489" s="14">
        <v>0</v>
      </c>
    </row>
    <row r="490" spans="1:125" ht="18" customHeight="1">
      <c r="A490" s="29">
        <v>489</v>
      </c>
      <c r="B490" s="29">
        <v>21</v>
      </c>
      <c r="C490" s="29">
        <v>263</v>
      </c>
      <c r="D490" s="21">
        <v>41869</v>
      </c>
      <c r="E490" s="21">
        <v>42038</v>
      </c>
      <c r="F490" s="21">
        <v>42045</v>
      </c>
      <c r="G490" s="20" t="s">
        <v>233</v>
      </c>
      <c r="H490" s="20" t="s">
        <v>26</v>
      </c>
      <c r="I490" s="22">
        <v>6</v>
      </c>
      <c r="J490" s="20" t="s">
        <v>5</v>
      </c>
      <c r="K490" s="20" t="s">
        <v>26</v>
      </c>
      <c r="L490" s="20" t="s">
        <v>6</v>
      </c>
      <c r="M490" s="23" t="s">
        <v>26</v>
      </c>
      <c r="N490" s="23" t="s">
        <v>7</v>
      </c>
      <c r="O490" s="23" t="s">
        <v>26</v>
      </c>
      <c r="P490" s="24">
        <v>11.8</v>
      </c>
      <c r="Q490" s="24">
        <v>20.9</v>
      </c>
      <c r="R490" s="24">
        <v>23.8</v>
      </c>
      <c r="S490" s="24">
        <v>246.62</v>
      </c>
      <c r="T490" s="24">
        <v>1.78</v>
      </c>
      <c r="U490" s="24">
        <v>1080</v>
      </c>
      <c r="V490" s="24">
        <v>1920</v>
      </c>
      <c r="W490" s="24">
        <v>2.0739999999999998</v>
      </c>
      <c r="X490" s="23" t="s">
        <v>47</v>
      </c>
      <c r="Y490" s="23" t="s">
        <v>47</v>
      </c>
      <c r="Z490" s="24">
        <v>8410</v>
      </c>
      <c r="AA490" s="24">
        <v>60</v>
      </c>
      <c r="AB490" s="24">
        <v>160</v>
      </c>
      <c r="AC490" s="24">
        <v>160</v>
      </c>
      <c r="AD490" s="23" t="s">
        <v>300</v>
      </c>
      <c r="AE490" s="23" t="s">
        <v>23</v>
      </c>
      <c r="AF490" s="23" t="s">
        <v>11</v>
      </c>
      <c r="AG490" s="23" t="s">
        <v>26</v>
      </c>
      <c r="AH490" s="23" t="s">
        <v>26</v>
      </c>
      <c r="AI490" s="23" t="s">
        <v>12</v>
      </c>
      <c r="AJ490" s="23" t="s">
        <v>23</v>
      </c>
      <c r="AK490" s="23" t="s">
        <v>23</v>
      </c>
      <c r="AL490" s="23" t="s">
        <v>114</v>
      </c>
      <c r="AM490" s="23" t="s">
        <v>26</v>
      </c>
      <c r="AN490" s="23" t="s">
        <v>14</v>
      </c>
      <c r="AO490" s="23" t="s">
        <v>26</v>
      </c>
      <c r="AP490" s="23" t="s">
        <v>14</v>
      </c>
      <c r="AQ490" s="23" t="s">
        <v>26</v>
      </c>
      <c r="AR490" s="23"/>
      <c r="AS490" s="23" t="s">
        <v>114</v>
      </c>
      <c r="AT490" s="23" t="s">
        <v>26</v>
      </c>
      <c r="AU490" s="23" t="s">
        <v>14</v>
      </c>
      <c r="AV490" s="25" t="s">
        <v>26</v>
      </c>
      <c r="AW490" s="25" t="s">
        <v>26</v>
      </c>
      <c r="AX490" s="26">
        <v>23.8</v>
      </c>
      <c r="AY490" s="26">
        <v>246.62</v>
      </c>
      <c r="AZ490" s="25" t="s">
        <v>14</v>
      </c>
      <c r="BA490" s="25" t="s">
        <v>14</v>
      </c>
      <c r="BB490" s="23" t="s">
        <v>26</v>
      </c>
      <c r="BC490" s="23" t="s">
        <v>15</v>
      </c>
      <c r="BD490" s="23" t="s">
        <v>26</v>
      </c>
      <c r="BE490" s="23" t="s">
        <v>11</v>
      </c>
      <c r="BF490" s="23" t="s">
        <v>281</v>
      </c>
      <c r="BG490" s="23" t="s">
        <v>11</v>
      </c>
      <c r="BH490" s="23" t="s">
        <v>17</v>
      </c>
      <c r="BI490" s="23" t="s">
        <v>26</v>
      </c>
      <c r="BJ490" s="23"/>
      <c r="BK490" s="23" t="s">
        <v>11</v>
      </c>
      <c r="BL490" s="23" t="s">
        <v>11</v>
      </c>
      <c r="BM490" s="23" t="s">
        <v>11</v>
      </c>
      <c r="BN490" s="23"/>
      <c r="BO490" s="24">
        <v>0</v>
      </c>
      <c r="BP490" s="24">
        <v>270</v>
      </c>
      <c r="BQ490" s="24">
        <v>256.7</v>
      </c>
      <c r="BR490" s="24">
        <v>240</v>
      </c>
      <c r="BS490" s="24">
        <v>200</v>
      </c>
      <c r="BT490" s="23"/>
      <c r="BU490" s="23"/>
      <c r="BV490" s="24">
        <v>16.059999999999999</v>
      </c>
      <c r="BW490" s="24">
        <v>0.34</v>
      </c>
      <c r="BX490" s="23"/>
      <c r="BY490" s="24">
        <v>0.16</v>
      </c>
      <c r="BZ490" s="27">
        <v>0.34</v>
      </c>
      <c r="CA490" s="27">
        <v>0.16</v>
      </c>
      <c r="CB490" s="25"/>
      <c r="CC490" s="25"/>
      <c r="CD490" s="28">
        <v>16.07</v>
      </c>
      <c r="CE490" s="28">
        <v>0.35</v>
      </c>
      <c r="CF490" s="25"/>
      <c r="CG490" s="28">
        <v>0.17</v>
      </c>
      <c r="CH490" s="28">
        <v>23.16</v>
      </c>
      <c r="CI490" s="28">
        <v>0.5</v>
      </c>
      <c r="CJ490" s="28">
        <v>0.5</v>
      </c>
      <c r="CK490" s="28">
        <v>0</v>
      </c>
      <c r="CL490" s="28">
        <v>0</v>
      </c>
      <c r="CM490" s="28">
        <v>0.5</v>
      </c>
      <c r="CN490" s="25"/>
      <c r="CO490" s="28">
        <v>0</v>
      </c>
      <c r="CP490" s="30" t="s">
        <v>5</v>
      </c>
      <c r="CQ490" s="8">
        <f t="shared" si="78"/>
        <v>8409.6991322682661</v>
      </c>
      <c r="CR490" s="8">
        <f t="shared" si="79"/>
        <v>24</v>
      </c>
      <c r="CS490" s="8">
        <f t="shared" si="80"/>
        <v>2.5</v>
      </c>
      <c r="CT490" s="8">
        <f t="shared" si="81"/>
        <v>30</v>
      </c>
      <c r="CU490" s="8">
        <f t="shared" si="82"/>
        <v>200</v>
      </c>
      <c r="CV490" s="10">
        <f t="shared" si="83"/>
        <v>66587.399999999994</v>
      </c>
      <c r="CW490" s="10">
        <f t="shared" si="86"/>
        <v>66.587399999999988</v>
      </c>
      <c r="CX490" s="8" t="str">
        <f t="shared" si="84"/>
        <v>No</v>
      </c>
      <c r="CY490" s="30" t="s">
        <v>11</v>
      </c>
      <c r="CZ490" s="30" t="s">
        <v>11</v>
      </c>
      <c r="DA490" s="31" t="s">
        <v>11</v>
      </c>
      <c r="DB490" s="31" t="s">
        <v>11</v>
      </c>
      <c r="DC490" s="8" t="str">
        <f t="shared" si="85"/>
        <v>No</v>
      </c>
      <c r="DD490" s="8" t="s">
        <v>11</v>
      </c>
      <c r="DE490" s="30" t="s">
        <v>11</v>
      </c>
      <c r="DF490" s="10">
        <f t="shared" si="87"/>
        <v>51.175919999999998</v>
      </c>
      <c r="DG490" s="9">
        <f>IF(S490&lt;Monitors!$H$4,(S490*Monitors!$I$4)+Monitors!$J$4,IF(S490&lt;Monitors!$H$5,(S490*Monitors!$I$5)+Monitors!$J$5,IF(S490&lt;Monitors!$H$6,(S490*Monitors!$I$6)+Monitors!$J$6,IF(S490&lt;Monitors!$H$7,(Monitors!$I$7*S490)+Monitors!$J$7,IF(S490&lt;Monitors!$H$8,(S490*Monitors!$I$8)+Monitors!$J$8,IF(S490&lt;Monitors!$H$9,(S490*Monitors!$I$9)+Monitors!$J$9,IF(S490&lt;Monitors!$H$10,(S490*Monitors!$I$10)+Monitors!$J$10,IF(S490&lt;Monitors!$H$11,(S490*Monitors!$I$11)+Monitors!$J$11,Monitors!$J$12))))))))</f>
        <v>42.324000000000005</v>
      </c>
      <c r="DH490" s="10">
        <f>$DF490-(Monitors!$B$4*'All Data'!$W490)</f>
        <v>38.462299999999999</v>
      </c>
      <c r="DI490" s="10">
        <f>IF($CX490="Yes",DH490-(Monitors!$E$4*(DG490+(Monitors!$B$4*'All Data'!$W490))),'All Data'!DH490)</f>
        <v>38.462299999999999</v>
      </c>
      <c r="DJ490" s="10">
        <f>IF(DD490="Yes",'All Data'!DI490-(DG490*Monitors!$C$4),'All Data'!DI490)</f>
        <v>38.462299999999999</v>
      </c>
      <c r="DK490" s="10">
        <f>IF($DE490="Yes",DJ490-(DG490*Monitors!$D$4),'All Data'!DJ490)</f>
        <v>38.462299999999999</v>
      </c>
      <c r="DL490" s="10">
        <f>IF($CZ490="Yes",DK490-Monitors!$C$7,'All Data'!DK490)</f>
        <v>38.462299999999999</v>
      </c>
      <c r="DM490" s="10">
        <f>IF($DA490="Yes",DL490-Monitors!$D$7,'All Data'!DL490)</f>
        <v>38.462299999999999</v>
      </c>
      <c r="DN490" s="10">
        <f>IF(DB490="Yes",DM490-((DG490+(W490*Monitors!$B$4))*Monitors!$F$4),'All Data'!DM490)</f>
        <v>38.462299999999999</v>
      </c>
      <c r="DO490" s="8" t="str">
        <f t="shared" si="88"/>
        <v>Yes</v>
      </c>
      <c r="DP490" s="10">
        <v>2.6634959999999999</v>
      </c>
      <c r="DQ490" s="10">
        <v>13.396503999999998</v>
      </c>
      <c r="DR490" s="10">
        <v>13.396503999999998</v>
      </c>
      <c r="DS490" s="9">
        <v>23.402549776111616</v>
      </c>
      <c r="DT490" s="9" t="s">
        <v>23</v>
      </c>
      <c r="DU490" s="14">
        <v>0</v>
      </c>
    </row>
    <row r="491" spans="1:125" ht="18" customHeight="1">
      <c r="A491" s="29">
        <v>490</v>
      </c>
      <c r="B491" s="29">
        <v>5</v>
      </c>
      <c r="C491" s="29">
        <v>705</v>
      </c>
      <c r="D491" s="21">
        <v>42139</v>
      </c>
      <c r="E491" s="21">
        <v>41579</v>
      </c>
      <c r="F491" s="21">
        <v>42132</v>
      </c>
      <c r="G491" s="20"/>
      <c r="H491" s="20"/>
      <c r="I491" s="22">
        <v>6</v>
      </c>
      <c r="J491" s="20" t="s">
        <v>5</v>
      </c>
      <c r="K491" s="20"/>
      <c r="L491" s="20" t="s">
        <v>49</v>
      </c>
      <c r="M491" s="23"/>
      <c r="N491" s="23" t="s">
        <v>7</v>
      </c>
      <c r="O491" s="23"/>
      <c r="P491" s="24">
        <v>10.5</v>
      </c>
      <c r="Q491" s="24">
        <v>18.8</v>
      </c>
      <c r="R491" s="24">
        <v>21.5</v>
      </c>
      <c r="S491" s="24">
        <v>197.6</v>
      </c>
      <c r="T491" s="24">
        <v>1.78</v>
      </c>
      <c r="U491" s="24">
        <v>1080</v>
      </c>
      <c r="V491" s="24">
        <v>1920</v>
      </c>
      <c r="W491" s="24">
        <v>2.0739999999999998</v>
      </c>
      <c r="X491" s="23" t="s">
        <v>47</v>
      </c>
      <c r="Y491" s="23" t="s">
        <v>47</v>
      </c>
      <c r="Z491" s="24">
        <v>10496</v>
      </c>
      <c r="AA491" s="24">
        <v>60</v>
      </c>
      <c r="AB491" s="24">
        <v>178</v>
      </c>
      <c r="AC491" s="24">
        <v>178</v>
      </c>
      <c r="AD491" s="23" t="s">
        <v>85</v>
      </c>
      <c r="AE491" s="23" t="s">
        <v>11</v>
      </c>
      <c r="AF491" s="23" t="s">
        <v>11</v>
      </c>
      <c r="AG491" s="23"/>
      <c r="AH491" s="23"/>
      <c r="AI491" s="23" t="s">
        <v>12</v>
      </c>
      <c r="AJ491" s="23" t="s">
        <v>23</v>
      </c>
      <c r="AK491" s="23" t="s">
        <v>11</v>
      </c>
      <c r="AL491" s="23" t="s">
        <v>114</v>
      </c>
      <c r="AM491" s="23"/>
      <c r="AN491" s="23" t="s">
        <v>14</v>
      </c>
      <c r="AO491" s="23"/>
      <c r="AP491" s="23" t="s">
        <v>36</v>
      </c>
      <c r="AQ491" s="23"/>
      <c r="AR491" s="23"/>
      <c r="AS491" s="23" t="s">
        <v>114</v>
      </c>
      <c r="AT491" s="23"/>
      <c r="AU491" s="23" t="s">
        <v>14</v>
      </c>
      <c r="AV491" s="25"/>
      <c r="AW491" s="25"/>
      <c r="AX491" s="26">
        <v>21.5</v>
      </c>
      <c r="AY491" s="26">
        <v>197.6</v>
      </c>
      <c r="AZ491" s="25" t="s">
        <v>14</v>
      </c>
      <c r="BA491" s="25" t="s">
        <v>14</v>
      </c>
      <c r="BB491" s="23"/>
      <c r="BC491" s="23" t="s">
        <v>15</v>
      </c>
      <c r="BD491" s="23"/>
      <c r="BE491" s="23" t="s">
        <v>11</v>
      </c>
      <c r="BF491" s="23" t="s">
        <v>1203</v>
      </c>
      <c r="BG491" s="23" t="s">
        <v>11</v>
      </c>
      <c r="BH491" s="23" t="s">
        <v>17</v>
      </c>
      <c r="BI491" s="23"/>
      <c r="BJ491" s="23" t="s">
        <v>18</v>
      </c>
      <c r="BK491" s="23" t="s">
        <v>11</v>
      </c>
      <c r="BL491" s="23" t="s">
        <v>11</v>
      </c>
      <c r="BM491" s="23"/>
      <c r="BN491" s="23"/>
      <c r="BO491" s="24">
        <v>41.2</v>
      </c>
      <c r="BP491" s="24">
        <v>275.39999999999998</v>
      </c>
      <c r="BQ491" s="24">
        <v>270</v>
      </c>
      <c r="BR491" s="24">
        <v>276.10000000000002</v>
      </c>
      <c r="BS491" s="24">
        <v>201.2</v>
      </c>
      <c r="BT491" s="23"/>
      <c r="BU491" s="23"/>
      <c r="BV491" s="24">
        <v>16.059999999999999</v>
      </c>
      <c r="BW491" s="24">
        <v>0.25</v>
      </c>
      <c r="BX491" s="23"/>
      <c r="BY491" s="24">
        <v>0.22</v>
      </c>
      <c r="BZ491" s="27">
        <v>0.25</v>
      </c>
      <c r="CA491" s="27">
        <v>0.22</v>
      </c>
      <c r="CB491" s="25"/>
      <c r="CC491" s="25"/>
      <c r="CD491" s="28">
        <v>16.239999999999998</v>
      </c>
      <c r="CE491" s="28">
        <v>0.25</v>
      </c>
      <c r="CF491" s="25"/>
      <c r="CG491" s="28">
        <v>0.22</v>
      </c>
      <c r="CH491" s="28">
        <v>21.08</v>
      </c>
      <c r="CI491" s="28">
        <v>0.5</v>
      </c>
      <c r="CJ491" s="28">
        <v>0.5</v>
      </c>
      <c r="CK491" s="25"/>
      <c r="CL491" s="25"/>
      <c r="CM491" s="28">
        <v>0.41</v>
      </c>
      <c r="CN491" s="25"/>
      <c r="CO491" s="28">
        <v>0</v>
      </c>
      <c r="CP491" s="30" t="s">
        <v>5</v>
      </c>
      <c r="CQ491" s="8">
        <f t="shared" si="78"/>
        <v>10495.951417004047</v>
      </c>
      <c r="CR491" s="8">
        <f t="shared" si="79"/>
        <v>22</v>
      </c>
      <c r="CS491" s="8">
        <f t="shared" si="80"/>
        <v>2.5</v>
      </c>
      <c r="CT491" s="8">
        <f t="shared" si="81"/>
        <v>30</v>
      </c>
      <c r="CU491" s="8">
        <f t="shared" si="82"/>
        <v>200</v>
      </c>
      <c r="CV491" s="10">
        <f t="shared" si="83"/>
        <v>54419.039999999994</v>
      </c>
      <c r="CW491" s="10">
        <f t="shared" si="86"/>
        <v>54.419039999999995</v>
      </c>
      <c r="CX491" s="8" t="str">
        <f t="shared" si="84"/>
        <v>No</v>
      </c>
      <c r="CY491" s="30" t="s">
        <v>11</v>
      </c>
      <c r="CZ491" s="30" t="s">
        <v>11</v>
      </c>
      <c r="DA491" s="31" t="s">
        <v>11</v>
      </c>
      <c r="DB491" s="31" t="s">
        <v>11</v>
      </c>
      <c r="DC491" s="8" t="str">
        <f t="shared" si="85"/>
        <v>No</v>
      </c>
      <c r="DD491" s="8" t="s">
        <v>11</v>
      </c>
      <c r="DE491" s="30" t="s">
        <v>11</v>
      </c>
      <c r="DF491" s="10">
        <f t="shared" si="87"/>
        <v>50.663459999999993</v>
      </c>
      <c r="DG491" s="9">
        <f>IF(S491&lt;Monitors!$H$4,(S491*Monitors!$I$4)+Monitors!$J$4,IF(S491&lt;Monitors!$H$5,(S491*Monitors!$I$5)+Monitors!$J$5,IF(S491&lt;Monitors!$H$6,(S491*Monitors!$I$6)+Monitors!$J$6,IF(S491&lt;Monitors!$H$7,(Monitors!$I$7*S491)+Monitors!$J$7,IF(S491&lt;Monitors!$H$8,(S491*Monitors!$I$8)+Monitors!$J$8,IF(S491&lt;Monitors!$H$9,(S491*Monitors!$I$9)+Monitors!$J$9,IF(S491&lt;Monitors!$H$10,(S491*Monitors!$I$10)+Monitors!$J$10,IF(S491&lt;Monitors!$H$11,(S491*Monitors!$I$11)+Monitors!$J$11,Monitors!$J$12))))))))</f>
        <v>37.879999999999995</v>
      </c>
      <c r="DH491" s="10">
        <f>$DF491-(Monitors!$B$4*'All Data'!$W491)</f>
        <v>37.949839999999995</v>
      </c>
      <c r="DI491" s="10">
        <f>IF($CX491="Yes",DH491-(Monitors!$E$4*(DG491+(Monitors!$B$4*'All Data'!$W491))),'All Data'!DH491)</f>
        <v>37.949839999999995</v>
      </c>
      <c r="DJ491" s="10">
        <f>IF(DD491="Yes",'All Data'!DI491-(DG491*Monitors!$C$4),'All Data'!DI491)</f>
        <v>37.949839999999995</v>
      </c>
      <c r="DK491" s="10">
        <f>IF($DE491="Yes",DJ491-(DG491*Monitors!$D$4),'All Data'!DJ491)</f>
        <v>37.949839999999995</v>
      </c>
      <c r="DL491" s="10">
        <f>IF($CZ491="Yes",DK491-Monitors!$C$7,'All Data'!DK491)</f>
        <v>37.949839999999995</v>
      </c>
      <c r="DM491" s="10">
        <f>IF($DA491="Yes",DL491-Monitors!$D$7,'All Data'!DL491)</f>
        <v>37.949839999999995</v>
      </c>
      <c r="DN491" s="10">
        <f>IF(DB491="Yes",DM491-((DG491+(W491*Monitors!$B$4))*Monitors!$F$4),'All Data'!DM491)</f>
        <v>37.949839999999995</v>
      </c>
      <c r="DO491" s="8" t="str">
        <f t="shared" si="88"/>
        <v>No</v>
      </c>
      <c r="DP491" s="10">
        <v>2.1767615999999999</v>
      </c>
      <c r="DQ491" s="10">
        <v>13.8832384</v>
      </c>
      <c r="DR491" s="10">
        <v>13.8832384</v>
      </c>
      <c r="DS491" s="9">
        <v>18.811673197408837</v>
      </c>
      <c r="DT491" s="9" t="s">
        <v>23</v>
      </c>
      <c r="DU491" s="14">
        <v>0</v>
      </c>
    </row>
    <row r="492" spans="1:125" ht="18" customHeight="1">
      <c r="A492" s="29">
        <v>491</v>
      </c>
      <c r="B492" s="29">
        <v>5</v>
      </c>
      <c r="C492" s="29">
        <v>710</v>
      </c>
      <c r="D492" s="21">
        <v>42139</v>
      </c>
      <c r="E492" s="21">
        <v>41900</v>
      </c>
      <c r="F492" s="21">
        <v>41906</v>
      </c>
      <c r="G492" s="20"/>
      <c r="H492" s="20"/>
      <c r="I492" s="22">
        <v>6</v>
      </c>
      <c r="J492" s="20" t="s">
        <v>5</v>
      </c>
      <c r="K492" s="20"/>
      <c r="L492" s="20" t="s">
        <v>49</v>
      </c>
      <c r="M492" s="23"/>
      <c r="N492" s="23" t="s">
        <v>7</v>
      </c>
      <c r="O492" s="23"/>
      <c r="P492" s="24">
        <v>11.7</v>
      </c>
      <c r="Q492" s="24">
        <v>20.8</v>
      </c>
      <c r="R492" s="24">
        <v>23.8</v>
      </c>
      <c r="S492" s="24">
        <v>242.18</v>
      </c>
      <c r="T492" s="24">
        <v>1.78</v>
      </c>
      <c r="U492" s="24">
        <v>1080</v>
      </c>
      <c r="V492" s="24">
        <v>1920</v>
      </c>
      <c r="W492" s="24">
        <v>2.0739999999999998</v>
      </c>
      <c r="X492" s="23" t="s">
        <v>47</v>
      </c>
      <c r="Y492" s="23" t="s">
        <v>47</v>
      </c>
      <c r="Z492" s="24">
        <v>8564</v>
      </c>
      <c r="AA492" s="24">
        <v>60</v>
      </c>
      <c r="AB492" s="24">
        <v>178</v>
      </c>
      <c r="AC492" s="24">
        <v>178</v>
      </c>
      <c r="AD492" s="23" t="s">
        <v>85</v>
      </c>
      <c r="AE492" s="23" t="s">
        <v>11</v>
      </c>
      <c r="AF492" s="23" t="s">
        <v>11</v>
      </c>
      <c r="AG492" s="23"/>
      <c r="AH492" s="23"/>
      <c r="AI492" s="23" t="s">
        <v>12</v>
      </c>
      <c r="AJ492" s="23" t="s">
        <v>23</v>
      </c>
      <c r="AK492" s="23" t="s">
        <v>11</v>
      </c>
      <c r="AL492" s="23" t="s">
        <v>51</v>
      </c>
      <c r="AM492" s="23"/>
      <c r="AN492" s="23" t="s">
        <v>14</v>
      </c>
      <c r="AO492" s="23"/>
      <c r="AP492" s="23" t="s">
        <v>36</v>
      </c>
      <c r="AQ492" s="23"/>
      <c r="AR492" s="23"/>
      <c r="AS492" s="23" t="s">
        <v>51</v>
      </c>
      <c r="AT492" s="23"/>
      <c r="AU492" s="23" t="s">
        <v>14</v>
      </c>
      <c r="AV492" s="25"/>
      <c r="AW492" s="25"/>
      <c r="AX492" s="26">
        <v>23.8</v>
      </c>
      <c r="AY492" s="26">
        <v>242.18</v>
      </c>
      <c r="AZ492" s="25" t="s">
        <v>14</v>
      </c>
      <c r="BA492" s="25" t="s">
        <v>14</v>
      </c>
      <c r="BB492" s="23"/>
      <c r="BC492" s="23" t="s">
        <v>15</v>
      </c>
      <c r="BD492" s="23"/>
      <c r="BE492" s="23" t="s">
        <v>11</v>
      </c>
      <c r="BF492" s="23" t="s">
        <v>148</v>
      </c>
      <c r="BG492" s="23" t="s">
        <v>11</v>
      </c>
      <c r="BH492" s="23" t="s">
        <v>17</v>
      </c>
      <c r="BI492" s="23"/>
      <c r="BJ492" s="23" t="s">
        <v>18</v>
      </c>
      <c r="BK492" s="23" t="s">
        <v>11</v>
      </c>
      <c r="BL492" s="23" t="s">
        <v>11</v>
      </c>
      <c r="BM492" s="23"/>
      <c r="BN492" s="23"/>
      <c r="BO492" s="24">
        <v>37</v>
      </c>
      <c r="BP492" s="24">
        <v>263.3</v>
      </c>
      <c r="BQ492" s="24">
        <v>260</v>
      </c>
      <c r="BR492" s="24">
        <v>217.3</v>
      </c>
      <c r="BS492" s="24">
        <v>200.3</v>
      </c>
      <c r="BT492" s="23"/>
      <c r="BU492" s="23"/>
      <c r="BV492" s="24">
        <v>16.059999999999999</v>
      </c>
      <c r="BW492" s="24">
        <v>0.14000000000000001</v>
      </c>
      <c r="BX492" s="23"/>
      <c r="BY492" s="24">
        <v>0.13</v>
      </c>
      <c r="BZ492" s="27">
        <v>0.14000000000000001</v>
      </c>
      <c r="CA492" s="27">
        <v>0.13</v>
      </c>
      <c r="CB492" s="25"/>
      <c r="CC492" s="25"/>
      <c r="CD492" s="28">
        <v>16.07</v>
      </c>
      <c r="CE492" s="28">
        <v>0.16</v>
      </c>
      <c r="CF492" s="25"/>
      <c r="CG492" s="28">
        <v>0.14000000000000001</v>
      </c>
      <c r="CH492" s="28">
        <v>22.97</v>
      </c>
      <c r="CI492" s="28">
        <v>0.5</v>
      </c>
      <c r="CJ492" s="28">
        <v>0.5</v>
      </c>
      <c r="CK492" s="25"/>
      <c r="CL492" s="25"/>
      <c r="CM492" s="28">
        <v>0.43</v>
      </c>
      <c r="CN492" s="25"/>
      <c r="CO492" s="28">
        <v>0</v>
      </c>
      <c r="CP492" s="30" t="s">
        <v>5</v>
      </c>
      <c r="CQ492" s="8">
        <f t="shared" si="78"/>
        <v>8563.8781071929952</v>
      </c>
      <c r="CR492" s="8">
        <f t="shared" si="79"/>
        <v>24</v>
      </c>
      <c r="CS492" s="8">
        <f t="shared" si="80"/>
        <v>2.5</v>
      </c>
      <c r="CT492" s="8">
        <f t="shared" si="81"/>
        <v>30</v>
      </c>
      <c r="CU492" s="8">
        <f t="shared" si="82"/>
        <v>200</v>
      </c>
      <c r="CV492" s="10">
        <f t="shared" si="83"/>
        <v>63765.994000000006</v>
      </c>
      <c r="CW492" s="10">
        <f t="shared" si="86"/>
        <v>63.765994000000006</v>
      </c>
      <c r="CX492" s="8" t="str">
        <f t="shared" si="84"/>
        <v>No</v>
      </c>
      <c r="CY492" s="30" t="s">
        <v>11</v>
      </c>
      <c r="CZ492" s="30" t="s">
        <v>11</v>
      </c>
      <c r="DA492" s="31" t="s">
        <v>11</v>
      </c>
      <c r="DB492" s="31" t="s">
        <v>11</v>
      </c>
      <c r="DC492" s="8" t="str">
        <f t="shared" si="85"/>
        <v>No</v>
      </c>
      <c r="DD492" s="8" t="s">
        <v>11</v>
      </c>
      <c r="DE492" s="30" t="s">
        <v>11</v>
      </c>
      <c r="DF492" s="10">
        <f t="shared" si="87"/>
        <v>50.037119999999994</v>
      </c>
      <c r="DG492" s="9">
        <f>IF(S492&lt;Monitors!$H$4,(S492*Monitors!$I$4)+Monitors!$J$4,IF(S492&lt;Monitors!$H$5,(S492*Monitors!$I$5)+Monitors!$J$5,IF(S492&lt;Monitors!$H$6,(S492*Monitors!$I$6)+Monitors!$J$6,IF(S492&lt;Monitors!$H$7,(Monitors!$I$7*S492)+Monitors!$J$7,IF(S492&lt;Monitors!$H$8,(S492*Monitors!$I$8)+Monitors!$J$8,IF(S492&lt;Monitors!$H$9,(S492*Monitors!$I$9)+Monitors!$J$9,IF(S492&lt;Monitors!$H$10,(S492*Monitors!$I$10)+Monitors!$J$10,IF(S492&lt;Monitors!$H$11,(S492*Monitors!$I$11)+Monitors!$J$11,Monitors!$J$12))))))))</f>
        <v>41.436000000000007</v>
      </c>
      <c r="DH492" s="10">
        <f>$DF492-(Monitors!$B$4*'All Data'!$W492)</f>
        <v>37.323499999999996</v>
      </c>
      <c r="DI492" s="10">
        <f>IF($CX492="Yes",DH492-(Monitors!$E$4*(DG492+(Monitors!$B$4*'All Data'!$W492))),'All Data'!DH492)</f>
        <v>37.323499999999996</v>
      </c>
      <c r="DJ492" s="10">
        <f>IF(DD492="Yes",'All Data'!DI492-(DG492*Monitors!$C$4),'All Data'!DI492)</f>
        <v>37.323499999999996</v>
      </c>
      <c r="DK492" s="10">
        <f>IF($DE492="Yes",DJ492-(DG492*Monitors!$D$4),'All Data'!DJ492)</f>
        <v>37.323499999999996</v>
      </c>
      <c r="DL492" s="10">
        <f>IF($CZ492="Yes",DK492-Monitors!$C$7,'All Data'!DK492)</f>
        <v>37.323499999999996</v>
      </c>
      <c r="DM492" s="10">
        <f>IF($DA492="Yes",DL492-Monitors!$D$7,'All Data'!DL492)</f>
        <v>37.323499999999996</v>
      </c>
      <c r="DN492" s="10">
        <f>IF(DB492="Yes",DM492-((DG492+(W492*Monitors!$B$4))*Monitors!$F$4),'All Data'!DM492)</f>
        <v>37.323499999999996</v>
      </c>
      <c r="DO492" s="8" t="str">
        <f t="shared" si="88"/>
        <v>Yes</v>
      </c>
      <c r="DP492" s="10">
        <v>2.5506397600000006</v>
      </c>
      <c r="DQ492" s="10">
        <v>13.509360239999998</v>
      </c>
      <c r="DR492" s="10">
        <v>13.509360239999998</v>
      </c>
      <c r="DS492" s="9">
        <v>22.988688191752395</v>
      </c>
      <c r="DT492" s="9" t="s">
        <v>23</v>
      </c>
      <c r="DU492" s="14">
        <v>0</v>
      </c>
    </row>
    <row r="493" spans="1:125" ht="18" customHeight="1">
      <c r="A493" s="29">
        <v>492</v>
      </c>
      <c r="B493" s="29">
        <v>24</v>
      </c>
      <c r="C493" s="29">
        <v>116</v>
      </c>
      <c r="D493" s="21">
        <v>41639</v>
      </c>
      <c r="E493" s="21">
        <v>41646</v>
      </c>
      <c r="F493" s="21">
        <v>41648</v>
      </c>
      <c r="G493" s="20" t="s">
        <v>4</v>
      </c>
      <c r="H493" s="20" t="s">
        <v>26</v>
      </c>
      <c r="I493" s="22">
        <v>6</v>
      </c>
      <c r="J493" s="20" t="s">
        <v>5</v>
      </c>
      <c r="K493" s="20" t="s">
        <v>26</v>
      </c>
      <c r="L493" s="20" t="s">
        <v>27</v>
      </c>
      <c r="M493" s="23" t="s">
        <v>27</v>
      </c>
      <c r="N493" s="23" t="s">
        <v>7</v>
      </c>
      <c r="O493" s="23" t="s">
        <v>26</v>
      </c>
      <c r="P493" s="24">
        <v>10.5</v>
      </c>
      <c r="Q493" s="24">
        <v>18.7</v>
      </c>
      <c r="R493" s="24">
        <v>21.5</v>
      </c>
      <c r="S493" s="24">
        <v>197.52</v>
      </c>
      <c r="T493" s="24">
        <v>1.78</v>
      </c>
      <c r="U493" s="24">
        <v>1080</v>
      </c>
      <c r="V493" s="24">
        <v>1920</v>
      </c>
      <c r="W493" s="24">
        <v>2.0739999999999998</v>
      </c>
      <c r="X493" s="23" t="s">
        <v>47</v>
      </c>
      <c r="Y493" s="23" t="s">
        <v>47</v>
      </c>
      <c r="Z493" s="24">
        <v>10498</v>
      </c>
      <c r="AA493" s="24">
        <v>60</v>
      </c>
      <c r="AB493" s="24">
        <v>178</v>
      </c>
      <c r="AC493" s="24">
        <v>170</v>
      </c>
      <c r="AD493" s="23" t="s">
        <v>781</v>
      </c>
      <c r="AE493" s="23" t="s">
        <v>23</v>
      </c>
      <c r="AF493" s="23" t="s">
        <v>11</v>
      </c>
      <c r="AG493" s="23" t="s">
        <v>26</v>
      </c>
      <c r="AH493" s="23" t="s">
        <v>26</v>
      </c>
      <c r="AI493" s="23" t="s">
        <v>12</v>
      </c>
      <c r="AJ493" s="23" t="s">
        <v>23</v>
      </c>
      <c r="AK493" s="23" t="s">
        <v>23</v>
      </c>
      <c r="AL493" s="23" t="s">
        <v>129</v>
      </c>
      <c r="AM493" s="23" t="s">
        <v>26</v>
      </c>
      <c r="AN493" s="23" t="s">
        <v>14</v>
      </c>
      <c r="AO493" s="23" t="s">
        <v>26</v>
      </c>
      <c r="AP493" s="23" t="s">
        <v>14</v>
      </c>
      <c r="AQ493" s="23" t="s">
        <v>26</v>
      </c>
      <c r="AR493" s="23"/>
      <c r="AS493" s="23" t="s">
        <v>129</v>
      </c>
      <c r="AT493" s="23" t="s">
        <v>26</v>
      </c>
      <c r="AU493" s="23" t="s">
        <v>14</v>
      </c>
      <c r="AV493" s="25" t="s">
        <v>26</v>
      </c>
      <c r="AW493" s="25" t="s">
        <v>26</v>
      </c>
      <c r="AX493" s="26">
        <v>21.5</v>
      </c>
      <c r="AY493" s="26">
        <v>197.52</v>
      </c>
      <c r="AZ493" s="25" t="s">
        <v>14</v>
      </c>
      <c r="BA493" s="25" t="s">
        <v>14</v>
      </c>
      <c r="BB493" s="23" t="s">
        <v>26</v>
      </c>
      <c r="BC493" s="23" t="s">
        <v>15</v>
      </c>
      <c r="BD493" s="23" t="s">
        <v>26</v>
      </c>
      <c r="BE493" s="23" t="s">
        <v>11</v>
      </c>
      <c r="BF493" s="23" t="s">
        <v>452</v>
      </c>
      <c r="BG493" s="23" t="s">
        <v>11</v>
      </c>
      <c r="BH493" s="23" t="s">
        <v>17</v>
      </c>
      <c r="BI493" s="23" t="s">
        <v>26</v>
      </c>
      <c r="BJ493" s="23"/>
      <c r="BK493" s="23" t="s">
        <v>11</v>
      </c>
      <c r="BL493" s="23" t="s">
        <v>11</v>
      </c>
      <c r="BM493" s="23" t="s">
        <v>11</v>
      </c>
      <c r="BN493" s="23"/>
      <c r="BO493" s="24">
        <v>21</v>
      </c>
      <c r="BP493" s="24">
        <v>292</v>
      </c>
      <c r="BQ493" s="24">
        <v>300</v>
      </c>
      <c r="BR493" s="24">
        <v>291</v>
      </c>
      <c r="BS493" s="24">
        <v>200</v>
      </c>
      <c r="BT493" s="23"/>
      <c r="BU493" s="23"/>
      <c r="BV493" s="24">
        <v>16.13</v>
      </c>
      <c r="BW493" s="24">
        <v>0.41</v>
      </c>
      <c r="BX493" s="23"/>
      <c r="BY493" s="24">
        <v>0.26</v>
      </c>
      <c r="BZ493" s="27">
        <v>0.41</v>
      </c>
      <c r="CA493" s="27">
        <v>0.26</v>
      </c>
      <c r="CB493" s="25"/>
      <c r="CC493" s="25"/>
      <c r="CD493" s="28">
        <v>16.079999999999998</v>
      </c>
      <c r="CE493" s="28">
        <v>0.43</v>
      </c>
      <c r="CF493" s="25"/>
      <c r="CG493" s="28">
        <v>0.26</v>
      </c>
      <c r="CH493" s="28">
        <v>21.08</v>
      </c>
      <c r="CI493" s="28">
        <v>0.5</v>
      </c>
      <c r="CJ493" s="28">
        <v>0.5</v>
      </c>
      <c r="CK493" s="28">
        <v>0</v>
      </c>
      <c r="CL493" s="28">
        <v>0</v>
      </c>
      <c r="CM493" s="28">
        <v>0.5</v>
      </c>
      <c r="CN493" s="25"/>
      <c r="CO493" s="28">
        <v>0</v>
      </c>
      <c r="CP493" s="30" t="s">
        <v>5</v>
      </c>
      <c r="CQ493" s="8">
        <f t="shared" si="78"/>
        <v>10500.202511138112</v>
      </c>
      <c r="CR493" s="8">
        <f t="shared" si="79"/>
        <v>22</v>
      </c>
      <c r="CS493" s="8">
        <f t="shared" si="80"/>
        <v>2.5</v>
      </c>
      <c r="CT493" s="8">
        <f t="shared" si="81"/>
        <v>30</v>
      </c>
      <c r="CU493" s="8">
        <f t="shared" si="82"/>
        <v>200</v>
      </c>
      <c r="CV493" s="10">
        <f t="shared" si="83"/>
        <v>57675.840000000004</v>
      </c>
      <c r="CW493" s="10">
        <f t="shared" si="86"/>
        <v>57.675840000000001</v>
      </c>
      <c r="CX493" s="8" t="str">
        <f t="shared" si="84"/>
        <v>No</v>
      </c>
      <c r="CY493" s="30" t="s">
        <v>11</v>
      </c>
      <c r="CZ493" s="30" t="s">
        <v>11</v>
      </c>
      <c r="DA493" s="31" t="s">
        <v>11</v>
      </c>
      <c r="DB493" s="31" t="s">
        <v>11</v>
      </c>
      <c r="DC493" s="8" t="str">
        <f t="shared" si="85"/>
        <v>No</v>
      </c>
      <c r="DD493" s="8" t="s">
        <v>11</v>
      </c>
      <c r="DE493" s="30" t="s">
        <v>11</v>
      </c>
      <c r="DF493" s="10">
        <f t="shared" si="87"/>
        <v>51.78911999999999</v>
      </c>
      <c r="DG493" s="9">
        <f>IF(S493&lt;Monitors!$H$4,(S493*Monitors!$I$4)+Monitors!$J$4,IF(S493&lt;Monitors!$H$5,(S493*Monitors!$I$5)+Monitors!$J$5,IF(S493&lt;Monitors!$H$6,(S493*Monitors!$I$6)+Monitors!$J$6,IF(S493&lt;Monitors!$H$7,(Monitors!$I$7*S493)+Monitors!$J$7,IF(S493&lt;Monitors!$H$8,(S493*Monitors!$I$8)+Monitors!$J$8,IF(S493&lt;Monitors!$H$9,(S493*Monitors!$I$9)+Monitors!$J$9,IF(S493&lt;Monitors!$H$10,(S493*Monitors!$I$10)+Monitors!$J$10,IF(S493&lt;Monitors!$H$11,(S493*Monitors!$I$11)+Monitors!$J$11,Monitors!$J$12))))))))</f>
        <v>37.875999999999998</v>
      </c>
      <c r="DH493" s="10">
        <f>$DF493-(Monitors!$B$4*'All Data'!$W493)</f>
        <v>39.075499999999991</v>
      </c>
      <c r="DI493" s="10">
        <f>IF($CX493="Yes",DH493-(Monitors!$E$4*(DG493+(Monitors!$B$4*'All Data'!$W493))),'All Data'!DH493)</f>
        <v>39.075499999999991</v>
      </c>
      <c r="DJ493" s="10">
        <f>IF(DD493="Yes",'All Data'!DI493-(DG493*Monitors!$C$4),'All Data'!DI493)</f>
        <v>39.075499999999991</v>
      </c>
      <c r="DK493" s="10">
        <f>IF($DE493="Yes",DJ493-(DG493*Monitors!$D$4),'All Data'!DJ493)</f>
        <v>39.075499999999991</v>
      </c>
      <c r="DL493" s="10">
        <f>IF($CZ493="Yes",DK493-Monitors!$C$7,'All Data'!DK493)</f>
        <v>39.075499999999991</v>
      </c>
      <c r="DM493" s="10">
        <f>IF($DA493="Yes",DL493-Monitors!$D$7,'All Data'!DL493)</f>
        <v>39.075499999999991</v>
      </c>
      <c r="DN493" s="10">
        <f>IF(DB493="Yes",DM493-((DG493+(W493*Monitors!$B$4))*Monitors!$F$4),'All Data'!DM493)</f>
        <v>39.075499999999991</v>
      </c>
      <c r="DO493" s="8" t="str">
        <f t="shared" si="88"/>
        <v>No</v>
      </c>
      <c r="DP493" s="10">
        <v>2.3070336000000005</v>
      </c>
      <c r="DQ493" s="10">
        <v>13.822966399999999</v>
      </c>
      <c r="DR493" s="10">
        <v>13.822966399999999</v>
      </c>
      <c r="DS493" s="9">
        <v>18.804145421971299</v>
      </c>
      <c r="DT493" s="9" t="s">
        <v>23</v>
      </c>
      <c r="DU493" s="14">
        <v>0</v>
      </c>
    </row>
    <row r="494" spans="1:125" ht="18" customHeight="1">
      <c r="A494" s="29">
        <v>493</v>
      </c>
      <c r="B494" s="29">
        <v>9</v>
      </c>
      <c r="C494" s="29">
        <v>1415</v>
      </c>
      <c r="D494" s="21">
        <v>41621</v>
      </c>
      <c r="E494" s="21">
        <v>41592</v>
      </c>
      <c r="F494" s="21">
        <v>41613</v>
      </c>
      <c r="G494" s="20" t="s">
        <v>4</v>
      </c>
      <c r="H494" s="20"/>
      <c r="I494" s="22">
        <v>6</v>
      </c>
      <c r="J494" s="20" t="s">
        <v>5</v>
      </c>
      <c r="K494" s="20"/>
      <c r="L494" s="20" t="s">
        <v>6</v>
      </c>
      <c r="M494" s="23"/>
      <c r="N494" s="23" t="s">
        <v>7</v>
      </c>
      <c r="O494" s="23"/>
      <c r="P494" s="24">
        <v>10.6</v>
      </c>
      <c r="Q494" s="24">
        <v>18.8</v>
      </c>
      <c r="R494" s="24">
        <v>21.5</v>
      </c>
      <c r="S494" s="24">
        <v>198.08</v>
      </c>
      <c r="T494" s="24">
        <v>1.78</v>
      </c>
      <c r="U494" s="24">
        <v>1080</v>
      </c>
      <c r="V494" s="24">
        <v>1920</v>
      </c>
      <c r="W494" s="24">
        <v>2.0739999999999998</v>
      </c>
      <c r="X494" s="23" t="s">
        <v>47</v>
      </c>
      <c r="Y494" s="23" t="s">
        <v>47</v>
      </c>
      <c r="Z494" s="24">
        <v>10469</v>
      </c>
      <c r="AA494" s="24">
        <v>60</v>
      </c>
      <c r="AB494" s="24">
        <v>170</v>
      </c>
      <c r="AC494" s="24">
        <v>160</v>
      </c>
      <c r="AD494" s="23" t="s">
        <v>132</v>
      </c>
      <c r="AE494" s="23" t="s">
        <v>23</v>
      </c>
      <c r="AF494" s="23" t="s">
        <v>11</v>
      </c>
      <c r="AG494" s="23"/>
      <c r="AH494" s="23"/>
      <c r="AI494" s="23" t="s">
        <v>12</v>
      </c>
      <c r="AJ494" s="23" t="s">
        <v>11</v>
      </c>
      <c r="AK494" s="23" t="s">
        <v>11</v>
      </c>
      <c r="AL494" s="23" t="s">
        <v>13</v>
      </c>
      <c r="AM494" s="23"/>
      <c r="AN494" s="23" t="s">
        <v>14</v>
      </c>
      <c r="AO494" s="23"/>
      <c r="AP494" s="23" t="s">
        <v>14</v>
      </c>
      <c r="AQ494" s="23"/>
      <c r="AR494" s="23"/>
      <c r="AS494" s="23" t="s">
        <v>13</v>
      </c>
      <c r="AT494" s="23"/>
      <c r="AU494" s="23" t="s">
        <v>14</v>
      </c>
      <c r="AV494" s="25"/>
      <c r="AW494" s="25"/>
      <c r="AX494" s="26">
        <v>21.5</v>
      </c>
      <c r="AY494" s="26">
        <v>198.08</v>
      </c>
      <c r="AZ494" s="25" t="s">
        <v>14</v>
      </c>
      <c r="BA494" s="25" t="s">
        <v>14</v>
      </c>
      <c r="BB494" s="23"/>
      <c r="BC494" s="23" t="s">
        <v>15</v>
      </c>
      <c r="BD494" s="23"/>
      <c r="BE494" s="23" t="s">
        <v>11</v>
      </c>
      <c r="BF494" s="23" t="s">
        <v>286</v>
      </c>
      <c r="BG494" s="23" t="s">
        <v>11</v>
      </c>
      <c r="BH494" s="23" t="s">
        <v>17</v>
      </c>
      <c r="BI494" s="23"/>
      <c r="BJ494" s="23"/>
      <c r="BK494" s="23" t="s">
        <v>11</v>
      </c>
      <c r="BL494" s="23" t="s">
        <v>11</v>
      </c>
      <c r="BM494" s="23"/>
      <c r="BN494" s="23"/>
      <c r="BO494" s="24">
        <v>0.4</v>
      </c>
      <c r="BP494" s="24">
        <v>145.30000000000001</v>
      </c>
      <c r="BQ494" s="24">
        <v>250</v>
      </c>
      <c r="BR494" s="24">
        <v>144</v>
      </c>
      <c r="BS494" s="24">
        <v>145.30000000000001</v>
      </c>
      <c r="BT494" s="23"/>
      <c r="BU494" s="23"/>
      <c r="BV494" s="24">
        <v>16.13</v>
      </c>
      <c r="BW494" s="24">
        <v>0.14000000000000001</v>
      </c>
      <c r="BX494" s="23"/>
      <c r="BY494" s="24">
        <v>0.11</v>
      </c>
      <c r="BZ494" s="27">
        <v>0.14000000000000001</v>
      </c>
      <c r="CA494" s="27">
        <v>0.11</v>
      </c>
      <c r="CB494" s="25"/>
      <c r="CC494" s="25"/>
      <c r="CD494" s="28">
        <v>16.18</v>
      </c>
      <c r="CE494" s="28">
        <v>0.15</v>
      </c>
      <c r="CF494" s="25"/>
      <c r="CG494" s="28">
        <v>0.11</v>
      </c>
      <c r="CH494" s="28">
        <v>21.09</v>
      </c>
      <c r="CI494" s="28">
        <v>0.5</v>
      </c>
      <c r="CJ494" s="28">
        <v>0.5</v>
      </c>
      <c r="CK494" s="25"/>
      <c r="CL494" s="25"/>
      <c r="CM494" s="28">
        <v>0.54</v>
      </c>
      <c r="CN494" s="25"/>
      <c r="CO494" s="28">
        <v>0</v>
      </c>
      <c r="CP494" s="30" t="s">
        <v>5</v>
      </c>
      <c r="CQ494" s="8">
        <f t="shared" si="78"/>
        <v>10470.516962843294</v>
      </c>
      <c r="CR494" s="8">
        <f t="shared" si="79"/>
        <v>22</v>
      </c>
      <c r="CS494" s="8">
        <f t="shared" si="80"/>
        <v>2.5</v>
      </c>
      <c r="CT494" s="8">
        <f t="shared" si="81"/>
        <v>30</v>
      </c>
      <c r="CU494" s="8">
        <f t="shared" si="82"/>
        <v>100</v>
      </c>
      <c r="CV494" s="10">
        <f t="shared" si="83"/>
        <v>28781.024000000005</v>
      </c>
      <c r="CW494" s="10">
        <f t="shared" si="86"/>
        <v>28.781024000000006</v>
      </c>
      <c r="CX494" s="8" t="str">
        <f t="shared" si="84"/>
        <v>No</v>
      </c>
      <c r="CY494" s="30" t="s">
        <v>11</v>
      </c>
      <c r="CZ494" s="30" t="s">
        <v>11</v>
      </c>
      <c r="DA494" s="31" t="s">
        <v>11</v>
      </c>
      <c r="DB494" s="31" t="s">
        <v>11</v>
      </c>
      <c r="DC494" s="8" t="str">
        <f t="shared" si="85"/>
        <v>No</v>
      </c>
      <c r="DD494" s="8" t="s">
        <v>11</v>
      </c>
      <c r="DE494" s="30" t="s">
        <v>11</v>
      </c>
      <c r="DF494" s="10">
        <f t="shared" si="87"/>
        <v>50.251739999999998</v>
      </c>
      <c r="DG494" s="9">
        <f>IF(S494&lt;Monitors!$H$4,(S494*Monitors!$I$4)+Monitors!$J$4,IF(S494&lt;Monitors!$H$5,(S494*Monitors!$I$5)+Monitors!$J$5,IF(S494&lt;Monitors!$H$6,(S494*Monitors!$I$6)+Monitors!$J$6,IF(S494&lt;Monitors!$H$7,(Monitors!$I$7*S494)+Monitors!$J$7,IF(S494&lt;Monitors!$H$8,(S494*Monitors!$I$8)+Monitors!$J$8,IF(S494&lt;Monitors!$H$9,(S494*Monitors!$I$9)+Monitors!$J$9,IF(S494&lt;Monitors!$H$10,(S494*Monitors!$I$10)+Monitors!$J$10,IF(S494&lt;Monitors!$H$11,(S494*Monitors!$I$11)+Monitors!$J$11,Monitors!$J$12))))))))</f>
        <v>37.903999999999996</v>
      </c>
      <c r="DH494" s="10">
        <f>$DF494-(Monitors!$B$4*'All Data'!$W494)</f>
        <v>37.538119999999999</v>
      </c>
      <c r="DI494" s="10">
        <f>IF($CX494="Yes",DH494-(Monitors!$E$4*(DG494+(Monitors!$B$4*'All Data'!$W494))),'All Data'!DH494)</f>
        <v>37.538119999999999</v>
      </c>
      <c r="DJ494" s="10">
        <f>IF(DD494="Yes",'All Data'!DI494-(DG494*Monitors!$C$4),'All Data'!DI494)</f>
        <v>37.538119999999999</v>
      </c>
      <c r="DK494" s="10">
        <f>IF($DE494="Yes",DJ494-(DG494*Monitors!$D$4),'All Data'!DJ494)</f>
        <v>37.538119999999999</v>
      </c>
      <c r="DL494" s="10">
        <f>IF($CZ494="Yes",DK494-Monitors!$C$7,'All Data'!DK494)</f>
        <v>37.538119999999999</v>
      </c>
      <c r="DM494" s="10">
        <f>IF($DA494="Yes",DL494-Monitors!$D$7,'All Data'!DL494)</f>
        <v>37.538119999999999</v>
      </c>
      <c r="DN494" s="10">
        <f>IF(DB494="Yes",DM494-((DG494+(W494*Monitors!$B$4))*Monitors!$F$4),'All Data'!DM494)</f>
        <v>37.538119999999999</v>
      </c>
      <c r="DO494" s="8" t="str">
        <f t="shared" si="88"/>
        <v>Yes</v>
      </c>
      <c r="DP494" s="10">
        <v>1.1512409600000002</v>
      </c>
      <c r="DQ494" s="10">
        <v>14.978759039999998</v>
      </c>
      <c r="DR494" s="10">
        <v>14.978759039999998</v>
      </c>
      <c r="DS494" s="9">
        <v>18.856837669479766</v>
      </c>
      <c r="DT494" s="9" t="s">
        <v>23</v>
      </c>
      <c r="DU494" s="14">
        <v>0</v>
      </c>
    </row>
    <row r="495" spans="1:125" ht="18" customHeight="1">
      <c r="A495" s="29">
        <v>494</v>
      </c>
      <c r="B495" s="29">
        <v>47</v>
      </c>
      <c r="C495" s="29">
        <v>27</v>
      </c>
      <c r="D495" s="21">
        <v>41956</v>
      </c>
      <c r="E495" s="21">
        <v>41957</v>
      </c>
      <c r="F495" s="21">
        <v>42123</v>
      </c>
      <c r="G495" s="20" t="s">
        <v>4</v>
      </c>
      <c r="H495" s="20"/>
      <c r="I495" s="22">
        <v>6</v>
      </c>
      <c r="J495" s="20" t="s">
        <v>5</v>
      </c>
      <c r="K495" s="20"/>
      <c r="L495" s="20" t="s">
        <v>6</v>
      </c>
      <c r="M495" s="23"/>
      <c r="N495" s="23" t="s">
        <v>7</v>
      </c>
      <c r="O495" s="23"/>
      <c r="P495" s="24">
        <v>9.4</v>
      </c>
      <c r="Q495" s="24">
        <v>17.100000000000001</v>
      </c>
      <c r="R495" s="24">
        <v>19.5</v>
      </c>
      <c r="S495" s="24">
        <v>160.5</v>
      </c>
      <c r="T495" s="24">
        <v>1.78</v>
      </c>
      <c r="U495" s="24">
        <v>1080</v>
      </c>
      <c r="V495" s="24">
        <v>1920</v>
      </c>
      <c r="W495" s="24">
        <v>2.0739999999999998</v>
      </c>
      <c r="X495" s="23" t="s">
        <v>47</v>
      </c>
      <c r="Y495" s="23" t="s">
        <v>47</v>
      </c>
      <c r="Z495" s="24">
        <v>12917</v>
      </c>
      <c r="AA495" s="24">
        <v>60</v>
      </c>
      <c r="AB495" s="24">
        <v>178</v>
      </c>
      <c r="AC495" s="24">
        <v>178</v>
      </c>
      <c r="AD495" s="23" t="s">
        <v>10</v>
      </c>
      <c r="AE495" s="23" t="s">
        <v>11</v>
      </c>
      <c r="AF495" s="23" t="s">
        <v>11</v>
      </c>
      <c r="AG495" s="23"/>
      <c r="AH495" s="23"/>
      <c r="AI495" s="23" t="s">
        <v>12</v>
      </c>
      <c r="AJ495" s="23" t="s">
        <v>11</v>
      </c>
      <c r="AK495" s="23" t="s">
        <v>11</v>
      </c>
      <c r="AL495" s="23" t="s">
        <v>13</v>
      </c>
      <c r="AM495" s="23"/>
      <c r="AN495" s="23" t="s">
        <v>14</v>
      </c>
      <c r="AO495" s="23"/>
      <c r="AP495" s="23" t="s">
        <v>36</v>
      </c>
      <c r="AQ495" s="23"/>
      <c r="AR495" s="23"/>
      <c r="AS495" s="23" t="s">
        <v>13</v>
      </c>
      <c r="AT495" s="23"/>
      <c r="AU495" s="23" t="s">
        <v>14</v>
      </c>
      <c r="AV495" s="25"/>
      <c r="AW495" s="25"/>
      <c r="AX495" s="26">
        <v>19.5</v>
      </c>
      <c r="AY495" s="26">
        <v>160.5</v>
      </c>
      <c r="AZ495" s="25" t="s">
        <v>14</v>
      </c>
      <c r="BA495" s="25" t="s">
        <v>14</v>
      </c>
      <c r="BB495" s="23"/>
      <c r="BC495" s="23" t="s">
        <v>15</v>
      </c>
      <c r="BD495" s="23"/>
      <c r="BE495" s="23" t="s">
        <v>11</v>
      </c>
      <c r="BF495" s="23" t="s">
        <v>975</v>
      </c>
      <c r="BG495" s="23" t="s">
        <v>11</v>
      </c>
      <c r="BH495" s="23" t="s">
        <v>17</v>
      </c>
      <c r="BI495" s="23"/>
      <c r="BJ495" s="23" t="s">
        <v>18</v>
      </c>
      <c r="BK495" s="23" t="s">
        <v>11</v>
      </c>
      <c r="BL495" s="23" t="s">
        <v>11</v>
      </c>
      <c r="BM495" s="23"/>
      <c r="BN495" s="23"/>
      <c r="BO495" s="24">
        <v>49</v>
      </c>
      <c r="BP495" s="24">
        <v>281</v>
      </c>
      <c r="BQ495" s="24">
        <v>250</v>
      </c>
      <c r="BR495" s="24">
        <v>258</v>
      </c>
      <c r="BS495" s="24">
        <v>201.8</v>
      </c>
      <c r="BT495" s="23"/>
      <c r="BU495" s="23"/>
      <c r="BV495" s="24">
        <v>16.14</v>
      </c>
      <c r="BW495" s="24">
        <v>0.32</v>
      </c>
      <c r="BX495" s="23"/>
      <c r="BY495" s="24">
        <v>0.11</v>
      </c>
      <c r="BZ495" s="27">
        <v>0.32</v>
      </c>
      <c r="CA495" s="27">
        <v>0.11</v>
      </c>
      <c r="CB495" s="25"/>
      <c r="CC495" s="25"/>
      <c r="CD495" s="28">
        <v>16.149999999999999</v>
      </c>
      <c r="CE495" s="28">
        <v>0.33</v>
      </c>
      <c r="CF495" s="25"/>
      <c r="CG495" s="28">
        <v>0.13</v>
      </c>
      <c r="CH495" s="28">
        <v>20.2</v>
      </c>
      <c r="CI495" s="28">
        <v>0.5</v>
      </c>
      <c r="CJ495" s="28">
        <v>0.5</v>
      </c>
      <c r="CK495" s="25"/>
      <c r="CL495" s="25"/>
      <c r="CM495" s="28">
        <v>0.51</v>
      </c>
      <c r="CN495" s="25"/>
      <c r="CO495" s="28">
        <v>0</v>
      </c>
      <c r="CP495" s="30" t="s">
        <v>5</v>
      </c>
      <c r="CQ495" s="8">
        <f t="shared" si="78"/>
        <v>12922.118380062304</v>
      </c>
      <c r="CR495" s="8">
        <f t="shared" si="79"/>
        <v>20</v>
      </c>
      <c r="CS495" s="8">
        <f t="shared" si="80"/>
        <v>2.5</v>
      </c>
      <c r="CT495" s="8">
        <f t="shared" si="81"/>
        <v>30</v>
      </c>
      <c r="CU495" s="8">
        <f t="shared" si="82"/>
        <v>200</v>
      </c>
      <c r="CV495" s="10">
        <f t="shared" si="83"/>
        <v>45100.5</v>
      </c>
      <c r="CW495" s="10">
        <f t="shared" si="86"/>
        <v>45.100499999999997</v>
      </c>
      <c r="CX495" s="8" t="str">
        <f t="shared" si="84"/>
        <v>No</v>
      </c>
      <c r="CY495" s="30" t="s">
        <v>11</v>
      </c>
      <c r="CZ495" s="30" t="s">
        <v>11</v>
      </c>
      <c r="DA495" s="31" t="s">
        <v>11</v>
      </c>
      <c r="DB495" s="31" t="s">
        <v>11</v>
      </c>
      <c r="DC495" s="8" t="str">
        <f t="shared" si="85"/>
        <v>No</v>
      </c>
      <c r="DD495" s="8" t="s">
        <v>11</v>
      </c>
      <c r="DE495" s="30" t="s">
        <v>11</v>
      </c>
      <c r="DF495" s="10">
        <f t="shared" si="87"/>
        <v>51.307319999999997</v>
      </c>
      <c r="DG495" s="9">
        <f>IF(S495&lt;Monitors!$H$4,(S495*Monitors!$I$4)+Monitors!$J$4,IF(S495&lt;Monitors!$H$5,(S495*Monitors!$I$5)+Monitors!$J$5,IF(S495&lt;Monitors!$H$6,(S495*Monitors!$I$6)+Monitors!$J$6,IF(S495&lt;Monitors!$H$7,(Monitors!$I$7*S495)+Monitors!$J$7,IF(S495&lt;Monitors!$H$8,(S495*Monitors!$I$8)+Monitors!$J$8,IF(S495&lt;Monitors!$H$9,(S495*Monitors!$I$9)+Monitors!$J$9,IF(S495&lt;Monitors!$H$10,(S495*Monitors!$I$10)+Monitors!$J$10,IF(S495&lt;Monitors!$H$11,(S495*Monitors!$I$11)+Monitors!$J$11,Monitors!$J$12))))))))</f>
        <v>32.9375</v>
      </c>
      <c r="DH495" s="10">
        <f>$DF495-(Monitors!$B$4*'All Data'!$W495)</f>
        <v>38.593699999999998</v>
      </c>
      <c r="DI495" s="10">
        <f>IF($CX495="Yes",DH495-(Monitors!$E$4*(DG495+(Monitors!$B$4*'All Data'!$W495))),'All Data'!DH495)</f>
        <v>38.593699999999998</v>
      </c>
      <c r="DJ495" s="10">
        <f>IF(DD495="Yes",'All Data'!DI495-(DG495*Monitors!$C$4),'All Data'!DI495)</f>
        <v>38.593699999999998</v>
      </c>
      <c r="DK495" s="10">
        <f>IF($DE495="Yes",DJ495-(DG495*Monitors!$D$4),'All Data'!DJ495)</f>
        <v>38.593699999999998</v>
      </c>
      <c r="DL495" s="10">
        <f>IF($CZ495="Yes",DK495-Monitors!$C$7,'All Data'!DK495)</f>
        <v>38.593699999999998</v>
      </c>
      <c r="DM495" s="10">
        <f>IF($DA495="Yes",DL495-Monitors!$D$7,'All Data'!DL495)</f>
        <v>38.593699999999998</v>
      </c>
      <c r="DN495" s="10">
        <f>IF(DB495="Yes",DM495-((DG495+(W495*Monitors!$B$4))*Monitors!$F$4),'All Data'!DM495)</f>
        <v>38.593699999999998</v>
      </c>
      <c r="DO495" s="8" t="str">
        <f t="shared" si="88"/>
        <v>No</v>
      </c>
      <c r="DP495" s="10">
        <v>1.8040200000000002</v>
      </c>
      <c r="DQ495" s="10">
        <v>14.335980000000001</v>
      </c>
      <c r="DR495" s="10">
        <v>14.335980000000001</v>
      </c>
      <c r="DS495" s="9">
        <v>15.310531897863072</v>
      </c>
      <c r="DT495" s="9" t="s">
        <v>23</v>
      </c>
      <c r="DU495" s="14">
        <v>0</v>
      </c>
    </row>
    <row r="496" spans="1:125" ht="18" customHeight="1">
      <c r="A496" s="29">
        <v>495</v>
      </c>
      <c r="B496" s="29">
        <v>47</v>
      </c>
      <c r="C496" s="29">
        <v>177</v>
      </c>
      <c r="D496" s="21">
        <v>42109</v>
      </c>
      <c r="E496" s="21">
        <v>42101</v>
      </c>
      <c r="F496" s="21">
        <v>42116</v>
      </c>
      <c r="G496" s="20" t="s">
        <v>233</v>
      </c>
      <c r="H496" s="20"/>
      <c r="I496" s="22">
        <v>6</v>
      </c>
      <c r="J496" s="20" t="s">
        <v>5</v>
      </c>
      <c r="K496" s="20"/>
      <c r="L496" s="20" t="s">
        <v>6</v>
      </c>
      <c r="M496" s="23"/>
      <c r="N496" s="23" t="s">
        <v>7</v>
      </c>
      <c r="O496" s="23"/>
      <c r="P496" s="24">
        <v>20.5</v>
      </c>
      <c r="Q496" s="24">
        <v>11.5</v>
      </c>
      <c r="R496" s="24">
        <v>23.6</v>
      </c>
      <c r="S496" s="24">
        <v>236.9</v>
      </c>
      <c r="T496" s="24">
        <v>1.78</v>
      </c>
      <c r="U496" s="24">
        <v>1080</v>
      </c>
      <c r="V496" s="24">
        <v>1920</v>
      </c>
      <c r="W496" s="24">
        <v>2.0739999999999998</v>
      </c>
      <c r="X496" s="23" t="s">
        <v>47</v>
      </c>
      <c r="Y496" s="23" t="s">
        <v>47</v>
      </c>
      <c r="Z496" s="24">
        <v>8752</v>
      </c>
      <c r="AA496" s="24">
        <v>60</v>
      </c>
      <c r="AB496" s="24">
        <v>170</v>
      </c>
      <c r="AC496" s="24">
        <v>160</v>
      </c>
      <c r="AD496" s="23" t="s">
        <v>203</v>
      </c>
      <c r="AE496" s="23" t="s">
        <v>11</v>
      </c>
      <c r="AF496" s="23"/>
      <c r="AG496" s="23"/>
      <c r="AH496" s="23"/>
      <c r="AI496" s="23" t="s">
        <v>57</v>
      </c>
      <c r="AJ496" s="23" t="s">
        <v>11</v>
      </c>
      <c r="AK496" s="23" t="s">
        <v>11</v>
      </c>
      <c r="AL496" s="23" t="s">
        <v>114</v>
      </c>
      <c r="AM496" s="23"/>
      <c r="AN496" s="23" t="s">
        <v>14</v>
      </c>
      <c r="AO496" s="23"/>
      <c r="AP496" s="23" t="s">
        <v>14</v>
      </c>
      <c r="AQ496" s="23"/>
      <c r="AR496" s="23"/>
      <c r="AS496" s="23" t="s">
        <v>114</v>
      </c>
      <c r="AT496" s="23"/>
      <c r="AU496" s="23" t="s">
        <v>14</v>
      </c>
      <c r="AV496" s="25"/>
      <c r="AW496" s="25"/>
      <c r="AX496" s="26">
        <v>23.6</v>
      </c>
      <c r="AY496" s="26">
        <v>236.9</v>
      </c>
      <c r="AZ496" s="25" t="s">
        <v>14</v>
      </c>
      <c r="BA496" s="25" t="s">
        <v>14</v>
      </c>
      <c r="BB496" s="23"/>
      <c r="BC496" s="23" t="s">
        <v>15</v>
      </c>
      <c r="BD496" s="23"/>
      <c r="BE496" s="23" t="s">
        <v>11</v>
      </c>
      <c r="BF496" s="23" t="s">
        <v>1204</v>
      </c>
      <c r="BG496" s="23" t="s">
        <v>11</v>
      </c>
      <c r="BH496" s="23" t="s">
        <v>17</v>
      </c>
      <c r="BI496" s="23"/>
      <c r="BJ496" s="23"/>
      <c r="BK496" s="23" t="s">
        <v>11</v>
      </c>
      <c r="BL496" s="23" t="s">
        <v>11</v>
      </c>
      <c r="BM496" s="23"/>
      <c r="BN496" s="23"/>
      <c r="BO496" s="24">
        <v>78.5</v>
      </c>
      <c r="BP496" s="24">
        <v>256.7</v>
      </c>
      <c r="BQ496" s="24">
        <v>250</v>
      </c>
      <c r="BR496" s="23"/>
      <c r="BS496" s="24">
        <v>237.2</v>
      </c>
      <c r="BT496" s="23"/>
      <c r="BU496" s="23"/>
      <c r="BV496" s="24">
        <v>16.170000000000002</v>
      </c>
      <c r="BW496" s="24">
        <v>0.24</v>
      </c>
      <c r="BX496" s="23"/>
      <c r="BY496" s="24">
        <v>0.15</v>
      </c>
      <c r="BZ496" s="27">
        <v>0.24</v>
      </c>
      <c r="CA496" s="27">
        <v>0.15</v>
      </c>
      <c r="CB496" s="25"/>
      <c r="CC496" s="25"/>
      <c r="CD496" s="28">
        <v>16.25</v>
      </c>
      <c r="CE496" s="28">
        <v>0.28999999999999998</v>
      </c>
      <c r="CF496" s="25"/>
      <c r="CG496" s="28">
        <v>0.19</v>
      </c>
      <c r="CH496" s="28">
        <v>22.66</v>
      </c>
      <c r="CI496" s="28">
        <v>0.5</v>
      </c>
      <c r="CJ496" s="28">
        <v>0.5</v>
      </c>
      <c r="CK496" s="25"/>
      <c r="CL496" s="25"/>
      <c r="CM496" s="28">
        <v>0.55000000000000004</v>
      </c>
      <c r="CN496" s="25"/>
      <c r="CO496" s="28">
        <v>0</v>
      </c>
      <c r="CP496" s="30" t="s">
        <v>5</v>
      </c>
      <c r="CQ496" s="8">
        <f t="shared" si="78"/>
        <v>8754.7488391726456</v>
      </c>
      <c r="CR496" s="8">
        <f t="shared" si="79"/>
        <v>24</v>
      </c>
      <c r="CS496" s="8">
        <f t="shared" si="80"/>
        <v>2.5</v>
      </c>
      <c r="CT496" s="8">
        <f t="shared" si="81"/>
        <v>30</v>
      </c>
      <c r="CU496" s="8">
        <f t="shared" si="82"/>
        <v>200</v>
      </c>
      <c r="CV496" s="10">
        <f t="shared" si="83"/>
        <v>60812.229999999996</v>
      </c>
      <c r="CW496" s="10">
        <f t="shared" si="86"/>
        <v>60.812229999999992</v>
      </c>
      <c r="CX496" s="8" t="str">
        <f t="shared" si="84"/>
        <v>No</v>
      </c>
      <c r="CY496" s="30" t="s">
        <v>11</v>
      </c>
      <c r="CZ496" s="30" t="s">
        <v>11</v>
      </c>
      <c r="DA496" s="31" t="s">
        <v>11</v>
      </c>
      <c r="DB496" s="31" t="s">
        <v>11</v>
      </c>
      <c r="DC496" s="8" t="str">
        <f t="shared" si="85"/>
        <v>No</v>
      </c>
      <c r="DD496" s="8" t="s">
        <v>11</v>
      </c>
      <c r="DE496" s="30" t="s">
        <v>11</v>
      </c>
      <c r="DF496" s="10">
        <f t="shared" si="87"/>
        <v>50.943779999999997</v>
      </c>
      <c r="DG496" s="9">
        <f>IF(S496&lt;Monitors!$H$4,(S496*Monitors!$I$4)+Monitors!$J$4,IF(S496&lt;Monitors!$H$5,(S496*Monitors!$I$5)+Monitors!$J$5,IF(S496&lt;Monitors!$H$6,(S496*Monitors!$I$6)+Monitors!$J$6,IF(S496&lt;Monitors!$H$7,(Monitors!$I$7*S496)+Monitors!$J$7,IF(S496&lt;Monitors!$H$8,(S496*Monitors!$I$8)+Monitors!$J$8,IF(S496&lt;Monitors!$H$9,(S496*Monitors!$I$9)+Monitors!$J$9,IF(S496&lt;Monitors!$H$10,(S496*Monitors!$I$10)+Monitors!$J$10,IF(S496&lt;Monitors!$H$11,(S496*Monitors!$I$11)+Monitors!$J$11,Monitors!$J$12))))))))</f>
        <v>40.380000000000003</v>
      </c>
      <c r="DH496" s="10">
        <f>$DF496-(Monitors!$B$4*'All Data'!$W496)</f>
        <v>38.230159999999998</v>
      </c>
      <c r="DI496" s="10">
        <f>IF($CX496="Yes",DH496-(Monitors!$E$4*(DG496+(Monitors!$B$4*'All Data'!$W496))),'All Data'!DH496)</f>
        <v>38.230159999999998</v>
      </c>
      <c r="DJ496" s="10">
        <f>IF(DD496="Yes",'All Data'!DI496-(DG496*Monitors!$C$4),'All Data'!DI496)</f>
        <v>38.230159999999998</v>
      </c>
      <c r="DK496" s="10">
        <f>IF($DE496="Yes",DJ496-(DG496*Monitors!$D$4),'All Data'!DJ496)</f>
        <v>38.230159999999998</v>
      </c>
      <c r="DL496" s="10">
        <f>IF($CZ496="Yes",DK496-Monitors!$C$7,'All Data'!DK496)</f>
        <v>38.230159999999998</v>
      </c>
      <c r="DM496" s="10">
        <f>IF($DA496="Yes",DL496-Monitors!$D$7,'All Data'!DL496)</f>
        <v>38.230159999999998</v>
      </c>
      <c r="DN496" s="10">
        <f>IF(DB496="Yes",DM496-((DG496+(W496*Monitors!$B$4))*Monitors!$F$4),'All Data'!DM496)</f>
        <v>38.230159999999998</v>
      </c>
      <c r="DO496" s="8" t="str">
        <f t="shared" si="88"/>
        <v>Yes</v>
      </c>
      <c r="DP496" s="10">
        <v>2.4324892</v>
      </c>
      <c r="DQ496" s="10">
        <v>13.737510800000003</v>
      </c>
      <c r="DR496" s="10">
        <v>13.737510800000003</v>
      </c>
      <c r="DS496" s="9">
        <v>22.495982645809793</v>
      </c>
      <c r="DT496" s="9" t="s">
        <v>23</v>
      </c>
      <c r="DU496" s="14">
        <v>0</v>
      </c>
    </row>
    <row r="497" spans="1:125" ht="18" customHeight="1">
      <c r="A497" s="29">
        <v>496</v>
      </c>
      <c r="B497" s="29">
        <v>24</v>
      </c>
      <c r="C497" s="29">
        <v>218</v>
      </c>
      <c r="D497" s="21">
        <v>42051</v>
      </c>
      <c r="E497" s="21">
        <v>42034</v>
      </c>
      <c r="F497" s="21">
        <v>42040</v>
      </c>
      <c r="G497" s="20"/>
      <c r="H497" s="20" t="s">
        <v>26</v>
      </c>
      <c r="I497" s="22">
        <v>6</v>
      </c>
      <c r="J497" s="20" t="s">
        <v>5</v>
      </c>
      <c r="K497" s="20" t="s">
        <v>26</v>
      </c>
      <c r="L497" s="20" t="s">
        <v>49</v>
      </c>
      <c r="M497" s="23" t="s">
        <v>26</v>
      </c>
      <c r="N497" s="23" t="s">
        <v>7</v>
      </c>
      <c r="O497" s="23" t="s">
        <v>26</v>
      </c>
      <c r="P497" s="24">
        <v>11.7</v>
      </c>
      <c r="Q497" s="24">
        <v>20.7</v>
      </c>
      <c r="R497" s="24">
        <v>23.8</v>
      </c>
      <c r="S497" s="24">
        <v>242.19</v>
      </c>
      <c r="T497" s="24">
        <v>1.78</v>
      </c>
      <c r="U497" s="24">
        <v>1080</v>
      </c>
      <c r="V497" s="24">
        <v>1920</v>
      </c>
      <c r="W497" s="24">
        <v>2.0739999999999998</v>
      </c>
      <c r="X497" s="23" t="s">
        <v>47</v>
      </c>
      <c r="Y497" s="23" t="s">
        <v>47</v>
      </c>
      <c r="Z497" s="24">
        <v>8562</v>
      </c>
      <c r="AA497" s="24">
        <v>60</v>
      </c>
      <c r="AB497" s="24">
        <v>178</v>
      </c>
      <c r="AC497" s="24">
        <v>178</v>
      </c>
      <c r="AD497" s="23" t="s">
        <v>28</v>
      </c>
      <c r="AE497" s="23" t="s">
        <v>23</v>
      </c>
      <c r="AF497" s="23" t="s">
        <v>11</v>
      </c>
      <c r="AG497" s="23" t="s">
        <v>26</v>
      </c>
      <c r="AH497" s="23" t="s">
        <v>26</v>
      </c>
      <c r="AI497" s="23" t="s">
        <v>12</v>
      </c>
      <c r="AJ497" s="23" t="s">
        <v>11</v>
      </c>
      <c r="AK497" s="23" t="s">
        <v>23</v>
      </c>
      <c r="AL497" s="23" t="s">
        <v>25</v>
      </c>
      <c r="AM497" s="23" t="s">
        <v>26</v>
      </c>
      <c r="AN497" s="23" t="s">
        <v>14</v>
      </c>
      <c r="AO497" s="23" t="s">
        <v>14</v>
      </c>
      <c r="AP497" s="23" t="s">
        <v>14</v>
      </c>
      <c r="AQ497" s="23" t="s">
        <v>14</v>
      </c>
      <c r="AR497" s="23"/>
      <c r="AS497" s="23" t="s">
        <v>25</v>
      </c>
      <c r="AT497" s="23" t="s">
        <v>26</v>
      </c>
      <c r="AU497" s="23" t="s">
        <v>14</v>
      </c>
      <c r="AV497" s="25" t="s">
        <v>14</v>
      </c>
      <c r="AW497" s="25" t="s">
        <v>14</v>
      </c>
      <c r="AX497" s="26">
        <v>23.8</v>
      </c>
      <c r="AY497" s="26">
        <v>242.19</v>
      </c>
      <c r="AZ497" s="25" t="s">
        <v>14</v>
      </c>
      <c r="BA497" s="25" t="s">
        <v>14</v>
      </c>
      <c r="BB497" s="23" t="s">
        <v>14</v>
      </c>
      <c r="BC497" s="23" t="s">
        <v>15</v>
      </c>
      <c r="BD497" s="23" t="s">
        <v>14</v>
      </c>
      <c r="BE497" s="23" t="s">
        <v>11</v>
      </c>
      <c r="BF497" s="23" t="s">
        <v>1205</v>
      </c>
      <c r="BG497" s="23" t="s">
        <v>11</v>
      </c>
      <c r="BH497" s="23" t="s">
        <v>17</v>
      </c>
      <c r="BI497" s="23" t="s">
        <v>14</v>
      </c>
      <c r="BJ497" s="23"/>
      <c r="BK497" s="23" t="s">
        <v>11</v>
      </c>
      <c r="BL497" s="23" t="s">
        <v>11</v>
      </c>
      <c r="BM497" s="23" t="s">
        <v>11</v>
      </c>
      <c r="BN497" s="23"/>
      <c r="BO497" s="24">
        <v>35.799999999999997</v>
      </c>
      <c r="BP497" s="24">
        <v>244</v>
      </c>
      <c r="BQ497" s="24">
        <v>250</v>
      </c>
      <c r="BR497" s="24">
        <v>193</v>
      </c>
      <c r="BS497" s="24">
        <v>200</v>
      </c>
      <c r="BT497" s="23"/>
      <c r="BU497" s="23"/>
      <c r="BV497" s="24">
        <v>16.190000000000001</v>
      </c>
      <c r="BW497" s="24">
        <v>0.16</v>
      </c>
      <c r="BX497" s="23"/>
      <c r="BY497" s="24">
        <v>0.09</v>
      </c>
      <c r="BZ497" s="27">
        <v>0.16</v>
      </c>
      <c r="CA497" s="27">
        <v>0.09</v>
      </c>
      <c r="CB497" s="25"/>
      <c r="CC497" s="25"/>
      <c r="CD497" s="28">
        <v>16.28</v>
      </c>
      <c r="CE497" s="28">
        <v>0.17</v>
      </c>
      <c r="CF497" s="25"/>
      <c r="CG497" s="28">
        <v>0.1</v>
      </c>
      <c r="CH497" s="28">
        <v>22.97</v>
      </c>
      <c r="CI497" s="28">
        <v>0.5</v>
      </c>
      <c r="CJ497" s="28">
        <v>0.5</v>
      </c>
      <c r="CK497" s="28">
        <v>0</v>
      </c>
      <c r="CL497" s="28">
        <v>0</v>
      </c>
      <c r="CM497" s="28">
        <v>0.65</v>
      </c>
      <c r="CN497" s="25"/>
      <c r="CO497" s="28">
        <v>0</v>
      </c>
      <c r="CP497" s="30" t="s">
        <v>5</v>
      </c>
      <c r="CQ497" s="8">
        <f t="shared" si="78"/>
        <v>8563.5245055534906</v>
      </c>
      <c r="CR497" s="8">
        <f t="shared" si="79"/>
        <v>24</v>
      </c>
      <c r="CS497" s="8">
        <f t="shared" si="80"/>
        <v>2.5</v>
      </c>
      <c r="CT497" s="8">
        <f t="shared" si="81"/>
        <v>30</v>
      </c>
      <c r="CU497" s="8">
        <f t="shared" si="82"/>
        <v>200</v>
      </c>
      <c r="CV497" s="10">
        <f t="shared" si="83"/>
        <v>59094.36</v>
      </c>
      <c r="CW497" s="10">
        <f t="shared" si="86"/>
        <v>59.094360000000002</v>
      </c>
      <c r="CX497" s="8" t="str">
        <f t="shared" si="84"/>
        <v>No</v>
      </c>
      <c r="CY497" s="30" t="s">
        <v>11</v>
      </c>
      <c r="CZ497" s="30" t="s">
        <v>11</v>
      </c>
      <c r="DA497" s="31" t="s">
        <v>11</v>
      </c>
      <c r="DB497" s="31" t="s">
        <v>11</v>
      </c>
      <c r="DC497" s="8" t="str">
        <f t="shared" si="85"/>
        <v>No</v>
      </c>
      <c r="DD497" s="8" t="s">
        <v>11</v>
      </c>
      <c r="DE497" s="30" t="s">
        <v>11</v>
      </c>
      <c r="DF497" s="10">
        <f t="shared" si="87"/>
        <v>50.549579999999999</v>
      </c>
      <c r="DG497" s="9">
        <f>IF(S497&lt;Monitors!$H$4,(S497*Monitors!$I$4)+Monitors!$J$4,IF(S497&lt;Monitors!$H$5,(S497*Monitors!$I$5)+Monitors!$J$5,IF(S497&lt;Monitors!$H$6,(S497*Monitors!$I$6)+Monitors!$J$6,IF(S497&lt;Monitors!$H$7,(Monitors!$I$7*S497)+Monitors!$J$7,IF(S497&lt;Monitors!$H$8,(S497*Monitors!$I$8)+Monitors!$J$8,IF(S497&lt;Monitors!$H$9,(S497*Monitors!$I$9)+Monitors!$J$9,IF(S497&lt;Monitors!$H$10,(S497*Monitors!$I$10)+Monitors!$J$10,IF(S497&lt;Monitors!$H$11,(S497*Monitors!$I$11)+Monitors!$J$11,Monitors!$J$12))))))))</f>
        <v>41.438000000000002</v>
      </c>
      <c r="DH497" s="10">
        <f>$DF497-(Monitors!$B$4*'All Data'!$W497)</f>
        <v>37.83596</v>
      </c>
      <c r="DI497" s="10">
        <f>IF($CX497="Yes",DH497-(Monitors!$E$4*(DG497+(Monitors!$B$4*'All Data'!$W497))),'All Data'!DH497)</f>
        <v>37.83596</v>
      </c>
      <c r="DJ497" s="10">
        <f>IF(DD497="Yes",'All Data'!DI497-(DG497*Monitors!$C$4),'All Data'!DI497)</f>
        <v>37.83596</v>
      </c>
      <c r="DK497" s="10">
        <f>IF($DE497="Yes",DJ497-(DG497*Monitors!$D$4),'All Data'!DJ497)</f>
        <v>37.83596</v>
      </c>
      <c r="DL497" s="10">
        <f>IF($CZ497="Yes",DK497-Monitors!$C$7,'All Data'!DK497)</f>
        <v>37.83596</v>
      </c>
      <c r="DM497" s="10">
        <f>IF($DA497="Yes",DL497-Monitors!$D$7,'All Data'!DL497)</f>
        <v>37.83596</v>
      </c>
      <c r="DN497" s="10">
        <f>IF(DB497="Yes",DM497-((DG497+(W497*Monitors!$B$4))*Monitors!$F$4),'All Data'!DM497)</f>
        <v>37.83596</v>
      </c>
      <c r="DO497" s="8" t="str">
        <f t="shared" si="88"/>
        <v>Yes</v>
      </c>
      <c r="DP497" s="10">
        <v>2.3637744000000001</v>
      </c>
      <c r="DQ497" s="10">
        <v>13.826225600000001</v>
      </c>
      <c r="DR497" s="10">
        <v>13.826225600000001</v>
      </c>
      <c r="DS497" s="9">
        <v>22.989620787962785</v>
      </c>
      <c r="DT497" s="9" t="s">
        <v>23</v>
      </c>
      <c r="DU497" s="14">
        <v>0</v>
      </c>
    </row>
    <row r="498" spans="1:125" ht="18" customHeight="1">
      <c r="A498" s="29">
        <v>497</v>
      </c>
      <c r="B498" s="29">
        <v>24</v>
      </c>
      <c r="C498" s="29">
        <v>106</v>
      </c>
      <c r="D498" s="21">
        <v>41435</v>
      </c>
      <c r="E498" s="21">
        <v>41409</v>
      </c>
      <c r="F498" s="21">
        <v>41582</v>
      </c>
      <c r="G498" s="20" t="s">
        <v>4</v>
      </c>
      <c r="H498" s="20"/>
      <c r="I498" s="22">
        <v>6</v>
      </c>
      <c r="J498" s="20" t="s">
        <v>5</v>
      </c>
      <c r="K498" s="20"/>
      <c r="L498" s="20" t="s">
        <v>6</v>
      </c>
      <c r="M498" s="23"/>
      <c r="N498" s="23" t="s">
        <v>7</v>
      </c>
      <c r="O498" s="23"/>
      <c r="P498" s="24">
        <v>10.6</v>
      </c>
      <c r="Q498" s="24">
        <v>18.8</v>
      </c>
      <c r="R498" s="24">
        <v>21.5</v>
      </c>
      <c r="S498" s="24">
        <v>198</v>
      </c>
      <c r="T498" s="24">
        <v>1.78</v>
      </c>
      <c r="U498" s="24">
        <v>1080</v>
      </c>
      <c r="V498" s="24">
        <v>1920</v>
      </c>
      <c r="W498" s="24">
        <v>2.0739999999999998</v>
      </c>
      <c r="X498" s="23" t="s">
        <v>47</v>
      </c>
      <c r="Y498" s="23" t="s">
        <v>47</v>
      </c>
      <c r="Z498" s="24">
        <v>10473</v>
      </c>
      <c r="AA498" s="24">
        <v>60</v>
      </c>
      <c r="AB498" s="24">
        <v>170</v>
      </c>
      <c r="AC498" s="24">
        <v>160</v>
      </c>
      <c r="AD498" s="23" t="s">
        <v>10</v>
      </c>
      <c r="AE498" s="23" t="s">
        <v>11</v>
      </c>
      <c r="AF498" s="23" t="s">
        <v>11</v>
      </c>
      <c r="AG498" s="23"/>
      <c r="AH498" s="23"/>
      <c r="AI498" s="23" t="s">
        <v>12</v>
      </c>
      <c r="AJ498" s="23" t="s">
        <v>11</v>
      </c>
      <c r="AK498" s="23" t="s">
        <v>11</v>
      </c>
      <c r="AL498" s="23" t="s">
        <v>114</v>
      </c>
      <c r="AM498" s="23"/>
      <c r="AN498" s="23" t="s">
        <v>14</v>
      </c>
      <c r="AO498" s="23"/>
      <c r="AP498" s="23" t="s">
        <v>14</v>
      </c>
      <c r="AQ498" s="23"/>
      <c r="AR498" s="23"/>
      <c r="AS498" s="23" t="s">
        <v>114</v>
      </c>
      <c r="AT498" s="23"/>
      <c r="AU498" s="23" t="s">
        <v>14</v>
      </c>
      <c r="AV498" s="25"/>
      <c r="AW498" s="25"/>
      <c r="AX498" s="26">
        <v>21.5</v>
      </c>
      <c r="AY498" s="26">
        <v>198</v>
      </c>
      <c r="AZ498" s="25" t="s">
        <v>14</v>
      </c>
      <c r="BA498" s="25" t="s">
        <v>14</v>
      </c>
      <c r="BB498" s="23"/>
      <c r="BC498" s="23" t="s">
        <v>15</v>
      </c>
      <c r="BD498" s="23"/>
      <c r="BE498" s="23" t="s">
        <v>11</v>
      </c>
      <c r="BF498" s="23" t="s">
        <v>696</v>
      </c>
      <c r="BG498" s="23" t="s">
        <v>11</v>
      </c>
      <c r="BH498" s="23" t="s">
        <v>17</v>
      </c>
      <c r="BI498" s="23"/>
      <c r="BJ498" s="23" t="s">
        <v>32</v>
      </c>
      <c r="BK498" s="23" t="s">
        <v>11</v>
      </c>
      <c r="BL498" s="23" t="s">
        <v>11</v>
      </c>
      <c r="BM498" s="23"/>
      <c r="BN498" s="23"/>
      <c r="BO498" s="24">
        <v>37.6</v>
      </c>
      <c r="BP498" s="24">
        <v>306.89999999999998</v>
      </c>
      <c r="BQ498" s="24">
        <v>250</v>
      </c>
      <c r="BR498" s="24">
        <v>284.5</v>
      </c>
      <c r="BS498" s="24">
        <v>201.7</v>
      </c>
      <c r="BT498" s="23"/>
      <c r="BU498" s="23"/>
      <c r="BV498" s="24">
        <v>16.22</v>
      </c>
      <c r="BW498" s="24">
        <v>0.4</v>
      </c>
      <c r="BX498" s="23"/>
      <c r="BY498" s="24">
        <v>0.26</v>
      </c>
      <c r="BZ498" s="27">
        <v>0.4</v>
      </c>
      <c r="CA498" s="27">
        <v>0.26</v>
      </c>
      <c r="CB498" s="25"/>
      <c r="CC498" s="25"/>
      <c r="CD498" s="28">
        <v>16.29</v>
      </c>
      <c r="CE498" s="28">
        <v>0.46</v>
      </c>
      <c r="CF498" s="25"/>
      <c r="CG498" s="28">
        <v>0.28999999999999998</v>
      </c>
      <c r="CH498" s="28">
        <v>21.1</v>
      </c>
      <c r="CI498" s="28">
        <v>0.5</v>
      </c>
      <c r="CJ498" s="28">
        <v>0.5</v>
      </c>
      <c r="CK498" s="25"/>
      <c r="CL498" s="25"/>
      <c r="CM498" s="28">
        <v>0.53</v>
      </c>
      <c r="CN498" s="25"/>
      <c r="CO498" s="28">
        <v>0</v>
      </c>
      <c r="CP498" s="30" t="s">
        <v>5</v>
      </c>
      <c r="CQ498" s="8">
        <f t="shared" si="78"/>
        <v>10474.747474747473</v>
      </c>
      <c r="CR498" s="8">
        <f t="shared" si="79"/>
        <v>22</v>
      </c>
      <c r="CS498" s="8">
        <f t="shared" si="80"/>
        <v>2.5</v>
      </c>
      <c r="CT498" s="8">
        <f t="shared" si="81"/>
        <v>30</v>
      </c>
      <c r="CU498" s="8">
        <f t="shared" si="82"/>
        <v>300</v>
      </c>
      <c r="CV498" s="10">
        <f t="shared" si="83"/>
        <v>60766.2</v>
      </c>
      <c r="CW498" s="10">
        <f t="shared" si="86"/>
        <v>60.766199999999998</v>
      </c>
      <c r="CX498" s="8" t="str">
        <f t="shared" si="84"/>
        <v>No</v>
      </c>
      <c r="CY498" s="30" t="s">
        <v>11</v>
      </c>
      <c r="CZ498" s="30" t="s">
        <v>11</v>
      </c>
      <c r="DA498" s="31" t="s">
        <v>11</v>
      </c>
      <c r="DB498" s="31" t="s">
        <v>11</v>
      </c>
      <c r="DC498" s="8" t="str">
        <f t="shared" si="85"/>
        <v>No</v>
      </c>
      <c r="DD498" s="8" t="s">
        <v>11</v>
      </c>
      <c r="DE498" s="30" t="s">
        <v>11</v>
      </c>
      <c r="DF498" s="10">
        <f t="shared" si="87"/>
        <v>52.008119999999998</v>
      </c>
      <c r="DG498" s="9">
        <f>IF(S498&lt;Monitors!$H$4,(S498*Monitors!$I$4)+Monitors!$J$4,IF(S498&lt;Monitors!$H$5,(S498*Monitors!$I$5)+Monitors!$J$5,IF(S498&lt;Monitors!$H$6,(S498*Monitors!$I$6)+Monitors!$J$6,IF(S498&lt;Monitors!$H$7,(Monitors!$I$7*S498)+Monitors!$J$7,IF(S498&lt;Monitors!$H$8,(S498*Monitors!$I$8)+Monitors!$J$8,IF(S498&lt;Monitors!$H$9,(S498*Monitors!$I$9)+Monitors!$J$9,IF(S498&lt;Monitors!$H$10,(S498*Monitors!$I$10)+Monitors!$J$10,IF(S498&lt;Monitors!$H$11,(S498*Monitors!$I$11)+Monitors!$J$11,Monitors!$J$12))))))))</f>
        <v>37.9</v>
      </c>
      <c r="DH498" s="10">
        <f>$DF498-(Monitors!$B$4*'All Data'!$W498)</f>
        <v>39.294499999999999</v>
      </c>
      <c r="DI498" s="10">
        <f>IF($CX498="Yes",DH498-(Monitors!$E$4*(DG498+(Monitors!$B$4*'All Data'!$W498))),'All Data'!DH498)</f>
        <v>39.294499999999999</v>
      </c>
      <c r="DJ498" s="10">
        <f>IF(DD498="Yes",'All Data'!DI498-(DG498*Monitors!$C$4),'All Data'!DI498)</f>
        <v>39.294499999999999</v>
      </c>
      <c r="DK498" s="10">
        <f>IF($DE498="Yes",DJ498-(DG498*Monitors!$D$4),'All Data'!DJ498)</f>
        <v>39.294499999999999</v>
      </c>
      <c r="DL498" s="10">
        <f>IF($CZ498="Yes",DK498-Monitors!$C$7,'All Data'!DK498)</f>
        <v>39.294499999999999</v>
      </c>
      <c r="DM498" s="10">
        <f>IF($DA498="Yes",DL498-Monitors!$D$7,'All Data'!DL498)</f>
        <v>39.294499999999999</v>
      </c>
      <c r="DN498" s="10">
        <f>IF(DB498="Yes",DM498-((DG498+(W498*Monitors!$B$4))*Monitors!$F$4),'All Data'!DM498)</f>
        <v>39.294499999999999</v>
      </c>
      <c r="DO498" s="8" t="str">
        <f t="shared" si="88"/>
        <v>No</v>
      </c>
      <c r="DP498" s="10">
        <v>2.4306480000000001</v>
      </c>
      <c r="DQ498" s="10">
        <v>13.789351999999999</v>
      </c>
      <c r="DR498" s="10">
        <v>13.789351999999999</v>
      </c>
      <c r="DS498" s="9">
        <v>18.849310517355313</v>
      </c>
      <c r="DT498" s="9" t="s">
        <v>23</v>
      </c>
      <c r="DU498" s="14">
        <v>0</v>
      </c>
    </row>
    <row r="499" spans="1:125" ht="18" customHeight="1">
      <c r="A499" s="29">
        <v>498</v>
      </c>
      <c r="B499" s="29">
        <v>5</v>
      </c>
      <c r="C499" s="29">
        <v>1108</v>
      </c>
      <c r="D499" s="21">
        <v>41363</v>
      </c>
      <c r="E499" s="21">
        <v>41378</v>
      </c>
      <c r="F499" s="21">
        <v>41389</v>
      </c>
      <c r="G499" s="20" t="s">
        <v>4</v>
      </c>
      <c r="H499" s="20"/>
      <c r="I499" s="22">
        <v>6</v>
      </c>
      <c r="J499" s="20" t="s">
        <v>5</v>
      </c>
      <c r="K499" s="20"/>
      <c r="L499" s="20" t="s">
        <v>6</v>
      </c>
      <c r="M499" s="23"/>
      <c r="N499" s="23" t="s">
        <v>7</v>
      </c>
      <c r="O499" s="23"/>
      <c r="P499" s="24">
        <v>115</v>
      </c>
      <c r="Q499" s="24">
        <v>205</v>
      </c>
      <c r="R499" s="24">
        <v>23.5</v>
      </c>
      <c r="S499" s="24">
        <v>237</v>
      </c>
      <c r="T499" s="24">
        <v>1.78</v>
      </c>
      <c r="U499" s="24">
        <v>1080</v>
      </c>
      <c r="V499" s="24">
        <v>1920</v>
      </c>
      <c r="W499" s="24">
        <v>2.0739999999999998</v>
      </c>
      <c r="X499" s="23" t="s">
        <v>47</v>
      </c>
      <c r="Y499" s="23" t="s">
        <v>47</v>
      </c>
      <c r="Z499" s="24">
        <v>8752</v>
      </c>
      <c r="AA499" s="24">
        <v>60</v>
      </c>
      <c r="AB499" s="24">
        <v>170</v>
      </c>
      <c r="AC499" s="24">
        <v>160</v>
      </c>
      <c r="AD499" s="23" t="s">
        <v>10</v>
      </c>
      <c r="AE499" s="23" t="s">
        <v>11</v>
      </c>
      <c r="AF499" s="23" t="s">
        <v>11</v>
      </c>
      <c r="AG499" s="23"/>
      <c r="AH499" s="23"/>
      <c r="AI499" s="23" t="s">
        <v>12</v>
      </c>
      <c r="AJ499" s="23" t="s">
        <v>23</v>
      </c>
      <c r="AK499" s="23" t="s">
        <v>11</v>
      </c>
      <c r="AL499" s="23" t="s">
        <v>129</v>
      </c>
      <c r="AM499" s="23"/>
      <c r="AN499" s="23" t="s">
        <v>14</v>
      </c>
      <c r="AO499" s="23"/>
      <c r="AP499" s="23" t="s">
        <v>14</v>
      </c>
      <c r="AQ499" s="23"/>
      <c r="AR499" s="23"/>
      <c r="AS499" s="23" t="s">
        <v>129</v>
      </c>
      <c r="AT499" s="23"/>
      <c r="AU499" s="23" t="s">
        <v>14</v>
      </c>
      <c r="AV499" s="25"/>
      <c r="AW499" s="25"/>
      <c r="AX499" s="26">
        <v>23.5</v>
      </c>
      <c r="AY499" s="26">
        <v>237</v>
      </c>
      <c r="AZ499" s="25" t="s">
        <v>14</v>
      </c>
      <c r="BA499" s="25" t="s">
        <v>14</v>
      </c>
      <c r="BB499" s="23"/>
      <c r="BC499" s="23" t="s">
        <v>15</v>
      </c>
      <c r="BD499" s="23"/>
      <c r="BE499" s="23" t="s">
        <v>11</v>
      </c>
      <c r="BF499" s="23" t="s">
        <v>80</v>
      </c>
      <c r="BG499" s="23" t="s">
        <v>11</v>
      </c>
      <c r="BH499" s="23" t="s">
        <v>17</v>
      </c>
      <c r="BI499" s="23"/>
      <c r="BJ499" s="23" t="s">
        <v>18</v>
      </c>
      <c r="BK499" s="23" t="s">
        <v>11</v>
      </c>
      <c r="BL499" s="23" t="s">
        <v>11</v>
      </c>
      <c r="BM499" s="23"/>
      <c r="BN499" s="23"/>
      <c r="BO499" s="24">
        <v>52.9</v>
      </c>
      <c r="BP499" s="24">
        <v>273.3</v>
      </c>
      <c r="BQ499" s="24">
        <v>270</v>
      </c>
      <c r="BR499" s="24">
        <v>260.60000000000002</v>
      </c>
      <c r="BS499" s="24">
        <v>202</v>
      </c>
      <c r="BT499" s="23"/>
      <c r="BU499" s="23"/>
      <c r="BV499" s="24">
        <v>16.22</v>
      </c>
      <c r="BW499" s="24">
        <v>0.4</v>
      </c>
      <c r="BX499" s="23"/>
      <c r="BY499" s="24">
        <v>0.31</v>
      </c>
      <c r="BZ499" s="27">
        <v>0.4</v>
      </c>
      <c r="CA499" s="27">
        <v>0.31</v>
      </c>
      <c r="CB499" s="25"/>
      <c r="CC499" s="25"/>
      <c r="CD499" s="28">
        <v>16.34</v>
      </c>
      <c r="CE499" s="28">
        <v>0.43</v>
      </c>
      <c r="CF499" s="25"/>
      <c r="CG499" s="28">
        <v>0.35</v>
      </c>
      <c r="CH499" s="28">
        <v>22.7</v>
      </c>
      <c r="CI499" s="28">
        <v>0.5</v>
      </c>
      <c r="CJ499" s="28">
        <v>0.5</v>
      </c>
      <c r="CK499" s="25"/>
      <c r="CL499" s="25"/>
      <c r="CM499" s="28">
        <v>0.52</v>
      </c>
      <c r="CN499" s="25"/>
      <c r="CO499" s="28">
        <v>0</v>
      </c>
      <c r="CP499" s="30" t="s">
        <v>5</v>
      </c>
      <c r="CQ499" s="8">
        <f t="shared" si="78"/>
        <v>8751.0548523206744</v>
      </c>
      <c r="CR499" s="8">
        <f t="shared" si="79"/>
        <v>24</v>
      </c>
      <c r="CS499" s="8">
        <f t="shared" si="80"/>
        <v>2.5</v>
      </c>
      <c r="CT499" s="8">
        <f t="shared" si="81"/>
        <v>30</v>
      </c>
      <c r="CU499" s="8">
        <f t="shared" si="82"/>
        <v>200</v>
      </c>
      <c r="CV499" s="10">
        <f t="shared" si="83"/>
        <v>64772.100000000006</v>
      </c>
      <c r="CW499" s="10">
        <f t="shared" si="86"/>
        <v>64.772100000000009</v>
      </c>
      <c r="CX499" s="8" t="str">
        <f t="shared" si="84"/>
        <v>No</v>
      </c>
      <c r="CY499" s="30" t="s">
        <v>11</v>
      </c>
      <c r="CZ499" s="30" t="s">
        <v>11</v>
      </c>
      <c r="DA499" s="31" t="s">
        <v>11</v>
      </c>
      <c r="DB499" s="31" t="s">
        <v>11</v>
      </c>
      <c r="DC499" s="8" t="str">
        <f t="shared" si="85"/>
        <v>No</v>
      </c>
      <c r="DD499" s="8" t="s">
        <v>11</v>
      </c>
      <c r="DE499" s="30" t="s">
        <v>11</v>
      </c>
      <c r="DF499" s="10">
        <f t="shared" si="87"/>
        <v>52.008119999999998</v>
      </c>
      <c r="DG499" s="9">
        <f>IF(S499&lt;Monitors!$H$4,(S499*Monitors!$I$4)+Monitors!$J$4,IF(S499&lt;Monitors!$H$5,(S499*Monitors!$I$5)+Monitors!$J$5,IF(S499&lt;Monitors!$H$6,(S499*Monitors!$I$6)+Monitors!$J$6,IF(S499&lt;Monitors!$H$7,(Monitors!$I$7*S499)+Monitors!$J$7,IF(S499&lt;Monitors!$H$8,(S499*Monitors!$I$8)+Monitors!$J$8,IF(S499&lt;Monitors!$H$9,(S499*Monitors!$I$9)+Monitors!$J$9,IF(S499&lt;Monitors!$H$10,(S499*Monitors!$I$10)+Monitors!$J$10,IF(S499&lt;Monitors!$H$11,(S499*Monitors!$I$11)+Monitors!$J$11,Monitors!$J$12))))))))</f>
        <v>40.400000000000006</v>
      </c>
      <c r="DH499" s="10">
        <f>$DF499-(Monitors!$B$4*'All Data'!$W499)</f>
        <v>39.294499999999999</v>
      </c>
      <c r="DI499" s="10">
        <f>IF($CX499="Yes",DH499-(Monitors!$E$4*(DG499+(Monitors!$B$4*'All Data'!$W499))),'All Data'!DH499)</f>
        <v>39.294499999999999</v>
      </c>
      <c r="DJ499" s="10">
        <f>IF(DD499="Yes",'All Data'!DI499-(DG499*Monitors!$C$4),'All Data'!DI499)</f>
        <v>39.294499999999999</v>
      </c>
      <c r="DK499" s="10">
        <f>IF($DE499="Yes",DJ499-(DG499*Monitors!$D$4),'All Data'!DJ499)</f>
        <v>39.294499999999999</v>
      </c>
      <c r="DL499" s="10">
        <f>IF($CZ499="Yes",DK499-Monitors!$C$7,'All Data'!DK499)</f>
        <v>39.294499999999999</v>
      </c>
      <c r="DM499" s="10">
        <f>IF($DA499="Yes",DL499-Monitors!$D$7,'All Data'!DL499)</f>
        <v>39.294499999999999</v>
      </c>
      <c r="DN499" s="10">
        <f>IF(DB499="Yes",DM499-((DG499+(W499*Monitors!$B$4))*Monitors!$F$4),'All Data'!DM499)</f>
        <v>39.294499999999999</v>
      </c>
      <c r="DO499" s="8" t="str">
        <f t="shared" si="88"/>
        <v>Yes</v>
      </c>
      <c r="DP499" s="10">
        <v>2.5908840000000004</v>
      </c>
      <c r="DQ499" s="10">
        <v>13.629115999999998</v>
      </c>
      <c r="DR499" s="10">
        <v>13.629115999999998</v>
      </c>
      <c r="DS499" s="9">
        <v>22.505319606149008</v>
      </c>
      <c r="DT499" s="9" t="s">
        <v>23</v>
      </c>
      <c r="DU499" s="14">
        <v>0</v>
      </c>
    </row>
    <row r="500" spans="1:125" ht="18" customHeight="1">
      <c r="A500" s="29">
        <v>499</v>
      </c>
      <c r="B500" s="29">
        <v>38</v>
      </c>
      <c r="C500" s="29">
        <v>1127</v>
      </c>
      <c r="D500" s="21">
        <v>42125</v>
      </c>
      <c r="E500" s="21">
        <v>42097</v>
      </c>
      <c r="F500" s="21">
        <v>42102</v>
      </c>
      <c r="G500" s="20" t="s">
        <v>4</v>
      </c>
      <c r="H500" s="20"/>
      <c r="I500" s="22">
        <v>6</v>
      </c>
      <c r="J500" s="20" t="s">
        <v>5</v>
      </c>
      <c r="K500" s="20"/>
      <c r="L500" s="20" t="s">
        <v>6</v>
      </c>
      <c r="M500" s="23"/>
      <c r="N500" s="23" t="s">
        <v>7</v>
      </c>
      <c r="O500" s="23"/>
      <c r="P500" s="24">
        <v>11.5</v>
      </c>
      <c r="Q500" s="24">
        <v>20.5</v>
      </c>
      <c r="R500" s="24">
        <v>23.5</v>
      </c>
      <c r="S500" s="24">
        <v>236.9</v>
      </c>
      <c r="T500" s="24">
        <v>1.78</v>
      </c>
      <c r="U500" s="24">
        <v>1080</v>
      </c>
      <c r="V500" s="24">
        <v>1920</v>
      </c>
      <c r="W500" s="24">
        <v>2.0739999999999998</v>
      </c>
      <c r="X500" s="23" t="s">
        <v>47</v>
      </c>
      <c r="Y500" s="23" t="s">
        <v>47</v>
      </c>
      <c r="Z500" s="24">
        <v>8752</v>
      </c>
      <c r="AA500" s="24">
        <v>60</v>
      </c>
      <c r="AB500" s="24">
        <v>178</v>
      </c>
      <c r="AC500" s="24">
        <v>170</v>
      </c>
      <c r="AD500" s="23" t="s">
        <v>10</v>
      </c>
      <c r="AE500" s="23" t="s">
        <v>11</v>
      </c>
      <c r="AF500" s="23" t="s">
        <v>11</v>
      </c>
      <c r="AG500" s="23"/>
      <c r="AH500" s="23"/>
      <c r="AI500" s="23" t="s">
        <v>12</v>
      </c>
      <c r="AJ500" s="23" t="s">
        <v>11</v>
      </c>
      <c r="AK500" s="23" t="s">
        <v>11</v>
      </c>
      <c r="AL500" s="23" t="s">
        <v>25</v>
      </c>
      <c r="AM500" s="23"/>
      <c r="AN500" s="23" t="s">
        <v>14</v>
      </c>
      <c r="AO500" s="23"/>
      <c r="AP500" s="23" t="s">
        <v>14</v>
      </c>
      <c r="AQ500" s="23"/>
      <c r="AR500" s="23"/>
      <c r="AS500" s="23" t="s">
        <v>25</v>
      </c>
      <c r="AT500" s="23"/>
      <c r="AU500" s="23" t="s">
        <v>14</v>
      </c>
      <c r="AV500" s="25"/>
      <c r="AW500" s="25"/>
      <c r="AX500" s="26">
        <v>23.5</v>
      </c>
      <c r="AY500" s="26">
        <v>236.9</v>
      </c>
      <c r="AZ500" s="25" t="s">
        <v>14</v>
      </c>
      <c r="BA500" s="25" t="s">
        <v>14</v>
      </c>
      <c r="BB500" s="23"/>
      <c r="BC500" s="23" t="s">
        <v>15</v>
      </c>
      <c r="BD500" s="23"/>
      <c r="BE500" s="23" t="s">
        <v>11</v>
      </c>
      <c r="BF500" s="23" t="s">
        <v>982</v>
      </c>
      <c r="BG500" s="23" t="s">
        <v>11</v>
      </c>
      <c r="BH500" s="23" t="s">
        <v>17</v>
      </c>
      <c r="BI500" s="23"/>
      <c r="BJ500" s="23" t="s">
        <v>272</v>
      </c>
      <c r="BK500" s="23" t="s">
        <v>11</v>
      </c>
      <c r="BL500" s="23" t="s">
        <v>11</v>
      </c>
      <c r="BM500" s="23"/>
      <c r="BN500" s="23"/>
      <c r="BO500" s="24">
        <v>20.3</v>
      </c>
      <c r="BP500" s="24">
        <v>262.60000000000002</v>
      </c>
      <c r="BQ500" s="24">
        <v>300</v>
      </c>
      <c r="BR500" s="24">
        <v>261.60000000000002</v>
      </c>
      <c r="BS500" s="24">
        <v>200.5</v>
      </c>
      <c r="BT500" s="23"/>
      <c r="BU500" s="23"/>
      <c r="BV500" s="24">
        <v>16.22</v>
      </c>
      <c r="BW500" s="24">
        <v>7.0000000000000007E-2</v>
      </c>
      <c r="BX500" s="23"/>
      <c r="BY500" s="24">
        <v>7.0000000000000007E-2</v>
      </c>
      <c r="BZ500" s="27">
        <v>7.0000000000000007E-2</v>
      </c>
      <c r="CA500" s="27">
        <v>7.0000000000000007E-2</v>
      </c>
      <c r="CB500" s="25"/>
      <c r="CC500" s="25"/>
      <c r="CD500" s="28">
        <v>16.45</v>
      </c>
      <c r="CE500" s="28">
        <v>0.1</v>
      </c>
      <c r="CF500" s="25"/>
      <c r="CG500" s="28">
        <v>0.09</v>
      </c>
      <c r="CH500" s="28">
        <v>22.7</v>
      </c>
      <c r="CI500" s="28">
        <v>0.5</v>
      </c>
      <c r="CJ500" s="28">
        <v>0.5</v>
      </c>
      <c r="CK500" s="25"/>
      <c r="CL500" s="25"/>
      <c r="CM500" s="28">
        <v>0.53</v>
      </c>
      <c r="CN500" s="25"/>
      <c r="CO500" s="28">
        <v>0</v>
      </c>
      <c r="CP500" s="30" t="s">
        <v>5</v>
      </c>
      <c r="CQ500" s="8">
        <f t="shared" si="78"/>
        <v>8754.7488391726456</v>
      </c>
      <c r="CR500" s="8">
        <f t="shared" si="79"/>
        <v>24</v>
      </c>
      <c r="CS500" s="8">
        <f t="shared" si="80"/>
        <v>2.5</v>
      </c>
      <c r="CT500" s="8">
        <f t="shared" si="81"/>
        <v>30</v>
      </c>
      <c r="CU500" s="8">
        <f t="shared" si="82"/>
        <v>200</v>
      </c>
      <c r="CV500" s="10">
        <f t="shared" si="83"/>
        <v>62209.94000000001</v>
      </c>
      <c r="CW500" s="10">
        <f t="shared" si="86"/>
        <v>62.20994000000001</v>
      </c>
      <c r="CX500" s="8" t="str">
        <f t="shared" si="84"/>
        <v>No</v>
      </c>
      <c r="CY500" s="30" t="s">
        <v>11</v>
      </c>
      <c r="CZ500" s="30" t="s">
        <v>11</v>
      </c>
      <c r="DA500" s="31" t="s">
        <v>11</v>
      </c>
      <c r="DB500" s="31" t="s">
        <v>11</v>
      </c>
      <c r="DC500" s="8" t="str">
        <f t="shared" si="85"/>
        <v>No</v>
      </c>
      <c r="DD500" s="8" t="s">
        <v>11</v>
      </c>
      <c r="DE500" s="30" t="s">
        <v>11</v>
      </c>
      <c r="DF500" s="10">
        <f t="shared" si="87"/>
        <v>50.129099999999994</v>
      </c>
      <c r="DG500" s="9">
        <f>IF(S500&lt;Monitors!$H$4,(S500*Monitors!$I$4)+Monitors!$J$4,IF(S500&lt;Monitors!$H$5,(S500*Monitors!$I$5)+Monitors!$J$5,IF(S500&lt;Monitors!$H$6,(S500*Monitors!$I$6)+Monitors!$J$6,IF(S500&lt;Monitors!$H$7,(Monitors!$I$7*S500)+Monitors!$J$7,IF(S500&lt;Monitors!$H$8,(S500*Monitors!$I$8)+Monitors!$J$8,IF(S500&lt;Monitors!$H$9,(S500*Monitors!$I$9)+Monitors!$J$9,IF(S500&lt;Monitors!$H$10,(S500*Monitors!$I$10)+Monitors!$J$10,IF(S500&lt;Monitors!$H$11,(S500*Monitors!$I$11)+Monitors!$J$11,Monitors!$J$12))))))))</f>
        <v>40.380000000000003</v>
      </c>
      <c r="DH500" s="10">
        <f>$DF500-(Monitors!$B$4*'All Data'!$W500)</f>
        <v>37.415479999999995</v>
      </c>
      <c r="DI500" s="10">
        <f>IF($CX500="Yes",DH500-(Monitors!$E$4*(DG500+(Monitors!$B$4*'All Data'!$W500))),'All Data'!DH500)</f>
        <v>37.415479999999995</v>
      </c>
      <c r="DJ500" s="10">
        <f>IF(DD500="Yes",'All Data'!DI500-(DG500*Monitors!$C$4),'All Data'!DI500)</f>
        <v>37.415479999999995</v>
      </c>
      <c r="DK500" s="10">
        <f>IF($DE500="Yes",DJ500-(DG500*Monitors!$D$4),'All Data'!DJ500)</f>
        <v>37.415479999999995</v>
      </c>
      <c r="DL500" s="10">
        <f>IF($CZ500="Yes",DK500-Monitors!$C$7,'All Data'!DK500)</f>
        <v>37.415479999999995</v>
      </c>
      <c r="DM500" s="10">
        <f>IF($DA500="Yes",DL500-Monitors!$D$7,'All Data'!DL500)</f>
        <v>37.415479999999995</v>
      </c>
      <c r="DN500" s="10">
        <f>IF(DB500="Yes",DM500-((DG500+(W500*Monitors!$B$4))*Monitors!$F$4),'All Data'!DM500)</f>
        <v>37.415479999999995</v>
      </c>
      <c r="DO500" s="8" t="str">
        <f t="shared" si="88"/>
        <v>Yes</v>
      </c>
      <c r="DP500" s="10">
        <v>2.4883976000000008</v>
      </c>
      <c r="DQ500" s="10">
        <v>13.731602399999998</v>
      </c>
      <c r="DR500" s="10">
        <v>13.731602399999998</v>
      </c>
      <c r="DS500" s="9">
        <v>22.495982645809793</v>
      </c>
      <c r="DT500" s="9" t="s">
        <v>23</v>
      </c>
      <c r="DU500" s="14">
        <v>0</v>
      </c>
    </row>
    <row r="501" spans="1:125" ht="18" customHeight="1">
      <c r="A501" s="29">
        <v>500</v>
      </c>
      <c r="B501" s="29">
        <v>5</v>
      </c>
      <c r="C501" s="29">
        <v>1274</v>
      </c>
      <c r="D501" s="21">
        <v>41668</v>
      </c>
      <c r="E501" s="21">
        <v>41649</v>
      </c>
      <c r="F501" s="21">
        <v>41660</v>
      </c>
      <c r="G501" s="20"/>
      <c r="H501" s="20"/>
      <c r="I501" s="22">
        <v>6</v>
      </c>
      <c r="J501" s="20" t="s">
        <v>5</v>
      </c>
      <c r="K501" s="20"/>
      <c r="L501" s="20" t="s">
        <v>49</v>
      </c>
      <c r="M501" s="23"/>
      <c r="N501" s="23" t="s">
        <v>7</v>
      </c>
      <c r="O501" s="23"/>
      <c r="P501" s="24">
        <v>10.6</v>
      </c>
      <c r="Q501" s="24">
        <v>18.8</v>
      </c>
      <c r="R501" s="24">
        <v>21.5</v>
      </c>
      <c r="S501" s="24">
        <v>198.08</v>
      </c>
      <c r="T501" s="24">
        <v>1.78</v>
      </c>
      <c r="U501" s="24">
        <v>1080</v>
      </c>
      <c r="V501" s="24">
        <v>1920</v>
      </c>
      <c r="W501" s="24">
        <v>2.0739999999999998</v>
      </c>
      <c r="X501" s="23" t="s">
        <v>47</v>
      </c>
      <c r="Y501" s="23" t="s">
        <v>47</v>
      </c>
      <c r="Z501" s="24">
        <v>10471</v>
      </c>
      <c r="AA501" s="24">
        <v>60</v>
      </c>
      <c r="AB501" s="24">
        <v>178</v>
      </c>
      <c r="AC501" s="24">
        <v>178</v>
      </c>
      <c r="AD501" s="23" t="s">
        <v>85</v>
      </c>
      <c r="AE501" s="23" t="s">
        <v>11</v>
      </c>
      <c r="AF501" s="23" t="s">
        <v>11</v>
      </c>
      <c r="AG501" s="23"/>
      <c r="AH501" s="23"/>
      <c r="AI501" s="23" t="s">
        <v>57</v>
      </c>
      <c r="AJ501" s="23" t="s">
        <v>11</v>
      </c>
      <c r="AK501" s="23" t="s">
        <v>11</v>
      </c>
      <c r="AL501" s="23" t="s">
        <v>13</v>
      </c>
      <c r="AM501" s="23"/>
      <c r="AN501" s="23" t="s">
        <v>14</v>
      </c>
      <c r="AO501" s="23"/>
      <c r="AP501" s="23" t="s">
        <v>36</v>
      </c>
      <c r="AQ501" s="23"/>
      <c r="AR501" s="23"/>
      <c r="AS501" s="23" t="s">
        <v>13</v>
      </c>
      <c r="AT501" s="23"/>
      <c r="AU501" s="23" t="s">
        <v>14</v>
      </c>
      <c r="AV501" s="25"/>
      <c r="AW501" s="25"/>
      <c r="AX501" s="26">
        <v>21.5</v>
      </c>
      <c r="AY501" s="26">
        <v>198.08</v>
      </c>
      <c r="AZ501" s="25" t="s">
        <v>14</v>
      </c>
      <c r="BA501" s="25" t="s">
        <v>14</v>
      </c>
      <c r="BB501" s="23"/>
      <c r="BC501" s="23" t="s">
        <v>15</v>
      </c>
      <c r="BD501" s="23"/>
      <c r="BE501" s="23" t="s">
        <v>11</v>
      </c>
      <c r="BF501" s="23" t="s">
        <v>86</v>
      </c>
      <c r="BG501" s="23" t="s">
        <v>11</v>
      </c>
      <c r="BH501" s="23" t="s">
        <v>17</v>
      </c>
      <c r="BI501" s="23"/>
      <c r="BJ501" s="23" t="s">
        <v>18</v>
      </c>
      <c r="BK501" s="23" t="s">
        <v>11</v>
      </c>
      <c r="BL501" s="23" t="s">
        <v>11</v>
      </c>
      <c r="BM501" s="23"/>
      <c r="BN501" s="23"/>
      <c r="BO501" s="24">
        <v>39</v>
      </c>
      <c r="BP501" s="24">
        <v>320.10000000000002</v>
      </c>
      <c r="BQ501" s="24">
        <v>320</v>
      </c>
      <c r="BR501" s="24">
        <v>320</v>
      </c>
      <c r="BS501" s="24">
        <v>202.3</v>
      </c>
      <c r="BT501" s="23"/>
      <c r="BU501" s="23"/>
      <c r="BV501" s="24">
        <v>16.22</v>
      </c>
      <c r="BW501" s="24">
        <v>0.4</v>
      </c>
      <c r="BX501" s="23"/>
      <c r="BY501" s="24">
        <v>0.31</v>
      </c>
      <c r="BZ501" s="27">
        <v>0.4</v>
      </c>
      <c r="CA501" s="27">
        <v>0.31</v>
      </c>
      <c r="CB501" s="25"/>
      <c r="CC501" s="25"/>
      <c r="CD501" s="28">
        <v>16.45</v>
      </c>
      <c r="CE501" s="28">
        <v>0.42</v>
      </c>
      <c r="CF501" s="25"/>
      <c r="CG501" s="28">
        <v>0.33</v>
      </c>
      <c r="CH501" s="28">
        <v>21.1</v>
      </c>
      <c r="CI501" s="28">
        <v>0.5</v>
      </c>
      <c r="CJ501" s="28">
        <v>0.5</v>
      </c>
      <c r="CK501" s="25"/>
      <c r="CL501" s="25"/>
      <c r="CM501" s="28">
        <v>0.35</v>
      </c>
      <c r="CN501" s="25"/>
      <c r="CO501" s="28">
        <v>0</v>
      </c>
      <c r="CP501" s="30" t="s">
        <v>5</v>
      </c>
      <c r="CQ501" s="8">
        <f t="shared" si="78"/>
        <v>10470.516962843294</v>
      </c>
      <c r="CR501" s="8">
        <f t="shared" si="79"/>
        <v>22</v>
      </c>
      <c r="CS501" s="8">
        <f t="shared" si="80"/>
        <v>2.5</v>
      </c>
      <c r="CT501" s="8">
        <f t="shared" si="81"/>
        <v>30</v>
      </c>
      <c r="CU501" s="8">
        <f t="shared" si="82"/>
        <v>300</v>
      </c>
      <c r="CV501" s="10">
        <f t="shared" si="83"/>
        <v>63405.40800000001</v>
      </c>
      <c r="CW501" s="10">
        <f t="shared" si="86"/>
        <v>63.405408000000008</v>
      </c>
      <c r="CX501" s="8" t="str">
        <f t="shared" si="84"/>
        <v>No</v>
      </c>
      <c r="CY501" s="30" t="s">
        <v>11</v>
      </c>
      <c r="CZ501" s="30" t="s">
        <v>11</v>
      </c>
      <c r="DA501" s="31" t="s">
        <v>11</v>
      </c>
      <c r="DB501" s="31" t="s">
        <v>11</v>
      </c>
      <c r="DC501" s="8" t="str">
        <f t="shared" si="85"/>
        <v>No</v>
      </c>
      <c r="DD501" s="8" t="s">
        <v>11</v>
      </c>
      <c r="DE501" s="30" t="s">
        <v>11</v>
      </c>
      <c r="DF501" s="10">
        <f t="shared" si="87"/>
        <v>52.008119999999998</v>
      </c>
      <c r="DG501" s="9">
        <f>IF(S501&lt;Monitors!$H$4,(S501*Monitors!$I$4)+Monitors!$J$4,IF(S501&lt;Monitors!$H$5,(S501*Monitors!$I$5)+Monitors!$J$5,IF(S501&lt;Monitors!$H$6,(S501*Monitors!$I$6)+Monitors!$J$6,IF(S501&lt;Monitors!$H$7,(Monitors!$I$7*S501)+Monitors!$J$7,IF(S501&lt;Monitors!$H$8,(S501*Monitors!$I$8)+Monitors!$J$8,IF(S501&lt;Monitors!$H$9,(S501*Monitors!$I$9)+Monitors!$J$9,IF(S501&lt;Monitors!$H$10,(S501*Monitors!$I$10)+Monitors!$J$10,IF(S501&lt;Monitors!$H$11,(S501*Monitors!$I$11)+Monitors!$J$11,Monitors!$J$12))))))))</f>
        <v>37.903999999999996</v>
      </c>
      <c r="DH501" s="10">
        <f>$DF501-(Monitors!$B$4*'All Data'!$W501)</f>
        <v>39.294499999999999</v>
      </c>
      <c r="DI501" s="10">
        <f>IF($CX501="Yes",DH501-(Monitors!$E$4*(DG501+(Monitors!$B$4*'All Data'!$W501))),'All Data'!DH501)</f>
        <v>39.294499999999999</v>
      </c>
      <c r="DJ501" s="10">
        <f>IF(DD501="Yes",'All Data'!DI501-(DG501*Monitors!$C$4),'All Data'!DI501)</f>
        <v>39.294499999999999</v>
      </c>
      <c r="DK501" s="10">
        <f>IF($DE501="Yes",DJ501-(DG501*Monitors!$D$4),'All Data'!DJ501)</f>
        <v>39.294499999999999</v>
      </c>
      <c r="DL501" s="10">
        <f>IF($CZ501="Yes",DK501-Monitors!$C$7,'All Data'!DK501)</f>
        <v>39.294499999999999</v>
      </c>
      <c r="DM501" s="10">
        <f>IF($DA501="Yes",DL501-Monitors!$D$7,'All Data'!DL501)</f>
        <v>39.294499999999999</v>
      </c>
      <c r="DN501" s="10">
        <f>IF(DB501="Yes",DM501-((DG501+(W501*Monitors!$B$4))*Monitors!$F$4),'All Data'!DM501)</f>
        <v>39.294499999999999</v>
      </c>
      <c r="DO501" s="8" t="str">
        <f t="shared" si="88"/>
        <v>No</v>
      </c>
      <c r="DP501" s="10">
        <v>2.5362163200000007</v>
      </c>
      <c r="DQ501" s="10">
        <v>13.683783679999998</v>
      </c>
      <c r="DR501" s="10">
        <v>13.683783679999998</v>
      </c>
      <c r="DS501" s="9">
        <v>18.856837669479766</v>
      </c>
      <c r="DT501" s="9" t="s">
        <v>23</v>
      </c>
      <c r="DU501" s="14">
        <v>0</v>
      </c>
    </row>
    <row r="502" spans="1:125" ht="18" customHeight="1">
      <c r="A502" s="29">
        <v>501</v>
      </c>
      <c r="B502" s="29">
        <v>4</v>
      </c>
      <c r="C502" s="29">
        <v>611</v>
      </c>
      <c r="D502" s="21">
        <v>41485</v>
      </c>
      <c r="E502" s="21">
        <v>41386</v>
      </c>
      <c r="F502" s="21">
        <v>41403</v>
      </c>
      <c r="G502" s="20" t="s">
        <v>4</v>
      </c>
      <c r="H502" s="20"/>
      <c r="I502" s="22">
        <v>6</v>
      </c>
      <c r="J502" s="20" t="s">
        <v>5</v>
      </c>
      <c r="K502" s="20"/>
      <c r="L502" s="20" t="s">
        <v>6</v>
      </c>
      <c r="M502" s="23"/>
      <c r="N502" s="23" t="s">
        <v>7</v>
      </c>
      <c r="O502" s="23"/>
      <c r="P502" s="24">
        <v>10.6</v>
      </c>
      <c r="Q502" s="24">
        <v>18.8</v>
      </c>
      <c r="R502" s="24">
        <v>21.5</v>
      </c>
      <c r="S502" s="24">
        <v>198.08</v>
      </c>
      <c r="T502" s="24">
        <v>1.78</v>
      </c>
      <c r="U502" s="24">
        <v>1080</v>
      </c>
      <c r="V502" s="24">
        <v>1920</v>
      </c>
      <c r="W502" s="24">
        <v>2.0739999999999998</v>
      </c>
      <c r="X502" s="23" t="s">
        <v>47</v>
      </c>
      <c r="Y502" s="23" t="s">
        <v>47</v>
      </c>
      <c r="Z502" s="24">
        <v>10469</v>
      </c>
      <c r="AA502" s="24">
        <v>60</v>
      </c>
      <c r="AB502" s="24">
        <v>170</v>
      </c>
      <c r="AC502" s="24">
        <v>160</v>
      </c>
      <c r="AD502" s="23" t="s">
        <v>96</v>
      </c>
      <c r="AE502" s="23" t="s">
        <v>11</v>
      </c>
      <c r="AF502" s="23" t="s">
        <v>11</v>
      </c>
      <c r="AG502" s="23"/>
      <c r="AH502" s="23"/>
      <c r="AI502" s="23" t="s">
        <v>12</v>
      </c>
      <c r="AJ502" s="23" t="s">
        <v>11</v>
      </c>
      <c r="AK502" s="23" t="s">
        <v>11</v>
      </c>
      <c r="AL502" s="23" t="s">
        <v>25</v>
      </c>
      <c r="AM502" s="23"/>
      <c r="AN502" s="23" t="s">
        <v>14</v>
      </c>
      <c r="AO502" s="23"/>
      <c r="AP502" s="23" t="s">
        <v>14</v>
      </c>
      <c r="AQ502" s="23"/>
      <c r="AR502" s="23"/>
      <c r="AS502" s="23" t="s">
        <v>25</v>
      </c>
      <c r="AT502" s="23"/>
      <c r="AU502" s="23" t="s">
        <v>14</v>
      </c>
      <c r="AV502" s="25"/>
      <c r="AW502" s="25"/>
      <c r="AX502" s="26">
        <v>21.5</v>
      </c>
      <c r="AY502" s="26">
        <v>198.08</v>
      </c>
      <c r="AZ502" s="25" t="s">
        <v>14</v>
      </c>
      <c r="BA502" s="25" t="s">
        <v>14</v>
      </c>
      <c r="BB502" s="23"/>
      <c r="BC502" s="23" t="s">
        <v>15</v>
      </c>
      <c r="BD502" s="23"/>
      <c r="BE502" s="23" t="s">
        <v>23</v>
      </c>
      <c r="BF502" s="23" t="s">
        <v>419</v>
      </c>
      <c r="BG502" s="23" t="s">
        <v>11</v>
      </c>
      <c r="BH502" s="23" t="s">
        <v>17</v>
      </c>
      <c r="BI502" s="23"/>
      <c r="BJ502" s="23"/>
      <c r="BK502" s="23" t="s">
        <v>11</v>
      </c>
      <c r="BL502" s="23" t="s">
        <v>11</v>
      </c>
      <c r="BM502" s="23" t="s">
        <v>11</v>
      </c>
      <c r="BN502" s="23"/>
      <c r="BO502" s="24">
        <v>0.8</v>
      </c>
      <c r="BP502" s="24">
        <v>235.3</v>
      </c>
      <c r="BQ502" s="24">
        <v>230</v>
      </c>
      <c r="BR502" s="24">
        <v>179.4</v>
      </c>
      <c r="BS502" s="24">
        <v>201.8</v>
      </c>
      <c r="BT502" s="23"/>
      <c r="BU502" s="23"/>
      <c r="BV502" s="24">
        <v>16.239999999999998</v>
      </c>
      <c r="BW502" s="24">
        <v>0.14000000000000001</v>
      </c>
      <c r="BX502" s="23"/>
      <c r="BY502" s="24">
        <v>0.09</v>
      </c>
      <c r="BZ502" s="27">
        <v>0.14000000000000001</v>
      </c>
      <c r="CA502" s="27">
        <v>0.09</v>
      </c>
      <c r="CB502" s="25"/>
      <c r="CC502" s="25"/>
      <c r="CD502" s="28">
        <v>16.03</v>
      </c>
      <c r="CE502" s="28">
        <v>0.21</v>
      </c>
      <c r="CF502" s="25"/>
      <c r="CG502" s="28">
        <v>0.17</v>
      </c>
      <c r="CH502" s="28">
        <v>21.09</v>
      </c>
      <c r="CI502" s="28">
        <v>0.5</v>
      </c>
      <c r="CJ502" s="28">
        <v>0.5</v>
      </c>
      <c r="CK502" s="25"/>
      <c r="CL502" s="25"/>
      <c r="CM502" s="28">
        <v>0.55000000000000004</v>
      </c>
      <c r="CN502" s="25"/>
      <c r="CO502" s="28">
        <v>0</v>
      </c>
      <c r="CP502" s="30" t="s">
        <v>5</v>
      </c>
      <c r="CQ502" s="8">
        <f t="shared" si="78"/>
        <v>10470.516962843294</v>
      </c>
      <c r="CR502" s="8">
        <f t="shared" si="79"/>
        <v>22</v>
      </c>
      <c r="CS502" s="8">
        <f t="shared" si="80"/>
        <v>2.5</v>
      </c>
      <c r="CT502" s="8">
        <f t="shared" si="81"/>
        <v>30</v>
      </c>
      <c r="CU502" s="8">
        <f t="shared" si="82"/>
        <v>200</v>
      </c>
      <c r="CV502" s="10">
        <f t="shared" si="83"/>
        <v>46608.224000000002</v>
      </c>
      <c r="CW502" s="10">
        <f t="shared" si="86"/>
        <v>46.608224</v>
      </c>
      <c r="CX502" s="8" t="str">
        <f t="shared" si="84"/>
        <v>No</v>
      </c>
      <c r="CY502" s="30" t="s">
        <v>11</v>
      </c>
      <c r="CZ502" s="30" t="s">
        <v>11</v>
      </c>
      <c r="DA502" s="31" t="s">
        <v>11</v>
      </c>
      <c r="DB502" s="31" t="s">
        <v>11</v>
      </c>
      <c r="DC502" s="8" t="str">
        <f t="shared" si="85"/>
        <v>No</v>
      </c>
      <c r="DD502" s="8" t="s">
        <v>11</v>
      </c>
      <c r="DE502" s="30" t="s">
        <v>11</v>
      </c>
      <c r="DF502" s="10">
        <f t="shared" si="87"/>
        <v>50.588999999999992</v>
      </c>
      <c r="DG502" s="9">
        <f>IF(S502&lt;Monitors!$H$4,(S502*Monitors!$I$4)+Monitors!$J$4,IF(S502&lt;Monitors!$H$5,(S502*Monitors!$I$5)+Monitors!$J$5,IF(S502&lt;Monitors!$H$6,(S502*Monitors!$I$6)+Monitors!$J$6,IF(S502&lt;Monitors!$H$7,(Monitors!$I$7*S502)+Monitors!$J$7,IF(S502&lt;Monitors!$H$8,(S502*Monitors!$I$8)+Monitors!$J$8,IF(S502&lt;Monitors!$H$9,(S502*Monitors!$I$9)+Monitors!$J$9,IF(S502&lt;Monitors!$H$10,(S502*Monitors!$I$10)+Monitors!$J$10,IF(S502&lt;Monitors!$H$11,(S502*Monitors!$I$11)+Monitors!$J$11,Monitors!$J$12))))))))</f>
        <v>37.903999999999996</v>
      </c>
      <c r="DH502" s="10">
        <f>$DF502-(Monitors!$B$4*'All Data'!$W502)</f>
        <v>37.875379999999993</v>
      </c>
      <c r="DI502" s="10">
        <f>IF($CX502="Yes",DH502-(Monitors!$E$4*(DG502+(Monitors!$B$4*'All Data'!$W502))),'All Data'!DH502)</f>
        <v>37.875379999999993</v>
      </c>
      <c r="DJ502" s="10">
        <f>IF(DD502="Yes",'All Data'!DI502-(DG502*Monitors!$C$4),'All Data'!DI502)</f>
        <v>37.875379999999993</v>
      </c>
      <c r="DK502" s="10">
        <f>IF($DE502="Yes",DJ502-(DG502*Monitors!$D$4),'All Data'!DJ502)</f>
        <v>37.875379999999993</v>
      </c>
      <c r="DL502" s="10">
        <f>IF($CZ502="Yes",DK502-Monitors!$C$7,'All Data'!DK502)</f>
        <v>37.875379999999993</v>
      </c>
      <c r="DM502" s="10">
        <f>IF($DA502="Yes",DL502-Monitors!$D$7,'All Data'!DL502)</f>
        <v>37.875379999999993</v>
      </c>
      <c r="DN502" s="10">
        <f>IF(DB502="Yes",DM502-((DG502+(W502*Monitors!$B$4))*Monitors!$F$4),'All Data'!DM502)</f>
        <v>37.875379999999993</v>
      </c>
      <c r="DO502" s="8" t="str">
        <f t="shared" si="88"/>
        <v>Yes</v>
      </c>
      <c r="DP502" s="10">
        <v>1.8643289600000001</v>
      </c>
      <c r="DQ502" s="10">
        <v>14.375671039999999</v>
      </c>
      <c r="DR502" s="10">
        <v>14.375671039999999</v>
      </c>
      <c r="DS502" s="9">
        <v>18.856837669479766</v>
      </c>
      <c r="DT502" s="9" t="s">
        <v>23</v>
      </c>
      <c r="DU502" s="14">
        <v>0</v>
      </c>
    </row>
    <row r="503" spans="1:125" ht="18" customHeight="1">
      <c r="A503" s="29">
        <v>502</v>
      </c>
      <c r="B503" s="29">
        <v>5</v>
      </c>
      <c r="C503" s="29">
        <v>605</v>
      </c>
      <c r="D503" s="21">
        <v>41902</v>
      </c>
      <c r="E503" s="21">
        <v>41873</v>
      </c>
      <c r="F503" s="21">
        <v>41883</v>
      </c>
      <c r="G503" s="20" t="s">
        <v>4</v>
      </c>
      <c r="H503" s="20" t="s">
        <v>26</v>
      </c>
      <c r="I503" s="22">
        <v>6</v>
      </c>
      <c r="J503" s="20" t="s">
        <v>5</v>
      </c>
      <c r="K503" s="20" t="s">
        <v>26</v>
      </c>
      <c r="L503" s="20" t="s">
        <v>6</v>
      </c>
      <c r="M503" s="23" t="s">
        <v>26</v>
      </c>
      <c r="N503" s="23" t="s">
        <v>7</v>
      </c>
      <c r="O503" s="23" t="s">
        <v>26</v>
      </c>
      <c r="P503" s="24">
        <v>10.6</v>
      </c>
      <c r="Q503" s="24">
        <v>18.8</v>
      </c>
      <c r="R503" s="24">
        <v>21.5</v>
      </c>
      <c r="S503" s="24">
        <v>198.08</v>
      </c>
      <c r="T503" s="24">
        <v>1.78</v>
      </c>
      <c r="U503" s="24">
        <v>1080</v>
      </c>
      <c r="V503" s="24">
        <v>1920</v>
      </c>
      <c r="W503" s="24">
        <v>2.0739999999999998</v>
      </c>
      <c r="X503" s="23" t="s">
        <v>47</v>
      </c>
      <c r="Y503" s="23" t="s">
        <v>47</v>
      </c>
      <c r="Z503" s="24">
        <v>10462</v>
      </c>
      <c r="AA503" s="24">
        <v>60</v>
      </c>
      <c r="AB503" s="24">
        <v>90</v>
      </c>
      <c r="AC503" s="24">
        <v>65</v>
      </c>
      <c r="AD503" s="23" t="s">
        <v>28</v>
      </c>
      <c r="AE503" s="23" t="s">
        <v>11</v>
      </c>
      <c r="AF503" s="23" t="s">
        <v>11</v>
      </c>
      <c r="AG503" s="23" t="s">
        <v>26</v>
      </c>
      <c r="AH503" s="23" t="s">
        <v>26</v>
      </c>
      <c r="AI503" s="23" t="s">
        <v>12</v>
      </c>
      <c r="AJ503" s="23" t="s">
        <v>11</v>
      </c>
      <c r="AK503" s="23" t="s">
        <v>23</v>
      </c>
      <c r="AL503" s="23" t="s">
        <v>111</v>
      </c>
      <c r="AM503" s="23" t="s">
        <v>35</v>
      </c>
      <c r="AN503" s="23" t="s">
        <v>14</v>
      </c>
      <c r="AO503" s="23" t="s">
        <v>26</v>
      </c>
      <c r="AP503" s="23" t="s">
        <v>14</v>
      </c>
      <c r="AQ503" s="23" t="s">
        <v>26</v>
      </c>
      <c r="AR503" s="23"/>
      <c r="AS503" s="23" t="s">
        <v>111</v>
      </c>
      <c r="AT503" s="23" t="s">
        <v>35</v>
      </c>
      <c r="AU503" s="23" t="s">
        <v>14</v>
      </c>
      <c r="AV503" s="25" t="s">
        <v>26</v>
      </c>
      <c r="AW503" s="25" t="s">
        <v>26</v>
      </c>
      <c r="AX503" s="26">
        <v>21.5</v>
      </c>
      <c r="AY503" s="26">
        <v>198.08</v>
      </c>
      <c r="AZ503" s="25" t="s">
        <v>14</v>
      </c>
      <c r="BA503" s="25" t="s">
        <v>14</v>
      </c>
      <c r="BB503" s="23" t="s">
        <v>26</v>
      </c>
      <c r="BC503" s="23" t="s">
        <v>15</v>
      </c>
      <c r="BD503" s="23" t="s">
        <v>26</v>
      </c>
      <c r="BE503" s="23" t="s">
        <v>11</v>
      </c>
      <c r="BF503" s="23" t="s">
        <v>112</v>
      </c>
      <c r="BG503" s="23" t="s">
        <v>11</v>
      </c>
      <c r="BH503" s="23" t="s">
        <v>17</v>
      </c>
      <c r="BI503" s="23" t="s">
        <v>26</v>
      </c>
      <c r="BJ503" s="23"/>
      <c r="BK503" s="23" t="s">
        <v>11</v>
      </c>
      <c r="BL503" s="23" t="s">
        <v>11</v>
      </c>
      <c r="BM503" s="23" t="s">
        <v>11</v>
      </c>
      <c r="BN503" s="23"/>
      <c r="BO503" s="24">
        <v>54.8</v>
      </c>
      <c r="BP503" s="24">
        <v>250.3</v>
      </c>
      <c r="BQ503" s="24">
        <v>200</v>
      </c>
      <c r="BR503" s="24">
        <v>207.1</v>
      </c>
      <c r="BS503" s="24">
        <v>200</v>
      </c>
      <c r="BT503" s="23"/>
      <c r="BU503" s="23"/>
      <c r="BV503" s="24">
        <v>16.25</v>
      </c>
      <c r="BW503" s="24">
        <v>0.28000000000000003</v>
      </c>
      <c r="BX503" s="23"/>
      <c r="BY503" s="24">
        <v>0.18</v>
      </c>
      <c r="BZ503" s="27">
        <v>0.28000000000000003</v>
      </c>
      <c r="CA503" s="27">
        <v>0.18</v>
      </c>
      <c r="CB503" s="25"/>
      <c r="CC503" s="25"/>
      <c r="CD503" s="28">
        <v>16.23</v>
      </c>
      <c r="CE503" s="28">
        <v>0.28000000000000003</v>
      </c>
      <c r="CF503" s="25"/>
      <c r="CG503" s="28">
        <v>0.19</v>
      </c>
      <c r="CH503" s="28">
        <v>21.1</v>
      </c>
      <c r="CI503" s="28">
        <v>0.5</v>
      </c>
      <c r="CJ503" s="28">
        <v>0.5</v>
      </c>
      <c r="CK503" s="28">
        <v>0</v>
      </c>
      <c r="CL503" s="28">
        <v>0</v>
      </c>
      <c r="CM503" s="28">
        <v>0.5</v>
      </c>
      <c r="CN503" s="25"/>
      <c r="CO503" s="28">
        <v>0</v>
      </c>
      <c r="CP503" s="30" t="s">
        <v>5</v>
      </c>
      <c r="CQ503" s="8">
        <f t="shared" si="78"/>
        <v>10470.516962843294</v>
      </c>
      <c r="CR503" s="8">
        <f t="shared" si="79"/>
        <v>22</v>
      </c>
      <c r="CS503" s="8">
        <f t="shared" si="80"/>
        <v>2.5</v>
      </c>
      <c r="CT503" s="8">
        <f t="shared" si="81"/>
        <v>30</v>
      </c>
      <c r="CU503" s="8">
        <f t="shared" si="82"/>
        <v>200</v>
      </c>
      <c r="CV503" s="10">
        <f t="shared" si="83"/>
        <v>49579.424000000006</v>
      </c>
      <c r="CW503" s="10">
        <f t="shared" si="86"/>
        <v>49.579424000000003</v>
      </c>
      <c r="CX503" s="8" t="str">
        <f t="shared" si="84"/>
        <v>No</v>
      </c>
      <c r="CY503" s="30" t="s">
        <v>11</v>
      </c>
      <c r="CZ503" s="30" t="s">
        <v>11</v>
      </c>
      <c r="DA503" s="31" t="s">
        <v>11</v>
      </c>
      <c r="DB503" s="31" t="s">
        <v>11</v>
      </c>
      <c r="DC503" s="8" t="str">
        <f t="shared" si="85"/>
        <v>No</v>
      </c>
      <c r="DD503" s="8" t="s">
        <v>11</v>
      </c>
      <c r="DE503" s="30" t="s">
        <v>11</v>
      </c>
      <c r="DF503" s="10">
        <f t="shared" si="87"/>
        <v>51.416820000000008</v>
      </c>
      <c r="DG503" s="9">
        <f>IF(S503&lt;Monitors!$H$4,(S503*Monitors!$I$4)+Monitors!$J$4,IF(S503&lt;Monitors!$H$5,(S503*Monitors!$I$5)+Monitors!$J$5,IF(S503&lt;Monitors!$H$6,(S503*Monitors!$I$6)+Monitors!$J$6,IF(S503&lt;Monitors!$H$7,(Monitors!$I$7*S503)+Monitors!$J$7,IF(S503&lt;Monitors!$H$8,(S503*Monitors!$I$8)+Monitors!$J$8,IF(S503&lt;Monitors!$H$9,(S503*Monitors!$I$9)+Monitors!$J$9,IF(S503&lt;Monitors!$H$10,(S503*Monitors!$I$10)+Monitors!$J$10,IF(S503&lt;Monitors!$H$11,(S503*Monitors!$I$11)+Monitors!$J$11,Monitors!$J$12))))))))</f>
        <v>37.903999999999996</v>
      </c>
      <c r="DH503" s="10">
        <f>$DF503-(Monitors!$B$4*'All Data'!$W503)</f>
        <v>38.70320000000001</v>
      </c>
      <c r="DI503" s="10">
        <f>IF($CX503="Yes",DH503-(Monitors!$E$4*(DG503+(Monitors!$B$4*'All Data'!$W503))),'All Data'!DH503)</f>
        <v>38.70320000000001</v>
      </c>
      <c r="DJ503" s="10">
        <f>IF(DD503="Yes",'All Data'!DI503-(DG503*Monitors!$C$4),'All Data'!DI503)</f>
        <v>38.70320000000001</v>
      </c>
      <c r="DK503" s="10">
        <f>IF($DE503="Yes",DJ503-(DG503*Monitors!$D$4),'All Data'!DJ503)</f>
        <v>38.70320000000001</v>
      </c>
      <c r="DL503" s="10">
        <f>IF($CZ503="Yes",DK503-Monitors!$C$7,'All Data'!DK503)</f>
        <v>38.70320000000001</v>
      </c>
      <c r="DM503" s="10">
        <f>IF($DA503="Yes",DL503-Monitors!$D$7,'All Data'!DL503)</f>
        <v>38.70320000000001</v>
      </c>
      <c r="DN503" s="10">
        <f>IF(DB503="Yes",DM503-((DG503+(W503*Monitors!$B$4))*Monitors!$F$4),'All Data'!DM503)</f>
        <v>38.70320000000001</v>
      </c>
      <c r="DO503" s="8" t="str">
        <f t="shared" si="88"/>
        <v>No</v>
      </c>
      <c r="DP503" s="10">
        <v>1.9831769600000004</v>
      </c>
      <c r="DQ503" s="10">
        <v>14.26682304</v>
      </c>
      <c r="DR503" s="10">
        <v>14.26682304</v>
      </c>
      <c r="DS503" s="9">
        <v>18.856837669479766</v>
      </c>
      <c r="DT503" s="9" t="s">
        <v>23</v>
      </c>
      <c r="DU503" s="14">
        <v>0</v>
      </c>
    </row>
    <row r="504" spans="1:125" ht="18" customHeight="1">
      <c r="A504" s="29">
        <v>503</v>
      </c>
      <c r="B504" s="29">
        <v>52</v>
      </c>
      <c r="C504" s="29">
        <v>1350</v>
      </c>
      <c r="D504" s="21">
        <v>41665</v>
      </c>
      <c r="E504" s="21">
        <v>41653</v>
      </c>
      <c r="F504" s="21">
        <v>41694</v>
      </c>
      <c r="G504" s="20" t="s">
        <v>4</v>
      </c>
      <c r="H504" s="20" t="s">
        <v>26</v>
      </c>
      <c r="I504" s="22">
        <v>6</v>
      </c>
      <c r="J504" s="20" t="s">
        <v>5</v>
      </c>
      <c r="K504" s="20" t="s">
        <v>26</v>
      </c>
      <c r="L504" s="20" t="s">
        <v>27</v>
      </c>
      <c r="M504" s="23" t="s">
        <v>27</v>
      </c>
      <c r="N504" s="23" t="s">
        <v>7</v>
      </c>
      <c r="O504" s="23" t="s">
        <v>26</v>
      </c>
      <c r="P504" s="24">
        <v>10.6</v>
      </c>
      <c r="Q504" s="24">
        <v>18.8</v>
      </c>
      <c r="R504" s="24">
        <v>21.5</v>
      </c>
      <c r="S504" s="24">
        <v>197.97</v>
      </c>
      <c r="T504" s="24">
        <v>1.78</v>
      </c>
      <c r="U504" s="24">
        <v>1080</v>
      </c>
      <c r="V504" s="24">
        <v>1920</v>
      </c>
      <c r="W504" s="24">
        <v>2.0739999999999998</v>
      </c>
      <c r="X504" s="23" t="s">
        <v>47</v>
      </c>
      <c r="Y504" s="23" t="s">
        <v>47</v>
      </c>
      <c r="Z504" s="24">
        <v>10471</v>
      </c>
      <c r="AA504" s="24">
        <v>60</v>
      </c>
      <c r="AB504" s="24">
        <v>178</v>
      </c>
      <c r="AC504" s="24">
        <v>178</v>
      </c>
      <c r="AD504" s="23" t="s">
        <v>28</v>
      </c>
      <c r="AE504" s="23" t="s">
        <v>23</v>
      </c>
      <c r="AF504" s="23" t="s">
        <v>11</v>
      </c>
      <c r="AG504" s="23" t="s">
        <v>26</v>
      </c>
      <c r="AH504" s="23" t="s">
        <v>26</v>
      </c>
      <c r="AI504" s="23" t="s">
        <v>12</v>
      </c>
      <c r="AJ504" s="23" t="s">
        <v>11</v>
      </c>
      <c r="AK504" s="23" t="s">
        <v>23</v>
      </c>
      <c r="AL504" s="23" t="s">
        <v>51</v>
      </c>
      <c r="AM504" s="23" t="s">
        <v>14</v>
      </c>
      <c r="AN504" s="23" t="s">
        <v>14</v>
      </c>
      <c r="AO504" s="23" t="s">
        <v>14</v>
      </c>
      <c r="AP504" s="23" t="s">
        <v>14</v>
      </c>
      <c r="AQ504" s="23" t="s">
        <v>14</v>
      </c>
      <c r="AR504" s="23"/>
      <c r="AS504" s="23" t="s">
        <v>51</v>
      </c>
      <c r="AT504" s="23" t="s">
        <v>14</v>
      </c>
      <c r="AU504" s="23" t="s">
        <v>14</v>
      </c>
      <c r="AV504" s="25" t="s">
        <v>14</v>
      </c>
      <c r="AW504" s="25" t="s">
        <v>14</v>
      </c>
      <c r="AX504" s="26">
        <v>21.5</v>
      </c>
      <c r="AY504" s="26">
        <v>197.97</v>
      </c>
      <c r="AZ504" s="25" t="s">
        <v>14</v>
      </c>
      <c r="BA504" s="25" t="s">
        <v>14</v>
      </c>
      <c r="BB504" s="23" t="s">
        <v>14</v>
      </c>
      <c r="BC504" s="23" t="s">
        <v>15</v>
      </c>
      <c r="BD504" s="23" t="s">
        <v>14</v>
      </c>
      <c r="BE504" s="23" t="s">
        <v>11</v>
      </c>
      <c r="BF504" s="23" t="s">
        <v>55</v>
      </c>
      <c r="BG504" s="23" t="s">
        <v>11</v>
      </c>
      <c r="BH504" s="23" t="s">
        <v>17</v>
      </c>
      <c r="BI504" s="23" t="s">
        <v>14</v>
      </c>
      <c r="BJ504" s="23"/>
      <c r="BK504" s="23" t="s">
        <v>11</v>
      </c>
      <c r="BL504" s="23" t="s">
        <v>11</v>
      </c>
      <c r="BM504" s="23" t="s">
        <v>11</v>
      </c>
      <c r="BN504" s="23"/>
      <c r="BO504" s="24">
        <v>12.5</v>
      </c>
      <c r="BP504" s="24">
        <v>260</v>
      </c>
      <c r="BQ504" s="24">
        <v>250</v>
      </c>
      <c r="BR504" s="24">
        <v>238</v>
      </c>
      <c r="BS504" s="24">
        <v>200</v>
      </c>
      <c r="BT504" s="23"/>
      <c r="BU504" s="23"/>
      <c r="BV504" s="24">
        <v>16.25</v>
      </c>
      <c r="BW504" s="24">
        <v>0.22</v>
      </c>
      <c r="BX504" s="23"/>
      <c r="BY504" s="24">
        <v>0.18</v>
      </c>
      <c r="BZ504" s="27">
        <v>0.22</v>
      </c>
      <c r="CA504" s="27">
        <v>0.18</v>
      </c>
      <c r="CB504" s="25"/>
      <c r="CC504" s="25"/>
      <c r="CD504" s="28">
        <v>16.309999999999999</v>
      </c>
      <c r="CE504" s="28">
        <v>0.26</v>
      </c>
      <c r="CF504" s="25"/>
      <c r="CG504" s="28">
        <v>0.22</v>
      </c>
      <c r="CH504" s="28">
        <v>21.1</v>
      </c>
      <c r="CI504" s="28">
        <v>0.5</v>
      </c>
      <c r="CJ504" s="28">
        <v>0.5</v>
      </c>
      <c r="CK504" s="28">
        <v>0</v>
      </c>
      <c r="CL504" s="28">
        <v>0</v>
      </c>
      <c r="CM504" s="28">
        <v>0.51</v>
      </c>
      <c r="CN504" s="25"/>
      <c r="CO504" s="28">
        <v>0</v>
      </c>
      <c r="CP504" s="30" t="s">
        <v>5</v>
      </c>
      <c r="CQ504" s="8">
        <f t="shared" si="78"/>
        <v>10476.334798201746</v>
      </c>
      <c r="CR504" s="8">
        <f t="shared" si="79"/>
        <v>22</v>
      </c>
      <c r="CS504" s="8">
        <f t="shared" si="80"/>
        <v>2.5</v>
      </c>
      <c r="CT504" s="8">
        <f t="shared" si="81"/>
        <v>30</v>
      </c>
      <c r="CU504" s="8">
        <f t="shared" si="82"/>
        <v>200</v>
      </c>
      <c r="CV504" s="10">
        <f t="shared" si="83"/>
        <v>51472.2</v>
      </c>
      <c r="CW504" s="10">
        <f t="shared" si="86"/>
        <v>51.472199999999994</v>
      </c>
      <c r="CX504" s="8" t="str">
        <f t="shared" si="84"/>
        <v>No</v>
      </c>
      <c r="CY504" s="30" t="s">
        <v>11</v>
      </c>
      <c r="CZ504" s="30" t="s">
        <v>11</v>
      </c>
      <c r="DA504" s="31" t="s">
        <v>11</v>
      </c>
      <c r="DB504" s="31" t="s">
        <v>11</v>
      </c>
      <c r="DC504" s="8" t="str">
        <f t="shared" si="85"/>
        <v>No</v>
      </c>
      <c r="DD504" s="8" t="s">
        <v>11</v>
      </c>
      <c r="DE504" s="30" t="s">
        <v>11</v>
      </c>
      <c r="DF504" s="10">
        <f t="shared" si="87"/>
        <v>51.075180000000003</v>
      </c>
      <c r="DG504" s="9">
        <f>IF(S504&lt;Monitors!$H$4,(S504*Monitors!$I$4)+Monitors!$J$4,IF(S504&lt;Monitors!$H$5,(S504*Monitors!$I$5)+Monitors!$J$5,IF(S504&lt;Monitors!$H$6,(S504*Monitors!$I$6)+Monitors!$J$6,IF(S504&lt;Monitors!$H$7,(Monitors!$I$7*S504)+Monitors!$J$7,IF(S504&lt;Monitors!$H$8,(S504*Monitors!$I$8)+Monitors!$J$8,IF(S504&lt;Monitors!$H$9,(S504*Monitors!$I$9)+Monitors!$J$9,IF(S504&lt;Monitors!$H$10,(S504*Monitors!$I$10)+Monitors!$J$10,IF(S504&lt;Monitors!$H$11,(S504*Monitors!$I$11)+Monitors!$J$11,Monitors!$J$12))))))))</f>
        <v>37.898499999999999</v>
      </c>
      <c r="DH504" s="10">
        <f>$DF504-(Monitors!$B$4*'All Data'!$W504)</f>
        <v>38.361560000000004</v>
      </c>
      <c r="DI504" s="10">
        <f>IF($CX504="Yes",DH504-(Monitors!$E$4*(DG504+(Monitors!$B$4*'All Data'!$W504))),'All Data'!DH504)</f>
        <v>38.361560000000004</v>
      </c>
      <c r="DJ504" s="10">
        <f>IF(DD504="Yes",'All Data'!DI504-(DG504*Monitors!$C$4),'All Data'!DI504)</f>
        <v>38.361560000000004</v>
      </c>
      <c r="DK504" s="10">
        <f>IF($DE504="Yes",DJ504-(DG504*Monitors!$D$4),'All Data'!DJ504)</f>
        <v>38.361560000000004</v>
      </c>
      <c r="DL504" s="10">
        <f>IF($CZ504="Yes",DK504-Monitors!$C$7,'All Data'!DK504)</f>
        <v>38.361560000000004</v>
      </c>
      <c r="DM504" s="10">
        <f>IF($DA504="Yes",DL504-Monitors!$D$7,'All Data'!DL504)</f>
        <v>38.361560000000004</v>
      </c>
      <c r="DN504" s="10">
        <f>IF(DB504="Yes",DM504-((DG504+(W504*Monitors!$B$4))*Monitors!$F$4),'All Data'!DM504)</f>
        <v>38.361560000000004</v>
      </c>
      <c r="DO504" s="8" t="str">
        <f t="shared" si="88"/>
        <v>No</v>
      </c>
      <c r="DP504" s="10">
        <v>2.0588880000000001</v>
      </c>
      <c r="DQ504" s="10">
        <v>14.191112</v>
      </c>
      <c r="DR504" s="10">
        <v>14.191112</v>
      </c>
      <c r="DS504" s="9">
        <v>18.846487808484106</v>
      </c>
      <c r="DT504" s="9" t="s">
        <v>23</v>
      </c>
      <c r="DU504" s="14">
        <v>0</v>
      </c>
    </row>
    <row r="505" spans="1:125" ht="18" customHeight="1">
      <c r="A505" s="29">
        <v>504</v>
      </c>
      <c r="B505" s="29">
        <v>14</v>
      </c>
      <c r="C505" s="29">
        <v>93</v>
      </c>
      <c r="D505" s="21">
        <v>41913</v>
      </c>
      <c r="E505" s="21">
        <v>41889</v>
      </c>
      <c r="F505" s="21">
        <v>41921</v>
      </c>
      <c r="G505" s="20" t="s">
        <v>4</v>
      </c>
      <c r="H505" s="20"/>
      <c r="I505" s="22">
        <v>6</v>
      </c>
      <c r="J505" s="20" t="s">
        <v>5</v>
      </c>
      <c r="K505" s="20"/>
      <c r="L505" s="20" t="s">
        <v>6</v>
      </c>
      <c r="M505" s="23"/>
      <c r="N505" s="23" t="s">
        <v>7</v>
      </c>
      <c r="O505" s="23"/>
      <c r="P505" s="24">
        <v>10.6</v>
      </c>
      <c r="Q505" s="24">
        <v>18.8</v>
      </c>
      <c r="R505" s="24">
        <v>21.5</v>
      </c>
      <c r="S505" s="24">
        <v>198.1</v>
      </c>
      <c r="T505" s="24">
        <v>1.78</v>
      </c>
      <c r="U505" s="24">
        <v>1080</v>
      </c>
      <c r="V505" s="24">
        <v>1920</v>
      </c>
      <c r="W505" s="24">
        <v>2.0739999999999998</v>
      </c>
      <c r="X505" s="23" t="s">
        <v>47</v>
      </c>
      <c r="Y505" s="23" t="s">
        <v>47</v>
      </c>
      <c r="Z505" s="24">
        <v>10469</v>
      </c>
      <c r="AA505" s="24">
        <v>60</v>
      </c>
      <c r="AB505" s="24">
        <v>170</v>
      </c>
      <c r="AC505" s="24">
        <v>160</v>
      </c>
      <c r="AD505" s="23" t="s">
        <v>10</v>
      </c>
      <c r="AE505" s="23" t="s">
        <v>11</v>
      </c>
      <c r="AF505" s="23" t="s">
        <v>11</v>
      </c>
      <c r="AG505" s="23"/>
      <c r="AH505" s="23"/>
      <c r="AI505" s="23" t="s">
        <v>12</v>
      </c>
      <c r="AJ505" s="23" t="s">
        <v>11</v>
      </c>
      <c r="AK505" s="23" t="s">
        <v>11</v>
      </c>
      <c r="AL505" s="23" t="s">
        <v>145</v>
      </c>
      <c r="AM505" s="23" t="s">
        <v>683</v>
      </c>
      <c r="AN505" s="23" t="s">
        <v>14</v>
      </c>
      <c r="AO505" s="23"/>
      <c r="AP505" s="23" t="s">
        <v>14</v>
      </c>
      <c r="AQ505" s="23"/>
      <c r="AR505" s="23"/>
      <c r="AS505" s="23" t="s">
        <v>145</v>
      </c>
      <c r="AT505" s="23" t="s">
        <v>683</v>
      </c>
      <c r="AU505" s="23" t="s">
        <v>14</v>
      </c>
      <c r="AV505" s="25"/>
      <c r="AW505" s="25"/>
      <c r="AX505" s="26">
        <v>21.5</v>
      </c>
      <c r="AY505" s="26">
        <v>198.1</v>
      </c>
      <c r="AZ505" s="25" t="s">
        <v>14</v>
      </c>
      <c r="BA505" s="25" t="s">
        <v>14</v>
      </c>
      <c r="BB505" s="23"/>
      <c r="BC505" s="23" t="s">
        <v>15</v>
      </c>
      <c r="BD505" s="23"/>
      <c r="BE505" s="23" t="s">
        <v>11</v>
      </c>
      <c r="BF505" s="23" t="s">
        <v>403</v>
      </c>
      <c r="BG505" s="23" t="s">
        <v>11</v>
      </c>
      <c r="BH505" s="23" t="s">
        <v>17</v>
      </c>
      <c r="BI505" s="23"/>
      <c r="BJ505" s="23" t="s">
        <v>18</v>
      </c>
      <c r="BK505" s="23" t="s">
        <v>11</v>
      </c>
      <c r="BL505" s="23" t="s">
        <v>11</v>
      </c>
      <c r="BM505" s="23"/>
      <c r="BN505" s="23"/>
      <c r="BO505" s="24">
        <v>6.8</v>
      </c>
      <c r="BP505" s="24">
        <v>297.5</v>
      </c>
      <c r="BQ505" s="24">
        <v>250</v>
      </c>
      <c r="BR505" s="24">
        <v>233.5</v>
      </c>
      <c r="BS505" s="24">
        <v>201.2</v>
      </c>
      <c r="BT505" s="23"/>
      <c r="BU505" s="23"/>
      <c r="BV505" s="24">
        <v>16.260000000000002</v>
      </c>
      <c r="BW505" s="24">
        <v>0.24</v>
      </c>
      <c r="BX505" s="23"/>
      <c r="BY505" s="24">
        <v>0.11</v>
      </c>
      <c r="BZ505" s="27">
        <v>0.24</v>
      </c>
      <c r="CA505" s="27">
        <v>0.11</v>
      </c>
      <c r="CB505" s="25"/>
      <c r="CC505" s="25"/>
      <c r="CD505" s="28">
        <v>16.23</v>
      </c>
      <c r="CE505" s="28">
        <v>0.31</v>
      </c>
      <c r="CF505" s="25"/>
      <c r="CG505" s="28">
        <v>0.17</v>
      </c>
      <c r="CH505" s="28">
        <v>21.1</v>
      </c>
      <c r="CI505" s="28">
        <v>0.5</v>
      </c>
      <c r="CJ505" s="28">
        <v>0.5</v>
      </c>
      <c r="CK505" s="25"/>
      <c r="CL505" s="25"/>
      <c r="CM505" s="28">
        <v>0.56000000000000005</v>
      </c>
      <c r="CN505" s="25"/>
      <c r="CO505" s="28">
        <v>0</v>
      </c>
      <c r="CP505" s="30" t="s">
        <v>5</v>
      </c>
      <c r="CQ505" s="8">
        <f t="shared" si="78"/>
        <v>10469.459868753154</v>
      </c>
      <c r="CR505" s="8">
        <f t="shared" si="79"/>
        <v>22</v>
      </c>
      <c r="CS505" s="8">
        <f t="shared" si="80"/>
        <v>2.5</v>
      </c>
      <c r="CT505" s="8">
        <f t="shared" si="81"/>
        <v>30</v>
      </c>
      <c r="CU505" s="8">
        <f t="shared" si="82"/>
        <v>200</v>
      </c>
      <c r="CV505" s="10">
        <f t="shared" si="83"/>
        <v>58934.75</v>
      </c>
      <c r="CW505" s="10">
        <f t="shared" si="86"/>
        <v>58.934750000000001</v>
      </c>
      <c r="CX505" s="8" t="str">
        <f t="shared" si="84"/>
        <v>No</v>
      </c>
      <c r="CY505" s="30" t="s">
        <v>11</v>
      </c>
      <c r="CZ505" s="30" t="s">
        <v>11</v>
      </c>
      <c r="DA505" s="31" t="s">
        <v>11</v>
      </c>
      <c r="DB505" s="31" t="s">
        <v>11</v>
      </c>
      <c r="DC505" s="8" t="str">
        <f t="shared" si="85"/>
        <v>No</v>
      </c>
      <c r="DD505" s="8" t="s">
        <v>11</v>
      </c>
      <c r="DE505" s="30" t="s">
        <v>11</v>
      </c>
      <c r="DF505" s="10">
        <f t="shared" si="87"/>
        <v>51.219719999999995</v>
      </c>
      <c r="DG505" s="9">
        <f>IF(S505&lt;Monitors!$H$4,(S505*Monitors!$I$4)+Monitors!$J$4,IF(S505&lt;Monitors!$H$5,(S505*Monitors!$I$5)+Monitors!$J$5,IF(S505&lt;Monitors!$H$6,(S505*Monitors!$I$6)+Monitors!$J$6,IF(S505&lt;Monitors!$H$7,(Monitors!$I$7*S505)+Monitors!$J$7,IF(S505&lt;Monitors!$H$8,(S505*Monitors!$I$8)+Monitors!$J$8,IF(S505&lt;Monitors!$H$9,(S505*Monitors!$I$9)+Monitors!$J$9,IF(S505&lt;Monitors!$H$10,(S505*Monitors!$I$10)+Monitors!$J$10,IF(S505&lt;Monitors!$H$11,(S505*Monitors!$I$11)+Monitors!$J$11,Monitors!$J$12))))))))</f>
        <v>37.905000000000001</v>
      </c>
      <c r="DH505" s="10">
        <f>$DF505-(Monitors!$B$4*'All Data'!$W505)</f>
        <v>38.506099999999996</v>
      </c>
      <c r="DI505" s="10">
        <f>IF($CX505="Yes",DH505-(Monitors!$E$4*(DG505+(Monitors!$B$4*'All Data'!$W505))),'All Data'!DH505)</f>
        <v>38.506099999999996</v>
      </c>
      <c r="DJ505" s="10">
        <f>IF(DD505="Yes",'All Data'!DI505-(DG505*Monitors!$C$4),'All Data'!DI505)</f>
        <v>38.506099999999996</v>
      </c>
      <c r="DK505" s="10">
        <f>IF($DE505="Yes",DJ505-(DG505*Monitors!$D$4),'All Data'!DJ505)</f>
        <v>38.506099999999996</v>
      </c>
      <c r="DL505" s="10">
        <f>IF($CZ505="Yes",DK505-Monitors!$C$7,'All Data'!DK505)</f>
        <v>38.506099999999996</v>
      </c>
      <c r="DM505" s="10">
        <f>IF($DA505="Yes",DL505-Monitors!$D$7,'All Data'!DL505)</f>
        <v>38.506099999999996</v>
      </c>
      <c r="DN505" s="10">
        <f>IF(DB505="Yes",DM505-((DG505+(W505*Monitors!$B$4))*Monitors!$F$4),'All Data'!DM505)</f>
        <v>38.506099999999996</v>
      </c>
      <c r="DO505" s="8" t="str">
        <f t="shared" si="88"/>
        <v>No</v>
      </c>
      <c r="DP505" s="10">
        <v>2.3573900000000001</v>
      </c>
      <c r="DQ505" s="10">
        <v>13.902610000000001</v>
      </c>
      <c r="DR505" s="10">
        <v>13.902610000000001</v>
      </c>
      <c r="DS505" s="9">
        <v>18.858719441248546</v>
      </c>
      <c r="DT505" s="9" t="s">
        <v>23</v>
      </c>
      <c r="DU505" s="14">
        <v>0</v>
      </c>
    </row>
    <row r="506" spans="1:125" ht="18" customHeight="1">
      <c r="A506" s="29">
        <v>505</v>
      </c>
      <c r="B506" s="29">
        <v>38</v>
      </c>
      <c r="C506" s="29">
        <v>1114</v>
      </c>
      <c r="D506" s="21">
        <v>41340</v>
      </c>
      <c r="E506" s="21">
        <v>41325</v>
      </c>
      <c r="F506" s="21">
        <v>41337</v>
      </c>
      <c r="G506" s="20" t="s">
        <v>4</v>
      </c>
      <c r="H506" s="20"/>
      <c r="I506" s="22">
        <v>6</v>
      </c>
      <c r="J506" s="20" t="s">
        <v>5</v>
      </c>
      <c r="K506" s="20"/>
      <c r="L506" s="20" t="s">
        <v>6</v>
      </c>
      <c r="M506" s="23"/>
      <c r="N506" s="23" t="s">
        <v>7</v>
      </c>
      <c r="O506" s="23"/>
      <c r="P506" s="24">
        <v>11.6</v>
      </c>
      <c r="Q506" s="24">
        <v>20.6</v>
      </c>
      <c r="R506" s="24">
        <v>23.6</v>
      </c>
      <c r="S506" s="24">
        <v>237.8</v>
      </c>
      <c r="T506" s="24">
        <v>1.78</v>
      </c>
      <c r="U506" s="24">
        <v>1080</v>
      </c>
      <c r="V506" s="24">
        <v>1920</v>
      </c>
      <c r="W506" s="24">
        <v>2.0739999999999998</v>
      </c>
      <c r="X506" s="23" t="s">
        <v>47</v>
      </c>
      <c r="Y506" s="23" t="s">
        <v>47</v>
      </c>
      <c r="Z506" s="24">
        <v>8720</v>
      </c>
      <c r="AA506" s="24">
        <v>60</v>
      </c>
      <c r="AB506" s="24">
        <v>170</v>
      </c>
      <c r="AC506" s="24">
        <v>160</v>
      </c>
      <c r="AD506" s="23" t="s">
        <v>10</v>
      </c>
      <c r="AE506" s="23" t="s">
        <v>11</v>
      </c>
      <c r="AF506" s="23" t="s">
        <v>11</v>
      </c>
      <c r="AG506" s="23"/>
      <c r="AH506" s="23"/>
      <c r="AI506" s="23" t="s">
        <v>57</v>
      </c>
      <c r="AJ506" s="23" t="s">
        <v>23</v>
      </c>
      <c r="AK506" s="23" t="s">
        <v>23</v>
      </c>
      <c r="AL506" s="23" t="s">
        <v>35</v>
      </c>
      <c r="AM506" s="23"/>
      <c r="AN506" s="23" t="s">
        <v>14</v>
      </c>
      <c r="AO506" s="23"/>
      <c r="AP506" s="23" t="s">
        <v>14</v>
      </c>
      <c r="AQ506" s="23"/>
      <c r="AR506" s="23"/>
      <c r="AS506" s="23" t="s">
        <v>35</v>
      </c>
      <c r="AT506" s="23"/>
      <c r="AU506" s="23" t="s">
        <v>14</v>
      </c>
      <c r="AV506" s="25"/>
      <c r="AW506" s="25"/>
      <c r="AX506" s="26">
        <v>23.6</v>
      </c>
      <c r="AY506" s="26">
        <v>237.8</v>
      </c>
      <c r="AZ506" s="25" t="s">
        <v>14</v>
      </c>
      <c r="BA506" s="25" t="s">
        <v>14</v>
      </c>
      <c r="BB506" s="23"/>
      <c r="BC506" s="23" t="s">
        <v>15</v>
      </c>
      <c r="BD506" s="23"/>
      <c r="BE506" s="23" t="s">
        <v>11</v>
      </c>
      <c r="BF506" s="23" t="s">
        <v>951</v>
      </c>
      <c r="BG506" s="23" t="s">
        <v>11</v>
      </c>
      <c r="BH506" s="23" t="s">
        <v>17</v>
      </c>
      <c r="BI506" s="23"/>
      <c r="BJ506" s="23" t="s">
        <v>272</v>
      </c>
      <c r="BK506" s="23" t="s">
        <v>11</v>
      </c>
      <c r="BL506" s="23" t="s">
        <v>11</v>
      </c>
      <c r="BM506" s="23"/>
      <c r="BN506" s="23"/>
      <c r="BO506" s="24">
        <v>24.2</v>
      </c>
      <c r="BP506" s="24">
        <v>300</v>
      </c>
      <c r="BQ506" s="24">
        <v>300</v>
      </c>
      <c r="BR506" s="24">
        <v>294</v>
      </c>
      <c r="BS506" s="24">
        <v>200</v>
      </c>
      <c r="BT506" s="23"/>
      <c r="BU506" s="23"/>
      <c r="BV506" s="24">
        <v>16.27</v>
      </c>
      <c r="BW506" s="24">
        <v>0.2</v>
      </c>
      <c r="BX506" s="23"/>
      <c r="BY506" s="24">
        <v>0.19</v>
      </c>
      <c r="BZ506" s="27">
        <v>0.2</v>
      </c>
      <c r="CA506" s="27">
        <v>0.19</v>
      </c>
      <c r="CB506" s="25"/>
      <c r="CC506" s="25"/>
      <c r="CD506" s="28">
        <v>16.309999999999999</v>
      </c>
      <c r="CE506" s="28">
        <v>0.25</v>
      </c>
      <c r="CF506" s="25"/>
      <c r="CG506" s="28">
        <v>0.25</v>
      </c>
      <c r="CH506" s="28">
        <v>22.7</v>
      </c>
      <c r="CI506" s="28">
        <v>0.5</v>
      </c>
      <c r="CJ506" s="28">
        <v>0.5</v>
      </c>
      <c r="CK506" s="25"/>
      <c r="CL506" s="25"/>
      <c r="CM506" s="28">
        <v>0.51</v>
      </c>
      <c r="CN506" s="25"/>
      <c r="CO506" s="28">
        <v>0</v>
      </c>
      <c r="CP506" s="30" t="s">
        <v>5</v>
      </c>
      <c r="CQ506" s="8">
        <f t="shared" si="78"/>
        <v>8721.6148023549194</v>
      </c>
      <c r="CR506" s="8">
        <f t="shared" si="79"/>
        <v>24</v>
      </c>
      <c r="CS506" s="8">
        <f t="shared" si="80"/>
        <v>2.5</v>
      </c>
      <c r="CT506" s="8">
        <f t="shared" si="81"/>
        <v>30</v>
      </c>
      <c r="CU506" s="8">
        <f t="shared" si="82"/>
        <v>300</v>
      </c>
      <c r="CV506" s="10">
        <f t="shared" si="83"/>
        <v>71340</v>
      </c>
      <c r="CW506" s="10">
        <f t="shared" si="86"/>
        <v>71.34</v>
      </c>
      <c r="CX506" s="8" t="str">
        <f t="shared" si="84"/>
        <v>No</v>
      </c>
      <c r="CY506" s="30" t="s">
        <v>11</v>
      </c>
      <c r="CZ506" s="30" t="s">
        <v>11</v>
      </c>
      <c r="DA506" s="31" t="s">
        <v>11</v>
      </c>
      <c r="DB506" s="31" t="s">
        <v>11</v>
      </c>
      <c r="DC506" s="8" t="str">
        <f t="shared" si="85"/>
        <v>No</v>
      </c>
      <c r="DD506" s="8" t="s">
        <v>11</v>
      </c>
      <c r="DE506" s="30" t="s">
        <v>11</v>
      </c>
      <c r="DF506" s="10">
        <f t="shared" si="87"/>
        <v>51.022619999999996</v>
      </c>
      <c r="DG506" s="9">
        <f>IF(S506&lt;Monitors!$H$4,(S506*Monitors!$I$4)+Monitors!$J$4,IF(S506&lt;Monitors!$H$5,(S506*Monitors!$I$5)+Monitors!$J$5,IF(S506&lt;Monitors!$H$6,(S506*Monitors!$I$6)+Monitors!$J$6,IF(S506&lt;Monitors!$H$7,(Monitors!$I$7*S506)+Monitors!$J$7,IF(S506&lt;Monitors!$H$8,(S506*Monitors!$I$8)+Monitors!$J$8,IF(S506&lt;Monitors!$H$9,(S506*Monitors!$I$9)+Monitors!$J$9,IF(S506&lt;Monitors!$H$10,(S506*Monitors!$I$10)+Monitors!$J$10,IF(S506&lt;Monitors!$H$11,(S506*Monitors!$I$11)+Monitors!$J$11,Monitors!$J$12))))))))</f>
        <v>40.56</v>
      </c>
      <c r="DH506" s="10">
        <f>$DF506-(Monitors!$B$4*'All Data'!$W506)</f>
        <v>38.308999999999997</v>
      </c>
      <c r="DI506" s="10">
        <f>IF($CX506="Yes",DH506-(Monitors!$E$4*(DG506+(Monitors!$B$4*'All Data'!$W506))),'All Data'!DH506)</f>
        <v>38.308999999999997</v>
      </c>
      <c r="DJ506" s="10">
        <f>IF(DD506="Yes",'All Data'!DI506-(DG506*Monitors!$C$4),'All Data'!DI506)</f>
        <v>38.308999999999997</v>
      </c>
      <c r="DK506" s="10">
        <f>IF($DE506="Yes",DJ506-(DG506*Monitors!$D$4),'All Data'!DJ506)</f>
        <v>38.308999999999997</v>
      </c>
      <c r="DL506" s="10">
        <f>IF($CZ506="Yes",DK506-Monitors!$C$7,'All Data'!DK506)</f>
        <v>38.308999999999997</v>
      </c>
      <c r="DM506" s="10">
        <f>IF($DA506="Yes",DL506-Monitors!$D$7,'All Data'!DL506)</f>
        <v>38.308999999999997</v>
      </c>
      <c r="DN506" s="10">
        <f>IF(DB506="Yes",DM506-((DG506+(W506*Monitors!$B$4))*Monitors!$F$4),'All Data'!DM506)</f>
        <v>38.308999999999997</v>
      </c>
      <c r="DO506" s="8" t="str">
        <f t="shared" si="88"/>
        <v>Yes</v>
      </c>
      <c r="DP506" s="10">
        <v>2.8536000000000001</v>
      </c>
      <c r="DQ506" s="10">
        <v>13.416399999999999</v>
      </c>
      <c r="DR506" s="10">
        <v>13.416399999999999</v>
      </c>
      <c r="DS506" s="9">
        <v>22.580007820069131</v>
      </c>
      <c r="DT506" s="9" t="s">
        <v>23</v>
      </c>
      <c r="DU506" s="14">
        <v>0</v>
      </c>
    </row>
    <row r="507" spans="1:125" ht="18" customHeight="1">
      <c r="A507" s="29">
        <v>506</v>
      </c>
      <c r="B507" s="29">
        <v>52</v>
      </c>
      <c r="C507" s="29">
        <v>1349</v>
      </c>
      <c r="D507" s="21">
        <v>41523</v>
      </c>
      <c r="E507" s="21">
        <v>41477</v>
      </c>
      <c r="F507" s="21">
        <v>41488</v>
      </c>
      <c r="G507" s="20" t="s">
        <v>4</v>
      </c>
      <c r="H507" s="20"/>
      <c r="I507" s="22">
        <v>6</v>
      </c>
      <c r="J507" s="20" t="s">
        <v>5</v>
      </c>
      <c r="K507" s="20"/>
      <c r="L507" s="20" t="s">
        <v>6</v>
      </c>
      <c r="M507" s="23"/>
      <c r="N507" s="23" t="s">
        <v>7</v>
      </c>
      <c r="O507" s="23"/>
      <c r="P507" s="24">
        <v>11.5</v>
      </c>
      <c r="Q507" s="24">
        <v>20.5</v>
      </c>
      <c r="R507" s="24">
        <v>23.6</v>
      </c>
      <c r="S507" s="24">
        <v>236.92</v>
      </c>
      <c r="T507" s="24">
        <v>1.78</v>
      </c>
      <c r="U507" s="24">
        <v>1080</v>
      </c>
      <c r="V507" s="24">
        <v>1920</v>
      </c>
      <c r="W507" s="24">
        <v>2.0739999999999998</v>
      </c>
      <c r="X507" s="23" t="s">
        <v>47</v>
      </c>
      <c r="Y507" s="23" t="s">
        <v>47</v>
      </c>
      <c r="Z507" s="24">
        <v>8752</v>
      </c>
      <c r="AA507" s="24">
        <v>60</v>
      </c>
      <c r="AB507" s="24">
        <v>170</v>
      </c>
      <c r="AC507" s="24">
        <v>160</v>
      </c>
      <c r="AD507" s="23" t="s">
        <v>96</v>
      </c>
      <c r="AE507" s="23" t="s">
        <v>11</v>
      </c>
      <c r="AF507" s="23" t="s">
        <v>11</v>
      </c>
      <c r="AG507" s="23"/>
      <c r="AH507" s="23"/>
      <c r="AI507" s="23" t="s">
        <v>12</v>
      </c>
      <c r="AJ507" s="23" t="s">
        <v>11</v>
      </c>
      <c r="AK507" s="23" t="s">
        <v>11</v>
      </c>
      <c r="AL507" s="23" t="s">
        <v>129</v>
      </c>
      <c r="AM507" s="23"/>
      <c r="AN507" s="23" t="s">
        <v>14</v>
      </c>
      <c r="AO507" s="23"/>
      <c r="AP507" s="23" t="s">
        <v>14</v>
      </c>
      <c r="AQ507" s="23"/>
      <c r="AR507" s="23"/>
      <c r="AS507" s="23" t="s">
        <v>129</v>
      </c>
      <c r="AT507" s="23"/>
      <c r="AU507" s="23" t="s">
        <v>14</v>
      </c>
      <c r="AV507" s="25"/>
      <c r="AW507" s="25"/>
      <c r="AX507" s="26">
        <v>23.6</v>
      </c>
      <c r="AY507" s="26">
        <v>236.92</v>
      </c>
      <c r="AZ507" s="25" t="s">
        <v>14</v>
      </c>
      <c r="BA507" s="25" t="s">
        <v>14</v>
      </c>
      <c r="BB507" s="23"/>
      <c r="BC507" s="23" t="s">
        <v>15</v>
      </c>
      <c r="BD507" s="23"/>
      <c r="BE507" s="23" t="s">
        <v>23</v>
      </c>
      <c r="BF507" s="23" t="s">
        <v>1011</v>
      </c>
      <c r="BG507" s="23" t="s">
        <v>11</v>
      </c>
      <c r="BH507" s="23" t="s">
        <v>17</v>
      </c>
      <c r="BI507" s="23"/>
      <c r="BJ507" s="23"/>
      <c r="BK507" s="23" t="s">
        <v>11</v>
      </c>
      <c r="BL507" s="23" t="s">
        <v>11</v>
      </c>
      <c r="BM507" s="23" t="s">
        <v>11</v>
      </c>
      <c r="BN507" s="23"/>
      <c r="BO507" s="24">
        <v>0.4</v>
      </c>
      <c r="BP507" s="24">
        <v>276.8</v>
      </c>
      <c r="BQ507" s="24">
        <v>250</v>
      </c>
      <c r="BR507" s="24">
        <v>236.4</v>
      </c>
      <c r="BS507" s="24">
        <v>200.5</v>
      </c>
      <c r="BT507" s="23"/>
      <c r="BU507" s="23"/>
      <c r="BV507" s="24">
        <v>16.27</v>
      </c>
      <c r="BW507" s="24">
        <v>0.13</v>
      </c>
      <c r="BX507" s="23"/>
      <c r="BY507" s="24">
        <v>0.11</v>
      </c>
      <c r="BZ507" s="27">
        <v>0.13</v>
      </c>
      <c r="CA507" s="27">
        <v>0.11</v>
      </c>
      <c r="CB507" s="25"/>
      <c r="CC507" s="25"/>
      <c r="CD507" s="28">
        <v>16.39</v>
      </c>
      <c r="CE507" s="28">
        <v>0.18</v>
      </c>
      <c r="CF507" s="25"/>
      <c r="CG507" s="28">
        <v>0.16</v>
      </c>
      <c r="CH507" s="28">
        <v>22.66</v>
      </c>
      <c r="CI507" s="28">
        <v>0.5</v>
      </c>
      <c r="CJ507" s="28">
        <v>0.5</v>
      </c>
      <c r="CK507" s="25"/>
      <c r="CL507" s="25"/>
      <c r="CM507" s="28">
        <v>0.54</v>
      </c>
      <c r="CN507" s="25"/>
      <c r="CO507" s="28">
        <v>0</v>
      </c>
      <c r="CP507" s="30" t="s">
        <v>5</v>
      </c>
      <c r="CQ507" s="8">
        <f t="shared" si="78"/>
        <v>8754.009792334964</v>
      </c>
      <c r="CR507" s="8">
        <f t="shared" si="79"/>
        <v>24</v>
      </c>
      <c r="CS507" s="8">
        <f t="shared" si="80"/>
        <v>2.5</v>
      </c>
      <c r="CT507" s="8">
        <f t="shared" si="81"/>
        <v>30</v>
      </c>
      <c r="CU507" s="8">
        <f t="shared" si="82"/>
        <v>200</v>
      </c>
      <c r="CV507" s="10">
        <f t="shared" si="83"/>
        <v>65579.456000000006</v>
      </c>
      <c r="CW507" s="10">
        <f t="shared" si="86"/>
        <v>65.579456000000008</v>
      </c>
      <c r="CX507" s="8" t="str">
        <f t="shared" si="84"/>
        <v>No</v>
      </c>
      <c r="CY507" s="30" t="s">
        <v>11</v>
      </c>
      <c r="CZ507" s="30" t="s">
        <v>11</v>
      </c>
      <c r="DA507" s="31" t="s">
        <v>11</v>
      </c>
      <c r="DB507" s="31" t="s">
        <v>11</v>
      </c>
      <c r="DC507" s="8" t="str">
        <f t="shared" si="85"/>
        <v>No</v>
      </c>
      <c r="DD507" s="8" t="s">
        <v>11</v>
      </c>
      <c r="DE507" s="30" t="s">
        <v>11</v>
      </c>
      <c r="DF507" s="10">
        <f t="shared" si="87"/>
        <v>50.624040000000001</v>
      </c>
      <c r="DG507" s="9">
        <f>IF(S507&lt;Monitors!$H$4,(S507*Monitors!$I$4)+Monitors!$J$4,IF(S507&lt;Monitors!$H$5,(S507*Monitors!$I$5)+Monitors!$J$5,IF(S507&lt;Monitors!$H$6,(S507*Monitors!$I$6)+Monitors!$J$6,IF(S507&lt;Monitors!$H$7,(Monitors!$I$7*S507)+Monitors!$J$7,IF(S507&lt;Monitors!$H$8,(S507*Monitors!$I$8)+Monitors!$J$8,IF(S507&lt;Monitors!$H$9,(S507*Monitors!$I$9)+Monitors!$J$9,IF(S507&lt;Monitors!$H$10,(S507*Monitors!$I$10)+Monitors!$J$10,IF(S507&lt;Monitors!$H$11,(S507*Monitors!$I$11)+Monitors!$J$11,Monitors!$J$12))))))))</f>
        <v>40.384</v>
      </c>
      <c r="DH507" s="10">
        <f>$DF507-(Monitors!$B$4*'All Data'!$W507)</f>
        <v>37.910420000000002</v>
      </c>
      <c r="DI507" s="10">
        <f>IF($CX507="Yes",DH507-(Monitors!$E$4*(DG507+(Monitors!$B$4*'All Data'!$W507))),'All Data'!DH507)</f>
        <v>37.910420000000002</v>
      </c>
      <c r="DJ507" s="10">
        <f>IF(DD507="Yes",'All Data'!DI507-(DG507*Monitors!$C$4),'All Data'!DI507)</f>
        <v>37.910420000000002</v>
      </c>
      <c r="DK507" s="10">
        <f>IF($DE507="Yes",DJ507-(DG507*Monitors!$D$4),'All Data'!DJ507)</f>
        <v>37.910420000000002</v>
      </c>
      <c r="DL507" s="10">
        <f>IF($CZ507="Yes",DK507-Monitors!$C$7,'All Data'!DK507)</f>
        <v>37.910420000000002</v>
      </c>
      <c r="DM507" s="10">
        <f>IF($DA507="Yes",DL507-Monitors!$D$7,'All Data'!DL507)</f>
        <v>37.910420000000002</v>
      </c>
      <c r="DN507" s="10">
        <f>IF(DB507="Yes",DM507-((DG507+(W507*Monitors!$B$4))*Monitors!$F$4),'All Data'!DM507)</f>
        <v>37.910420000000002</v>
      </c>
      <c r="DO507" s="8" t="str">
        <f t="shared" si="88"/>
        <v>Yes</v>
      </c>
      <c r="DP507" s="10">
        <v>2.6231782400000005</v>
      </c>
      <c r="DQ507" s="10">
        <v>13.646821759999998</v>
      </c>
      <c r="DR507" s="10">
        <v>13.646821759999998</v>
      </c>
      <c r="DS507" s="9">
        <v>22.497850054448531</v>
      </c>
      <c r="DT507" s="9" t="s">
        <v>23</v>
      </c>
      <c r="DU507" s="14">
        <v>0</v>
      </c>
    </row>
    <row r="508" spans="1:125" ht="18" customHeight="1">
      <c r="A508" s="29">
        <v>507</v>
      </c>
      <c r="B508" s="29">
        <v>52</v>
      </c>
      <c r="C508" s="29">
        <v>1344</v>
      </c>
      <c r="D508" s="21">
        <v>41055</v>
      </c>
      <c r="E508" s="21">
        <v>41432</v>
      </c>
      <c r="F508" s="21">
        <v>41445</v>
      </c>
      <c r="G508" s="20" t="s">
        <v>4</v>
      </c>
      <c r="H508" s="20" t="s">
        <v>26</v>
      </c>
      <c r="I508" s="22">
        <v>6</v>
      </c>
      <c r="J508" s="20" t="s">
        <v>5</v>
      </c>
      <c r="K508" s="20" t="s">
        <v>26</v>
      </c>
      <c r="L508" s="20" t="s">
        <v>27</v>
      </c>
      <c r="M508" s="23" t="s">
        <v>27</v>
      </c>
      <c r="N508" s="23" t="s">
        <v>7</v>
      </c>
      <c r="O508" s="23" t="s">
        <v>26</v>
      </c>
      <c r="P508" s="24">
        <v>11.5</v>
      </c>
      <c r="Q508" s="24">
        <v>20.5</v>
      </c>
      <c r="R508" s="24">
        <v>23.6</v>
      </c>
      <c r="S508" s="24">
        <v>235.75</v>
      </c>
      <c r="T508" s="24">
        <v>1.78</v>
      </c>
      <c r="U508" s="24">
        <v>1080</v>
      </c>
      <c r="V508" s="24">
        <v>1920</v>
      </c>
      <c r="W508" s="24">
        <v>2.0739999999999998</v>
      </c>
      <c r="X508" s="23" t="s">
        <v>47</v>
      </c>
      <c r="Y508" s="23" t="s">
        <v>47</v>
      </c>
      <c r="Z508" s="24">
        <v>8797</v>
      </c>
      <c r="AA508" s="24">
        <v>60</v>
      </c>
      <c r="AB508" s="24">
        <v>170</v>
      </c>
      <c r="AC508" s="24">
        <v>160</v>
      </c>
      <c r="AD508" s="23" t="s">
        <v>28</v>
      </c>
      <c r="AE508" s="23" t="s">
        <v>23</v>
      </c>
      <c r="AF508" s="23" t="s">
        <v>11</v>
      </c>
      <c r="AG508" s="23"/>
      <c r="AH508" s="23"/>
      <c r="AI508" s="23" t="s">
        <v>12</v>
      </c>
      <c r="AJ508" s="23" t="s">
        <v>11</v>
      </c>
      <c r="AK508" s="23" t="s">
        <v>23</v>
      </c>
      <c r="AL508" s="23" t="s">
        <v>25</v>
      </c>
      <c r="AM508" s="23" t="s">
        <v>26</v>
      </c>
      <c r="AN508" s="23" t="s">
        <v>14</v>
      </c>
      <c r="AO508" s="23" t="s">
        <v>26</v>
      </c>
      <c r="AP508" s="23" t="s">
        <v>14</v>
      </c>
      <c r="AQ508" s="23" t="s">
        <v>26</v>
      </c>
      <c r="AR508" s="23"/>
      <c r="AS508" s="23" t="s">
        <v>25</v>
      </c>
      <c r="AT508" s="23" t="s">
        <v>26</v>
      </c>
      <c r="AU508" s="23" t="s">
        <v>14</v>
      </c>
      <c r="AV508" s="25" t="s">
        <v>26</v>
      </c>
      <c r="AW508" s="25" t="s">
        <v>26</v>
      </c>
      <c r="AX508" s="26">
        <v>23.6</v>
      </c>
      <c r="AY508" s="26">
        <v>235.75</v>
      </c>
      <c r="AZ508" s="25" t="s">
        <v>14</v>
      </c>
      <c r="BA508" s="25" t="s">
        <v>14</v>
      </c>
      <c r="BB508" s="23" t="s">
        <v>26</v>
      </c>
      <c r="BC508" s="23" t="s">
        <v>15</v>
      </c>
      <c r="BD508" s="23" t="s">
        <v>26</v>
      </c>
      <c r="BE508" s="23" t="s">
        <v>11</v>
      </c>
      <c r="BF508" s="23" t="s">
        <v>287</v>
      </c>
      <c r="BG508" s="23" t="s">
        <v>11</v>
      </c>
      <c r="BH508" s="23" t="s">
        <v>17</v>
      </c>
      <c r="BI508" s="23" t="s">
        <v>26</v>
      </c>
      <c r="BJ508" s="23"/>
      <c r="BK508" s="23" t="s">
        <v>11</v>
      </c>
      <c r="BL508" s="23" t="s">
        <v>11</v>
      </c>
      <c r="BM508" s="23" t="s">
        <v>11</v>
      </c>
      <c r="BN508" s="23"/>
      <c r="BO508" s="24">
        <v>15.5</v>
      </c>
      <c r="BP508" s="24">
        <v>338</v>
      </c>
      <c r="BQ508" s="24">
        <v>338</v>
      </c>
      <c r="BR508" s="24">
        <v>295</v>
      </c>
      <c r="BS508" s="24">
        <v>200</v>
      </c>
      <c r="BT508" s="23"/>
      <c r="BU508" s="23"/>
      <c r="BV508" s="24">
        <v>16.28</v>
      </c>
      <c r="BW508" s="24">
        <v>0.26</v>
      </c>
      <c r="BX508" s="23"/>
      <c r="BY508" s="24">
        <v>0.17</v>
      </c>
      <c r="BZ508" s="27">
        <v>0.26</v>
      </c>
      <c r="CA508" s="27">
        <v>0.17</v>
      </c>
      <c r="CB508" s="25"/>
      <c r="CC508" s="25"/>
      <c r="CD508" s="28">
        <v>16.25</v>
      </c>
      <c r="CE508" s="28">
        <v>0.27</v>
      </c>
      <c r="CF508" s="25"/>
      <c r="CG508" s="28">
        <v>0.21</v>
      </c>
      <c r="CH508" s="28">
        <v>22.66</v>
      </c>
      <c r="CI508" s="28">
        <v>0.5</v>
      </c>
      <c r="CJ508" s="28">
        <v>0.5</v>
      </c>
      <c r="CK508" s="28">
        <v>0</v>
      </c>
      <c r="CL508" s="28">
        <v>0</v>
      </c>
      <c r="CM508" s="28">
        <v>0.4</v>
      </c>
      <c r="CN508" s="25"/>
      <c r="CO508" s="28">
        <v>0</v>
      </c>
      <c r="CP508" s="30" t="s">
        <v>5</v>
      </c>
      <c r="CQ508" s="8">
        <f t="shared" si="78"/>
        <v>8797.4549310710481</v>
      </c>
      <c r="CR508" s="8">
        <f t="shared" si="79"/>
        <v>24</v>
      </c>
      <c r="CS508" s="8">
        <f t="shared" si="80"/>
        <v>2.5</v>
      </c>
      <c r="CT508" s="8">
        <f t="shared" si="81"/>
        <v>30</v>
      </c>
      <c r="CU508" s="8">
        <f t="shared" si="82"/>
        <v>300</v>
      </c>
      <c r="CV508" s="10">
        <f t="shared" si="83"/>
        <v>79683.5</v>
      </c>
      <c r="CW508" s="10">
        <f t="shared" si="86"/>
        <v>79.683499999999995</v>
      </c>
      <c r="CX508" s="8" t="str">
        <f t="shared" si="84"/>
        <v>No</v>
      </c>
      <c r="CY508" s="30" t="s">
        <v>11</v>
      </c>
      <c r="CZ508" s="30" t="s">
        <v>11</v>
      </c>
      <c r="DA508" s="31" t="s">
        <v>11</v>
      </c>
      <c r="DB508" s="31" t="s">
        <v>11</v>
      </c>
      <c r="DC508" s="8" t="str">
        <f t="shared" si="85"/>
        <v>No</v>
      </c>
      <c r="DD508" s="8" t="s">
        <v>11</v>
      </c>
      <c r="DE508" s="30" t="s">
        <v>11</v>
      </c>
      <c r="DF508" s="10">
        <f t="shared" si="87"/>
        <v>51.394919999999999</v>
      </c>
      <c r="DG508" s="9">
        <f>IF(S508&lt;Monitors!$H$4,(S508*Monitors!$I$4)+Monitors!$J$4,IF(S508&lt;Monitors!$H$5,(S508*Monitors!$I$5)+Monitors!$J$5,IF(S508&lt;Monitors!$H$6,(S508*Monitors!$I$6)+Monitors!$J$6,IF(S508&lt;Monitors!$H$7,(Monitors!$I$7*S508)+Monitors!$J$7,IF(S508&lt;Monitors!$H$8,(S508*Monitors!$I$8)+Monitors!$J$8,IF(S508&lt;Monitors!$H$9,(S508*Monitors!$I$9)+Monitors!$J$9,IF(S508&lt;Monitors!$H$10,(S508*Monitors!$I$10)+Monitors!$J$10,IF(S508&lt;Monitors!$H$11,(S508*Monitors!$I$11)+Monitors!$J$11,Monitors!$J$12))))))))</f>
        <v>40.150000000000006</v>
      </c>
      <c r="DH508" s="10">
        <f>$DF508-(Monitors!$B$4*'All Data'!$W508)</f>
        <v>38.6813</v>
      </c>
      <c r="DI508" s="10">
        <f>IF($CX508="Yes",DH508-(Monitors!$E$4*(DG508+(Monitors!$B$4*'All Data'!$W508))),'All Data'!DH508)</f>
        <v>38.6813</v>
      </c>
      <c r="DJ508" s="10">
        <f>IF(DD508="Yes",'All Data'!DI508-(DG508*Monitors!$C$4),'All Data'!DI508)</f>
        <v>38.6813</v>
      </c>
      <c r="DK508" s="10">
        <f>IF($DE508="Yes",DJ508-(DG508*Monitors!$D$4),'All Data'!DJ508)</f>
        <v>38.6813</v>
      </c>
      <c r="DL508" s="10">
        <f>IF($CZ508="Yes",DK508-Monitors!$C$7,'All Data'!DK508)</f>
        <v>38.6813</v>
      </c>
      <c r="DM508" s="10">
        <f>IF($DA508="Yes",DL508-Monitors!$D$7,'All Data'!DL508)</f>
        <v>38.6813</v>
      </c>
      <c r="DN508" s="10">
        <f>IF(DB508="Yes",DM508-((DG508+(W508*Monitors!$B$4))*Monitors!$F$4),'All Data'!DM508)</f>
        <v>38.6813</v>
      </c>
      <c r="DO508" s="8" t="str">
        <f t="shared" si="88"/>
        <v>Yes</v>
      </c>
      <c r="DP508" s="10">
        <v>3.1873400000000003</v>
      </c>
      <c r="DQ508" s="10">
        <v>13.09266</v>
      </c>
      <c r="DR508" s="10">
        <v>13.09266</v>
      </c>
      <c r="DS508" s="9">
        <v>22.388592745571916</v>
      </c>
      <c r="DT508" s="9" t="s">
        <v>23</v>
      </c>
      <c r="DU508" s="14">
        <v>0</v>
      </c>
    </row>
    <row r="509" spans="1:125" ht="18" customHeight="1">
      <c r="A509" s="29">
        <v>508</v>
      </c>
      <c r="B509" s="29">
        <v>25</v>
      </c>
      <c r="C509" s="29">
        <v>1391</v>
      </c>
      <c r="D509" s="21">
        <v>41396</v>
      </c>
      <c r="E509" s="21">
        <v>41421</v>
      </c>
      <c r="F509" s="21">
        <v>41429</v>
      </c>
      <c r="G509" s="20" t="s">
        <v>4</v>
      </c>
      <c r="H509" s="20" t="s">
        <v>26</v>
      </c>
      <c r="I509" s="22">
        <v>6</v>
      </c>
      <c r="J509" s="20" t="s">
        <v>5</v>
      </c>
      <c r="K509" s="20" t="s">
        <v>26</v>
      </c>
      <c r="L509" s="20" t="s">
        <v>27</v>
      </c>
      <c r="M509" s="23" t="s">
        <v>27</v>
      </c>
      <c r="N509" s="23" t="s">
        <v>7</v>
      </c>
      <c r="O509" s="23" t="s">
        <v>26</v>
      </c>
      <c r="P509" s="24">
        <v>11.5</v>
      </c>
      <c r="Q509" s="24">
        <v>20.5</v>
      </c>
      <c r="R509" s="24">
        <v>23.6</v>
      </c>
      <c r="S509" s="24">
        <v>235.75</v>
      </c>
      <c r="T509" s="24">
        <v>1.78</v>
      </c>
      <c r="U509" s="24">
        <v>1080</v>
      </c>
      <c r="V509" s="24">
        <v>1920</v>
      </c>
      <c r="W509" s="24">
        <v>2.0739999999999998</v>
      </c>
      <c r="X509" s="23" t="s">
        <v>47</v>
      </c>
      <c r="Y509" s="23" t="s">
        <v>47</v>
      </c>
      <c r="Z509" s="24">
        <v>8797</v>
      </c>
      <c r="AA509" s="24">
        <v>60</v>
      </c>
      <c r="AB509" s="24">
        <v>170</v>
      </c>
      <c r="AC509" s="24">
        <v>160</v>
      </c>
      <c r="AD509" s="23" t="s">
        <v>28</v>
      </c>
      <c r="AE509" s="23" t="s">
        <v>23</v>
      </c>
      <c r="AF509" s="23" t="s">
        <v>11</v>
      </c>
      <c r="AG509" s="23" t="s">
        <v>26</v>
      </c>
      <c r="AH509" s="23" t="s">
        <v>26</v>
      </c>
      <c r="AI509" s="23" t="s">
        <v>12</v>
      </c>
      <c r="AJ509" s="23" t="s">
        <v>11</v>
      </c>
      <c r="AK509" s="23" t="s">
        <v>23</v>
      </c>
      <c r="AL509" s="23" t="s">
        <v>51</v>
      </c>
      <c r="AM509" s="23" t="s">
        <v>54</v>
      </c>
      <c r="AN509" s="23" t="s">
        <v>14</v>
      </c>
      <c r="AO509" s="23" t="s">
        <v>14</v>
      </c>
      <c r="AP509" s="23" t="s">
        <v>36</v>
      </c>
      <c r="AQ509" s="23" t="s">
        <v>14</v>
      </c>
      <c r="AR509" s="23"/>
      <c r="AS509" s="23" t="s">
        <v>51</v>
      </c>
      <c r="AT509" s="23" t="s">
        <v>54</v>
      </c>
      <c r="AU509" s="23" t="s">
        <v>14</v>
      </c>
      <c r="AV509" s="25" t="s">
        <v>14</v>
      </c>
      <c r="AW509" s="25" t="s">
        <v>26</v>
      </c>
      <c r="AX509" s="26">
        <v>23.6</v>
      </c>
      <c r="AY509" s="26">
        <v>235.75</v>
      </c>
      <c r="AZ509" s="25" t="s">
        <v>14</v>
      </c>
      <c r="BA509" s="25" t="s">
        <v>14</v>
      </c>
      <c r="BB509" s="23" t="s">
        <v>26</v>
      </c>
      <c r="BC509" s="23" t="s">
        <v>15</v>
      </c>
      <c r="BD509" s="23" t="s">
        <v>26</v>
      </c>
      <c r="BE509" s="23" t="s">
        <v>11</v>
      </c>
      <c r="BF509" s="23" t="s">
        <v>287</v>
      </c>
      <c r="BG509" s="23" t="s">
        <v>11</v>
      </c>
      <c r="BH509" s="23" t="s">
        <v>17</v>
      </c>
      <c r="BI509" s="23" t="s">
        <v>14</v>
      </c>
      <c r="BJ509" s="23"/>
      <c r="BK509" s="23" t="s">
        <v>11</v>
      </c>
      <c r="BL509" s="23" t="s">
        <v>11</v>
      </c>
      <c r="BM509" s="23" t="s">
        <v>11</v>
      </c>
      <c r="BN509" s="23"/>
      <c r="BO509" s="24">
        <v>0.1</v>
      </c>
      <c r="BP509" s="24">
        <v>300</v>
      </c>
      <c r="BQ509" s="24">
        <v>280</v>
      </c>
      <c r="BR509" s="24">
        <v>263</v>
      </c>
      <c r="BS509" s="24">
        <v>200</v>
      </c>
      <c r="BT509" s="23"/>
      <c r="BU509" s="23"/>
      <c r="BV509" s="24">
        <v>16.3</v>
      </c>
      <c r="BW509" s="24">
        <v>0.38</v>
      </c>
      <c r="BX509" s="23"/>
      <c r="BY509" s="24">
        <v>0.22</v>
      </c>
      <c r="BZ509" s="27">
        <v>0.38</v>
      </c>
      <c r="CA509" s="27">
        <v>0.22</v>
      </c>
      <c r="CB509" s="25"/>
      <c r="CC509" s="25"/>
      <c r="CD509" s="28">
        <v>16.399999999999999</v>
      </c>
      <c r="CE509" s="28">
        <v>0.38</v>
      </c>
      <c r="CF509" s="25"/>
      <c r="CG509" s="28">
        <v>0.23</v>
      </c>
      <c r="CH509" s="28">
        <v>22.66</v>
      </c>
      <c r="CI509" s="28">
        <v>0.5</v>
      </c>
      <c r="CJ509" s="28">
        <v>0.5</v>
      </c>
      <c r="CK509" s="28">
        <v>0</v>
      </c>
      <c r="CL509" s="28">
        <v>0</v>
      </c>
      <c r="CM509" s="28">
        <v>0.5</v>
      </c>
      <c r="CN509" s="25"/>
      <c r="CO509" s="28">
        <v>0</v>
      </c>
      <c r="CP509" s="30" t="s">
        <v>5</v>
      </c>
      <c r="CQ509" s="8">
        <f t="shared" si="78"/>
        <v>8797.4549310710481</v>
      </c>
      <c r="CR509" s="8">
        <f t="shared" si="79"/>
        <v>24</v>
      </c>
      <c r="CS509" s="8">
        <f t="shared" si="80"/>
        <v>2.5</v>
      </c>
      <c r="CT509" s="8">
        <f t="shared" si="81"/>
        <v>30</v>
      </c>
      <c r="CU509" s="8">
        <f t="shared" si="82"/>
        <v>300</v>
      </c>
      <c r="CV509" s="10">
        <f t="shared" si="83"/>
        <v>70725</v>
      </c>
      <c r="CW509" s="10">
        <f t="shared" si="86"/>
        <v>70.724999999999994</v>
      </c>
      <c r="CX509" s="8" t="str">
        <f t="shared" si="84"/>
        <v>No</v>
      </c>
      <c r="CY509" s="30" t="s">
        <v>11</v>
      </c>
      <c r="CZ509" s="30" t="s">
        <v>11</v>
      </c>
      <c r="DA509" s="31" t="s">
        <v>11</v>
      </c>
      <c r="DB509" s="31" t="s">
        <v>11</v>
      </c>
      <c r="DC509" s="8" t="str">
        <f t="shared" si="85"/>
        <v>No</v>
      </c>
      <c r="DD509" s="8" t="s">
        <v>11</v>
      </c>
      <c r="DE509" s="30" t="s">
        <v>11</v>
      </c>
      <c r="DF509" s="10">
        <f t="shared" si="87"/>
        <v>52.139519999999997</v>
      </c>
      <c r="DG509" s="9">
        <f>IF(S509&lt;Monitors!$H$4,(S509*Monitors!$I$4)+Monitors!$J$4,IF(S509&lt;Monitors!$H$5,(S509*Monitors!$I$5)+Monitors!$J$5,IF(S509&lt;Monitors!$H$6,(S509*Monitors!$I$6)+Monitors!$J$6,IF(S509&lt;Monitors!$H$7,(Monitors!$I$7*S509)+Monitors!$J$7,IF(S509&lt;Monitors!$H$8,(S509*Monitors!$I$8)+Monitors!$J$8,IF(S509&lt;Monitors!$H$9,(S509*Monitors!$I$9)+Monitors!$J$9,IF(S509&lt;Monitors!$H$10,(S509*Monitors!$I$10)+Monitors!$J$10,IF(S509&lt;Monitors!$H$11,(S509*Monitors!$I$11)+Monitors!$J$11,Monitors!$J$12))))))))</f>
        <v>40.150000000000006</v>
      </c>
      <c r="DH509" s="10">
        <f>$DF509-(Monitors!$B$4*'All Data'!$W509)</f>
        <v>39.425899999999999</v>
      </c>
      <c r="DI509" s="10">
        <f>IF($CX509="Yes",DH509-(Monitors!$E$4*(DG509+(Monitors!$B$4*'All Data'!$W509))),'All Data'!DH509)</f>
        <v>39.425899999999999</v>
      </c>
      <c r="DJ509" s="10">
        <f>IF(DD509="Yes",'All Data'!DI509-(DG509*Monitors!$C$4),'All Data'!DI509)</f>
        <v>39.425899999999999</v>
      </c>
      <c r="DK509" s="10">
        <f>IF($DE509="Yes",DJ509-(DG509*Monitors!$D$4),'All Data'!DJ509)</f>
        <v>39.425899999999999</v>
      </c>
      <c r="DL509" s="10">
        <f>IF($CZ509="Yes",DK509-Monitors!$C$7,'All Data'!DK509)</f>
        <v>39.425899999999999</v>
      </c>
      <c r="DM509" s="10">
        <f>IF($DA509="Yes",DL509-Monitors!$D$7,'All Data'!DL509)</f>
        <v>39.425899999999999</v>
      </c>
      <c r="DN509" s="10">
        <f>IF(DB509="Yes",DM509-((DG509+(W509*Monitors!$B$4))*Monitors!$F$4),'All Data'!DM509)</f>
        <v>39.425899999999999</v>
      </c>
      <c r="DO509" s="8" t="str">
        <f t="shared" si="88"/>
        <v>Yes</v>
      </c>
      <c r="DP509" s="10">
        <v>2.8290000000000002</v>
      </c>
      <c r="DQ509" s="10">
        <v>13.471</v>
      </c>
      <c r="DR509" s="10">
        <v>13.471</v>
      </c>
      <c r="DS509" s="9">
        <v>22.388592745571916</v>
      </c>
      <c r="DT509" s="9" t="s">
        <v>23</v>
      </c>
      <c r="DU509" s="14">
        <v>0</v>
      </c>
    </row>
    <row r="510" spans="1:125" ht="18" customHeight="1">
      <c r="A510" s="29">
        <v>509</v>
      </c>
      <c r="B510" s="29">
        <v>19</v>
      </c>
      <c r="C510" s="29">
        <v>1418</v>
      </c>
      <c r="D510" s="21">
        <v>42050</v>
      </c>
      <c r="E510" s="21">
        <v>42038</v>
      </c>
      <c r="F510" s="21">
        <v>42038</v>
      </c>
      <c r="G510" s="20" t="s">
        <v>4</v>
      </c>
      <c r="H510" s="20"/>
      <c r="I510" s="22">
        <v>6</v>
      </c>
      <c r="J510" s="20" t="s">
        <v>5</v>
      </c>
      <c r="K510" s="20"/>
      <c r="L510" s="20" t="s">
        <v>6</v>
      </c>
      <c r="M510" s="23"/>
      <c r="N510" s="23" t="s">
        <v>7</v>
      </c>
      <c r="O510" s="23"/>
      <c r="P510" s="24">
        <v>12</v>
      </c>
      <c r="Q510" s="24">
        <v>21</v>
      </c>
      <c r="R510" s="24">
        <v>24</v>
      </c>
      <c r="S510" s="24">
        <v>242</v>
      </c>
      <c r="T510" s="24">
        <v>1.78</v>
      </c>
      <c r="U510" s="24">
        <v>1080</v>
      </c>
      <c r="V510" s="24">
        <v>1920</v>
      </c>
      <c r="W510" s="24">
        <v>2.0739999999999998</v>
      </c>
      <c r="X510" s="23" t="s">
        <v>47</v>
      </c>
      <c r="Y510" s="23" t="s">
        <v>47</v>
      </c>
      <c r="Z510" s="24">
        <v>185</v>
      </c>
      <c r="AA510" s="24">
        <v>60</v>
      </c>
      <c r="AB510" s="24">
        <v>170</v>
      </c>
      <c r="AC510" s="24">
        <v>160</v>
      </c>
      <c r="AD510" s="23" t="s">
        <v>10</v>
      </c>
      <c r="AE510" s="23" t="s">
        <v>11</v>
      </c>
      <c r="AF510" s="23" t="s">
        <v>11</v>
      </c>
      <c r="AG510" s="23"/>
      <c r="AH510" s="23"/>
      <c r="AI510" s="23" t="s">
        <v>57</v>
      </c>
      <c r="AJ510" s="23" t="s">
        <v>11</v>
      </c>
      <c r="AK510" s="23" t="s">
        <v>11</v>
      </c>
      <c r="AL510" s="23" t="s">
        <v>229</v>
      </c>
      <c r="AM510" s="23"/>
      <c r="AN510" s="23" t="s">
        <v>14</v>
      </c>
      <c r="AO510" s="23"/>
      <c r="AP510" s="23" t="s">
        <v>14</v>
      </c>
      <c r="AQ510" s="23"/>
      <c r="AR510" s="23"/>
      <c r="AS510" s="23" t="s">
        <v>229</v>
      </c>
      <c r="AT510" s="23"/>
      <c r="AU510" s="23" t="s">
        <v>14</v>
      </c>
      <c r="AV510" s="25"/>
      <c r="AW510" s="25"/>
      <c r="AX510" s="26">
        <v>24</v>
      </c>
      <c r="AY510" s="26">
        <v>242</v>
      </c>
      <c r="AZ510" s="25" t="s">
        <v>14</v>
      </c>
      <c r="BA510" s="25" t="s">
        <v>14</v>
      </c>
      <c r="BB510" s="23"/>
      <c r="BC510" s="23" t="s">
        <v>24</v>
      </c>
      <c r="BD510" s="23" t="s">
        <v>1197</v>
      </c>
      <c r="BE510" s="23" t="s">
        <v>11</v>
      </c>
      <c r="BF510" s="23" t="s">
        <v>437</v>
      </c>
      <c r="BG510" s="23" t="s">
        <v>11</v>
      </c>
      <c r="BH510" s="23" t="s">
        <v>17</v>
      </c>
      <c r="BI510" s="23"/>
      <c r="BJ510" s="23" t="s">
        <v>157</v>
      </c>
      <c r="BK510" s="23" t="s">
        <v>11</v>
      </c>
      <c r="BL510" s="23" t="s">
        <v>11</v>
      </c>
      <c r="BM510" s="23"/>
      <c r="BN510" s="23"/>
      <c r="BO510" s="24">
        <v>5</v>
      </c>
      <c r="BP510" s="24">
        <v>224</v>
      </c>
      <c r="BQ510" s="24">
        <v>250</v>
      </c>
      <c r="BR510" s="24">
        <v>196</v>
      </c>
      <c r="BS510" s="24">
        <v>200</v>
      </c>
      <c r="BT510" s="23"/>
      <c r="BU510" s="23" t="s">
        <v>20</v>
      </c>
      <c r="BV510" s="24">
        <v>16.350000000000001</v>
      </c>
      <c r="BW510" s="24">
        <v>0.32</v>
      </c>
      <c r="BX510" s="24">
        <v>0</v>
      </c>
      <c r="BY510" s="24">
        <v>0.3</v>
      </c>
      <c r="BZ510" s="27">
        <v>0.32</v>
      </c>
      <c r="CA510" s="27">
        <v>0.3</v>
      </c>
      <c r="CB510" s="25"/>
      <c r="CC510" s="25" t="s">
        <v>20</v>
      </c>
      <c r="CD510" s="28">
        <v>16.55</v>
      </c>
      <c r="CE510" s="28">
        <v>0.35</v>
      </c>
      <c r="CF510" s="28">
        <v>0</v>
      </c>
      <c r="CG510" s="28">
        <v>0.3</v>
      </c>
      <c r="CH510" s="28">
        <v>23</v>
      </c>
      <c r="CI510" s="28">
        <v>0.5</v>
      </c>
      <c r="CJ510" s="28">
        <v>0.5</v>
      </c>
      <c r="CK510" s="25"/>
      <c r="CL510" s="25"/>
      <c r="CM510" s="28">
        <v>0.5</v>
      </c>
      <c r="CN510" s="25"/>
      <c r="CO510" s="28">
        <v>0</v>
      </c>
      <c r="CP510" s="30" t="s">
        <v>5</v>
      </c>
      <c r="CQ510" s="8">
        <f t="shared" si="78"/>
        <v>8570.2479338842968</v>
      </c>
      <c r="CR510" s="8">
        <f t="shared" si="79"/>
        <v>26</v>
      </c>
      <c r="CS510" s="8">
        <f t="shared" si="80"/>
        <v>2.5</v>
      </c>
      <c r="CT510" s="8">
        <f t="shared" si="81"/>
        <v>30</v>
      </c>
      <c r="CU510" s="8">
        <f t="shared" si="82"/>
        <v>200</v>
      </c>
      <c r="CV510" s="10">
        <f t="shared" si="83"/>
        <v>54208</v>
      </c>
      <c r="CW510" s="10">
        <f t="shared" si="86"/>
        <v>54.207999999999998</v>
      </c>
      <c r="CX510" s="8" t="str">
        <f t="shared" si="84"/>
        <v>No</v>
      </c>
      <c r="CY510" s="30" t="s">
        <v>11</v>
      </c>
      <c r="CZ510" s="30" t="s">
        <v>11</v>
      </c>
      <c r="DA510" s="31" t="s">
        <v>11</v>
      </c>
      <c r="DB510" s="31" t="s">
        <v>11</v>
      </c>
      <c r="DC510" s="8" t="str">
        <f t="shared" si="85"/>
        <v>No</v>
      </c>
      <c r="DD510" s="8" t="s">
        <v>11</v>
      </c>
      <c r="DE510" s="30" t="s">
        <v>11</v>
      </c>
      <c r="DF510" s="10">
        <f t="shared" si="87"/>
        <v>51.951180000000001</v>
      </c>
      <c r="DG510" s="9">
        <f>IF(S510&lt;Monitors!$H$4,(S510*Monitors!$I$4)+Monitors!$J$4,IF(S510&lt;Monitors!$H$5,(S510*Monitors!$I$5)+Monitors!$J$5,IF(S510&lt;Monitors!$H$6,(S510*Monitors!$I$6)+Monitors!$J$6,IF(S510&lt;Monitors!$H$7,(Monitors!$I$7*S510)+Monitors!$J$7,IF(S510&lt;Monitors!$H$8,(S510*Monitors!$I$8)+Monitors!$J$8,IF(S510&lt;Monitors!$H$9,(S510*Monitors!$I$9)+Monitors!$J$9,IF(S510&lt;Monitors!$H$10,(S510*Monitors!$I$10)+Monitors!$J$10,IF(S510&lt;Monitors!$H$11,(S510*Monitors!$I$11)+Monitors!$J$11,Monitors!$J$12))))))))</f>
        <v>41.400000000000006</v>
      </c>
      <c r="DH510" s="10">
        <f>$DF510-(Monitors!$B$4*'All Data'!$W510)</f>
        <v>39.237560000000002</v>
      </c>
      <c r="DI510" s="10">
        <f>IF($CX510="Yes",DH510-(Monitors!$E$4*(DG510+(Monitors!$B$4*'All Data'!$W510))),'All Data'!DH510)</f>
        <v>39.237560000000002</v>
      </c>
      <c r="DJ510" s="10">
        <f>IF(DD510="Yes",'All Data'!DI510-(DG510*Monitors!$C$4),'All Data'!DI510)</f>
        <v>39.237560000000002</v>
      </c>
      <c r="DK510" s="10">
        <f>IF($DE510="Yes",DJ510-(DG510*Monitors!$D$4),'All Data'!DJ510)</f>
        <v>39.237560000000002</v>
      </c>
      <c r="DL510" s="10">
        <f>IF($CZ510="Yes",DK510-Monitors!$C$7,'All Data'!DK510)</f>
        <v>39.237560000000002</v>
      </c>
      <c r="DM510" s="10">
        <f>IF($DA510="Yes",DL510-Monitors!$D$7,'All Data'!DL510)</f>
        <v>39.237560000000002</v>
      </c>
      <c r="DN510" s="10">
        <f>IF(DB510="Yes",DM510-((DG510+(W510*Monitors!$B$4))*Monitors!$F$4),'All Data'!DM510)</f>
        <v>39.237560000000002</v>
      </c>
      <c r="DO510" s="8" t="str">
        <f t="shared" si="88"/>
        <v>Yes</v>
      </c>
      <c r="DP510" s="10">
        <v>2.16832</v>
      </c>
      <c r="DQ510" s="10">
        <v>14.181680000000002</v>
      </c>
      <c r="DR510" s="10">
        <v>14.181680000000002</v>
      </c>
      <c r="DS510" s="9">
        <v>22.971901095804103</v>
      </c>
      <c r="DT510" s="9" t="s">
        <v>23</v>
      </c>
      <c r="DU510" s="14">
        <v>0</v>
      </c>
    </row>
    <row r="511" spans="1:125" ht="18" customHeight="1">
      <c r="A511" s="29">
        <v>510</v>
      </c>
      <c r="B511" s="29">
        <v>3</v>
      </c>
      <c r="C511" s="29">
        <v>850</v>
      </c>
      <c r="D511" s="21">
        <v>40753</v>
      </c>
      <c r="E511" s="21">
        <v>41449</v>
      </c>
      <c r="F511" s="21">
        <v>41463</v>
      </c>
      <c r="G511" s="20" t="s">
        <v>233</v>
      </c>
      <c r="H511" s="20"/>
      <c r="I511" s="22">
        <v>6</v>
      </c>
      <c r="J511" s="20" t="s">
        <v>5</v>
      </c>
      <c r="K511" s="20"/>
      <c r="L511" s="20" t="s">
        <v>6</v>
      </c>
      <c r="M511" s="23"/>
      <c r="N511" s="23" t="s">
        <v>7</v>
      </c>
      <c r="O511" s="23"/>
      <c r="P511" s="24">
        <v>11.5</v>
      </c>
      <c r="Q511" s="24">
        <v>20.5</v>
      </c>
      <c r="R511" s="24">
        <v>23.5</v>
      </c>
      <c r="S511" s="24">
        <v>236.92</v>
      </c>
      <c r="T511" s="24">
        <v>1.78</v>
      </c>
      <c r="U511" s="24">
        <v>1080</v>
      </c>
      <c r="V511" s="24">
        <v>1920</v>
      </c>
      <c r="W511" s="24">
        <v>2.0739999999999998</v>
      </c>
      <c r="X511" s="23" t="s">
        <v>47</v>
      </c>
      <c r="Y511" s="23" t="s">
        <v>47</v>
      </c>
      <c r="Z511" s="24">
        <v>8752</v>
      </c>
      <c r="AA511" s="24">
        <v>60</v>
      </c>
      <c r="AB511" s="24">
        <v>170</v>
      </c>
      <c r="AC511" s="24">
        <v>160</v>
      </c>
      <c r="AD511" s="23" t="s">
        <v>396</v>
      </c>
      <c r="AE511" s="23" t="s">
        <v>11</v>
      </c>
      <c r="AF511" s="23" t="s">
        <v>11</v>
      </c>
      <c r="AG511" s="23"/>
      <c r="AH511" s="23"/>
      <c r="AI511" s="23" t="s">
        <v>12</v>
      </c>
      <c r="AJ511" s="23" t="s">
        <v>11</v>
      </c>
      <c r="AK511" s="23" t="s">
        <v>11</v>
      </c>
      <c r="AL511" s="23" t="s">
        <v>276</v>
      </c>
      <c r="AM511" s="23"/>
      <c r="AN511" s="23" t="s">
        <v>14</v>
      </c>
      <c r="AO511" s="23"/>
      <c r="AP511" s="23" t="s">
        <v>14</v>
      </c>
      <c r="AQ511" s="23"/>
      <c r="AR511" s="23"/>
      <c r="AS511" s="23" t="s">
        <v>276</v>
      </c>
      <c r="AT511" s="23"/>
      <c r="AU511" s="23" t="s">
        <v>14</v>
      </c>
      <c r="AV511" s="25"/>
      <c r="AW511" s="25"/>
      <c r="AX511" s="26">
        <v>23.5</v>
      </c>
      <c r="AY511" s="26">
        <v>236.92</v>
      </c>
      <c r="AZ511" s="25" t="s">
        <v>14</v>
      </c>
      <c r="BA511" s="25" t="s">
        <v>14</v>
      </c>
      <c r="BB511" s="23"/>
      <c r="BC511" s="23" t="s">
        <v>15</v>
      </c>
      <c r="BD511" s="23"/>
      <c r="BE511" s="23" t="s">
        <v>11</v>
      </c>
      <c r="BF511" s="23" t="s">
        <v>397</v>
      </c>
      <c r="BG511" s="23" t="s">
        <v>11</v>
      </c>
      <c r="BH511" s="23" t="s">
        <v>17</v>
      </c>
      <c r="BI511" s="23"/>
      <c r="BJ511" s="23"/>
      <c r="BK511" s="23" t="s">
        <v>11</v>
      </c>
      <c r="BL511" s="23" t="s">
        <v>11</v>
      </c>
      <c r="BM511" s="23" t="s">
        <v>11</v>
      </c>
      <c r="BN511" s="23"/>
      <c r="BO511" s="24">
        <v>0.2</v>
      </c>
      <c r="BP511" s="24">
        <v>330.3</v>
      </c>
      <c r="BQ511" s="24">
        <v>200</v>
      </c>
      <c r="BR511" s="24">
        <v>312.5</v>
      </c>
      <c r="BS511" s="24">
        <v>200.2</v>
      </c>
      <c r="BT511" s="23"/>
      <c r="BU511" s="23"/>
      <c r="BV511" s="24">
        <v>16.38</v>
      </c>
      <c r="BW511" s="24">
        <v>0.23</v>
      </c>
      <c r="BX511" s="23"/>
      <c r="BY511" s="24">
        <v>0.21</v>
      </c>
      <c r="BZ511" s="27">
        <v>0.23</v>
      </c>
      <c r="CA511" s="27">
        <v>0.21</v>
      </c>
      <c r="CB511" s="25"/>
      <c r="CC511" s="25"/>
      <c r="CD511" s="28">
        <v>16.11</v>
      </c>
      <c r="CE511" s="28">
        <v>0.27</v>
      </c>
      <c r="CF511" s="25"/>
      <c r="CG511" s="28">
        <v>0.25</v>
      </c>
      <c r="CH511" s="28">
        <v>22.66</v>
      </c>
      <c r="CI511" s="28">
        <v>0.5</v>
      </c>
      <c r="CJ511" s="28">
        <v>0.5</v>
      </c>
      <c r="CK511" s="25"/>
      <c r="CL511" s="25"/>
      <c r="CM511" s="28">
        <v>0.56999999999999995</v>
      </c>
      <c r="CN511" s="25"/>
      <c r="CO511" s="28">
        <v>0</v>
      </c>
      <c r="CP511" s="30" t="s">
        <v>5</v>
      </c>
      <c r="CQ511" s="8">
        <f t="shared" si="78"/>
        <v>8754.009792334964</v>
      </c>
      <c r="CR511" s="8">
        <f t="shared" si="79"/>
        <v>24</v>
      </c>
      <c r="CS511" s="8">
        <f t="shared" si="80"/>
        <v>2.5</v>
      </c>
      <c r="CT511" s="8">
        <f t="shared" si="81"/>
        <v>30</v>
      </c>
      <c r="CU511" s="8">
        <f t="shared" si="82"/>
        <v>300</v>
      </c>
      <c r="CV511" s="10">
        <f t="shared" si="83"/>
        <v>78254.675999999992</v>
      </c>
      <c r="CW511" s="10">
        <f t="shared" si="86"/>
        <v>78.254675999999989</v>
      </c>
      <c r="CX511" s="8" t="str">
        <f t="shared" si="84"/>
        <v>No</v>
      </c>
      <c r="CY511" s="30" t="s">
        <v>11</v>
      </c>
      <c r="CZ511" s="30" t="s">
        <v>11</v>
      </c>
      <c r="DA511" s="31" t="s">
        <v>11</v>
      </c>
      <c r="DB511" s="31" t="s">
        <v>11</v>
      </c>
      <c r="DC511" s="8" t="str">
        <f t="shared" si="85"/>
        <v>No</v>
      </c>
      <c r="DD511" s="8" t="s">
        <v>11</v>
      </c>
      <c r="DE511" s="30" t="s">
        <v>11</v>
      </c>
      <c r="DF511" s="10">
        <f t="shared" si="87"/>
        <v>51.530699999999996</v>
      </c>
      <c r="DG511" s="9">
        <f>IF(S511&lt;Monitors!$H$4,(S511*Monitors!$I$4)+Monitors!$J$4,IF(S511&lt;Monitors!$H$5,(S511*Monitors!$I$5)+Monitors!$J$5,IF(S511&lt;Monitors!$H$6,(S511*Monitors!$I$6)+Monitors!$J$6,IF(S511&lt;Monitors!$H$7,(Monitors!$I$7*S511)+Monitors!$J$7,IF(S511&lt;Monitors!$H$8,(S511*Monitors!$I$8)+Monitors!$J$8,IF(S511&lt;Monitors!$H$9,(S511*Monitors!$I$9)+Monitors!$J$9,IF(S511&lt;Monitors!$H$10,(S511*Monitors!$I$10)+Monitors!$J$10,IF(S511&lt;Monitors!$H$11,(S511*Monitors!$I$11)+Monitors!$J$11,Monitors!$J$12))))))))</f>
        <v>40.384</v>
      </c>
      <c r="DH511" s="10">
        <f>$DF511-(Monitors!$B$4*'All Data'!$W511)</f>
        <v>38.817079999999997</v>
      </c>
      <c r="DI511" s="10">
        <f>IF($CX511="Yes",DH511-(Monitors!$E$4*(DG511+(Monitors!$B$4*'All Data'!$W511))),'All Data'!DH511)</f>
        <v>38.817079999999997</v>
      </c>
      <c r="DJ511" s="10">
        <f>IF(DD511="Yes",'All Data'!DI511-(DG511*Monitors!$C$4),'All Data'!DI511)</f>
        <v>38.817079999999997</v>
      </c>
      <c r="DK511" s="10">
        <f>IF($DE511="Yes",DJ511-(DG511*Monitors!$D$4),'All Data'!DJ511)</f>
        <v>38.817079999999997</v>
      </c>
      <c r="DL511" s="10">
        <f>IF($CZ511="Yes",DK511-Monitors!$C$7,'All Data'!DK511)</f>
        <v>38.817079999999997</v>
      </c>
      <c r="DM511" s="10">
        <f>IF($DA511="Yes",DL511-Monitors!$D$7,'All Data'!DL511)</f>
        <v>38.817079999999997</v>
      </c>
      <c r="DN511" s="10">
        <f>IF(DB511="Yes",DM511-((DG511+(W511*Monitors!$B$4))*Monitors!$F$4),'All Data'!DM511)</f>
        <v>38.817079999999997</v>
      </c>
      <c r="DO511" s="8" t="str">
        <f t="shared" si="88"/>
        <v>Yes</v>
      </c>
      <c r="DP511" s="10">
        <v>3.13018704</v>
      </c>
      <c r="DQ511" s="10">
        <v>13.24981296</v>
      </c>
      <c r="DR511" s="10">
        <v>13.24981296</v>
      </c>
      <c r="DS511" s="9">
        <v>22.497850054448531</v>
      </c>
      <c r="DT511" s="9" t="s">
        <v>23</v>
      </c>
      <c r="DU511" s="14">
        <v>0</v>
      </c>
    </row>
    <row r="512" spans="1:125" ht="18" customHeight="1">
      <c r="A512" s="29">
        <v>511</v>
      </c>
      <c r="B512" s="29">
        <v>47</v>
      </c>
      <c r="C512" s="29">
        <v>170</v>
      </c>
      <c r="D512" s="21">
        <v>41428</v>
      </c>
      <c r="E512" s="21">
        <v>41431</v>
      </c>
      <c r="F512" s="21">
        <v>41438</v>
      </c>
      <c r="G512" s="20" t="s">
        <v>4</v>
      </c>
      <c r="H512" s="20" t="s">
        <v>26</v>
      </c>
      <c r="I512" s="22">
        <v>6</v>
      </c>
      <c r="J512" s="20" t="s">
        <v>5</v>
      </c>
      <c r="K512" s="20" t="s">
        <v>26</v>
      </c>
      <c r="L512" s="20" t="s">
        <v>376</v>
      </c>
      <c r="M512" s="23" t="s">
        <v>376</v>
      </c>
      <c r="N512" s="23" t="s">
        <v>7</v>
      </c>
      <c r="O512" s="23" t="s">
        <v>26</v>
      </c>
      <c r="P512" s="24">
        <v>11.5</v>
      </c>
      <c r="Q512" s="24">
        <v>20.5</v>
      </c>
      <c r="R512" s="24">
        <v>23.6</v>
      </c>
      <c r="S512" s="24">
        <v>236.92</v>
      </c>
      <c r="T512" s="24">
        <v>1.78</v>
      </c>
      <c r="U512" s="24">
        <v>1080</v>
      </c>
      <c r="V512" s="24">
        <v>1920</v>
      </c>
      <c r="W512" s="24">
        <v>2.0739999999999998</v>
      </c>
      <c r="X512" s="23" t="s">
        <v>47</v>
      </c>
      <c r="Y512" s="23" t="s">
        <v>47</v>
      </c>
      <c r="Z512" s="24">
        <v>8796</v>
      </c>
      <c r="AA512" s="24">
        <v>60</v>
      </c>
      <c r="AB512" s="24">
        <v>170</v>
      </c>
      <c r="AC512" s="24">
        <v>160</v>
      </c>
      <c r="AD512" s="23" t="s">
        <v>28</v>
      </c>
      <c r="AE512" s="23" t="s">
        <v>23</v>
      </c>
      <c r="AF512" s="23" t="s">
        <v>11</v>
      </c>
      <c r="AG512" s="23" t="s">
        <v>26</v>
      </c>
      <c r="AH512" s="23" t="s">
        <v>26</v>
      </c>
      <c r="AI512" s="23" t="s">
        <v>12</v>
      </c>
      <c r="AJ512" s="23" t="s">
        <v>23</v>
      </c>
      <c r="AK512" s="23" t="s">
        <v>23</v>
      </c>
      <c r="AL512" s="23" t="s">
        <v>13</v>
      </c>
      <c r="AM512" s="23" t="s">
        <v>14</v>
      </c>
      <c r="AN512" s="23" t="s">
        <v>14</v>
      </c>
      <c r="AO512" s="23" t="s">
        <v>14</v>
      </c>
      <c r="AP512" s="23" t="s">
        <v>36</v>
      </c>
      <c r="AQ512" s="23" t="s">
        <v>14</v>
      </c>
      <c r="AR512" s="23"/>
      <c r="AS512" s="23" t="s">
        <v>13</v>
      </c>
      <c r="AT512" s="23" t="s">
        <v>14</v>
      </c>
      <c r="AU512" s="23" t="s">
        <v>14</v>
      </c>
      <c r="AV512" s="25" t="s">
        <v>14</v>
      </c>
      <c r="AW512" s="25" t="s">
        <v>14</v>
      </c>
      <c r="AX512" s="26">
        <v>23.6</v>
      </c>
      <c r="AY512" s="26">
        <v>236.92</v>
      </c>
      <c r="AZ512" s="25" t="s">
        <v>14</v>
      </c>
      <c r="BA512" s="25" t="s">
        <v>14</v>
      </c>
      <c r="BB512" s="23" t="s">
        <v>14</v>
      </c>
      <c r="BC512" s="23" t="s">
        <v>15</v>
      </c>
      <c r="BD512" s="23" t="s">
        <v>14</v>
      </c>
      <c r="BE512" s="23" t="s">
        <v>11</v>
      </c>
      <c r="BF512" s="23" t="s">
        <v>612</v>
      </c>
      <c r="BG512" s="23" t="s">
        <v>11</v>
      </c>
      <c r="BH512" s="23" t="s">
        <v>17</v>
      </c>
      <c r="BI512" s="23" t="s">
        <v>14</v>
      </c>
      <c r="BJ512" s="23"/>
      <c r="BK512" s="23" t="s">
        <v>11</v>
      </c>
      <c r="BL512" s="23" t="s">
        <v>11</v>
      </c>
      <c r="BM512" s="23" t="s">
        <v>11</v>
      </c>
      <c r="BN512" s="23"/>
      <c r="BO512" s="24">
        <v>18.7</v>
      </c>
      <c r="BP512" s="24">
        <v>263.3</v>
      </c>
      <c r="BQ512" s="24">
        <v>263.3</v>
      </c>
      <c r="BR512" s="24">
        <v>216.5</v>
      </c>
      <c r="BS512" s="24">
        <v>200</v>
      </c>
      <c r="BT512" s="23"/>
      <c r="BU512" s="23"/>
      <c r="BV512" s="24">
        <v>16.399999999999999</v>
      </c>
      <c r="BW512" s="24">
        <v>0.32</v>
      </c>
      <c r="BX512" s="23"/>
      <c r="BY512" s="24">
        <v>0.11</v>
      </c>
      <c r="BZ512" s="27">
        <v>0.32</v>
      </c>
      <c r="CA512" s="27">
        <v>0.11</v>
      </c>
      <c r="CB512" s="25"/>
      <c r="CC512" s="25"/>
      <c r="CD512" s="28">
        <v>16.399999999999999</v>
      </c>
      <c r="CE512" s="28">
        <v>0.33</v>
      </c>
      <c r="CF512" s="25"/>
      <c r="CG512" s="28">
        <v>0.12</v>
      </c>
      <c r="CH512" s="28">
        <v>22.59</v>
      </c>
      <c r="CI512" s="28">
        <v>0.5</v>
      </c>
      <c r="CJ512" s="28">
        <v>0.5</v>
      </c>
      <c r="CK512" s="28">
        <v>0</v>
      </c>
      <c r="CL512" s="28">
        <v>0</v>
      </c>
      <c r="CM512" s="28">
        <v>0.5</v>
      </c>
      <c r="CN512" s="25"/>
      <c r="CO512" s="28">
        <v>0</v>
      </c>
      <c r="CP512" s="30" t="s">
        <v>5</v>
      </c>
      <c r="CQ512" s="8">
        <f t="shared" si="78"/>
        <v>8754.009792334964</v>
      </c>
      <c r="CR512" s="8">
        <f t="shared" si="79"/>
        <v>24</v>
      </c>
      <c r="CS512" s="8">
        <f t="shared" si="80"/>
        <v>2.5</v>
      </c>
      <c r="CT512" s="8">
        <f t="shared" si="81"/>
        <v>30</v>
      </c>
      <c r="CU512" s="8">
        <f t="shared" si="82"/>
        <v>200</v>
      </c>
      <c r="CV512" s="10">
        <f t="shared" si="83"/>
        <v>62381.036</v>
      </c>
      <c r="CW512" s="10">
        <f t="shared" si="86"/>
        <v>62.381036000000002</v>
      </c>
      <c r="CX512" s="8" t="str">
        <f t="shared" si="84"/>
        <v>No</v>
      </c>
      <c r="CY512" s="30" t="s">
        <v>11</v>
      </c>
      <c r="CZ512" s="30" t="s">
        <v>11</v>
      </c>
      <c r="DA512" s="31" t="s">
        <v>11</v>
      </c>
      <c r="DB512" s="31" t="s">
        <v>11</v>
      </c>
      <c r="DC512" s="8" t="str">
        <f t="shared" si="85"/>
        <v>No</v>
      </c>
      <c r="DD512" s="8" t="s">
        <v>11</v>
      </c>
      <c r="DE512" s="30" t="s">
        <v>11</v>
      </c>
      <c r="DF512" s="10">
        <f t="shared" si="87"/>
        <v>52.104479999999995</v>
      </c>
      <c r="DG512" s="9">
        <f>IF(S512&lt;Monitors!$H$4,(S512*Monitors!$I$4)+Monitors!$J$4,IF(S512&lt;Monitors!$H$5,(S512*Monitors!$I$5)+Monitors!$J$5,IF(S512&lt;Monitors!$H$6,(S512*Monitors!$I$6)+Monitors!$J$6,IF(S512&lt;Monitors!$H$7,(Monitors!$I$7*S512)+Monitors!$J$7,IF(S512&lt;Monitors!$H$8,(S512*Monitors!$I$8)+Monitors!$J$8,IF(S512&lt;Monitors!$H$9,(S512*Monitors!$I$9)+Monitors!$J$9,IF(S512&lt;Monitors!$H$10,(S512*Monitors!$I$10)+Monitors!$J$10,IF(S512&lt;Monitors!$H$11,(S512*Monitors!$I$11)+Monitors!$J$11,Monitors!$J$12))))))))</f>
        <v>40.384</v>
      </c>
      <c r="DH512" s="10">
        <f>$DF512-(Monitors!$B$4*'All Data'!$W512)</f>
        <v>39.390859999999996</v>
      </c>
      <c r="DI512" s="10">
        <f>IF($CX512="Yes",DH512-(Monitors!$E$4*(DG512+(Monitors!$B$4*'All Data'!$W512))),'All Data'!DH512)</f>
        <v>39.390859999999996</v>
      </c>
      <c r="DJ512" s="10">
        <f>IF(DD512="Yes",'All Data'!DI512-(DG512*Monitors!$C$4),'All Data'!DI512)</f>
        <v>39.390859999999996</v>
      </c>
      <c r="DK512" s="10">
        <f>IF($DE512="Yes",DJ512-(DG512*Monitors!$D$4),'All Data'!DJ512)</f>
        <v>39.390859999999996</v>
      </c>
      <c r="DL512" s="10">
        <f>IF($CZ512="Yes",DK512-Monitors!$C$7,'All Data'!DK512)</f>
        <v>39.390859999999996</v>
      </c>
      <c r="DM512" s="10">
        <f>IF($DA512="Yes",DL512-Monitors!$D$7,'All Data'!DL512)</f>
        <v>39.390859999999996</v>
      </c>
      <c r="DN512" s="10">
        <f>IF(DB512="Yes",DM512-((DG512+(W512*Monitors!$B$4))*Monitors!$F$4),'All Data'!DM512)</f>
        <v>39.390859999999996</v>
      </c>
      <c r="DO512" s="8" t="str">
        <f t="shared" si="88"/>
        <v>Yes</v>
      </c>
      <c r="DP512" s="10">
        <v>2.49524144</v>
      </c>
      <c r="DQ512" s="10">
        <v>13.904758559999998</v>
      </c>
      <c r="DR512" s="10">
        <v>13.904758559999998</v>
      </c>
      <c r="DS512" s="9">
        <v>22.497850054448531</v>
      </c>
      <c r="DT512" s="9" t="s">
        <v>23</v>
      </c>
      <c r="DU512" s="14">
        <v>0</v>
      </c>
    </row>
    <row r="513" spans="1:125" ht="18" customHeight="1">
      <c r="A513" s="29">
        <v>512</v>
      </c>
      <c r="B513" s="29">
        <v>19</v>
      </c>
      <c r="C513" s="29">
        <v>601</v>
      </c>
      <c r="D513" s="21">
        <v>41968</v>
      </c>
      <c r="E513" s="21">
        <v>41961</v>
      </c>
      <c r="F513" s="21">
        <v>41969</v>
      </c>
      <c r="G513" s="20" t="s">
        <v>4</v>
      </c>
      <c r="H513" s="20" t="s">
        <v>26</v>
      </c>
      <c r="I513" s="22">
        <v>6</v>
      </c>
      <c r="J513" s="20" t="s">
        <v>5</v>
      </c>
      <c r="K513" s="20" t="s">
        <v>26</v>
      </c>
      <c r="L513" s="20" t="s">
        <v>6</v>
      </c>
      <c r="M513" s="23" t="s">
        <v>26</v>
      </c>
      <c r="N513" s="23" t="s">
        <v>7</v>
      </c>
      <c r="O513" s="23" t="s">
        <v>26</v>
      </c>
      <c r="P513" s="24">
        <v>9.4</v>
      </c>
      <c r="Q513" s="24">
        <v>17.100000000000001</v>
      </c>
      <c r="R513" s="24">
        <v>19.5</v>
      </c>
      <c r="S513" s="24">
        <v>160.86000000000001</v>
      </c>
      <c r="T513" s="24">
        <v>1.78</v>
      </c>
      <c r="U513" s="24">
        <v>1080</v>
      </c>
      <c r="V513" s="24">
        <v>1920</v>
      </c>
      <c r="W513" s="24">
        <v>2.0739999999999998</v>
      </c>
      <c r="X513" s="23" t="s">
        <v>47</v>
      </c>
      <c r="Y513" s="23" t="s">
        <v>47</v>
      </c>
      <c r="Z513" s="24">
        <v>12891</v>
      </c>
      <c r="AA513" s="24">
        <v>60</v>
      </c>
      <c r="AB513" s="24">
        <v>178</v>
      </c>
      <c r="AC513" s="24">
        <v>178</v>
      </c>
      <c r="AD513" s="23" t="s">
        <v>28</v>
      </c>
      <c r="AE513" s="23" t="s">
        <v>11</v>
      </c>
      <c r="AF513" s="23" t="s">
        <v>11</v>
      </c>
      <c r="AG513" s="23" t="s">
        <v>26</v>
      </c>
      <c r="AH513" s="23" t="s">
        <v>26</v>
      </c>
      <c r="AI513" s="23" t="s">
        <v>12</v>
      </c>
      <c r="AJ513" s="23" t="s">
        <v>11</v>
      </c>
      <c r="AK513" s="23" t="s">
        <v>23</v>
      </c>
      <c r="AL513" s="23" t="s">
        <v>13</v>
      </c>
      <c r="AM513" s="23" t="s">
        <v>26</v>
      </c>
      <c r="AN513" s="23" t="s">
        <v>14</v>
      </c>
      <c r="AO513" s="23" t="s">
        <v>26</v>
      </c>
      <c r="AP513" s="23" t="s">
        <v>14</v>
      </c>
      <c r="AQ513" s="23" t="s">
        <v>26</v>
      </c>
      <c r="AR513" s="23"/>
      <c r="AS513" s="23" t="s">
        <v>13</v>
      </c>
      <c r="AT513" s="23" t="s">
        <v>26</v>
      </c>
      <c r="AU513" s="23" t="s">
        <v>14</v>
      </c>
      <c r="AV513" s="25" t="s">
        <v>26</v>
      </c>
      <c r="AW513" s="25" t="s">
        <v>26</v>
      </c>
      <c r="AX513" s="26">
        <v>19.5</v>
      </c>
      <c r="AY513" s="26">
        <v>160.86000000000001</v>
      </c>
      <c r="AZ513" s="25" t="s">
        <v>14</v>
      </c>
      <c r="BA513" s="25" t="s">
        <v>14</v>
      </c>
      <c r="BB513" s="23" t="s">
        <v>26</v>
      </c>
      <c r="BC513" s="23" t="s">
        <v>15</v>
      </c>
      <c r="BD513" s="23" t="s">
        <v>26</v>
      </c>
      <c r="BE513" s="23" t="s">
        <v>11</v>
      </c>
      <c r="BF513" s="23" t="s">
        <v>694</v>
      </c>
      <c r="BG513" s="23" t="s">
        <v>11</v>
      </c>
      <c r="BH513" s="23" t="s">
        <v>17</v>
      </c>
      <c r="BI513" s="23" t="s">
        <v>26</v>
      </c>
      <c r="BJ513" s="23"/>
      <c r="BK513" s="23" t="s">
        <v>11</v>
      </c>
      <c r="BL513" s="23" t="s">
        <v>11</v>
      </c>
      <c r="BM513" s="23" t="s">
        <v>11</v>
      </c>
      <c r="BN513" s="23"/>
      <c r="BO513" s="24">
        <v>8.6</v>
      </c>
      <c r="BP513" s="24">
        <v>284.3</v>
      </c>
      <c r="BQ513" s="24">
        <v>250</v>
      </c>
      <c r="BR513" s="24">
        <v>184.5</v>
      </c>
      <c r="BS513" s="24">
        <v>200</v>
      </c>
      <c r="BT513" s="23"/>
      <c r="BU513" s="23"/>
      <c r="BV513" s="24">
        <v>16.440000000000001</v>
      </c>
      <c r="BW513" s="24">
        <v>0.22</v>
      </c>
      <c r="BX513" s="23"/>
      <c r="BY513" s="24">
        <v>0.15</v>
      </c>
      <c r="BZ513" s="27">
        <v>0.22</v>
      </c>
      <c r="CA513" s="27">
        <v>0.15</v>
      </c>
      <c r="CB513" s="25"/>
      <c r="CC513" s="25"/>
      <c r="CD513" s="28">
        <v>16.32</v>
      </c>
      <c r="CE513" s="28">
        <v>0.28000000000000003</v>
      </c>
      <c r="CF513" s="25"/>
      <c r="CG513" s="28">
        <v>0.21</v>
      </c>
      <c r="CH513" s="28">
        <v>20.16</v>
      </c>
      <c r="CI513" s="28">
        <v>0.5</v>
      </c>
      <c r="CJ513" s="28">
        <v>0.5</v>
      </c>
      <c r="CK513" s="28">
        <v>0</v>
      </c>
      <c r="CL513" s="28">
        <v>0</v>
      </c>
      <c r="CM513" s="28">
        <v>0.5</v>
      </c>
      <c r="CN513" s="25"/>
      <c r="CO513" s="28">
        <v>0</v>
      </c>
      <c r="CP513" s="30" t="s">
        <v>5</v>
      </c>
      <c r="CQ513" s="8">
        <f t="shared" si="78"/>
        <v>12893.199055078949</v>
      </c>
      <c r="CR513" s="8">
        <f t="shared" si="79"/>
        <v>20</v>
      </c>
      <c r="CS513" s="8">
        <f t="shared" si="80"/>
        <v>2.5</v>
      </c>
      <c r="CT513" s="8">
        <f t="shared" si="81"/>
        <v>30</v>
      </c>
      <c r="CU513" s="8">
        <f t="shared" si="82"/>
        <v>200</v>
      </c>
      <c r="CV513" s="10">
        <f t="shared" si="83"/>
        <v>45732.498000000007</v>
      </c>
      <c r="CW513" s="10">
        <f t="shared" si="86"/>
        <v>45.732498000000007</v>
      </c>
      <c r="CX513" s="8" t="str">
        <f t="shared" si="84"/>
        <v>No</v>
      </c>
      <c r="CY513" s="30" t="s">
        <v>11</v>
      </c>
      <c r="CZ513" s="30" t="s">
        <v>11</v>
      </c>
      <c r="DA513" s="31" t="s">
        <v>11</v>
      </c>
      <c r="DB513" s="31" t="s">
        <v>11</v>
      </c>
      <c r="DC513" s="8" t="str">
        <f t="shared" si="85"/>
        <v>No</v>
      </c>
      <c r="DD513" s="8" t="s">
        <v>11</v>
      </c>
      <c r="DE513" s="30" t="s">
        <v>11</v>
      </c>
      <c r="DF513" s="10">
        <f t="shared" si="87"/>
        <v>51.657719999999998</v>
      </c>
      <c r="DG513" s="9">
        <f>IF(S513&lt;Monitors!$H$4,(S513*Monitors!$I$4)+Monitors!$J$4,IF(S513&lt;Monitors!$H$5,(S513*Monitors!$I$5)+Monitors!$J$5,IF(S513&lt;Monitors!$H$6,(S513*Monitors!$I$6)+Monitors!$J$6,IF(S513&lt;Monitors!$H$7,(Monitors!$I$7*S513)+Monitors!$J$7,IF(S513&lt;Monitors!$H$8,(S513*Monitors!$I$8)+Monitors!$J$8,IF(S513&lt;Monitors!$H$9,(S513*Monitors!$I$9)+Monitors!$J$9,IF(S513&lt;Monitors!$H$10,(S513*Monitors!$I$10)+Monitors!$J$10,IF(S513&lt;Monitors!$H$11,(S513*Monitors!$I$11)+Monitors!$J$11,Monitors!$J$12))))))))</f>
        <v>33.012500000000003</v>
      </c>
      <c r="DH513" s="10">
        <f>$DF513-(Monitors!$B$4*'All Data'!$W513)</f>
        <v>38.944099999999999</v>
      </c>
      <c r="DI513" s="10">
        <f>IF($CX513="Yes",DH513-(Monitors!$E$4*(DG513+(Monitors!$B$4*'All Data'!$W513))),'All Data'!DH513)</f>
        <v>38.944099999999999</v>
      </c>
      <c r="DJ513" s="10">
        <f>IF(DD513="Yes",'All Data'!DI513-(DG513*Monitors!$C$4),'All Data'!DI513)</f>
        <v>38.944099999999999</v>
      </c>
      <c r="DK513" s="10">
        <f>IF($DE513="Yes",DJ513-(DG513*Monitors!$D$4),'All Data'!DJ513)</f>
        <v>38.944099999999999</v>
      </c>
      <c r="DL513" s="10">
        <f>IF($CZ513="Yes",DK513-Monitors!$C$7,'All Data'!DK513)</f>
        <v>38.944099999999999</v>
      </c>
      <c r="DM513" s="10">
        <f>IF($DA513="Yes",DL513-Monitors!$D$7,'All Data'!DL513)</f>
        <v>38.944099999999999</v>
      </c>
      <c r="DN513" s="10">
        <f>IF(DB513="Yes",DM513-((DG513+(W513*Monitors!$B$4))*Monitors!$F$4),'All Data'!DM513)</f>
        <v>38.944099999999999</v>
      </c>
      <c r="DO513" s="8" t="str">
        <f t="shared" si="88"/>
        <v>No</v>
      </c>
      <c r="DP513" s="10">
        <v>1.8292999200000004</v>
      </c>
      <c r="DQ513" s="10">
        <v>14.610700080000001</v>
      </c>
      <c r="DR513" s="10">
        <v>14.610700080000001</v>
      </c>
      <c r="DS513" s="9">
        <v>15.344593334713926</v>
      </c>
      <c r="DT513" s="9" t="s">
        <v>23</v>
      </c>
      <c r="DU513" s="14">
        <v>0</v>
      </c>
    </row>
    <row r="514" spans="1:125" ht="18" customHeight="1">
      <c r="A514" s="29">
        <v>513</v>
      </c>
      <c r="B514" s="29">
        <v>47</v>
      </c>
      <c r="C514" s="29">
        <v>88</v>
      </c>
      <c r="D514" s="21">
        <v>41516</v>
      </c>
      <c r="E514" s="21">
        <v>41653</v>
      </c>
      <c r="F514" s="21">
        <v>41660</v>
      </c>
      <c r="G514" s="20" t="s">
        <v>4</v>
      </c>
      <c r="H514" s="20" t="s">
        <v>26</v>
      </c>
      <c r="I514" s="22">
        <v>6</v>
      </c>
      <c r="J514" s="20" t="s">
        <v>5</v>
      </c>
      <c r="K514" s="20" t="s">
        <v>26</v>
      </c>
      <c r="L514" s="20" t="s">
        <v>27</v>
      </c>
      <c r="M514" s="23" t="s">
        <v>27</v>
      </c>
      <c r="N514" s="23" t="s">
        <v>7</v>
      </c>
      <c r="O514" s="23" t="s">
        <v>26</v>
      </c>
      <c r="P514" s="24">
        <v>10.6</v>
      </c>
      <c r="Q514" s="24">
        <v>18.8</v>
      </c>
      <c r="R514" s="24">
        <v>21.5</v>
      </c>
      <c r="S514" s="24">
        <v>198.08</v>
      </c>
      <c r="T514" s="24">
        <v>1.78</v>
      </c>
      <c r="U514" s="24">
        <v>1080</v>
      </c>
      <c r="V514" s="24">
        <v>1920</v>
      </c>
      <c r="W514" s="24">
        <v>2.0739999999999998</v>
      </c>
      <c r="X514" s="23" t="s">
        <v>47</v>
      </c>
      <c r="Y514" s="23" t="s">
        <v>47</v>
      </c>
      <c r="Z514" s="24">
        <v>10469</v>
      </c>
      <c r="AA514" s="24">
        <v>60</v>
      </c>
      <c r="AB514" s="24">
        <v>178</v>
      </c>
      <c r="AC514" s="24">
        <v>178</v>
      </c>
      <c r="AD514" s="23" t="s">
        <v>73</v>
      </c>
      <c r="AE514" s="23" t="s">
        <v>23</v>
      </c>
      <c r="AF514" s="23" t="s">
        <v>11</v>
      </c>
      <c r="AG514" s="23"/>
      <c r="AH514" s="23"/>
      <c r="AI514" s="23" t="s">
        <v>12</v>
      </c>
      <c r="AJ514" s="23" t="s">
        <v>11</v>
      </c>
      <c r="AK514" s="23" t="s">
        <v>23</v>
      </c>
      <c r="AL514" s="23" t="s">
        <v>51</v>
      </c>
      <c r="AM514" s="23" t="s">
        <v>14</v>
      </c>
      <c r="AN514" s="23" t="s">
        <v>14</v>
      </c>
      <c r="AO514" s="23" t="s">
        <v>14</v>
      </c>
      <c r="AP514" s="23" t="s">
        <v>14</v>
      </c>
      <c r="AQ514" s="23" t="s">
        <v>14</v>
      </c>
      <c r="AR514" s="23"/>
      <c r="AS514" s="23" t="s">
        <v>51</v>
      </c>
      <c r="AT514" s="23" t="s">
        <v>14</v>
      </c>
      <c r="AU514" s="23" t="s">
        <v>14</v>
      </c>
      <c r="AV514" s="25" t="s">
        <v>14</v>
      </c>
      <c r="AW514" s="25" t="s">
        <v>14</v>
      </c>
      <c r="AX514" s="26">
        <v>21.5</v>
      </c>
      <c r="AY514" s="26">
        <v>198.08</v>
      </c>
      <c r="AZ514" s="25" t="s">
        <v>14</v>
      </c>
      <c r="BA514" s="25" t="s">
        <v>14</v>
      </c>
      <c r="BB514" s="23" t="s">
        <v>14</v>
      </c>
      <c r="BC514" s="23" t="s">
        <v>15</v>
      </c>
      <c r="BD514" s="23" t="s">
        <v>14</v>
      </c>
      <c r="BE514" s="23" t="s">
        <v>11</v>
      </c>
      <c r="BF514" s="23" t="s">
        <v>193</v>
      </c>
      <c r="BG514" s="23" t="s">
        <v>11</v>
      </c>
      <c r="BH514" s="23" t="s">
        <v>17</v>
      </c>
      <c r="BI514" s="23" t="s">
        <v>14</v>
      </c>
      <c r="BJ514" s="23"/>
      <c r="BK514" s="23" t="s">
        <v>11</v>
      </c>
      <c r="BL514" s="23" t="s">
        <v>11</v>
      </c>
      <c r="BM514" s="23" t="s">
        <v>11</v>
      </c>
      <c r="BN514" s="23"/>
      <c r="BO514" s="24">
        <v>3.6</v>
      </c>
      <c r="BP514" s="24">
        <v>299.10000000000002</v>
      </c>
      <c r="BQ514" s="24">
        <v>300</v>
      </c>
      <c r="BR514" s="24">
        <v>244</v>
      </c>
      <c r="BS514" s="24">
        <v>200</v>
      </c>
      <c r="BT514" s="23"/>
      <c r="BU514" s="23"/>
      <c r="BV514" s="24">
        <v>16.47</v>
      </c>
      <c r="BW514" s="24">
        <v>0.28000000000000003</v>
      </c>
      <c r="BX514" s="23"/>
      <c r="BY514" s="24">
        <v>0.15</v>
      </c>
      <c r="BZ514" s="27">
        <v>0.28000000000000003</v>
      </c>
      <c r="CA514" s="27">
        <v>0.15</v>
      </c>
      <c r="CB514" s="25"/>
      <c r="CC514" s="25"/>
      <c r="CD514" s="28">
        <v>16.43</v>
      </c>
      <c r="CE514" s="28">
        <v>0.32</v>
      </c>
      <c r="CF514" s="25"/>
      <c r="CG514" s="28">
        <v>0.18</v>
      </c>
      <c r="CH514" s="28">
        <v>21.09</v>
      </c>
      <c r="CI514" s="28">
        <v>0.5</v>
      </c>
      <c r="CJ514" s="28">
        <v>0.5</v>
      </c>
      <c r="CK514" s="25"/>
      <c r="CL514" s="25"/>
      <c r="CM514" s="28">
        <v>0.5</v>
      </c>
      <c r="CN514" s="25"/>
      <c r="CO514" s="28">
        <v>0</v>
      </c>
      <c r="CP514" s="30" t="s">
        <v>5</v>
      </c>
      <c r="CQ514" s="8">
        <f t="shared" ref="CQ514:CQ577" si="89">(W514*1000000)/S514</f>
        <v>10470.516962843294</v>
      </c>
      <c r="CR514" s="8">
        <f t="shared" ref="CR514:CR577" si="90">IF($R514&lt;14,14,IF($R514&lt;16,16,IF($R514&lt;19,19,IF($R514&lt;20,20,IF($R514&lt;22,22,IF($R514&lt;24,24,IF($R514&lt;26,26,28)))))))</f>
        <v>22</v>
      </c>
      <c r="CS514" s="8">
        <f t="shared" ref="CS514:CS577" si="91">IF(W514&lt;=1.05,1.05,IF(W514&lt;=1.3,1.3,IF(W514&lt;=1.5,1.5,IF(W514&lt;=2,2,IF(W514&lt;=2.5,2.5,IF(W514&lt;=3.8,3.8,IF(W514&lt;=5,5,8)))))))</f>
        <v>2.5</v>
      </c>
      <c r="CT514" s="8">
        <f t="shared" ref="CT514:CT577" si="92">IF($R514&lt;30,30,IF($R514&lt;40,40,IF($R514&lt;50,50,IF($R514&lt;=60,60))))</f>
        <v>30</v>
      </c>
      <c r="CU514" s="8">
        <f t="shared" ref="CU514:CU577" si="93">IF(BP514&lt;200,100,IF(BP514&lt;300,200,IF(BP514&lt;400,300,IF(BP514&lt;500,400,IF(BP514&lt;600,500,IF(BP514&lt;700,600,IF(BP514&lt;800,700,IF(BP514&lt;900,800,900))))))))</f>
        <v>200</v>
      </c>
      <c r="CV514" s="10">
        <f t="shared" ref="CV514:CV577" si="94">($BP514*$S514)</f>
        <v>59245.72800000001</v>
      </c>
      <c r="CW514" s="10">
        <f t="shared" si="86"/>
        <v>59.245728000000007</v>
      </c>
      <c r="CX514" s="8" t="str">
        <f t="shared" ref="CX514:CX577" si="95">IF(AND(BL514="Yes",BM514="Yes"),"Yes","No")</f>
        <v>No</v>
      </c>
      <c r="CY514" s="30" t="s">
        <v>11</v>
      </c>
      <c r="CZ514" s="30" t="s">
        <v>11</v>
      </c>
      <c r="DA514" s="31" t="s">
        <v>11</v>
      </c>
      <c r="DB514" s="31" t="s">
        <v>11</v>
      </c>
      <c r="DC514" s="8" t="str">
        <f t="shared" ref="DC514:DC577" si="96">IF(AF514="Yes","Yes","No")</f>
        <v>No</v>
      </c>
      <c r="DD514" s="8" t="s">
        <v>11</v>
      </c>
      <c r="DE514" s="30" t="s">
        <v>11</v>
      </c>
      <c r="DF514" s="10">
        <f t="shared" si="87"/>
        <v>52.091339999999995</v>
      </c>
      <c r="DG514" s="9">
        <f>IF(S514&lt;Monitors!$H$4,(S514*Monitors!$I$4)+Monitors!$J$4,IF(S514&lt;Monitors!$H$5,(S514*Monitors!$I$5)+Monitors!$J$5,IF(S514&lt;Monitors!$H$6,(S514*Monitors!$I$6)+Monitors!$J$6,IF(S514&lt;Monitors!$H$7,(Monitors!$I$7*S514)+Monitors!$J$7,IF(S514&lt;Monitors!$H$8,(S514*Monitors!$I$8)+Monitors!$J$8,IF(S514&lt;Monitors!$H$9,(S514*Monitors!$I$9)+Monitors!$J$9,IF(S514&lt;Monitors!$H$10,(S514*Monitors!$I$10)+Monitors!$J$10,IF(S514&lt;Monitors!$H$11,(S514*Monitors!$I$11)+Monitors!$J$11,Monitors!$J$12))))))))</f>
        <v>37.903999999999996</v>
      </c>
      <c r="DH514" s="10">
        <f>$DF514-(Monitors!$B$4*'All Data'!$W514)</f>
        <v>39.377719999999997</v>
      </c>
      <c r="DI514" s="10">
        <f>IF($CX514="Yes",DH514-(Monitors!$E$4*(DG514+(Monitors!$B$4*'All Data'!$W514))),'All Data'!DH514)</f>
        <v>39.377719999999997</v>
      </c>
      <c r="DJ514" s="10">
        <f>IF(DD514="Yes",'All Data'!DI514-(DG514*Monitors!$C$4),'All Data'!DI514)</f>
        <v>39.377719999999997</v>
      </c>
      <c r="DK514" s="10">
        <f>IF($DE514="Yes",DJ514-(DG514*Monitors!$D$4),'All Data'!DJ514)</f>
        <v>39.377719999999997</v>
      </c>
      <c r="DL514" s="10">
        <f>IF($CZ514="Yes",DK514-Monitors!$C$7,'All Data'!DK514)</f>
        <v>39.377719999999997</v>
      </c>
      <c r="DM514" s="10">
        <f>IF($DA514="Yes",DL514-Monitors!$D$7,'All Data'!DL514)</f>
        <v>39.377719999999997</v>
      </c>
      <c r="DN514" s="10">
        <f>IF(DB514="Yes",DM514-((DG514+(W514*Monitors!$B$4))*Monitors!$F$4),'All Data'!DM514)</f>
        <v>39.377719999999997</v>
      </c>
      <c r="DO514" s="8" t="str">
        <f t="shared" si="88"/>
        <v>No</v>
      </c>
      <c r="DP514" s="10">
        <v>2.3698291200000008</v>
      </c>
      <c r="DQ514" s="10">
        <v>14.100170879999999</v>
      </c>
      <c r="DR514" s="10">
        <v>14.100170879999999</v>
      </c>
      <c r="DS514" s="9">
        <v>18.856837669479766</v>
      </c>
      <c r="DT514" s="9" t="s">
        <v>23</v>
      </c>
      <c r="DU514" s="14">
        <v>0</v>
      </c>
    </row>
    <row r="515" spans="1:125" ht="18" customHeight="1">
      <c r="A515" s="29">
        <v>514</v>
      </c>
      <c r="B515" s="29">
        <v>9</v>
      </c>
      <c r="C515" s="29">
        <v>577</v>
      </c>
      <c r="D515" s="21">
        <v>41751</v>
      </c>
      <c r="E515" s="21">
        <v>41788</v>
      </c>
      <c r="F515" s="21">
        <v>41753</v>
      </c>
      <c r="G515" s="20" t="s">
        <v>4</v>
      </c>
      <c r="H515" s="20" t="s">
        <v>26</v>
      </c>
      <c r="I515" s="22">
        <v>6</v>
      </c>
      <c r="J515" s="20" t="s">
        <v>5</v>
      </c>
      <c r="K515" s="20" t="s">
        <v>26</v>
      </c>
      <c r="L515" s="20" t="s">
        <v>27</v>
      </c>
      <c r="M515" s="23" t="s">
        <v>27</v>
      </c>
      <c r="N515" s="23" t="s">
        <v>7</v>
      </c>
      <c r="O515" s="23" t="s">
        <v>26</v>
      </c>
      <c r="P515" s="24">
        <v>11.8</v>
      </c>
      <c r="Q515" s="24">
        <v>20.9</v>
      </c>
      <c r="R515" s="24">
        <v>24</v>
      </c>
      <c r="S515" s="24">
        <v>246.34</v>
      </c>
      <c r="T515" s="24">
        <v>1.78</v>
      </c>
      <c r="U515" s="24">
        <v>1080</v>
      </c>
      <c r="V515" s="24">
        <v>1920</v>
      </c>
      <c r="W515" s="24">
        <v>2.0739999999999998</v>
      </c>
      <c r="X515" s="23" t="s">
        <v>47</v>
      </c>
      <c r="Y515" s="23" t="s">
        <v>47</v>
      </c>
      <c r="Z515" s="24">
        <v>8408</v>
      </c>
      <c r="AA515" s="24">
        <v>60</v>
      </c>
      <c r="AB515" s="24">
        <v>178</v>
      </c>
      <c r="AC515" s="24">
        <v>178</v>
      </c>
      <c r="AD515" s="23" t="s">
        <v>28</v>
      </c>
      <c r="AE515" s="23" t="s">
        <v>23</v>
      </c>
      <c r="AF515" s="23" t="s">
        <v>11</v>
      </c>
      <c r="AG515" s="23" t="s">
        <v>26</v>
      </c>
      <c r="AH515" s="23" t="s">
        <v>26</v>
      </c>
      <c r="AI515" s="23" t="s">
        <v>12</v>
      </c>
      <c r="AJ515" s="23" t="s">
        <v>11</v>
      </c>
      <c r="AK515" s="23" t="s">
        <v>23</v>
      </c>
      <c r="AL515" s="23" t="s">
        <v>53</v>
      </c>
      <c r="AM515" s="23" t="s">
        <v>26</v>
      </c>
      <c r="AN515" s="23" t="s">
        <v>72</v>
      </c>
      <c r="AO515" s="23" t="s">
        <v>26</v>
      </c>
      <c r="AP515" s="23" t="s">
        <v>14</v>
      </c>
      <c r="AQ515" s="23" t="s">
        <v>26</v>
      </c>
      <c r="AR515" s="23"/>
      <c r="AS515" s="23" t="s">
        <v>53</v>
      </c>
      <c r="AT515" s="23" t="s">
        <v>26</v>
      </c>
      <c r="AU515" s="23" t="s">
        <v>83</v>
      </c>
      <c r="AV515" s="25" t="s">
        <v>26</v>
      </c>
      <c r="AW515" s="25" t="s">
        <v>26</v>
      </c>
      <c r="AX515" s="26">
        <v>24</v>
      </c>
      <c r="AY515" s="26">
        <v>246.34</v>
      </c>
      <c r="AZ515" s="25" t="s">
        <v>72</v>
      </c>
      <c r="BA515" s="25" t="s">
        <v>83</v>
      </c>
      <c r="BB515" s="23" t="s">
        <v>26</v>
      </c>
      <c r="BC515" s="23" t="s">
        <v>15</v>
      </c>
      <c r="BD515" s="23" t="s">
        <v>26</v>
      </c>
      <c r="BE515" s="23" t="s">
        <v>11</v>
      </c>
      <c r="BF515" s="23" t="s">
        <v>457</v>
      </c>
      <c r="BG515" s="23" t="s">
        <v>11</v>
      </c>
      <c r="BH515" s="23" t="s">
        <v>17</v>
      </c>
      <c r="BI515" s="23" t="s">
        <v>26</v>
      </c>
      <c r="BJ515" s="23"/>
      <c r="BK515" s="23" t="s">
        <v>11</v>
      </c>
      <c r="BL515" s="23" t="s">
        <v>11</v>
      </c>
      <c r="BM515" s="23" t="s">
        <v>11</v>
      </c>
      <c r="BN515" s="23"/>
      <c r="BO515" s="24">
        <v>22.6</v>
      </c>
      <c r="BP515" s="24">
        <v>302.8</v>
      </c>
      <c r="BQ515" s="24">
        <v>275</v>
      </c>
      <c r="BR515" s="24">
        <v>267.7</v>
      </c>
      <c r="BS515" s="24">
        <v>200</v>
      </c>
      <c r="BT515" s="23"/>
      <c r="BU515" s="23"/>
      <c r="BV515" s="24">
        <v>16.47</v>
      </c>
      <c r="BW515" s="24">
        <v>0.14000000000000001</v>
      </c>
      <c r="BX515" s="23"/>
      <c r="BY515" s="24">
        <v>0.09</v>
      </c>
      <c r="BZ515" s="27">
        <v>0.14000000000000001</v>
      </c>
      <c r="CA515" s="27">
        <v>0.09</v>
      </c>
      <c r="CB515" s="25"/>
      <c r="CC515" s="25"/>
      <c r="CD515" s="28">
        <v>16.71</v>
      </c>
      <c r="CE515" s="28">
        <v>0.16</v>
      </c>
      <c r="CF515" s="25"/>
      <c r="CG515" s="28">
        <v>0.1</v>
      </c>
      <c r="CH515" s="28">
        <v>23.24</v>
      </c>
      <c r="CI515" s="28">
        <v>1</v>
      </c>
      <c r="CJ515" s="28">
        <v>0.5</v>
      </c>
      <c r="CK515" s="28">
        <v>0</v>
      </c>
      <c r="CL515" s="28">
        <v>0</v>
      </c>
      <c r="CM515" s="28">
        <v>0.55000000000000004</v>
      </c>
      <c r="CN515" s="25"/>
      <c r="CO515" s="28">
        <v>0</v>
      </c>
      <c r="CP515" s="30" t="s">
        <v>5</v>
      </c>
      <c r="CQ515" s="8">
        <f t="shared" si="89"/>
        <v>8419.2579361857588</v>
      </c>
      <c r="CR515" s="8">
        <f t="shared" si="90"/>
        <v>26</v>
      </c>
      <c r="CS515" s="8">
        <f t="shared" si="91"/>
        <v>2.5</v>
      </c>
      <c r="CT515" s="8">
        <f t="shared" si="92"/>
        <v>30</v>
      </c>
      <c r="CU515" s="8">
        <f t="shared" si="93"/>
        <v>300</v>
      </c>
      <c r="CV515" s="10">
        <f t="shared" si="94"/>
        <v>74591.752000000008</v>
      </c>
      <c r="CW515" s="10">
        <f t="shared" ref="CW515:CW578" si="97">CV515/1000</f>
        <v>74.591752000000014</v>
      </c>
      <c r="CX515" s="8" t="str">
        <f t="shared" si="95"/>
        <v>No</v>
      </c>
      <c r="CY515" s="30" t="s">
        <v>11</v>
      </c>
      <c r="CZ515" s="30" t="s">
        <v>11</v>
      </c>
      <c r="DA515" s="31" t="s">
        <v>11</v>
      </c>
      <c r="DB515" s="31" t="s">
        <v>11</v>
      </c>
      <c r="DC515" s="8" t="str">
        <f t="shared" si="96"/>
        <v>No</v>
      </c>
      <c r="DD515" s="8" t="s">
        <v>11</v>
      </c>
      <c r="DE515" s="30" t="s">
        <v>11</v>
      </c>
      <c r="DF515" s="10">
        <f t="shared" ref="DF515:DF578" si="98">((BV515*0.35)+(BW515*0.65))*(365*24)/1000</f>
        <v>51.29417999999999</v>
      </c>
      <c r="DG515" s="9">
        <f>IF(S515&lt;Monitors!$H$4,(S515*Monitors!$I$4)+Monitors!$J$4,IF(S515&lt;Monitors!$H$5,(S515*Monitors!$I$5)+Monitors!$J$5,IF(S515&lt;Monitors!$H$6,(S515*Monitors!$I$6)+Monitors!$J$6,IF(S515&lt;Monitors!$H$7,(Monitors!$I$7*S515)+Monitors!$J$7,IF(S515&lt;Monitors!$H$8,(S515*Monitors!$I$8)+Monitors!$J$8,IF(S515&lt;Monitors!$H$9,(S515*Monitors!$I$9)+Monitors!$J$9,IF(S515&lt;Monitors!$H$10,(S515*Monitors!$I$10)+Monitors!$J$10,IF(S515&lt;Monitors!$H$11,(S515*Monitors!$I$11)+Monitors!$J$11,Monitors!$J$12))))))))</f>
        <v>42.268000000000001</v>
      </c>
      <c r="DH515" s="10">
        <f>$DF515-(Monitors!$B$4*'All Data'!$W515)</f>
        <v>38.580559999999991</v>
      </c>
      <c r="DI515" s="10">
        <f>IF($CX515="Yes",DH515-(Monitors!$E$4*(DG515+(Monitors!$B$4*'All Data'!$W515))),'All Data'!DH515)</f>
        <v>38.580559999999991</v>
      </c>
      <c r="DJ515" s="10">
        <f>IF(DD515="Yes",'All Data'!DI515-(DG515*Monitors!$C$4),'All Data'!DI515)</f>
        <v>38.580559999999991</v>
      </c>
      <c r="DK515" s="10">
        <f>IF($DE515="Yes",DJ515-(DG515*Monitors!$D$4),'All Data'!DJ515)</f>
        <v>38.580559999999991</v>
      </c>
      <c r="DL515" s="10">
        <f>IF($CZ515="Yes",DK515-Monitors!$C$7,'All Data'!DK515)</f>
        <v>38.580559999999991</v>
      </c>
      <c r="DM515" s="10">
        <f>IF($DA515="Yes",DL515-Monitors!$D$7,'All Data'!DL515)</f>
        <v>38.580559999999991</v>
      </c>
      <c r="DN515" s="10">
        <f>IF(DB515="Yes",DM515-((DG515+(W515*Monitors!$B$4))*Monitors!$F$4),'All Data'!DM515)</f>
        <v>38.580559999999991</v>
      </c>
      <c r="DO515" s="8" t="str">
        <f t="shared" ref="DO515:DO578" si="99">IF(DN515&lt;=DG515,"Yes","No")</f>
        <v>Yes</v>
      </c>
      <c r="DP515" s="10">
        <v>2.9836700800000004</v>
      </c>
      <c r="DQ515" s="10">
        <v>13.486329919999999</v>
      </c>
      <c r="DR515" s="10">
        <v>13.486329919999999</v>
      </c>
      <c r="DS515" s="9">
        <v>23.376462990217799</v>
      </c>
      <c r="DT515" s="9" t="s">
        <v>23</v>
      </c>
      <c r="DU515" s="14">
        <v>0</v>
      </c>
    </row>
    <row r="516" spans="1:125" ht="18" customHeight="1">
      <c r="A516" s="29">
        <v>515</v>
      </c>
      <c r="B516" s="29">
        <v>47</v>
      </c>
      <c r="C516" s="29">
        <v>92</v>
      </c>
      <c r="D516" s="21">
        <v>42145</v>
      </c>
      <c r="E516" s="21">
        <v>42115</v>
      </c>
      <c r="F516" s="21">
        <v>42121</v>
      </c>
      <c r="G516" s="20"/>
      <c r="H516" s="20" t="s">
        <v>26</v>
      </c>
      <c r="I516" s="22">
        <v>6</v>
      </c>
      <c r="J516" s="20" t="s">
        <v>5</v>
      </c>
      <c r="K516" s="20" t="s">
        <v>26</v>
      </c>
      <c r="L516" s="20" t="s">
        <v>27</v>
      </c>
      <c r="M516" s="23" t="s">
        <v>27</v>
      </c>
      <c r="N516" s="23" t="s">
        <v>7</v>
      </c>
      <c r="O516" s="23" t="s">
        <v>26</v>
      </c>
      <c r="P516" s="24">
        <v>10.5</v>
      </c>
      <c r="Q516" s="24">
        <v>18.7</v>
      </c>
      <c r="R516" s="24">
        <v>21.5</v>
      </c>
      <c r="S516" s="24">
        <v>197.6</v>
      </c>
      <c r="T516" s="24">
        <v>1.78</v>
      </c>
      <c r="U516" s="24">
        <v>1080</v>
      </c>
      <c r="V516" s="24">
        <v>1920</v>
      </c>
      <c r="W516" s="24">
        <v>2.0739999999999998</v>
      </c>
      <c r="X516" s="23" t="s">
        <v>47</v>
      </c>
      <c r="Y516" s="23" t="s">
        <v>47</v>
      </c>
      <c r="Z516" s="24">
        <v>10494</v>
      </c>
      <c r="AA516" s="24">
        <v>60</v>
      </c>
      <c r="AB516" s="24">
        <v>178</v>
      </c>
      <c r="AC516" s="24">
        <v>178</v>
      </c>
      <c r="AD516" s="23" t="s">
        <v>298</v>
      </c>
      <c r="AE516" s="23" t="s">
        <v>11</v>
      </c>
      <c r="AF516" s="23" t="s">
        <v>11</v>
      </c>
      <c r="AG516" s="23" t="s">
        <v>26</v>
      </c>
      <c r="AH516" s="23" t="s">
        <v>26</v>
      </c>
      <c r="AI516" s="23" t="s">
        <v>12</v>
      </c>
      <c r="AJ516" s="23" t="s">
        <v>23</v>
      </c>
      <c r="AK516" s="23" t="s">
        <v>23</v>
      </c>
      <c r="AL516" s="23" t="s">
        <v>13</v>
      </c>
      <c r="AM516" s="23" t="s">
        <v>14</v>
      </c>
      <c r="AN516" s="23" t="s">
        <v>14</v>
      </c>
      <c r="AO516" s="23" t="s">
        <v>26</v>
      </c>
      <c r="AP516" s="23" t="s">
        <v>14</v>
      </c>
      <c r="AQ516" s="23" t="s">
        <v>14</v>
      </c>
      <c r="AR516" s="23"/>
      <c r="AS516" s="23" t="s">
        <v>13</v>
      </c>
      <c r="AT516" s="23" t="s">
        <v>14</v>
      </c>
      <c r="AU516" s="23" t="s">
        <v>14</v>
      </c>
      <c r="AV516" s="25" t="s">
        <v>26</v>
      </c>
      <c r="AW516" s="25" t="s">
        <v>14</v>
      </c>
      <c r="AX516" s="26">
        <v>21.5</v>
      </c>
      <c r="AY516" s="26">
        <v>197.6</v>
      </c>
      <c r="AZ516" s="25" t="s">
        <v>14</v>
      </c>
      <c r="BA516" s="25" t="s">
        <v>14</v>
      </c>
      <c r="BB516" s="23" t="s">
        <v>14</v>
      </c>
      <c r="BC516" s="23" t="s">
        <v>15</v>
      </c>
      <c r="BD516" s="23" t="s">
        <v>26</v>
      </c>
      <c r="BE516" s="23" t="s">
        <v>11</v>
      </c>
      <c r="BF516" s="23" t="s">
        <v>1202</v>
      </c>
      <c r="BG516" s="23" t="s">
        <v>11</v>
      </c>
      <c r="BH516" s="23" t="s">
        <v>17</v>
      </c>
      <c r="BI516" s="23" t="s">
        <v>14</v>
      </c>
      <c r="BJ516" s="23"/>
      <c r="BK516" s="23" t="s">
        <v>11</v>
      </c>
      <c r="BL516" s="23" t="s">
        <v>11</v>
      </c>
      <c r="BM516" s="23" t="s">
        <v>11</v>
      </c>
      <c r="BN516" s="23"/>
      <c r="BO516" s="24">
        <v>30.8</v>
      </c>
      <c r="BP516" s="24">
        <v>280.3</v>
      </c>
      <c r="BQ516" s="24">
        <v>250</v>
      </c>
      <c r="BR516" s="24">
        <v>234</v>
      </c>
      <c r="BS516" s="24">
        <v>200</v>
      </c>
      <c r="BT516" s="23"/>
      <c r="BU516" s="23"/>
      <c r="BV516" s="24">
        <v>16.5</v>
      </c>
      <c r="BW516" s="24">
        <v>0.44</v>
      </c>
      <c r="BX516" s="23"/>
      <c r="BY516" s="24">
        <v>0.23</v>
      </c>
      <c r="BZ516" s="27">
        <v>0.44</v>
      </c>
      <c r="CA516" s="27">
        <v>0.23</v>
      </c>
      <c r="CB516" s="25"/>
      <c r="CC516" s="25"/>
      <c r="CD516" s="28">
        <v>16.59</v>
      </c>
      <c r="CE516" s="28">
        <v>0.45</v>
      </c>
      <c r="CF516" s="25"/>
      <c r="CG516" s="28">
        <v>0.26</v>
      </c>
      <c r="CH516" s="28">
        <v>21.08</v>
      </c>
      <c r="CI516" s="28">
        <v>0.5</v>
      </c>
      <c r="CJ516" s="28">
        <v>0.5</v>
      </c>
      <c r="CK516" s="28">
        <v>0</v>
      </c>
      <c r="CL516" s="28">
        <v>0</v>
      </c>
      <c r="CM516" s="28">
        <v>0.46</v>
      </c>
      <c r="CN516" s="25"/>
      <c r="CO516" s="28">
        <v>0</v>
      </c>
      <c r="CP516" s="30" t="s">
        <v>5</v>
      </c>
      <c r="CQ516" s="8">
        <f t="shared" si="89"/>
        <v>10495.951417004047</v>
      </c>
      <c r="CR516" s="8">
        <f t="shared" si="90"/>
        <v>22</v>
      </c>
      <c r="CS516" s="8">
        <f t="shared" si="91"/>
        <v>2.5</v>
      </c>
      <c r="CT516" s="8">
        <f t="shared" si="92"/>
        <v>30</v>
      </c>
      <c r="CU516" s="8">
        <f t="shared" si="93"/>
        <v>200</v>
      </c>
      <c r="CV516" s="10">
        <f t="shared" si="94"/>
        <v>55387.28</v>
      </c>
      <c r="CW516" s="10">
        <f t="shared" si="97"/>
        <v>55.387279999999997</v>
      </c>
      <c r="CX516" s="8" t="str">
        <f t="shared" si="95"/>
        <v>No</v>
      </c>
      <c r="CY516" s="30" t="s">
        <v>11</v>
      </c>
      <c r="CZ516" s="30" t="s">
        <v>11</v>
      </c>
      <c r="DA516" s="31" t="s">
        <v>11</v>
      </c>
      <c r="DB516" s="31" t="s">
        <v>11</v>
      </c>
      <c r="DC516" s="8" t="str">
        <f t="shared" si="96"/>
        <v>No</v>
      </c>
      <c r="DD516" s="8" t="s">
        <v>11</v>
      </c>
      <c r="DE516" s="30" t="s">
        <v>11</v>
      </c>
      <c r="DF516" s="10">
        <f t="shared" si="98"/>
        <v>53.094360000000002</v>
      </c>
      <c r="DG516" s="9">
        <f>IF(S516&lt;Monitors!$H$4,(S516*Monitors!$I$4)+Monitors!$J$4,IF(S516&lt;Monitors!$H$5,(S516*Monitors!$I$5)+Monitors!$J$5,IF(S516&lt;Monitors!$H$6,(S516*Monitors!$I$6)+Monitors!$J$6,IF(S516&lt;Monitors!$H$7,(Monitors!$I$7*S516)+Monitors!$J$7,IF(S516&lt;Monitors!$H$8,(S516*Monitors!$I$8)+Monitors!$J$8,IF(S516&lt;Monitors!$H$9,(S516*Monitors!$I$9)+Monitors!$J$9,IF(S516&lt;Monitors!$H$10,(S516*Monitors!$I$10)+Monitors!$J$10,IF(S516&lt;Monitors!$H$11,(S516*Monitors!$I$11)+Monitors!$J$11,Monitors!$J$12))))))))</f>
        <v>37.879999999999995</v>
      </c>
      <c r="DH516" s="10">
        <f>$DF516-(Monitors!$B$4*'All Data'!$W516)</f>
        <v>40.380740000000003</v>
      </c>
      <c r="DI516" s="10">
        <f>IF($CX516="Yes",DH516-(Monitors!$E$4*(DG516+(Monitors!$B$4*'All Data'!$W516))),'All Data'!DH516)</f>
        <v>40.380740000000003</v>
      </c>
      <c r="DJ516" s="10">
        <f>IF(DD516="Yes",'All Data'!DI516-(DG516*Monitors!$C$4),'All Data'!DI516)</f>
        <v>40.380740000000003</v>
      </c>
      <c r="DK516" s="10">
        <f>IF($DE516="Yes",DJ516-(DG516*Monitors!$D$4),'All Data'!DJ516)</f>
        <v>40.380740000000003</v>
      </c>
      <c r="DL516" s="10">
        <f>IF($CZ516="Yes",DK516-Monitors!$C$7,'All Data'!DK516)</f>
        <v>40.380740000000003</v>
      </c>
      <c r="DM516" s="10">
        <f>IF($DA516="Yes",DL516-Monitors!$D$7,'All Data'!DL516)</f>
        <v>40.380740000000003</v>
      </c>
      <c r="DN516" s="10">
        <f>IF(DB516="Yes",DM516-((DG516+(W516*Monitors!$B$4))*Monitors!$F$4),'All Data'!DM516)</f>
        <v>40.380740000000003</v>
      </c>
      <c r="DO516" s="8" t="str">
        <f t="shared" si="99"/>
        <v>No</v>
      </c>
      <c r="DP516" s="10">
        <v>2.2154912000000002</v>
      </c>
      <c r="DQ516" s="10">
        <v>14.284508799999999</v>
      </c>
      <c r="DR516" s="10">
        <v>14.284508799999999</v>
      </c>
      <c r="DS516" s="9">
        <v>18.811673197408837</v>
      </c>
      <c r="DT516" s="9" t="s">
        <v>23</v>
      </c>
      <c r="DU516" s="14">
        <v>0</v>
      </c>
    </row>
    <row r="517" spans="1:125" ht="18" customHeight="1">
      <c r="A517" s="29">
        <v>516</v>
      </c>
      <c r="B517" s="29">
        <v>25</v>
      </c>
      <c r="C517" s="29">
        <v>1303</v>
      </c>
      <c r="D517" s="21">
        <v>41202</v>
      </c>
      <c r="E517" s="21">
        <v>41416</v>
      </c>
      <c r="F517" s="21">
        <v>41429</v>
      </c>
      <c r="G517" s="20" t="s">
        <v>4</v>
      </c>
      <c r="H517" s="20" t="s">
        <v>26</v>
      </c>
      <c r="I517" s="22">
        <v>6</v>
      </c>
      <c r="J517" s="20" t="s">
        <v>5</v>
      </c>
      <c r="K517" s="20" t="s">
        <v>26</v>
      </c>
      <c r="L517" s="20" t="s">
        <v>27</v>
      </c>
      <c r="M517" s="23" t="s">
        <v>27</v>
      </c>
      <c r="N517" s="23" t="s">
        <v>7</v>
      </c>
      <c r="O517" s="23" t="s">
        <v>26</v>
      </c>
      <c r="P517" s="24">
        <v>11.5</v>
      </c>
      <c r="Q517" s="24">
        <v>20.5</v>
      </c>
      <c r="R517" s="24">
        <v>23.6</v>
      </c>
      <c r="S517" s="24">
        <v>236.8</v>
      </c>
      <c r="T517" s="24">
        <v>1.78</v>
      </c>
      <c r="U517" s="24">
        <v>1080</v>
      </c>
      <c r="V517" s="24">
        <v>1920</v>
      </c>
      <c r="W517" s="24">
        <v>2.0739999999999998</v>
      </c>
      <c r="X517" s="23" t="s">
        <v>47</v>
      </c>
      <c r="Y517" s="23" t="s">
        <v>47</v>
      </c>
      <c r="Z517" s="24">
        <v>8757</v>
      </c>
      <c r="AA517" s="24">
        <v>60</v>
      </c>
      <c r="AB517" s="24">
        <v>170</v>
      </c>
      <c r="AC517" s="24">
        <v>160</v>
      </c>
      <c r="AD517" s="23" t="s">
        <v>28</v>
      </c>
      <c r="AE517" s="23" t="s">
        <v>23</v>
      </c>
      <c r="AF517" s="23" t="s">
        <v>11</v>
      </c>
      <c r="AG517" s="23" t="s">
        <v>26</v>
      </c>
      <c r="AH517" s="23" t="s">
        <v>26</v>
      </c>
      <c r="AI517" s="23" t="s">
        <v>12</v>
      </c>
      <c r="AJ517" s="23" t="s">
        <v>11</v>
      </c>
      <c r="AK517" s="23" t="s">
        <v>23</v>
      </c>
      <c r="AL517" s="23" t="s">
        <v>51</v>
      </c>
      <c r="AM517" s="23" t="s">
        <v>190</v>
      </c>
      <c r="AN517" s="23" t="s">
        <v>14</v>
      </c>
      <c r="AO517" s="23" t="s">
        <v>26</v>
      </c>
      <c r="AP517" s="23" t="s">
        <v>36</v>
      </c>
      <c r="AQ517" s="23" t="s">
        <v>14</v>
      </c>
      <c r="AR517" s="23"/>
      <c r="AS517" s="23" t="s">
        <v>51</v>
      </c>
      <c r="AT517" s="23" t="s">
        <v>190</v>
      </c>
      <c r="AU517" s="23" t="s">
        <v>14</v>
      </c>
      <c r="AV517" s="25" t="s">
        <v>26</v>
      </c>
      <c r="AW517" s="25" t="s">
        <v>26</v>
      </c>
      <c r="AX517" s="26">
        <v>23.6</v>
      </c>
      <c r="AY517" s="26">
        <v>236.8</v>
      </c>
      <c r="AZ517" s="25" t="s">
        <v>14</v>
      </c>
      <c r="BA517" s="25" t="s">
        <v>14</v>
      </c>
      <c r="BB517" s="23" t="s">
        <v>26</v>
      </c>
      <c r="BC517" s="23" t="s">
        <v>15</v>
      </c>
      <c r="BD517" s="23" t="s">
        <v>26</v>
      </c>
      <c r="BE517" s="23" t="s">
        <v>11</v>
      </c>
      <c r="BF517" s="23" t="s">
        <v>280</v>
      </c>
      <c r="BG517" s="23" t="s">
        <v>11</v>
      </c>
      <c r="BH517" s="23" t="s">
        <v>17</v>
      </c>
      <c r="BI517" s="23" t="s">
        <v>14</v>
      </c>
      <c r="BJ517" s="23"/>
      <c r="BK517" s="23" t="s">
        <v>11</v>
      </c>
      <c r="BL517" s="23" t="s">
        <v>11</v>
      </c>
      <c r="BM517" s="23" t="s">
        <v>11</v>
      </c>
      <c r="BN517" s="23"/>
      <c r="BO517" s="24">
        <v>4</v>
      </c>
      <c r="BP517" s="24">
        <v>250</v>
      </c>
      <c r="BQ517" s="24">
        <v>250</v>
      </c>
      <c r="BR517" s="24">
        <v>245</v>
      </c>
      <c r="BS517" s="24">
        <v>200</v>
      </c>
      <c r="BT517" s="23"/>
      <c r="BU517" s="23"/>
      <c r="BV517" s="24">
        <v>16.5</v>
      </c>
      <c r="BW517" s="24">
        <v>0.41</v>
      </c>
      <c r="BX517" s="23"/>
      <c r="BY517" s="24">
        <v>0.32</v>
      </c>
      <c r="BZ517" s="27">
        <v>0.41</v>
      </c>
      <c r="CA517" s="27">
        <v>0.32</v>
      </c>
      <c r="CB517" s="25"/>
      <c r="CC517" s="25"/>
      <c r="CD517" s="28">
        <v>16.559999999999999</v>
      </c>
      <c r="CE517" s="28">
        <v>0.41</v>
      </c>
      <c r="CF517" s="25"/>
      <c r="CG517" s="28">
        <v>0.33</v>
      </c>
      <c r="CH517" s="28">
        <v>22.65</v>
      </c>
      <c r="CI517" s="28">
        <v>0.5</v>
      </c>
      <c r="CJ517" s="28">
        <v>0.5</v>
      </c>
      <c r="CK517" s="28">
        <v>0</v>
      </c>
      <c r="CL517" s="28">
        <v>0</v>
      </c>
      <c r="CM517" s="28">
        <v>0.5</v>
      </c>
      <c r="CN517" s="25"/>
      <c r="CO517" s="28">
        <v>0</v>
      </c>
      <c r="CP517" s="30" t="s">
        <v>5</v>
      </c>
      <c r="CQ517" s="8">
        <f t="shared" si="89"/>
        <v>8758.4459459459449</v>
      </c>
      <c r="CR517" s="8">
        <f t="shared" si="90"/>
        <v>24</v>
      </c>
      <c r="CS517" s="8">
        <f t="shared" si="91"/>
        <v>2.5</v>
      </c>
      <c r="CT517" s="8">
        <f t="shared" si="92"/>
        <v>30</v>
      </c>
      <c r="CU517" s="8">
        <f t="shared" si="93"/>
        <v>200</v>
      </c>
      <c r="CV517" s="10">
        <f t="shared" si="94"/>
        <v>59200</v>
      </c>
      <c r="CW517" s="10">
        <f t="shared" si="97"/>
        <v>59.2</v>
      </c>
      <c r="CX517" s="8" t="str">
        <f t="shared" si="95"/>
        <v>No</v>
      </c>
      <c r="CY517" s="30" t="s">
        <v>11</v>
      </c>
      <c r="CZ517" s="30" t="s">
        <v>11</v>
      </c>
      <c r="DA517" s="31" t="s">
        <v>11</v>
      </c>
      <c r="DB517" s="31" t="s">
        <v>11</v>
      </c>
      <c r="DC517" s="8" t="str">
        <f t="shared" si="96"/>
        <v>No</v>
      </c>
      <c r="DD517" s="8" t="s">
        <v>11</v>
      </c>
      <c r="DE517" s="30" t="s">
        <v>11</v>
      </c>
      <c r="DF517" s="10">
        <f t="shared" si="98"/>
        <v>52.923539999999996</v>
      </c>
      <c r="DG517" s="9">
        <f>IF(S517&lt;Monitors!$H$4,(S517*Monitors!$I$4)+Monitors!$J$4,IF(S517&lt;Monitors!$H$5,(S517*Monitors!$I$5)+Monitors!$J$5,IF(S517&lt;Monitors!$H$6,(S517*Monitors!$I$6)+Monitors!$J$6,IF(S517&lt;Monitors!$H$7,(Monitors!$I$7*S517)+Monitors!$J$7,IF(S517&lt;Monitors!$H$8,(S517*Monitors!$I$8)+Monitors!$J$8,IF(S517&lt;Monitors!$H$9,(S517*Monitors!$I$9)+Monitors!$J$9,IF(S517&lt;Monitors!$H$10,(S517*Monitors!$I$10)+Monitors!$J$10,IF(S517&lt;Monitors!$H$11,(S517*Monitors!$I$11)+Monitors!$J$11,Monitors!$J$12))))))))</f>
        <v>40.360000000000007</v>
      </c>
      <c r="DH517" s="10">
        <f>$DF517-(Monitors!$B$4*'All Data'!$W517)</f>
        <v>40.209919999999997</v>
      </c>
      <c r="DI517" s="10">
        <f>IF($CX517="Yes",DH517-(Monitors!$E$4*(DG517+(Monitors!$B$4*'All Data'!$W517))),'All Data'!DH517)</f>
        <v>40.209919999999997</v>
      </c>
      <c r="DJ517" s="10">
        <f>IF(DD517="Yes",'All Data'!DI517-(DG517*Monitors!$C$4),'All Data'!DI517)</f>
        <v>40.209919999999997</v>
      </c>
      <c r="DK517" s="10">
        <f>IF($DE517="Yes",DJ517-(DG517*Monitors!$D$4),'All Data'!DJ517)</f>
        <v>40.209919999999997</v>
      </c>
      <c r="DL517" s="10">
        <f>IF($CZ517="Yes",DK517-Monitors!$C$7,'All Data'!DK517)</f>
        <v>40.209919999999997</v>
      </c>
      <c r="DM517" s="10">
        <f>IF($DA517="Yes",DL517-Monitors!$D$7,'All Data'!DL517)</f>
        <v>40.209919999999997</v>
      </c>
      <c r="DN517" s="10">
        <f>IF(DB517="Yes",DM517-((DG517+(W517*Monitors!$B$4))*Monitors!$F$4),'All Data'!DM517)</f>
        <v>40.209919999999997</v>
      </c>
      <c r="DO517" s="8" t="str">
        <f t="shared" si="99"/>
        <v>Yes</v>
      </c>
      <c r="DP517" s="10">
        <v>2.3680000000000003</v>
      </c>
      <c r="DQ517" s="10">
        <v>14.132</v>
      </c>
      <c r="DR517" s="10">
        <v>14.132</v>
      </c>
      <c r="DS517" s="9">
        <v>22.486645478379423</v>
      </c>
      <c r="DT517" s="9" t="s">
        <v>23</v>
      </c>
      <c r="DU517" s="14">
        <v>0</v>
      </c>
    </row>
    <row r="518" spans="1:125" ht="18" customHeight="1">
      <c r="A518" s="29">
        <v>517</v>
      </c>
      <c r="B518" s="29">
        <v>21</v>
      </c>
      <c r="C518" s="29">
        <v>144</v>
      </c>
      <c r="D518" s="21">
        <v>41565</v>
      </c>
      <c r="E518" s="21">
        <v>42050</v>
      </c>
      <c r="F518" s="21">
        <v>42065</v>
      </c>
      <c r="G518" s="20" t="s">
        <v>233</v>
      </c>
      <c r="H518" s="20" t="s">
        <v>26</v>
      </c>
      <c r="I518" s="22">
        <v>6</v>
      </c>
      <c r="J518" s="20" t="s">
        <v>5</v>
      </c>
      <c r="K518" s="20" t="s">
        <v>26</v>
      </c>
      <c r="L518" s="20" t="s">
        <v>27</v>
      </c>
      <c r="M518" s="23" t="s">
        <v>27</v>
      </c>
      <c r="N518" s="23" t="s">
        <v>7</v>
      </c>
      <c r="O518" s="23" t="s">
        <v>26</v>
      </c>
      <c r="P518" s="24">
        <v>10.6</v>
      </c>
      <c r="Q518" s="24">
        <v>18.8</v>
      </c>
      <c r="R518" s="24">
        <v>21.5</v>
      </c>
      <c r="S518" s="24">
        <v>198.91</v>
      </c>
      <c r="T518" s="24">
        <v>1.78</v>
      </c>
      <c r="U518" s="24">
        <v>1080</v>
      </c>
      <c r="V518" s="24">
        <v>1920</v>
      </c>
      <c r="W518" s="24">
        <v>2.0739999999999998</v>
      </c>
      <c r="X518" s="23" t="s">
        <v>47</v>
      </c>
      <c r="Y518" s="23" t="s">
        <v>47</v>
      </c>
      <c r="Z518" s="24">
        <v>10405</v>
      </c>
      <c r="AA518" s="24">
        <v>60</v>
      </c>
      <c r="AB518" s="24">
        <v>160</v>
      </c>
      <c r="AC518" s="24">
        <v>160</v>
      </c>
      <c r="AD518" s="23" t="s">
        <v>300</v>
      </c>
      <c r="AE518" s="23" t="s">
        <v>23</v>
      </c>
      <c r="AF518" s="23" t="s">
        <v>11</v>
      </c>
      <c r="AG518" s="23"/>
      <c r="AH518" s="23"/>
      <c r="AI518" s="23" t="s">
        <v>12</v>
      </c>
      <c r="AJ518" s="23" t="s">
        <v>23</v>
      </c>
      <c r="AK518" s="23" t="s">
        <v>23</v>
      </c>
      <c r="AL518" s="23" t="s">
        <v>114</v>
      </c>
      <c r="AM518" s="23" t="s">
        <v>26</v>
      </c>
      <c r="AN518" s="23" t="s">
        <v>14</v>
      </c>
      <c r="AO518" s="23" t="s">
        <v>26</v>
      </c>
      <c r="AP518" s="23" t="s">
        <v>14</v>
      </c>
      <c r="AQ518" s="23" t="s">
        <v>26</v>
      </c>
      <c r="AR518" s="23"/>
      <c r="AS518" s="23" t="s">
        <v>114</v>
      </c>
      <c r="AT518" s="23" t="s">
        <v>26</v>
      </c>
      <c r="AU518" s="23" t="s">
        <v>14</v>
      </c>
      <c r="AV518" s="25" t="s">
        <v>26</v>
      </c>
      <c r="AW518" s="25" t="s">
        <v>26</v>
      </c>
      <c r="AX518" s="26">
        <v>21.5</v>
      </c>
      <c r="AY518" s="26">
        <v>198.91</v>
      </c>
      <c r="AZ518" s="25" t="s">
        <v>14</v>
      </c>
      <c r="BA518" s="25" t="s">
        <v>14</v>
      </c>
      <c r="BB518" s="23" t="s">
        <v>26</v>
      </c>
      <c r="BC518" s="23" t="s">
        <v>15</v>
      </c>
      <c r="BD518" s="23" t="s">
        <v>26</v>
      </c>
      <c r="BE518" s="23" t="s">
        <v>11</v>
      </c>
      <c r="BF518" s="23" t="s">
        <v>55</v>
      </c>
      <c r="BG518" s="23" t="s">
        <v>11</v>
      </c>
      <c r="BH518" s="23" t="s">
        <v>17</v>
      </c>
      <c r="BI518" s="23" t="s">
        <v>26</v>
      </c>
      <c r="BJ518" s="23"/>
      <c r="BK518" s="23" t="s">
        <v>11</v>
      </c>
      <c r="BL518" s="23" t="s">
        <v>11</v>
      </c>
      <c r="BM518" s="23" t="s">
        <v>11</v>
      </c>
      <c r="BN518" s="23"/>
      <c r="BO518" s="24">
        <v>0</v>
      </c>
      <c r="BP518" s="24">
        <v>280</v>
      </c>
      <c r="BQ518" s="24">
        <v>238</v>
      </c>
      <c r="BR518" s="24">
        <v>270</v>
      </c>
      <c r="BS518" s="24">
        <v>200</v>
      </c>
      <c r="BT518" s="23"/>
      <c r="BU518" s="23"/>
      <c r="BV518" s="24">
        <v>16.53</v>
      </c>
      <c r="BW518" s="24">
        <v>0.22</v>
      </c>
      <c r="BX518" s="23"/>
      <c r="BY518" s="24">
        <v>0.17</v>
      </c>
      <c r="BZ518" s="27">
        <v>0.22</v>
      </c>
      <c r="CA518" s="27">
        <v>0.17</v>
      </c>
      <c r="CB518" s="25"/>
      <c r="CC518" s="25"/>
      <c r="CD518" s="28">
        <v>16.54</v>
      </c>
      <c r="CE518" s="28">
        <v>0.23</v>
      </c>
      <c r="CF518" s="25"/>
      <c r="CG518" s="28">
        <v>0.19</v>
      </c>
      <c r="CH518" s="28">
        <v>21.12</v>
      </c>
      <c r="CI518" s="28">
        <v>0.5</v>
      </c>
      <c r="CJ518" s="28">
        <v>0.5</v>
      </c>
      <c r="CK518" s="28">
        <v>0</v>
      </c>
      <c r="CL518" s="28">
        <v>0</v>
      </c>
      <c r="CM518" s="28">
        <v>0.4</v>
      </c>
      <c r="CN518" s="25"/>
      <c r="CO518" s="28">
        <v>0</v>
      </c>
      <c r="CP518" s="30" t="s">
        <v>5</v>
      </c>
      <c r="CQ518" s="8">
        <f t="shared" si="89"/>
        <v>10426.826202805289</v>
      </c>
      <c r="CR518" s="8">
        <f t="shared" si="90"/>
        <v>22</v>
      </c>
      <c r="CS518" s="8">
        <f t="shared" si="91"/>
        <v>2.5</v>
      </c>
      <c r="CT518" s="8">
        <f t="shared" si="92"/>
        <v>30</v>
      </c>
      <c r="CU518" s="8">
        <f t="shared" si="93"/>
        <v>200</v>
      </c>
      <c r="CV518" s="10">
        <f t="shared" si="94"/>
        <v>55694.799999999996</v>
      </c>
      <c r="CW518" s="10">
        <f t="shared" si="97"/>
        <v>55.694799999999994</v>
      </c>
      <c r="CX518" s="8" t="str">
        <f t="shared" si="95"/>
        <v>No</v>
      </c>
      <c r="CY518" s="30" t="s">
        <v>11</v>
      </c>
      <c r="CZ518" s="30" t="s">
        <v>11</v>
      </c>
      <c r="DA518" s="31" t="s">
        <v>11</v>
      </c>
      <c r="DB518" s="31" t="s">
        <v>11</v>
      </c>
      <c r="DC518" s="8" t="str">
        <f t="shared" si="96"/>
        <v>No</v>
      </c>
      <c r="DD518" s="8" t="s">
        <v>11</v>
      </c>
      <c r="DE518" s="30" t="s">
        <v>11</v>
      </c>
      <c r="DF518" s="10">
        <f t="shared" si="98"/>
        <v>51.933659999999996</v>
      </c>
      <c r="DG518" s="9">
        <f>IF(S518&lt;Monitors!$H$4,(S518*Monitors!$I$4)+Monitors!$J$4,IF(S518&lt;Monitors!$H$5,(S518*Monitors!$I$5)+Monitors!$J$5,IF(S518&lt;Monitors!$H$6,(S518*Monitors!$I$6)+Monitors!$J$6,IF(S518&lt;Monitors!$H$7,(Monitors!$I$7*S518)+Monitors!$J$7,IF(S518&lt;Monitors!$H$8,(S518*Monitors!$I$8)+Monitors!$J$8,IF(S518&lt;Monitors!$H$9,(S518*Monitors!$I$9)+Monitors!$J$9,IF(S518&lt;Monitors!$H$10,(S518*Monitors!$I$10)+Monitors!$J$10,IF(S518&lt;Monitors!$H$11,(S518*Monitors!$I$11)+Monitors!$J$11,Monitors!$J$12))))))))</f>
        <v>37.945499999999996</v>
      </c>
      <c r="DH518" s="10">
        <f>$DF518-(Monitors!$B$4*'All Data'!$W518)</f>
        <v>39.220039999999997</v>
      </c>
      <c r="DI518" s="10">
        <f>IF($CX518="Yes",DH518-(Monitors!$E$4*(DG518+(Monitors!$B$4*'All Data'!$W518))),'All Data'!DH518)</f>
        <v>39.220039999999997</v>
      </c>
      <c r="DJ518" s="10">
        <f>IF(DD518="Yes",'All Data'!DI518-(DG518*Monitors!$C$4),'All Data'!DI518)</f>
        <v>39.220039999999997</v>
      </c>
      <c r="DK518" s="10">
        <f>IF($DE518="Yes",DJ518-(DG518*Monitors!$D$4),'All Data'!DJ518)</f>
        <v>39.220039999999997</v>
      </c>
      <c r="DL518" s="10">
        <f>IF($CZ518="Yes",DK518-Monitors!$C$7,'All Data'!DK518)</f>
        <v>39.220039999999997</v>
      </c>
      <c r="DM518" s="10">
        <f>IF($DA518="Yes",DL518-Monitors!$D$7,'All Data'!DL518)</f>
        <v>39.220039999999997</v>
      </c>
      <c r="DN518" s="10">
        <f>IF(DB518="Yes",DM518-((DG518+(W518*Monitors!$B$4))*Monitors!$F$4),'All Data'!DM518)</f>
        <v>39.220039999999997</v>
      </c>
      <c r="DO518" s="8" t="str">
        <f t="shared" si="99"/>
        <v>No</v>
      </c>
      <c r="DP518" s="10">
        <v>2.227792</v>
      </c>
      <c r="DQ518" s="10">
        <v>14.302208</v>
      </c>
      <c r="DR518" s="10">
        <v>14.302208</v>
      </c>
      <c r="DS518" s="9">
        <v>18.934925719452938</v>
      </c>
      <c r="DT518" s="9" t="s">
        <v>23</v>
      </c>
      <c r="DU518" s="14">
        <v>0</v>
      </c>
    </row>
    <row r="519" spans="1:125" ht="18" customHeight="1">
      <c r="A519" s="29">
        <v>518</v>
      </c>
      <c r="B519" s="29">
        <v>21</v>
      </c>
      <c r="C519" s="29">
        <v>143</v>
      </c>
      <c r="D519" s="21">
        <v>41565</v>
      </c>
      <c r="E519" s="21">
        <v>41568</v>
      </c>
      <c r="F519" s="21">
        <v>41575</v>
      </c>
      <c r="G519" s="20" t="s">
        <v>182</v>
      </c>
      <c r="H519" s="20" t="s">
        <v>1173</v>
      </c>
      <c r="I519" s="22">
        <v>6</v>
      </c>
      <c r="J519" s="20" t="s">
        <v>5</v>
      </c>
      <c r="K519" s="20" t="s">
        <v>26</v>
      </c>
      <c r="L519" s="20" t="s">
        <v>27</v>
      </c>
      <c r="M519" s="23" t="s">
        <v>27</v>
      </c>
      <c r="N519" s="23" t="s">
        <v>7</v>
      </c>
      <c r="O519" s="23" t="s">
        <v>26</v>
      </c>
      <c r="P519" s="24">
        <v>10.6</v>
      </c>
      <c r="Q519" s="24">
        <v>18.8</v>
      </c>
      <c r="R519" s="24">
        <v>21.5</v>
      </c>
      <c r="S519" s="24">
        <v>198.91</v>
      </c>
      <c r="T519" s="24">
        <v>1.78</v>
      </c>
      <c r="U519" s="24">
        <v>1080</v>
      </c>
      <c r="V519" s="24">
        <v>1920</v>
      </c>
      <c r="W519" s="24">
        <v>2.0739999999999998</v>
      </c>
      <c r="X519" s="23" t="s">
        <v>47</v>
      </c>
      <c r="Y519" s="23" t="s">
        <v>47</v>
      </c>
      <c r="Z519" s="24">
        <v>10405</v>
      </c>
      <c r="AA519" s="24">
        <v>60</v>
      </c>
      <c r="AB519" s="24">
        <v>160</v>
      </c>
      <c r="AC519" s="24">
        <v>160</v>
      </c>
      <c r="AD519" s="23" t="s">
        <v>300</v>
      </c>
      <c r="AE519" s="23" t="s">
        <v>23</v>
      </c>
      <c r="AF519" s="23" t="s">
        <v>11</v>
      </c>
      <c r="AG519" s="23"/>
      <c r="AH519" s="23"/>
      <c r="AI519" s="23" t="s">
        <v>12</v>
      </c>
      <c r="AJ519" s="23" t="s">
        <v>23</v>
      </c>
      <c r="AK519" s="23" t="s">
        <v>23</v>
      </c>
      <c r="AL519" s="23" t="s">
        <v>51</v>
      </c>
      <c r="AM519" s="23" t="s">
        <v>26</v>
      </c>
      <c r="AN519" s="23" t="s">
        <v>14</v>
      </c>
      <c r="AO519" s="23" t="s">
        <v>26</v>
      </c>
      <c r="AP519" s="23" t="s">
        <v>14</v>
      </c>
      <c r="AQ519" s="23" t="s">
        <v>26</v>
      </c>
      <c r="AR519" s="23"/>
      <c r="AS519" s="23" t="s">
        <v>51</v>
      </c>
      <c r="AT519" s="23" t="s">
        <v>26</v>
      </c>
      <c r="AU519" s="23" t="s">
        <v>14</v>
      </c>
      <c r="AV519" s="25" t="s">
        <v>26</v>
      </c>
      <c r="AW519" s="25" t="s">
        <v>26</v>
      </c>
      <c r="AX519" s="26">
        <v>21.5</v>
      </c>
      <c r="AY519" s="26">
        <v>198.91</v>
      </c>
      <c r="AZ519" s="25" t="s">
        <v>14</v>
      </c>
      <c r="BA519" s="25" t="s">
        <v>14</v>
      </c>
      <c r="BB519" s="23" t="s">
        <v>26</v>
      </c>
      <c r="BC519" s="23" t="s">
        <v>15</v>
      </c>
      <c r="BD519" s="23" t="s">
        <v>26</v>
      </c>
      <c r="BE519" s="23" t="s">
        <v>11</v>
      </c>
      <c r="BF519" s="23" t="s">
        <v>55</v>
      </c>
      <c r="BG519" s="23" t="s">
        <v>11</v>
      </c>
      <c r="BH519" s="23" t="s">
        <v>17</v>
      </c>
      <c r="BI519" s="23" t="s">
        <v>26</v>
      </c>
      <c r="BJ519" s="23"/>
      <c r="BK519" s="23" t="s">
        <v>11</v>
      </c>
      <c r="BL519" s="23" t="s">
        <v>11</v>
      </c>
      <c r="BM519" s="23" t="s">
        <v>11</v>
      </c>
      <c r="BN519" s="23"/>
      <c r="BO519" s="24">
        <v>0</v>
      </c>
      <c r="BP519" s="24">
        <v>280</v>
      </c>
      <c r="BQ519" s="24">
        <v>238</v>
      </c>
      <c r="BR519" s="24">
        <v>270</v>
      </c>
      <c r="BS519" s="24">
        <v>200</v>
      </c>
      <c r="BT519" s="23"/>
      <c r="BU519" s="23"/>
      <c r="BV519" s="24">
        <v>16.53</v>
      </c>
      <c r="BW519" s="24">
        <v>0.22</v>
      </c>
      <c r="BX519" s="23"/>
      <c r="BY519" s="24">
        <v>0.17</v>
      </c>
      <c r="BZ519" s="27">
        <v>0.22</v>
      </c>
      <c r="CA519" s="27">
        <v>0.17</v>
      </c>
      <c r="CB519" s="25"/>
      <c r="CC519" s="25"/>
      <c r="CD519" s="28">
        <v>16.54</v>
      </c>
      <c r="CE519" s="28">
        <v>0.23</v>
      </c>
      <c r="CF519" s="25"/>
      <c r="CG519" s="28">
        <v>0.19</v>
      </c>
      <c r="CH519" s="28">
        <v>21.12</v>
      </c>
      <c r="CI519" s="28">
        <v>0.5</v>
      </c>
      <c r="CJ519" s="28">
        <v>0.5</v>
      </c>
      <c r="CK519" s="28">
        <v>0</v>
      </c>
      <c r="CL519" s="28">
        <v>0</v>
      </c>
      <c r="CM519" s="28">
        <v>0.4</v>
      </c>
      <c r="CN519" s="25"/>
      <c r="CO519" s="28">
        <v>0</v>
      </c>
      <c r="CP519" s="30" t="s">
        <v>5</v>
      </c>
      <c r="CQ519" s="8">
        <f t="shared" si="89"/>
        <v>10426.826202805289</v>
      </c>
      <c r="CR519" s="8">
        <f t="shared" si="90"/>
        <v>22</v>
      </c>
      <c r="CS519" s="8">
        <f t="shared" si="91"/>
        <v>2.5</v>
      </c>
      <c r="CT519" s="8">
        <f t="shared" si="92"/>
        <v>30</v>
      </c>
      <c r="CU519" s="8">
        <f t="shared" si="93"/>
        <v>200</v>
      </c>
      <c r="CV519" s="10">
        <f t="shared" si="94"/>
        <v>55694.799999999996</v>
      </c>
      <c r="CW519" s="10">
        <f t="shared" si="97"/>
        <v>55.694799999999994</v>
      </c>
      <c r="CX519" s="8" t="str">
        <f t="shared" si="95"/>
        <v>No</v>
      </c>
      <c r="CY519" s="30" t="s">
        <v>11</v>
      </c>
      <c r="CZ519" s="30" t="s">
        <v>11</v>
      </c>
      <c r="DA519" s="31" t="s">
        <v>11</v>
      </c>
      <c r="DB519" s="31" t="s">
        <v>11</v>
      </c>
      <c r="DC519" s="8" t="str">
        <f t="shared" si="96"/>
        <v>No</v>
      </c>
      <c r="DD519" s="8" t="s">
        <v>11</v>
      </c>
      <c r="DE519" s="30" t="s">
        <v>11</v>
      </c>
      <c r="DF519" s="10">
        <f t="shared" si="98"/>
        <v>51.933659999999996</v>
      </c>
      <c r="DG519" s="9">
        <f>IF(S519&lt;Monitors!$H$4,(S519*Monitors!$I$4)+Monitors!$J$4,IF(S519&lt;Monitors!$H$5,(S519*Monitors!$I$5)+Monitors!$J$5,IF(S519&lt;Monitors!$H$6,(S519*Monitors!$I$6)+Monitors!$J$6,IF(S519&lt;Monitors!$H$7,(Monitors!$I$7*S519)+Monitors!$J$7,IF(S519&lt;Monitors!$H$8,(S519*Monitors!$I$8)+Monitors!$J$8,IF(S519&lt;Monitors!$H$9,(S519*Monitors!$I$9)+Monitors!$J$9,IF(S519&lt;Monitors!$H$10,(S519*Monitors!$I$10)+Monitors!$J$10,IF(S519&lt;Monitors!$H$11,(S519*Monitors!$I$11)+Monitors!$J$11,Monitors!$J$12))))))))</f>
        <v>37.945499999999996</v>
      </c>
      <c r="DH519" s="10">
        <f>$DF519-(Monitors!$B$4*'All Data'!$W519)</f>
        <v>39.220039999999997</v>
      </c>
      <c r="DI519" s="10">
        <f>IF($CX519="Yes",DH519-(Monitors!$E$4*(DG519+(Monitors!$B$4*'All Data'!$W519))),'All Data'!DH519)</f>
        <v>39.220039999999997</v>
      </c>
      <c r="DJ519" s="10">
        <f>IF(DD519="Yes",'All Data'!DI519-(DG519*Monitors!$C$4),'All Data'!DI519)</f>
        <v>39.220039999999997</v>
      </c>
      <c r="DK519" s="10">
        <f>IF($DE519="Yes",DJ519-(DG519*Monitors!$D$4),'All Data'!DJ519)</f>
        <v>39.220039999999997</v>
      </c>
      <c r="DL519" s="10">
        <f>IF($CZ519="Yes",DK519-Monitors!$C$7,'All Data'!DK519)</f>
        <v>39.220039999999997</v>
      </c>
      <c r="DM519" s="10">
        <f>IF($DA519="Yes",DL519-Monitors!$D$7,'All Data'!DL519)</f>
        <v>39.220039999999997</v>
      </c>
      <c r="DN519" s="10">
        <f>IF(DB519="Yes",DM519-((DG519+(W519*Monitors!$B$4))*Monitors!$F$4),'All Data'!DM519)</f>
        <v>39.220039999999997</v>
      </c>
      <c r="DO519" s="8" t="str">
        <f t="shared" si="99"/>
        <v>No</v>
      </c>
      <c r="DP519" s="10">
        <v>2.227792</v>
      </c>
      <c r="DQ519" s="10">
        <v>14.302208</v>
      </c>
      <c r="DR519" s="10">
        <v>14.302208</v>
      </c>
      <c r="DS519" s="9">
        <v>18.934925719452938</v>
      </c>
      <c r="DT519" s="9" t="s">
        <v>23</v>
      </c>
      <c r="DU519" s="14">
        <v>0</v>
      </c>
    </row>
    <row r="520" spans="1:125" ht="18" customHeight="1">
      <c r="A520" s="29">
        <v>519</v>
      </c>
      <c r="B520" s="29">
        <v>52</v>
      </c>
      <c r="C520" s="29">
        <v>1340</v>
      </c>
      <c r="D520" s="21">
        <v>41390</v>
      </c>
      <c r="E520" s="21">
        <v>41390</v>
      </c>
      <c r="F520" s="21">
        <v>41393</v>
      </c>
      <c r="G520" s="20" t="s">
        <v>4</v>
      </c>
      <c r="H520" s="20" t="s">
        <v>26</v>
      </c>
      <c r="I520" s="22">
        <v>6</v>
      </c>
      <c r="J520" s="20" t="s">
        <v>5</v>
      </c>
      <c r="K520" s="20" t="s">
        <v>26</v>
      </c>
      <c r="L520" s="20" t="s">
        <v>27</v>
      </c>
      <c r="M520" s="23" t="s">
        <v>27</v>
      </c>
      <c r="N520" s="23" t="s">
        <v>7</v>
      </c>
      <c r="O520" s="23" t="s">
        <v>26</v>
      </c>
      <c r="P520" s="24">
        <v>10.5</v>
      </c>
      <c r="Q520" s="24">
        <v>18.7</v>
      </c>
      <c r="R520" s="24">
        <v>21.5</v>
      </c>
      <c r="S520" s="24">
        <v>197.47</v>
      </c>
      <c r="T520" s="24">
        <v>1.78</v>
      </c>
      <c r="U520" s="24">
        <v>1080</v>
      </c>
      <c r="V520" s="24">
        <v>1920</v>
      </c>
      <c r="W520" s="24">
        <v>2.0739999999999998</v>
      </c>
      <c r="X520" s="23" t="s">
        <v>47</v>
      </c>
      <c r="Y520" s="23" t="s">
        <v>47</v>
      </c>
      <c r="Z520" s="24">
        <v>10501</v>
      </c>
      <c r="AA520" s="24">
        <v>60</v>
      </c>
      <c r="AB520" s="24">
        <v>170</v>
      </c>
      <c r="AC520" s="24">
        <v>160</v>
      </c>
      <c r="AD520" s="23" t="s">
        <v>28</v>
      </c>
      <c r="AE520" s="23" t="s">
        <v>23</v>
      </c>
      <c r="AF520" s="23" t="s">
        <v>11</v>
      </c>
      <c r="AG520" s="23" t="s">
        <v>26</v>
      </c>
      <c r="AH520" s="23" t="s">
        <v>26</v>
      </c>
      <c r="AI520" s="23" t="s">
        <v>12</v>
      </c>
      <c r="AJ520" s="23" t="s">
        <v>11</v>
      </c>
      <c r="AK520" s="23" t="s">
        <v>23</v>
      </c>
      <c r="AL520" s="23" t="s">
        <v>25</v>
      </c>
      <c r="AM520" s="23" t="s">
        <v>26</v>
      </c>
      <c r="AN520" s="23" t="s">
        <v>14</v>
      </c>
      <c r="AO520" s="23" t="s">
        <v>26</v>
      </c>
      <c r="AP520" s="23" t="s">
        <v>14</v>
      </c>
      <c r="AQ520" s="23" t="s">
        <v>26</v>
      </c>
      <c r="AR520" s="23"/>
      <c r="AS520" s="23" t="s">
        <v>25</v>
      </c>
      <c r="AT520" s="23" t="s">
        <v>26</v>
      </c>
      <c r="AU520" s="23" t="s">
        <v>14</v>
      </c>
      <c r="AV520" s="25" t="s">
        <v>26</v>
      </c>
      <c r="AW520" s="25" t="s">
        <v>26</v>
      </c>
      <c r="AX520" s="26">
        <v>21.5</v>
      </c>
      <c r="AY520" s="26">
        <v>197.47</v>
      </c>
      <c r="AZ520" s="25" t="s">
        <v>14</v>
      </c>
      <c r="BA520" s="25" t="s">
        <v>14</v>
      </c>
      <c r="BB520" s="23" t="s">
        <v>26</v>
      </c>
      <c r="BC520" s="23" t="s">
        <v>15</v>
      </c>
      <c r="BD520" s="23" t="s">
        <v>26</v>
      </c>
      <c r="BE520" s="23" t="s">
        <v>11</v>
      </c>
      <c r="BF520" s="23" t="s">
        <v>55</v>
      </c>
      <c r="BG520" s="23" t="s">
        <v>11</v>
      </c>
      <c r="BH520" s="23" t="s">
        <v>17</v>
      </c>
      <c r="BI520" s="23" t="s">
        <v>26</v>
      </c>
      <c r="BJ520" s="23"/>
      <c r="BK520" s="23" t="s">
        <v>11</v>
      </c>
      <c r="BL520" s="23" t="s">
        <v>11</v>
      </c>
      <c r="BM520" s="23" t="s">
        <v>11</v>
      </c>
      <c r="BN520" s="23"/>
      <c r="BO520" s="24">
        <v>12.5</v>
      </c>
      <c r="BP520" s="24">
        <v>253</v>
      </c>
      <c r="BQ520" s="24">
        <v>253</v>
      </c>
      <c r="BR520" s="24">
        <v>216</v>
      </c>
      <c r="BS520" s="24">
        <v>200</v>
      </c>
      <c r="BT520" s="23"/>
      <c r="BU520" s="23"/>
      <c r="BV520" s="24">
        <v>16.54</v>
      </c>
      <c r="BW520" s="24">
        <v>0.21</v>
      </c>
      <c r="BX520" s="23"/>
      <c r="BY520" s="24">
        <v>0.13</v>
      </c>
      <c r="BZ520" s="27">
        <v>0.21</v>
      </c>
      <c r="CA520" s="27">
        <v>0.13</v>
      </c>
      <c r="CB520" s="25"/>
      <c r="CC520" s="25"/>
      <c r="CD520" s="28">
        <v>16.489999999999998</v>
      </c>
      <c r="CE520" s="28">
        <v>0.24</v>
      </c>
      <c r="CF520" s="25"/>
      <c r="CG520" s="28">
        <v>0.14000000000000001</v>
      </c>
      <c r="CH520" s="28">
        <v>21.08</v>
      </c>
      <c r="CI520" s="28">
        <v>0.5</v>
      </c>
      <c r="CJ520" s="28">
        <v>0.5</v>
      </c>
      <c r="CK520" s="28">
        <v>0</v>
      </c>
      <c r="CL520" s="28">
        <v>0</v>
      </c>
      <c r="CM520" s="28">
        <v>0.5</v>
      </c>
      <c r="CN520" s="25"/>
      <c r="CO520" s="28">
        <v>0</v>
      </c>
      <c r="CP520" s="30" t="s">
        <v>5</v>
      </c>
      <c r="CQ520" s="8">
        <f t="shared" si="89"/>
        <v>10502.861194105433</v>
      </c>
      <c r="CR520" s="8">
        <f t="shared" si="90"/>
        <v>22</v>
      </c>
      <c r="CS520" s="8">
        <f t="shared" si="91"/>
        <v>2.5</v>
      </c>
      <c r="CT520" s="8">
        <f t="shared" si="92"/>
        <v>30</v>
      </c>
      <c r="CU520" s="8">
        <f t="shared" si="93"/>
        <v>200</v>
      </c>
      <c r="CV520" s="10">
        <f t="shared" si="94"/>
        <v>49959.909999999996</v>
      </c>
      <c r="CW520" s="10">
        <f t="shared" si="97"/>
        <v>49.959909999999994</v>
      </c>
      <c r="CX520" s="8" t="str">
        <f t="shared" si="95"/>
        <v>No</v>
      </c>
      <c r="CY520" s="30" t="s">
        <v>11</v>
      </c>
      <c r="CZ520" s="30" t="s">
        <v>11</v>
      </c>
      <c r="DA520" s="31" t="s">
        <v>11</v>
      </c>
      <c r="DB520" s="31" t="s">
        <v>11</v>
      </c>
      <c r="DC520" s="8" t="str">
        <f t="shared" si="96"/>
        <v>No</v>
      </c>
      <c r="DD520" s="8" t="s">
        <v>11</v>
      </c>
      <c r="DE520" s="30" t="s">
        <v>11</v>
      </c>
      <c r="DF520" s="10">
        <f t="shared" si="98"/>
        <v>51.907379999999996</v>
      </c>
      <c r="DG520" s="9">
        <f>IF(S520&lt;Monitors!$H$4,(S520*Monitors!$I$4)+Monitors!$J$4,IF(S520&lt;Monitors!$H$5,(S520*Monitors!$I$5)+Monitors!$J$5,IF(S520&lt;Monitors!$H$6,(S520*Monitors!$I$6)+Monitors!$J$6,IF(S520&lt;Monitors!$H$7,(Monitors!$I$7*S520)+Monitors!$J$7,IF(S520&lt;Monitors!$H$8,(S520*Monitors!$I$8)+Monitors!$J$8,IF(S520&lt;Monitors!$H$9,(S520*Monitors!$I$9)+Monitors!$J$9,IF(S520&lt;Monitors!$H$10,(S520*Monitors!$I$10)+Monitors!$J$10,IF(S520&lt;Monitors!$H$11,(S520*Monitors!$I$11)+Monitors!$J$11,Monitors!$J$12))))))))</f>
        <v>37.8735</v>
      </c>
      <c r="DH520" s="10">
        <f>$DF520-(Monitors!$B$4*'All Data'!$W520)</f>
        <v>39.193759999999997</v>
      </c>
      <c r="DI520" s="10">
        <f>IF($CX520="Yes",DH520-(Monitors!$E$4*(DG520+(Monitors!$B$4*'All Data'!$W520))),'All Data'!DH520)</f>
        <v>39.193759999999997</v>
      </c>
      <c r="DJ520" s="10">
        <f>IF(DD520="Yes",'All Data'!DI520-(DG520*Monitors!$C$4),'All Data'!DI520)</f>
        <v>39.193759999999997</v>
      </c>
      <c r="DK520" s="10">
        <f>IF($DE520="Yes",DJ520-(DG520*Monitors!$D$4),'All Data'!DJ520)</f>
        <v>39.193759999999997</v>
      </c>
      <c r="DL520" s="10">
        <f>IF($CZ520="Yes",DK520-Monitors!$C$7,'All Data'!DK520)</f>
        <v>39.193759999999997</v>
      </c>
      <c r="DM520" s="10">
        <f>IF($DA520="Yes",DL520-Monitors!$D$7,'All Data'!DL520)</f>
        <v>39.193759999999997</v>
      </c>
      <c r="DN520" s="10">
        <f>IF(DB520="Yes",DM520-((DG520+(W520*Monitors!$B$4))*Monitors!$F$4),'All Data'!DM520)</f>
        <v>39.193759999999997</v>
      </c>
      <c r="DO520" s="8" t="str">
        <f t="shared" si="99"/>
        <v>No</v>
      </c>
      <c r="DP520" s="10">
        <v>1.9983964000000001</v>
      </c>
      <c r="DQ520" s="10">
        <v>14.541603599999998</v>
      </c>
      <c r="DR520" s="10">
        <v>14.541603599999998</v>
      </c>
      <c r="DS520" s="9">
        <v>18.799440509670482</v>
      </c>
      <c r="DT520" s="9" t="s">
        <v>23</v>
      </c>
      <c r="DU520" s="14">
        <v>0</v>
      </c>
    </row>
    <row r="521" spans="1:125" ht="18" customHeight="1">
      <c r="A521" s="29">
        <v>520</v>
      </c>
      <c r="B521" s="29">
        <v>24</v>
      </c>
      <c r="C521" s="29">
        <v>111</v>
      </c>
      <c r="D521" s="21">
        <v>41522</v>
      </c>
      <c r="E521" s="21">
        <v>41703</v>
      </c>
      <c r="F521" s="21">
        <v>41716</v>
      </c>
      <c r="G521" s="20" t="s">
        <v>4</v>
      </c>
      <c r="H521" s="20" t="s">
        <v>26</v>
      </c>
      <c r="I521" s="22">
        <v>6</v>
      </c>
      <c r="J521" s="20" t="s">
        <v>5</v>
      </c>
      <c r="K521" s="20" t="s">
        <v>26</v>
      </c>
      <c r="L521" s="20" t="s">
        <v>49</v>
      </c>
      <c r="M521" s="23" t="s">
        <v>26</v>
      </c>
      <c r="N521" s="23" t="s">
        <v>7</v>
      </c>
      <c r="O521" s="23" t="s">
        <v>26</v>
      </c>
      <c r="P521" s="24">
        <v>10.5</v>
      </c>
      <c r="Q521" s="24">
        <v>18.7</v>
      </c>
      <c r="R521" s="24">
        <v>21.5</v>
      </c>
      <c r="S521" s="24">
        <v>196.44</v>
      </c>
      <c r="T521" s="24">
        <v>1.78</v>
      </c>
      <c r="U521" s="24">
        <v>1080</v>
      </c>
      <c r="V521" s="24">
        <v>1920</v>
      </c>
      <c r="W521" s="24">
        <v>2.0739999999999998</v>
      </c>
      <c r="X521" s="23" t="s">
        <v>47</v>
      </c>
      <c r="Y521" s="23" t="s">
        <v>47</v>
      </c>
      <c r="Z521" s="24">
        <v>10561</v>
      </c>
      <c r="AA521" s="24">
        <v>60</v>
      </c>
      <c r="AB521" s="24">
        <v>178</v>
      </c>
      <c r="AC521" s="24">
        <v>178</v>
      </c>
      <c r="AD521" s="23" t="s">
        <v>73</v>
      </c>
      <c r="AE521" s="23" t="s">
        <v>11</v>
      </c>
      <c r="AF521" s="23" t="s">
        <v>11</v>
      </c>
      <c r="AG521" s="23" t="s">
        <v>26</v>
      </c>
      <c r="AH521" s="23" t="s">
        <v>26</v>
      </c>
      <c r="AI521" s="23" t="s">
        <v>12</v>
      </c>
      <c r="AJ521" s="23" t="s">
        <v>23</v>
      </c>
      <c r="AK521" s="23" t="s">
        <v>23</v>
      </c>
      <c r="AL521" s="23" t="s">
        <v>114</v>
      </c>
      <c r="AM521" s="23" t="s">
        <v>14</v>
      </c>
      <c r="AN521" s="23" t="s">
        <v>14</v>
      </c>
      <c r="AO521" s="23" t="s">
        <v>14</v>
      </c>
      <c r="AP521" s="23" t="s">
        <v>14</v>
      </c>
      <c r="AQ521" s="23" t="s">
        <v>14</v>
      </c>
      <c r="AR521" s="23"/>
      <c r="AS521" s="23" t="s">
        <v>114</v>
      </c>
      <c r="AT521" s="23" t="s">
        <v>14</v>
      </c>
      <c r="AU521" s="23" t="s">
        <v>14</v>
      </c>
      <c r="AV521" s="25" t="s">
        <v>14</v>
      </c>
      <c r="AW521" s="25" t="s">
        <v>14</v>
      </c>
      <c r="AX521" s="26">
        <v>21.5</v>
      </c>
      <c r="AY521" s="26">
        <v>196.44</v>
      </c>
      <c r="AZ521" s="25" t="s">
        <v>14</v>
      </c>
      <c r="BA521" s="25" t="s">
        <v>14</v>
      </c>
      <c r="BB521" s="23" t="s">
        <v>14</v>
      </c>
      <c r="BC521" s="23" t="s">
        <v>15</v>
      </c>
      <c r="BD521" s="23" t="s">
        <v>14</v>
      </c>
      <c r="BE521" s="23" t="s">
        <v>11</v>
      </c>
      <c r="BF521" s="23" t="s">
        <v>784</v>
      </c>
      <c r="BG521" s="23" t="s">
        <v>11</v>
      </c>
      <c r="BH521" s="23" t="s">
        <v>17</v>
      </c>
      <c r="BI521" s="23" t="s">
        <v>14</v>
      </c>
      <c r="BJ521" s="23"/>
      <c r="BK521" s="23" t="s">
        <v>11</v>
      </c>
      <c r="BL521" s="23" t="s">
        <v>11</v>
      </c>
      <c r="BM521" s="23" t="s">
        <v>11</v>
      </c>
      <c r="BN521" s="23"/>
      <c r="BO521" s="24">
        <v>20</v>
      </c>
      <c r="BP521" s="24">
        <v>269.10000000000002</v>
      </c>
      <c r="BQ521" s="24">
        <v>250</v>
      </c>
      <c r="BR521" s="24">
        <v>268.89999999999998</v>
      </c>
      <c r="BS521" s="24">
        <v>200</v>
      </c>
      <c r="BT521" s="23"/>
      <c r="BU521" s="23"/>
      <c r="BV521" s="24">
        <v>16.600000000000001</v>
      </c>
      <c r="BW521" s="24">
        <v>0.3</v>
      </c>
      <c r="BX521" s="23"/>
      <c r="BY521" s="24">
        <v>0.22</v>
      </c>
      <c r="BZ521" s="27">
        <v>0.3</v>
      </c>
      <c r="CA521" s="27">
        <v>0.22</v>
      </c>
      <c r="CB521" s="25"/>
      <c r="CC521" s="25"/>
      <c r="CD521" s="28">
        <v>16.670000000000002</v>
      </c>
      <c r="CE521" s="28">
        <v>0.31</v>
      </c>
      <c r="CF521" s="25"/>
      <c r="CG521" s="28">
        <v>0.23</v>
      </c>
      <c r="CH521" s="28">
        <v>21.05</v>
      </c>
      <c r="CI521" s="28">
        <v>0.5</v>
      </c>
      <c r="CJ521" s="28">
        <v>0.5</v>
      </c>
      <c r="CK521" s="28">
        <v>0</v>
      </c>
      <c r="CL521" s="28">
        <v>0</v>
      </c>
      <c r="CM521" s="28">
        <v>0.5</v>
      </c>
      <c r="CN521" s="25"/>
      <c r="CO521" s="28">
        <v>0</v>
      </c>
      <c r="CP521" s="30" t="s">
        <v>5</v>
      </c>
      <c r="CQ521" s="8">
        <f t="shared" si="89"/>
        <v>10557.931174913458</v>
      </c>
      <c r="CR521" s="8">
        <f t="shared" si="90"/>
        <v>22</v>
      </c>
      <c r="CS521" s="8">
        <f t="shared" si="91"/>
        <v>2.5</v>
      </c>
      <c r="CT521" s="8">
        <f t="shared" si="92"/>
        <v>30</v>
      </c>
      <c r="CU521" s="8">
        <f t="shared" si="93"/>
        <v>200</v>
      </c>
      <c r="CV521" s="10">
        <f t="shared" si="94"/>
        <v>52862.004000000001</v>
      </c>
      <c r="CW521" s="10">
        <f t="shared" si="97"/>
        <v>52.862003999999999</v>
      </c>
      <c r="CX521" s="8" t="str">
        <f t="shared" si="95"/>
        <v>No</v>
      </c>
      <c r="CY521" s="30" t="s">
        <v>11</v>
      </c>
      <c r="CZ521" s="30" t="s">
        <v>11</v>
      </c>
      <c r="DA521" s="31" t="s">
        <v>11</v>
      </c>
      <c r="DB521" s="31" t="s">
        <v>11</v>
      </c>
      <c r="DC521" s="8" t="str">
        <f t="shared" si="96"/>
        <v>No</v>
      </c>
      <c r="DD521" s="8" t="s">
        <v>11</v>
      </c>
      <c r="DE521" s="30" t="s">
        <v>11</v>
      </c>
      <c r="DF521" s="10">
        <f t="shared" si="98"/>
        <v>52.603800000000007</v>
      </c>
      <c r="DG521" s="9">
        <f>IF(S521&lt;Monitors!$H$4,(S521*Monitors!$I$4)+Monitors!$J$4,IF(S521&lt;Monitors!$H$5,(S521*Monitors!$I$5)+Monitors!$J$5,IF(S521&lt;Monitors!$H$6,(S521*Monitors!$I$6)+Monitors!$J$6,IF(S521&lt;Monitors!$H$7,(Monitors!$I$7*S521)+Monitors!$J$7,IF(S521&lt;Monitors!$H$8,(S521*Monitors!$I$8)+Monitors!$J$8,IF(S521&lt;Monitors!$H$9,(S521*Monitors!$I$9)+Monitors!$J$9,IF(S521&lt;Monitors!$H$10,(S521*Monitors!$I$10)+Monitors!$J$10,IF(S521&lt;Monitors!$H$11,(S521*Monitors!$I$11)+Monitors!$J$11,Monitors!$J$12))))))))</f>
        <v>37.822000000000003</v>
      </c>
      <c r="DH521" s="10">
        <f>$DF521-(Monitors!$B$4*'All Data'!$W521)</f>
        <v>39.890180000000008</v>
      </c>
      <c r="DI521" s="10">
        <f>IF($CX521="Yes",DH521-(Monitors!$E$4*(DG521+(Monitors!$B$4*'All Data'!$W521))),'All Data'!DH521)</f>
        <v>39.890180000000008</v>
      </c>
      <c r="DJ521" s="10">
        <f>IF(DD521="Yes",'All Data'!DI521-(DG521*Monitors!$C$4),'All Data'!DI521)</f>
        <v>39.890180000000008</v>
      </c>
      <c r="DK521" s="10">
        <f>IF($DE521="Yes",DJ521-(DG521*Monitors!$D$4),'All Data'!DJ521)</f>
        <v>39.890180000000008</v>
      </c>
      <c r="DL521" s="10">
        <f>IF($CZ521="Yes",DK521-Monitors!$C$7,'All Data'!DK521)</f>
        <v>39.890180000000008</v>
      </c>
      <c r="DM521" s="10">
        <f>IF($DA521="Yes",DL521-Monitors!$D$7,'All Data'!DL521)</f>
        <v>39.890180000000008</v>
      </c>
      <c r="DN521" s="10">
        <f>IF(DB521="Yes",DM521-((DG521+(W521*Monitors!$B$4))*Monitors!$F$4),'All Data'!DM521)</f>
        <v>39.890180000000008</v>
      </c>
      <c r="DO521" s="8" t="str">
        <f t="shared" si="99"/>
        <v>No</v>
      </c>
      <c r="DP521" s="10">
        <v>2.1144801600000003</v>
      </c>
      <c r="DQ521" s="10">
        <v>14.485519840000002</v>
      </c>
      <c r="DR521" s="10">
        <v>14.485519840000002</v>
      </c>
      <c r="DS521" s="9">
        <v>18.702510330438869</v>
      </c>
      <c r="DT521" s="9" t="s">
        <v>23</v>
      </c>
      <c r="DU521" s="14">
        <v>0</v>
      </c>
    </row>
    <row r="522" spans="1:125" ht="18" customHeight="1">
      <c r="A522" s="29">
        <v>521</v>
      </c>
      <c r="B522" s="29">
        <v>21</v>
      </c>
      <c r="C522" s="29">
        <v>197</v>
      </c>
      <c r="D522" s="21">
        <v>41926</v>
      </c>
      <c r="E522" s="21">
        <v>41932</v>
      </c>
      <c r="F522" s="21">
        <v>41936</v>
      </c>
      <c r="G522" s="20" t="s">
        <v>4</v>
      </c>
      <c r="H522" s="20" t="s">
        <v>26</v>
      </c>
      <c r="I522" s="22">
        <v>6</v>
      </c>
      <c r="J522" s="20" t="s">
        <v>5</v>
      </c>
      <c r="K522" s="20" t="s">
        <v>26</v>
      </c>
      <c r="L522" s="20" t="s">
        <v>6</v>
      </c>
      <c r="M522" s="23" t="s">
        <v>26</v>
      </c>
      <c r="N522" s="23" t="s">
        <v>7</v>
      </c>
      <c r="O522" s="23" t="s">
        <v>26</v>
      </c>
      <c r="P522" s="24">
        <v>11.3</v>
      </c>
      <c r="Q522" s="24">
        <v>20</v>
      </c>
      <c r="R522" s="24">
        <v>23</v>
      </c>
      <c r="S522" s="24">
        <v>226</v>
      </c>
      <c r="T522" s="24">
        <v>1.78</v>
      </c>
      <c r="U522" s="24">
        <v>1080</v>
      </c>
      <c r="V522" s="24">
        <v>1920</v>
      </c>
      <c r="W522" s="24">
        <v>2.0739999999999998</v>
      </c>
      <c r="X522" s="23" t="s">
        <v>47</v>
      </c>
      <c r="Y522" s="23" t="s">
        <v>47</v>
      </c>
      <c r="Z522" s="24">
        <v>9177</v>
      </c>
      <c r="AA522" s="24">
        <v>60</v>
      </c>
      <c r="AB522" s="24">
        <v>160</v>
      </c>
      <c r="AC522" s="24">
        <v>160</v>
      </c>
      <c r="AD522" s="23" t="s">
        <v>300</v>
      </c>
      <c r="AE522" s="23" t="s">
        <v>23</v>
      </c>
      <c r="AF522" s="23" t="s">
        <v>11</v>
      </c>
      <c r="AG522" s="23" t="s">
        <v>26</v>
      </c>
      <c r="AH522" s="23" t="s">
        <v>26</v>
      </c>
      <c r="AI522" s="23" t="s">
        <v>12</v>
      </c>
      <c r="AJ522" s="23" t="s">
        <v>23</v>
      </c>
      <c r="AK522" s="23" t="s">
        <v>23</v>
      </c>
      <c r="AL522" s="23" t="s">
        <v>129</v>
      </c>
      <c r="AM522" s="23" t="s">
        <v>26</v>
      </c>
      <c r="AN522" s="23" t="s">
        <v>14</v>
      </c>
      <c r="AO522" s="23" t="s">
        <v>26</v>
      </c>
      <c r="AP522" s="23" t="s">
        <v>36</v>
      </c>
      <c r="AQ522" s="23" t="s">
        <v>26</v>
      </c>
      <c r="AR522" s="23"/>
      <c r="AS522" s="23" t="s">
        <v>129</v>
      </c>
      <c r="AT522" s="23" t="s">
        <v>26</v>
      </c>
      <c r="AU522" s="23" t="s">
        <v>14</v>
      </c>
      <c r="AV522" s="25" t="s">
        <v>26</v>
      </c>
      <c r="AW522" s="25" t="s">
        <v>26</v>
      </c>
      <c r="AX522" s="26">
        <v>23</v>
      </c>
      <c r="AY522" s="26">
        <v>226</v>
      </c>
      <c r="AZ522" s="25" t="s">
        <v>14</v>
      </c>
      <c r="BA522" s="25" t="s">
        <v>14</v>
      </c>
      <c r="BB522" s="23" t="s">
        <v>26</v>
      </c>
      <c r="BC522" s="23" t="s">
        <v>15</v>
      </c>
      <c r="BD522" s="23" t="s">
        <v>26</v>
      </c>
      <c r="BE522" s="23" t="s">
        <v>11</v>
      </c>
      <c r="BF522" s="23" t="s">
        <v>578</v>
      </c>
      <c r="BG522" s="23" t="s">
        <v>11</v>
      </c>
      <c r="BH522" s="23" t="s">
        <v>17</v>
      </c>
      <c r="BI522" s="23" t="s">
        <v>26</v>
      </c>
      <c r="BJ522" s="23"/>
      <c r="BK522" s="23" t="s">
        <v>11</v>
      </c>
      <c r="BL522" s="23" t="s">
        <v>11</v>
      </c>
      <c r="BM522" s="23" t="s">
        <v>11</v>
      </c>
      <c r="BN522" s="23"/>
      <c r="BO522" s="24">
        <v>0</v>
      </c>
      <c r="BP522" s="24">
        <v>260</v>
      </c>
      <c r="BQ522" s="24">
        <v>240.9</v>
      </c>
      <c r="BR522" s="24">
        <v>232</v>
      </c>
      <c r="BS522" s="24">
        <v>200</v>
      </c>
      <c r="BT522" s="23"/>
      <c r="BU522" s="23"/>
      <c r="BV522" s="24">
        <v>16.600000000000001</v>
      </c>
      <c r="BW522" s="24">
        <v>0.22</v>
      </c>
      <c r="BX522" s="23"/>
      <c r="BY522" s="24">
        <v>0.18</v>
      </c>
      <c r="BZ522" s="27">
        <v>0.22</v>
      </c>
      <c r="CA522" s="27">
        <v>0.18</v>
      </c>
      <c r="CB522" s="25"/>
      <c r="CC522" s="25"/>
      <c r="CD522" s="28">
        <v>16.61</v>
      </c>
      <c r="CE522" s="28">
        <v>0.22</v>
      </c>
      <c r="CF522" s="25"/>
      <c r="CG522" s="28">
        <v>0.19</v>
      </c>
      <c r="CH522" s="28">
        <v>22</v>
      </c>
      <c r="CI522" s="28">
        <v>0.5</v>
      </c>
      <c r="CJ522" s="28">
        <v>0.5</v>
      </c>
      <c r="CK522" s="28">
        <v>0</v>
      </c>
      <c r="CL522" s="28">
        <v>0</v>
      </c>
      <c r="CM522" s="28">
        <v>0.5</v>
      </c>
      <c r="CN522" s="25"/>
      <c r="CO522" s="28">
        <v>0</v>
      </c>
      <c r="CP522" s="30" t="s">
        <v>5</v>
      </c>
      <c r="CQ522" s="8">
        <f t="shared" si="89"/>
        <v>9176.9911504424763</v>
      </c>
      <c r="CR522" s="8">
        <f t="shared" si="90"/>
        <v>24</v>
      </c>
      <c r="CS522" s="8">
        <f t="shared" si="91"/>
        <v>2.5</v>
      </c>
      <c r="CT522" s="8">
        <f t="shared" si="92"/>
        <v>30</v>
      </c>
      <c r="CU522" s="8">
        <f t="shared" si="93"/>
        <v>200</v>
      </c>
      <c r="CV522" s="10">
        <f t="shared" si="94"/>
        <v>58760</v>
      </c>
      <c r="CW522" s="10">
        <f t="shared" si="97"/>
        <v>58.76</v>
      </c>
      <c r="CX522" s="8" t="str">
        <f t="shared" si="95"/>
        <v>No</v>
      </c>
      <c r="CY522" s="30" t="s">
        <v>11</v>
      </c>
      <c r="CZ522" s="30" t="s">
        <v>11</v>
      </c>
      <c r="DA522" s="31" t="s">
        <v>11</v>
      </c>
      <c r="DB522" s="31" t="s">
        <v>11</v>
      </c>
      <c r="DC522" s="8" t="str">
        <f t="shared" si="96"/>
        <v>No</v>
      </c>
      <c r="DD522" s="8" t="s">
        <v>11</v>
      </c>
      <c r="DE522" s="30" t="s">
        <v>11</v>
      </c>
      <c r="DF522" s="10">
        <f t="shared" si="98"/>
        <v>52.148280000000007</v>
      </c>
      <c r="DG522" s="9">
        <f>IF(S522&lt;Monitors!$H$4,(S522*Monitors!$I$4)+Monitors!$J$4,IF(S522&lt;Monitors!$H$5,(S522*Monitors!$I$5)+Monitors!$J$5,IF(S522&lt;Monitors!$H$6,(S522*Monitors!$I$6)+Monitors!$J$6,IF(S522&lt;Monitors!$H$7,(Monitors!$I$7*S522)+Monitors!$J$7,IF(S522&lt;Monitors!$H$8,(S522*Monitors!$I$8)+Monitors!$J$8,IF(S522&lt;Monitors!$H$9,(S522*Monitors!$I$9)+Monitors!$J$9,IF(S522&lt;Monitors!$H$10,(S522*Monitors!$I$10)+Monitors!$J$10,IF(S522&lt;Monitors!$H$11,(S522*Monitors!$I$11)+Monitors!$J$11,Monitors!$J$12))))))))</f>
        <v>38.866666666666667</v>
      </c>
      <c r="DH522" s="10">
        <f>$DF522-(Monitors!$B$4*'All Data'!$W522)</f>
        <v>39.434660000000008</v>
      </c>
      <c r="DI522" s="10">
        <f>IF($CX522="Yes",DH522-(Monitors!$E$4*(DG522+(Monitors!$B$4*'All Data'!$W522))),'All Data'!DH522)</f>
        <v>39.434660000000008</v>
      </c>
      <c r="DJ522" s="10">
        <f>IF(DD522="Yes",'All Data'!DI522-(DG522*Monitors!$C$4),'All Data'!DI522)</f>
        <v>39.434660000000008</v>
      </c>
      <c r="DK522" s="10">
        <f>IF($DE522="Yes",DJ522-(DG522*Monitors!$D$4),'All Data'!DJ522)</f>
        <v>39.434660000000008</v>
      </c>
      <c r="DL522" s="10">
        <f>IF($CZ522="Yes",DK522-Monitors!$C$7,'All Data'!DK522)</f>
        <v>39.434660000000008</v>
      </c>
      <c r="DM522" s="10">
        <f>IF($DA522="Yes",DL522-Monitors!$D$7,'All Data'!DL522)</f>
        <v>39.434660000000008</v>
      </c>
      <c r="DN522" s="10">
        <f>IF(DB522="Yes",DM522-((DG522+(W522*Monitors!$B$4))*Monitors!$F$4),'All Data'!DM522)</f>
        <v>39.434660000000008</v>
      </c>
      <c r="DO522" s="8" t="str">
        <f t="shared" si="99"/>
        <v>No</v>
      </c>
      <c r="DP522" s="10">
        <v>2.3504</v>
      </c>
      <c r="DQ522" s="10">
        <v>14.249600000000001</v>
      </c>
      <c r="DR522" s="10">
        <v>14.249600000000001</v>
      </c>
      <c r="DS522" s="9">
        <v>21.47703682392364</v>
      </c>
      <c r="DT522" s="9" t="s">
        <v>23</v>
      </c>
      <c r="DU522" s="14">
        <v>0</v>
      </c>
    </row>
    <row r="523" spans="1:125" ht="18" customHeight="1">
      <c r="A523" s="29">
        <v>522</v>
      </c>
      <c r="B523" s="29">
        <v>9</v>
      </c>
      <c r="C523" s="29">
        <v>818</v>
      </c>
      <c r="D523" s="21">
        <v>41282</v>
      </c>
      <c r="E523" s="21">
        <v>41453</v>
      </c>
      <c r="F523" s="21">
        <v>41463</v>
      </c>
      <c r="G523" s="20" t="s">
        <v>4</v>
      </c>
      <c r="H523" s="20"/>
      <c r="I523" s="22">
        <v>6</v>
      </c>
      <c r="J523" s="20" t="s">
        <v>5</v>
      </c>
      <c r="K523" s="20"/>
      <c r="L523" s="20" t="s">
        <v>49</v>
      </c>
      <c r="M523" s="23"/>
      <c r="N523" s="23" t="s">
        <v>7</v>
      </c>
      <c r="O523" s="23"/>
      <c r="P523" s="24">
        <v>10.6</v>
      </c>
      <c r="Q523" s="24">
        <v>18.8</v>
      </c>
      <c r="R523" s="24">
        <v>21.5</v>
      </c>
      <c r="S523" s="24">
        <v>198</v>
      </c>
      <c r="T523" s="24">
        <v>1.78</v>
      </c>
      <c r="U523" s="24">
        <v>1080</v>
      </c>
      <c r="V523" s="24">
        <v>1920</v>
      </c>
      <c r="W523" s="24">
        <v>2.0739999999999998</v>
      </c>
      <c r="X523" s="23" t="s">
        <v>47</v>
      </c>
      <c r="Y523" s="23" t="s">
        <v>47</v>
      </c>
      <c r="Z523" s="24">
        <v>10473</v>
      </c>
      <c r="AA523" s="24">
        <v>60</v>
      </c>
      <c r="AB523" s="24">
        <v>178</v>
      </c>
      <c r="AC523" s="24">
        <v>170</v>
      </c>
      <c r="AD523" s="23" t="s">
        <v>10</v>
      </c>
      <c r="AE523" s="23" t="s">
        <v>11</v>
      </c>
      <c r="AF523" s="23" t="s">
        <v>11</v>
      </c>
      <c r="AG523" s="23"/>
      <c r="AH523" s="23"/>
      <c r="AI523" s="23" t="s">
        <v>12</v>
      </c>
      <c r="AJ523" s="23" t="s">
        <v>11</v>
      </c>
      <c r="AK523" s="23" t="s">
        <v>23</v>
      </c>
      <c r="AL523" s="23" t="s">
        <v>13</v>
      </c>
      <c r="AM523" s="23"/>
      <c r="AN523" s="23" t="s">
        <v>14</v>
      </c>
      <c r="AO523" s="23"/>
      <c r="AP523" s="23" t="s">
        <v>14</v>
      </c>
      <c r="AQ523" s="23"/>
      <c r="AR523" s="23"/>
      <c r="AS523" s="23" t="s">
        <v>13</v>
      </c>
      <c r="AT523" s="23"/>
      <c r="AU523" s="23" t="s">
        <v>14</v>
      </c>
      <c r="AV523" s="25"/>
      <c r="AW523" s="25"/>
      <c r="AX523" s="26">
        <v>21.5</v>
      </c>
      <c r="AY523" s="26">
        <v>198</v>
      </c>
      <c r="AZ523" s="25" t="s">
        <v>14</v>
      </c>
      <c r="BA523" s="25" t="s">
        <v>14</v>
      </c>
      <c r="BB523" s="23"/>
      <c r="BC523" s="23" t="s">
        <v>15</v>
      </c>
      <c r="BD523" s="23"/>
      <c r="BE523" s="23" t="s">
        <v>11</v>
      </c>
      <c r="BF523" s="23" t="s">
        <v>61</v>
      </c>
      <c r="BG523" s="23" t="s">
        <v>11</v>
      </c>
      <c r="BH523" s="23" t="s">
        <v>17</v>
      </c>
      <c r="BI523" s="23"/>
      <c r="BJ523" s="23" t="s">
        <v>18</v>
      </c>
      <c r="BK523" s="23" t="s">
        <v>11</v>
      </c>
      <c r="BL523" s="23" t="s">
        <v>11</v>
      </c>
      <c r="BM523" s="23"/>
      <c r="BN523" s="23"/>
      <c r="BO523" s="24">
        <v>17.2</v>
      </c>
      <c r="BP523" s="24">
        <v>197.2</v>
      </c>
      <c r="BQ523" s="24">
        <v>250</v>
      </c>
      <c r="BR523" s="24">
        <v>197</v>
      </c>
      <c r="BS523" s="24">
        <v>197.2</v>
      </c>
      <c r="BT523" s="23"/>
      <c r="BU523" s="23"/>
      <c r="BV523" s="24">
        <v>16.600000000000001</v>
      </c>
      <c r="BW523" s="24">
        <v>0.18</v>
      </c>
      <c r="BX523" s="23"/>
      <c r="BY523" s="24">
        <v>0.11</v>
      </c>
      <c r="BZ523" s="27">
        <v>0.18</v>
      </c>
      <c r="CA523" s="27">
        <v>0.11</v>
      </c>
      <c r="CB523" s="25"/>
      <c r="CC523" s="25"/>
      <c r="CD523" s="28">
        <v>16.8</v>
      </c>
      <c r="CE523" s="28">
        <v>0.24</v>
      </c>
      <c r="CF523" s="25"/>
      <c r="CG523" s="28">
        <v>0.17</v>
      </c>
      <c r="CH523" s="28">
        <v>21.1</v>
      </c>
      <c r="CI523" s="28">
        <v>0.5</v>
      </c>
      <c r="CJ523" s="28">
        <v>0.5</v>
      </c>
      <c r="CK523" s="25"/>
      <c r="CL523" s="25"/>
      <c r="CM523" s="28">
        <v>0.4</v>
      </c>
      <c r="CN523" s="25"/>
      <c r="CO523" s="28">
        <v>0</v>
      </c>
      <c r="CP523" s="30" t="s">
        <v>5</v>
      </c>
      <c r="CQ523" s="8">
        <f t="shared" si="89"/>
        <v>10474.747474747473</v>
      </c>
      <c r="CR523" s="8">
        <f t="shared" si="90"/>
        <v>22</v>
      </c>
      <c r="CS523" s="8">
        <f t="shared" si="91"/>
        <v>2.5</v>
      </c>
      <c r="CT523" s="8">
        <f t="shared" si="92"/>
        <v>30</v>
      </c>
      <c r="CU523" s="8">
        <f t="shared" si="93"/>
        <v>100</v>
      </c>
      <c r="CV523" s="10">
        <f t="shared" si="94"/>
        <v>39045.599999999999</v>
      </c>
      <c r="CW523" s="10">
        <f t="shared" si="97"/>
        <v>39.0456</v>
      </c>
      <c r="CX523" s="8" t="str">
        <f t="shared" si="95"/>
        <v>No</v>
      </c>
      <c r="CY523" s="30" t="s">
        <v>11</v>
      </c>
      <c r="CZ523" s="30" t="s">
        <v>11</v>
      </c>
      <c r="DA523" s="31" t="s">
        <v>11</v>
      </c>
      <c r="DB523" s="31" t="s">
        <v>11</v>
      </c>
      <c r="DC523" s="8" t="str">
        <f t="shared" si="96"/>
        <v>No</v>
      </c>
      <c r="DD523" s="8" t="s">
        <v>11</v>
      </c>
      <c r="DE523" s="30" t="s">
        <v>11</v>
      </c>
      <c r="DF523" s="10">
        <f t="shared" si="98"/>
        <v>51.920520000000003</v>
      </c>
      <c r="DG523" s="9">
        <f>IF(S523&lt;Monitors!$H$4,(S523*Monitors!$I$4)+Monitors!$J$4,IF(S523&lt;Monitors!$H$5,(S523*Monitors!$I$5)+Monitors!$J$5,IF(S523&lt;Monitors!$H$6,(S523*Monitors!$I$6)+Monitors!$J$6,IF(S523&lt;Monitors!$H$7,(Monitors!$I$7*S523)+Monitors!$J$7,IF(S523&lt;Monitors!$H$8,(S523*Monitors!$I$8)+Monitors!$J$8,IF(S523&lt;Monitors!$H$9,(S523*Monitors!$I$9)+Monitors!$J$9,IF(S523&lt;Monitors!$H$10,(S523*Monitors!$I$10)+Monitors!$J$10,IF(S523&lt;Monitors!$H$11,(S523*Monitors!$I$11)+Monitors!$J$11,Monitors!$J$12))))))))</f>
        <v>37.9</v>
      </c>
      <c r="DH523" s="10">
        <f>$DF523-(Monitors!$B$4*'All Data'!$W523)</f>
        <v>39.206900000000005</v>
      </c>
      <c r="DI523" s="10">
        <f>IF($CX523="Yes",DH523-(Monitors!$E$4*(DG523+(Monitors!$B$4*'All Data'!$W523))),'All Data'!DH523)</f>
        <v>39.206900000000005</v>
      </c>
      <c r="DJ523" s="10">
        <f>IF(DD523="Yes",'All Data'!DI523-(DG523*Monitors!$C$4),'All Data'!DI523)</f>
        <v>39.206900000000005</v>
      </c>
      <c r="DK523" s="10">
        <f>IF($DE523="Yes",DJ523-(DG523*Monitors!$D$4),'All Data'!DJ523)</f>
        <v>39.206900000000005</v>
      </c>
      <c r="DL523" s="10">
        <f>IF($CZ523="Yes",DK523-Monitors!$C$7,'All Data'!DK523)</f>
        <v>39.206900000000005</v>
      </c>
      <c r="DM523" s="10">
        <f>IF($DA523="Yes",DL523-Monitors!$D$7,'All Data'!DL523)</f>
        <v>39.206900000000005</v>
      </c>
      <c r="DN523" s="10">
        <f>IF(DB523="Yes",DM523-((DG523+(W523*Monitors!$B$4))*Monitors!$F$4),'All Data'!DM523)</f>
        <v>39.206900000000005</v>
      </c>
      <c r="DO523" s="8" t="str">
        <f t="shared" si="99"/>
        <v>No</v>
      </c>
      <c r="DP523" s="10">
        <v>1.5618240000000001</v>
      </c>
      <c r="DQ523" s="10">
        <v>15.038176000000002</v>
      </c>
      <c r="DR523" s="10">
        <v>15.038176000000002</v>
      </c>
      <c r="DS523" s="9">
        <v>18.849310517355313</v>
      </c>
      <c r="DT523" s="9" t="s">
        <v>23</v>
      </c>
      <c r="DU523" s="14">
        <v>0</v>
      </c>
    </row>
    <row r="524" spans="1:125" ht="18" customHeight="1">
      <c r="A524" s="29">
        <v>523</v>
      </c>
      <c r="B524" s="29">
        <v>52</v>
      </c>
      <c r="C524" s="29">
        <v>1348</v>
      </c>
      <c r="D524" s="21">
        <v>41517</v>
      </c>
      <c r="E524" s="21">
        <v>41464</v>
      </c>
      <c r="F524" s="21">
        <v>41480</v>
      </c>
      <c r="G524" s="20" t="s">
        <v>4</v>
      </c>
      <c r="H524" s="20"/>
      <c r="I524" s="22">
        <v>6</v>
      </c>
      <c r="J524" s="20" t="s">
        <v>5</v>
      </c>
      <c r="K524" s="20"/>
      <c r="L524" s="20" t="s">
        <v>6</v>
      </c>
      <c r="M524" s="23"/>
      <c r="N524" s="23" t="s">
        <v>7</v>
      </c>
      <c r="O524" s="23"/>
      <c r="P524" s="24">
        <v>10.6</v>
      </c>
      <c r="Q524" s="24">
        <v>18.8</v>
      </c>
      <c r="R524" s="24">
        <v>21.5</v>
      </c>
      <c r="S524" s="24">
        <v>198.08</v>
      </c>
      <c r="T524" s="24">
        <v>1.78</v>
      </c>
      <c r="U524" s="24">
        <v>1080</v>
      </c>
      <c r="V524" s="24">
        <v>1920</v>
      </c>
      <c r="W524" s="24">
        <v>2.0739999999999998</v>
      </c>
      <c r="X524" s="23" t="s">
        <v>47</v>
      </c>
      <c r="Y524" s="23" t="s">
        <v>47</v>
      </c>
      <c r="Z524" s="24">
        <v>10469</v>
      </c>
      <c r="AA524" s="24">
        <v>60</v>
      </c>
      <c r="AB524" s="24">
        <v>170</v>
      </c>
      <c r="AC524" s="24">
        <v>160</v>
      </c>
      <c r="AD524" s="23" t="s">
        <v>96</v>
      </c>
      <c r="AE524" s="23" t="s">
        <v>11</v>
      </c>
      <c r="AF524" s="23" t="s">
        <v>11</v>
      </c>
      <c r="AG524" s="23"/>
      <c r="AH524" s="23"/>
      <c r="AI524" s="23" t="s">
        <v>12</v>
      </c>
      <c r="AJ524" s="23" t="s">
        <v>11</v>
      </c>
      <c r="AK524" s="23" t="s">
        <v>11</v>
      </c>
      <c r="AL524" s="23" t="s">
        <v>129</v>
      </c>
      <c r="AM524" s="23"/>
      <c r="AN524" s="23" t="s">
        <v>14</v>
      </c>
      <c r="AO524" s="23"/>
      <c r="AP524" s="23" t="s">
        <v>14</v>
      </c>
      <c r="AQ524" s="23"/>
      <c r="AR524" s="23"/>
      <c r="AS524" s="23" t="s">
        <v>129</v>
      </c>
      <c r="AT524" s="23"/>
      <c r="AU524" s="23" t="s">
        <v>14</v>
      </c>
      <c r="AV524" s="25"/>
      <c r="AW524" s="25"/>
      <c r="AX524" s="26">
        <v>21.5</v>
      </c>
      <c r="AY524" s="26">
        <v>198.08</v>
      </c>
      <c r="AZ524" s="25" t="s">
        <v>14</v>
      </c>
      <c r="BA524" s="25" t="s">
        <v>14</v>
      </c>
      <c r="BB524" s="23"/>
      <c r="BC524" s="23" t="s">
        <v>15</v>
      </c>
      <c r="BD524" s="23"/>
      <c r="BE524" s="23" t="s">
        <v>23</v>
      </c>
      <c r="BF524" s="23" t="s">
        <v>286</v>
      </c>
      <c r="BG524" s="23" t="s">
        <v>11</v>
      </c>
      <c r="BH524" s="23" t="s">
        <v>17</v>
      </c>
      <c r="BI524" s="23"/>
      <c r="BJ524" s="23"/>
      <c r="BK524" s="23" t="s">
        <v>11</v>
      </c>
      <c r="BL524" s="23" t="s">
        <v>11</v>
      </c>
      <c r="BM524" s="23" t="s">
        <v>11</v>
      </c>
      <c r="BN524" s="23"/>
      <c r="BO524" s="24">
        <v>0.4</v>
      </c>
      <c r="BP524" s="24">
        <v>236.3</v>
      </c>
      <c r="BQ524" s="24">
        <v>250</v>
      </c>
      <c r="BR524" s="24">
        <v>192.9</v>
      </c>
      <c r="BS524" s="24">
        <v>200.4</v>
      </c>
      <c r="BT524" s="23"/>
      <c r="BU524" s="23"/>
      <c r="BV524" s="24">
        <v>16.61</v>
      </c>
      <c r="BW524" s="24">
        <v>0.14000000000000001</v>
      </c>
      <c r="BX524" s="23"/>
      <c r="BY524" s="24">
        <v>0.12</v>
      </c>
      <c r="BZ524" s="27">
        <v>0.14000000000000001</v>
      </c>
      <c r="CA524" s="27">
        <v>0.12</v>
      </c>
      <c r="CB524" s="25"/>
      <c r="CC524" s="25"/>
      <c r="CD524" s="28">
        <v>16.579999999999998</v>
      </c>
      <c r="CE524" s="28">
        <v>0.18</v>
      </c>
      <c r="CF524" s="25"/>
      <c r="CG524" s="28">
        <v>0.16</v>
      </c>
      <c r="CH524" s="28">
        <v>21.09</v>
      </c>
      <c r="CI524" s="28">
        <v>0.5</v>
      </c>
      <c r="CJ524" s="28">
        <v>0.5</v>
      </c>
      <c r="CK524" s="25"/>
      <c r="CL524" s="25"/>
      <c r="CM524" s="28">
        <v>0.54</v>
      </c>
      <c r="CN524" s="25"/>
      <c r="CO524" s="28">
        <v>0</v>
      </c>
      <c r="CP524" s="30" t="s">
        <v>5</v>
      </c>
      <c r="CQ524" s="8">
        <f t="shared" si="89"/>
        <v>10470.516962843294</v>
      </c>
      <c r="CR524" s="8">
        <f t="shared" si="90"/>
        <v>22</v>
      </c>
      <c r="CS524" s="8">
        <f t="shared" si="91"/>
        <v>2.5</v>
      </c>
      <c r="CT524" s="8">
        <f t="shared" si="92"/>
        <v>30</v>
      </c>
      <c r="CU524" s="8">
        <f t="shared" si="93"/>
        <v>200</v>
      </c>
      <c r="CV524" s="10">
        <f t="shared" si="94"/>
        <v>46806.304000000004</v>
      </c>
      <c r="CW524" s="10">
        <f t="shared" si="97"/>
        <v>46.806304000000004</v>
      </c>
      <c r="CX524" s="8" t="str">
        <f t="shared" si="95"/>
        <v>No</v>
      </c>
      <c r="CY524" s="30" t="s">
        <v>11</v>
      </c>
      <c r="CZ524" s="30" t="s">
        <v>11</v>
      </c>
      <c r="DA524" s="31" t="s">
        <v>11</v>
      </c>
      <c r="DB524" s="31" t="s">
        <v>11</v>
      </c>
      <c r="DC524" s="8" t="str">
        <f t="shared" si="96"/>
        <v>No</v>
      </c>
      <c r="DD524" s="8" t="s">
        <v>11</v>
      </c>
      <c r="DE524" s="30" t="s">
        <v>11</v>
      </c>
      <c r="DF524" s="10">
        <f t="shared" si="98"/>
        <v>51.723419999999997</v>
      </c>
      <c r="DG524" s="9">
        <f>IF(S524&lt;Monitors!$H$4,(S524*Monitors!$I$4)+Monitors!$J$4,IF(S524&lt;Monitors!$H$5,(S524*Monitors!$I$5)+Monitors!$J$5,IF(S524&lt;Monitors!$H$6,(S524*Monitors!$I$6)+Monitors!$J$6,IF(S524&lt;Monitors!$H$7,(Monitors!$I$7*S524)+Monitors!$J$7,IF(S524&lt;Monitors!$H$8,(S524*Monitors!$I$8)+Monitors!$J$8,IF(S524&lt;Monitors!$H$9,(S524*Monitors!$I$9)+Monitors!$J$9,IF(S524&lt;Monitors!$H$10,(S524*Monitors!$I$10)+Monitors!$J$10,IF(S524&lt;Monitors!$H$11,(S524*Monitors!$I$11)+Monitors!$J$11,Monitors!$J$12))))))))</f>
        <v>37.903999999999996</v>
      </c>
      <c r="DH524" s="10">
        <f>$DF524-(Monitors!$B$4*'All Data'!$W524)</f>
        <v>39.009799999999998</v>
      </c>
      <c r="DI524" s="10">
        <f>IF($CX524="Yes",DH524-(Monitors!$E$4*(DG524+(Monitors!$B$4*'All Data'!$W524))),'All Data'!DH524)</f>
        <v>39.009799999999998</v>
      </c>
      <c r="DJ524" s="10">
        <f>IF(DD524="Yes",'All Data'!DI524-(DG524*Monitors!$C$4),'All Data'!DI524)</f>
        <v>39.009799999999998</v>
      </c>
      <c r="DK524" s="10">
        <f>IF($DE524="Yes",DJ524-(DG524*Monitors!$D$4),'All Data'!DJ524)</f>
        <v>39.009799999999998</v>
      </c>
      <c r="DL524" s="10">
        <f>IF($CZ524="Yes",DK524-Monitors!$C$7,'All Data'!DK524)</f>
        <v>39.009799999999998</v>
      </c>
      <c r="DM524" s="10">
        <f>IF($DA524="Yes",DL524-Monitors!$D$7,'All Data'!DL524)</f>
        <v>39.009799999999998</v>
      </c>
      <c r="DN524" s="10">
        <f>IF(DB524="Yes",DM524-((DG524+(W524*Monitors!$B$4))*Monitors!$F$4),'All Data'!DM524)</f>
        <v>39.009799999999998</v>
      </c>
      <c r="DO524" s="8" t="str">
        <f t="shared" si="99"/>
        <v>No</v>
      </c>
      <c r="DP524" s="10">
        <v>1.8722521600000004</v>
      </c>
      <c r="DQ524" s="10">
        <v>14.737747839999999</v>
      </c>
      <c r="DR524" s="10">
        <v>14.737747839999999</v>
      </c>
      <c r="DS524" s="9">
        <v>18.856837669479766</v>
      </c>
      <c r="DT524" s="9" t="s">
        <v>23</v>
      </c>
      <c r="DU524" s="14">
        <v>0</v>
      </c>
    </row>
    <row r="525" spans="1:125" ht="18" customHeight="1">
      <c r="A525" s="29">
        <v>524</v>
      </c>
      <c r="B525" s="29">
        <v>52</v>
      </c>
      <c r="C525" s="29">
        <v>1369</v>
      </c>
      <c r="D525" s="21">
        <v>41946</v>
      </c>
      <c r="E525" s="21">
        <v>41946</v>
      </c>
      <c r="F525" s="21">
        <v>41954</v>
      </c>
      <c r="G525" s="20" t="s">
        <v>4</v>
      </c>
      <c r="H525" s="20" t="s">
        <v>26</v>
      </c>
      <c r="I525" s="22">
        <v>6</v>
      </c>
      <c r="J525" s="20" t="s">
        <v>5</v>
      </c>
      <c r="K525" s="20" t="s">
        <v>26</v>
      </c>
      <c r="L525" s="20" t="s">
        <v>27</v>
      </c>
      <c r="M525" s="23" t="s">
        <v>27</v>
      </c>
      <c r="N525" s="23" t="s">
        <v>7</v>
      </c>
      <c r="O525" s="23" t="s">
        <v>26</v>
      </c>
      <c r="P525" s="24">
        <v>10.6</v>
      </c>
      <c r="Q525" s="24">
        <v>18.8</v>
      </c>
      <c r="R525" s="24">
        <v>21.5</v>
      </c>
      <c r="S525" s="24">
        <v>198.38</v>
      </c>
      <c r="T525" s="24">
        <v>1.78</v>
      </c>
      <c r="U525" s="24">
        <v>1080</v>
      </c>
      <c r="V525" s="24">
        <v>1920</v>
      </c>
      <c r="W525" s="24">
        <v>2.0739999999999998</v>
      </c>
      <c r="X525" s="23" t="s">
        <v>47</v>
      </c>
      <c r="Y525" s="23" t="s">
        <v>47</v>
      </c>
      <c r="Z525" s="24">
        <v>9565</v>
      </c>
      <c r="AA525" s="24">
        <v>60</v>
      </c>
      <c r="AB525" s="24">
        <v>170</v>
      </c>
      <c r="AC525" s="24">
        <v>160</v>
      </c>
      <c r="AD525" s="23" t="s">
        <v>28</v>
      </c>
      <c r="AE525" s="23" t="s">
        <v>23</v>
      </c>
      <c r="AF525" s="23" t="s">
        <v>11</v>
      </c>
      <c r="AG525" s="23" t="s">
        <v>26</v>
      </c>
      <c r="AH525" s="23" t="s">
        <v>26</v>
      </c>
      <c r="AI525" s="23" t="s">
        <v>12</v>
      </c>
      <c r="AJ525" s="23" t="s">
        <v>11</v>
      </c>
      <c r="AK525" s="23" t="s">
        <v>23</v>
      </c>
      <c r="AL525" s="23" t="s">
        <v>13</v>
      </c>
      <c r="AM525" s="23" t="s">
        <v>1025</v>
      </c>
      <c r="AN525" s="23" t="s">
        <v>72</v>
      </c>
      <c r="AO525" s="23" t="s">
        <v>14</v>
      </c>
      <c r="AP525" s="23" t="s">
        <v>36</v>
      </c>
      <c r="AQ525" s="23" t="s">
        <v>14</v>
      </c>
      <c r="AR525" s="23"/>
      <c r="AS525" s="23" t="s">
        <v>13</v>
      </c>
      <c r="AT525" s="23" t="s">
        <v>1025</v>
      </c>
      <c r="AU525" s="23" t="s">
        <v>14</v>
      </c>
      <c r="AV525" s="25" t="s">
        <v>14</v>
      </c>
      <c r="AW525" s="25" t="s">
        <v>14</v>
      </c>
      <c r="AX525" s="26">
        <v>21.5</v>
      </c>
      <c r="AY525" s="26">
        <v>198.38</v>
      </c>
      <c r="AZ525" s="25" t="s">
        <v>72</v>
      </c>
      <c r="BA525" s="25" t="s">
        <v>14</v>
      </c>
      <c r="BB525" s="23" t="s">
        <v>14</v>
      </c>
      <c r="BC525" s="23" t="s">
        <v>15</v>
      </c>
      <c r="BD525" s="23" t="s">
        <v>14</v>
      </c>
      <c r="BE525" s="23" t="s">
        <v>11</v>
      </c>
      <c r="BF525" s="23" t="s">
        <v>55</v>
      </c>
      <c r="BG525" s="23" t="s">
        <v>11</v>
      </c>
      <c r="BH525" s="23" t="s">
        <v>17</v>
      </c>
      <c r="BI525" s="23" t="s">
        <v>14</v>
      </c>
      <c r="BJ525" s="23"/>
      <c r="BK525" s="23" t="s">
        <v>11</v>
      </c>
      <c r="BL525" s="23" t="s">
        <v>11</v>
      </c>
      <c r="BM525" s="23" t="s">
        <v>11</v>
      </c>
      <c r="BN525" s="23"/>
      <c r="BO525" s="24">
        <v>12.5</v>
      </c>
      <c r="BP525" s="24">
        <v>260</v>
      </c>
      <c r="BQ525" s="24">
        <v>260</v>
      </c>
      <c r="BR525" s="24">
        <v>232</v>
      </c>
      <c r="BS525" s="24">
        <v>200</v>
      </c>
      <c r="BT525" s="23"/>
      <c r="BU525" s="23"/>
      <c r="BV525" s="24">
        <v>16.61</v>
      </c>
      <c r="BW525" s="24">
        <v>0.37</v>
      </c>
      <c r="BX525" s="23"/>
      <c r="BY525" s="24">
        <v>0.31</v>
      </c>
      <c r="BZ525" s="27">
        <v>0.37</v>
      </c>
      <c r="CA525" s="27">
        <v>0.31</v>
      </c>
      <c r="CB525" s="25"/>
      <c r="CC525" s="25"/>
      <c r="CD525" s="28">
        <v>16.940000000000001</v>
      </c>
      <c r="CE525" s="28">
        <v>0.4</v>
      </c>
      <c r="CF525" s="25"/>
      <c r="CG525" s="28">
        <v>0.34</v>
      </c>
      <c r="CH525" s="28">
        <v>21.1</v>
      </c>
      <c r="CI525" s="28">
        <v>0.5</v>
      </c>
      <c r="CJ525" s="28">
        <v>0.5</v>
      </c>
      <c r="CK525" s="28">
        <v>0</v>
      </c>
      <c r="CL525" s="28">
        <v>0</v>
      </c>
      <c r="CM525" s="28">
        <v>0.5</v>
      </c>
      <c r="CN525" s="25"/>
      <c r="CO525" s="28">
        <v>0</v>
      </c>
      <c r="CP525" s="30" t="s">
        <v>5</v>
      </c>
      <c r="CQ525" s="8">
        <f t="shared" si="89"/>
        <v>10454.682931747151</v>
      </c>
      <c r="CR525" s="8">
        <f t="shared" si="90"/>
        <v>22</v>
      </c>
      <c r="CS525" s="8">
        <f t="shared" si="91"/>
        <v>2.5</v>
      </c>
      <c r="CT525" s="8">
        <f t="shared" si="92"/>
        <v>30</v>
      </c>
      <c r="CU525" s="8">
        <f t="shared" si="93"/>
        <v>200</v>
      </c>
      <c r="CV525" s="10">
        <f t="shared" si="94"/>
        <v>51578.799999999996</v>
      </c>
      <c r="CW525" s="10">
        <f t="shared" si="97"/>
        <v>51.578799999999994</v>
      </c>
      <c r="CX525" s="8" t="str">
        <f t="shared" si="95"/>
        <v>No</v>
      </c>
      <c r="CY525" s="30" t="s">
        <v>11</v>
      </c>
      <c r="CZ525" s="30" t="s">
        <v>11</v>
      </c>
      <c r="DA525" s="31" t="s">
        <v>11</v>
      </c>
      <c r="DB525" s="31" t="s">
        <v>11</v>
      </c>
      <c r="DC525" s="8" t="str">
        <f t="shared" si="96"/>
        <v>No</v>
      </c>
      <c r="DD525" s="8" t="s">
        <v>11</v>
      </c>
      <c r="DE525" s="30" t="s">
        <v>11</v>
      </c>
      <c r="DF525" s="10">
        <f t="shared" si="98"/>
        <v>53.033039999999993</v>
      </c>
      <c r="DG525" s="9">
        <f>IF(S525&lt;Monitors!$H$4,(S525*Monitors!$I$4)+Monitors!$J$4,IF(S525&lt;Monitors!$H$5,(S525*Monitors!$I$5)+Monitors!$J$5,IF(S525&lt;Monitors!$H$6,(S525*Monitors!$I$6)+Monitors!$J$6,IF(S525&lt;Monitors!$H$7,(Monitors!$I$7*S525)+Monitors!$J$7,IF(S525&lt;Monitors!$H$8,(S525*Monitors!$I$8)+Monitors!$J$8,IF(S525&lt;Monitors!$H$9,(S525*Monitors!$I$9)+Monitors!$J$9,IF(S525&lt;Monitors!$H$10,(S525*Monitors!$I$10)+Monitors!$J$10,IF(S525&lt;Monitors!$H$11,(S525*Monitors!$I$11)+Monitors!$J$11,Monitors!$J$12))))))))</f>
        <v>37.918999999999997</v>
      </c>
      <c r="DH525" s="10">
        <f>$DF525-(Monitors!$B$4*'All Data'!$W525)</f>
        <v>40.319419999999994</v>
      </c>
      <c r="DI525" s="10">
        <f>IF($CX525="Yes",DH525-(Monitors!$E$4*(DG525+(Monitors!$B$4*'All Data'!$W525))),'All Data'!DH525)</f>
        <v>40.319419999999994</v>
      </c>
      <c r="DJ525" s="10">
        <f>IF(DD525="Yes",'All Data'!DI525-(DG525*Monitors!$C$4),'All Data'!DI525)</f>
        <v>40.319419999999994</v>
      </c>
      <c r="DK525" s="10">
        <f>IF($DE525="Yes",DJ525-(DG525*Monitors!$D$4),'All Data'!DJ525)</f>
        <v>40.319419999999994</v>
      </c>
      <c r="DL525" s="10">
        <f>IF($CZ525="Yes",DK525-Monitors!$C$7,'All Data'!DK525)</f>
        <v>40.319419999999994</v>
      </c>
      <c r="DM525" s="10">
        <f>IF($DA525="Yes",DL525-Monitors!$D$7,'All Data'!DL525)</f>
        <v>40.319419999999994</v>
      </c>
      <c r="DN525" s="10">
        <f>IF(DB525="Yes",DM525-((DG525+(W525*Monitors!$B$4))*Monitors!$F$4),'All Data'!DM525)</f>
        <v>40.319419999999994</v>
      </c>
      <c r="DO525" s="8" t="str">
        <f t="shared" si="99"/>
        <v>No</v>
      </c>
      <c r="DP525" s="10">
        <v>2.0631520000000001</v>
      </c>
      <c r="DQ525" s="10">
        <v>14.546847999999999</v>
      </c>
      <c r="DR525" s="10">
        <v>14.546847999999999</v>
      </c>
      <c r="DS525" s="9">
        <v>18.885063562375308</v>
      </c>
      <c r="DT525" s="9" t="s">
        <v>23</v>
      </c>
      <c r="DU525" s="14">
        <v>0</v>
      </c>
    </row>
    <row r="526" spans="1:125" ht="18" customHeight="1">
      <c r="A526" s="29">
        <v>525</v>
      </c>
      <c r="B526" s="29">
        <v>21</v>
      </c>
      <c r="C526" s="29">
        <v>616</v>
      </c>
      <c r="D526" s="21">
        <v>41327</v>
      </c>
      <c r="E526" s="21">
        <v>41337</v>
      </c>
      <c r="F526" s="21">
        <v>41450</v>
      </c>
      <c r="G526" s="20" t="s">
        <v>4</v>
      </c>
      <c r="H526" s="20" t="s">
        <v>758</v>
      </c>
      <c r="I526" s="22">
        <v>6</v>
      </c>
      <c r="J526" s="20" t="s">
        <v>5</v>
      </c>
      <c r="K526" s="20" t="s">
        <v>26</v>
      </c>
      <c r="L526" s="20" t="s">
        <v>27</v>
      </c>
      <c r="M526" s="23" t="s">
        <v>27</v>
      </c>
      <c r="N526" s="23" t="s">
        <v>7</v>
      </c>
      <c r="O526" s="23" t="s">
        <v>26</v>
      </c>
      <c r="P526" s="24">
        <v>10.6</v>
      </c>
      <c r="Q526" s="24">
        <v>18.8</v>
      </c>
      <c r="R526" s="24">
        <v>21.5</v>
      </c>
      <c r="S526" s="24">
        <v>198.91</v>
      </c>
      <c r="T526" s="24">
        <v>1.78</v>
      </c>
      <c r="U526" s="24">
        <v>1080</v>
      </c>
      <c r="V526" s="24">
        <v>1920</v>
      </c>
      <c r="W526" s="24">
        <v>2.0739999999999998</v>
      </c>
      <c r="X526" s="23" t="s">
        <v>47</v>
      </c>
      <c r="Y526" s="23" t="s">
        <v>47</v>
      </c>
      <c r="Z526" s="24">
        <v>10405</v>
      </c>
      <c r="AA526" s="24">
        <v>60</v>
      </c>
      <c r="AB526" s="24">
        <v>160</v>
      </c>
      <c r="AC526" s="24">
        <v>160</v>
      </c>
      <c r="AD526" s="23" t="s">
        <v>300</v>
      </c>
      <c r="AE526" s="23" t="s">
        <v>23</v>
      </c>
      <c r="AF526" s="23" t="s">
        <v>11</v>
      </c>
      <c r="AG526" s="23"/>
      <c r="AH526" s="23"/>
      <c r="AI526" s="23" t="s">
        <v>12</v>
      </c>
      <c r="AJ526" s="23" t="s">
        <v>11</v>
      </c>
      <c r="AK526" s="23" t="s">
        <v>23</v>
      </c>
      <c r="AL526" s="23" t="s">
        <v>129</v>
      </c>
      <c r="AM526" s="23" t="s">
        <v>26</v>
      </c>
      <c r="AN526" s="23" t="s">
        <v>14</v>
      </c>
      <c r="AO526" s="23" t="s">
        <v>26</v>
      </c>
      <c r="AP526" s="23" t="s">
        <v>14</v>
      </c>
      <c r="AQ526" s="23" t="s">
        <v>26</v>
      </c>
      <c r="AR526" s="23"/>
      <c r="AS526" s="23" t="s">
        <v>129</v>
      </c>
      <c r="AT526" s="23" t="s">
        <v>26</v>
      </c>
      <c r="AU526" s="23" t="s">
        <v>14</v>
      </c>
      <c r="AV526" s="25" t="s">
        <v>26</v>
      </c>
      <c r="AW526" s="25" t="s">
        <v>26</v>
      </c>
      <c r="AX526" s="26">
        <v>21.5</v>
      </c>
      <c r="AY526" s="26">
        <v>198.91</v>
      </c>
      <c r="AZ526" s="25" t="s">
        <v>14</v>
      </c>
      <c r="BA526" s="25" t="s">
        <v>14</v>
      </c>
      <c r="BB526" s="23" t="s">
        <v>26</v>
      </c>
      <c r="BC526" s="23" t="s">
        <v>15</v>
      </c>
      <c r="BD526" s="23" t="s">
        <v>26</v>
      </c>
      <c r="BE526" s="23" t="s">
        <v>11</v>
      </c>
      <c r="BF526" s="23" t="s">
        <v>55</v>
      </c>
      <c r="BG526" s="23" t="s">
        <v>11</v>
      </c>
      <c r="BH526" s="23" t="s">
        <v>17</v>
      </c>
      <c r="BI526" s="23" t="s">
        <v>26</v>
      </c>
      <c r="BJ526" s="23"/>
      <c r="BK526" s="23" t="s">
        <v>11</v>
      </c>
      <c r="BL526" s="23" t="s">
        <v>11</v>
      </c>
      <c r="BM526" s="23" t="s">
        <v>11</v>
      </c>
      <c r="BN526" s="23"/>
      <c r="BO526" s="24">
        <v>0</v>
      </c>
      <c r="BP526" s="24">
        <v>275</v>
      </c>
      <c r="BQ526" s="24">
        <v>236</v>
      </c>
      <c r="BR526" s="24">
        <v>275</v>
      </c>
      <c r="BS526" s="24">
        <v>200</v>
      </c>
      <c r="BT526" s="23"/>
      <c r="BU526" s="23"/>
      <c r="BV526" s="24">
        <v>16.63</v>
      </c>
      <c r="BW526" s="24">
        <v>0.21</v>
      </c>
      <c r="BX526" s="23"/>
      <c r="BY526" s="24">
        <v>0.15</v>
      </c>
      <c r="BZ526" s="27">
        <v>0.21</v>
      </c>
      <c r="CA526" s="27">
        <v>0.15</v>
      </c>
      <c r="CB526" s="25"/>
      <c r="CC526" s="25"/>
      <c r="CD526" s="28">
        <v>16.64</v>
      </c>
      <c r="CE526" s="28">
        <v>0.22</v>
      </c>
      <c r="CF526" s="25"/>
      <c r="CG526" s="28">
        <v>0.16</v>
      </c>
      <c r="CH526" s="28">
        <v>21.12</v>
      </c>
      <c r="CI526" s="28">
        <v>0.5</v>
      </c>
      <c r="CJ526" s="28">
        <v>0.5</v>
      </c>
      <c r="CK526" s="28">
        <v>0</v>
      </c>
      <c r="CL526" s="28">
        <v>0</v>
      </c>
      <c r="CM526" s="28">
        <v>0.4</v>
      </c>
      <c r="CN526" s="25"/>
      <c r="CO526" s="28">
        <v>0</v>
      </c>
      <c r="CP526" s="30" t="s">
        <v>5</v>
      </c>
      <c r="CQ526" s="8">
        <f t="shared" si="89"/>
        <v>10426.826202805289</v>
      </c>
      <c r="CR526" s="8">
        <f t="shared" si="90"/>
        <v>22</v>
      </c>
      <c r="CS526" s="8">
        <f t="shared" si="91"/>
        <v>2.5</v>
      </c>
      <c r="CT526" s="8">
        <f t="shared" si="92"/>
        <v>30</v>
      </c>
      <c r="CU526" s="8">
        <f t="shared" si="93"/>
        <v>200</v>
      </c>
      <c r="CV526" s="10">
        <f t="shared" si="94"/>
        <v>54700.25</v>
      </c>
      <c r="CW526" s="10">
        <f t="shared" si="97"/>
        <v>54.700249999999997</v>
      </c>
      <c r="CX526" s="8" t="str">
        <f t="shared" si="95"/>
        <v>No</v>
      </c>
      <c r="CY526" s="30" t="s">
        <v>11</v>
      </c>
      <c r="CZ526" s="30" t="s">
        <v>11</v>
      </c>
      <c r="DA526" s="31" t="s">
        <v>11</v>
      </c>
      <c r="DB526" s="31" t="s">
        <v>11</v>
      </c>
      <c r="DC526" s="8" t="str">
        <f t="shared" si="96"/>
        <v>No</v>
      </c>
      <c r="DD526" s="8" t="s">
        <v>11</v>
      </c>
      <c r="DE526" s="30" t="s">
        <v>11</v>
      </c>
      <c r="DF526" s="10">
        <f t="shared" si="98"/>
        <v>52.183319999999995</v>
      </c>
      <c r="DG526" s="9">
        <f>IF(S526&lt;Monitors!$H$4,(S526*Monitors!$I$4)+Monitors!$J$4,IF(S526&lt;Monitors!$H$5,(S526*Monitors!$I$5)+Monitors!$J$5,IF(S526&lt;Monitors!$H$6,(S526*Monitors!$I$6)+Monitors!$J$6,IF(S526&lt;Monitors!$H$7,(Monitors!$I$7*S526)+Monitors!$J$7,IF(S526&lt;Monitors!$H$8,(S526*Monitors!$I$8)+Monitors!$J$8,IF(S526&lt;Monitors!$H$9,(S526*Monitors!$I$9)+Monitors!$J$9,IF(S526&lt;Monitors!$H$10,(S526*Monitors!$I$10)+Monitors!$J$10,IF(S526&lt;Monitors!$H$11,(S526*Monitors!$I$11)+Monitors!$J$11,Monitors!$J$12))))))))</f>
        <v>37.945499999999996</v>
      </c>
      <c r="DH526" s="10">
        <f>$DF526-(Monitors!$B$4*'All Data'!$W526)</f>
        <v>39.469699999999996</v>
      </c>
      <c r="DI526" s="10">
        <f>IF($CX526="Yes",DH526-(Monitors!$E$4*(DG526+(Monitors!$B$4*'All Data'!$W526))),'All Data'!DH526)</f>
        <v>39.469699999999996</v>
      </c>
      <c r="DJ526" s="10">
        <f>IF(DD526="Yes",'All Data'!DI526-(DG526*Monitors!$C$4),'All Data'!DI526)</f>
        <v>39.469699999999996</v>
      </c>
      <c r="DK526" s="10">
        <f>IF($DE526="Yes",DJ526-(DG526*Monitors!$D$4),'All Data'!DJ526)</f>
        <v>39.469699999999996</v>
      </c>
      <c r="DL526" s="10">
        <f>IF($CZ526="Yes",DK526-Monitors!$C$7,'All Data'!DK526)</f>
        <v>39.469699999999996</v>
      </c>
      <c r="DM526" s="10">
        <f>IF($DA526="Yes",DL526-Monitors!$D$7,'All Data'!DL526)</f>
        <v>39.469699999999996</v>
      </c>
      <c r="DN526" s="10">
        <f>IF(DB526="Yes",DM526-((DG526+(W526*Monitors!$B$4))*Monitors!$F$4),'All Data'!DM526)</f>
        <v>39.469699999999996</v>
      </c>
      <c r="DO526" s="8" t="str">
        <f t="shared" si="99"/>
        <v>No</v>
      </c>
      <c r="DP526" s="10">
        <v>2.1880100000000002</v>
      </c>
      <c r="DQ526" s="10">
        <v>14.441989999999999</v>
      </c>
      <c r="DR526" s="10">
        <v>14.441989999999999</v>
      </c>
      <c r="DS526" s="9">
        <v>18.934925719452938</v>
      </c>
      <c r="DT526" s="9" t="s">
        <v>23</v>
      </c>
      <c r="DU526" s="14">
        <v>0</v>
      </c>
    </row>
    <row r="527" spans="1:125" ht="18" customHeight="1">
      <c r="A527" s="29">
        <v>526</v>
      </c>
      <c r="B527" s="29">
        <v>38</v>
      </c>
      <c r="C527" s="29">
        <v>1111</v>
      </c>
      <c r="D527" s="21">
        <v>41308</v>
      </c>
      <c r="E527" s="21">
        <v>41302</v>
      </c>
      <c r="F527" s="21">
        <v>41312</v>
      </c>
      <c r="G527" s="20" t="s">
        <v>4</v>
      </c>
      <c r="H527" s="20"/>
      <c r="I527" s="22">
        <v>6</v>
      </c>
      <c r="J527" s="20" t="s">
        <v>5</v>
      </c>
      <c r="K527" s="20"/>
      <c r="L527" s="20" t="s">
        <v>6</v>
      </c>
      <c r="M527" s="23"/>
      <c r="N527" s="23" t="s">
        <v>7</v>
      </c>
      <c r="O527" s="23"/>
      <c r="P527" s="24">
        <v>11.6</v>
      </c>
      <c r="Q527" s="24">
        <v>20.6</v>
      </c>
      <c r="R527" s="24">
        <v>23.6</v>
      </c>
      <c r="S527" s="24">
        <v>237.8</v>
      </c>
      <c r="T527" s="24">
        <v>1.78</v>
      </c>
      <c r="U527" s="24">
        <v>1080</v>
      </c>
      <c r="V527" s="24">
        <v>1920</v>
      </c>
      <c r="W527" s="24">
        <v>2.0739999999999998</v>
      </c>
      <c r="X527" s="23" t="s">
        <v>47</v>
      </c>
      <c r="Y527" s="23" t="s">
        <v>47</v>
      </c>
      <c r="Z527" s="24">
        <v>8720</v>
      </c>
      <c r="AA527" s="24">
        <v>60</v>
      </c>
      <c r="AB527" s="24">
        <v>170</v>
      </c>
      <c r="AC527" s="24">
        <v>160</v>
      </c>
      <c r="AD527" s="23" t="s">
        <v>10</v>
      </c>
      <c r="AE527" s="23" t="s">
        <v>11</v>
      </c>
      <c r="AF527" s="23" t="s">
        <v>11</v>
      </c>
      <c r="AG527" s="23"/>
      <c r="AH527" s="23"/>
      <c r="AI527" s="23" t="s">
        <v>12</v>
      </c>
      <c r="AJ527" s="23" t="s">
        <v>23</v>
      </c>
      <c r="AK527" s="23" t="s">
        <v>23</v>
      </c>
      <c r="AL527" s="23" t="s">
        <v>13</v>
      </c>
      <c r="AM527" s="23"/>
      <c r="AN527" s="23" t="s">
        <v>14</v>
      </c>
      <c r="AO527" s="23"/>
      <c r="AP527" s="23" t="s">
        <v>14</v>
      </c>
      <c r="AQ527" s="23"/>
      <c r="AR527" s="23"/>
      <c r="AS527" s="23" t="s">
        <v>13</v>
      </c>
      <c r="AT527" s="23"/>
      <c r="AU527" s="23" t="s">
        <v>14</v>
      </c>
      <c r="AV527" s="25"/>
      <c r="AW527" s="25"/>
      <c r="AX527" s="26">
        <v>23.6</v>
      </c>
      <c r="AY527" s="26">
        <v>237.8</v>
      </c>
      <c r="AZ527" s="25" t="s">
        <v>14</v>
      </c>
      <c r="BA527" s="25" t="s">
        <v>14</v>
      </c>
      <c r="BB527" s="23"/>
      <c r="BC527" s="23" t="s">
        <v>15</v>
      </c>
      <c r="BD527" s="23"/>
      <c r="BE527" s="23" t="s">
        <v>11</v>
      </c>
      <c r="BF527" s="23" t="s">
        <v>951</v>
      </c>
      <c r="BG527" s="23" t="s">
        <v>11</v>
      </c>
      <c r="BH527" s="23" t="s">
        <v>17</v>
      </c>
      <c r="BI527" s="23"/>
      <c r="BJ527" s="23" t="s">
        <v>272</v>
      </c>
      <c r="BK527" s="23" t="s">
        <v>11</v>
      </c>
      <c r="BL527" s="23" t="s">
        <v>11</v>
      </c>
      <c r="BM527" s="23"/>
      <c r="BN527" s="23"/>
      <c r="BO527" s="24">
        <v>19.100000000000001</v>
      </c>
      <c r="BP527" s="24">
        <v>303</v>
      </c>
      <c r="BQ527" s="24">
        <v>300</v>
      </c>
      <c r="BR527" s="24">
        <v>298.2</v>
      </c>
      <c r="BS527" s="24">
        <v>200</v>
      </c>
      <c r="BT527" s="23"/>
      <c r="BU527" s="23"/>
      <c r="BV527" s="24">
        <v>16.63</v>
      </c>
      <c r="BW527" s="24">
        <v>0.21</v>
      </c>
      <c r="BX527" s="23"/>
      <c r="BY527" s="24">
        <v>0.19</v>
      </c>
      <c r="BZ527" s="27">
        <v>0.21</v>
      </c>
      <c r="CA527" s="27">
        <v>0.19</v>
      </c>
      <c r="CB527" s="25"/>
      <c r="CC527" s="25"/>
      <c r="CD527" s="28">
        <v>16.75</v>
      </c>
      <c r="CE527" s="28">
        <v>0.23</v>
      </c>
      <c r="CF527" s="25"/>
      <c r="CG527" s="28">
        <v>0.21</v>
      </c>
      <c r="CH527" s="28">
        <v>22.7</v>
      </c>
      <c r="CI527" s="28">
        <v>0.5</v>
      </c>
      <c r="CJ527" s="28">
        <v>0.5</v>
      </c>
      <c r="CK527" s="25"/>
      <c r="CL527" s="25"/>
      <c r="CM527" s="28">
        <v>0.45</v>
      </c>
      <c r="CN527" s="25"/>
      <c r="CO527" s="28">
        <v>0</v>
      </c>
      <c r="CP527" s="30" t="s">
        <v>5</v>
      </c>
      <c r="CQ527" s="8">
        <f t="shared" si="89"/>
        <v>8721.6148023549194</v>
      </c>
      <c r="CR527" s="8">
        <f t="shared" si="90"/>
        <v>24</v>
      </c>
      <c r="CS527" s="8">
        <f t="shared" si="91"/>
        <v>2.5</v>
      </c>
      <c r="CT527" s="8">
        <f t="shared" si="92"/>
        <v>30</v>
      </c>
      <c r="CU527" s="8">
        <f t="shared" si="93"/>
        <v>300</v>
      </c>
      <c r="CV527" s="10">
        <f t="shared" si="94"/>
        <v>72053.400000000009</v>
      </c>
      <c r="CW527" s="10">
        <f t="shared" si="97"/>
        <v>72.053400000000011</v>
      </c>
      <c r="CX527" s="8" t="str">
        <f t="shared" si="95"/>
        <v>No</v>
      </c>
      <c r="CY527" s="30" t="s">
        <v>11</v>
      </c>
      <c r="CZ527" s="30" t="s">
        <v>11</v>
      </c>
      <c r="DA527" s="31" t="s">
        <v>11</v>
      </c>
      <c r="DB527" s="31" t="s">
        <v>11</v>
      </c>
      <c r="DC527" s="8" t="str">
        <f t="shared" si="96"/>
        <v>No</v>
      </c>
      <c r="DD527" s="8" t="s">
        <v>11</v>
      </c>
      <c r="DE527" s="30" t="s">
        <v>11</v>
      </c>
      <c r="DF527" s="10">
        <f t="shared" si="98"/>
        <v>52.183319999999995</v>
      </c>
      <c r="DG527" s="9">
        <f>IF(S527&lt;Monitors!$H$4,(S527*Monitors!$I$4)+Monitors!$J$4,IF(S527&lt;Monitors!$H$5,(S527*Monitors!$I$5)+Monitors!$J$5,IF(S527&lt;Monitors!$H$6,(S527*Monitors!$I$6)+Monitors!$J$6,IF(S527&lt;Monitors!$H$7,(Monitors!$I$7*S527)+Monitors!$J$7,IF(S527&lt;Monitors!$H$8,(S527*Monitors!$I$8)+Monitors!$J$8,IF(S527&lt;Monitors!$H$9,(S527*Monitors!$I$9)+Monitors!$J$9,IF(S527&lt;Monitors!$H$10,(S527*Monitors!$I$10)+Monitors!$J$10,IF(S527&lt;Monitors!$H$11,(S527*Monitors!$I$11)+Monitors!$J$11,Monitors!$J$12))))))))</f>
        <v>40.56</v>
      </c>
      <c r="DH527" s="10">
        <f>$DF527-(Monitors!$B$4*'All Data'!$W527)</f>
        <v>39.469699999999996</v>
      </c>
      <c r="DI527" s="10">
        <f>IF($CX527="Yes",DH527-(Monitors!$E$4*(DG527+(Monitors!$B$4*'All Data'!$W527))),'All Data'!DH527)</f>
        <v>39.469699999999996</v>
      </c>
      <c r="DJ527" s="10">
        <f>IF(DD527="Yes",'All Data'!DI527-(DG527*Monitors!$C$4),'All Data'!DI527)</f>
        <v>39.469699999999996</v>
      </c>
      <c r="DK527" s="10">
        <f>IF($DE527="Yes",DJ527-(DG527*Monitors!$D$4),'All Data'!DJ527)</f>
        <v>39.469699999999996</v>
      </c>
      <c r="DL527" s="10">
        <f>IF($CZ527="Yes",DK527-Monitors!$C$7,'All Data'!DK527)</f>
        <v>39.469699999999996</v>
      </c>
      <c r="DM527" s="10">
        <f>IF($DA527="Yes",DL527-Monitors!$D$7,'All Data'!DL527)</f>
        <v>39.469699999999996</v>
      </c>
      <c r="DN527" s="10">
        <f>IF(DB527="Yes",DM527-((DG527+(W527*Monitors!$B$4))*Monitors!$F$4),'All Data'!DM527)</f>
        <v>39.469699999999996</v>
      </c>
      <c r="DO527" s="8" t="str">
        <f t="shared" si="99"/>
        <v>Yes</v>
      </c>
      <c r="DP527" s="10">
        <v>2.8821360000000005</v>
      </c>
      <c r="DQ527" s="10">
        <v>13.747863999999998</v>
      </c>
      <c r="DR527" s="10">
        <v>13.747863999999998</v>
      </c>
      <c r="DS527" s="9">
        <v>22.580007820069131</v>
      </c>
      <c r="DT527" s="9" t="s">
        <v>23</v>
      </c>
      <c r="DU527" s="14">
        <v>0</v>
      </c>
    </row>
    <row r="528" spans="1:125" ht="18" customHeight="1">
      <c r="A528" s="29">
        <v>527</v>
      </c>
      <c r="B528" s="29">
        <v>4</v>
      </c>
      <c r="C528" s="29">
        <v>1255</v>
      </c>
      <c r="D528" s="21">
        <v>41718</v>
      </c>
      <c r="E528" s="21">
        <v>41648</v>
      </c>
      <c r="F528" s="21">
        <v>41653</v>
      </c>
      <c r="G528" s="20" t="s">
        <v>4</v>
      </c>
      <c r="H528" s="20" t="s">
        <v>26</v>
      </c>
      <c r="I528" s="22">
        <v>6</v>
      </c>
      <c r="J528" s="20" t="s">
        <v>5</v>
      </c>
      <c r="K528" s="20" t="s">
        <v>26</v>
      </c>
      <c r="L528" s="20" t="s">
        <v>6</v>
      </c>
      <c r="M528" s="23" t="s">
        <v>26</v>
      </c>
      <c r="N528" s="23" t="s">
        <v>7</v>
      </c>
      <c r="O528" s="23" t="s">
        <v>26</v>
      </c>
      <c r="P528" s="24">
        <v>10.5</v>
      </c>
      <c r="Q528" s="24">
        <v>18.7</v>
      </c>
      <c r="R528" s="24">
        <v>21.5</v>
      </c>
      <c r="S528" s="24">
        <v>197.52</v>
      </c>
      <c r="T528" s="24">
        <v>1.78</v>
      </c>
      <c r="U528" s="24">
        <v>1080</v>
      </c>
      <c r="V528" s="24">
        <v>1920</v>
      </c>
      <c r="W528" s="24">
        <v>2.0739999999999998</v>
      </c>
      <c r="X528" s="23" t="s">
        <v>47</v>
      </c>
      <c r="Y528" s="23" t="s">
        <v>47</v>
      </c>
      <c r="Z528" s="24">
        <v>10498</v>
      </c>
      <c r="AA528" s="24">
        <v>60</v>
      </c>
      <c r="AB528" s="24">
        <v>178</v>
      </c>
      <c r="AC528" s="24">
        <v>178</v>
      </c>
      <c r="AD528" s="23" t="s">
        <v>28</v>
      </c>
      <c r="AE528" s="23" t="s">
        <v>23</v>
      </c>
      <c r="AF528" s="23" t="s">
        <v>11</v>
      </c>
      <c r="AG528" s="23" t="s">
        <v>26</v>
      </c>
      <c r="AH528" s="23" t="s">
        <v>26</v>
      </c>
      <c r="AI528" s="23" t="s">
        <v>12</v>
      </c>
      <c r="AJ528" s="23" t="s">
        <v>23</v>
      </c>
      <c r="AK528" s="23" t="s">
        <v>23</v>
      </c>
      <c r="AL528" s="23" t="s">
        <v>485</v>
      </c>
      <c r="AM528" s="23" t="s">
        <v>26</v>
      </c>
      <c r="AN528" s="23" t="s">
        <v>72</v>
      </c>
      <c r="AO528" s="23" t="s">
        <v>26</v>
      </c>
      <c r="AP528" s="23" t="s">
        <v>14</v>
      </c>
      <c r="AQ528" s="23" t="s">
        <v>26</v>
      </c>
      <c r="AR528" s="23"/>
      <c r="AS528" s="23" t="s">
        <v>485</v>
      </c>
      <c r="AT528" s="23" t="s">
        <v>26</v>
      </c>
      <c r="AU528" s="23" t="s">
        <v>63</v>
      </c>
      <c r="AV528" s="25" t="s">
        <v>26</v>
      </c>
      <c r="AW528" s="25" t="s">
        <v>26</v>
      </c>
      <c r="AX528" s="26">
        <v>21.5</v>
      </c>
      <c r="AY528" s="26">
        <v>197.52</v>
      </c>
      <c r="AZ528" s="25" t="s">
        <v>72</v>
      </c>
      <c r="BA528" s="25" t="s">
        <v>63</v>
      </c>
      <c r="BB528" s="23" t="s">
        <v>26</v>
      </c>
      <c r="BC528" s="23" t="s">
        <v>15</v>
      </c>
      <c r="BD528" s="23" t="s">
        <v>26</v>
      </c>
      <c r="BE528" s="23" t="s">
        <v>11</v>
      </c>
      <c r="BF528" s="23" t="s">
        <v>363</v>
      </c>
      <c r="BG528" s="23" t="s">
        <v>11</v>
      </c>
      <c r="BH528" s="23" t="s">
        <v>17</v>
      </c>
      <c r="BI528" s="23" t="s">
        <v>26</v>
      </c>
      <c r="BJ528" s="23"/>
      <c r="BK528" s="23" t="s">
        <v>11</v>
      </c>
      <c r="BL528" s="23" t="s">
        <v>11</v>
      </c>
      <c r="BM528" s="23" t="s">
        <v>11</v>
      </c>
      <c r="BN528" s="23"/>
      <c r="BO528" s="24">
        <v>0.1</v>
      </c>
      <c r="BP528" s="24">
        <v>294</v>
      </c>
      <c r="BQ528" s="24">
        <v>250</v>
      </c>
      <c r="BR528" s="24">
        <v>193</v>
      </c>
      <c r="BS528" s="24">
        <v>200</v>
      </c>
      <c r="BT528" s="23"/>
      <c r="BU528" s="23"/>
      <c r="BV528" s="24">
        <v>16.64</v>
      </c>
      <c r="BW528" s="24">
        <v>1.05</v>
      </c>
      <c r="BX528" s="23"/>
      <c r="BY528" s="24">
        <v>0.22</v>
      </c>
      <c r="BZ528" s="27">
        <v>1.05</v>
      </c>
      <c r="CA528" s="27">
        <v>0.22</v>
      </c>
      <c r="CB528" s="25"/>
      <c r="CC528" s="25"/>
      <c r="CD528" s="28">
        <v>16.8</v>
      </c>
      <c r="CE528" s="28">
        <v>1.1100000000000001</v>
      </c>
      <c r="CF528" s="25"/>
      <c r="CG528" s="28">
        <v>0.25</v>
      </c>
      <c r="CH528" s="28">
        <v>21.08</v>
      </c>
      <c r="CI528" s="28">
        <v>1.2</v>
      </c>
      <c r="CJ528" s="28">
        <v>0.5</v>
      </c>
      <c r="CK528" s="28">
        <v>0</v>
      </c>
      <c r="CL528" s="28">
        <v>0</v>
      </c>
      <c r="CM528" s="28">
        <v>0.5</v>
      </c>
      <c r="CN528" s="25"/>
      <c r="CO528" s="28">
        <v>0</v>
      </c>
      <c r="CP528" s="30" t="s">
        <v>5</v>
      </c>
      <c r="CQ528" s="8">
        <f t="shared" si="89"/>
        <v>10500.202511138112</v>
      </c>
      <c r="CR528" s="8">
        <f t="shared" si="90"/>
        <v>22</v>
      </c>
      <c r="CS528" s="8">
        <f t="shared" si="91"/>
        <v>2.5</v>
      </c>
      <c r="CT528" s="8">
        <f t="shared" si="92"/>
        <v>30</v>
      </c>
      <c r="CU528" s="8">
        <f t="shared" si="93"/>
        <v>200</v>
      </c>
      <c r="CV528" s="10">
        <f t="shared" si="94"/>
        <v>58070.880000000005</v>
      </c>
      <c r="CW528" s="10">
        <f t="shared" si="97"/>
        <v>58.070880000000002</v>
      </c>
      <c r="CX528" s="8" t="str">
        <f t="shared" si="95"/>
        <v>No</v>
      </c>
      <c r="CY528" s="30" t="s">
        <v>11</v>
      </c>
      <c r="CZ528" s="30" t="s">
        <v>11</v>
      </c>
      <c r="DA528" s="31" t="s">
        <v>11</v>
      </c>
      <c r="DB528" s="31" t="s">
        <v>11</v>
      </c>
      <c r="DC528" s="8" t="str">
        <f t="shared" si="96"/>
        <v>No</v>
      </c>
      <c r="DD528" s="8" t="s">
        <v>11</v>
      </c>
      <c r="DE528" s="30" t="s">
        <v>11</v>
      </c>
      <c r="DF528" s="10">
        <f t="shared" si="98"/>
        <v>56.996940000000002</v>
      </c>
      <c r="DG528" s="9">
        <f>IF(S528&lt;Monitors!$H$4,(S528*Monitors!$I$4)+Monitors!$J$4,IF(S528&lt;Monitors!$H$5,(S528*Monitors!$I$5)+Monitors!$J$5,IF(S528&lt;Monitors!$H$6,(S528*Monitors!$I$6)+Monitors!$J$6,IF(S528&lt;Monitors!$H$7,(Monitors!$I$7*S528)+Monitors!$J$7,IF(S528&lt;Monitors!$H$8,(S528*Monitors!$I$8)+Monitors!$J$8,IF(S528&lt;Monitors!$H$9,(S528*Monitors!$I$9)+Monitors!$J$9,IF(S528&lt;Monitors!$H$10,(S528*Monitors!$I$10)+Monitors!$J$10,IF(S528&lt;Monitors!$H$11,(S528*Monitors!$I$11)+Monitors!$J$11,Monitors!$J$12))))))))</f>
        <v>37.875999999999998</v>
      </c>
      <c r="DH528" s="10">
        <f>$DF528-(Monitors!$B$4*'All Data'!$W528)</f>
        <v>44.283320000000003</v>
      </c>
      <c r="DI528" s="10">
        <f>IF($CX528="Yes",DH528-(Monitors!$E$4*(DG528+(Monitors!$B$4*'All Data'!$W528))),'All Data'!DH528)</f>
        <v>44.283320000000003</v>
      </c>
      <c r="DJ528" s="10">
        <f>IF(DD528="Yes",'All Data'!DI528-(DG528*Monitors!$C$4),'All Data'!DI528)</f>
        <v>44.283320000000003</v>
      </c>
      <c r="DK528" s="10">
        <f>IF($DE528="Yes",DJ528-(DG528*Monitors!$D$4),'All Data'!DJ528)</f>
        <v>44.283320000000003</v>
      </c>
      <c r="DL528" s="10">
        <f>IF($CZ528="Yes",DK528-Monitors!$C$7,'All Data'!DK528)</f>
        <v>44.283320000000003</v>
      </c>
      <c r="DM528" s="10">
        <f>IF($DA528="Yes",DL528-Monitors!$D$7,'All Data'!DL528)</f>
        <v>44.283320000000003</v>
      </c>
      <c r="DN528" s="10">
        <f>IF(DB528="Yes",DM528-((DG528+(W528*Monitors!$B$4))*Monitors!$F$4),'All Data'!DM528)</f>
        <v>44.283320000000003</v>
      </c>
      <c r="DO528" s="8" t="str">
        <f t="shared" si="99"/>
        <v>No</v>
      </c>
      <c r="DP528" s="10">
        <v>2.3228352000000005</v>
      </c>
      <c r="DQ528" s="10">
        <v>14.3171648</v>
      </c>
      <c r="DR528" s="10">
        <v>14.3171648</v>
      </c>
      <c r="DS528" s="9">
        <v>18.804145421971299</v>
      </c>
      <c r="DT528" s="9" t="s">
        <v>23</v>
      </c>
      <c r="DU528" s="14">
        <v>0</v>
      </c>
    </row>
    <row r="529" spans="1:125" ht="18" customHeight="1">
      <c r="A529" s="29">
        <v>528</v>
      </c>
      <c r="B529" s="29">
        <v>21</v>
      </c>
      <c r="C529" s="29">
        <v>139</v>
      </c>
      <c r="D529" s="21">
        <v>41988</v>
      </c>
      <c r="E529" s="21">
        <v>41991</v>
      </c>
      <c r="F529" s="21">
        <v>42003</v>
      </c>
      <c r="G529" s="20" t="s">
        <v>182</v>
      </c>
      <c r="H529" s="20" t="s">
        <v>1173</v>
      </c>
      <c r="I529" s="22">
        <v>6</v>
      </c>
      <c r="J529" s="20" t="s">
        <v>5</v>
      </c>
      <c r="K529" s="20" t="s">
        <v>26</v>
      </c>
      <c r="L529" s="20" t="s">
        <v>49</v>
      </c>
      <c r="M529" s="23" t="s">
        <v>26</v>
      </c>
      <c r="N529" s="23" t="s">
        <v>7</v>
      </c>
      <c r="O529" s="23" t="s">
        <v>26</v>
      </c>
      <c r="P529" s="24">
        <v>10.5</v>
      </c>
      <c r="Q529" s="24">
        <v>18.7</v>
      </c>
      <c r="R529" s="24">
        <v>21.5</v>
      </c>
      <c r="S529" s="24">
        <v>197.47</v>
      </c>
      <c r="T529" s="24">
        <v>1.78</v>
      </c>
      <c r="U529" s="24">
        <v>1920</v>
      </c>
      <c r="V529" s="24">
        <v>1080</v>
      </c>
      <c r="W529" s="24">
        <v>2.0739999999999998</v>
      </c>
      <c r="X529" s="23" t="s">
        <v>67</v>
      </c>
      <c r="Y529" s="23" t="s">
        <v>67</v>
      </c>
      <c r="Z529" s="24">
        <v>10501</v>
      </c>
      <c r="AA529" s="24">
        <v>60</v>
      </c>
      <c r="AB529" s="24">
        <v>160</v>
      </c>
      <c r="AC529" s="24">
        <v>160</v>
      </c>
      <c r="AD529" s="23" t="s">
        <v>300</v>
      </c>
      <c r="AE529" s="23" t="s">
        <v>23</v>
      </c>
      <c r="AF529" s="23" t="s">
        <v>11</v>
      </c>
      <c r="AG529" s="23" t="s">
        <v>26</v>
      </c>
      <c r="AH529" s="23" t="s">
        <v>26</v>
      </c>
      <c r="AI529" s="23" t="s">
        <v>12</v>
      </c>
      <c r="AJ529" s="23" t="s">
        <v>23</v>
      </c>
      <c r="AK529" s="23" t="s">
        <v>23</v>
      </c>
      <c r="AL529" s="23" t="s">
        <v>129</v>
      </c>
      <c r="AM529" s="23" t="s">
        <v>26</v>
      </c>
      <c r="AN529" s="23" t="s">
        <v>14</v>
      </c>
      <c r="AO529" s="23" t="s">
        <v>26</v>
      </c>
      <c r="AP529" s="23" t="s">
        <v>36</v>
      </c>
      <c r="AQ529" s="23" t="s">
        <v>26</v>
      </c>
      <c r="AR529" s="23"/>
      <c r="AS529" s="23" t="s">
        <v>129</v>
      </c>
      <c r="AT529" s="23" t="s">
        <v>26</v>
      </c>
      <c r="AU529" s="23" t="s">
        <v>14</v>
      </c>
      <c r="AV529" s="25" t="s">
        <v>26</v>
      </c>
      <c r="AW529" s="25" t="s">
        <v>26</v>
      </c>
      <c r="AX529" s="26">
        <v>21.5</v>
      </c>
      <c r="AY529" s="26">
        <v>197.47</v>
      </c>
      <c r="AZ529" s="25" t="s">
        <v>14</v>
      </c>
      <c r="BA529" s="25" t="s">
        <v>14</v>
      </c>
      <c r="BB529" s="23" t="s">
        <v>26</v>
      </c>
      <c r="BC529" s="23" t="s">
        <v>15</v>
      </c>
      <c r="BD529" s="23" t="s">
        <v>26</v>
      </c>
      <c r="BE529" s="23" t="s">
        <v>11</v>
      </c>
      <c r="BF529" s="23" t="s">
        <v>188</v>
      </c>
      <c r="BG529" s="23" t="s">
        <v>11</v>
      </c>
      <c r="BH529" s="23" t="s">
        <v>17</v>
      </c>
      <c r="BI529" s="23" t="s">
        <v>26</v>
      </c>
      <c r="BJ529" s="23"/>
      <c r="BK529" s="23" t="s">
        <v>11</v>
      </c>
      <c r="BL529" s="23" t="s">
        <v>11</v>
      </c>
      <c r="BM529" s="23" t="s">
        <v>11</v>
      </c>
      <c r="BN529" s="23"/>
      <c r="BO529" s="24">
        <v>0</v>
      </c>
      <c r="BP529" s="24">
        <v>248</v>
      </c>
      <c r="BQ529" s="24">
        <v>228.3</v>
      </c>
      <c r="BR529" s="24">
        <v>233</v>
      </c>
      <c r="BS529" s="24">
        <v>200</v>
      </c>
      <c r="BT529" s="23"/>
      <c r="BU529" s="23"/>
      <c r="BV529" s="24">
        <v>16.7</v>
      </c>
      <c r="BW529" s="24">
        <v>0.16</v>
      </c>
      <c r="BX529" s="23"/>
      <c r="BY529" s="24">
        <v>0.15</v>
      </c>
      <c r="BZ529" s="27">
        <v>0.16</v>
      </c>
      <c r="CA529" s="27">
        <v>0.15</v>
      </c>
      <c r="CB529" s="25"/>
      <c r="CC529" s="25"/>
      <c r="CD529" s="28">
        <v>16.71</v>
      </c>
      <c r="CE529" s="28">
        <v>0.17</v>
      </c>
      <c r="CF529" s="25"/>
      <c r="CG529" s="28">
        <v>0.16</v>
      </c>
      <c r="CH529" s="28">
        <v>21.09</v>
      </c>
      <c r="CI529" s="28">
        <v>0.5</v>
      </c>
      <c r="CJ529" s="28">
        <v>0.5</v>
      </c>
      <c r="CK529" s="28">
        <v>0</v>
      </c>
      <c r="CL529" s="28">
        <v>0</v>
      </c>
      <c r="CM529" s="28">
        <v>0.5</v>
      </c>
      <c r="CN529" s="25"/>
      <c r="CO529" s="28">
        <v>0</v>
      </c>
      <c r="CP529" s="30" t="s">
        <v>5</v>
      </c>
      <c r="CQ529" s="8">
        <f t="shared" si="89"/>
        <v>10502.861194105433</v>
      </c>
      <c r="CR529" s="8">
        <f t="shared" si="90"/>
        <v>22</v>
      </c>
      <c r="CS529" s="8">
        <f t="shared" si="91"/>
        <v>2.5</v>
      </c>
      <c r="CT529" s="8">
        <f t="shared" si="92"/>
        <v>30</v>
      </c>
      <c r="CU529" s="8">
        <f t="shared" si="93"/>
        <v>200</v>
      </c>
      <c r="CV529" s="10">
        <f t="shared" si="94"/>
        <v>48972.56</v>
      </c>
      <c r="CW529" s="10">
        <f t="shared" si="97"/>
        <v>48.972559999999994</v>
      </c>
      <c r="CX529" s="8" t="str">
        <f t="shared" si="95"/>
        <v>No</v>
      </c>
      <c r="CY529" s="30" t="s">
        <v>11</v>
      </c>
      <c r="CZ529" s="30" t="s">
        <v>11</v>
      </c>
      <c r="DA529" s="31" t="s">
        <v>11</v>
      </c>
      <c r="DB529" s="31" t="s">
        <v>11</v>
      </c>
      <c r="DC529" s="8" t="str">
        <f t="shared" si="96"/>
        <v>No</v>
      </c>
      <c r="DD529" s="8" t="s">
        <v>11</v>
      </c>
      <c r="DE529" s="30" t="s">
        <v>11</v>
      </c>
      <c r="DF529" s="10">
        <f t="shared" si="98"/>
        <v>52.113239999999998</v>
      </c>
      <c r="DG529" s="9">
        <f>IF(S529&lt;Monitors!$H$4,(S529*Monitors!$I$4)+Monitors!$J$4,IF(S529&lt;Monitors!$H$5,(S529*Monitors!$I$5)+Monitors!$J$5,IF(S529&lt;Monitors!$H$6,(S529*Monitors!$I$6)+Monitors!$J$6,IF(S529&lt;Monitors!$H$7,(Monitors!$I$7*S529)+Monitors!$J$7,IF(S529&lt;Monitors!$H$8,(S529*Monitors!$I$8)+Monitors!$J$8,IF(S529&lt;Monitors!$H$9,(S529*Monitors!$I$9)+Monitors!$J$9,IF(S529&lt;Monitors!$H$10,(S529*Monitors!$I$10)+Monitors!$J$10,IF(S529&lt;Monitors!$H$11,(S529*Monitors!$I$11)+Monitors!$J$11,Monitors!$J$12))))))))</f>
        <v>37.8735</v>
      </c>
      <c r="DH529" s="10">
        <f>$DF529-(Monitors!$B$4*'All Data'!$W529)</f>
        <v>39.399619999999999</v>
      </c>
      <c r="DI529" s="10">
        <f>IF($CX529="Yes",DH529-(Monitors!$E$4*(DG529+(Monitors!$B$4*'All Data'!$W529))),'All Data'!DH529)</f>
        <v>39.399619999999999</v>
      </c>
      <c r="DJ529" s="10">
        <f>IF(DD529="Yes",'All Data'!DI529-(DG529*Monitors!$C$4),'All Data'!DI529)</f>
        <v>39.399619999999999</v>
      </c>
      <c r="DK529" s="10">
        <f>IF($DE529="Yes",DJ529-(DG529*Monitors!$D$4),'All Data'!DJ529)</f>
        <v>39.399619999999999</v>
      </c>
      <c r="DL529" s="10">
        <f>IF($CZ529="Yes",DK529-Monitors!$C$7,'All Data'!DK529)</f>
        <v>39.399619999999999</v>
      </c>
      <c r="DM529" s="10">
        <f>IF($DA529="Yes",DL529-Monitors!$D$7,'All Data'!DL529)</f>
        <v>39.399619999999999</v>
      </c>
      <c r="DN529" s="10">
        <f>IF(DB529="Yes",DM529-((DG529+(W529*Monitors!$B$4))*Monitors!$F$4),'All Data'!DM529)</f>
        <v>39.399619999999999</v>
      </c>
      <c r="DO529" s="8" t="str">
        <f t="shared" si="99"/>
        <v>No</v>
      </c>
      <c r="DP529" s="10">
        <v>1.9589024000000002</v>
      </c>
      <c r="DQ529" s="10">
        <v>14.7410976</v>
      </c>
      <c r="DR529" s="10">
        <v>14.7410976</v>
      </c>
      <c r="DS529" s="9">
        <v>18.799440509670482</v>
      </c>
      <c r="DT529" s="9" t="s">
        <v>23</v>
      </c>
      <c r="DU529" s="14">
        <v>0</v>
      </c>
    </row>
    <row r="530" spans="1:125" ht="18" customHeight="1">
      <c r="A530" s="29">
        <v>529</v>
      </c>
      <c r="B530" s="29">
        <v>21</v>
      </c>
      <c r="C530" s="29">
        <v>140</v>
      </c>
      <c r="D530" s="21">
        <v>41988</v>
      </c>
      <c r="E530" s="21">
        <v>42050</v>
      </c>
      <c r="F530" s="21">
        <v>42065</v>
      </c>
      <c r="G530" s="20" t="s">
        <v>233</v>
      </c>
      <c r="H530" s="20" t="s">
        <v>26</v>
      </c>
      <c r="I530" s="22">
        <v>6</v>
      </c>
      <c r="J530" s="20" t="s">
        <v>5</v>
      </c>
      <c r="K530" s="20" t="s">
        <v>26</v>
      </c>
      <c r="L530" s="20" t="s">
        <v>49</v>
      </c>
      <c r="M530" s="23" t="s">
        <v>26</v>
      </c>
      <c r="N530" s="23" t="s">
        <v>7</v>
      </c>
      <c r="O530" s="23" t="s">
        <v>26</v>
      </c>
      <c r="P530" s="24">
        <v>10.5</v>
      </c>
      <c r="Q530" s="24">
        <v>18.7</v>
      </c>
      <c r="R530" s="24">
        <v>21.5</v>
      </c>
      <c r="S530" s="24">
        <v>197.47</v>
      </c>
      <c r="T530" s="24">
        <v>1.78</v>
      </c>
      <c r="U530" s="24">
        <v>1080</v>
      </c>
      <c r="V530" s="24">
        <v>1920</v>
      </c>
      <c r="W530" s="24">
        <v>2.0739999999999998</v>
      </c>
      <c r="X530" s="23" t="s">
        <v>47</v>
      </c>
      <c r="Y530" s="23" t="s">
        <v>47</v>
      </c>
      <c r="Z530" s="24">
        <v>10501</v>
      </c>
      <c r="AA530" s="24">
        <v>60</v>
      </c>
      <c r="AB530" s="24">
        <v>160</v>
      </c>
      <c r="AC530" s="24">
        <v>160</v>
      </c>
      <c r="AD530" s="23" t="s">
        <v>300</v>
      </c>
      <c r="AE530" s="23" t="s">
        <v>23</v>
      </c>
      <c r="AF530" s="23" t="s">
        <v>11</v>
      </c>
      <c r="AG530" s="23" t="s">
        <v>26</v>
      </c>
      <c r="AH530" s="23" t="s">
        <v>26</v>
      </c>
      <c r="AI530" s="23" t="s">
        <v>12</v>
      </c>
      <c r="AJ530" s="23" t="s">
        <v>23</v>
      </c>
      <c r="AK530" s="23" t="s">
        <v>23</v>
      </c>
      <c r="AL530" s="23" t="s">
        <v>114</v>
      </c>
      <c r="AM530" s="23" t="s">
        <v>26</v>
      </c>
      <c r="AN530" s="23" t="s">
        <v>14</v>
      </c>
      <c r="AO530" s="23" t="s">
        <v>26</v>
      </c>
      <c r="AP530" s="23" t="s">
        <v>36</v>
      </c>
      <c r="AQ530" s="23" t="s">
        <v>26</v>
      </c>
      <c r="AR530" s="23"/>
      <c r="AS530" s="23" t="s">
        <v>114</v>
      </c>
      <c r="AT530" s="23" t="s">
        <v>26</v>
      </c>
      <c r="AU530" s="23" t="s">
        <v>14</v>
      </c>
      <c r="AV530" s="25" t="s">
        <v>26</v>
      </c>
      <c r="AW530" s="25" t="s">
        <v>26</v>
      </c>
      <c r="AX530" s="26">
        <v>21.5</v>
      </c>
      <c r="AY530" s="26">
        <v>197.47</v>
      </c>
      <c r="AZ530" s="25" t="s">
        <v>14</v>
      </c>
      <c r="BA530" s="25" t="s">
        <v>14</v>
      </c>
      <c r="BB530" s="23" t="s">
        <v>26</v>
      </c>
      <c r="BC530" s="23" t="s">
        <v>15</v>
      </c>
      <c r="BD530" s="23" t="s">
        <v>26</v>
      </c>
      <c r="BE530" s="23" t="s">
        <v>11</v>
      </c>
      <c r="BF530" s="23" t="s">
        <v>188</v>
      </c>
      <c r="BG530" s="23" t="s">
        <v>11</v>
      </c>
      <c r="BH530" s="23" t="s">
        <v>17</v>
      </c>
      <c r="BI530" s="23" t="s">
        <v>26</v>
      </c>
      <c r="BJ530" s="23"/>
      <c r="BK530" s="23" t="s">
        <v>11</v>
      </c>
      <c r="BL530" s="23" t="s">
        <v>11</v>
      </c>
      <c r="BM530" s="23" t="s">
        <v>11</v>
      </c>
      <c r="BN530" s="23"/>
      <c r="BO530" s="24">
        <v>0</v>
      </c>
      <c r="BP530" s="24">
        <v>248</v>
      </c>
      <c r="BQ530" s="24">
        <v>228.3</v>
      </c>
      <c r="BR530" s="24">
        <v>233</v>
      </c>
      <c r="BS530" s="24">
        <v>200</v>
      </c>
      <c r="BT530" s="23"/>
      <c r="BU530" s="23"/>
      <c r="BV530" s="24">
        <v>16.7</v>
      </c>
      <c r="BW530" s="24">
        <v>0.16</v>
      </c>
      <c r="BX530" s="23"/>
      <c r="BY530" s="24">
        <v>0.15</v>
      </c>
      <c r="BZ530" s="27">
        <v>0.16</v>
      </c>
      <c r="CA530" s="27">
        <v>0.15</v>
      </c>
      <c r="CB530" s="25"/>
      <c r="CC530" s="25"/>
      <c r="CD530" s="28">
        <v>16.71</v>
      </c>
      <c r="CE530" s="28">
        <v>0.17</v>
      </c>
      <c r="CF530" s="25"/>
      <c r="CG530" s="28">
        <v>0.16</v>
      </c>
      <c r="CH530" s="28">
        <v>21.09</v>
      </c>
      <c r="CI530" s="28">
        <v>0.5</v>
      </c>
      <c r="CJ530" s="28">
        <v>0.5</v>
      </c>
      <c r="CK530" s="28">
        <v>0</v>
      </c>
      <c r="CL530" s="28">
        <v>0</v>
      </c>
      <c r="CM530" s="28">
        <v>0.5</v>
      </c>
      <c r="CN530" s="25"/>
      <c r="CO530" s="28">
        <v>0</v>
      </c>
      <c r="CP530" s="30" t="s">
        <v>5</v>
      </c>
      <c r="CQ530" s="8">
        <f t="shared" si="89"/>
        <v>10502.861194105433</v>
      </c>
      <c r="CR530" s="8">
        <f t="shared" si="90"/>
        <v>22</v>
      </c>
      <c r="CS530" s="8">
        <f t="shared" si="91"/>
        <v>2.5</v>
      </c>
      <c r="CT530" s="8">
        <f t="shared" si="92"/>
        <v>30</v>
      </c>
      <c r="CU530" s="8">
        <f t="shared" si="93"/>
        <v>200</v>
      </c>
      <c r="CV530" s="10">
        <f t="shared" si="94"/>
        <v>48972.56</v>
      </c>
      <c r="CW530" s="10">
        <f t="shared" si="97"/>
        <v>48.972559999999994</v>
      </c>
      <c r="CX530" s="8" t="str">
        <f t="shared" si="95"/>
        <v>No</v>
      </c>
      <c r="CY530" s="30" t="s">
        <v>11</v>
      </c>
      <c r="CZ530" s="30" t="s">
        <v>11</v>
      </c>
      <c r="DA530" s="31" t="s">
        <v>11</v>
      </c>
      <c r="DB530" s="31" t="s">
        <v>11</v>
      </c>
      <c r="DC530" s="8" t="str">
        <f t="shared" si="96"/>
        <v>No</v>
      </c>
      <c r="DD530" s="8" t="s">
        <v>11</v>
      </c>
      <c r="DE530" s="30" t="s">
        <v>11</v>
      </c>
      <c r="DF530" s="10">
        <f t="shared" si="98"/>
        <v>52.113239999999998</v>
      </c>
      <c r="DG530" s="9">
        <f>IF(S530&lt;Monitors!$H$4,(S530*Monitors!$I$4)+Monitors!$J$4,IF(S530&lt;Monitors!$H$5,(S530*Monitors!$I$5)+Monitors!$J$5,IF(S530&lt;Monitors!$H$6,(S530*Monitors!$I$6)+Monitors!$J$6,IF(S530&lt;Monitors!$H$7,(Monitors!$I$7*S530)+Monitors!$J$7,IF(S530&lt;Monitors!$H$8,(S530*Monitors!$I$8)+Monitors!$J$8,IF(S530&lt;Monitors!$H$9,(S530*Monitors!$I$9)+Monitors!$J$9,IF(S530&lt;Monitors!$H$10,(S530*Monitors!$I$10)+Monitors!$J$10,IF(S530&lt;Monitors!$H$11,(S530*Monitors!$I$11)+Monitors!$J$11,Monitors!$J$12))))))))</f>
        <v>37.8735</v>
      </c>
      <c r="DH530" s="10">
        <f>$DF530-(Monitors!$B$4*'All Data'!$W530)</f>
        <v>39.399619999999999</v>
      </c>
      <c r="DI530" s="10">
        <f>IF($CX530="Yes",DH530-(Monitors!$E$4*(DG530+(Monitors!$B$4*'All Data'!$W530))),'All Data'!DH530)</f>
        <v>39.399619999999999</v>
      </c>
      <c r="DJ530" s="10">
        <f>IF(DD530="Yes",'All Data'!DI530-(DG530*Monitors!$C$4),'All Data'!DI530)</f>
        <v>39.399619999999999</v>
      </c>
      <c r="DK530" s="10">
        <f>IF($DE530="Yes",DJ530-(DG530*Monitors!$D$4),'All Data'!DJ530)</f>
        <v>39.399619999999999</v>
      </c>
      <c r="DL530" s="10">
        <f>IF($CZ530="Yes",DK530-Monitors!$C$7,'All Data'!DK530)</f>
        <v>39.399619999999999</v>
      </c>
      <c r="DM530" s="10">
        <f>IF($DA530="Yes",DL530-Monitors!$D$7,'All Data'!DL530)</f>
        <v>39.399619999999999</v>
      </c>
      <c r="DN530" s="10">
        <f>IF(DB530="Yes",DM530-((DG530+(W530*Monitors!$B$4))*Monitors!$F$4),'All Data'!DM530)</f>
        <v>39.399619999999999</v>
      </c>
      <c r="DO530" s="8" t="str">
        <f t="shared" si="99"/>
        <v>No</v>
      </c>
      <c r="DP530" s="10">
        <v>1.9589024000000002</v>
      </c>
      <c r="DQ530" s="10">
        <v>14.7410976</v>
      </c>
      <c r="DR530" s="10">
        <v>14.7410976</v>
      </c>
      <c r="DS530" s="9">
        <v>18.799440509670482</v>
      </c>
      <c r="DT530" s="9" t="s">
        <v>23</v>
      </c>
      <c r="DU530" s="14">
        <v>0</v>
      </c>
    </row>
    <row r="531" spans="1:125" ht="18" customHeight="1">
      <c r="A531" s="29">
        <v>530</v>
      </c>
      <c r="B531" s="29">
        <v>4</v>
      </c>
      <c r="C531" s="29">
        <v>1106</v>
      </c>
      <c r="D531" s="21">
        <v>41820</v>
      </c>
      <c r="E531" s="21">
        <v>41736</v>
      </c>
      <c r="F531" s="21">
        <v>41754</v>
      </c>
      <c r="G531" s="20" t="s">
        <v>4</v>
      </c>
      <c r="H531" s="20"/>
      <c r="I531" s="22">
        <v>6</v>
      </c>
      <c r="J531" s="20" t="s">
        <v>5</v>
      </c>
      <c r="K531" s="20"/>
      <c r="L531" s="20" t="s">
        <v>6</v>
      </c>
      <c r="M531" s="23"/>
      <c r="N531" s="23" t="s">
        <v>7</v>
      </c>
      <c r="O531" s="23"/>
      <c r="P531" s="24">
        <v>11.7</v>
      </c>
      <c r="Q531" s="24">
        <v>20.7</v>
      </c>
      <c r="R531" s="24">
        <v>23.8</v>
      </c>
      <c r="S531" s="24">
        <v>242.18</v>
      </c>
      <c r="T531" s="24">
        <v>1.78</v>
      </c>
      <c r="U531" s="24">
        <v>1080</v>
      </c>
      <c r="V531" s="24">
        <v>1920</v>
      </c>
      <c r="W531" s="24">
        <v>2.0739999999999998</v>
      </c>
      <c r="X531" s="23" t="s">
        <v>47</v>
      </c>
      <c r="Y531" s="23" t="s">
        <v>47</v>
      </c>
      <c r="Z531" s="24">
        <v>8562</v>
      </c>
      <c r="AA531" s="24">
        <v>60</v>
      </c>
      <c r="AB531" s="24">
        <v>178</v>
      </c>
      <c r="AC531" s="24">
        <v>178</v>
      </c>
      <c r="AD531" s="23" t="s">
        <v>98</v>
      </c>
      <c r="AE531" s="23" t="s">
        <v>23</v>
      </c>
      <c r="AF531" s="23" t="s">
        <v>11</v>
      </c>
      <c r="AG531" s="23"/>
      <c r="AH531" s="23"/>
      <c r="AI531" s="23" t="s">
        <v>12</v>
      </c>
      <c r="AJ531" s="23" t="s">
        <v>11</v>
      </c>
      <c r="AK531" s="23" t="s">
        <v>11</v>
      </c>
      <c r="AL531" s="23" t="s">
        <v>114</v>
      </c>
      <c r="AM531" s="23"/>
      <c r="AN531" s="23" t="s">
        <v>14</v>
      </c>
      <c r="AO531" s="23"/>
      <c r="AP531" s="23" t="s">
        <v>14</v>
      </c>
      <c r="AQ531" s="23"/>
      <c r="AR531" s="23"/>
      <c r="AS531" s="23" t="s">
        <v>114</v>
      </c>
      <c r="AT531" s="23"/>
      <c r="AU531" s="23" t="s">
        <v>14</v>
      </c>
      <c r="AV531" s="25"/>
      <c r="AW531" s="25"/>
      <c r="AX531" s="26">
        <v>23.8</v>
      </c>
      <c r="AY531" s="26">
        <v>242.18</v>
      </c>
      <c r="AZ531" s="25" t="s">
        <v>14</v>
      </c>
      <c r="BA531" s="25" t="s">
        <v>14</v>
      </c>
      <c r="BB531" s="23"/>
      <c r="BC531" s="23" t="s">
        <v>15</v>
      </c>
      <c r="BD531" s="23"/>
      <c r="BE531" s="23" t="s">
        <v>11</v>
      </c>
      <c r="BF531" s="23" t="s">
        <v>447</v>
      </c>
      <c r="BG531" s="23" t="s">
        <v>11</v>
      </c>
      <c r="BH531" s="23" t="s">
        <v>17</v>
      </c>
      <c r="BI531" s="23"/>
      <c r="BJ531" s="23"/>
      <c r="BK531" s="23" t="s">
        <v>11</v>
      </c>
      <c r="BL531" s="23" t="s">
        <v>11</v>
      </c>
      <c r="BM531" s="23"/>
      <c r="BN531" s="23"/>
      <c r="BO531" s="24">
        <v>0.4</v>
      </c>
      <c r="BP531" s="24">
        <v>261.7</v>
      </c>
      <c r="BQ531" s="24">
        <v>300</v>
      </c>
      <c r="BR531" s="24">
        <v>167.6</v>
      </c>
      <c r="BS531" s="24">
        <v>200.5</v>
      </c>
      <c r="BT531" s="23"/>
      <c r="BU531" s="23"/>
      <c r="BV531" s="24">
        <v>16.7</v>
      </c>
      <c r="BW531" s="24">
        <v>0.2</v>
      </c>
      <c r="BX531" s="23"/>
      <c r="BY531" s="24">
        <v>0.18</v>
      </c>
      <c r="BZ531" s="27">
        <v>0.2</v>
      </c>
      <c r="CA531" s="27">
        <v>0.18</v>
      </c>
      <c r="CB531" s="25"/>
      <c r="CC531" s="25"/>
      <c r="CD531" s="28">
        <v>16.73</v>
      </c>
      <c r="CE531" s="28">
        <v>0.21</v>
      </c>
      <c r="CF531" s="25"/>
      <c r="CG531" s="28">
        <v>0.19</v>
      </c>
      <c r="CH531" s="28">
        <v>22.97</v>
      </c>
      <c r="CI531" s="28">
        <v>0.5</v>
      </c>
      <c r="CJ531" s="28">
        <v>0.5</v>
      </c>
      <c r="CK531" s="25"/>
      <c r="CL531" s="25"/>
      <c r="CM531" s="28">
        <v>0.39</v>
      </c>
      <c r="CN531" s="25"/>
      <c r="CO531" s="28">
        <v>0</v>
      </c>
      <c r="CP531" s="30" t="s">
        <v>5</v>
      </c>
      <c r="CQ531" s="8">
        <f t="shared" si="89"/>
        <v>8563.8781071929952</v>
      </c>
      <c r="CR531" s="8">
        <f t="shared" si="90"/>
        <v>24</v>
      </c>
      <c r="CS531" s="8">
        <f t="shared" si="91"/>
        <v>2.5</v>
      </c>
      <c r="CT531" s="8">
        <f t="shared" si="92"/>
        <v>30</v>
      </c>
      <c r="CU531" s="8">
        <f t="shared" si="93"/>
        <v>200</v>
      </c>
      <c r="CV531" s="10">
        <f t="shared" si="94"/>
        <v>63378.506000000001</v>
      </c>
      <c r="CW531" s="10">
        <f t="shared" si="97"/>
        <v>63.378506000000002</v>
      </c>
      <c r="CX531" s="8" t="str">
        <f t="shared" si="95"/>
        <v>No</v>
      </c>
      <c r="CY531" s="30" t="s">
        <v>11</v>
      </c>
      <c r="CZ531" s="30" t="s">
        <v>11</v>
      </c>
      <c r="DA531" s="31" t="s">
        <v>11</v>
      </c>
      <c r="DB531" s="31" t="s">
        <v>11</v>
      </c>
      <c r="DC531" s="8" t="str">
        <f t="shared" si="96"/>
        <v>No</v>
      </c>
      <c r="DD531" s="8" t="s">
        <v>11</v>
      </c>
      <c r="DE531" s="30" t="s">
        <v>11</v>
      </c>
      <c r="DF531" s="10">
        <f t="shared" si="98"/>
        <v>52.341000000000001</v>
      </c>
      <c r="DG531" s="9">
        <f>IF(S531&lt;Monitors!$H$4,(S531*Monitors!$I$4)+Monitors!$J$4,IF(S531&lt;Monitors!$H$5,(S531*Monitors!$I$5)+Monitors!$J$5,IF(S531&lt;Monitors!$H$6,(S531*Monitors!$I$6)+Monitors!$J$6,IF(S531&lt;Monitors!$H$7,(Monitors!$I$7*S531)+Monitors!$J$7,IF(S531&lt;Monitors!$H$8,(S531*Monitors!$I$8)+Monitors!$J$8,IF(S531&lt;Monitors!$H$9,(S531*Monitors!$I$9)+Monitors!$J$9,IF(S531&lt;Monitors!$H$10,(S531*Monitors!$I$10)+Monitors!$J$10,IF(S531&lt;Monitors!$H$11,(S531*Monitors!$I$11)+Monitors!$J$11,Monitors!$J$12))))))))</f>
        <v>41.436000000000007</v>
      </c>
      <c r="DH531" s="10">
        <f>$DF531-(Monitors!$B$4*'All Data'!$W531)</f>
        <v>39.627380000000002</v>
      </c>
      <c r="DI531" s="10">
        <f>IF($CX531="Yes",DH531-(Monitors!$E$4*(DG531+(Monitors!$B$4*'All Data'!$W531))),'All Data'!DH531)</f>
        <v>39.627380000000002</v>
      </c>
      <c r="DJ531" s="10">
        <f>IF(DD531="Yes",'All Data'!DI531-(DG531*Monitors!$C$4),'All Data'!DI531)</f>
        <v>39.627380000000002</v>
      </c>
      <c r="DK531" s="10">
        <f>IF($DE531="Yes",DJ531-(DG531*Monitors!$D$4),'All Data'!DJ531)</f>
        <v>39.627380000000002</v>
      </c>
      <c r="DL531" s="10">
        <f>IF($CZ531="Yes",DK531-Monitors!$C$7,'All Data'!DK531)</f>
        <v>39.627380000000002</v>
      </c>
      <c r="DM531" s="10">
        <f>IF($DA531="Yes",DL531-Monitors!$D$7,'All Data'!DL531)</f>
        <v>39.627380000000002</v>
      </c>
      <c r="DN531" s="10">
        <f>IF(DB531="Yes",DM531-((DG531+(W531*Monitors!$B$4))*Monitors!$F$4),'All Data'!DM531)</f>
        <v>39.627380000000002</v>
      </c>
      <c r="DO531" s="8" t="str">
        <f t="shared" si="99"/>
        <v>Yes</v>
      </c>
      <c r="DP531" s="10">
        <v>2.53514024</v>
      </c>
      <c r="DQ531" s="10">
        <v>14.164859759999999</v>
      </c>
      <c r="DR531" s="10">
        <v>14.164859759999999</v>
      </c>
      <c r="DS531" s="9">
        <v>22.988688191752395</v>
      </c>
      <c r="DT531" s="9" t="s">
        <v>23</v>
      </c>
      <c r="DU531" s="14">
        <v>0</v>
      </c>
    </row>
    <row r="532" spans="1:125" ht="18" customHeight="1">
      <c r="A532" s="29">
        <v>531</v>
      </c>
      <c r="B532" s="29">
        <v>4</v>
      </c>
      <c r="C532" s="29">
        <v>1066</v>
      </c>
      <c r="D532" s="21">
        <v>41294</v>
      </c>
      <c r="E532" s="21">
        <v>41304</v>
      </c>
      <c r="F532" s="21">
        <v>41309</v>
      </c>
      <c r="G532" s="20" t="s">
        <v>4</v>
      </c>
      <c r="H532" s="20" t="s">
        <v>26</v>
      </c>
      <c r="I532" s="22">
        <v>6</v>
      </c>
      <c r="J532" s="20" t="s">
        <v>5</v>
      </c>
      <c r="K532" s="20" t="s">
        <v>26</v>
      </c>
      <c r="L532" s="20" t="s">
        <v>27</v>
      </c>
      <c r="M532" s="23" t="s">
        <v>27</v>
      </c>
      <c r="N532" s="23" t="s">
        <v>7</v>
      </c>
      <c r="O532" s="23" t="s">
        <v>26</v>
      </c>
      <c r="P532" s="24">
        <v>10.6</v>
      </c>
      <c r="Q532" s="24">
        <v>18.8</v>
      </c>
      <c r="R532" s="24">
        <v>21.5</v>
      </c>
      <c r="S532" s="24">
        <v>198.38</v>
      </c>
      <c r="T532" s="24">
        <v>1.78</v>
      </c>
      <c r="U532" s="24">
        <v>1080</v>
      </c>
      <c r="V532" s="24">
        <v>1920</v>
      </c>
      <c r="W532" s="24">
        <v>2.0739999999999998</v>
      </c>
      <c r="X532" s="23" t="s">
        <v>47</v>
      </c>
      <c r="Y532" s="23" t="s">
        <v>47</v>
      </c>
      <c r="Z532" s="24">
        <v>9565</v>
      </c>
      <c r="AA532" s="24">
        <v>60</v>
      </c>
      <c r="AB532" s="24">
        <v>178</v>
      </c>
      <c r="AC532" s="24">
        <v>178</v>
      </c>
      <c r="AD532" s="23" t="s">
        <v>28</v>
      </c>
      <c r="AE532" s="23" t="s">
        <v>23</v>
      </c>
      <c r="AF532" s="23" t="s">
        <v>11</v>
      </c>
      <c r="AG532" s="23" t="s">
        <v>26</v>
      </c>
      <c r="AH532" s="23" t="s">
        <v>26</v>
      </c>
      <c r="AI532" s="23" t="s">
        <v>12</v>
      </c>
      <c r="AJ532" s="23" t="s">
        <v>23</v>
      </c>
      <c r="AK532" s="23" t="s">
        <v>23</v>
      </c>
      <c r="AL532" s="23" t="s">
        <v>129</v>
      </c>
      <c r="AM532" s="23" t="s">
        <v>26</v>
      </c>
      <c r="AN532" s="23" t="s">
        <v>14</v>
      </c>
      <c r="AO532" s="23" t="s">
        <v>26</v>
      </c>
      <c r="AP532" s="23" t="s">
        <v>36</v>
      </c>
      <c r="AQ532" s="23" t="s">
        <v>26</v>
      </c>
      <c r="AR532" s="23"/>
      <c r="AS532" s="23" t="s">
        <v>129</v>
      </c>
      <c r="AT532" s="23" t="s">
        <v>26</v>
      </c>
      <c r="AU532" s="23" t="s">
        <v>14</v>
      </c>
      <c r="AV532" s="25" t="s">
        <v>26</v>
      </c>
      <c r="AW532" s="25" t="s">
        <v>26</v>
      </c>
      <c r="AX532" s="26">
        <v>21.5</v>
      </c>
      <c r="AY532" s="26">
        <v>198.38</v>
      </c>
      <c r="AZ532" s="25" t="s">
        <v>14</v>
      </c>
      <c r="BA532" s="25" t="s">
        <v>14</v>
      </c>
      <c r="BB532" s="23" t="s">
        <v>26</v>
      </c>
      <c r="BC532" s="23" t="s">
        <v>15</v>
      </c>
      <c r="BD532" s="23" t="s">
        <v>26</v>
      </c>
      <c r="BE532" s="23" t="s">
        <v>11</v>
      </c>
      <c r="BF532" s="23" t="s">
        <v>55</v>
      </c>
      <c r="BG532" s="23" t="s">
        <v>11</v>
      </c>
      <c r="BH532" s="23" t="s">
        <v>17</v>
      </c>
      <c r="BI532" s="23" t="s">
        <v>26</v>
      </c>
      <c r="BJ532" s="23"/>
      <c r="BK532" s="23" t="s">
        <v>11</v>
      </c>
      <c r="BL532" s="23" t="s">
        <v>11</v>
      </c>
      <c r="BM532" s="23" t="s">
        <v>11</v>
      </c>
      <c r="BN532" s="23"/>
      <c r="BO532" s="24">
        <v>0.2</v>
      </c>
      <c r="BP532" s="24">
        <v>306</v>
      </c>
      <c r="BQ532" s="24">
        <v>250</v>
      </c>
      <c r="BR532" s="24">
        <v>179</v>
      </c>
      <c r="BS532" s="24">
        <v>200</v>
      </c>
      <c r="BT532" s="23"/>
      <c r="BU532" s="23"/>
      <c r="BV532" s="24">
        <v>16.72</v>
      </c>
      <c r="BW532" s="24">
        <v>0.35</v>
      </c>
      <c r="BX532" s="23"/>
      <c r="BY532" s="24">
        <v>0.27</v>
      </c>
      <c r="BZ532" s="27">
        <v>0.35</v>
      </c>
      <c r="CA532" s="27">
        <v>0.27</v>
      </c>
      <c r="CB532" s="25"/>
      <c r="CC532" s="25"/>
      <c r="CD532" s="28">
        <v>16.809999999999999</v>
      </c>
      <c r="CE532" s="28">
        <v>0.34</v>
      </c>
      <c r="CF532" s="25"/>
      <c r="CG532" s="28">
        <v>0.28000000000000003</v>
      </c>
      <c r="CH532" s="28">
        <v>21.1</v>
      </c>
      <c r="CI532" s="28">
        <v>0.5</v>
      </c>
      <c r="CJ532" s="28">
        <v>0.5</v>
      </c>
      <c r="CK532" s="28">
        <v>0</v>
      </c>
      <c r="CL532" s="28">
        <v>0</v>
      </c>
      <c r="CM532" s="28">
        <v>0.4</v>
      </c>
      <c r="CN532" s="25"/>
      <c r="CO532" s="28">
        <v>0</v>
      </c>
      <c r="CP532" s="30" t="s">
        <v>5</v>
      </c>
      <c r="CQ532" s="8">
        <f t="shared" si="89"/>
        <v>10454.682931747151</v>
      </c>
      <c r="CR532" s="8">
        <f t="shared" si="90"/>
        <v>22</v>
      </c>
      <c r="CS532" s="8">
        <f t="shared" si="91"/>
        <v>2.5</v>
      </c>
      <c r="CT532" s="8">
        <f t="shared" si="92"/>
        <v>30</v>
      </c>
      <c r="CU532" s="8">
        <f t="shared" si="93"/>
        <v>300</v>
      </c>
      <c r="CV532" s="10">
        <f t="shared" si="94"/>
        <v>60704.28</v>
      </c>
      <c r="CW532" s="10">
        <f t="shared" si="97"/>
        <v>60.704279999999997</v>
      </c>
      <c r="CX532" s="8" t="str">
        <f t="shared" si="95"/>
        <v>No</v>
      </c>
      <c r="CY532" s="30" t="s">
        <v>11</v>
      </c>
      <c r="CZ532" s="30" t="s">
        <v>11</v>
      </c>
      <c r="DA532" s="31" t="s">
        <v>11</v>
      </c>
      <c r="DB532" s="31" t="s">
        <v>11</v>
      </c>
      <c r="DC532" s="8" t="str">
        <f t="shared" si="96"/>
        <v>No</v>
      </c>
      <c r="DD532" s="8" t="s">
        <v>11</v>
      </c>
      <c r="DE532" s="30" t="s">
        <v>11</v>
      </c>
      <c r="DF532" s="10">
        <f t="shared" si="98"/>
        <v>53.256419999999999</v>
      </c>
      <c r="DG532" s="9">
        <f>IF(S532&lt;Monitors!$H$4,(S532*Monitors!$I$4)+Monitors!$J$4,IF(S532&lt;Monitors!$H$5,(S532*Monitors!$I$5)+Monitors!$J$5,IF(S532&lt;Monitors!$H$6,(S532*Monitors!$I$6)+Monitors!$J$6,IF(S532&lt;Monitors!$H$7,(Monitors!$I$7*S532)+Monitors!$J$7,IF(S532&lt;Monitors!$H$8,(S532*Monitors!$I$8)+Monitors!$J$8,IF(S532&lt;Monitors!$H$9,(S532*Monitors!$I$9)+Monitors!$J$9,IF(S532&lt;Monitors!$H$10,(S532*Monitors!$I$10)+Monitors!$J$10,IF(S532&lt;Monitors!$H$11,(S532*Monitors!$I$11)+Monitors!$J$11,Monitors!$J$12))))))))</f>
        <v>37.918999999999997</v>
      </c>
      <c r="DH532" s="10">
        <f>$DF532-(Monitors!$B$4*'All Data'!$W532)</f>
        <v>40.5428</v>
      </c>
      <c r="DI532" s="10">
        <f>IF($CX532="Yes",DH532-(Monitors!$E$4*(DG532+(Monitors!$B$4*'All Data'!$W532))),'All Data'!DH532)</f>
        <v>40.5428</v>
      </c>
      <c r="DJ532" s="10">
        <f>IF(DD532="Yes",'All Data'!DI532-(DG532*Monitors!$C$4),'All Data'!DI532)</f>
        <v>40.5428</v>
      </c>
      <c r="DK532" s="10">
        <f>IF($DE532="Yes",DJ532-(DG532*Monitors!$D$4),'All Data'!DJ532)</f>
        <v>40.5428</v>
      </c>
      <c r="DL532" s="10">
        <f>IF($CZ532="Yes",DK532-Monitors!$C$7,'All Data'!DK532)</f>
        <v>40.5428</v>
      </c>
      <c r="DM532" s="10">
        <f>IF($DA532="Yes",DL532-Monitors!$D$7,'All Data'!DL532)</f>
        <v>40.5428</v>
      </c>
      <c r="DN532" s="10">
        <f>IF(DB532="Yes",DM532-((DG532+(W532*Monitors!$B$4))*Monitors!$F$4),'All Data'!DM532)</f>
        <v>40.5428</v>
      </c>
      <c r="DO532" s="8" t="str">
        <f t="shared" si="99"/>
        <v>No</v>
      </c>
      <c r="DP532" s="10">
        <v>2.4281712</v>
      </c>
      <c r="DQ532" s="10">
        <v>14.291828799999999</v>
      </c>
      <c r="DR532" s="10">
        <v>14.291828799999999</v>
      </c>
      <c r="DS532" s="9">
        <v>18.885063562375308</v>
      </c>
      <c r="DT532" s="9" t="s">
        <v>23</v>
      </c>
      <c r="DU532" s="14">
        <v>0</v>
      </c>
    </row>
    <row r="533" spans="1:125" ht="18" customHeight="1">
      <c r="A533" s="29">
        <v>532</v>
      </c>
      <c r="B533" s="29">
        <v>9</v>
      </c>
      <c r="C533" s="29">
        <v>576</v>
      </c>
      <c r="D533" s="21">
        <v>41751</v>
      </c>
      <c r="E533" s="21">
        <v>41745</v>
      </c>
      <c r="F533" s="21">
        <v>41753</v>
      </c>
      <c r="G533" s="20" t="s">
        <v>4</v>
      </c>
      <c r="H533" s="20" t="s">
        <v>26</v>
      </c>
      <c r="I533" s="22">
        <v>6</v>
      </c>
      <c r="J533" s="20" t="s">
        <v>5</v>
      </c>
      <c r="K533" s="20" t="s">
        <v>26</v>
      </c>
      <c r="L533" s="20" t="s">
        <v>27</v>
      </c>
      <c r="M533" s="23" t="s">
        <v>27</v>
      </c>
      <c r="N533" s="23" t="s">
        <v>7</v>
      </c>
      <c r="O533" s="23" t="s">
        <v>26</v>
      </c>
      <c r="P533" s="24">
        <v>11.3</v>
      </c>
      <c r="Q533" s="24">
        <v>20.100000000000001</v>
      </c>
      <c r="R533" s="24">
        <v>23</v>
      </c>
      <c r="S533" s="24">
        <v>226.56</v>
      </c>
      <c r="T533" s="24">
        <v>1.78</v>
      </c>
      <c r="U533" s="24">
        <v>1080</v>
      </c>
      <c r="V533" s="24">
        <v>1920</v>
      </c>
      <c r="W533" s="24">
        <v>2.0739999999999998</v>
      </c>
      <c r="X533" s="23" t="s">
        <v>47</v>
      </c>
      <c r="Y533" s="23" t="s">
        <v>47</v>
      </c>
      <c r="Z533" s="24">
        <v>9151</v>
      </c>
      <c r="AA533" s="24">
        <v>60</v>
      </c>
      <c r="AB533" s="24">
        <v>178</v>
      </c>
      <c r="AC533" s="24">
        <v>178</v>
      </c>
      <c r="AD533" s="23" t="s">
        <v>28</v>
      </c>
      <c r="AE533" s="23" t="s">
        <v>23</v>
      </c>
      <c r="AF533" s="23" t="s">
        <v>11</v>
      </c>
      <c r="AG533" s="23" t="s">
        <v>26</v>
      </c>
      <c r="AH533" s="23" t="s">
        <v>26</v>
      </c>
      <c r="AI533" s="23" t="s">
        <v>12</v>
      </c>
      <c r="AJ533" s="23" t="s">
        <v>11</v>
      </c>
      <c r="AK533" s="23" t="s">
        <v>23</v>
      </c>
      <c r="AL533" s="23" t="s">
        <v>53</v>
      </c>
      <c r="AM533" s="23" t="s">
        <v>26</v>
      </c>
      <c r="AN533" s="23" t="s">
        <v>72</v>
      </c>
      <c r="AO533" s="23" t="s">
        <v>26</v>
      </c>
      <c r="AP533" s="23" t="s">
        <v>14</v>
      </c>
      <c r="AQ533" s="23" t="s">
        <v>26</v>
      </c>
      <c r="AR533" s="23"/>
      <c r="AS533" s="23" t="s">
        <v>53</v>
      </c>
      <c r="AT533" s="23" t="s">
        <v>26</v>
      </c>
      <c r="AU533" s="23" t="s">
        <v>83</v>
      </c>
      <c r="AV533" s="25" t="s">
        <v>26</v>
      </c>
      <c r="AW533" s="25" t="s">
        <v>26</v>
      </c>
      <c r="AX533" s="26">
        <v>23</v>
      </c>
      <c r="AY533" s="26">
        <v>226.56</v>
      </c>
      <c r="AZ533" s="25" t="s">
        <v>72</v>
      </c>
      <c r="BA533" s="25" t="s">
        <v>83</v>
      </c>
      <c r="BB533" s="23" t="s">
        <v>26</v>
      </c>
      <c r="BC533" s="23" t="s">
        <v>15</v>
      </c>
      <c r="BD533" s="23" t="s">
        <v>26</v>
      </c>
      <c r="BE533" s="23" t="s">
        <v>11</v>
      </c>
      <c r="BF533" s="23" t="s">
        <v>578</v>
      </c>
      <c r="BG533" s="23" t="s">
        <v>11</v>
      </c>
      <c r="BH533" s="23" t="s">
        <v>17</v>
      </c>
      <c r="BI533" s="23" t="s">
        <v>26</v>
      </c>
      <c r="BJ533" s="23"/>
      <c r="BK533" s="23" t="s">
        <v>11</v>
      </c>
      <c r="BL533" s="23" t="s">
        <v>11</v>
      </c>
      <c r="BM533" s="23" t="s">
        <v>11</v>
      </c>
      <c r="BN533" s="23"/>
      <c r="BO533" s="24">
        <v>14</v>
      </c>
      <c r="BP533" s="24">
        <v>265</v>
      </c>
      <c r="BQ533" s="24">
        <v>265</v>
      </c>
      <c r="BR533" s="24">
        <v>225</v>
      </c>
      <c r="BS533" s="24">
        <v>200</v>
      </c>
      <c r="BT533" s="23"/>
      <c r="BU533" s="23"/>
      <c r="BV533" s="24">
        <v>16.760000000000002</v>
      </c>
      <c r="BW533" s="24">
        <v>0.14000000000000001</v>
      </c>
      <c r="BX533" s="23"/>
      <c r="BY533" s="24">
        <v>0.08</v>
      </c>
      <c r="BZ533" s="27">
        <v>0.14000000000000001</v>
      </c>
      <c r="CA533" s="27">
        <v>0.08</v>
      </c>
      <c r="CB533" s="25"/>
      <c r="CC533" s="25"/>
      <c r="CD533" s="28">
        <v>17.16</v>
      </c>
      <c r="CE533" s="28">
        <v>0.16</v>
      </c>
      <c r="CF533" s="25"/>
      <c r="CG533" s="28">
        <v>0.1</v>
      </c>
      <c r="CH533" s="28">
        <v>22.04</v>
      </c>
      <c r="CI533" s="28">
        <v>1</v>
      </c>
      <c r="CJ533" s="28">
        <v>0.5</v>
      </c>
      <c r="CK533" s="28">
        <v>0</v>
      </c>
      <c r="CL533" s="28">
        <v>0</v>
      </c>
      <c r="CM533" s="28">
        <v>0.53</v>
      </c>
      <c r="CN533" s="25"/>
      <c r="CO533" s="28">
        <v>0</v>
      </c>
      <c r="CP533" s="30" t="s">
        <v>5</v>
      </c>
      <c r="CQ533" s="8">
        <f t="shared" si="89"/>
        <v>9154.3079096045185</v>
      </c>
      <c r="CR533" s="8">
        <f t="shared" si="90"/>
        <v>24</v>
      </c>
      <c r="CS533" s="8">
        <f t="shared" si="91"/>
        <v>2.5</v>
      </c>
      <c r="CT533" s="8">
        <f t="shared" si="92"/>
        <v>30</v>
      </c>
      <c r="CU533" s="8">
        <f t="shared" si="93"/>
        <v>200</v>
      </c>
      <c r="CV533" s="10">
        <f t="shared" si="94"/>
        <v>60038.400000000001</v>
      </c>
      <c r="CW533" s="10">
        <f t="shared" si="97"/>
        <v>60.038400000000003</v>
      </c>
      <c r="CX533" s="8" t="str">
        <f t="shared" si="95"/>
        <v>No</v>
      </c>
      <c r="CY533" s="30" t="s">
        <v>11</v>
      </c>
      <c r="CZ533" s="30" t="s">
        <v>11</v>
      </c>
      <c r="DA533" s="31" t="s">
        <v>11</v>
      </c>
      <c r="DB533" s="31" t="s">
        <v>11</v>
      </c>
      <c r="DC533" s="8" t="str">
        <f t="shared" si="96"/>
        <v>No</v>
      </c>
      <c r="DD533" s="8" t="s">
        <v>11</v>
      </c>
      <c r="DE533" s="30" t="s">
        <v>11</v>
      </c>
      <c r="DF533" s="10">
        <f t="shared" si="98"/>
        <v>52.183320000000009</v>
      </c>
      <c r="DG533" s="9">
        <f>IF(S533&lt;Monitors!$H$4,(S533*Monitors!$I$4)+Monitors!$J$4,IF(S533&lt;Monitors!$H$5,(S533*Monitors!$I$5)+Monitors!$J$5,IF(S533&lt;Monitors!$H$6,(S533*Monitors!$I$6)+Monitors!$J$6,IF(S533&lt;Monitors!$H$7,(Monitors!$I$7*S533)+Monitors!$J$7,IF(S533&lt;Monitors!$H$8,(S533*Monitors!$I$8)+Monitors!$J$8,IF(S533&lt;Monitors!$H$9,(S533*Monitors!$I$9)+Monitors!$J$9,IF(S533&lt;Monitors!$H$10,(S533*Monitors!$I$10)+Monitors!$J$10,IF(S533&lt;Monitors!$H$11,(S533*Monitors!$I$11)+Monitors!$J$11,Monitors!$J$12))))))))</f>
        <v>38.885333333333335</v>
      </c>
      <c r="DH533" s="10">
        <f>$DF533-(Monitors!$B$4*'All Data'!$W533)</f>
        <v>39.46970000000001</v>
      </c>
      <c r="DI533" s="10">
        <f>IF($CX533="Yes",DH533-(Monitors!$E$4*(DG533+(Monitors!$B$4*'All Data'!$W533))),'All Data'!DH533)</f>
        <v>39.46970000000001</v>
      </c>
      <c r="DJ533" s="10">
        <f>IF(DD533="Yes",'All Data'!DI533-(DG533*Monitors!$C$4),'All Data'!DI533)</f>
        <v>39.46970000000001</v>
      </c>
      <c r="DK533" s="10">
        <f>IF($DE533="Yes",DJ533-(DG533*Monitors!$D$4),'All Data'!DJ533)</f>
        <v>39.46970000000001</v>
      </c>
      <c r="DL533" s="10">
        <f>IF($CZ533="Yes",DK533-Monitors!$C$7,'All Data'!DK533)</f>
        <v>39.46970000000001</v>
      </c>
      <c r="DM533" s="10">
        <f>IF($DA533="Yes",DL533-Monitors!$D$7,'All Data'!DL533)</f>
        <v>39.46970000000001</v>
      </c>
      <c r="DN533" s="10">
        <f>IF(DB533="Yes",DM533-((DG533+(W533*Monitors!$B$4))*Monitors!$F$4),'All Data'!DM533)</f>
        <v>39.46970000000001</v>
      </c>
      <c r="DO533" s="8" t="str">
        <f t="shared" si="99"/>
        <v>No</v>
      </c>
      <c r="DP533" s="10">
        <v>2.4015360000000001</v>
      </c>
      <c r="DQ533" s="10">
        <v>14.358464000000001</v>
      </c>
      <c r="DR533" s="10">
        <v>14.358464000000001</v>
      </c>
      <c r="DS533" s="9">
        <v>21.529443974201087</v>
      </c>
      <c r="DT533" s="9" t="s">
        <v>23</v>
      </c>
      <c r="DU533" s="14">
        <v>0</v>
      </c>
    </row>
    <row r="534" spans="1:125" ht="18" customHeight="1">
      <c r="A534" s="29">
        <v>533</v>
      </c>
      <c r="B534" s="29">
        <v>25</v>
      </c>
      <c r="C534" s="29">
        <v>1387</v>
      </c>
      <c r="D534" s="21">
        <v>41330</v>
      </c>
      <c r="E534" s="21">
        <v>41313</v>
      </c>
      <c r="F534" s="21">
        <v>41331</v>
      </c>
      <c r="G534" s="20" t="s">
        <v>4</v>
      </c>
      <c r="H534" s="20"/>
      <c r="I534" s="22">
        <v>6</v>
      </c>
      <c r="J534" s="20" t="s">
        <v>5</v>
      </c>
      <c r="K534" s="20"/>
      <c r="L534" s="20" t="s">
        <v>6</v>
      </c>
      <c r="M534" s="23"/>
      <c r="N534" s="23" t="s">
        <v>7</v>
      </c>
      <c r="O534" s="23"/>
      <c r="P534" s="24">
        <v>106</v>
      </c>
      <c r="Q534" s="24">
        <v>188</v>
      </c>
      <c r="R534" s="24">
        <v>21.5</v>
      </c>
      <c r="S534" s="24">
        <v>198</v>
      </c>
      <c r="T534" s="24">
        <v>1.78</v>
      </c>
      <c r="U534" s="24">
        <v>1080</v>
      </c>
      <c r="V534" s="24">
        <v>1920</v>
      </c>
      <c r="W534" s="24">
        <v>2.0739999999999998</v>
      </c>
      <c r="X534" s="23" t="s">
        <v>47</v>
      </c>
      <c r="Y534" s="23" t="s">
        <v>47</v>
      </c>
      <c r="Z534" s="24">
        <v>10469</v>
      </c>
      <c r="AA534" s="24">
        <v>60</v>
      </c>
      <c r="AB534" s="24">
        <v>170</v>
      </c>
      <c r="AC534" s="24">
        <v>160</v>
      </c>
      <c r="AD534" s="23" t="s">
        <v>10</v>
      </c>
      <c r="AE534" s="23" t="s">
        <v>11</v>
      </c>
      <c r="AF534" s="23" t="s">
        <v>11</v>
      </c>
      <c r="AG534" s="23"/>
      <c r="AH534" s="23"/>
      <c r="AI534" s="23" t="s">
        <v>12</v>
      </c>
      <c r="AJ534" s="23" t="s">
        <v>11</v>
      </c>
      <c r="AK534" s="23" t="s">
        <v>11</v>
      </c>
      <c r="AL534" s="23" t="s">
        <v>129</v>
      </c>
      <c r="AM534" s="23"/>
      <c r="AN534" s="23" t="s">
        <v>14</v>
      </c>
      <c r="AO534" s="23"/>
      <c r="AP534" s="23" t="s">
        <v>14</v>
      </c>
      <c r="AQ534" s="23"/>
      <c r="AR534" s="23"/>
      <c r="AS534" s="23" t="s">
        <v>129</v>
      </c>
      <c r="AT534" s="23"/>
      <c r="AU534" s="23" t="s">
        <v>14</v>
      </c>
      <c r="AV534" s="25"/>
      <c r="AW534" s="25"/>
      <c r="AX534" s="26">
        <v>21.5</v>
      </c>
      <c r="AY534" s="26">
        <v>198</v>
      </c>
      <c r="AZ534" s="25" t="s">
        <v>14</v>
      </c>
      <c r="BA534" s="25" t="s">
        <v>14</v>
      </c>
      <c r="BB534" s="23"/>
      <c r="BC534" s="23" t="s">
        <v>15</v>
      </c>
      <c r="BD534" s="23"/>
      <c r="BE534" s="23" t="s">
        <v>11</v>
      </c>
      <c r="BF534" s="23" t="s">
        <v>61</v>
      </c>
      <c r="BG534" s="23" t="s">
        <v>11</v>
      </c>
      <c r="BH534" s="23" t="s">
        <v>17</v>
      </c>
      <c r="BI534" s="23"/>
      <c r="BJ534" s="23" t="s">
        <v>20</v>
      </c>
      <c r="BK534" s="23" t="s">
        <v>11</v>
      </c>
      <c r="BL534" s="23" t="s">
        <v>11</v>
      </c>
      <c r="BM534" s="23"/>
      <c r="BN534" s="23"/>
      <c r="BO534" s="24">
        <v>13.5</v>
      </c>
      <c r="BP534" s="24">
        <v>216.3</v>
      </c>
      <c r="BQ534" s="24">
        <v>250</v>
      </c>
      <c r="BR534" s="24">
        <v>213.8</v>
      </c>
      <c r="BS534" s="24">
        <v>200.5</v>
      </c>
      <c r="BT534" s="23"/>
      <c r="BU534" s="23"/>
      <c r="BV534" s="24">
        <v>16.78</v>
      </c>
      <c r="BW534" s="24">
        <v>0.16</v>
      </c>
      <c r="BX534" s="23"/>
      <c r="BY534" s="24">
        <v>0.11</v>
      </c>
      <c r="BZ534" s="27">
        <v>0.16</v>
      </c>
      <c r="CA534" s="27">
        <v>0.11</v>
      </c>
      <c r="CB534" s="25"/>
      <c r="CC534" s="25"/>
      <c r="CD534" s="28">
        <v>16.61</v>
      </c>
      <c r="CE534" s="28">
        <v>0.19</v>
      </c>
      <c r="CF534" s="25"/>
      <c r="CG534" s="28">
        <v>0.14000000000000001</v>
      </c>
      <c r="CH534" s="28">
        <v>21.1</v>
      </c>
      <c r="CI534" s="28">
        <v>0.5</v>
      </c>
      <c r="CJ534" s="28">
        <v>0.5</v>
      </c>
      <c r="CK534" s="25"/>
      <c r="CL534" s="25"/>
      <c r="CM534" s="28">
        <v>0.52</v>
      </c>
      <c r="CN534" s="25"/>
      <c r="CO534" s="28">
        <v>0</v>
      </c>
      <c r="CP534" s="30" t="s">
        <v>5</v>
      </c>
      <c r="CQ534" s="8">
        <f t="shared" si="89"/>
        <v>10474.747474747473</v>
      </c>
      <c r="CR534" s="8">
        <f t="shared" si="90"/>
        <v>22</v>
      </c>
      <c r="CS534" s="8">
        <f t="shared" si="91"/>
        <v>2.5</v>
      </c>
      <c r="CT534" s="8">
        <f t="shared" si="92"/>
        <v>30</v>
      </c>
      <c r="CU534" s="8">
        <f t="shared" si="93"/>
        <v>200</v>
      </c>
      <c r="CV534" s="10">
        <f t="shared" si="94"/>
        <v>42827.4</v>
      </c>
      <c r="CW534" s="10">
        <f t="shared" si="97"/>
        <v>42.827400000000004</v>
      </c>
      <c r="CX534" s="8" t="str">
        <f t="shared" si="95"/>
        <v>No</v>
      </c>
      <c r="CY534" s="30" t="s">
        <v>11</v>
      </c>
      <c r="CZ534" s="30" t="s">
        <v>11</v>
      </c>
      <c r="DA534" s="31" t="s">
        <v>11</v>
      </c>
      <c r="DB534" s="31" t="s">
        <v>11</v>
      </c>
      <c r="DC534" s="8" t="str">
        <f t="shared" si="96"/>
        <v>No</v>
      </c>
      <c r="DD534" s="8" t="s">
        <v>11</v>
      </c>
      <c r="DE534" s="30" t="s">
        <v>11</v>
      </c>
      <c r="DF534" s="10">
        <f t="shared" si="98"/>
        <v>52.358520000000006</v>
      </c>
      <c r="DG534" s="9">
        <f>IF(S534&lt;Monitors!$H$4,(S534*Monitors!$I$4)+Monitors!$J$4,IF(S534&lt;Monitors!$H$5,(S534*Monitors!$I$5)+Monitors!$J$5,IF(S534&lt;Monitors!$H$6,(S534*Monitors!$I$6)+Monitors!$J$6,IF(S534&lt;Monitors!$H$7,(Monitors!$I$7*S534)+Monitors!$J$7,IF(S534&lt;Monitors!$H$8,(S534*Monitors!$I$8)+Monitors!$J$8,IF(S534&lt;Monitors!$H$9,(S534*Monitors!$I$9)+Monitors!$J$9,IF(S534&lt;Monitors!$H$10,(S534*Monitors!$I$10)+Monitors!$J$10,IF(S534&lt;Monitors!$H$11,(S534*Monitors!$I$11)+Monitors!$J$11,Monitors!$J$12))))))))</f>
        <v>37.9</v>
      </c>
      <c r="DH534" s="10">
        <f>$DF534-(Monitors!$B$4*'All Data'!$W534)</f>
        <v>39.644900000000007</v>
      </c>
      <c r="DI534" s="10">
        <f>IF($CX534="Yes",DH534-(Monitors!$E$4*(DG534+(Monitors!$B$4*'All Data'!$W534))),'All Data'!DH534)</f>
        <v>39.644900000000007</v>
      </c>
      <c r="DJ534" s="10">
        <f>IF(DD534="Yes",'All Data'!DI534-(DG534*Monitors!$C$4),'All Data'!DI534)</f>
        <v>39.644900000000007</v>
      </c>
      <c r="DK534" s="10">
        <f>IF($DE534="Yes",DJ534-(DG534*Monitors!$D$4),'All Data'!DJ534)</f>
        <v>39.644900000000007</v>
      </c>
      <c r="DL534" s="10">
        <f>IF($CZ534="Yes",DK534-Monitors!$C$7,'All Data'!DK534)</f>
        <v>39.644900000000007</v>
      </c>
      <c r="DM534" s="10">
        <f>IF($DA534="Yes",DL534-Monitors!$D$7,'All Data'!DL534)</f>
        <v>39.644900000000007</v>
      </c>
      <c r="DN534" s="10">
        <f>IF(DB534="Yes",DM534-((DG534+(W534*Monitors!$B$4))*Monitors!$F$4),'All Data'!DM534)</f>
        <v>39.644900000000007</v>
      </c>
      <c r="DO534" s="8" t="str">
        <f t="shared" si="99"/>
        <v>No</v>
      </c>
      <c r="DP534" s="10">
        <v>1.7130960000000002</v>
      </c>
      <c r="DQ534" s="10">
        <v>15.066904000000001</v>
      </c>
      <c r="DR534" s="10">
        <v>15.066904000000001</v>
      </c>
      <c r="DS534" s="9">
        <v>18.849310517355313</v>
      </c>
      <c r="DT534" s="9" t="s">
        <v>23</v>
      </c>
      <c r="DU534" s="14">
        <v>0</v>
      </c>
    </row>
    <row r="535" spans="1:125" ht="18" customHeight="1">
      <c r="A535" s="29">
        <v>534</v>
      </c>
      <c r="B535" s="29">
        <v>21</v>
      </c>
      <c r="C535" s="29">
        <v>201</v>
      </c>
      <c r="D535" s="21">
        <v>41988</v>
      </c>
      <c r="E535" s="21">
        <v>41991</v>
      </c>
      <c r="F535" s="21">
        <v>42003</v>
      </c>
      <c r="G535" s="20" t="s">
        <v>182</v>
      </c>
      <c r="H535" s="20" t="s">
        <v>1173</v>
      </c>
      <c r="I535" s="22">
        <v>6</v>
      </c>
      <c r="J535" s="20" t="s">
        <v>5</v>
      </c>
      <c r="K535" s="20" t="s">
        <v>26</v>
      </c>
      <c r="L535" s="20" t="s">
        <v>49</v>
      </c>
      <c r="M535" s="23" t="s">
        <v>26</v>
      </c>
      <c r="N535" s="23" t="s">
        <v>7</v>
      </c>
      <c r="O535" s="23" t="s">
        <v>26</v>
      </c>
      <c r="P535" s="24">
        <v>11.3</v>
      </c>
      <c r="Q535" s="24">
        <v>20</v>
      </c>
      <c r="R535" s="24">
        <v>23</v>
      </c>
      <c r="S535" s="24">
        <v>226</v>
      </c>
      <c r="T535" s="24">
        <v>1.78</v>
      </c>
      <c r="U535" s="24">
        <v>1080</v>
      </c>
      <c r="V535" s="24">
        <v>1920</v>
      </c>
      <c r="W535" s="24">
        <v>2.0739999999999998</v>
      </c>
      <c r="X535" s="23" t="s">
        <v>47</v>
      </c>
      <c r="Y535" s="23" t="s">
        <v>47</v>
      </c>
      <c r="Z535" s="24">
        <v>9177</v>
      </c>
      <c r="AA535" s="24">
        <v>60</v>
      </c>
      <c r="AB535" s="24">
        <v>160</v>
      </c>
      <c r="AC535" s="24">
        <v>160</v>
      </c>
      <c r="AD535" s="23" t="s">
        <v>300</v>
      </c>
      <c r="AE535" s="23" t="s">
        <v>23</v>
      </c>
      <c r="AF535" s="23" t="s">
        <v>11</v>
      </c>
      <c r="AG535" s="23" t="s">
        <v>26</v>
      </c>
      <c r="AH535" s="23" t="s">
        <v>26</v>
      </c>
      <c r="AI535" s="23" t="s">
        <v>12</v>
      </c>
      <c r="AJ535" s="23" t="s">
        <v>23</v>
      </c>
      <c r="AK535" s="23" t="s">
        <v>23</v>
      </c>
      <c r="AL535" s="23" t="s">
        <v>129</v>
      </c>
      <c r="AM535" s="23" t="s">
        <v>26</v>
      </c>
      <c r="AN535" s="23" t="s">
        <v>14</v>
      </c>
      <c r="AO535" s="23" t="s">
        <v>26</v>
      </c>
      <c r="AP535" s="23" t="s">
        <v>36</v>
      </c>
      <c r="AQ535" s="23" t="s">
        <v>26</v>
      </c>
      <c r="AR535" s="23"/>
      <c r="AS535" s="23" t="s">
        <v>129</v>
      </c>
      <c r="AT535" s="23" t="s">
        <v>26</v>
      </c>
      <c r="AU535" s="23" t="s">
        <v>14</v>
      </c>
      <c r="AV535" s="25" t="s">
        <v>26</v>
      </c>
      <c r="AW535" s="25" t="s">
        <v>26</v>
      </c>
      <c r="AX535" s="26">
        <v>23</v>
      </c>
      <c r="AY535" s="26">
        <v>226</v>
      </c>
      <c r="AZ535" s="25" t="s">
        <v>14</v>
      </c>
      <c r="BA535" s="25" t="s">
        <v>14</v>
      </c>
      <c r="BB535" s="23" t="s">
        <v>26</v>
      </c>
      <c r="BC535" s="23" t="s">
        <v>15</v>
      </c>
      <c r="BD535" s="23" t="s">
        <v>26</v>
      </c>
      <c r="BE535" s="23" t="s">
        <v>11</v>
      </c>
      <c r="BF535" s="23" t="s">
        <v>578</v>
      </c>
      <c r="BG535" s="23" t="s">
        <v>11</v>
      </c>
      <c r="BH535" s="23" t="s">
        <v>17</v>
      </c>
      <c r="BI535" s="23" t="s">
        <v>26</v>
      </c>
      <c r="BJ535" s="23"/>
      <c r="BK535" s="23" t="s">
        <v>11</v>
      </c>
      <c r="BL535" s="23" t="s">
        <v>11</v>
      </c>
      <c r="BM535" s="23" t="s">
        <v>11</v>
      </c>
      <c r="BN535" s="23"/>
      <c r="BO535" s="24">
        <v>0</v>
      </c>
      <c r="BP535" s="24">
        <v>260</v>
      </c>
      <c r="BQ535" s="24">
        <v>240.9</v>
      </c>
      <c r="BR535" s="24">
        <v>232</v>
      </c>
      <c r="BS535" s="24">
        <v>200</v>
      </c>
      <c r="BT535" s="23"/>
      <c r="BU535" s="23"/>
      <c r="BV535" s="24">
        <v>16.8</v>
      </c>
      <c r="BW535" s="24">
        <v>0.24</v>
      </c>
      <c r="BX535" s="23"/>
      <c r="BY535" s="24">
        <v>0.19</v>
      </c>
      <c r="BZ535" s="27">
        <v>0.24</v>
      </c>
      <c r="CA535" s="27">
        <v>0.19</v>
      </c>
      <c r="CB535" s="25"/>
      <c r="CC535" s="25"/>
      <c r="CD535" s="28">
        <v>16.809999999999999</v>
      </c>
      <c r="CE535" s="28">
        <v>0.25</v>
      </c>
      <c r="CF535" s="25"/>
      <c r="CG535" s="28">
        <v>0.2</v>
      </c>
      <c r="CH535" s="28">
        <v>22</v>
      </c>
      <c r="CI535" s="28">
        <v>0.5</v>
      </c>
      <c r="CJ535" s="28">
        <v>0.5</v>
      </c>
      <c r="CK535" s="28">
        <v>0</v>
      </c>
      <c r="CL535" s="28">
        <v>0</v>
      </c>
      <c r="CM535" s="28">
        <v>0.5</v>
      </c>
      <c r="CN535" s="25"/>
      <c r="CO535" s="28">
        <v>0</v>
      </c>
      <c r="CP535" s="30" t="s">
        <v>5</v>
      </c>
      <c r="CQ535" s="8">
        <f t="shared" si="89"/>
        <v>9176.9911504424763</v>
      </c>
      <c r="CR535" s="8">
        <f t="shared" si="90"/>
        <v>24</v>
      </c>
      <c r="CS535" s="8">
        <f t="shared" si="91"/>
        <v>2.5</v>
      </c>
      <c r="CT535" s="8">
        <f t="shared" si="92"/>
        <v>30</v>
      </c>
      <c r="CU535" s="8">
        <f t="shared" si="93"/>
        <v>200</v>
      </c>
      <c r="CV535" s="10">
        <f t="shared" si="94"/>
        <v>58760</v>
      </c>
      <c r="CW535" s="10">
        <f t="shared" si="97"/>
        <v>58.76</v>
      </c>
      <c r="CX535" s="8" t="str">
        <f t="shared" si="95"/>
        <v>No</v>
      </c>
      <c r="CY535" s="30" t="s">
        <v>11</v>
      </c>
      <c r="CZ535" s="30" t="s">
        <v>11</v>
      </c>
      <c r="DA535" s="31" t="s">
        <v>11</v>
      </c>
      <c r="DB535" s="31" t="s">
        <v>11</v>
      </c>
      <c r="DC535" s="8" t="str">
        <f t="shared" si="96"/>
        <v>No</v>
      </c>
      <c r="DD535" s="8" t="s">
        <v>11</v>
      </c>
      <c r="DE535" s="30" t="s">
        <v>11</v>
      </c>
      <c r="DF535" s="10">
        <f t="shared" si="98"/>
        <v>52.875359999999993</v>
      </c>
      <c r="DG535" s="9">
        <f>IF(S535&lt;Monitors!$H$4,(S535*Monitors!$I$4)+Monitors!$J$4,IF(S535&lt;Monitors!$H$5,(S535*Monitors!$I$5)+Monitors!$J$5,IF(S535&lt;Monitors!$H$6,(S535*Monitors!$I$6)+Monitors!$J$6,IF(S535&lt;Monitors!$H$7,(Monitors!$I$7*S535)+Monitors!$J$7,IF(S535&lt;Monitors!$H$8,(S535*Monitors!$I$8)+Monitors!$J$8,IF(S535&lt;Monitors!$H$9,(S535*Monitors!$I$9)+Monitors!$J$9,IF(S535&lt;Monitors!$H$10,(S535*Monitors!$I$10)+Monitors!$J$10,IF(S535&lt;Monitors!$H$11,(S535*Monitors!$I$11)+Monitors!$J$11,Monitors!$J$12))))))))</f>
        <v>38.866666666666667</v>
      </c>
      <c r="DH535" s="10">
        <f>$DF535-(Monitors!$B$4*'All Data'!$W535)</f>
        <v>40.161739999999995</v>
      </c>
      <c r="DI535" s="10">
        <f>IF($CX535="Yes",DH535-(Monitors!$E$4*(DG535+(Monitors!$B$4*'All Data'!$W535))),'All Data'!DH535)</f>
        <v>40.161739999999995</v>
      </c>
      <c r="DJ535" s="10">
        <f>IF(DD535="Yes",'All Data'!DI535-(DG535*Monitors!$C$4),'All Data'!DI535)</f>
        <v>40.161739999999995</v>
      </c>
      <c r="DK535" s="10">
        <f>IF($DE535="Yes",DJ535-(DG535*Monitors!$D$4),'All Data'!DJ535)</f>
        <v>40.161739999999995</v>
      </c>
      <c r="DL535" s="10">
        <f>IF($CZ535="Yes",DK535-Monitors!$C$7,'All Data'!DK535)</f>
        <v>40.161739999999995</v>
      </c>
      <c r="DM535" s="10">
        <f>IF($DA535="Yes",DL535-Monitors!$D$7,'All Data'!DL535)</f>
        <v>40.161739999999995</v>
      </c>
      <c r="DN535" s="10">
        <f>IF(DB535="Yes",DM535-((DG535+(W535*Monitors!$B$4))*Monitors!$F$4),'All Data'!DM535)</f>
        <v>40.161739999999995</v>
      </c>
      <c r="DO535" s="8" t="str">
        <f t="shared" si="99"/>
        <v>No</v>
      </c>
      <c r="DP535" s="10">
        <v>2.3504</v>
      </c>
      <c r="DQ535" s="10">
        <v>14.4496</v>
      </c>
      <c r="DR535" s="10">
        <v>14.4496</v>
      </c>
      <c r="DS535" s="9">
        <v>21.47703682392364</v>
      </c>
      <c r="DT535" s="9" t="s">
        <v>23</v>
      </c>
      <c r="DU535" s="14">
        <v>0</v>
      </c>
    </row>
    <row r="536" spans="1:125" ht="18" customHeight="1">
      <c r="A536" s="29">
        <v>535</v>
      </c>
      <c r="B536" s="29">
        <v>21</v>
      </c>
      <c r="C536" s="29">
        <v>202</v>
      </c>
      <c r="D536" s="21">
        <v>41988</v>
      </c>
      <c r="E536" s="21">
        <v>42050</v>
      </c>
      <c r="F536" s="21">
        <v>42065</v>
      </c>
      <c r="G536" s="20" t="s">
        <v>233</v>
      </c>
      <c r="H536" s="20" t="s">
        <v>26</v>
      </c>
      <c r="I536" s="22">
        <v>6</v>
      </c>
      <c r="J536" s="20" t="s">
        <v>5</v>
      </c>
      <c r="K536" s="20" t="s">
        <v>26</v>
      </c>
      <c r="L536" s="20" t="s">
        <v>49</v>
      </c>
      <c r="M536" s="23" t="s">
        <v>26</v>
      </c>
      <c r="N536" s="23" t="s">
        <v>7</v>
      </c>
      <c r="O536" s="23" t="s">
        <v>26</v>
      </c>
      <c r="P536" s="24">
        <v>11.3</v>
      </c>
      <c r="Q536" s="24">
        <v>20</v>
      </c>
      <c r="R536" s="24">
        <v>23</v>
      </c>
      <c r="S536" s="24">
        <v>226</v>
      </c>
      <c r="T536" s="24">
        <v>1.78</v>
      </c>
      <c r="U536" s="24">
        <v>1080</v>
      </c>
      <c r="V536" s="24">
        <v>1920</v>
      </c>
      <c r="W536" s="24">
        <v>2.0739999999999998</v>
      </c>
      <c r="X536" s="23" t="s">
        <v>47</v>
      </c>
      <c r="Y536" s="23" t="s">
        <v>47</v>
      </c>
      <c r="Z536" s="24">
        <v>9177</v>
      </c>
      <c r="AA536" s="24">
        <v>60</v>
      </c>
      <c r="AB536" s="24">
        <v>160</v>
      </c>
      <c r="AC536" s="24">
        <v>160</v>
      </c>
      <c r="AD536" s="23" t="s">
        <v>300</v>
      </c>
      <c r="AE536" s="23" t="s">
        <v>23</v>
      </c>
      <c r="AF536" s="23" t="s">
        <v>11</v>
      </c>
      <c r="AG536" s="23" t="s">
        <v>26</v>
      </c>
      <c r="AH536" s="23" t="s">
        <v>26</v>
      </c>
      <c r="AI536" s="23" t="s">
        <v>12</v>
      </c>
      <c r="AJ536" s="23" t="s">
        <v>23</v>
      </c>
      <c r="AK536" s="23" t="s">
        <v>23</v>
      </c>
      <c r="AL536" s="23" t="s">
        <v>114</v>
      </c>
      <c r="AM536" s="23" t="s">
        <v>26</v>
      </c>
      <c r="AN536" s="23" t="s">
        <v>14</v>
      </c>
      <c r="AO536" s="23" t="s">
        <v>26</v>
      </c>
      <c r="AP536" s="23" t="s">
        <v>36</v>
      </c>
      <c r="AQ536" s="23" t="s">
        <v>26</v>
      </c>
      <c r="AR536" s="23"/>
      <c r="AS536" s="23" t="s">
        <v>114</v>
      </c>
      <c r="AT536" s="23" t="s">
        <v>26</v>
      </c>
      <c r="AU536" s="23" t="s">
        <v>14</v>
      </c>
      <c r="AV536" s="25" t="s">
        <v>26</v>
      </c>
      <c r="AW536" s="25" t="s">
        <v>26</v>
      </c>
      <c r="AX536" s="26">
        <v>23</v>
      </c>
      <c r="AY536" s="26">
        <v>226</v>
      </c>
      <c r="AZ536" s="25" t="s">
        <v>14</v>
      </c>
      <c r="BA536" s="25" t="s">
        <v>14</v>
      </c>
      <c r="BB536" s="23" t="s">
        <v>26</v>
      </c>
      <c r="BC536" s="23" t="s">
        <v>15</v>
      </c>
      <c r="BD536" s="23" t="s">
        <v>26</v>
      </c>
      <c r="BE536" s="23" t="s">
        <v>11</v>
      </c>
      <c r="BF536" s="23" t="s">
        <v>578</v>
      </c>
      <c r="BG536" s="23" t="s">
        <v>11</v>
      </c>
      <c r="BH536" s="23" t="s">
        <v>17</v>
      </c>
      <c r="BI536" s="23" t="s">
        <v>26</v>
      </c>
      <c r="BJ536" s="23"/>
      <c r="BK536" s="23" t="s">
        <v>11</v>
      </c>
      <c r="BL536" s="23" t="s">
        <v>11</v>
      </c>
      <c r="BM536" s="23" t="s">
        <v>11</v>
      </c>
      <c r="BN536" s="23"/>
      <c r="BO536" s="24">
        <v>0</v>
      </c>
      <c r="BP536" s="24">
        <v>260</v>
      </c>
      <c r="BQ536" s="24">
        <v>240.9</v>
      </c>
      <c r="BR536" s="24">
        <v>232</v>
      </c>
      <c r="BS536" s="24">
        <v>200</v>
      </c>
      <c r="BT536" s="23"/>
      <c r="BU536" s="23"/>
      <c r="BV536" s="24">
        <v>16.8</v>
      </c>
      <c r="BW536" s="24">
        <v>0.24</v>
      </c>
      <c r="BX536" s="23"/>
      <c r="BY536" s="24">
        <v>0.19</v>
      </c>
      <c r="BZ536" s="27">
        <v>0.24</v>
      </c>
      <c r="CA536" s="27">
        <v>0.19</v>
      </c>
      <c r="CB536" s="25"/>
      <c r="CC536" s="25"/>
      <c r="CD536" s="28">
        <v>16.809999999999999</v>
      </c>
      <c r="CE536" s="28">
        <v>0.25</v>
      </c>
      <c r="CF536" s="25"/>
      <c r="CG536" s="28">
        <v>0.2</v>
      </c>
      <c r="CH536" s="28">
        <v>22</v>
      </c>
      <c r="CI536" s="28">
        <v>0.5</v>
      </c>
      <c r="CJ536" s="28">
        <v>0.5</v>
      </c>
      <c r="CK536" s="28">
        <v>0</v>
      </c>
      <c r="CL536" s="28">
        <v>0</v>
      </c>
      <c r="CM536" s="28">
        <v>0.5</v>
      </c>
      <c r="CN536" s="25"/>
      <c r="CO536" s="28">
        <v>0</v>
      </c>
      <c r="CP536" s="30" t="s">
        <v>5</v>
      </c>
      <c r="CQ536" s="8">
        <f t="shared" si="89"/>
        <v>9176.9911504424763</v>
      </c>
      <c r="CR536" s="8">
        <f t="shared" si="90"/>
        <v>24</v>
      </c>
      <c r="CS536" s="8">
        <f t="shared" si="91"/>
        <v>2.5</v>
      </c>
      <c r="CT536" s="8">
        <f t="shared" si="92"/>
        <v>30</v>
      </c>
      <c r="CU536" s="8">
        <f t="shared" si="93"/>
        <v>200</v>
      </c>
      <c r="CV536" s="10">
        <f t="shared" si="94"/>
        <v>58760</v>
      </c>
      <c r="CW536" s="10">
        <f t="shared" si="97"/>
        <v>58.76</v>
      </c>
      <c r="CX536" s="8" t="str">
        <f t="shared" si="95"/>
        <v>No</v>
      </c>
      <c r="CY536" s="30" t="s">
        <v>11</v>
      </c>
      <c r="CZ536" s="30" t="s">
        <v>11</v>
      </c>
      <c r="DA536" s="31" t="s">
        <v>11</v>
      </c>
      <c r="DB536" s="31" t="s">
        <v>11</v>
      </c>
      <c r="DC536" s="8" t="str">
        <f t="shared" si="96"/>
        <v>No</v>
      </c>
      <c r="DD536" s="8" t="s">
        <v>11</v>
      </c>
      <c r="DE536" s="30" t="s">
        <v>11</v>
      </c>
      <c r="DF536" s="10">
        <f t="shared" si="98"/>
        <v>52.875359999999993</v>
      </c>
      <c r="DG536" s="9">
        <f>IF(S536&lt;Monitors!$H$4,(S536*Monitors!$I$4)+Monitors!$J$4,IF(S536&lt;Monitors!$H$5,(S536*Monitors!$I$5)+Monitors!$J$5,IF(S536&lt;Monitors!$H$6,(S536*Monitors!$I$6)+Monitors!$J$6,IF(S536&lt;Monitors!$H$7,(Monitors!$I$7*S536)+Monitors!$J$7,IF(S536&lt;Monitors!$H$8,(S536*Monitors!$I$8)+Monitors!$J$8,IF(S536&lt;Monitors!$H$9,(S536*Monitors!$I$9)+Monitors!$J$9,IF(S536&lt;Monitors!$H$10,(S536*Monitors!$I$10)+Monitors!$J$10,IF(S536&lt;Monitors!$H$11,(S536*Monitors!$I$11)+Monitors!$J$11,Monitors!$J$12))))))))</f>
        <v>38.866666666666667</v>
      </c>
      <c r="DH536" s="10">
        <f>$DF536-(Monitors!$B$4*'All Data'!$W536)</f>
        <v>40.161739999999995</v>
      </c>
      <c r="DI536" s="10">
        <f>IF($CX536="Yes",DH536-(Monitors!$E$4*(DG536+(Monitors!$B$4*'All Data'!$W536))),'All Data'!DH536)</f>
        <v>40.161739999999995</v>
      </c>
      <c r="DJ536" s="10">
        <f>IF(DD536="Yes",'All Data'!DI536-(DG536*Monitors!$C$4),'All Data'!DI536)</f>
        <v>40.161739999999995</v>
      </c>
      <c r="DK536" s="10">
        <f>IF($DE536="Yes",DJ536-(DG536*Monitors!$D$4),'All Data'!DJ536)</f>
        <v>40.161739999999995</v>
      </c>
      <c r="DL536" s="10">
        <f>IF($CZ536="Yes",DK536-Monitors!$C$7,'All Data'!DK536)</f>
        <v>40.161739999999995</v>
      </c>
      <c r="DM536" s="10">
        <f>IF($DA536="Yes",DL536-Monitors!$D$7,'All Data'!DL536)</f>
        <v>40.161739999999995</v>
      </c>
      <c r="DN536" s="10">
        <f>IF(DB536="Yes",DM536-((DG536+(W536*Monitors!$B$4))*Monitors!$F$4),'All Data'!DM536)</f>
        <v>40.161739999999995</v>
      </c>
      <c r="DO536" s="8" t="str">
        <f t="shared" si="99"/>
        <v>No</v>
      </c>
      <c r="DP536" s="10">
        <v>2.3504</v>
      </c>
      <c r="DQ536" s="10">
        <v>14.4496</v>
      </c>
      <c r="DR536" s="10">
        <v>14.4496</v>
      </c>
      <c r="DS536" s="9">
        <v>21.47703682392364</v>
      </c>
      <c r="DT536" s="9" t="s">
        <v>23</v>
      </c>
      <c r="DU536" s="14">
        <v>0</v>
      </c>
    </row>
    <row r="537" spans="1:125" ht="18" customHeight="1">
      <c r="A537" s="29">
        <v>536</v>
      </c>
      <c r="B537" s="29">
        <v>47</v>
      </c>
      <c r="C537" s="29">
        <v>165</v>
      </c>
      <c r="D537" s="21">
        <v>40671</v>
      </c>
      <c r="E537" s="21">
        <v>41361</v>
      </c>
      <c r="F537" s="21">
        <v>41375</v>
      </c>
      <c r="G537" s="20" t="s">
        <v>4</v>
      </c>
      <c r="H537" s="20"/>
      <c r="I537" s="22">
        <v>6</v>
      </c>
      <c r="J537" s="20" t="s">
        <v>5</v>
      </c>
      <c r="K537" s="20"/>
      <c r="L537" s="20" t="s">
        <v>6</v>
      </c>
      <c r="M537" s="23"/>
      <c r="N537" s="23" t="s">
        <v>7</v>
      </c>
      <c r="O537" s="23"/>
      <c r="P537" s="24">
        <v>11.6</v>
      </c>
      <c r="Q537" s="24">
        <v>20.6</v>
      </c>
      <c r="R537" s="24">
        <v>23.6</v>
      </c>
      <c r="S537" s="24">
        <v>237.79</v>
      </c>
      <c r="T537" s="24">
        <v>1.78</v>
      </c>
      <c r="U537" s="24">
        <v>1920</v>
      </c>
      <c r="V537" s="24">
        <v>1080</v>
      </c>
      <c r="W537" s="24">
        <v>2.0739999999999998</v>
      </c>
      <c r="X537" s="23" t="s">
        <v>67</v>
      </c>
      <c r="Y537" s="23" t="s">
        <v>67</v>
      </c>
      <c r="Z537" s="24">
        <v>8720</v>
      </c>
      <c r="AA537" s="24">
        <v>60</v>
      </c>
      <c r="AB537" s="24">
        <v>170</v>
      </c>
      <c r="AC537" s="24">
        <v>160</v>
      </c>
      <c r="AD537" s="23" t="s">
        <v>10</v>
      </c>
      <c r="AE537" s="23" t="s">
        <v>11</v>
      </c>
      <c r="AF537" s="23" t="s">
        <v>11</v>
      </c>
      <c r="AG537" s="23"/>
      <c r="AH537" s="23"/>
      <c r="AI537" s="23" t="s">
        <v>12</v>
      </c>
      <c r="AJ537" s="23" t="s">
        <v>11</v>
      </c>
      <c r="AK537" s="23" t="s">
        <v>23</v>
      </c>
      <c r="AL537" s="23" t="s">
        <v>25</v>
      </c>
      <c r="AM537" s="23"/>
      <c r="AN537" s="23" t="s">
        <v>14</v>
      </c>
      <c r="AO537" s="23"/>
      <c r="AP537" s="23" t="s">
        <v>14</v>
      </c>
      <c r="AQ537" s="23"/>
      <c r="AR537" s="23"/>
      <c r="AS537" s="23" t="s">
        <v>25</v>
      </c>
      <c r="AT537" s="23"/>
      <c r="AU537" s="23" t="s">
        <v>14</v>
      </c>
      <c r="AV537" s="25"/>
      <c r="AW537" s="25"/>
      <c r="AX537" s="26">
        <v>23.6</v>
      </c>
      <c r="AY537" s="26">
        <v>237.79</v>
      </c>
      <c r="AZ537" s="25" t="s">
        <v>14</v>
      </c>
      <c r="BA537" s="25" t="s">
        <v>14</v>
      </c>
      <c r="BB537" s="23"/>
      <c r="BC537" s="23" t="s">
        <v>15</v>
      </c>
      <c r="BD537" s="23"/>
      <c r="BE537" s="23" t="s">
        <v>23</v>
      </c>
      <c r="BF537" s="23" t="s">
        <v>951</v>
      </c>
      <c r="BG537" s="23" t="s">
        <v>11</v>
      </c>
      <c r="BH537" s="23" t="s">
        <v>17</v>
      </c>
      <c r="BI537" s="23"/>
      <c r="BJ537" s="23"/>
      <c r="BK537" s="23" t="s">
        <v>11</v>
      </c>
      <c r="BL537" s="23" t="s">
        <v>11</v>
      </c>
      <c r="BM537" s="23"/>
      <c r="BN537" s="23"/>
      <c r="BO537" s="24">
        <v>14.9</v>
      </c>
      <c r="BP537" s="24">
        <v>267</v>
      </c>
      <c r="BQ537" s="24">
        <v>250</v>
      </c>
      <c r="BR537" s="24">
        <v>230.6</v>
      </c>
      <c r="BS537" s="24">
        <v>200.1</v>
      </c>
      <c r="BT537" s="23"/>
      <c r="BU537" s="23"/>
      <c r="BV537" s="24">
        <v>16.82</v>
      </c>
      <c r="BW537" s="24">
        <v>0.24</v>
      </c>
      <c r="BX537" s="23"/>
      <c r="BY537" s="24">
        <v>0.18</v>
      </c>
      <c r="BZ537" s="27">
        <v>0.24</v>
      </c>
      <c r="CA537" s="27">
        <v>0.18</v>
      </c>
      <c r="CB537" s="25"/>
      <c r="CC537" s="25"/>
      <c r="CD537" s="28">
        <v>16.68</v>
      </c>
      <c r="CE537" s="28">
        <v>0.3</v>
      </c>
      <c r="CF537" s="25"/>
      <c r="CG537" s="28">
        <v>0.24</v>
      </c>
      <c r="CH537" s="28">
        <v>22.7</v>
      </c>
      <c r="CI537" s="28">
        <v>0.5</v>
      </c>
      <c r="CJ537" s="28">
        <v>0.5</v>
      </c>
      <c r="CK537" s="25"/>
      <c r="CL537" s="25"/>
      <c r="CM537" s="28">
        <v>0.45</v>
      </c>
      <c r="CN537" s="25"/>
      <c r="CO537" s="28">
        <v>0</v>
      </c>
      <c r="CP537" s="30" t="s">
        <v>5</v>
      </c>
      <c r="CQ537" s="8">
        <f t="shared" si="89"/>
        <v>8721.9815803860547</v>
      </c>
      <c r="CR537" s="8">
        <f t="shared" si="90"/>
        <v>24</v>
      </c>
      <c r="CS537" s="8">
        <f t="shared" si="91"/>
        <v>2.5</v>
      </c>
      <c r="CT537" s="8">
        <f t="shared" si="92"/>
        <v>30</v>
      </c>
      <c r="CU537" s="8">
        <f t="shared" si="93"/>
        <v>200</v>
      </c>
      <c r="CV537" s="10">
        <f t="shared" si="94"/>
        <v>63489.93</v>
      </c>
      <c r="CW537" s="10">
        <f t="shared" si="97"/>
        <v>63.489930000000001</v>
      </c>
      <c r="CX537" s="8" t="str">
        <f t="shared" si="95"/>
        <v>No</v>
      </c>
      <c r="CY537" s="30" t="s">
        <v>11</v>
      </c>
      <c r="CZ537" s="30" t="s">
        <v>11</v>
      </c>
      <c r="DA537" s="31" t="s">
        <v>11</v>
      </c>
      <c r="DB537" s="31" t="s">
        <v>11</v>
      </c>
      <c r="DC537" s="8" t="str">
        <f t="shared" si="96"/>
        <v>No</v>
      </c>
      <c r="DD537" s="8" t="s">
        <v>11</v>
      </c>
      <c r="DE537" s="30" t="s">
        <v>11</v>
      </c>
      <c r="DF537" s="10">
        <f t="shared" si="98"/>
        <v>52.936679999999996</v>
      </c>
      <c r="DG537" s="9">
        <f>IF(S537&lt;Monitors!$H$4,(S537*Monitors!$I$4)+Monitors!$J$4,IF(S537&lt;Monitors!$H$5,(S537*Monitors!$I$5)+Monitors!$J$5,IF(S537&lt;Monitors!$H$6,(S537*Monitors!$I$6)+Monitors!$J$6,IF(S537&lt;Monitors!$H$7,(Monitors!$I$7*S537)+Monitors!$J$7,IF(S537&lt;Monitors!$H$8,(S537*Monitors!$I$8)+Monitors!$J$8,IF(S537&lt;Monitors!$H$9,(S537*Monitors!$I$9)+Monitors!$J$9,IF(S537&lt;Monitors!$H$10,(S537*Monitors!$I$10)+Monitors!$J$10,IF(S537&lt;Monitors!$H$11,(S537*Monitors!$I$11)+Monitors!$J$11,Monitors!$J$12))))))))</f>
        <v>40.558</v>
      </c>
      <c r="DH537" s="10">
        <f>$DF537-(Monitors!$B$4*'All Data'!$W537)</f>
        <v>40.223059999999997</v>
      </c>
      <c r="DI537" s="10">
        <f>IF($CX537="Yes",DH537-(Monitors!$E$4*(DG537+(Monitors!$B$4*'All Data'!$W537))),'All Data'!DH537)</f>
        <v>40.223059999999997</v>
      </c>
      <c r="DJ537" s="10">
        <f>IF(DD537="Yes",'All Data'!DI537-(DG537*Monitors!$C$4),'All Data'!DI537)</f>
        <v>40.223059999999997</v>
      </c>
      <c r="DK537" s="10">
        <f>IF($DE537="Yes",DJ537-(DG537*Monitors!$D$4),'All Data'!DJ537)</f>
        <v>40.223059999999997</v>
      </c>
      <c r="DL537" s="10">
        <f>IF($CZ537="Yes",DK537-Monitors!$C$7,'All Data'!DK537)</f>
        <v>40.223059999999997</v>
      </c>
      <c r="DM537" s="10">
        <f>IF($DA537="Yes",DL537-Monitors!$D$7,'All Data'!DL537)</f>
        <v>40.223059999999997</v>
      </c>
      <c r="DN537" s="10">
        <f>IF(DB537="Yes",DM537-((DG537+(W537*Monitors!$B$4))*Monitors!$F$4),'All Data'!DM537)</f>
        <v>40.223059999999997</v>
      </c>
      <c r="DO537" s="8" t="str">
        <f t="shared" si="99"/>
        <v>Yes</v>
      </c>
      <c r="DP537" s="10">
        <v>2.5395972000000002</v>
      </c>
      <c r="DQ537" s="10">
        <v>14.280402800000001</v>
      </c>
      <c r="DR537" s="10">
        <v>14.280402800000001</v>
      </c>
      <c r="DS537" s="9">
        <v>22.579074299476311</v>
      </c>
      <c r="DT537" s="9" t="s">
        <v>23</v>
      </c>
      <c r="DU537" s="14">
        <v>0</v>
      </c>
    </row>
    <row r="538" spans="1:125" ht="18" customHeight="1">
      <c r="A538" s="29">
        <v>537</v>
      </c>
      <c r="B538" s="29">
        <v>52</v>
      </c>
      <c r="C538" s="29">
        <v>1381</v>
      </c>
      <c r="D538" s="21">
        <v>42004</v>
      </c>
      <c r="E538" s="21">
        <v>41968</v>
      </c>
      <c r="F538" s="21">
        <v>41981</v>
      </c>
      <c r="G538" s="20" t="s">
        <v>4</v>
      </c>
      <c r="H538" s="20" t="s">
        <v>26</v>
      </c>
      <c r="I538" s="22">
        <v>6</v>
      </c>
      <c r="J538" s="20" t="s">
        <v>5</v>
      </c>
      <c r="K538" s="20" t="s">
        <v>26</v>
      </c>
      <c r="L538" s="20" t="s">
        <v>6</v>
      </c>
      <c r="M538" s="23" t="s">
        <v>26</v>
      </c>
      <c r="N538" s="23" t="s">
        <v>7</v>
      </c>
      <c r="O538" s="23" t="s">
        <v>26</v>
      </c>
      <c r="P538" s="24">
        <v>11.5</v>
      </c>
      <c r="Q538" s="24">
        <v>20.5</v>
      </c>
      <c r="R538" s="24">
        <v>23.6</v>
      </c>
      <c r="S538" s="24">
        <v>236.8</v>
      </c>
      <c r="T538" s="24">
        <v>1.78</v>
      </c>
      <c r="U538" s="24">
        <v>1080</v>
      </c>
      <c r="V538" s="24">
        <v>1920</v>
      </c>
      <c r="W538" s="24">
        <v>2.0739999999999998</v>
      </c>
      <c r="X538" s="23" t="s">
        <v>47</v>
      </c>
      <c r="Y538" s="23" t="s">
        <v>47</v>
      </c>
      <c r="Z538" s="24">
        <v>8757</v>
      </c>
      <c r="AA538" s="24">
        <v>60</v>
      </c>
      <c r="AB538" s="24">
        <v>178</v>
      </c>
      <c r="AC538" s="24">
        <v>178</v>
      </c>
      <c r="AD538" s="23" t="s">
        <v>28</v>
      </c>
      <c r="AE538" s="23" t="s">
        <v>11</v>
      </c>
      <c r="AF538" s="23" t="s">
        <v>11</v>
      </c>
      <c r="AG538" s="23" t="s">
        <v>26</v>
      </c>
      <c r="AH538" s="23" t="s">
        <v>26</v>
      </c>
      <c r="AI538" s="23" t="s">
        <v>12</v>
      </c>
      <c r="AJ538" s="23" t="s">
        <v>11</v>
      </c>
      <c r="AK538" s="23" t="s">
        <v>23</v>
      </c>
      <c r="AL538" s="23" t="s">
        <v>114</v>
      </c>
      <c r="AM538" s="23" t="s">
        <v>35</v>
      </c>
      <c r="AN538" s="23" t="s">
        <v>14</v>
      </c>
      <c r="AO538" s="23" t="s">
        <v>14</v>
      </c>
      <c r="AP538" s="23" t="s">
        <v>36</v>
      </c>
      <c r="AQ538" s="23" t="s">
        <v>14</v>
      </c>
      <c r="AR538" s="23"/>
      <c r="AS538" s="23" t="s">
        <v>114</v>
      </c>
      <c r="AT538" s="23" t="s">
        <v>35</v>
      </c>
      <c r="AU538" s="23" t="s">
        <v>14</v>
      </c>
      <c r="AV538" s="25" t="s">
        <v>14</v>
      </c>
      <c r="AW538" s="25" t="s">
        <v>14</v>
      </c>
      <c r="AX538" s="26">
        <v>23.6</v>
      </c>
      <c r="AY538" s="26">
        <v>236.8</v>
      </c>
      <c r="AZ538" s="25" t="s">
        <v>14</v>
      </c>
      <c r="BA538" s="25" t="s">
        <v>14</v>
      </c>
      <c r="BB538" s="23" t="s">
        <v>14</v>
      </c>
      <c r="BC538" s="23" t="s">
        <v>15</v>
      </c>
      <c r="BD538" s="23" t="s">
        <v>14</v>
      </c>
      <c r="BE538" s="23" t="s">
        <v>11</v>
      </c>
      <c r="BF538" s="23" t="s">
        <v>280</v>
      </c>
      <c r="BG538" s="23" t="s">
        <v>11</v>
      </c>
      <c r="BH538" s="23" t="s">
        <v>17</v>
      </c>
      <c r="BI538" s="23" t="s">
        <v>14</v>
      </c>
      <c r="BJ538" s="23"/>
      <c r="BK538" s="23" t="s">
        <v>11</v>
      </c>
      <c r="BL538" s="23" t="s">
        <v>11</v>
      </c>
      <c r="BM538" s="23" t="s">
        <v>11</v>
      </c>
      <c r="BN538" s="23"/>
      <c r="BO538" s="24">
        <v>34.799999999999997</v>
      </c>
      <c r="BP538" s="24">
        <v>264.89999999999998</v>
      </c>
      <c r="BQ538" s="24">
        <v>250</v>
      </c>
      <c r="BR538" s="24">
        <v>245</v>
      </c>
      <c r="BS538" s="24">
        <v>200</v>
      </c>
      <c r="BT538" s="23"/>
      <c r="BU538" s="23"/>
      <c r="BV538" s="24">
        <v>16.82</v>
      </c>
      <c r="BW538" s="24">
        <v>0.23</v>
      </c>
      <c r="BX538" s="23"/>
      <c r="BY538" s="24">
        <v>0.17</v>
      </c>
      <c r="BZ538" s="27">
        <v>0.23</v>
      </c>
      <c r="CA538" s="27">
        <v>0.17</v>
      </c>
      <c r="CB538" s="25"/>
      <c r="CC538" s="25"/>
      <c r="CD538" s="28">
        <v>16.89</v>
      </c>
      <c r="CE538" s="28">
        <v>0.28999999999999998</v>
      </c>
      <c r="CF538" s="25"/>
      <c r="CG538" s="28">
        <v>0.23</v>
      </c>
      <c r="CH538" s="28">
        <v>22.65</v>
      </c>
      <c r="CI538" s="28">
        <v>0.5</v>
      </c>
      <c r="CJ538" s="28">
        <v>0.5</v>
      </c>
      <c r="CK538" s="28">
        <v>0</v>
      </c>
      <c r="CL538" s="28">
        <v>0</v>
      </c>
      <c r="CM538" s="28">
        <v>0.5</v>
      </c>
      <c r="CN538" s="25"/>
      <c r="CO538" s="28">
        <v>0</v>
      </c>
      <c r="CP538" s="30" t="s">
        <v>5</v>
      </c>
      <c r="CQ538" s="8">
        <f t="shared" si="89"/>
        <v>8758.4459459459449</v>
      </c>
      <c r="CR538" s="8">
        <f t="shared" si="90"/>
        <v>24</v>
      </c>
      <c r="CS538" s="8">
        <f t="shared" si="91"/>
        <v>2.5</v>
      </c>
      <c r="CT538" s="8">
        <f t="shared" si="92"/>
        <v>30</v>
      </c>
      <c r="CU538" s="8">
        <f t="shared" si="93"/>
        <v>200</v>
      </c>
      <c r="CV538" s="10">
        <f t="shared" si="94"/>
        <v>62728.32</v>
      </c>
      <c r="CW538" s="10">
        <f t="shared" si="97"/>
        <v>62.728319999999997</v>
      </c>
      <c r="CX538" s="8" t="str">
        <f t="shared" si="95"/>
        <v>No</v>
      </c>
      <c r="CY538" s="30" t="s">
        <v>11</v>
      </c>
      <c r="CZ538" s="30" t="s">
        <v>11</v>
      </c>
      <c r="DA538" s="31" t="s">
        <v>11</v>
      </c>
      <c r="DB538" s="31" t="s">
        <v>11</v>
      </c>
      <c r="DC538" s="8" t="str">
        <f t="shared" si="96"/>
        <v>No</v>
      </c>
      <c r="DD538" s="8" t="s">
        <v>11</v>
      </c>
      <c r="DE538" s="30" t="s">
        <v>11</v>
      </c>
      <c r="DF538" s="10">
        <f t="shared" si="98"/>
        <v>52.879739999999991</v>
      </c>
      <c r="DG538" s="9">
        <f>IF(S538&lt;Monitors!$H$4,(S538*Monitors!$I$4)+Monitors!$J$4,IF(S538&lt;Monitors!$H$5,(S538*Monitors!$I$5)+Monitors!$J$5,IF(S538&lt;Monitors!$H$6,(S538*Monitors!$I$6)+Monitors!$J$6,IF(S538&lt;Monitors!$H$7,(Monitors!$I$7*S538)+Monitors!$J$7,IF(S538&lt;Monitors!$H$8,(S538*Monitors!$I$8)+Monitors!$J$8,IF(S538&lt;Monitors!$H$9,(S538*Monitors!$I$9)+Monitors!$J$9,IF(S538&lt;Monitors!$H$10,(S538*Monitors!$I$10)+Monitors!$J$10,IF(S538&lt;Monitors!$H$11,(S538*Monitors!$I$11)+Monitors!$J$11,Monitors!$J$12))))))))</f>
        <v>40.360000000000007</v>
      </c>
      <c r="DH538" s="10">
        <f>$DF538-(Monitors!$B$4*'All Data'!$W538)</f>
        <v>40.166119999999992</v>
      </c>
      <c r="DI538" s="10">
        <f>IF($CX538="Yes",DH538-(Monitors!$E$4*(DG538+(Monitors!$B$4*'All Data'!$W538))),'All Data'!DH538)</f>
        <v>40.166119999999992</v>
      </c>
      <c r="DJ538" s="10">
        <f>IF(DD538="Yes",'All Data'!DI538-(DG538*Monitors!$C$4),'All Data'!DI538)</f>
        <v>40.166119999999992</v>
      </c>
      <c r="DK538" s="10">
        <f>IF($DE538="Yes",DJ538-(DG538*Monitors!$D$4),'All Data'!DJ538)</f>
        <v>40.166119999999992</v>
      </c>
      <c r="DL538" s="10">
        <f>IF($CZ538="Yes",DK538-Monitors!$C$7,'All Data'!DK538)</f>
        <v>40.166119999999992</v>
      </c>
      <c r="DM538" s="10">
        <f>IF($DA538="Yes",DL538-Monitors!$D$7,'All Data'!DL538)</f>
        <v>40.166119999999992</v>
      </c>
      <c r="DN538" s="10">
        <f>IF(DB538="Yes",DM538-((DG538+(W538*Monitors!$B$4))*Monitors!$F$4),'All Data'!DM538)</f>
        <v>40.166119999999992</v>
      </c>
      <c r="DO538" s="8" t="str">
        <f t="shared" si="99"/>
        <v>Yes</v>
      </c>
      <c r="DP538" s="10">
        <v>2.5091328000000002</v>
      </c>
      <c r="DQ538" s="10">
        <v>14.310867200000001</v>
      </c>
      <c r="DR538" s="10">
        <v>14.310867200000001</v>
      </c>
      <c r="DS538" s="9">
        <v>22.486645478379423</v>
      </c>
      <c r="DT538" s="9" t="s">
        <v>23</v>
      </c>
      <c r="DU538" s="14">
        <v>0</v>
      </c>
    </row>
    <row r="539" spans="1:125" ht="18" customHeight="1">
      <c r="A539" s="29">
        <v>538</v>
      </c>
      <c r="B539" s="29">
        <v>24</v>
      </c>
      <c r="C539" s="29">
        <v>230</v>
      </c>
      <c r="D539" s="21">
        <v>41480</v>
      </c>
      <c r="E539" s="21">
        <v>41747</v>
      </c>
      <c r="F539" s="21">
        <v>41752</v>
      </c>
      <c r="G539" s="20" t="s">
        <v>4</v>
      </c>
      <c r="H539" s="20" t="s">
        <v>26</v>
      </c>
      <c r="I539" s="22">
        <v>6</v>
      </c>
      <c r="J539" s="20" t="s">
        <v>5</v>
      </c>
      <c r="K539" s="20" t="s">
        <v>26</v>
      </c>
      <c r="L539" s="20" t="s">
        <v>6</v>
      </c>
      <c r="M539" s="23" t="s">
        <v>26</v>
      </c>
      <c r="N539" s="23" t="s">
        <v>7</v>
      </c>
      <c r="O539" s="23" t="s">
        <v>26</v>
      </c>
      <c r="P539" s="24">
        <v>11.7</v>
      </c>
      <c r="Q539" s="24">
        <v>20.7</v>
      </c>
      <c r="R539" s="24">
        <v>23.8</v>
      </c>
      <c r="S539" s="24">
        <v>242.18</v>
      </c>
      <c r="T539" s="24">
        <v>1.78</v>
      </c>
      <c r="U539" s="24">
        <v>1080</v>
      </c>
      <c r="V539" s="24">
        <v>1920</v>
      </c>
      <c r="W539" s="24">
        <v>2.0739999999999998</v>
      </c>
      <c r="X539" s="23" t="s">
        <v>47</v>
      </c>
      <c r="Y539" s="23" t="s">
        <v>47</v>
      </c>
      <c r="Z539" s="24">
        <v>8562</v>
      </c>
      <c r="AA539" s="24">
        <v>60</v>
      </c>
      <c r="AB539" s="24">
        <v>178</v>
      </c>
      <c r="AC539" s="24">
        <v>178</v>
      </c>
      <c r="AD539" s="23" t="s">
        <v>73</v>
      </c>
      <c r="AE539" s="23" t="s">
        <v>23</v>
      </c>
      <c r="AF539" s="23" t="s">
        <v>11</v>
      </c>
      <c r="AG539" s="23" t="s">
        <v>26</v>
      </c>
      <c r="AH539" s="23" t="s">
        <v>26</v>
      </c>
      <c r="AI539" s="23" t="s">
        <v>12</v>
      </c>
      <c r="AJ539" s="23" t="s">
        <v>23</v>
      </c>
      <c r="AK539" s="23" t="s">
        <v>23</v>
      </c>
      <c r="AL539" s="23" t="s">
        <v>51</v>
      </c>
      <c r="AM539" s="23" t="s">
        <v>14</v>
      </c>
      <c r="AN539" s="23" t="s">
        <v>14</v>
      </c>
      <c r="AO539" s="23" t="s">
        <v>14</v>
      </c>
      <c r="AP539" s="23" t="s">
        <v>36</v>
      </c>
      <c r="AQ539" s="23" t="s">
        <v>14</v>
      </c>
      <c r="AR539" s="23"/>
      <c r="AS539" s="23" t="s">
        <v>51</v>
      </c>
      <c r="AT539" s="23" t="s">
        <v>14</v>
      </c>
      <c r="AU539" s="23" t="s">
        <v>14</v>
      </c>
      <c r="AV539" s="25" t="s">
        <v>14</v>
      </c>
      <c r="AW539" s="25" t="s">
        <v>14</v>
      </c>
      <c r="AX539" s="26">
        <v>23.8</v>
      </c>
      <c r="AY539" s="26">
        <v>242.18</v>
      </c>
      <c r="AZ539" s="25" t="s">
        <v>14</v>
      </c>
      <c r="BA539" s="25" t="s">
        <v>14</v>
      </c>
      <c r="BB539" s="23" t="s">
        <v>14</v>
      </c>
      <c r="BC539" s="23" t="s">
        <v>15</v>
      </c>
      <c r="BD539" s="23" t="s">
        <v>14</v>
      </c>
      <c r="BE539" s="23" t="s">
        <v>11</v>
      </c>
      <c r="BF539" s="23" t="s">
        <v>803</v>
      </c>
      <c r="BG539" s="23" t="s">
        <v>11</v>
      </c>
      <c r="BH539" s="23" t="s">
        <v>365</v>
      </c>
      <c r="BI539" s="23" t="s">
        <v>14</v>
      </c>
      <c r="BJ539" s="23"/>
      <c r="BK539" s="23" t="s">
        <v>11</v>
      </c>
      <c r="BL539" s="23" t="s">
        <v>11</v>
      </c>
      <c r="BM539" s="23" t="s">
        <v>11</v>
      </c>
      <c r="BN539" s="23"/>
      <c r="BO539" s="24">
        <v>24.5</v>
      </c>
      <c r="BP539" s="24">
        <v>277.5</v>
      </c>
      <c r="BQ539" s="24">
        <v>250</v>
      </c>
      <c r="BR539" s="24">
        <v>276.5</v>
      </c>
      <c r="BS539" s="24">
        <v>200</v>
      </c>
      <c r="BT539" s="23"/>
      <c r="BU539" s="23"/>
      <c r="BV539" s="24">
        <v>16.88</v>
      </c>
      <c r="BW539" s="24">
        <v>0.28999999999999998</v>
      </c>
      <c r="BX539" s="23"/>
      <c r="BY539" s="24">
        <v>0.21</v>
      </c>
      <c r="BZ539" s="27">
        <v>0.28999999999999998</v>
      </c>
      <c r="CA539" s="27">
        <v>0.21</v>
      </c>
      <c r="CB539" s="25"/>
      <c r="CC539" s="25"/>
      <c r="CD539" s="28">
        <v>16.78</v>
      </c>
      <c r="CE539" s="28">
        <v>0.3</v>
      </c>
      <c r="CF539" s="25"/>
      <c r="CG539" s="28">
        <v>0.22</v>
      </c>
      <c r="CH539" s="28">
        <v>22.97</v>
      </c>
      <c r="CI539" s="28">
        <v>0.5</v>
      </c>
      <c r="CJ539" s="28">
        <v>0.5</v>
      </c>
      <c r="CK539" s="28">
        <v>0</v>
      </c>
      <c r="CL539" s="28">
        <v>0</v>
      </c>
      <c r="CM539" s="28">
        <v>0.5</v>
      </c>
      <c r="CN539" s="25"/>
      <c r="CO539" s="28">
        <v>0</v>
      </c>
      <c r="CP539" s="30" t="s">
        <v>5</v>
      </c>
      <c r="CQ539" s="8">
        <f t="shared" si="89"/>
        <v>8563.8781071929952</v>
      </c>
      <c r="CR539" s="8">
        <f t="shared" si="90"/>
        <v>24</v>
      </c>
      <c r="CS539" s="8">
        <f t="shared" si="91"/>
        <v>2.5</v>
      </c>
      <c r="CT539" s="8">
        <f t="shared" si="92"/>
        <v>30</v>
      </c>
      <c r="CU539" s="8">
        <f t="shared" si="93"/>
        <v>200</v>
      </c>
      <c r="CV539" s="10">
        <f t="shared" si="94"/>
        <v>67204.95</v>
      </c>
      <c r="CW539" s="10">
        <f t="shared" si="97"/>
        <v>67.204949999999997</v>
      </c>
      <c r="CX539" s="8" t="str">
        <f t="shared" si="95"/>
        <v>No</v>
      </c>
      <c r="CY539" s="30" t="s">
        <v>11</v>
      </c>
      <c r="CZ539" s="30" t="s">
        <v>11</v>
      </c>
      <c r="DA539" s="31" t="s">
        <v>11</v>
      </c>
      <c r="DB539" s="31" t="s">
        <v>11</v>
      </c>
      <c r="DC539" s="8" t="str">
        <f t="shared" si="96"/>
        <v>No</v>
      </c>
      <c r="DD539" s="8" t="s">
        <v>11</v>
      </c>
      <c r="DE539" s="30" t="s">
        <v>11</v>
      </c>
      <c r="DF539" s="10">
        <f t="shared" si="98"/>
        <v>53.405339999999995</v>
      </c>
      <c r="DG539" s="9">
        <f>IF(S539&lt;Monitors!$H$4,(S539*Monitors!$I$4)+Monitors!$J$4,IF(S539&lt;Monitors!$H$5,(S539*Monitors!$I$5)+Monitors!$J$5,IF(S539&lt;Monitors!$H$6,(S539*Monitors!$I$6)+Monitors!$J$6,IF(S539&lt;Monitors!$H$7,(Monitors!$I$7*S539)+Monitors!$J$7,IF(S539&lt;Monitors!$H$8,(S539*Monitors!$I$8)+Monitors!$J$8,IF(S539&lt;Monitors!$H$9,(S539*Monitors!$I$9)+Monitors!$J$9,IF(S539&lt;Monitors!$H$10,(S539*Monitors!$I$10)+Monitors!$J$10,IF(S539&lt;Monitors!$H$11,(S539*Monitors!$I$11)+Monitors!$J$11,Monitors!$J$12))))))))</f>
        <v>41.436000000000007</v>
      </c>
      <c r="DH539" s="10">
        <f>$DF539-(Monitors!$B$4*'All Data'!$W539)</f>
        <v>40.691719999999997</v>
      </c>
      <c r="DI539" s="10">
        <f>IF($CX539="Yes",DH539-(Monitors!$E$4*(DG539+(Monitors!$B$4*'All Data'!$W539))),'All Data'!DH539)</f>
        <v>40.691719999999997</v>
      </c>
      <c r="DJ539" s="10">
        <f>IF(DD539="Yes",'All Data'!DI539-(DG539*Monitors!$C$4),'All Data'!DI539)</f>
        <v>40.691719999999997</v>
      </c>
      <c r="DK539" s="10">
        <f>IF($DE539="Yes",DJ539-(DG539*Monitors!$D$4),'All Data'!DJ539)</f>
        <v>40.691719999999997</v>
      </c>
      <c r="DL539" s="10">
        <f>IF($CZ539="Yes",DK539-Monitors!$C$7,'All Data'!DK539)</f>
        <v>40.691719999999997</v>
      </c>
      <c r="DM539" s="10">
        <f>IF($DA539="Yes",DL539-Monitors!$D$7,'All Data'!DL539)</f>
        <v>40.691719999999997</v>
      </c>
      <c r="DN539" s="10">
        <f>IF(DB539="Yes",DM539-((DG539+(W539*Monitors!$B$4))*Monitors!$F$4),'All Data'!DM539)</f>
        <v>40.691719999999997</v>
      </c>
      <c r="DO539" s="8" t="str">
        <f t="shared" si="99"/>
        <v>Yes</v>
      </c>
      <c r="DP539" s="10">
        <v>2.6881980000000003</v>
      </c>
      <c r="DQ539" s="10">
        <v>14.191801999999999</v>
      </c>
      <c r="DR539" s="10">
        <v>14.191801999999999</v>
      </c>
      <c r="DS539" s="9">
        <v>22.988688191752395</v>
      </c>
      <c r="DT539" s="9" t="s">
        <v>23</v>
      </c>
      <c r="DU539" s="14">
        <v>0</v>
      </c>
    </row>
    <row r="540" spans="1:125" ht="18" customHeight="1">
      <c r="A540" s="29">
        <v>539</v>
      </c>
      <c r="B540" s="29">
        <v>9</v>
      </c>
      <c r="C540" s="29">
        <v>474</v>
      </c>
      <c r="D540" s="21">
        <v>41263</v>
      </c>
      <c r="E540" s="21">
        <v>41250</v>
      </c>
      <c r="F540" s="21">
        <v>41271</v>
      </c>
      <c r="G540" s="20" t="s">
        <v>4</v>
      </c>
      <c r="H540" s="20" t="s">
        <v>26</v>
      </c>
      <c r="I540" s="22">
        <v>6</v>
      </c>
      <c r="J540" s="20" t="s">
        <v>5</v>
      </c>
      <c r="K540" s="20" t="s">
        <v>26</v>
      </c>
      <c r="L540" s="20" t="s">
        <v>27</v>
      </c>
      <c r="M540" s="23" t="s">
        <v>27</v>
      </c>
      <c r="N540" s="23" t="s">
        <v>7</v>
      </c>
      <c r="O540" s="23" t="s">
        <v>26</v>
      </c>
      <c r="P540" s="24">
        <v>11.8</v>
      </c>
      <c r="Q540" s="24">
        <v>20.9</v>
      </c>
      <c r="R540" s="24">
        <v>24</v>
      </c>
      <c r="S540" s="24">
        <v>246.35</v>
      </c>
      <c r="T540" s="24">
        <v>1.78</v>
      </c>
      <c r="U540" s="24">
        <v>1080</v>
      </c>
      <c r="V540" s="24">
        <v>1920</v>
      </c>
      <c r="W540" s="24">
        <v>2.0739999999999998</v>
      </c>
      <c r="X540" s="23" t="s">
        <v>47</v>
      </c>
      <c r="Y540" s="23" t="s">
        <v>47</v>
      </c>
      <c r="Z540" s="24">
        <v>8408</v>
      </c>
      <c r="AA540" s="24">
        <v>60</v>
      </c>
      <c r="AB540" s="24">
        <v>170</v>
      </c>
      <c r="AC540" s="24">
        <v>160</v>
      </c>
      <c r="AD540" s="23" t="s">
        <v>28</v>
      </c>
      <c r="AE540" s="23" t="s">
        <v>23</v>
      </c>
      <c r="AF540" s="23" t="s">
        <v>11</v>
      </c>
      <c r="AG540" s="23" t="s">
        <v>26</v>
      </c>
      <c r="AH540" s="23" t="s">
        <v>26</v>
      </c>
      <c r="AI540" s="23" t="s">
        <v>12</v>
      </c>
      <c r="AJ540" s="23" t="s">
        <v>11</v>
      </c>
      <c r="AK540" s="23" t="s">
        <v>23</v>
      </c>
      <c r="AL540" s="23" t="s">
        <v>129</v>
      </c>
      <c r="AM540" s="23" t="s">
        <v>26</v>
      </c>
      <c r="AN540" s="23" t="s">
        <v>72</v>
      </c>
      <c r="AO540" s="23" t="s">
        <v>26</v>
      </c>
      <c r="AP540" s="23" t="s">
        <v>36</v>
      </c>
      <c r="AQ540" s="23" t="s">
        <v>26</v>
      </c>
      <c r="AR540" s="23"/>
      <c r="AS540" s="23" t="s">
        <v>129</v>
      </c>
      <c r="AT540" s="23" t="s">
        <v>26</v>
      </c>
      <c r="AU540" s="23" t="s">
        <v>83</v>
      </c>
      <c r="AV540" s="25" t="s">
        <v>26</v>
      </c>
      <c r="AW540" s="25" t="s">
        <v>26</v>
      </c>
      <c r="AX540" s="26">
        <v>24</v>
      </c>
      <c r="AY540" s="26">
        <v>246.35</v>
      </c>
      <c r="AZ540" s="25" t="s">
        <v>72</v>
      </c>
      <c r="BA540" s="25" t="s">
        <v>83</v>
      </c>
      <c r="BB540" s="23" t="s">
        <v>26</v>
      </c>
      <c r="BC540" s="23" t="s">
        <v>15</v>
      </c>
      <c r="BD540" s="23" t="s">
        <v>26</v>
      </c>
      <c r="BE540" s="23" t="s">
        <v>11</v>
      </c>
      <c r="BF540" s="23" t="s">
        <v>575</v>
      </c>
      <c r="BG540" s="23" t="s">
        <v>11</v>
      </c>
      <c r="BH540" s="23" t="s">
        <v>17</v>
      </c>
      <c r="BI540" s="23" t="s">
        <v>26</v>
      </c>
      <c r="BJ540" s="23"/>
      <c r="BK540" s="23" t="s">
        <v>11</v>
      </c>
      <c r="BL540" s="23" t="s">
        <v>11</v>
      </c>
      <c r="BM540" s="23" t="s">
        <v>11</v>
      </c>
      <c r="BN540" s="23"/>
      <c r="BO540" s="24">
        <v>14</v>
      </c>
      <c r="BP540" s="24">
        <v>273</v>
      </c>
      <c r="BQ540" s="24">
        <v>273</v>
      </c>
      <c r="BR540" s="24">
        <v>201</v>
      </c>
      <c r="BS540" s="24">
        <v>200</v>
      </c>
      <c r="BT540" s="23"/>
      <c r="BU540" s="23"/>
      <c r="BV540" s="24">
        <v>16.88</v>
      </c>
      <c r="BW540" s="24">
        <v>0.56000000000000005</v>
      </c>
      <c r="BX540" s="23"/>
      <c r="BY540" s="24">
        <v>0.15</v>
      </c>
      <c r="BZ540" s="27">
        <v>0.56000000000000005</v>
      </c>
      <c r="CA540" s="27">
        <v>0.15</v>
      </c>
      <c r="CB540" s="25"/>
      <c r="CC540" s="25"/>
      <c r="CD540" s="28">
        <v>16.91</v>
      </c>
      <c r="CE540" s="28">
        <v>0.67</v>
      </c>
      <c r="CF540" s="25"/>
      <c r="CG540" s="28">
        <v>0.24</v>
      </c>
      <c r="CH540" s="28">
        <v>23.24</v>
      </c>
      <c r="CI540" s="28">
        <v>1</v>
      </c>
      <c r="CJ540" s="28">
        <v>0.5</v>
      </c>
      <c r="CK540" s="28">
        <v>0</v>
      </c>
      <c r="CL540" s="28">
        <v>0</v>
      </c>
      <c r="CM540" s="28">
        <v>0.5</v>
      </c>
      <c r="CN540" s="25"/>
      <c r="CO540" s="28">
        <v>0</v>
      </c>
      <c r="CP540" s="30" t="s">
        <v>5</v>
      </c>
      <c r="CQ540" s="8">
        <f t="shared" si="89"/>
        <v>8418.9161761721116</v>
      </c>
      <c r="CR540" s="8">
        <f t="shared" si="90"/>
        <v>26</v>
      </c>
      <c r="CS540" s="8">
        <f t="shared" si="91"/>
        <v>2.5</v>
      </c>
      <c r="CT540" s="8">
        <f t="shared" si="92"/>
        <v>30</v>
      </c>
      <c r="CU540" s="8">
        <f t="shared" si="93"/>
        <v>200</v>
      </c>
      <c r="CV540" s="10">
        <f t="shared" si="94"/>
        <v>67253.55</v>
      </c>
      <c r="CW540" s="10">
        <f t="shared" si="97"/>
        <v>67.253550000000004</v>
      </c>
      <c r="CX540" s="8" t="str">
        <f t="shared" si="95"/>
        <v>No</v>
      </c>
      <c r="CY540" s="30" t="s">
        <v>11</v>
      </c>
      <c r="CZ540" s="30" t="s">
        <v>11</v>
      </c>
      <c r="DA540" s="31" t="s">
        <v>11</v>
      </c>
      <c r="DB540" s="31" t="s">
        <v>11</v>
      </c>
      <c r="DC540" s="8" t="str">
        <f t="shared" si="96"/>
        <v>No</v>
      </c>
      <c r="DD540" s="8" t="s">
        <v>11</v>
      </c>
      <c r="DE540" s="30" t="s">
        <v>11</v>
      </c>
      <c r="DF540" s="10">
        <f t="shared" si="98"/>
        <v>54.942719999999994</v>
      </c>
      <c r="DG540" s="9">
        <f>IF(S540&lt;Monitors!$H$4,(S540*Monitors!$I$4)+Monitors!$J$4,IF(S540&lt;Monitors!$H$5,(S540*Monitors!$I$5)+Monitors!$J$5,IF(S540&lt;Monitors!$H$6,(S540*Monitors!$I$6)+Monitors!$J$6,IF(S540&lt;Monitors!$H$7,(Monitors!$I$7*S540)+Monitors!$J$7,IF(S540&lt;Monitors!$H$8,(S540*Monitors!$I$8)+Monitors!$J$8,IF(S540&lt;Monitors!$H$9,(S540*Monitors!$I$9)+Monitors!$J$9,IF(S540&lt;Monitors!$H$10,(S540*Monitors!$I$10)+Monitors!$J$10,IF(S540&lt;Monitors!$H$11,(S540*Monitors!$I$11)+Monitors!$J$11,Monitors!$J$12))))))))</f>
        <v>42.27</v>
      </c>
      <c r="DH540" s="10">
        <f>$DF540-(Monitors!$B$4*'All Data'!$W540)</f>
        <v>42.229099999999995</v>
      </c>
      <c r="DI540" s="10">
        <f>IF($CX540="Yes",DH540-(Monitors!$E$4*(DG540+(Monitors!$B$4*'All Data'!$W540))),'All Data'!DH540)</f>
        <v>42.229099999999995</v>
      </c>
      <c r="DJ540" s="10">
        <f>IF(DD540="Yes",'All Data'!DI540-(DG540*Monitors!$C$4),'All Data'!DI540)</f>
        <v>42.229099999999995</v>
      </c>
      <c r="DK540" s="10">
        <f>IF($DE540="Yes",DJ540-(DG540*Monitors!$D$4),'All Data'!DJ540)</f>
        <v>42.229099999999995</v>
      </c>
      <c r="DL540" s="10">
        <f>IF($CZ540="Yes",DK540-Monitors!$C$7,'All Data'!DK540)</f>
        <v>42.229099999999995</v>
      </c>
      <c r="DM540" s="10">
        <f>IF($DA540="Yes",DL540-Monitors!$D$7,'All Data'!DL540)</f>
        <v>42.229099999999995</v>
      </c>
      <c r="DN540" s="10">
        <f>IF(DB540="Yes",DM540-((DG540+(W540*Monitors!$B$4))*Monitors!$F$4),'All Data'!DM540)</f>
        <v>42.229099999999995</v>
      </c>
      <c r="DO540" s="8" t="str">
        <f t="shared" si="99"/>
        <v>Yes</v>
      </c>
      <c r="DP540" s="10">
        <v>2.6901420000000003</v>
      </c>
      <c r="DQ540" s="10">
        <v>14.189857999999999</v>
      </c>
      <c r="DR540" s="10">
        <v>14.189857999999999</v>
      </c>
      <c r="DS540" s="9">
        <v>23.377394690543444</v>
      </c>
      <c r="DT540" s="9" t="s">
        <v>23</v>
      </c>
      <c r="DU540" s="14">
        <v>0</v>
      </c>
    </row>
    <row r="541" spans="1:125" ht="18" customHeight="1">
      <c r="A541" s="29">
        <v>540</v>
      </c>
      <c r="B541" s="29">
        <v>5</v>
      </c>
      <c r="C541" s="29">
        <v>1063</v>
      </c>
      <c r="D541" s="21">
        <v>41332</v>
      </c>
      <c r="E541" s="21">
        <v>41305</v>
      </c>
      <c r="F541" s="21">
        <v>41325</v>
      </c>
      <c r="G541" s="20" t="s">
        <v>4</v>
      </c>
      <c r="H541" s="20"/>
      <c r="I541" s="22">
        <v>6</v>
      </c>
      <c r="J541" s="20" t="s">
        <v>5</v>
      </c>
      <c r="K541" s="20"/>
      <c r="L541" s="20" t="s">
        <v>6</v>
      </c>
      <c r="M541" s="23"/>
      <c r="N541" s="23" t="s">
        <v>7</v>
      </c>
      <c r="O541" s="23"/>
      <c r="P541" s="24">
        <v>106</v>
      </c>
      <c r="Q541" s="24">
        <v>188</v>
      </c>
      <c r="R541" s="24">
        <v>21.5</v>
      </c>
      <c r="S541" s="24">
        <v>198</v>
      </c>
      <c r="T541" s="24">
        <v>2.0699999999999998</v>
      </c>
      <c r="U541" s="24">
        <v>1080</v>
      </c>
      <c r="V541" s="24">
        <v>1920</v>
      </c>
      <c r="W541" s="24">
        <v>2.0739999999999998</v>
      </c>
      <c r="X541" s="23" t="s">
        <v>47</v>
      </c>
      <c r="Y541" s="23" t="s">
        <v>47</v>
      </c>
      <c r="Z541" s="24">
        <v>10469</v>
      </c>
      <c r="AA541" s="24">
        <v>60</v>
      </c>
      <c r="AB541" s="24">
        <v>170</v>
      </c>
      <c r="AC541" s="24">
        <v>160</v>
      </c>
      <c r="AD541" s="23" t="s">
        <v>10</v>
      </c>
      <c r="AE541" s="23" t="s">
        <v>11</v>
      </c>
      <c r="AF541" s="23" t="s">
        <v>11</v>
      </c>
      <c r="AG541" s="23"/>
      <c r="AH541" s="23"/>
      <c r="AI541" s="23" t="s">
        <v>12</v>
      </c>
      <c r="AJ541" s="23" t="s">
        <v>23</v>
      </c>
      <c r="AK541" s="23" t="s">
        <v>11</v>
      </c>
      <c r="AL541" s="23" t="s">
        <v>35</v>
      </c>
      <c r="AM541" s="23"/>
      <c r="AN541" s="23" t="s">
        <v>14</v>
      </c>
      <c r="AO541" s="23"/>
      <c r="AP541" s="23" t="s">
        <v>14</v>
      </c>
      <c r="AQ541" s="23"/>
      <c r="AR541" s="23"/>
      <c r="AS541" s="23" t="s">
        <v>35</v>
      </c>
      <c r="AT541" s="23"/>
      <c r="AU541" s="23" t="s">
        <v>14</v>
      </c>
      <c r="AV541" s="25"/>
      <c r="AW541" s="25"/>
      <c r="AX541" s="26">
        <v>21.5</v>
      </c>
      <c r="AY541" s="26">
        <v>198</v>
      </c>
      <c r="AZ541" s="25" t="s">
        <v>14</v>
      </c>
      <c r="BA541" s="25" t="s">
        <v>14</v>
      </c>
      <c r="BB541" s="23"/>
      <c r="BC541" s="23" t="s">
        <v>15</v>
      </c>
      <c r="BD541" s="23"/>
      <c r="BE541" s="23" t="s">
        <v>11</v>
      </c>
      <c r="BF541" s="23" t="s">
        <v>61</v>
      </c>
      <c r="BG541" s="23" t="s">
        <v>11</v>
      </c>
      <c r="BH541" s="23" t="s">
        <v>17</v>
      </c>
      <c r="BI541" s="23"/>
      <c r="BJ541" s="23" t="s">
        <v>102</v>
      </c>
      <c r="BK541" s="23" t="s">
        <v>11</v>
      </c>
      <c r="BL541" s="23" t="s">
        <v>11</v>
      </c>
      <c r="BM541" s="23"/>
      <c r="BN541" s="23"/>
      <c r="BO541" s="24">
        <v>40</v>
      </c>
      <c r="BP541" s="24">
        <v>183.6</v>
      </c>
      <c r="BQ541" s="24">
        <v>300</v>
      </c>
      <c r="BR541" s="24">
        <v>180.7</v>
      </c>
      <c r="BS541" s="24">
        <v>183.6</v>
      </c>
      <c r="BT541" s="23"/>
      <c r="BU541" s="23"/>
      <c r="BV541" s="24">
        <v>16.88</v>
      </c>
      <c r="BW541" s="24">
        <v>0.28000000000000003</v>
      </c>
      <c r="BX541" s="23"/>
      <c r="BY541" s="24">
        <v>0.24</v>
      </c>
      <c r="BZ541" s="27">
        <v>0.28000000000000003</v>
      </c>
      <c r="CA541" s="27">
        <v>0.24</v>
      </c>
      <c r="CB541" s="25"/>
      <c r="CC541" s="25"/>
      <c r="CD541" s="28">
        <v>17.18</v>
      </c>
      <c r="CE541" s="28">
        <v>0.28999999999999998</v>
      </c>
      <c r="CF541" s="25"/>
      <c r="CG541" s="28">
        <v>0.27</v>
      </c>
      <c r="CH541" s="28">
        <v>21.1</v>
      </c>
      <c r="CI541" s="28">
        <v>0.5</v>
      </c>
      <c r="CJ541" s="28">
        <v>0.5</v>
      </c>
      <c r="CK541" s="25"/>
      <c r="CL541" s="25"/>
      <c r="CM541" s="28">
        <v>0.44</v>
      </c>
      <c r="CN541" s="25"/>
      <c r="CO541" s="28">
        <v>0</v>
      </c>
      <c r="CP541" s="30" t="s">
        <v>5</v>
      </c>
      <c r="CQ541" s="8">
        <f t="shared" si="89"/>
        <v>10474.747474747473</v>
      </c>
      <c r="CR541" s="8">
        <f t="shared" si="90"/>
        <v>22</v>
      </c>
      <c r="CS541" s="8">
        <f t="shared" si="91"/>
        <v>2.5</v>
      </c>
      <c r="CT541" s="8">
        <f t="shared" si="92"/>
        <v>30</v>
      </c>
      <c r="CU541" s="8">
        <f t="shared" si="93"/>
        <v>100</v>
      </c>
      <c r="CV541" s="10">
        <f t="shared" si="94"/>
        <v>36352.799999999996</v>
      </c>
      <c r="CW541" s="10">
        <f t="shared" si="97"/>
        <v>36.352799999999995</v>
      </c>
      <c r="CX541" s="8" t="str">
        <f t="shared" si="95"/>
        <v>No</v>
      </c>
      <c r="CY541" s="30" t="s">
        <v>11</v>
      </c>
      <c r="CZ541" s="30" t="s">
        <v>11</v>
      </c>
      <c r="DA541" s="31" t="s">
        <v>11</v>
      </c>
      <c r="DB541" s="31" t="s">
        <v>11</v>
      </c>
      <c r="DC541" s="8" t="str">
        <f t="shared" si="96"/>
        <v>No</v>
      </c>
      <c r="DD541" s="8" t="s">
        <v>11</v>
      </c>
      <c r="DE541" s="30" t="s">
        <v>11</v>
      </c>
      <c r="DF541" s="10">
        <f t="shared" si="98"/>
        <v>53.348399999999998</v>
      </c>
      <c r="DG541" s="9">
        <f>IF(S541&lt;Monitors!$H$4,(S541*Monitors!$I$4)+Monitors!$J$4,IF(S541&lt;Monitors!$H$5,(S541*Monitors!$I$5)+Monitors!$J$5,IF(S541&lt;Monitors!$H$6,(S541*Monitors!$I$6)+Monitors!$J$6,IF(S541&lt;Monitors!$H$7,(Monitors!$I$7*S541)+Monitors!$J$7,IF(S541&lt;Monitors!$H$8,(S541*Monitors!$I$8)+Monitors!$J$8,IF(S541&lt;Monitors!$H$9,(S541*Monitors!$I$9)+Monitors!$J$9,IF(S541&lt;Monitors!$H$10,(S541*Monitors!$I$10)+Monitors!$J$10,IF(S541&lt;Monitors!$H$11,(S541*Monitors!$I$11)+Monitors!$J$11,Monitors!$J$12))))))))</f>
        <v>37.9</v>
      </c>
      <c r="DH541" s="10">
        <f>$DF541-(Monitors!$B$4*'All Data'!$W541)</f>
        <v>40.634779999999999</v>
      </c>
      <c r="DI541" s="10">
        <f>IF($CX541="Yes",DH541-(Monitors!$E$4*(DG541+(Monitors!$B$4*'All Data'!$W541))),'All Data'!DH541)</f>
        <v>40.634779999999999</v>
      </c>
      <c r="DJ541" s="10">
        <f>IF(DD541="Yes",'All Data'!DI541-(DG541*Monitors!$C$4),'All Data'!DI541)</f>
        <v>40.634779999999999</v>
      </c>
      <c r="DK541" s="10">
        <f>IF($DE541="Yes",DJ541-(DG541*Monitors!$D$4),'All Data'!DJ541)</f>
        <v>40.634779999999999</v>
      </c>
      <c r="DL541" s="10">
        <f>IF($CZ541="Yes",DK541-Monitors!$C$7,'All Data'!DK541)</f>
        <v>40.634779999999999</v>
      </c>
      <c r="DM541" s="10">
        <f>IF($DA541="Yes",DL541-Monitors!$D$7,'All Data'!DL541)</f>
        <v>40.634779999999999</v>
      </c>
      <c r="DN541" s="10">
        <f>IF(DB541="Yes",DM541-((DG541+(W541*Monitors!$B$4))*Monitors!$F$4),'All Data'!DM541)</f>
        <v>40.634779999999999</v>
      </c>
      <c r="DO541" s="8" t="str">
        <f t="shared" si="99"/>
        <v>No</v>
      </c>
      <c r="DP541" s="10">
        <v>1.4541119999999998</v>
      </c>
      <c r="DQ541" s="10">
        <v>15.425887999999999</v>
      </c>
      <c r="DR541" s="10">
        <v>15.425887999999999</v>
      </c>
      <c r="DS541" s="9">
        <v>18.849310517355313</v>
      </c>
      <c r="DT541" s="9" t="s">
        <v>23</v>
      </c>
      <c r="DU541" s="14">
        <v>0</v>
      </c>
    </row>
    <row r="542" spans="1:125" ht="18" customHeight="1">
      <c r="A542" s="29">
        <v>541</v>
      </c>
      <c r="B542" s="29">
        <v>52</v>
      </c>
      <c r="C542" s="29">
        <v>1341</v>
      </c>
      <c r="D542" s="21">
        <v>41390</v>
      </c>
      <c r="E542" s="21">
        <v>41390</v>
      </c>
      <c r="F542" s="21">
        <v>41393</v>
      </c>
      <c r="G542" s="20" t="s">
        <v>4</v>
      </c>
      <c r="H542" s="20" t="s">
        <v>26</v>
      </c>
      <c r="I542" s="22">
        <v>6</v>
      </c>
      <c r="J542" s="20" t="s">
        <v>5</v>
      </c>
      <c r="K542" s="20" t="s">
        <v>26</v>
      </c>
      <c r="L542" s="20" t="s">
        <v>27</v>
      </c>
      <c r="M542" s="23" t="s">
        <v>27</v>
      </c>
      <c r="N542" s="23" t="s">
        <v>7</v>
      </c>
      <c r="O542" s="23" t="s">
        <v>26</v>
      </c>
      <c r="P542" s="24">
        <v>11.5</v>
      </c>
      <c r="Q542" s="24">
        <v>20.5</v>
      </c>
      <c r="R542" s="24">
        <v>23.8</v>
      </c>
      <c r="S542" s="24">
        <v>241.98</v>
      </c>
      <c r="T542" s="24">
        <v>1.78</v>
      </c>
      <c r="U542" s="24">
        <v>1080</v>
      </c>
      <c r="V542" s="24">
        <v>1920</v>
      </c>
      <c r="W542" s="24">
        <v>2.0739999999999998</v>
      </c>
      <c r="X542" s="23" t="s">
        <v>47</v>
      </c>
      <c r="Y542" s="23" t="s">
        <v>47</v>
      </c>
      <c r="Z542" s="24">
        <v>8569</v>
      </c>
      <c r="AA542" s="24">
        <v>60</v>
      </c>
      <c r="AB542" s="24">
        <v>170</v>
      </c>
      <c r="AC542" s="24">
        <v>160</v>
      </c>
      <c r="AD542" s="23" t="s">
        <v>28</v>
      </c>
      <c r="AE542" s="23" t="s">
        <v>23</v>
      </c>
      <c r="AF542" s="23" t="s">
        <v>11</v>
      </c>
      <c r="AG542" s="23" t="s">
        <v>26</v>
      </c>
      <c r="AH542" s="23" t="s">
        <v>26</v>
      </c>
      <c r="AI542" s="23" t="s">
        <v>12</v>
      </c>
      <c r="AJ542" s="23" t="s">
        <v>11</v>
      </c>
      <c r="AK542" s="23" t="s">
        <v>23</v>
      </c>
      <c r="AL542" s="23" t="s">
        <v>25</v>
      </c>
      <c r="AM542" s="23" t="s">
        <v>26</v>
      </c>
      <c r="AN542" s="23" t="s">
        <v>14</v>
      </c>
      <c r="AO542" s="23" t="s">
        <v>26</v>
      </c>
      <c r="AP542" s="23" t="s">
        <v>14</v>
      </c>
      <c r="AQ542" s="23" t="s">
        <v>26</v>
      </c>
      <c r="AR542" s="23"/>
      <c r="AS542" s="23" t="s">
        <v>25</v>
      </c>
      <c r="AT542" s="23" t="s">
        <v>26</v>
      </c>
      <c r="AU542" s="23" t="s">
        <v>14</v>
      </c>
      <c r="AV542" s="25" t="s">
        <v>26</v>
      </c>
      <c r="AW542" s="25" t="s">
        <v>26</v>
      </c>
      <c r="AX542" s="26">
        <v>23.8</v>
      </c>
      <c r="AY542" s="26">
        <v>241.98</v>
      </c>
      <c r="AZ542" s="25" t="s">
        <v>14</v>
      </c>
      <c r="BA542" s="25" t="s">
        <v>14</v>
      </c>
      <c r="BB542" s="23" t="s">
        <v>26</v>
      </c>
      <c r="BC542" s="23" t="s">
        <v>15</v>
      </c>
      <c r="BD542" s="23" t="s">
        <v>26</v>
      </c>
      <c r="BE542" s="23" t="s">
        <v>11</v>
      </c>
      <c r="BF542" s="23" t="s">
        <v>616</v>
      </c>
      <c r="BG542" s="23" t="s">
        <v>11</v>
      </c>
      <c r="BH542" s="23" t="s">
        <v>17</v>
      </c>
      <c r="BI542" s="23" t="s">
        <v>26</v>
      </c>
      <c r="BJ542" s="23"/>
      <c r="BK542" s="23" t="s">
        <v>11</v>
      </c>
      <c r="BL542" s="23" t="s">
        <v>11</v>
      </c>
      <c r="BM542" s="23" t="s">
        <v>11</v>
      </c>
      <c r="BN542" s="23"/>
      <c r="BO542" s="24">
        <v>15.5</v>
      </c>
      <c r="BP542" s="24">
        <v>351</v>
      </c>
      <c r="BQ542" s="24">
        <v>351</v>
      </c>
      <c r="BR542" s="24">
        <v>316</v>
      </c>
      <c r="BS542" s="24">
        <v>200</v>
      </c>
      <c r="BT542" s="23"/>
      <c r="BU542" s="23"/>
      <c r="BV542" s="24">
        <v>16.88</v>
      </c>
      <c r="BW542" s="24">
        <v>0.21</v>
      </c>
      <c r="BX542" s="23"/>
      <c r="BY542" s="24">
        <v>0.12</v>
      </c>
      <c r="BZ542" s="27">
        <v>0.21</v>
      </c>
      <c r="CA542" s="27">
        <v>0.12</v>
      </c>
      <c r="CB542" s="25"/>
      <c r="CC542" s="25"/>
      <c r="CD542" s="28">
        <v>16.95</v>
      </c>
      <c r="CE542" s="28">
        <v>0.22</v>
      </c>
      <c r="CF542" s="25"/>
      <c r="CG542" s="28">
        <v>0.15</v>
      </c>
      <c r="CH542" s="28">
        <v>22.96</v>
      </c>
      <c r="CI542" s="28">
        <v>0.5</v>
      </c>
      <c r="CJ542" s="28">
        <v>0.5</v>
      </c>
      <c r="CK542" s="28">
        <v>0</v>
      </c>
      <c r="CL542" s="28">
        <v>0</v>
      </c>
      <c r="CM542" s="28">
        <v>0.5</v>
      </c>
      <c r="CN542" s="25"/>
      <c r="CO542" s="28">
        <v>0</v>
      </c>
      <c r="CP542" s="30" t="s">
        <v>5</v>
      </c>
      <c r="CQ542" s="8">
        <f t="shared" si="89"/>
        <v>8570.9562773782945</v>
      </c>
      <c r="CR542" s="8">
        <f t="shared" si="90"/>
        <v>24</v>
      </c>
      <c r="CS542" s="8">
        <f t="shared" si="91"/>
        <v>2.5</v>
      </c>
      <c r="CT542" s="8">
        <f t="shared" si="92"/>
        <v>30</v>
      </c>
      <c r="CU542" s="8">
        <f t="shared" si="93"/>
        <v>300</v>
      </c>
      <c r="CV542" s="10">
        <f t="shared" si="94"/>
        <v>84934.98</v>
      </c>
      <c r="CW542" s="10">
        <f t="shared" si="97"/>
        <v>84.934979999999996</v>
      </c>
      <c r="CX542" s="8" t="str">
        <f t="shared" si="95"/>
        <v>No</v>
      </c>
      <c r="CY542" s="30" t="s">
        <v>11</v>
      </c>
      <c r="CZ542" s="30" t="s">
        <v>11</v>
      </c>
      <c r="DA542" s="31" t="s">
        <v>11</v>
      </c>
      <c r="DB542" s="31" t="s">
        <v>11</v>
      </c>
      <c r="DC542" s="8" t="str">
        <f t="shared" si="96"/>
        <v>No</v>
      </c>
      <c r="DD542" s="8" t="s">
        <v>11</v>
      </c>
      <c r="DE542" s="30" t="s">
        <v>11</v>
      </c>
      <c r="DF542" s="10">
        <f t="shared" si="98"/>
        <v>52.949819999999995</v>
      </c>
      <c r="DG542" s="9">
        <f>IF(S542&lt;Monitors!$H$4,(S542*Monitors!$I$4)+Monitors!$J$4,IF(S542&lt;Monitors!$H$5,(S542*Monitors!$I$5)+Monitors!$J$5,IF(S542&lt;Monitors!$H$6,(S542*Monitors!$I$6)+Monitors!$J$6,IF(S542&lt;Monitors!$H$7,(Monitors!$I$7*S542)+Monitors!$J$7,IF(S542&lt;Monitors!$H$8,(S542*Monitors!$I$8)+Monitors!$J$8,IF(S542&lt;Monitors!$H$9,(S542*Monitors!$I$9)+Monitors!$J$9,IF(S542&lt;Monitors!$H$10,(S542*Monitors!$I$10)+Monitors!$J$10,IF(S542&lt;Monitors!$H$11,(S542*Monitors!$I$11)+Monitors!$J$11,Monitors!$J$12))))))))</f>
        <v>41.396000000000001</v>
      </c>
      <c r="DH542" s="10">
        <f>$DF542-(Monitors!$B$4*'All Data'!$W542)</f>
        <v>40.236199999999997</v>
      </c>
      <c r="DI542" s="10">
        <f>IF($CX542="Yes",DH542-(Monitors!$E$4*(DG542+(Monitors!$B$4*'All Data'!$W542))),'All Data'!DH542)</f>
        <v>40.236199999999997</v>
      </c>
      <c r="DJ542" s="10">
        <f>IF(DD542="Yes",'All Data'!DI542-(DG542*Monitors!$C$4),'All Data'!DI542)</f>
        <v>40.236199999999997</v>
      </c>
      <c r="DK542" s="10">
        <f>IF($DE542="Yes",DJ542-(DG542*Monitors!$D$4),'All Data'!DJ542)</f>
        <v>40.236199999999997</v>
      </c>
      <c r="DL542" s="10">
        <f>IF($CZ542="Yes",DK542-Monitors!$C$7,'All Data'!DK542)</f>
        <v>40.236199999999997</v>
      </c>
      <c r="DM542" s="10">
        <f>IF($DA542="Yes",DL542-Monitors!$D$7,'All Data'!DL542)</f>
        <v>40.236199999999997</v>
      </c>
      <c r="DN542" s="10">
        <f>IF(DB542="Yes",DM542-((DG542+(W542*Monitors!$B$4))*Monitors!$F$4),'All Data'!DM542)</f>
        <v>40.236199999999997</v>
      </c>
      <c r="DO542" s="8" t="str">
        <f t="shared" si="99"/>
        <v>Yes</v>
      </c>
      <c r="DP542" s="10">
        <v>3.3973992000000002</v>
      </c>
      <c r="DQ542" s="10">
        <v>13.482600799999998</v>
      </c>
      <c r="DR542" s="10">
        <v>13.482600799999998</v>
      </c>
      <c r="DS542" s="9">
        <v>22.970035820344705</v>
      </c>
      <c r="DT542" s="9" t="s">
        <v>23</v>
      </c>
      <c r="DU542" s="14">
        <v>0</v>
      </c>
    </row>
    <row r="543" spans="1:125" ht="18" customHeight="1">
      <c r="A543" s="29">
        <v>542</v>
      </c>
      <c r="B543" s="29">
        <v>38</v>
      </c>
      <c r="C543" s="29">
        <v>1070</v>
      </c>
      <c r="D543" s="21">
        <v>41351</v>
      </c>
      <c r="E543" s="21">
        <v>41954</v>
      </c>
      <c r="F543" s="21">
        <v>41955</v>
      </c>
      <c r="G543" s="20" t="s">
        <v>4</v>
      </c>
      <c r="H543" s="20"/>
      <c r="I543" s="22">
        <v>6</v>
      </c>
      <c r="J543" s="20" t="s">
        <v>5</v>
      </c>
      <c r="K543" s="20"/>
      <c r="L543" s="20" t="s">
        <v>6</v>
      </c>
      <c r="M543" s="23"/>
      <c r="N543" s="23" t="s">
        <v>7</v>
      </c>
      <c r="O543" s="23"/>
      <c r="P543" s="24">
        <v>10.6</v>
      </c>
      <c r="Q543" s="24">
        <v>18.8</v>
      </c>
      <c r="R543" s="24">
        <v>21.5</v>
      </c>
      <c r="S543" s="24">
        <v>198.1</v>
      </c>
      <c r="T543" s="24">
        <v>1.78</v>
      </c>
      <c r="U543" s="24">
        <v>1080</v>
      </c>
      <c r="V543" s="24">
        <v>1920</v>
      </c>
      <c r="W543" s="24">
        <v>2.0739999999999998</v>
      </c>
      <c r="X543" s="23" t="s">
        <v>47</v>
      </c>
      <c r="Y543" s="23" t="s">
        <v>47</v>
      </c>
      <c r="Z543" s="24">
        <v>10469</v>
      </c>
      <c r="AA543" s="24">
        <v>60</v>
      </c>
      <c r="AB543" s="24">
        <v>170</v>
      </c>
      <c r="AC543" s="24">
        <v>160</v>
      </c>
      <c r="AD543" s="23" t="s">
        <v>10</v>
      </c>
      <c r="AE543" s="23" t="s">
        <v>11</v>
      </c>
      <c r="AF543" s="23" t="s">
        <v>11</v>
      </c>
      <c r="AG543" s="23"/>
      <c r="AH543" s="23"/>
      <c r="AI543" s="23" t="s">
        <v>12</v>
      </c>
      <c r="AJ543" s="23" t="s">
        <v>11</v>
      </c>
      <c r="AK543" s="23" t="s">
        <v>23</v>
      </c>
      <c r="AL543" s="23" t="s">
        <v>13</v>
      </c>
      <c r="AM543" s="23"/>
      <c r="AN543" s="23" t="s">
        <v>14</v>
      </c>
      <c r="AO543" s="23"/>
      <c r="AP543" s="23" t="s">
        <v>14</v>
      </c>
      <c r="AQ543" s="23"/>
      <c r="AR543" s="23"/>
      <c r="AS543" s="23" t="s">
        <v>13</v>
      </c>
      <c r="AT543" s="23"/>
      <c r="AU543" s="23" t="s">
        <v>14</v>
      </c>
      <c r="AV543" s="25"/>
      <c r="AW543" s="25"/>
      <c r="AX543" s="26">
        <v>21.5</v>
      </c>
      <c r="AY543" s="26">
        <v>198.1</v>
      </c>
      <c r="AZ543" s="25" t="s">
        <v>14</v>
      </c>
      <c r="BA543" s="25" t="s">
        <v>14</v>
      </c>
      <c r="BB543" s="23"/>
      <c r="BC543" s="23" t="s">
        <v>15</v>
      </c>
      <c r="BD543" s="23"/>
      <c r="BE543" s="23" t="s">
        <v>11</v>
      </c>
      <c r="BF543" s="23" t="s">
        <v>61</v>
      </c>
      <c r="BG543" s="23" t="s">
        <v>11</v>
      </c>
      <c r="BH543" s="23" t="s">
        <v>17</v>
      </c>
      <c r="BI543" s="23"/>
      <c r="BJ543" s="23" t="s">
        <v>272</v>
      </c>
      <c r="BK543" s="23" t="s">
        <v>11</v>
      </c>
      <c r="BL543" s="23" t="s">
        <v>11</v>
      </c>
      <c r="BM543" s="23"/>
      <c r="BN543" s="23"/>
      <c r="BO543" s="24">
        <v>22.7</v>
      </c>
      <c r="BP543" s="24">
        <v>248.8</v>
      </c>
      <c r="BQ543" s="24">
        <v>250</v>
      </c>
      <c r="BR543" s="24">
        <v>247.4</v>
      </c>
      <c r="BS543" s="24">
        <v>201</v>
      </c>
      <c r="BT543" s="23"/>
      <c r="BU543" s="23"/>
      <c r="BV543" s="24">
        <v>16.899999999999999</v>
      </c>
      <c r="BW543" s="24">
        <v>7.0000000000000007E-2</v>
      </c>
      <c r="BX543" s="23"/>
      <c r="BY543" s="24">
        <v>7.0000000000000007E-2</v>
      </c>
      <c r="BZ543" s="27">
        <v>7.0000000000000007E-2</v>
      </c>
      <c r="CA543" s="27">
        <v>7.0000000000000007E-2</v>
      </c>
      <c r="CB543" s="25"/>
      <c r="CC543" s="25"/>
      <c r="CD543" s="28">
        <v>17</v>
      </c>
      <c r="CE543" s="28">
        <v>0.1</v>
      </c>
      <c r="CF543" s="25"/>
      <c r="CG543" s="28">
        <v>0.09</v>
      </c>
      <c r="CH543" s="28">
        <v>21.1</v>
      </c>
      <c r="CI543" s="28">
        <v>0.5</v>
      </c>
      <c r="CJ543" s="28">
        <v>0.5</v>
      </c>
      <c r="CK543" s="25"/>
      <c r="CL543" s="25"/>
      <c r="CM543" s="28">
        <v>0.44</v>
      </c>
      <c r="CN543" s="25"/>
      <c r="CO543" s="28">
        <v>0</v>
      </c>
      <c r="CP543" s="30" t="s">
        <v>5</v>
      </c>
      <c r="CQ543" s="8">
        <f t="shared" si="89"/>
        <v>10469.459868753154</v>
      </c>
      <c r="CR543" s="8">
        <f t="shared" si="90"/>
        <v>22</v>
      </c>
      <c r="CS543" s="8">
        <f t="shared" si="91"/>
        <v>2.5</v>
      </c>
      <c r="CT543" s="8">
        <f t="shared" si="92"/>
        <v>30</v>
      </c>
      <c r="CU543" s="8">
        <f t="shared" si="93"/>
        <v>200</v>
      </c>
      <c r="CV543" s="10">
        <f t="shared" si="94"/>
        <v>49287.28</v>
      </c>
      <c r="CW543" s="10">
        <f t="shared" si="97"/>
        <v>49.287279999999996</v>
      </c>
      <c r="CX543" s="8" t="str">
        <f t="shared" si="95"/>
        <v>No</v>
      </c>
      <c r="CY543" s="30" t="s">
        <v>11</v>
      </c>
      <c r="CZ543" s="30" t="s">
        <v>11</v>
      </c>
      <c r="DA543" s="31" t="s">
        <v>11</v>
      </c>
      <c r="DB543" s="31" t="s">
        <v>11</v>
      </c>
      <c r="DC543" s="8" t="str">
        <f t="shared" si="96"/>
        <v>No</v>
      </c>
      <c r="DD543" s="8" t="s">
        <v>11</v>
      </c>
      <c r="DE543" s="30" t="s">
        <v>11</v>
      </c>
      <c r="DF543" s="10">
        <f t="shared" si="98"/>
        <v>52.213979999999985</v>
      </c>
      <c r="DG543" s="9">
        <f>IF(S543&lt;Monitors!$H$4,(S543*Monitors!$I$4)+Monitors!$J$4,IF(S543&lt;Monitors!$H$5,(S543*Monitors!$I$5)+Monitors!$J$5,IF(S543&lt;Monitors!$H$6,(S543*Monitors!$I$6)+Monitors!$J$6,IF(S543&lt;Monitors!$H$7,(Monitors!$I$7*S543)+Monitors!$J$7,IF(S543&lt;Monitors!$H$8,(S543*Monitors!$I$8)+Monitors!$J$8,IF(S543&lt;Monitors!$H$9,(S543*Monitors!$I$9)+Monitors!$J$9,IF(S543&lt;Monitors!$H$10,(S543*Monitors!$I$10)+Monitors!$J$10,IF(S543&lt;Monitors!$H$11,(S543*Monitors!$I$11)+Monitors!$J$11,Monitors!$J$12))))))))</f>
        <v>37.905000000000001</v>
      </c>
      <c r="DH543" s="10">
        <f>$DF543-(Monitors!$B$4*'All Data'!$W543)</f>
        <v>39.500359999999986</v>
      </c>
      <c r="DI543" s="10">
        <f>IF($CX543="Yes",DH543-(Monitors!$E$4*(DG543+(Monitors!$B$4*'All Data'!$W543))),'All Data'!DH543)</f>
        <v>39.500359999999986</v>
      </c>
      <c r="DJ543" s="10">
        <f>IF(DD543="Yes",'All Data'!DI543-(DG543*Monitors!$C$4),'All Data'!DI543)</f>
        <v>39.500359999999986</v>
      </c>
      <c r="DK543" s="10">
        <f>IF($DE543="Yes",DJ543-(DG543*Monitors!$D$4),'All Data'!DJ543)</f>
        <v>39.500359999999986</v>
      </c>
      <c r="DL543" s="10">
        <f>IF($CZ543="Yes",DK543-Monitors!$C$7,'All Data'!DK543)</f>
        <v>39.500359999999986</v>
      </c>
      <c r="DM543" s="10">
        <f>IF($DA543="Yes",DL543-Monitors!$D$7,'All Data'!DL543)</f>
        <v>39.500359999999986</v>
      </c>
      <c r="DN543" s="10">
        <f>IF(DB543="Yes",DM543-((DG543+(W543*Monitors!$B$4))*Monitors!$F$4),'All Data'!DM543)</f>
        <v>39.500359999999986</v>
      </c>
      <c r="DO543" s="8" t="str">
        <f t="shared" si="99"/>
        <v>No</v>
      </c>
      <c r="DP543" s="10">
        <v>1.9714912000000002</v>
      </c>
      <c r="DQ543" s="10">
        <v>14.928508799999998</v>
      </c>
      <c r="DR543" s="10">
        <v>14.928508799999998</v>
      </c>
      <c r="DS543" s="9">
        <v>18.858719441248546</v>
      </c>
      <c r="DT543" s="9" t="s">
        <v>23</v>
      </c>
      <c r="DU543" s="14">
        <v>0</v>
      </c>
    </row>
    <row r="544" spans="1:125" ht="18" customHeight="1">
      <c r="A544" s="29">
        <v>543</v>
      </c>
      <c r="B544" s="29">
        <v>13</v>
      </c>
      <c r="C544" s="29">
        <v>1278</v>
      </c>
      <c r="D544" s="21">
        <v>41953</v>
      </c>
      <c r="E544" s="21">
        <v>41904</v>
      </c>
      <c r="F544" s="21">
        <v>41906</v>
      </c>
      <c r="G544" s="20" t="s">
        <v>4</v>
      </c>
      <c r="H544" s="20" t="s">
        <v>26</v>
      </c>
      <c r="I544" s="22">
        <v>6</v>
      </c>
      <c r="J544" s="20" t="s">
        <v>5</v>
      </c>
      <c r="K544" s="20" t="s">
        <v>26</v>
      </c>
      <c r="L544" s="20" t="s">
        <v>6</v>
      </c>
      <c r="M544" s="23" t="s">
        <v>26</v>
      </c>
      <c r="N544" s="23" t="s">
        <v>7</v>
      </c>
      <c r="O544" s="23" t="s">
        <v>26</v>
      </c>
      <c r="P544" s="24">
        <v>11.5</v>
      </c>
      <c r="Q544" s="24">
        <v>20.5</v>
      </c>
      <c r="R544" s="24">
        <v>23.6</v>
      </c>
      <c r="S544" s="24">
        <v>236.92</v>
      </c>
      <c r="T544" s="24">
        <v>1.78</v>
      </c>
      <c r="U544" s="24">
        <v>1080</v>
      </c>
      <c r="V544" s="24">
        <v>1920</v>
      </c>
      <c r="W544" s="24">
        <v>2.0739999999999998</v>
      </c>
      <c r="X544" s="23" t="s">
        <v>47</v>
      </c>
      <c r="Y544" s="23" t="s">
        <v>47</v>
      </c>
      <c r="Z544" s="24">
        <v>8752</v>
      </c>
      <c r="AA544" s="24">
        <v>60</v>
      </c>
      <c r="AB544" s="24">
        <v>178</v>
      </c>
      <c r="AC544" s="24">
        <v>178</v>
      </c>
      <c r="AD544" s="23" t="s">
        <v>400</v>
      </c>
      <c r="AE544" s="23" t="s">
        <v>11</v>
      </c>
      <c r="AF544" s="23" t="s">
        <v>11</v>
      </c>
      <c r="AG544" s="23" t="s">
        <v>26</v>
      </c>
      <c r="AH544" s="23" t="s">
        <v>26</v>
      </c>
      <c r="AI544" s="23" t="s">
        <v>12</v>
      </c>
      <c r="AJ544" s="23" t="s">
        <v>11</v>
      </c>
      <c r="AK544" s="23" t="s">
        <v>23</v>
      </c>
      <c r="AL544" s="23" t="s">
        <v>13</v>
      </c>
      <c r="AM544" s="23" t="s">
        <v>26</v>
      </c>
      <c r="AN544" s="23" t="s">
        <v>14</v>
      </c>
      <c r="AO544" s="23" t="s">
        <v>14</v>
      </c>
      <c r="AP544" s="23" t="s">
        <v>14</v>
      </c>
      <c r="AQ544" s="23" t="s">
        <v>14</v>
      </c>
      <c r="AR544" s="23"/>
      <c r="AS544" s="23" t="s">
        <v>13</v>
      </c>
      <c r="AT544" s="23" t="s">
        <v>26</v>
      </c>
      <c r="AU544" s="23" t="s">
        <v>14</v>
      </c>
      <c r="AV544" s="25" t="s">
        <v>14</v>
      </c>
      <c r="AW544" s="25" t="s">
        <v>14</v>
      </c>
      <c r="AX544" s="26">
        <v>23.6</v>
      </c>
      <c r="AY544" s="26">
        <v>236.92</v>
      </c>
      <c r="AZ544" s="25" t="s">
        <v>14</v>
      </c>
      <c r="BA544" s="25" t="s">
        <v>14</v>
      </c>
      <c r="BB544" s="23" t="s">
        <v>14</v>
      </c>
      <c r="BC544" s="23" t="s">
        <v>15</v>
      </c>
      <c r="BD544" s="23" t="s">
        <v>26</v>
      </c>
      <c r="BE544" s="23" t="s">
        <v>11</v>
      </c>
      <c r="BF544" s="23" t="s">
        <v>291</v>
      </c>
      <c r="BG544" s="23" t="s">
        <v>11</v>
      </c>
      <c r="BH544" s="23" t="s">
        <v>17</v>
      </c>
      <c r="BI544" s="23" t="s">
        <v>14</v>
      </c>
      <c r="BJ544" s="23"/>
      <c r="BK544" s="23" t="s">
        <v>11</v>
      </c>
      <c r="BL544" s="23" t="s">
        <v>11</v>
      </c>
      <c r="BM544" s="23" t="s">
        <v>11</v>
      </c>
      <c r="BN544" s="23"/>
      <c r="BO544" s="24">
        <v>5.8</v>
      </c>
      <c r="BP544" s="24">
        <v>266.8</v>
      </c>
      <c r="BQ544" s="24">
        <v>250</v>
      </c>
      <c r="BR544" s="24">
        <v>215.9</v>
      </c>
      <c r="BS544" s="24">
        <v>200</v>
      </c>
      <c r="BT544" s="23"/>
      <c r="BU544" s="23"/>
      <c r="BV544" s="24">
        <v>16.899999999999999</v>
      </c>
      <c r="BW544" s="24">
        <v>0.31</v>
      </c>
      <c r="BX544" s="23"/>
      <c r="BY544" s="24">
        <v>0.19</v>
      </c>
      <c r="BZ544" s="27">
        <v>0.31</v>
      </c>
      <c r="CA544" s="27">
        <v>0.19</v>
      </c>
      <c r="CB544" s="25"/>
      <c r="CC544" s="25"/>
      <c r="CD544" s="28">
        <v>16.899999999999999</v>
      </c>
      <c r="CE544" s="28">
        <v>0.37</v>
      </c>
      <c r="CF544" s="25"/>
      <c r="CG544" s="28">
        <v>0.26</v>
      </c>
      <c r="CH544" s="28">
        <v>22.66</v>
      </c>
      <c r="CI544" s="28">
        <v>0.5</v>
      </c>
      <c r="CJ544" s="28">
        <v>0.5</v>
      </c>
      <c r="CK544" s="28">
        <v>0</v>
      </c>
      <c r="CL544" s="28">
        <v>0</v>
      </c>
      <c r="CM544" s="28">
        <v>0.5</v>
      </c>
      <c r="CN544" s="25"/>
      <c r="CO544" s="28">
        <v>0</v>
      </c>
      <c r="CP544" s="30" t="s">
        <v>5</v>
      </c>
      <c r="CQ544" s="8">
        <f t="shared" si="89"/>
        <v>8754.009792334964</v>
      </c>
      <c r="CR544" s="8">
        <f t="shared" si="90"/>
        <v>24</v>
      </c>
      <c r="CS544" s="8">
        <f t="shared" si="91"/>
        <v>2.5</v>
      </c>
      <c r="CT544" s="8">
        <f t="shared" si="92"/>
        <v>30</v>
      </c>
      <c r="CU544" s="8">
        <f t="shared" si="93"/>
        <v>200</v>
      </c>
      <c r="CV544" s="10">
        <f t="shared" si="94"/>
        <v>63210.256000000001</v>
      </c>
      <c r="CW544" s="10">
        <f t="shared" si="97"/>
        <v>63.210256000000001</v>
      </c>
      <c r="CX544" s="8" t="str">
        <f t="shared" si="95"/>
        <v>No</v>
      </c>
      <c r="CY544" s="30" t="s">
        <v>11</v>
      </c>
      <c r="CZ544" s="30" t="s">
        <v>11</v>
      </c>
      <c r="DA544" s="31" t="s">
        <v>11</v>
      </c>
      <c r="DB544" s="31" t="s">
        <v>11</v>
      </c>
      <c r="DC544" s="8" t="str">
        <f t="shared" si="96"/>
        <v>No</v>
      </c>
      <c r="DD544" s="8" t="s">
        <v>11</v>
      </c>
      <c r="DE544" s="30" t="s">
        <v>11</v>
      </c>
      <c r="DF544" s="10">
        <f t="shared" si="98"/>
        <v>53.580539999999992</v>
      </c>
      <c r="DG544" s="9">
        <f>IF(S544&lt;Monitors!$H$4,(S544*Monitors!$I$4)+Monitors!$J$4,IF(S544&lt;Monitors!$H$5,(S544*Monitors!$I$5)+Monitors!$J$5,IF(S544&lt;Monitors!$H$6,(S544*Monitors!$I$6)+Monitors!$J$6,IF(S544&lt;Monitors!$H$7,(Monitors!$I$7*S544)+Monitors!$J$7,IF(S544&lt;Monitors!$H$8,(S544*Monitors!$I$8)+Monitors!$J$8,IF(S544&lt;Monitors!$H$9,(S544*Monitors!$I$9)+Monitors!$J$9,IF(S544&lt;Monitors!$H$10,(S544*Monitors!$I$10)+Monitors!$J$10,IF(S544&lt;Monitors!$H$11,(S544*Monitors!$I$11)+Monitors!$J$11,Monitors!$J$12))))))))</f>
        <v>40.384</v>
      </c>
      <c r="DH544" s="10">
        <f>$DF544-(Monitors!$B$4*'All Data'!$W544)</f>
        <v>40.866919999999993</v>
      </c>
      <c r="DI544" s="10">
        <f>IF($CX544="Yes",DH544-(Monitors!$E$4*(DG544+(Monitors!$B$4*'All Data'!$W544))),'All Data'!DH544)</f>
        <v>40.866919999999993</v>
      </c>
      <c r="DJ544" s="10">
        <f>IF(DD544="Yes",'All Data'!DI544-(DG544*Monitors!$C$4),'All Data'!DI544)</f>
        <v>40.866919999999993</v>
      </c>
      <c r="DK544" s="10">
        <f>IF($DE544="Yes",DJ544-(DG544*Monitors!$D$4),'All Data'!DJ544)</f>
        <v>40.866919999999993</v>
      </c>
      <c r="DL544" s="10">
        <f>IF($CZ544="Yes",DK544-Monitors!$C$7,'All Data'!DK544)</f>
        <v>40.866919999999993</v>
      </c>
      <c r="DM544" s="10">
        <f>IF($DA544="Yes",DL544-Monitors!$D$7,'All Data'!DL544)</f>
        <v>40.866919999999993</v>
      </c>
      <c r="DN544" s="10">
        <f>IF(DB544="Yes",DM544-((DG544+(W544*Monitors!$B$4))*Monitors!$F$4),'All Data'!DM544)</f>
        <v>40.866919999999993</v>
      </c>
      <c r="DO544" s="8" t="str">
        <f t="shared" si="99"/>
        <v>No</v>
      </c>
      <c r="DP544" s="10">
        <v>2.5284102400000004</v>
      </c>
      <c r="DQ544" s="10">
        <v>14.371589759999999</v>
      </c>
      <c r="DR544" s="10">
        <v>14.371589759999999</v>
      </c>
      <c r="DS544" s="9">
        <v>22.497850054448531</v>
      </c>
      <c r="DT544" s="9" t="s">
        <v>23</v>
      </c>
      <c r="DU544" s="14">
        <v>0</v>
      </c>
    </row>
    <row r="545" spans="1:125" ht="18" customHeight="1">
      <c r="A545" s="29">
        <v>544</v>
      </c>
      <c r="B545" s="29">
        <v>5</v>
      </c>
      <c r="C545" s="29">
        <v>797</v>
      </c>
      <c r="D545" s="21">
        <v>41993</v>
      </c>
      <c r="E545" s="21">
        <v>41962</v>
      </c>
      <c r="F545" s="21">
        <v>41982</v>
      </c>
      <c r="G545" s="20" t="s">
        <v>4</v>
      </c>
      <c r="H545" s="20"/>
      <c r="I545" s="22">
        <v>6</v>
      </c>
      <c r="J545" s="20" t="s">
        <v>5</v>
      </c>
      <c r="K545" s="20"/>
      <c r="L545" s="20" t="s">
        <v>49</v>
      </c>
      <c r="M545" s="23"/>
      <c r="N545" s="23" t="s">
        <v>7</v>
      </c>
      <c r="O545" s="23"/>
      <c r="P545" s="24">
        <v>11.7</v>
      </c>
      <c r="Q545" s="24">
        <v>20.7</v>
      </c>
      <c r="R545" s="24">
        <v>23.8</v>
      </c>
      <c r="S545" s="24">
        <v>242.18</v>
      </c>
      <c r="T545" s="24">
        <v>1.78</v>
      </c>
      <c r="U545" s="24">
        <v>1080</v>
      </c>
      <c r="V545" s="24">
        <v>1920</v>
      </c>
      <c r="W545" s="24">
        <v>2.0739999999999998</v>
      </c>
      <c r="X545" s="23" t="s">
        <v>47</v>
      </c>
      <c r="Y545" s="23" t="s">
        <v>47</v>
      </c>
      <c r="Z545" s="24">
        <v>8564</v>
      </c>
      <c r="AA545" s="24">
        <v>60</v>
      </c>
      <c r="AB545" s="24">
        <v>178</v>
      </c>
      <c r="AC545" s="24">
        <v>178</v>
      </c>
      <c r="AD545" s="23" t="s">
        <v>85</v>
      </c>
      <c r="AE545" s="23" t="s">
        <v>11</v>
      </c>
      <c r="AF545" s="23" t="s">
        <v>11</v>
      </c>
      <c r="AG545" s="23"/>
      <c r="AH545" s="23"/>
      <c r="AI545" s="23" t="s">
        <v>57</v>
      </c>
      <c r="AJ545" s="23" t="s">
        <v>11</v>
      </c>
      <c r="AK545" s="23" t="s">
        <v>11</v>
      </c>
      <c r="AL545" s="23" t="s">
        <v>51</v>
      </c>
      <c r="AM545" s="23"/>
      <c r="AN545" s="23" t="s">
        <v>14</v>
      </c>
      <c r="AO545" s="23"/>
      <c r="AP545" s="23" t="s">
        <v>36</v>
      </c>
      <c r="AQ545" s="23"/>
      <c r="AR545" s="23"/>
      <c r="AS545" s="23" t="s">
        <v>51</v>
      </c>
      <c r="AT545" s="23"/>
      <c r="AU545" s="23" t="s">
        <v>14</v>
      </c>
      <c r="AV545" s="25"/>
      <c r="AW545" s="25"/>
      <c r="AX545" s="26">
        <v>23.8</v>
      </c>
      <c r="AY545" s="26">
        <v>242.18</v>
      </c>
      <c r="AZ545" s="25" t="s">
        <v>14</v>
      </c>
      <c r="BA545" s="25" t="s">
        <v>14</v>
      </c>
      <c r="BB545" s="23"/>
      <c r="BC545" s="23" t="s">
        <v>15</v>
      </c>
      <c r="BD545" s="23"/>
      <c r="BE545" s="23" t="s">
        <v>11</v>
      </c>
      <c r="BF545" s="23" t="s">
        <v>148</v>
      </c>
      <c r="BG545" s="23" t="s">
        <v>11</v>
      </c>
      <c r="BH545" s="23" t="s">
        <v>17</v>
      </c>
      <c r="BI545" s="23"/>
      <c r="BJ545" s="23" t="s">
        <v>18</v>
      </c>
      <c r="BK545" s="23" t="s">
        <v>11</v>
      </c>
      <c r="BL545" s="23" t="s">
        <v>11</v>
      </c>
      <c r="BM545" s="23"/>
      <c r="BN545" s="23"/>
      <c r="BO545" s="24">
        <v>42.3</v>
      </c>
      <c r="BP545" s="24">
        <v>242.6</v>
      </c>
      <c r="BQ545" s="24">
        <v>240</v>
      </c>
      <c r="BR545" s="24">
        <v>203.9</v>
      </c>
      <c r="BS545" s="24">
        <v>200.7</v>
      </c>
      <c r="BT545" s="23"/>
      <c r="BU545" s="23"/>
      <c r="BV545" s="24">
        <v>16.91</v>
      </c>
      <c r="BW545" s="24">
        <v>0.23</v>
      </c>
      <c r="BX545" s="23"/>
      <c r="BY545" s="24">
        <v>0.16</v>
      </c>
      <c r="BZ545" s="27">
        <v>0.23</v>
      </c>
      <c r="CA545" s="27">
        <v>0.16</v>
      </c>
      <c r="CB545" s="25"/>
      <c r="CC545" s="25"/>
      <c r="CD545" s="28">
        <v>17.07</v>
      </c>
      <c r="CE545" s="28">
        <v>0.27</v>
      </c>
      <c r="CF545" s="25"/>
      <c r="CG545" s="28">
        <v>0.2</v>
      </c>
      <c r="CH545" s="28">
        <v>22.97</v>
      </c>
      <c r="CI545" s="28">
        <v>0.5</v>
      </c>
      <c r="CJ545" s="28">
        <v>0.5</v>
      </c>
      <c r="CK545" s="25"/>
      <c r="CL545" s="25"/>
      <c r="CM545" s="28">
        <v>0.43</v>
      </c>
      <c r="CN545" s="25"/>
      <c r="CO545" s="28">
        <v>0</v>
      </c>
      <c r="CP545" s="30" t="s">
        <v>5</v>
      </c>
      <c r="CQ545" s="8">
        <f t="shared" si="89"/>
        <v>8563.8781071929952</v>
      </c>
      <c r="CR545" s="8">
        <f t="shared" si="90"/>
        <v>24</v>
      </c>
      <c r="CS545" s="8">
        <f t="shared" si="91"/>
        <v>2.5</v>
      </c>
      <c r="CT545" s="8">
        <f t="shared" si="92"/>
        <v>30</v>
      </c>
      <c r="CU545" s="8">
        <f t="shared" si="93"/>
        <v>200</v>
      </c>
      <c r="CV545" s="10">
        <f t="shared" si="94"/>
        <v>58752.868000000002</v>
      </c>
      <c r="CW545" s="10">
        <f t="shared" si="97"/>
        <v>58.752867999999999</v>
      </c>
      <c r="CX545" s="8" t="str">
        <f t="shared" si="95"/>
        <v>No</v>
      </c>
      <c r="CY545" s="30" t="s">
        <v>11</v>
      </c>
      <c r="CZ545" s="30" t="s">
        <v>11</v>
      </c>
      <c r="DA545" s="31" t="s">
        <v>11</v>
      </c>
      <c r="DB545" s="31" t="s">
        <v>11</v>
      </c>
      <c r="DC545" s="8" t="str">
        <f t="shared" si="96"/>
        <v>No</v>
      </c>
      <c r="DD545" s="8" t="s">
        <v>11</v>
      </c>
      <c r="DE545" s="30" t="s">
        <v>11</v>
      </c>
      <c r="DF545" s="10">
        <f t="shared" si="98"/>
        <v>53.15567999999999</v>
      </c>
      <c r="DG545" s="9">
        <f>IF(S545&lt;Monitors!$H$4,(S545*Monitors!$I$4)+Monitors!$J$4,IF(S545&lt;Monitors!$H$5,(S545*Monitors!$I$5)+Monitors!$J$5,IF(S545&lt;Monitors!$H$6,(S545*Monitors!$I$6)+Monitors!$J$6,IF(S545&lt;Monitors!$H$7,(Monitors!$I$7*S545)+Monitors!$J$7,IF(S545&lt;Monitors!$H$8,(S545*Monitors!$I$8)+Monitors!$J$8,IF(S545&lt;Monitors!$H$9,(S545*Monitors!$I$9)+Monitors!$J$9,IF(S545&lt;Monitors!$H$10,(S545*Monitors!$I$10)+Monitors!$J$10,IF(S545&lt;Monitors!$H$11,(S545*Monitors!$I$11)+Monitors!$J$11,Monitors!$J$12))))))))</f>
        <v>41.436000000000007</v>
      </c>
      <c r="DH545" s="10">
        <f>$DF545-(Monitors!$B$4*'All Data'!$W545)</f>
        <v>40.442059999999991</v>
      </c>
      <c r="DI545" s="10">
        <f>IF($CX545="Yes",DH545-(Monitors!$E$4*(DG545+(Monitors!$B$4*'All Data'!$W545))),'All Data'!DH545)</f>
        <v>40.442059999999991</v>
      </c>
      <c r="DJ545" s="10">
        <f>IF(DD545="Yes",'All Data'!DI545-(DG545*Monitors!$C$4),'All Data'!DI545)</f>
        <v>40.442059999999991</v>
      </c>
      <c r="DK545" s="10">
        <f>IF($DE545="Yes",DJ545-(DG545*Monitors!$D$4),'All Data'!DJ545)</f>
        <v>40.442059999999991</v>
      </c>
      <c r="DL545" s="10">
        <f>IF($CZ545="Yes",DK545-Monitors!$C$7,'All Data'!DK545)</f>
        <v>40.442059999999991</v>
      </c>
      <c r="DM545" s="10">
        <f>IF($DA545="Yes",DL545-Monitors!$D$7,'All Data'!DL545)</f>
        <v>40.442059999999991</v>
      </c>
      <c r="DN545" s="10">
        <f>IF(DB545="Yes",DM545-((DG545+(W545*Monitors!$B$4))*Monitors!$F$4),'All Data'!DM545)</f>
        <v>40.442059999999991</v>
      </c>
      <c r="DO545" s="8" t="str">
        <f t="shared" si="99"/>
        <v>Yes</v>
      </c>
      <c r="DP545" s="10">
        <v>2.3501147200000001</v>
      </c>
      <c r="DQ545" s="10">
        <v>14.55988528</v>
      </c>
      <c r="DR545" s="10">
        <v>14.55988528</v>
      </c>
      <c r="DS545" s="9">
        <v>22.988688191752395</v>
      </c>
      <c r="DT545" s="9" t="s">
        <v>23</v>
      </c>
      <c r="DU545" s="14">
        <v>0</v>
      </c>
    </row>
    <row r="546" spans="1:125" ht="18" customHeight="1">
      <c r="A546" s="29">
        <v>545</v>
      </c>
      <c r="B546" s="29">
        <v>21</v>
      </c>
      <c r="C546" s="29">
        <v>204</v>
      </c>
      <c r="D546" s="21">
        <v>41869</v>
      </c>
      <c r="E546" s="21">
        <v>41876</v>
      </c>
      <c r="F546" s="21">
        <v>41883</v>
      </c>
      <c r="G546" s="20" t="s">
        <v>182</v>
      </c>
      <c r="H546" s="20" t="s">
        <v>1173</v>
      </c>
      <c r="I546" s="22">
        <v>6</v>
      </c>
      <c r="J546" s="20" t="s">
        <v>5</v>
      </c>
      <c r="K546" s="20" t="s">
        <v>26</v>
      </c>
      <c r="L546" s="20" t="s">
        <v>6</v>
      </c>
      <c r="M546" s="23" t="s">
        <v>26</v>
      </c>
      <c r="N546" s="23" t="s">
        <v>7</v>
      </c>
      <c r="O546" s="23" t="s">
        <v>26</v>
      </c>
      <c r="P546" s="24">
        <v>11.3</v>
      </c>
      <c r="Q546" s="24">
        <v>20</v>
      </c>
      <c r="R546" s="24">
        <v>23</v>
      </c>
      <c r="S546" s="24">
        <v>226</v>
      </c>
      <c r="T546" s="24">
        <v>1.78</v>
      </c>
      <c r="U546" s="24">
        <v>1080</v>
      </c>
      <c r="V546" s="24">
        <v>1920</v>
      </c>
      <c r="W546" s="24">
        <v>2.0739999999999998</v>
      </c>
      <c r="X546" s="23" t="s">
        <v>47</v>
      </c>
      <c r="Y546" s="23" t="s">
        <v>47</v>
      </c>
      <c r="Z546" s="24">
        <v>9177</v>
      </c>
      <c r="AA546" s="24">
        <v>60</v>
      </c>
      <c r="AB546" s="24">
        <v>160</v>
      </c>
      <c r="AC546" s="24">
        <v>160</v>
      </c>
      <c r="AD546" s="23" t="s">
        <v>300</v>
      </c>
      <c r="AE546" s="23" t="s">
        <v>23</v>
      </c>
      <c r="AF546" s="23" t="s">
        <v>11</v>
      </c>
      <c r="AG546" s="23" t="s">
        <v>26</v>
      </c>
      <c r="AH546" s="23" t="s">
        <v>26</v>
      </c>
      <c r="AI546" s="23" t="s">
        <v>12</v>
      </c>
      <c r="AJ546" s="23" t="s">
        <v>23</v>
      </c>
      <c r="AK546" s="23" t="s">
        <v>23</v>
      </c>
      <c r="AL546" s="23" t="s">
        <v>129</v>
      </c>
      <c r="AM546" s="23" t="s">
        <v>26</v>
      </c>
      <c r="AN546" s="23" t="s">
        <v>14</v>
      </c>
      <c r="AO546" s="23" t="s">
        <v>26</v>
      </c>
      <c r="AP546" s="23" t="s">
        <v>14</v>
      </c>
      <c r="AQ546" s="23" t="s">
        <v>26</v>
      </c>
      <c r="AR546" s="23"/>
      <c r="AS546" s="23" t="s">
        <v>129</v>
      </c>
      <c r="AT546" s="23" t="s">
        <v>26</v>
      </c>
      <c r="AU546" s="23" t="s">
        <v>14</v>
      </c>
      <c r="AV546" s="25" t="s">
        <v>26</v>
      </c>
      <c r="AW546" s="25" t="s">
        <v>26</v>
      </c>
      <c r="AX546" s="26">
        <v>23</v>
      </c>
      <c r="AY546" s="26">
        <v>226</v>
      </c>
      <c r="AZ546" s="25" t="s">
        <v>14</v>
      </c>
      <c r="BA546" s="25" t="s">
        <v>14</v>
      </c>
      <c r="BB546" s="23" t="s">
        <v>26</v>
      </c>
      <c r="BC546" s="23" t="s">
        <v>15</v>
      </c>
      <c r="BD546" s="23" t="s">
        <v>26</v>
      </c>
      <c r="BE546" s="23" t="s">
        <v>11</v>
      </c>
      <c r="BF546" s="23" t="s">
        <v>578</v>
      </c>
      <c r="BG546" s="23" t="s">
        <v>11</v>
      </c>
      <c r="BH546" s="23" t="s">
        <v>17</v>
      </c>
      <c r="BI546" s="23" t="s">
        <v>26</v>
      </c>
      <c r="BJ546" s="23"/>
      <c r="BK546" s="23" t="s">
        <v>11</v>
      </c>
      <c r="BL546" s="23" t="s">
        <v>11</v>
      </c>
      <c r="BM546" s="23" t="s">
        <v>11</v>
      </c>
      <c r="BN546" s="23"/>
      <c r="BO546" s="24">
        <v>0</v>
      </c>
      <c r="BP546" s="24">
        <v>260</v>
      </c>
      <c r="BQ546" s="24">
        <v>240.9</v>
      </c>
      <c r="BR546" s="24">
        <v>232</v>
      </c>
      <c r="BS546" s="24">
        <v>200</v>
      </c>
      <c r="BT546" s="23"/>
      <c r="BU546" s="23"/>
      <c r="BV546" s="24">
        <v>16.920000000000002</v>
      </c>
      <c r="BW546" s="24">
        <v>0.35</v>
      </c>
      <c r="BX546" s="23"/>
      <c r="BY546" s="24">
        <v>0.17</v>
      </c>
      <c r="BZ546" s="27">
        <v>0.35</v>
      </c>
      <c r="CA546" s="27">
        <v>0.17</v>
      </c>
      <c r="CB546" s="25"/>
      <c r="CC546" s="25"/>
      <c r="CD546" s="28">
        <v>16.93</v>
      </c>
      <c r="CE546" s="28">
        <v>0.35</v>
      </c>
      <c r="CF546" s="25"/>
      <c r="CG546" s="28">
        <v>0.18</v>
      </c>
      <c r="CH546" s="28">
        <v>22</v>
      </c>
      <c r="CI546" s="28">
        <v>0.5</v>
      </c>
      <c r="CJ546" s="28">
        <v>0.5</v>
      </c>
      <c r="CK546" s="28">
        <v>0</v>
      </c>
      <c r="CL546" s="28">
        <v>0</v>
      </c>
      <c r="CM546" s="28">
        <v>0.5</v>
      </c>
      <c r="CN546" s="25"/>
      <c r="CO546" s="28">
        <v>0</v>
      </c>
      <c r="CP546" s="30" t="s">
        <v>5</v>
      </c>
      <c r="CQ546" s="8">
        <f t="shared" si="89"/>
        <v>9176.9911504424763</v>
      </c>
      <c r="CR546" s="8">
        <f t="shared" si="90"/>
        <v>24</v>
      </c>
      <c r="CS546" s="8">
        <f t="shared" si="91"/>
        <v>2.5</v>
      </c>
      <c r="CT546" s="8">
        <f t="shared" si="92"/>
        <v>30</v>
      </c>
      <c r="CU546" s="8">
        <f t="shared" si="93"/>
        <v>200</v>
      </c>
      <c r="CV546" s="10">
        <f t="shared" si="94"/>
        <v>58760</v>
      </c>
      <c r="CW546" s="10">
        <f t="shared" si="97"/>
        <v>58.76</v>
      </c>
      <c r="CX546" s="8" t="str">
        <f t="shared" si="95"/>
        <v>No</v>
      </c>
      <c r="CY546" s="30" t="s">
        <v>11</v>
      </c>
      <c r="CZ546" s="30" t="s">
        <v>11</v>
      </c>
      <c r="DA546" s="31" t="s">
        <v>11</v>
      </c>
      <c r="DB546" s="31" t="s">
        <v>11</v>
      </c>
      <c r="DC546" s="8" t="str">
        <f t="shared" si="96"/>
        <v>No</v>
      </c>
      <c r="DD546" s="8" t="s">
        <v>11</v>
      </c>
      <c r="DE546" s="30" t="s">
        <v>11</v>
      </c>
      <c r="DF546" s="10">
        <f t="shared" si="98"/>
        <v>53.869620000000005</v>
      </c>
      <c r="DG546" s="9">
        <f>IF(S546&lt;Monitors!$H$4,(S546*Monitors!$I$4)+Monitors!$J$4,IF(S546&lt;Monitors!$H$5,(S546*Monitors!$I$5)+Monitors!$J$5,IF(S546&lt;Monitors!$H$6,(S546*Monitors!$I$6)+Monitors!$J$6,IF(S546&lt;Monitors!$H$7,(Monitors!$I$7*S546)+Monitors!$J$7,IF(S546&lt;Monitors!$H$8,(S546*Monitors!$I$8)+Monitors!$J$8,IF(S546&lt;Monitors!$H$9,(S546*Monitors!$I$9)+Monitors!$J$9,IF(S546&lt;Monitors!$H$10,(S546*Monitors!$I$10)+Monitors!$J$10,IF(S546&lt;Monitors!$H$11,(S546*Monitors!$I$11)+Monitors!$J$11,Monitors!$J$12))))))))</f>
        <v>38.866666666666667</v>
      </c>
      <c r="DH546" s="10">
        <f>$DF546-(Monitors!$B$4*'All Data'!$W546)</f>
        <v>41.156000000000006</v>
      </c>
      <c r="DI546" s="10">
        <f>IF($CX546="Yes",DH546-(Monitors!$E$4*(DG546+(Monitors!$B$4*'All Data'!$W546))),'All Data'!DH546)</f>
        <v>41.156000000000006</v>
      </c>
      <c r="DJ546" s="10">
        <f>IF(DD546="Yes",'All Data'!DI546-(DG546*Monitors!$C$4),'All Data'!DI546)</f>
        <v>41.156000000000006</v>
      </c>
      <c r="DK546" s="10">
        <f>IF($DE546="Yes",DJ546-(DG546*Monitors!$D$4),'All Data'!DJ546)</f>
        <v>41.156000000000006</v>
      </c>
      <c r="DL546" s="10">
        <f>IF($CZ546="Yes",DK546-Monitors!$C$7,'All Data'!DK546)</f>
        <v>41.156000000000006</v>
      </c>
      <c r="DM546" s="10">
        <f>IF($DA546="Yes",DL546-Monitors!$D$7,'All Data'!DL546)</f>
        <v>41.156000000000006</v>
      </c>
      <c r="DN546" s="10">
        <f>IF(DB546="Yes",DM546-((DG546+(W546*Monitors!$B$4))*Monitors!$F$4),'All Data'!DM546)</f>
        <v>41.156000000000006</v>
      </c>
      <c r="DO546" s="8" t="str">
        <f t="shared" si="99"/>
        <v>No</v>
      </c>
      <c r="DP546" s="10">
        <v>2.3504</v>
      </c>
      <c r="DQ546" s="10">
        <v>14.569600000000001</v>
      </c>
      <c r="DR546" s="10">
        <v>14.569600000000001</v>
      </c>
      <c r="DS546" s="9">
        <v>21.47703682392364</v>
      </c>
      <c r="DT546" s="9" t="s">
        <v>23</v>
      </c>
      <c r="DU546" s="14">
        <v>0</v>
      </c>
    </row>
    <row r="547" spans="1:125" ht="18" customHeight="1">
      <c r="A547" s="29">
        <v>546</v>
      </c>
      <c r="B547" s="29">
        <v>21</v>
      </c>
      <c r="C547" s="29">
        <v>205</v>
      </c>
      <c r="D547" s="21">
        <v>41869</v>
      </c>
      <c r="E547" s="21">
        <v>42051</v>
      </c>
      <c r="F547" s="21">
        <v>42065</v>
      </c>
      <c r="G547" s="20" t="s">
        <v>233</v>
      </c>
      <c r="H547" s="20" t="s">
        <v>26</v>
      </c>
      <c r="I547" s="22">
        <v>6</v>
      </c>
      <c r="J547" s="20" t="s">
        <v>5</v>
      </c>
      <c r="K547" s="20" t="s">
        <v>26</v>
      </c>
      <c r="L547" s="20" t="s">
        <v>6</v>
      </c>
      <c r="M547" s="23" t="s">
        <v>26</v>
      </c>
      <c r="N547" s="23" t="s">
        <v>7</v>
      </c>
      <c r="O547" s="23" t="s">
        <v>26</v>
      </c>
      <c r="P547" s="24">
        <v>11.3</v>
      </c>
      <c r="Q547" s="24">
        <v>20</v>
      </c>
      <c r="R547" s="24">
        <v>23</v>
      </c>
      <c r="S547" s="24">
        <v>226</v>
      </c>
      <c r="T547" s="24">
        <v>1.78</v>
      </c>
      <c r="U547" s="24">
        <v>1080</v>
      </c>
      <c r="V547" s="24">
        <v>1920</v>
      </c>
      <c r="W547" s="24">
        <v>2.0739999999999998</v>
      </c>
      <c r="X547" s="23" t="s">
        <v>47</v>
      </c>
      <c r="Y547" s="23" t="s">
        <v>47</v>
      </c>
      <c r="Z547" s="24">
        <v>9177</v>
      </c>
      <c r="AA547" s="24">
        <v>60</v>
      </c>
      <c r="AB547" s="24">
        <v>160</v>
      </c>
      <c r="AC547" s="24">
        <v>160</v>
      </c>
      <c r="AD547" s="23" t="s">
        <v>300</v>
      </c>
      <c r="AE547" s="23" t="s">
        <v>23</v>
      </c>
      <c r="AF547" s="23" t="s">
        <v>11</v>
      </c>
      <c r="AG547" s="23" t="s">
        <v>26</v>
      </c>
      <c r="AH547" s="23" t="s">
        <v>26</v>
      </c>
      <c r="AI547" s="23" t="s">
        <v>12</v>
      </c>
      <c r="AJ547" s="23" t="s">
        <v>23</v>
      </c>
      <c r="AK547" s="23" t="s">
        <v>23</v>
      </c>
      <c r="AL547" s="23" t="s">
        <v>114</v>
      </c>
      <c r="AM547" s="23" t="s">
        <v>26</v>
      </c>
      <c r="AN547" s="23" t="s">
        <v>14</v>
      </c>
      <c r="AO547" s="23" t="s">
        <v>26</v>
      </c>
      <c r="AP547" s="23" t="s">
        <v>14</v>
      </c>
      <c r="AQ547" s="23" t="s">
        <v>26</v>
      </c>
      <c r="AR547" s="23"/>
      <c r="AS547" s="23" t="s">
        <v>114</v>
      </c>
      <c r="AT547" s="23" t="s">
        <v>26</v>
      </c>
      <c r="AU547" s="23" t="s">
        <v>14</v>
      </c>
      <c r="AV547" s="25" t="s">
        <v>26</v>
      </c>
      <c r="AW547" s="25" t="s">
        <v>26</v>
      </c>
      <c r="AX547" s="26">
        <v>23</v>
      </c>
      <c r="AY547" s="26">
        <v>226</v>
      </c>
      <c r="AZ547" s="25" t="s">
        <v>14</v>
      </c>
      <c r="BA547" s="25" t="s">
        <v>14</v>
      </c>
      <c r="BB547" s="23" t="s">
        <v>26</v>
      </c>
      <c r="BC547" s="23" t="s">
        <v>15</v>
      </c>
      <c r="BD547" s="23" t="s">
        <v>26</v>
      </c>
      <c r="BE547" s="23" t="s">
        <v>11</v>
      </c>
      <c r="BF547" s="23" t="s">
        <v>578</v>
      </c>
      <c r="BG547" s="23" t="s">
        <v>11</v>
      </c>
      <c r="BH547" s="23" t="s">
        <v>17</v>
      </c>
      <c r="BI547" s="23" t="s">
        <v>26</v>
      </c>
      <c r="BJ547" s="23"/>
      <c r="BK547" s="23" t="s">
        <v>11</v>
      </c>
      <c r="BL547" s="23" t="s">
        <v>11</v>
      </c>
      <c r="BM547" s="23" t="s">
        <v>11</v>
      </c>
      <c r="BN547" s="23"/>
      <c r="BO547" s="24">
        <v>0</v>
      </c>
      <c r="BP547" s="24">
        <v>260</v>
      </c>
      <c r="BQ547" s="24">
        <v>240.9</v>
      </c>
      <c r="BR547" s="24">
        <v>232</v>
      </c>
      <c r="BS547" s="24">
        <v>200</v>
      </c>
      <c r="BT547" s="23"/>
      <c r="BU547" s="23"/>
      <c r="BV547" s="24">
        <v>16.920000000000002</v>
      </c>
      <c r="BW547" s="24">
        <v>0.35</v>
      </c>
      <c r="BX547" s="23"/>
      <c r="BY547" s="24">
        <v>0.17</v>
      </c>
      <c r="BZ547" s="27">
        <v>0.35</v>
      </c>
      <c r="CA547" s="27">
        <v>0.17</v>
      </c>
      <c r="CB547" s="25"/>
      <c r="CC547" s="25"/>
      <c r="CD547" s="28">
        <v>16.93</v>
      </c>
      <c r="CE547" s="28">
        <v>0.35</v>
      </c>
      <c r="CF547" s="25"/>
      <c r="CG547" s="28">
        <v>0.18</v>
      </c>
      <c r="CH547" s="28">
        <v>22</v>
      </c>
      <c r="CI547" s="28">
        <v>0.5</v>
      </c>
      <c r="CJ547" s="28">
        <v>0.5</v>
      </c>
      <c r="CK547" s="28">
        <v>0</v>
      </c>
      <c r="CL547" s="28">
        <v>0</v>
      </c>
      <c r="CM547" s="28">
        <v>0.5</v>
      </c>
      <c r="CN547" s="25"/>
      <c r="CO547" s="28">
        <v>0</v>
      </c>
      <c r="CP547" s="30" t="s">
        <v>5</v>
      </c>
      <c r="CQ547" s="8">
        <f t="shared" si="89"/>
        <v>9176.9911504424763</v>
      </c>
      <c r="CR547" s="8">
        <f t="shared" si="90"/>
        <v>24</v>
      </c>
      <c r="CS547" s="8">
        <f t="shared" si="91"/>
        <v>2.5</v>
      </c>
      <c r="CT547" s="8">
        <f t="shared" si="92"/>
        <v>30</v>
      </c>
      <c r="CU547" s="8">
        <f t="shared" si="93"/>
        <v>200</v>
      </c>
      <c r="CV547" s="10">
        <f t="shared" si="94"/>
        <v>58760</v>
      </c>
      <c r="CW547" s="10">
        <f t="shared" si="97"/>
        <v>58.76</v>
      </c>
      <c r="CX547" s="8" t="str">
        <f t="shared" si="95"/>
        <v>No</v>
      </c>
      <c r="CY547" s="30" t="s">
        <v>11</v>
      </c>
      <c r="CZ547" s="30" t="s">
        <v>11</v>
      </c>
      <c r="DA547" s="31" t="s">
        <v>11</v>
      </c>
      <c r="DB547" s="31" t="s">
        <v>11</v>
      </c>
      <c r="DC547" s="8" t="str">
        <f t="shared" si="96"/>
        <v>No</v>
      </c>
      <c r="DD547" s="8" t="s">
        <v>11</v>
      </c>
      <c r="DE547" s="30" t="s">
        <v>11</v>
      </c>
      <c r="DF547" s="10">
        <f t="shared" si="98"/>
        <v>53.869620000000005</v>
      </c>
      <c r="DG547" s="9">
        <f>IF(S547&lt;Monitors!$H$4,(S547*Monitors!$I$4)+Monitors!$J$4,IF(S547&lt;Monitors!$H$5,(S547*Monitors!$I$5)+Monitors!$J$5,IF(S547&lt;Monitors!$H$6,(S547*Monitors!$I$6)+Monitors!$J$6,IF(S547&lt;Monitors!$H$7,(Monitors!$I$7*S547)+Monitors!$J$7,IF(S547&lt;Monitors!$H$8,(S547*Monitors!$I$8)+Monitors!$J$8,IF(S547&lt;Monitors!$H$9,(S547*Monitors!$I$9)+Monitors!$J$9,IF(S547&lt;Monitors!$H$10,(S547*Monitors!$I$10)+Monitors!$J$10,IF(S547&lt;Monitors!$H$11,(S547*Monitors!$I$11)+Monitors!$J$11,Monitors!$J$12))))))))</f>
        <v>38.866666666666667</v>
      </c>
      <c r="DH547" s="10">
        <f>$DF547-(Monitors!$B$4*'All Data'!$W547)</f>
        <v>41.156000000000006</v>
      </c>
      <c r="DI547" s="10">
        <f>IF($CX547="Yes",DH547-(Monitors!$E$4*(DG547+(Monitors!$B$4*'All Data'!$W547))),'All Data'!DH547)</f>
        <v>41.156000000000006</v>
      </c>
      <c r="DJ547" s="10">
        <f>IF(DD547="Yes",'All Data'!DI547-(DG547*Monitors!$C$4),'All Data'!DI547)</f>
        <v>41.156000000000006</v>
      </c>
      <c r="DK547" s="10">
        <f>IF($DE547="Yes",DJ547-(DG547*Monitors!$D$4),'All Data'!DJ547)</f>
        <v>41.156000000000006</v>
      </c>
      <c r="DL547" s="10">
        <f>IF($CZ547="Yes",DK547-Monitors!$C$7,'All Data'!DK547)</f>
        <v>41.156000000000006</v>
      </c>
      <c r="DM547" s="10">
        <f>IF($DA547="Yes",DL547-Monitors!$D$7,'All Data'!DL547)</f>
        <v>41.156000000000006</v>
      </c>
      <c r="DN547" s="10">
        <f>IF(DB547="Yes",DM547-((DG547+(W547*Monitors!$B$4))*Monitors!$F$4),'All Data'!DM547)</f>
        <v>41.156000000000006</v>
      </c>
      <c r="DO547" s="8" t="str">
        <f t="shared" si="99"/>
        <v>No</v>
      </c>
      <c r="DP547" s="10">
        <v>2.3504</v>
      </c>
      <c r="DQ547" s="10">
        <v>14.569600000000001</v>
      </c>
      <c r="DR547" s="10">
        <v>14.569600000000001</v>
      </c>
      <c r="DS547" s="9">
        <v>21.47703682392364</v>
      </c>
      <c r="DT547" s="9" t="s">
        <v>23</v>
      </c>
      <c r="DU547" s="14">
        <v>0</v>
      </c>
    </row>
    <row r="548" spans="1:125" ht="18" customHeight="1">
      <c r="A548" s="29">
        <v>547</v>
      </c>
      <c r="B548" s="29">
        <v>47</v>
      </c>
      <c r="C548" s="29">
        <v>75</v>
      </c>
      <c r="D548" s="21">
        <v>41414</v>
      </c>
      <c r="E548" s="21">
        <v>41417</v>
      </c>
      <c r="F548" s="21">
        <v>41421</v>
      </c>
      <c r="G548" s="20" t="s">
        <v>4</v>
      </c>
      <c r="H548" s="20" t="s">
        <v>26</v>
      </c>
      <c r="I548" s="22">
        <v>6</v>
      </c>
      <c r="J548" s="20" t="s">
        <v>5</v>
      </c>
      <c r="K548" s="20" t="s">
        <v>26</v>
      </c>
      <c r="L548" s="20" t="s">
        <v>6</v>
      </c>
      <c r="M548" s="23" t="s">
        <v>26</v>
      </c>
      <c r="N548" s="23" t="s">
        <v>7</v>
      </c>
      <c r="O548" s="23" t="s">
        <v>26</v>
      </c>
      <c r="P548" s="24">
        <v>10.5</v>
      </c>
      <c r="Q548" s="24">
        <v>18.7</v>
      </c>
      <c r="R548" s="24">
        <v>21.5</v>
      </c>
      <c r="S548" s="24">
        <v>197.52</v>
      </c>
      <c r="T548" s="24">
        <v>1.78</v>
      </c>
      <c r="U548" s="24">
        <v>1080</v>
      </c>
      <c r="V548" s="24">
        <v>1920</v>
      </c>
      <c r="W548" s="24">
        <v>2.0739999999999998</v>
      </c>
      <c r="X548" s="23" t="s">
        <v>47</v>
      </c>
      <c r="Y548" s="23" t="s">
        <v>47</v>
      </c>
      <c r="Z548" s="24">
        <v>10561</v>
      </c>
      <c r="AA548" s="24">
        <v>60</v>
      </c>
      <c r="AB548" s="24">
        <v>170</v>
      </c>
      <c r="AC548" s="24">
        <v>160</v>
      </c>
      <c r="AD548" s="23" t="s">
        <v>977</v>
      </c>
      <c r="AE548" s="23" t="s">
        <v>23</v>
      </c>
      <c r="AF548" s="23" t="s">
        <v>11</v>
      </c>
      <c r="AG548" s="23" t="s">
        <v>26</v>
      </c>
      <c r="AH548" s="23" t="s">
        <v>26</v>
      </c>
      <c r="AI548" s="23" t="s">
        <v>12</v>
      </c>
      <c r="AJ548" s="23" t="s">
        <v>23</v>
      </c>
      <c r="AK548" s="23" t="s">
        <v>23</v>
      </c>
      <c r="AL548" s="23" t="s">
        <v>51</v>
      </c>
      <c r="AM548" s="23" t="s">
        <v>14</v>
      </c>
      <c r="AN548" s="23" t="s">
        <v>14</v>
      </c>
      <c r="AO548" s="23" t="s">
        <v>14</v>
      </c>
      <c r="AP548" s="23" t="s">
        <v>14</v>
      </c>
      <c r="AQ548" s="23" t="s">
        <v>14</v>
      </c>
      <c r="AR548" s="23"/>
      <c r="AS548" s="23" t="s">
        <v>51</v>
      </c>
      <c r="AT548" s="23" t="s">
        <v>14</v>
      </c>
      <c r="AU548" s="23" t="s">
        <v>14</v>
      </c>
      <c r="AV548" s="25" t="s">
        <v>14</v>
      </c>
      <c r="AW548" s="25" t="s">
        <v>14</v>
      </c>
      <c r="AX548" s="26">
        <v>21.5</v>
      </c>
      <c r="AY548" s="26">
        <v>197.52</v>
      </c>
      <c r="AZ548" s="25" t="s">
        <v>14</v>
      </c>
      <c r="BA548" s="25" t="s">
        <v>14</v>
      </c>
      <c r="BB548" s="23" t="s">
        <v>14</v>
      </c>
      <c r="BC548" s="23" t="s">
        <v>15</v>
      </c>
      <c r="BD548" s="23" t="s">
        <v>14</v>
      </c>
      <c r="BE548" s="23" t="s">
        <v>11</v>
      </c>
      <c r="BF548" s="23" t="s">
        <v>430</v>
      </c>
      <c r="BG548" s="23" t="s">
        <v>11</v>
      </c>
      <c r="BH548" s="23" t="s">
        <v>17</v>
      </c>
      <c r="BI548" s="23" t="s">
        <v>14</v>
      </c>
      <c r="BJ548" s="23"/>
      <c r="BK548" s="23" t="s">
        <v>11</v>
      </c>
      <c r="BL548" s="23" t="s">
        <v>11</v>
      </c>
      <c r="BM548" s="23" t="s">
        <v>11</v>
      </c>
      <c r="BN548" s="23"/>
      <c r="BO548" s="24">
        <v>0.5</v>
      </c>
      <c r="BP548" s="24">
        <v>251</v>
      </c>
      <c r="BQ548" s="24">
        <v>250</v>
      </c>
      <c r="BR548" s="24">
        <v>165</v>
      </c>
      <c r="BS548" s="24">
        <v>200</v>
      </c>
      <c r="BT548" s="23"/>
      <c r="BU548" s="23"/>
      <c r="BV548" s="24">
        <v>16.93</v>
      </c>
      <c r="BW548" s="24">
        <v>0.27</v>
      </c>
      <c r="BX548" s="23"/>
      <c r="BY548" s="24">
        <v>0.15</v>
      </c>
      <c r="BZ548" s="27">
        <v>0.27</v>
      </c>
      <c r="CA548" s="27">
        <v>0.15</v>
      </c>
      <c r="CB548" s="25"/>
      <c r="CC548" s="25"/>
      <c r="CD548" s="28">
        <v>16.86</v>
      </c>
      <c r="CE548" s="28">
        <v>0.26</v>
      </c>
      <c r="CF548" s="25"/>
      <c r="CG548" s="28">
        <v>0.17</v>
      </c>
      <c r="CH548" s="28">
        <v>21.05</v>
      </c>
      <c r="CI548" s="28">
        <v>0.5</v>
      </c>
      <c r="CJ548" s="28">
        <v>0.5</v>
      </c>
      <c r="CK548" s="28">
        <v>0</v>
      </c>
      <c r="CL548" s="28">
        <v>0</v>
      </c>
      <c r="CM548" s="28">
        <v>0.55000000000000004</v>
      </c>
      <c r="CN548" s="25"/>
      <c r="CO548" s="28">
        <v>0</v>
      </c>
      <c r="CP548" s="30" t="s">
        <v>5</v>
      </c>
      <c r="CQ548" s="8">
        <f t="shared" si="89"/>
        <v>10500.202511138112</v>
      </c>
      <c r="CR548" s="8">
        <f t="shared" si="90"/>
        <v>22</v>
      </c>
      <c r="CS548" s="8">
        <f t="shared" si="91"/>
        <v>2.5</v>
      </c>
      <c r="CT548" s="8">
        <f t="shared" si="92"/>
        <v>30</v>
      </c>
      <c r="CU548" s="8">
        <f t="shared" si="93"/>
        <v>200</v>
      </c>
      <c r="CV548" s="10">
        <f t="shared" si="94"/>
        <v>49577.520000000004</v>
      </c>
      <c r="CW548" s="10">
        <f t="shared" si="97"/>
        <v>49.577520000000007</v>
      </c>
      <c r="CX548" s="8" t="str">
        <f t="shared" si="95"/>
        <v>No</v>
      </c>
      <c r="CY548" s="30" t="s">
        <v>11</v>
      </c>
      <c r="CZ548" s="30" t="s">
        <v>11</v>
      </c>
      <c r="DA548" s="31" t="s">
        <v>11</v>
      </c>
      <c r="DB548" s="31" t="s">
        <v>11</v>
      </c>
      <c r="DC548" s="8" t="str">
        <f t="shared" si="96"/>
        <v>No</v>
      </c>
      <c r="DD548" s="8" t="s">
        <v>11</v>
      </c>
      <c r="DE548" s="30" t="s">
        <v>11</v>
      </c>
      <c r="DF548" s="10">
        <f t="shared" si="98"/>
        <v>53.444760000000002</v>
      </c>
      <c r="DG548" s="9">
        <f>IF(S548&lt;Monitors!$H$4,(S548*Monitors!$I$4)+Monitors!$J$4,IF(S548&lt;Monitors!$H$5,(S548*Monitors!$I$5)+Monitors!$J$5,IF(S548&lt;Monitors!$H$6,(S548*Monitors!$I$6)+Monitors!$J$6,IF(S548&lt;Monitors!$H$7,(Monitors!$I$7*S548)+Monitors!$J$7,IF(S548&lt;Monitors!$H$8,(S548*Monitors!$I$8)+Monitors!$J$8,IF(S548&lt;Monitors!$H$9,(S548*Monitors!$I$9)+Monitors!$J$9,IF(S548&lt;Monitors!$H$10,(S548*Monitors!$I$10)+Monitors!$J$10,IF(S548&lt;Monitors!$H$11,(S548*Monitors!$I$11)+Monitors!$J$11,Monitors!$J$12))))))))</f>
        <v>37.875999999999998</v>
      </c>
      <c r="DH548" s="10">
        <f>$DF548-(Monitors!$B$4*'All Data'!$W548)</f>
        <v>40.731140000000003</v>
      </c>
      <c r="DI548" s="10">
        <f>IF($CX548="Yes",DH548-(Monitors!$E$4*(DG548+(Monitors!$B$4*'All Data'!$W548))),'All Data'!DH548)</f>
        <v>40.731140000000003</v>
      </c>
      <c r="DJ548" s="10">
        <f>IF(DD548="Yes",'All Data'!DI548-(DG548*Monitors!$C$4),'All Data'!DI548)</f>
        <v>40.731140000000003</v>
      </c>
      <c r="DK548" s="10">
        <f>IF($DE548="Yes",DJ548-(DG548*Monitors!$D$4),'All Data'!DJ548)</f>
        <v>40.731140000000003</v>
      </c>
      <c r="DL548" s="10">
        <f>IF($CZ548="Yes",DK548-Monitors!$C$7,'All Data'!DK548)</f>
        <v>40.731140000000003</v>
      </c>
      <c r="DM548" s="10">
        <f>IF($DA548="Yes",DL548-Monitors!$D$7,'All Data'!DL548)</f>
        <v>40.731140000000003</v>
      </c>
      <c r="DN548" s="10">
        <f>IF(DB548="Yes",DM548-((DG548+(W548*Monitors!$B$4))*Monitors!$F$4),'All Data'!DM548)</f>
        <v>40.731140000000003</v>
      </c>
      <c r="DO548" s="8" t="str">
        <f t="shared" si="99"/>
        <v>No</v>
      </c>
      <c r="DP548" s="10">
        <v>1.9831008000000003</v>
      </c>
      <c r="DQ548" s="10">
        <v>14.946899199999999</v>
      </c>
      <c r="DR548" s="10">
        <v>14.946899199999999</v>
      </c>
      <c r="DS548" s="9">
        <v>18.804145421971299</v>
      </c>
      <c r="DT548" s="9" t="s">
        <v>23</v>
      </c>
      <c r="DU548" s="14">
        <v>0</v>
      </c>
    </row>
    <row r="549" spans="1:125" ht="18" customHeight="1">
      <c r="A549" s="29">
        <v>548</v>
      </c>
      <c r="B549" s="29">
        <v>47</v>
      </c>
      <c r="C549" s="29">
        <v>173</v>
      </c>
      <c r="D549" s="21">
        <v>41470</v>
      </c>
      <c r="E549" s="21">
        <v>41464</v>
      </c>
      <c r="F549" s="21">
        <v>41467</v>
      </c>
      <c r="G549" s="20" t="s">
        <v>4</v>
      </c>
      <c r="H549" s="20"/>
      <c r="I549" s="22">
        <v>6</v>
      </c>
      <c r="J549" s="20" t="s">
        <v>5</v>
      </c>
      <c r="K549" s="20"/>
      <c r="L549" s="20" t="s">
        <v>6</v>
      </c>
      <c r="M549" s="23"/>
      <c r="N549" s="23" t="s">
        <v>7</v>
      </c>
      <c r="O549" s="23"/>
      <c r="P549" s="24">
        <v>115</v>
      </c>
      <c r="Q549" s="24">
        <v>205</v>
      </c>
      <c r="R549" s="24">
        <v>23.5</v>
      </c>
      <c r="S549" s="24">
        <v>237</v>
      </c>
      <c r="T549" s="24">
        <v>1.78</v>
      </c>
      <c r="U549" s="24">
        <v>1080</v>
      </c>
      <c r="V549" s="24">
        <v>1920</v>
      </c>
      <c r="W549" s="24">
        <v>2.0739999999999998</v>
      </c>
      <c r="X549" s="23" t="s">
        <v>47</v>
      </c>
      <c r="Y549" s="23" t="s">
        <v>47</v>
      </c>
      <c r="Z549" s="24">
        <v>8752</v>
      </c>
      <c r="AA549" s="24">
        <v>60</v>
      </c>
      <c r="AB549" s="24">
        <v>170</v>
      </c>
      <c r="AC549" s="24">
        <v>160</v>
      </c>
      <c r="AD549" s="23" t="s">
        <v>10</v>
      </c>
      <c r="AE549" s="23" t="s">
        <v>11</v>
      </c>
      <c r="AF549" s="23" t="s">
        <v>11</v>
      </c>
      <c r="AG549" s="23"/>
      <c r="AH549" s="23"/>
      <c r="AI549" s="23" t="s">
        <v>12</v>
      </c>
      <c r="AJ549" s="23" t="s">
        <v>11</v>
      </c>
      <c r="AK549" s="23" t="s">
        <v>11</v>
      </c>
      <c r="AL549" s="23" t="s">
        <v>13</v>
      </c>
      <c r="AM549" s="23"/>
      <c r="AN549" s="23" t="s">
        <v>14</v>
      </c>
      <c r="AO549" s="23"/>
      <c r="AP549" s="23" t="s">
        <v>14</v>
      </c>
      <c r="AQ549" s="23"/>
      <c r="AR549" s="23"/>
      <c r="AS549" s="23" t="s">
        <v>13</v>
      </c>
      <c r="AT549" s="23"/>
      <c r="AU549" s="23" t="s">
        <v>14</v>
      </c>
      <c r="AV549" s="25"/>
      <c r="AW549" s="25"/>
      <c r="AX549" s="26">
        <v>23.5</v>
      </c>
      <c r="AY549" s="26">
        <v>237</v>
      </c>
      <c r="AZ549" s="25" t="s">
        <v>14</v>
      </c>
      <c r="BA549" s="25" t="s">
        <v>14</v>
      </c>
      <c r="BB549" s="23"/>
      <c r="BC549" s="23" t="s">
        <v>15</v>
      </c>
      <c r="BD549" s="23"/>
      <c r="BE549" s="23" t="s">
        <v>11</v>
      </c>
      <c r="BF549" s="23" t="s">
        <v>80</v>
      </c>
      <c r="BG549" s="23" t="s">
        <v>11</v>
      </c>
      <c r="BH549" s="23" t="s">
        <v>17</v>
      </c>
      <c r="BI549" s="23"/>
      <c r="BJ549" s="23" t="s">
        <v>18</v>
      </c>
      <c r="BK549" s="23" t="s">
        <v>11</v>
      </c>
      <c r="BL549" s="23" t="s">
        <v>11</v>
      </c>
      <c r="BM549" s="23"/>
      <c r="BN549" s="23"/>
      <c r="BO549" s="24">
        <v>39.4</v>
      </c>
      <c r="BP549" s="24">
        <v>237.1</v>
      </c>
      <c r="BQ549" s="24">
        <v>250</v>
      </c>
      <c r="BR549" s="24">
        <v>226</v>
      </c>
      <c r="BS549" s="24">
        <v>200</v>
      </c>
      <c r="BT549" s="23"/>
      <c r="BU549" s="23"/>
      <c r="BV549" s="24">
        <v>16.940000000000001</v>
      </c>
      <c r="BW549" s="24">
        <v>0.3</v>
      </c>
      <c r="BX549" s="24">
        <v>0.3</v>
      </c>
      <c r="BY549" s="24">
        <v>0.16</v>
      </c>
      <c r="BZ549" s="27">
        <v>0.3</v>
      </c>
      <c r="CA549" s="27">
        <v>0.16</v>
      </c>
      <c r="CB549" s="25"/>
      <c r="CC549" s="25"/>
      <c r="CD549" s="28">
        <v>16.89</v>
      </c>
      <c r="CE549" s="28">
        <v>0.38</v>
      </c>
      <c r="CF549" s="28">
        <v>0.36</v>
      </c>
      <c r="CG549" s="28">
        <v>0.18</v>
      </c>
      <c r="CH549" s="28">
        <v>22.7</v>
      </c>
      <c r="CI549" s="28">
        <v>0.5</v>
      </c>
      <c r="CJ549" s="28">
        <v>0.5</v>
      </c>
      <c r="CK549" s="25"/>
      <c r="CL549" s="25"/>
      <c r="CM549" s="28">
        <v>0.52</v>
      </c>
      <c r="CN549" s="25"/>
      <c r="CO549" s="28">
        <v>0</v>
      </c>
      <c r="CP549" s="30" t="s">
        <v>5</v>
      </c>
      <c r="CQ549" s="8">
        <f t="shared" si="89"/>
        <v>8751.0548523206744</v>
      </c>
      <c r="CR549" s="8">
        <f t="shared" si="90"/>
        <v>24</v>
      </c>
      <c r="CS549" s="8">
        <f t="shared" si="91"/>
        <v>2.5</v>
      </c>
      <c r="CT549" s="8">
        <f t="shared" si="92"/>
        <v>30</v>
      </c>
      <c r="CU549" s="8">
        <f t="shared" si="93"/>
        <v>200</v>
      </c>
      <c r="CV549" s="10">
        <f t="shared" si="94"/>
        <v>56192.7</v>
      </c>
      <c r="CW549" s="10">
        <f t="shared" si="97"/>
        <v>56.192699999999995</v>
      </c>
      <c r="CX549" s="8" t="str">
        <f t="shared" si="95"/>
        <v>No</v>
      </c>
      <c r="CY549" s="30" t="s">
        <v>11</v>
      </c>
      <c r="CZ549" s="30" t="s">
        <v>11</v>
      </c>
      <c r="DA549" s="31" t="s">
        <v>11</v>
      </c>
      <c r="DB549" s="31" t="s">
        <v>11</v>
      </c>
      <c r="DC549" s="8" t="str">
        <f t="shared" si="96"/>
        <v>No</v>
      </c>
      <c r="DD549" s="8" t="s">
        <v>11</v>
      </c>
      <c r="DE549" s="30" t="s">
        <v>11</v>
      </c>
      <c r="DF549" s="10">
        <f t="shared" si="98"/>
        <v>53.646240000000006</v>
      </c>
      <c r="DG549" s="9">
        <f>IF(S549&lt;Monitors!$H$4,(S549*Monitors!$I$4)+Monitors!$J$4,IF(S549&lt;Monitors!$H$5,(S549*Monitors!$I$5)+Monitors!$J$5,IF(S549&lt;Monitors!$H$6,(S549*Monitors!$I$6)+Monitors!$J$6,IF(S549&lt;Monitors!$H$7,(Monitors!$I$7*S549)+Monitors!$J$7,IF(S549&lt;Monitors!$H$8,(S549*Monitors!$I$8)+Monitors!$J$8,IF(S549&lt;Monitors!$H$9,(S549*Monitors!$I$9)+Monitors!$J$9,IF(S549&lt;Monitors!$H$10,(S549*Monitors!$I$10)+Monitors!$J$10,IF(S549&lt;Monitors!$H$11,(S549*Monitors!$I$11)+Monitors!$J$11,Monitors!$J$12))))))))</f>
        <v>40.400000000000006</v>
      </c>
      <c r="DH549" s="10">
        <f>$DF549-(Monitors!$B$4*'All Data'!$W549)</f>
        <v>40.932620000000007</v>
      </c>
      <c r="DI549" s="10">
        <f>IF($CX549="Yes",DH549-(Monitors!$E$4*(DG549+(Monitors!$B$4*'All Data'!$W549))),'All Data'!DH549)</f>
        <v>40.932620000000007</v>
      </c>
      <c r="DJ549" s="10">
        <f>IF(DD549="Yes",'All Data'!DI549-(DG549*Monitors!$C$4),'All Data'!DI549)</f>
        <v>40.932620000000007</v>
      </c>
      <c r="DK549" s="10">
        <f>IF($DE549="Yes",DJ549-(DG549*Monitors!$D$4),'All Data'!DJ549)</f>
        <v>40.932620000000007</v>
      </c>
      <c r="DL549" s="10">
        <f>IF($CZ549="Yes",DK549-Monitors!$C$7,'All Data'!DK549)</f>
        <v>40.932620000000007</v>
      </c>
      <c r="DM549" s="10">
        <f>IF($DA549="Yes",DL549-Monitors!$D$7,'All Data'!DL549)</f>
        <v>40.932620000000007</v>
      </c>
      <c r="DN549" s="10">
        <f>IF(DB549="Yes",DM549-((DG549+(W549*Monitors!$B$4))*Monitors!$F$4),'All Data'!DM549)</f>
        <v>40.932620000000007</v>
      </c>
      <c r="DO549" s="8" t="str">
        <f t="shared" si="99"/>
        <v>No</v>
      </c>
      <c r="DP549" s="10">
        <v>2.2477080000000003</v>
      </c>
      <c r="DQ549" s="10">
        <v>14.692292000000002</v>
      </c>
      <c r="DR549" s="10">
        <v>14.692292000000002</v>
      </c>
      <c r="DS549" s="9">
        <v>22.505319606149008</v>
      </c>
      <c r="DT549" s="9" t="s">
        <v>23</v>
      </c>
      <c r="DU549" s="14">
        <v>0</v>
      </c>
    </row>
    <row r="550" spans="1:125" ht="18" customHeight="1">
      <c r="A550" s="29">
        <v>549</v>
      </c>
      <c r="B550" s="29">
        <v>38</v>
      </c>
      <c r="C550" s="29">
        <v>1078</v>
      </c>
      <c r="D550" s="21">
        <v>41588</v>
      </c>
      <c r="E550" s="21">
        <v>41610</v>
      </c>
      <c r="F550" s="21">
        <v>41614</v>
      </c>
      <c r="G550" s="20" t="s">
        <v>4</v>
      </c>
      <c r="H550" s="20" t="s">
        <v>26</v>
      </c>
      <c r="I550" s="22">
        <v>6</v>
      </c>
      <c r="J550" s="20" t="s">
        <v>5</v>
      </c>
      <c r="K550" s="20" t="s">
        <v>26</v>
      </c>
      <c r="L550" s="20" t="s">
        <v>6</v>
      </c>
      <c r="M550" s="23" t="s">
        <v>26</v>
      </c>
      <c r="N550" s="23" t="s">
        <v>7</v>
      </c>
      <c r="O550" s="23" t="s">
        <v>26</v>
      </c>
      <c r="P550" s="24">
        <v>10.6</v>
      </c>
      <c r="Q550" s="24">
        <v>18.8</v>
      </c>
      <c r="R550" s="24">
        <v>21.5</v>
      </c>
      <c r="S550" s="24">
        <v>198.91</v>
      </c>
      <c r="T550" s="24">
        <v>1.78</v>
      </c>
      <c r="U550" s="24">
        <v>1080</v>
      </c>
      <c r="V550" s="24">
        <v>1920</v>
      </c>
      <c r="W550" s="24">
        <v>2.0739999999999998</v>
      </c>
      <c r="X550" s="23" t="s">
        <v>47</v>
      </c>
      <c r="Y550" s="23" t="s">
        <v>47</v>
      </c>
      <c r="Z550" s="24">
        <v>10405</v>
      </c>
      <c r="AA550" s="24">
        <v>60</v>
      </c>
      <c r="AB550" s="24">
        <v>170</v>
      </c>
      <c r="AC550" s="24">
        <v>160</v>
      </c>
      <c r="AD550" s="23" t="s">
        <v>28</v>
      </c>
      <c r="AE550" s="23" t="s">
        <v>11</v>
      </c>
      <c r="AF550" s="23" t="s">
        <v>11</v>
      </c>
      <c r="AG550" s="23" t="s">
        <v>26</v>
      </c>
      <c r="AH550" s="23" t="s">
        <v>26</v>
      </c>
      <c r="AI550" s="23" t="s">
        <v>12</v>
      </c>
      <c r="AJ550" s="23" t="s">
        <v>11</v>
      </c>
      <c r="AK550" s="23" t="s">
        <v>23</v>
      </c>
      <c r="AL550" s="23" t="s">
        <v>51</v>
      </c>
      <c r="AM550" s="23" t="s">
        <v>14</v>
      </c>
      <c r="AN550" s="23" t="s">
        <v>72</v>
      </c>
      <c r="AO550" s="23" t="s">
        <v>14</v>
      </c>
      <c r="AP550" s="23" t="s">
        <v>14</v>
      </c>
      <c r="AQ550" s="23" t="s">
        <v>14</v>
      </c>
      <c r="AR550" s="23"/>
      <c r="AS550" s="23" t="s">
        <v>51</v>
      </c>
      <c r="AT550" s="23" t="s">
        <v>14</v>
      </c>
      <c r="AU550" s="23" t="s">
        <v>83</v>
      </c>
      <c r="AV550" s="25" t="s">
        <v>14</v>
      </c>
      <c r="AW550" s="25" t="s">
        <v>14</v>
      </c>
      <c r="AX550" s="26">
        <v>21.5</v>
      </c>
      <c r="AY550" s="26">
        <v>198.91</v>
      </c>
      <c r="AZ550" s="25" t="s">
        <v>72</v>
      </c>
      <c r="BA550" s="25" t="s">
        <v>83</v>
      </c>
      <c r="BB550" s="23" t="s">
        <v>14</v>
      </c>
      <c r="BC550" s="23" t="s">
        <v>15</v>
      </c>
      <c r="BD550" s="23" t="s">
        <v>14</v>
      </c>
      <c r="BE550" s="23" t="s">
        <v>11</v>
      </c>
      <c r="BF550" s="23" t="s">
        <v>55</v>
      </c>
      <c r="BG550" s="23" t="s">
        <v>11</v>
      </c>
      <c r="BH550" s="23" t="s">
        <v>17</v>
      </c>
      <c r="BI550" s="23" t="s">
        <v>14</v>
      </c>
      <c r="BJ550" s="23"/>
      <c r="BK550" s="23" t="s">
        <v>11</v>
      </c>
      <c r="BL550" s="23" t="s">
        <v>11</v>
      </c>
      <c r="BM550" s="23" t="s">
        <v>11</v>
      </c>
      <c r="BN550" s="23"/>
      <c r="BO550" s="24">
        <v>19.100000000000001</v>
      </c>
      <c r="BP550" s="24">
        <v>189.3</v>
      </c>
      <c r="BQ550" s="24">
        <v>250</v>
      </c>
      <c r="BR550" s="24">
        <v>181.5</v>
      </c>
      <c r="BS550" s="24">
        <v>189.3</v>
      </c>
      <c r="BT550" s="23"/>
      <c r="BU550" s="23"/>
      <c r="BV550" s="24">
        <v>16.940000000000001</v>
      </c>
      <c r="BW550" s="24">
        <v>0.11</v>
      </c>
      <c r="BX550" s="23"/>
      <c r="BY550" s="24">
        <v>0.08</v>
      </c>
      <c r="BZ550" s="27">
        <v>0.11</v>
      </c>
      <c r="CA550" s="27">
        <v>0.08</v>
      </c>
      <c r="CB550" s="25" t="s">
        <v>726</v>
      </c>
      <c r="CC550" s="25"/>
      <c r="CD550" s="25"/>
      <c r="CE550" s="28">
        <v>0.12</v>
      </c>
      <c r="CF550" s="25"/>
      <c r="CG550" s="28">
        <v>0.1</v>
      </c>
      <c r="CH550" s="28">
        <v>21.12</v>
      </c>
      <c r="CI550" s="28">
        <v>1</v>
      </c>
      <c r="CJ550" s="28">
        <v>0.5</v>
      </c>
      <c r="CK550" s="28">
        <v>0</v>
      </c>
      <c r="CL550" s="28">
        <v>0</v>
      </c>
      <c r="CM550" s="28">
        <v>0.5</v>
      </c>
      <c r="CN550" s="25"/>
      <c r="CO550" s="28">
        <v>0</v>
      </c>
      <c r="CP550" s="30" t="s">
        <v>5</v>
      </c>
      <c r="CQ550" s="8">
        <f t="shared" si="89"/>
        <v>10426.826202805289</v>
      </c>
      <c r="CR550" s="8">
        <f t="shared" si="90"/>
        <v>22</v>
      </c>
      <c r="CS550" s="8">
        <f t="shared" si="91"/>
        <v>2.5</v>
      </c>
      <c r="CT550" s="8">
        <f t="shared" si="92"/>
        <v>30</v>
      </c>
      <c r="CU550" s="8">
        <f t="shared" si="93"/>
        <v>100</v>
      </c>
      <c r="CV550" s="10">
        <f t="shared" si="94"/>
        <v>37653.663</v>
      </c>
      <c r="CW550" s="10">
        <f t="shared" si="97"/>
        <v>37.653663000000002</v>
      </c>
      <c r="CX550" s="8" t="str">
        <f t="shared" si="95"/>
        <v>No</v>
      </c>
      <c r="CY550" s="30" t="s">
        <v>11</v>
      </c>
      <c r="CZ550" s="30" t="s">
        <v>11</v>
      </c>
      <c r="DA550" s="31" t="s">
        <v>11</v>
      </c>
      <c r="DB550" s="31" t="s">
        <v>11</v>
      </c>
      <c r="DC550" s="8" t="str">
        <f t="shared" si="96"/>
        <v>No</v>
      </c>
      <c r="DD550" s="8" t="s">
        <v>11</v>
      </c>
      <c r="DE550" s="30" t="s">
        <v>11</v>
      </c>
      <c r="DF550" s="10">
        <f t="shared" si="98"/>
        <v>52.564380000000007</v>
      </c>
      <c r="DG550" s="9">
        <f>IF(S550&lt;Monitors!$H$4,(S550*Monitors!$I$4)+Monitors!$J$4,IF(S550&lt;Monitors!$H$5,(S550*Monitors!$I$5)+Monitors!$J$5,IF(S550&lt;Monitors!$H$6,(S550*Monitors!$I$6)+Monitors!$J$6,IF(S550&lt;Monitors!$H$7,(Monitors!$I$7*S550)+Monitors!$J$7,IF(S550&lt;Monitors!$H$8,(S550*Monitors!$I$8)+Monitors!$J$8,IF(S550&lt;Monitors!$H$9,(S550*Monitors!$I$9)+Monitors!$J$9,IF(S550&lt;Monitors!$H$10,(S550*Monitors!$I$10)+Monitors!$J$10,IF(S550&lt;Monitors!$H$11,(S550*Monitors!$I$11)+Monitors!$J$11,Monitors!$J$12))))))))</f>
        <v>37.945499999999996</v>
      </c>
      <c r="DH550" s="10">
        <f>$DF550-(Monitors!$B$4*'All Data'!$W550)</f>
        <v>39.850760000000008</v>
      </c>
      <c r="DI550" s="10">
        <f>IF($CX550="Yes",DH550-(Monitors!$E$4*(DG550+(Monitors!$B$4*'All Data'!$W550))),'All Data'!DH550)</f>
        <v>39.850760000000008</v>
      </c>
      <c r="DJ550" s="10">
        <f>IF(DD550="Yes",'All Data'!DI550-(DG550*Monitors!$C$4),'All Data'!DI550)</f>
        <v>39.850760000000008</v>
      </c>
      <c r="DK550" s="10">
        <f>IF($DE550="Yes",DJ550-(DG550*Monitors!$D$4),'All Data'!DJ550)</f>
        <v>39.850760000000008</v>
      </c>
      <c r="DL550" s="10">
        <f>IF($CZ550="Yes",DK550-Monitors!$C$7,'All Data'!DK550)</f>
        <v>39.850760000000008</v>
      </c>
      <c r="DM550" s="10">
        <f>IF($DA550="Yes",DL550-Monitors!$D$7,'All Data'!DL550)</f>
        <v>39.850760000000008</v>
      </c>
      <c r="DN550" s="10">
        <f>IF(DB550="Yes",DM550-((DG550+(W550*Monitors!$B$4))*Monitors!$F$4),'All Data'!DM550)</f>
        <v>39.850760000000008</v>
      </c>
      <c r="DO550" s="8" t="str">
        <f t="shared" si="99"/>
        <v>No</v>
      </c>
      <c r="DP550" s="10">
        <v>1.5061465200000002</v>
      </c>
      <c r="DQ550" s="10">
        <v>15.433853480000002</v>
      </c>
      <c r="DR550" s="10">
        <v>15.433853480000002</v>
      </c>
      <c r="DS550" s="9">
        <v>18.934925719452938</v>
      </c>
      <c r="DT550" s="9" t="s">
        <v>23</v>
      </c>
      <c r="DU550" s="14">
        <v>0</v>
      </c>
    </row>
    <row r="551" spans="1:125" ht="18" customHeight="1">
      <c r="A551" s="29">
        <v>550</v>
      </c>
      <c r="B551" s="29">
        <v>24</v>
      </c>
      <c r="C551" s="29">
        <v>104</v>
      </c>
      <c r="D551" s="21">
        <v>41522</v>
      </c>
      <c r="E551" s="21">
        <v>41898</v>
      </c>
      <c r="F551" s="21">
        <v>41823</v>
      </c>
      <c r="G551" s="20" t="s">
        <v>4</v>
      </c>
      <c r="H551" s="20" t="s">
        <v>26</v>
      </c>
      <c r="I551" s="22">
        <v>6</v>
      </c>
      <c r="J551" s="20" t="s">
        <v>5</v>
      </c>
      <c r="K551" s="20" t="s">
        <v>26</v>
      </c>
      <c r="L551" s="20" t="s">
        <v>27</v>
      </c>
      <c r="M551" s="23" t="s">
        <v>27</v>
      </c>
      <c r="N551" s="23" t="s">
        <v>7</v>
      </c>
      <c r="O551" s="23" t="s">
        <v>26</v>
      </c>
      <c r="P551" s="24">
        <v>10.5</v>
      </c>
      <c r="Q551" s="24">
        <v>18.7</v>
      </c>
      <c r="R551" s="24">
        <v>21.5</v>
      </c>
      <c r="S551" s="24">
        <v>197.57</v>
      </c>
      <c r="T551" s="24">
        <v>1.78</v>
      </c>
      <c r="U551" s="24">
        <v>1080</v>
      </c>
      <c r="V551" s="24">
        <v>1920</v>
      </c>
      <c r="W551" s="24">
        <v>2.0739999999999998</v>
      </c>
      <c r="X551" s="23" t="s">
        <v>47</v>
      </c>
      <c r="Y551" s="23" t="s">
        <v>47</v>
      </c>
      <c r="Z551" s="24">
        <v>10498</v>
      </c>
      <c r="AA551" s="24">
        <v>60</v>
      </c>
      <c r="AB551" s="24">
        <v>178</v>
      </c>
      <c r="AC551" s="24">
        <v>178</v>
      </c>
      <c r="AD551" s="23" t="s">
        <v>73</v>
      </c>
      <c r="AE551" s="23" t="s">
        <v>11</v>
      </c>
      <c r="AF551" s="23" t="s">
        <v>11</v>
      </c>
      <c r="AG551" s="23" t="s">
        <v>26</v>
      </c>
      <c r="AH551" s="23" t="s">
        <v>26</v>
      </c>
      <c r="AI551" s="23" t="s">
        <v>12</v>
      </c>
      <c r="AJ551" s="23" t="s">
        <v>11</v>
      </c>
      <c r="AK551" s="23" t="s">
        <v>23</v>
      </c>
      <c r="AL551" s="23" t="s">
        <v>25</v>
      </c>
      <c r="AM551" s="23" t="s">
        <v>229</v>
      </c>
      <c r="AN551" s="23" t="s">
        <v>14</v>
      </c>
      <c r="AO551" s="23" t="s">
        <v>26</v>
      </c>
      <c r="AP551" s="23" t="s">
        <v>36</v>
      </c>
      <c r="AQ551" s="23" t="s">
        <v>26</v>
      </c>
      <c r="AR551" s="23"/>
      <c r="AS551" s="23" t="s">
        <v>25</v>
      </c>
      <c r="AT551" s="23" t="s">
        <v>229</v>
      </c>
      <c r="AU551" s="23" t="s">
        <v>14</v>
      </c>
      <c r="AV551" s="25" t="s">
        <v>26</v>
      </c>
      <c r="AW551" s="25" t="s">
        <v>26</v>
      </c>
      <c r="AX551" s="26">
        <v>21.5</v>
      </c>
      <c r="AY551" s="26">
        <v>197.57</v>
      </c>
      <c r="AZ551" s="25" t="s">
        <v>14</v>
      </c>
      <c r="BA551" s="25" t="s">
        <v>14</v>
      </c>
      <c r="BB551" s="23" t="s">
        <v>26</v>
      </c>
      <c r="BC551" s="23" t="s">
        <v>15</v>
      </c>
      <c r="BD551" s="23" t="s">
        <v>26</v>
      </c>
      <c r="BE551" s="23" t="s">
        <v>11</v>
      </c>
      <c r="BF551" s="23" t="s">
        <v>1190</v>
      </c>
      <c r="BG551" s="23" t="s">
        <v>11</v>
      </c>
      <c r="BH551" s="23" t="s">
        <v>17</v>
      </c>
      <c r="BI551" s="23" t="s">
        <v>26</v>
      </c>
      <c r="BJ551" s="23"/>
      <c r="BK551" s="23" t="s">
        <v>11</v>
      </c>
      <c r="BL551" s="23" t="s">
        <v>11</v>
      </c>
      <c r="BM551" s="23" t="s">
        <v>11</v>
      </c>
      <c r="BN551" s="23"/>
      <c r="BO551" s="24">
        <v>17.8</v>
      </c>
      <c r="BP551" s="24">
        <v>267.8</v>
      </c>
      <c r="BQ551" s="24">
        <v>250</v>
      </c>
      <c r="BR551" s="24">
        <v>267.3</v>
      </c>
      <c r="BS551" s="24">
        <v>200</v>
      </c>
      <c r="BT551" s="23"/>
      <c r="BU551" s="23"/>
      <c r="BV551" s="24">
        <v>16.96</v>
      </c>
      <c r="BW551" s="24">
        <v>0.24</v>
      </c>
      <c r="BX551" s="23"/>
      <c r="BY551" s="24">
        <v>0.23</v>
      </c>
      <c r="BZ551" s="27">
        <v>0.24</v>
      </c>
      <c r="CA551" s="27">
        <v>0.23</v>
      </c>
      <c r="CB551" s="25"/>
      <c r="CC551" s="25"/>
      <c r="CD551" s="28">
        <v>17</v>
      </c>
      <c r="CE551" s="28">
        <v>0.31</v>
      </c>
      <c r="CF551" s="25"/>
      <c r="CG551" s="28">
        <v>0.3</v>
      </c>
      <c r="CH551" s="28">
        <v>21.08</v>
      </c>
      <c r="CI551" s="28">
        <v>0.5</v>
      </c>
      <c r="CJ551" s="28">
        <v>0.5</v>
      </c>
      <c r="CK551" s="28">
        <v>0</v>
      </c>
      <c r="CL551" s="28">
        <v>0</v>
      </c>
      <c r="CM551" s="28">
        <v>0.6</v>
      </c>
      <c r="CN551" s="25"/>
      <c r="CO551" s="28">
        <v>0</v>
      </c>
      <c r="CP551" s="30" t="s">
        <v>5</v>
      </c>
      <c r="CQ551" s="8">
        <f t="shared" si="89"/>
        <v>10497.545173862427</v>
      </c>
      <c r="CR551" s="8">
        <f t="shared" si="90"/>
        <v>22</v>
      </c>
      <c r="CS551" s="8">
        <f t="shared" si="91"/>
        <v>2.5</v>
      </c>
      <c r="CT551" s="8">
        <f t="shared" si="92"/>
        <v>30</v>
      </c>
      <c r="CU551" s="8">
        <f t="shared" si="93"/>
        <v>200</v>
      </c>
      <c r="CV551" s="10">
        <f t="shared" si="94"/>
        <v>52909.245999999999</v>
      </c>
      <c r="CW551" s="10">
        <f t="shared" si="97"/>
        <v>52.909245999999996</v>
      </c>
      <c r="CX551" s="8" t="str">
        <f t="shared" si="95"/>
        <v>No</v>
      </c>
      <c r="CY551" s="30" t="s">
        <v>11</v>
      </c>
      <c r="CZ551" s="30" t="s">
        <v>11</v>
      </c>
      <c r="DA551" s="31" t="s">
        <v>11</v>
      </c>
      <c r="DB551" s="31" t="s">
        <v>11</v>
      </c>
      <c r="DC551" s="8" t="str">
        <f t="shared" si="96"/>
        <v>No</v>
      </c>
      <c r="DD551" s="8" t="s">
        <v>11</v>
      </c>
      <c r="DE551" s="30" t="s">
        <v>11</v>
      </c>
      <c r="DF551" s="10">
        <f t="shared" si="98"/>
        <v>53.365919999999996</v>
      </c>
      <c r="DG551" s="9">
        <f>IF(S551&lt;Monitors!$H$4,(S551*Monitors!$I$4)+Monitors!$J$4,IF(S551&lt;Monitors!$H$5,(S551*Monitors!$I$5)+Monitors!$J$5,IF(S551&lt;Monitors!$H$6,(S551*Monitors!$I$6)+Monitors!$J$6,IF(S551&lt;Monitors!$H$7,(Monitors!$I$7*S551)+Monitors!$J$7,IF(S551&lt;Monitors!$H$8,(S551*Monitors!$I$8)+Monitors!$J$8,IF(S551&lt;Monitors!$H$9,(S551*Monitors!$I$9)+Monitors!$J$9,IF(S551&lt;Monitors!$H$10,(S551*Monitors!$I$10)+Monitors!$J$10,IF(S551&lt;Monitors!$H$11,(S551*Monitors!$I$11)+Monitors!$J$11,Monitors!$J$12))))))))</f>
        <v>37.878500000000003</v>
      </c>
      <c r="DH551" s="10">
        <f>$DF551-(Monitors!$B$4*'All Data'!$W551)</f>
        <v>40.652299999999997</v>
      </c>
      <c r="DI551" s="10">
        <f>IF($CX551="Yes",DH551-(Monitors!$E$4*(DG551+(Monitors!$B$4*'All Data'!$W551))),'All Data'!DH551)</f>
        <v>40.652299999999997</v>
      </c>
      <c r="DJ551" s="10">
        <f>IF(DD551="Yes",'All Data'!DI551-(DG551*Monitors!$C$4),'All Data'!DI551)</f>
        <v>40.652299999999997</v>
      </c>
      <c r="DK551" s="10">
        <f>IF($DE551="Yes",DJ551-(DG551*Monitors!$D$4),'All Data'!DJ551)</f>
        <v>40.652299999999997</v>
      </c>
      <c r="DL551" s="10">
        <f>IF($CZ551="Yes",DK551-Monitors!$C$7,'All Data'!DK551)</f>
        <v>40.652299999999997</v>
      </c>
      <c r="DM551" s="10">
        <f>IF($DA551="Yes",DL551-Monitors!$D$7,'All Data'!DL551)</f>
        <v>40.652299999999997</v>
      </c>
      <c r="DN551" s="10">
        <f>IF(DB551="Yes",DM551-((DG551+(W551*Monitors!$B$4))*Monitors!$F$4),'All Data'!DM551)</f>
        <v>40.652299999999997</v>
      </c>
      <c r="DO551" s="8" t="str">
        <f t="shared" si="99"/>
        <v>No</v>
      </c>
      <c r="DP551" s="10">
        <v>2.1163698399999999</v>
      </c>
      <c r="DQ551" s="10">
        <v>14.84363016</v>
      </c>
      <c r="DR551" s="10">
        <v>14.84363016</v>
      </c>
      <c r="DS551" s="9">
        <v>18.808850293773208</v>
      </c>
      <c r="DT551" s="9" t="s">
        <v>23</v>
      </c>
      <c r="DU551" s="14">
        <v>0</v>
      </c>
    </row>
    <row r="552" spans="1:125" ht="18" customHeight="1">
      <c r="A552" s="29">
        <v>551</v>
      </c>
      <c r="B552" s="29">
        <v>52</v>
      </c>
      <c r="C552" s="29">
        <v>1380</v>
      </c>
      <c r="D552" s="21">
        <v>42004</v>
      </c>
      <c r="E552" s="21">
        <v>41968</v>
      </c>
      <c r="F552" s="21">
        <v>41981</v>
      </c>
      <c r="G552" s="20" t="s">
        <v>4</v>
      </c>
      <c r="H552" s="20" t="s">
        <v>26</v>
      </c>
      <c r="I552" s="22">
        <v>6</v>
      </c>
      <c r="J552" s="20" t="s">
        <v>5</v>
      </c>
      <c r="K552" s="20" t="s">
        <v>26</v>
      </c>
      <c r="L552" s="20" t="s">
        <v>6</v>
      </c>
      <c r="M552" s="23" t="s">
        <v>26</v>
      </c>
      <c r="N552" s="23" t="s">
        <v>7</v>
      </c>
      <c r="O552" s="23" t="s">
        <v>26</v>
      </c>
      <c r="P552" s="24">
        <v>10.5</v>
      </c>
      <c r="Q552" s="24">
        <v>18.7</v>
      </c>
      <c r="R552" s="24">
        <v>21.5</v>
      </c>
      <c r="S552" s="24">
        <v>197.52</v>
      </c>
      <c r="T552" s="24">
        <v>1.78</v>
      </c>
      <c r="U552" s="24">
        <v>1080</v>
      </c>
      <c r="V552" s="24">
        <v>1920</v>
      </c>
      <c r="W552" s="24">
        <v>2.0739999999999998</v>
      </c>
      <c r="X552" s="23" t="s">
        <v>47</v>
      </c>
      <c r="Y552" s="23" t="s">
        <v>47</v>
      </c>
      <c r="Z552" s="24">
        <v>10498</v>
      </c>
      <c r="AA552" s="24">
        <v>60</v>
      </c>
      <c r="AB552" s="24">
        <v>176</v>
      </c>
      <c r="AC552" s="24">
        <v>176</v>
      </c>
      <c r="AD552" s="23" t="s">
        <v>28</v>
      </c>
      <c r="AE552" s="23" t="s">
        <v>11</v>
      </c>
      <c r="AF552" s="23" t="s">
        <v>11</v>
      </c>
      <c r="AG552" s="23" t="s">
        <v>26</v>
      </c>
      <c r="AH552" s="23" t="s">
        <v>26</v>
      </c>
      <c r="AI552" s="23" t="s">
        <v>12</v>
      </c>
      <c r="AJ552" s="23" t="s">
        <v>11</v>
      </c>
      <c r="AK552" s="23" t="s">
        <v>23</v>
      </c>
      <c r="AL552" s="23" t="s">
        <v>114</v>
      </c>
      <c r="AM552" s="23" t="s">
        <v>35</v>
      </c>
      <c r="AN552" s="23" t="s">
        <v>14</v>
      </c>
      <c r="AO552" s="23" t="s">
        <v>14</v>
      </c>
      <c r="AP552" s="23" t="s">
        <v>36</v>
      </c>
      <c r="AQ552" s="23" t="s">
        <v>14</v>
      </c>
      <c r="AR552" s="23"/>
      <c r="AS552" s="23" t="s">
        <v>114</v>
      </c>
      <c r="AT552" s="23" t="s">
        <v>35</v>
      </c>
      <c r="AU552" s="23" t="s">
        <v>14</v>
      </c>
      <c r="AV552" s="25" t="s">
        <v>14</v>
      </c>
      <c r="AW552" s="25" t="s">
        <v>14</v>
      </c>
      <c r="AX552" s="26">
        <v>21.5</v>
      </c>
      <c r="AY552" s="26">
        <v>197.52</v>
      </c>
      <c r="AZ552" s="25" t="s">
        <v>14</v>
      </c>
      <c r="BA552" s="25" t="s">
        <v>14</v>
      </c>
      <c r="BB552" s="23" t="s">
        <v>14</v>
      </c>
      <c r="BC552" s="23" t="s">
        <v>15</v>
      </c>
      <c r="BD552" s="23" t="s">
        <v>14</v>
      </c>
      <c r="BE552" s="23" t="s">
        <v>11</v>
      </c>
      <c r="BF552" s="23" t="s">
        <v>55</v>
      </c>
      <c r="BG552" s="23" t="s">
        <v>11</v>
      </c>
      <c r="BH552" s="23" t="s">
        <v>17</v>
      </c>
      <c r="BI552" s="23" t="s">
        <v>14</v>
      </c>
      <c r="BJ552" s="23"/>
      <c r="BK552" s="23" t="s">
        <v>11</v>
      </c>
      <c r="BL552" s="23" t="s">
        <v>11</v>
      </c>
      <c r="BM552" s="23" t="s">
        <v>11</v>
      </c>
      <c r="BN552" s="23"/>
      <c r="BO552" s="24">
        <v>43.1</v>
      </c>
      <c r="BP552" s="24">
        <v>275.39999999999998</v>
      </c>
      <c r="BQ552" s="24">
        <v>250</v>
      </c>
      <c r="BR552" s="24">
        <v>268</v>
      </c>
      <c r="BS552" s="24">
        <v>200</v>
      </c>
      <c r="BT552" s="23"/>
      <c r="BU552" s="23"/>
      <c r="BV552" s="24">
        <v>16.989999999999998</v>
      </c>
      <c r="BW552" s="24">
        <v>0.2</v>
      </c>
      <c r="BX552" s="23"/>
      <c r="BY552" s="24">
        <v>0.14000000000000001</v>
      </c>
      <c r="BZ552" s="27">
        <v>0.2</v>
      </c>
      <c r="CA552" s="27">
        <v>0.14000000000000001</v>
      </c>
      <c r="CB552" s="25"/>
      <c r="CC552" s="25"/>
      <c r="CD552" s="28">
        <v>16.97</v>
      </c>
      <c r="CE552" s="28">
        <v>0.25</v>
      </c>
      <c r="CF552" s="25"/>
      <c r="CG552" s="28">
        <v>0.23</v>
      </c>
      <c r="CH552" s="28">
        <v>21.08</v>
      </c>
      <c r="CI552" s="28">
        <v>0.5</v>
      </c>
      <c r="CJ552" s="28">
        <v>0.5</v>
      </c>
      <c r="CK552" s="28">
        <v>0</v>
      </c>
      <c r="CL552" s="28">
        <v>0</v>
      </c>
      <c r="CM552" s="28">
        <v>0.5</v>
      </c>
      <c r="CN552" s="25"/>
      <c r="CO552" s="28">
        <v>0</v>
      </c>
      <c r="CP552" s="30" t="s">
        <v>5</v>
      </c>
      <c r="CQ552" s="8">
        <f t="shared" si="89"/>
        <v>10500.202511138112</v>
      </c>
      <c r="CR552" s="8">
        <f t="shared" si="90"/>
        <v>22</v>
      </c>
      <c r="CS552" s="8">
        <f t="shared" si="91"/>
        <v>2.5</v>
      </c>
      <c r="CT552" s="8">
        <f t="shared" si="92"/>
        <v>30</v>
      </c>
      <c r="CU552" s="8">
        <f t="shared" si="93"/>
        <v>200</v>
      </c>
      <c r="CV552" s="10">
        <f t="shared" si="94"/>
        <v>54397.008000000002</v>
      </c>
      <c r="CW552" s="10">
        <f t="shared" si="97"/>
        <v>54.397008</v>
      </c>
      <c r="CX552" s="8" t="str">
        <f t="shared" si="95"/>
        <v>No</v>
      </c>
      <c r="CY552" s="30" t="s">
        <v>11</v>
      </c>
      <c r="CZ552" s="30" t="s">
        <v>11</v>
      </c>
      <c r="DA552" s="31" t="s">
        <v>11</v>
      </c>
      <c r="DB552" s="31" t="s">
        <v>11</v>
      </c>
      <c r="DC552" s="8" t="str">
        <f t="shared" si="96"/>
        <v>No</v>
      </c>
      <c r="DD552" s="8" t="s">
        <v>11</v>
      </c>
      <c r="DE552" s="30" t="s">
        <v>11</v>
      </c>
      <c r="DF552" s="10">
        <f t="shared" si="98"/>
        <v>53.230139999999992</v>
      </c>
      <c r="DG552" s="9">
        <f>IF(S552&lt;Monitors!$H$4,(S552*Monitors!$I$4)+Monitors!$J$4,IF(S552&lt;Monitors!$H$5,(S552*Monitors!$I$5)+Monitors!$J$5,IF(S552&lt;Monitors!$H$6,(S552*Monitors!$I$6)+Monitors!$J$6,IF(S552&lt;Monitors!$H$7,(Monitors!$I$7*S552)+Monitors!$J$7,IF(S552&lt;Monitors!$H$8,(S552*Monitors!$I$8)+Monitors!$J$8,IF(S552&lt;Monitors!$H$9,(S552*Monitors!$I$9)+Monitors!$J$9,IF(S552&lt;Monitors!$H$10,(S552*Monitors!$I$10)+Monitors!$J$10,IF(S552&lt;Monitors!$H$11,(S552*Monitors!$I$11)+Monitors!$J$11,Monitors!$J$12))))))))</f>
        <v>37.875999999999998</v>
      </c>
      <c r="DH552" s="10">
        <f>$DF552-(Monitors!$B$4*'All Data'!$W552)</f>
        <v>40.516519999999993</v>
      </c>
      <c r="DI552" s="10">
        <f>IF($CX552="Yes",DH552-(Monitors!$E$4*(DG552+(Monitors!$B$4*'All Data'!$W552))),'All Data'!DH552)</f>
        <v>40.516519999999993</v>
      </c>
      <c r="DJ552" s="10">
        <f>IF(DD552="Yes",'All Data'!DI552-(DG552*Monitors!$C$4),'All Data'!DI552)</f>
        <v>40.516519999999993</v>
      </c>
      <c r="DK552" s="10">
        <f>IF($DE552="Yes",DJ552-(DG552*Monitors!$D$4),'All Data'!DJ552)</f>
        <v>40.516519999999993</v>
      </c>
      <c r="DL552" s="10">
        <f>IF($CZ552="Yes",DK552-Monitors!$C$7,'All Data'!DK552)</f>
        <v>40.516519999999993</v>
      </c>
      <c r="DM552" s="10">
        <f>IF($DA552="Yes",DL552-Monitors!$D$7,'All Data'!DL552)</f>
        <v>40.516519999999993</v>
      </c>
      <c r="DN552" s="10">
        <f>IF(DB552="Yes",DM552-((DG552+(W552*Monitors!$B$4))*Monitors!$F$4),'All Data'!DM552)</f>
        <v>40.516519999999993</v>
      </c>
      <c r="DO552" s="8" t="str">
        <f t="shared" si="99"/>
        <v>No</v>
      </c>
      <c r="DP552" s="10">
        <v>2.1758803200000001</v>
      </c>
      <c r="DQ552" s="10">
        <v>14.814119679999997</v>
      </c>
      <c r="DR552" s="10">
        <v>14.814119679999997</v>
      </c>
      <c r="DS552" s="9">
        <v>18.804145421971299</v>
      </c>
      <c r="DT552" s="9" t="s">
        <v>23</v>
      </c>
      <c r="DU552" s="14">
        <v>0</v>
      </c>
    </row>
    <row r="553" spans="1:125" ht="18" customHeight="1">
      <c r="A553" s="29">
        <v>552</v>
      </c>
      <c r="B553" s="29">
        <v>2</v>
      </c>
      <c r="C553" s="29">
        <v>909</v>
      </c>
      <c r="D553" s="21">
        <v>41352</v>
      </c>
      <c r="E553" s="21">
        <v>41324</v>
      </c>
      <c r="F553" s="21">
        <v>41334</v>
      </c>
      <c r="G553" s="20" t="s">
        <v>233</v>
      </c>
      <c r="H553" s="20" t="s">
        <v>383</v>
      </c>
      <c r="I553" s="22">
        <v>6</v>
      </c>
      <c r="J553" s="20" t="s">
        <v>5</v>
      </c>
      <c r="K553" s="20"/>
      <c r="L553" s="20" t="s">
        <v>6</v>
      </c>
      <c r="M553" s="23"/>
      <c r="N553" s="23" t="s">
        <v>7</v>
      </c>
      <c r="O553" s="23"/>
      <c r="P553" s="24">
        <v>10.5</v>
      </c>
      <c r="Q553" s="24">
        <v>18.8</v>
      </c>
      <c r="R553" s="24">
        <v>21.5</v>
      </c>
      <c r="S553" s="24">
        <v>197.4</v>
      </c>
      <c r="T553" s="24">
        <v>1.79</v>
      </c>
      <c r="U553" s="24">
        <v>1080</v>
      </c>
      <c r="V553" s="24">
        <v>1920</v>
      </c>
      <c r="W553" s="24">
        <v>2.0739999999999998</v>
      </c>
      <c r="X553" s="23" t="s">
        <v>47</v>
      </c>
      <c r="Y553" s="23" t="s">
        <v>47</v>
      </c>
      <c r="Z553" s="24">
        <v>10488</v>
      </c>
      <c r="AA553" s="24">
        <v>75</v>
      </c>
      <c r="AB553" s="24">
        <v>170</v>
      </c>
      <c r="AC553" s="24">
        <v>170</v>
      </c>
      <c r="AD553" s="23" t="s">
        <v>201</v>
      </c>
      <c r="AE553" s="23" t="s">
        <v>23</v>
      </c>
      <c r="AF553" s="23" t="s">
        <v>11</v>
      </c>
      <c r="AG553" s="23"/>
      <c r="AH553" s="23"/>
      <c r="AI553" s="23" t="s">
        <v>57</v>
      </c>
      <c r="AJ553" s="23" t="s">
        <v>23</v>
      </c>
      <c r="AK553" s="23" t="s">
        <v>11</v>
      </c>
      <c r="AL553" s="23" t="s">
        <v>145</v>
      </c>
      <c r="AM553" s="23" t="s">
        <v>82</v>
      </c>
      <c r="AN553" s="23" t="s">
        <v>14</v>
      </c>
      <c r="AO553" s="23"/>
      <c r="AP553" s="23" t="s">
        <v>36</v>
      </c>
      <c r="AQ553" s="23"/>
      <c r="AR553" s="23"/>
      <c r="AS553" s="23" t="s">
        <v>145</v>
      </c>
      <c r="AT553" s="23" t="s">
        <v>82</v>
      </c>
      <c r="AU553" s="23" t="s">
        <v>14</v>
      </c>
      <c r="AV553" s="25"/>
      <c r="AW553" s="25"/>
      <c r="AX553" s="26">
        <v>21.5</v>
      </c>
      <c r="AY553" s="26">
        <v>197.4</v>
      </c>
      <c r="AZ553" s="25" t="s">
        <v>14</v>
      </c>
      <c r="BA553" s="25" t="s">
        <v>14</v>
      </c>
      <c r="BB553" s="23"/>
      <c r="BC553" s="23" t="s">
        <v>15</v>
      </c>
      <c r="BD553" s="23"/>
      <c r="BE553" s="23" t="s">
        <v>11</v>
      </c>
      <c r="BF553" s="23" t="s">
        <v>384</v>
      </c>
      <c r="BG553" s="23" t="s">
        <v>11</v>
      </c>
      <c r="BH553" s="23" t="s">
        <v>368</v>
      </c>
      <c r="BI553" s="23"/>
      <c r="BJ553" s="23" t="s">
        <v>18</v>
      </c>
      <c r="BK553" s="23" t="s">
        <v>11</v>
      </c>
      <c r="BL553" s="23" t="s">
        <v>11</v>
      </c>
      <c r="BM553" s="23" t="s">
        <v>11</v>
      </c>
      <c r="BN553" s="23"/>
      <c r="BO553" s="24">
        <v>0.1</v>
      </c>
      <c r="BP553" s="24">
        <v>189.2</v>
      </c>
      <c r="BQ553" s="24">
        <v>189.2</v>
      </c>
      <c r="BR553" s="24">
        <v>169.1</v>
      </c>
      <c r="BS553" s="24">
        <v>169.1</v>
      </c>
      <c r="BT553" s="23"/>
      <c r="BU553" s="23"/>
      <c r="BV553" s="24">
        <v>17</v>
      </c>
      <c r="BW553" s="24">
        <v>0.39</v>
      </c>
      <c r="BX553" s="23"/>
      <c r="BY553" s="24">
        <v>0.28000000000000003</v>
      </c>
      <c r="BZ553" s="27">
        <v>0.39</v>
      </c>
      <c r="CA553" s="27">
        <v>0.28000000000000003</v>
      </c>
      <c r="CB553" s="25"/>
      <c r="CC553" s="25"/>
      <c r="CD553" s="25"/>
      <c r="CE553" s="25"/>
      <c r="CF553" s="25"/>
      <c r="CG553" s="25"/>
      <c r="CH553" s="28">
        <v>21.1</v>
      </c>
      <c r="CI553" s="28">
        <v>0.5</v>
      </c>
      <c r="CJ553" s="28">
        <v>0.5</v>
      </c>
      <c r="CK553" s="25"/>
      <c r="CL553" s="25"/>
      <c r="CM553" s="28">
        <v>0.46</v>
      </c>
      <c r="CN553" s="25"/>
      <c r="CO553" s="28">
        <v>1</v>
      </c>
      <c r="CP553" s="30" t="s">
        <v>5</v>
      </c>
      <c r="CQ553" s="8">
        <f t="shared" si="89"/>
        <v>10506.585612968591</v>
      </c>
      <c r="CR553" s="8">
        <f t="shared" si="90"/>
        <v>22</v>
      </c>
      <c r="CS553" s="8">
        <f t="shared" si="91"/>
        <v>2.5</v>
      </c>
      <c r="CT553" s="8">
        <f t="shared" si="92"/>
        <v>30</v>
      </c>
      <c r="CU553" s="8">
        <f t="shared" si="93"/>
        <v>100</v>
      </c>
      <c r="CV553" s="10">
        <f t="shared" si="94"/>
        <v>37348.080000000002</v>
      </c>
      <c r="CW553" s="10">
        <f t="shared" si="97"/>
        <v>37.348080000000003</v>
      </c>
      <c r="CX553" s="8" t="str">
        <f t="shared" si="95"/>
        <v>No</v>
      </c>
      <c r="CY553" s="30" t="s">
        <v>11</v>
      </c>
      <c r="CZ553" s="30" t="s">
        <v>11</v>
      </c>
      <c r="DA553" s="31" t="s">
        <v>11</v>
      </c>
      <c r="DB553" s="31" t="s">
        <v>11</v>
      </c>
      <c r="DC553" s="8" t="str">
        <f t="shared" si="96"/>
        <v>No</v>
      </c>
      <c r="DD553" s="8" t="s">
        <v>11</v>
      </c>
      <c r="DE553" s="30" t="s">
        <v>11</v>
      </c>
      <c r="DF553" s="10">
        <f t="shared" si="98"/>
        <v>54.342659999999988</v>
      </c>
      <c r="DG553" s="9">
        <f>IF(S553&lt;Monitors!$H$4,(S553*Monitors!$I$4)+Monitors!$J$4,IF(S553&lt;Monitors!$H$5,(S553*Monitors!$I$5)+Monitors!$J$5,IF(S553&lt;Monitors!$H$6,(S553*Monitors!$I$6)+Monitors!$J$6,IF(S553&lt;Monitors!$H$7,(Monitors!$I$7*S553)+Monitors!$J$7,IF(S553&lt;Monitors!$H$8,(S553*Monitors!$I$8)+Monitors!$J$8,IF(S553&lt;Monitors!$H$9,(S553*Monitors!$I$9)+Monitors!$J$9,IF(S553&lt;Monitors!$H$10,(S553*Monitors!$I$10)+Monitors!$J$10,IF(S553&lt;Monitors!$H$11,(S553*Monitors!$I$11)+Monitors!$J$11,Monitors!$J$12))))))))</f>
        <v>37.869999999999997</v>
      </c>
      <c r="DH553" s="10">
        <f>$DF553-(Monitors!$B$4*'All Data'!$W553)</f>
        <v>41.629039999999989</v>
      </c>
      <c r="DI553" s="10">
        <f>IF($CX553="Yes",DH553-(Monitors!$E$4*(DG553+(Monitors!$B$4*'All Data'!$W553))),'All Data'!DH553)</f>
        <v>41.629039999999989</v>
      </c>
      <c r="DJ553" s="10">
        <f>IF(DD553="Yes",'All Data'!DI553-(DG553*Monitors!$C$4),'All Data'!DI553)</f>
        <v>41.629039999999989</v>
      </c>
      <c r="DK553" s="10">
        <f>IF($DE553="Yes",DJ553-(DG553*Monitors!$D$4),'All Data'!DJ553)</f>
        <v>41.629039999999989</v>
      </c>
      <c r="DL553" s="10">
        <f>IF($CZ553="Yes",DK553-Monitors!$C$7,'All Data'!DK553)</f>
        <v>41.629039999999989</v>
      </c>
      <c r="DM553" s="10">
        <f>IF($DA553="Yes",DL553-Monitors!$D$7,'All Data'!DL553)</f>
        <v>41.629039999999989</v>
      </c>
      <c r="DN553" s="10">
        <f>IF(DB553="Yes",DM553-((DG553+(W553*Monitors!$B$4))*Monitors!$F$4),'All Data'!DM553)</f>
        <v>41.629039999999989</v>
      </c>
      <c r="DO553" s="8" t="str">
        <f t="shared" si="99"/>
        <v>No</v>
      </c>
      <c r="DP553" s="10">
        <v>1.4939232000000002</v>
      </c>
      <c r="DQ553" s="10">
        <v>15.506076799999999</v>
      </c>
      <c r="DR553" s="10">
        <v>15.506076799999999</v>
      </c>
      <c r="DS553" s="9">
        <v>18.792853564438847</v>
      </c>
      <c r="DT553" s="9" t="s">
        <v>23</v>
      </c>
      <c r="DU553" s="14">
        <v>0</v>
      </c>
    </row>
    <row r="554" spans="1:125" ht="18" customHeight="1">
      <c r="A554" s="29">
        <v>553</v>
      </c>
      <c r="B554" s="29">
        <v>13</v>
      </c>
      <c r="C554" s="29">
        <v>963</v>
      </c>
      <c r="D554" s="21">
        <v>41243</v>
      </c>
      <c r="E554" s="21">
        <v>41229</v>
      </c>
      <c r="F554" s="21">
        <v>41344</v>
      </c>
      <c r="G554" s="20" t="s">
        <v>454</v>
      </c>
      <c r="H554" s="20" t="s">
        <v>664</v>
      </c>
      <c r="I554" s="22">
        <v>6</v>
      </c>
      <c r="J554" s="20" t="s">
        <v>5</v>
      </c>
      <c r="K554" s="20" t="s">
        <v>26</v>
      </c>
      <c r="L554" s="20" t="s">
        <v>27</v>
      </c>
      <c r="M554" s="23" t="s">
        <v>27</v>
      </c>
      <c r="N554" s="23" t="s">
        <v>7</v>
      </c>
      <c r="O554" s="23" t="s">
        <v>26</v>
      </c>
      <c r="P554" s="24">
        <v>10.6</v>
      </c>
      <c r="Q554" s="24">
        <v>18.8</v>
      </c>
      <c r="R554" s="24">
        <v>21.5</v>
      </c>
      <c r="S554" s="24">
        <v>198.07</v>
      </c>
      <c r="T554" s="24">
        <v>1.78</v>
      </c>
      <c r="U554" s="24">
        <v>1080</v>
      </c>
      <c r="V554" s="24">
        <v>1920</v>
      </c>
      <c r="W554" s="24">
        <v>2.0739999999999998</v>
      </c>
      <c r="X554" s="23" t="s">
        <v>47</v>
      </c>
      <c r="Y554" s="23" t="s">
        <v>47</v>
      </c>
      <c r="Z554" s="24">
        <v>10471</v>
      </c>
      <c r="AA554" s="24">
        <v>60</v>
      </c>
      <c r="AB554" s="24">
        <v>170</v>
      </c>
      <c r="AC554" s="24">
        <v>160</v>
      </c>
      <c r="AD554" s="23" t="s">
        <v>400</v>
      </c>
      <c r="AE554" s="23" t="s">
        <v>23</v>
      </c>
      <c r="AF554" s="23" t="s">
        <v>11</v>
      </c>
      <c r="AG554" s="23" t="s">
        <v>26</v>
      </c>
      <c r="AH554" s="23" t="s">
        <v>26</v>
      </c>
      <c r="AI554" s="23" t="s">
        <v>12</v>
      </c>
      <c r="AJ554" s="23" t="s">
        <v>11</v>
      </c>
      <c r="AK554" s="23" t="s">
        <v>23</v>
      </c>
      <c r="AL554" s="23" t="s">
        <v>13</v>
      </c>
      <c r="AM554" s="23" t="s">
        <v>82</v>
      </c>
      <c r="AN554" s="23" t="s">
        <v>14</v>
      </c>
      <c r="AO554" s="23" t="s">
        <v>14</v>
      </c>
      <c r="AP554" s="23" t="s">
        <v>36</v>
      </c>
      <c r="AQ554" s="23" t="s">
        <v>14</v>
      </c>
      <c r="AR554" s="23"/>
      <c r="AS554" s="23" t="s">
        <v>13</v>
      </c>
      <c r="AT554" s="23" t="s">
        <v>82</v>
      </c>
      <c r="AU554" s="23" t="s">
        <v>14</v>
      </c>
      <c r="AV554" s="25" t="s">
        <v>14</v>
      </c>
      <c r="AW554" s="25" t="s">
        <v>14</v>
      </c>
      <c r="AX554" s="26">
        <v>21.5</v>
      </c>
      <c r="AY554" s="26">
        <v>198.07</v>
      </c>
      <c r="AZ554" s="25" t="s">
        <v>14</v>
      </c>
      <c r="BA554" s="25" t="s">
        <v>14</v>
      </c>
      <c r="BB554" s="23" t="s">
        <v>14</v>
      </c>
      <c r="BC554" s="23" t="s">
        <v>15</v>
      </c>
      <c r="BD554" s="23" t="s">
        <v>26</v>
      </c>
      <c r="BE554" s="23" t="s">
        <v>11</v>
      </c>
      <c r="BF554" s="23" t="s">
        <v>55</v>
      </c>
      <c r="BG554" s="23" t="s">
        <v>11</v>
      </c>
      <c r="BH554" s="23" t="s">
        <v>17</v>
      </c>
      <c r="BI554" s="23" t="s">
        <v>14</v>
      </c>
      <c r="BJ554" s="23"/>
      <c r="BK554" s="23" t="s">
        <v>11</v>
      </c>
      <c r="BL554" s="23" t="s">
        <v>11</v>
      </c>
      <c r="BM554" s="23" t="s">
        <v>11</v>
      </c>
      <c r="BN554" s="23"/>
      <c r="BO554" s="24">
        <v>0.3</v>
      </c>
      <c r="BP554" s="24">
        <v>292</v>
      </c>
      <c r="BQ554" s="24">
        <v>250</v>
      </c>
      <c r="BR554" s="24">
        <v>234</v>
      </c>
      <c r="BS554" s="24">
        <v>200</v>
      </c>
      <c r="BT554" s="23"/>
      <c r="BU554" s="23"/>
      <c r="BV554" s="24">
        <v>17</v>
      </c>
      <c r="BW554" s="24">
        <v>0.35</v>
      </c>
      <c r="BX554" s="23"/>
      <c r="BY554" s="24">
        <v>0.17</v>
      </c>
      <c r="BZ554" s="27">
        <v>0.35</v>
      </c>
      <c r="CA554" s="27">
        <v>0.17</v>
      </c>
      <c r="CB554" s="25"/>
      <c r="CC554" s="25"/>
      <c r="CD554" s="28">
        <v>17.399999999999999</v>
      </c>
      <c r="CE554" s="28">
        <v>0.44</v>
      </c>
      <c r="CF554" s="25"/>
      <c r="CG554" s="28">
        <v>0.23</v>
      </c>
      <c r="CH554" s="28">
        <v>21.1</v>
      </c>
      <c r="CI554" s="28">
        <v>0.5</v>
      </c>
      <c r="CJ554" s="28">
        <v>0.5</v>
      </c>
      <c r="CK554" s="28">
        <v>0</v>
      </c>
      <c r="CL554" s="28">
        <v>0</v>
      </c>
      <c r="CM554" s="28">
        <v>0.5</v>
      </c>
      <c r="CN554" s="25"/>
      <c r="CO554" s="28">
        <v>1</v>
      </c>
      <c r="CP554" s="30" t="s">
        <v>5</v>
      </c>
      <c r="CQ554" s="8">
        <f t="shared" si="89"/>
        <v>10471.045589942949</v>
      </c>
      <c r="CR554" s="8">
        <f t="shared" si="90"/>
        <v>22</v>
      </c>
      <c r="CS554" s="8">
        <f t="shared" si="91"/>
        <v>2.5</v>
      </c>
      <c r="CT554" s="8">
        <f t="shared" si="92"/>
        <v>30</v>
      </c>
      <c r="CU554" s="8">
        <f t="shared" si="93"/>
        <v>200</v>
      </c>
      <c r="CV554" s="10">
        <f t="shared" si="94"/>
        <v>57836.439999999995</v>
      </c>
      <c r="CW554" s="10">
        <f t="shared" si="97"/>
        <v>57.836439999999996</v>
      </c>
      <c r="CX554" s="8" t="str">
        <f t="shared" si="95"/>
        <v>No</v>
      </c>
      <c r="CY554" s="30" t="s">
        <v>11</v>
      </c>
      <c r="CZ554" s="30" t="s">
        <v>11</v>
      </c>
      <c r="DA554" s="31" t="s">
        <v>11</v>
      </c>
      <c r="DB554" s="31" t="s">
        <v>11</v>
      </c>
      <c r="DC554" s="8" t="str">
        <f t="shared" si="96"/>
        <v>No</v>
      </c>
      <c r="DD554" s="8" t="s">
        <v>11</v>
      </c>
      <c r="DE554" s="30" t="s">
        <v>11</v>
      </c>
      <c r="DF554" s="10">
        <f t="shared" si="98"/>
        <v>54.114899999999992</v>
      </c>
      <c r="DG554" s="9">
        <f>IF(S554&lt;Monitors!$H$4,(S554*Monitors!$I$4)+Monitors!$J$4,IF(S554&lt;Monitors!$H$5,(S554*Monitors!$I$5)+Monitors!$J$5,IF(S554&lt;Monitors!$H$6,(S554*Monitors!$I$6)+Monitors!$J$6,IF(S554&lt;Monitors!$H$7,(Monitors!$I$7*S554)+Monitors!$J$7,IF(S554&lt;Monitors!$H$8,(S554*Monitors!$I$8)+Monitors!$J$8,IF(S554&lt;Monitors!$H$9,(S554*Monitors!$I$9)+Monitors!$J$9,IF(S554&lt;Monitors!$H$10,(S554*Monitors!$I$10)+Monitors!$J$10,IF(S554&lt;Monitors!$H$11,(S554*Monitors!$I$11)+Monitors!$J$11,Monitors!$J$12))))))))</f>
        <v>37.903500000000001</v>
      </c>
      <c r="DH554" s="10">
        <f>$DF554-(Monitors!$B$4*'All Data'!$W554)</f>
        <v>41.401279999999993</v>
      </c>
      <c r="DI554" s="10">
        <f>IF($CX554="Yes",DH554-(Monitors!$E$4*(DG554+(Monitors!$B$4*'All Data'!$W554))),'All Data'!DH554)</f>
        <v>41.401279999999993</v>
      </c>
      <c r="DJ554" s="10">
        <f>IF(DD554="Yes",'All Data'!DI554-(DG554*Monitors!$C$4),'All Data'!DI554)</f>
        <v>41.401279999999993</v>
      </c>
      <c r="DK554" s="10">
        <f>IF($DE554="Yes",DJ554-(DG554*Monitors!$D$4),'All Data'!DJ554)</f>
        <v>41.401279999999993</v>
      </c>
      <c r="DL554" s="10">
        <f>IF($CZ554="Yes",DK554-Monitors!$C$7,'All Data'!DK554)</f>
        <v>41.401279999999993</v>
      </c>
      <c r="DM554" s="10">
        <f>IF($DA554="Yes",DL554-Monitors!$D$7,'All Data'!DL554)</f>
        <v>41.401279999999993</v>
      </c>
      <c r="DN554" s="10">
        <f>IF(DB554="Yes",DM554-((DG554+(W554*Monitors!$B$4))*Monitors!$F$4),'All Data'!DM554)</f>
        <v>41.401279999999993</v>
      </c>
      <c r="DO554" s="8" t="str">
        <f t="shared" si="99"/>
        <v>No</v>
      </c>
      <c r="DP554" s="10">
        <v>2.3134576</v>
      </c>
      <c r="DQ554" s="10">
        <v>14.6865424</v>
      </c>
      <c r="DR554" s="10">
        <v>14.6865424</v>
      </c>
      <c r="DS554" s="9">
        <v>18.855896781155622</v>
      </c>
      <c r="DT554" s="9" t="s">
        <v>23</v>
      </c>
      <c r="DU554" s="14">
        <v>0</v>
      </c>
    </row>
    <row r="555" spans="1:125" ht="18" customHeight="1">
      <c r="A555" s="29">
        <v>554</v>
      </c>
      <c r="B555" s="29">
        <v>52</v>
      </c>
      <c r="C555" s="29">
        <v>1309</v>
      </c>
      <c r="D555" s="21">
        <v>41212</v>
      </c>
      <c r="E555" s="21">
        <v>41409</v>
      </c>
      <c r="F555" s="21">
        <v>41425</v>
      </c>
      <c r="G555" s="20" t="s">
        <v>4</v>
      </c>
      <c r="H555" s="20" t="s">
        <v>26</v>
      </c>
      <c r="I555" s="22">
        <v>6</v>
      </c>
      <c r="J555" s="20" t="s">
        <v>5</v>
      </c>
      <c r="K555" s="20" t="s">
        <v>26</v>
      </c>
      <c r="L555" s="20" t="s">
        <v>27</v>
      </c>
      <c r="M555" s="23" t="s">
        <v>27</v>
      </c>
      <c r="N555" s="23" t="s">
        <v>7</v>
      </c>
      <c r="O555" s="23" t="s">
        <v>26</v>
      </c>
      <c r="P555" s="24">
        <v>10.6</v>
      </c>
      <c r="Q555" s="24">
        <v>18.8</v>
      </c>
      <c r="R555" s="24">
        <v>21.5</v>
      </c>
      <c r="S555" s="24">
        <v>198.38</v>
      </c>
      <c r="T555" s="24">
        <v>1.78</v>
      </c>
      <c r="U555" s="24">
        <v>1080</v>
      </c>
      <c r="V555" s="24">
        <v>1920</v>
      </c>
      <c r="W555" s="24">
        <v>2.0739999999999998</v>
      </c>
      <c r="X555" s="23" t="s">
        <v>47</v>
      </c>
      <c r="Y555" s="23" t="s">
        <v>47</v>
      </c>
      <c r="Z555" s="24">
        <v>9565</v>
      </c>
      <c r="AA555" s="24">
        <v>60</v>
      </c>
      <c r="AB555" s="24">
        <v>170</v>
      </c>
      <c r="AC555" s="24">
        <v>160</v>
      </c>
      <c r="AD555" s="23" t="s">
        <v>28</v>
      </c>
      <c r="AE555" s="23" t="s">
        <v>23</v>
      </c>
      <c r="AF555" s="23" t="s">
        <v>11</v>
      </c>
      <c r="AG555" s="23"/>
      <c r="AH555" s="23"/>
      <c r="AI555" s="23" t="s">
        <v>12</v>
      </c>
      <c r="AJ555" s="23" t="s">
        <v>11</v>
      </c>
      <c r="AK555" s="23" t="s">
        <v>23</v>
      </c>
      <c r="AL555" s="23" t="s">
        <v>25</v>
      </c>
      <c r="AM555" s="23" t="s">
        <v>82</v>
      </c>
      <c r="AN555" s="23" t="s">
        <v>14</v>
      </c>
      <c r="AO555" s="23" t="s">
        <v>26</v>
      </c>
      <c r="AP555" s="23" t="s">
        <v>36</v>
      </c>
      <c r="AQ555" s="23" t="s">
        <v>26</v>
      </c>
      <c r="AR555" s="23"/>
      <c r="AS555" s="23" t="s">
        <v>25</v>
      </c>
      <c r="AT555" s="23" t="s">
        <v>82</v>
      </c>
      <c r="AU555" s="23" t="s">
        <v>14</v>
      </c>
      <c r="AV555" s="25" t="s">
        <v>26</v>
      </c>
      <c r="AW555" s="25" t="s">
        <v>26</v>
      </c>
      <c r="AX555" s="26">
        <v>21.5</v>
      </c>
      <c r="AY555" s="26">
        <v>198.38</v>
      </c>
      <c r="AZ555" s="25" t="s">
        <v>14</v>
      </c>
      <c r="BA555" s="25" t="s">
        <v>14</v>
      </c>
      <c r="BB555" s="23" t="s">
        <v>26</v>
      </c>
      <c r="BC555" s="23" t="s">
        <v>15</v>
      </c>
      <c r="BD555" s="23" t="s">
        <v>26</v>
      </c>
      <c r="BE555" s="23" t="s">
        <v>11</v>
      </c>
      <c r="BF555" s="23" t="s">
        <v>55</v>
      </c>
      <c r="BG555" s="23" t="s">
        <v>11</v>
      </c>
      <c r="BH555" s="23" t="s">
        <v>17</v>
      </c>
      <c r="BI555" s="23" t="s">
        <v>26</v>
      </c>
      <c r="BJ555" s="23"/>
      <c r="BK555" s="23" t="s">
        <v>11</v>
      </c>
      <c r="BL555" s="23" t="s">
        <v>11</v>
      </c>
      <c r="BM555" s="23" t="s">
        <v>11</v>
      </c>
      <c r="BN555" s="23"/>
      <c r="BO555" s="24">
        <v>12.9</v>
      </c>
      <c r="BP555" s="24">
        <v>287</v>
      </c>
      <c r="BQ555" s="24">
        <v>280</v>
      </c>
      <c r="BR555" s="24">
        <v>275</v>
      </c>
      <c r="BS555" s="24">
        <v>200</v>
      </c>
      <c r="BT555" s="23"/>
      <c r="BU555" s="23"/>
      <c r="BV555" s="24">
        <v>17</v>
      </c>
      <c r="BW555" s="24">
        <v>0.15</v>
      </c>
      <c r="BX555" s="23"/>
      <c r="BY555" s="24">
        <v>0.1</v>
      </c>
      <c r="BZ555" s="27">
        <v>0.15</v>
      </c>
      <c r="CA555" s="27">
        <v>0.1</v>
      </c>
      <c r="CB555" s="25"/>
      <c r="CC555" s="25"/>
      <c r="CD555" s="28">
        <v>17.3</v>
      </c>
      <c r="CE555" s="28">
        <v>0.16</v>
      </c>
      <c r="CF555" s="25"/>
      <c r="CG555" s="28">
        <v>0.1</v>
      </c>
      <c r="CH555" s="28">
        <v>21.1</v>
      </c>
      <c r="CI555" s="28">
        <v>0.5</v>
      </c>
      <c r="CJ555" s="28">
        <v>0.5</v>
      </c>
      <c r="CK555" s="28">
        <v>0</v>
      </c>
      <c r="CL555" s="28">
        <v>0</v>
      </c>
      <c r="CM555" s="28">
        <v>0.4</v>
      </c>
      <c r="CN555" s="25"/>
      <c r="CO555" s="28">
        <v>0</v>
      </c>
      <c r="CP555" s="30" t="s">
        <v>5</v>
      </c>
      <c r="CQ555" s="8">
        <f t="shared" si="89"/>
        <v>10454.682931747151</v>
      </c>
      <c r="CR555" s="8">
        <f t="shared" si="90"/>
        <v>22</v>
      </c>
      <c r="CS555" s="8">
        <f t="shared" si="91"/>
        <v>2.5</v>
      </c>
      <c r="CT555" s="8">
        <f t="shared" si="92"/>
        <v>30</v>
      </c>
      <c r="CU555" s="8">
        <f t="shared" si="93"/>
        <v>200</v>
      </c>
      <c r="CV555" s="10">
        <f t="shared" si="94"/>
        <v>56935.06</v>
      </c>
      <c r="CW555" s="10">
        <f t="shared" si="97"/>
        <v>56.93506</v>
      </c>
      <c r="CX555" s="8" t="str">
        <f t="shared" si="95"/>
        <v>No</v>
      </c>
      <c r="CY555" s="30" t="s">
        <v>11</v>
      </c>
      <c r="CZ555" s="30" t="s">
        <v>11</v>
      </c>
      <c r="DA555" s="31" t="s">
        <v>11</v>
      </c>
      <c r="DB555" s="31" t="s">
        <v>11</v>
      </c>
      <c r="DC555" s="8" t="str">
        <f t="shared" si="96"/>
        <v>No</v>
      </c>
      <c r="DD555" s="8" t="s">
        <v>11</v>
      </c>
      <c r="DE555" s="30" t="s">
        <v>11</v>
      </c>
      <c r="DF555" s="10">
        <f t="shared" si="98"/>
        <v>52.976099999999995</v>
      </c>
      <c r="DG555" s="9">
        <f>IF(S555&lt;Monitors!$H$4,(S555*Monitors!$I$4)+Monitors!$J$4,IF(S555&lt;Monitors!$H$5,(S555*Monitors!$I$5)+Monitors!$J$5,IF(S555&lt;Monitors!$H$6,(S555*Monitors!$I$6)+Monitors!$J$6,IF(S555&lt;Monitors!$H$7,(Monitors!$I$7*S555)+Monitors!$J$7,IF(S555&lt;Monitors!$H$8,(S555*Monitors!$I$8)+Monitors!$J$8,IF(S555&lt;Monitors!$H$9,(S555*Monitors!$I$9)+Monitors!$J$9,IF(S555&lt;Monitors!$H$10,(S555*Monitors!$I$10)+Monitors!$J$10,IF(S555&lt;Monitors!$H$11,(S555*Monitors!$I$11)+Monitors!$J$11,Monitors!$J$12))))))))</f>
        <v>37.918999999999997</v>
      </c>
      <c r="DH555" s="10">
        <f>$DF555-(Monitors!$B$4*'All Data'!$W555)</f>
        <v>40.262479999999996</v>
      </c>
      <c r="DI555" s="10">
        <f>IF($CX555="Yes",DH555-(Monitors!$E$4*(DG555+(Monitors!$B$4*'All Data'!$W555))),'All Data'!DH555)</f>
        <v>40.262479999999996</v>
      </c>
      <c r="DJ555" s="10">
        <f>IF(DD555="Yes",'All Data'!DI555-(DG555*Monitors!$C$4),'All Data'!DI555)</f>
        <v>40.262479999999996</v>
      </c>
      <c r="DK555" s="10">
        <f>IF($DE555="Yes",DJ555-(DG555*Monitors!$D$4),'All Data'!DJ555)</f>
        <v>40.262479999999996</v>
      </c>
      <c r="DL555" s="10">
        <f>IF($CZ555="Yes",DK555-Monitors!$C$7,'All Data'!DK555)</f>
        <v>40.262479999999996</v>
      </c>
      <c r="DM555" s="10">
        <f>IF($DA555="Yes",DL555-Monitors!$D$7,'All Data'!DL555)</f>
        <v>40.262479999999996</v>
      </c>
      <c r="DN555" s="10">
        <f>IF(DB555="Yes",DM555-((DG555+(W555*Monitors!$B$4))*Monitors!$F$4),'All Data'!DM555)</f>
        <v>40.262479999999996</v>
      </c>
      <c r="DO555" s="8" t="str">
        <f t="shared" si="99"/>
        <v>No</v>
      </c>
      <c r="DP555" s="10">
        <v>2.2774024000000002</v>
      </c>
      <c r="DQ555" s="10">
        <v>14.7225976</v>
      </c>
      <c r="DR555" s="10">
        <v>14.7225976</v>
      </c>
      <c r="DS555" s="9">
        <v>18.885063562375308</v>
      </c>
      <c r="DT555" s="9" t="s">
        <v>23</v>
      </c>
      <c r="DU555" s="14">
        <v>0</v>
      </c>
    </row>
    <row r="556" spans="1:125" ht="18" customHeight="1">
      <c r="A556" s="29">
        <v>555</v>
      </c>
      <c r="B556" s="29">
        <v>13</v>
      </c>
      <c r="C556" s="29">
        <v>739</v>
      </c>
      <c r="D556" s="21">
        <v>42012</v>
      </c>
      <c r="E556" s="21">
        <v>41908</v>
      </c>
      <c r="F556" s="21">
        <v>41925</v>
      </c>
      <c r="G556" s="20" t="s">
        <v>4</v>
      </c>
      <c r="H556" s="20" t="s">
        <v>26</v>
      </c>
      <c r="I556" s="22">
        <v>6</v>
      </c>
      <c r="J556" s="20" t="s">
        <v>5</v>
      </c>
      <c r="K556" s="20" t="s">
        <v>26</v>
      </c>
      <c r="L556" s="20" t="s">
        <v>6</v>
      </c>
      <c r="M556" s="23" t="s">
        <v>26</v>
      </c>
      <c r="N556" s="23" t="s">
        <v>7</v>
      </c>
      <c r="O556" s="23" t="s">
        <v>26</v>
      </c>
      <c r="P556" s="24">
        <v>10.5</v>
      </c>
      <c r="Q556" s="24">
        <v>18.7</v>
      </c>
      <c r="R556" s="24">
        <v>21.5</v>
      </c>
      <c r="S556" s="24">
        <v>197.52</v>
      </c>
      <c r="T556" s="24">
        <v>1.78</v>
      </c>
      <c r="U556" s="24">
        <v>1080</v>
      </c>
      <c r="V556" s="24">
        <v>1920</v>
      </c>
      <c r="W556" s="24">
        <v>2.0739999999999998</v>
      </c>
      <c r="X556" s="23" t="s">
        <v>47</v>
      </c>
      <c r="Y556" s="23" t="s">
        <v>47</v>
      </c>
      <c r="Z556" s="24">
        <v>10498</v>
      </c>
      <c r="AA556" s="24">
        <v>60</v>
      </c>
      <c r="AB556" s="24">
        <v>178</v>
      </c>
      <c r="AC556" s="24">
        <v>178</v>
      </c>
      <c r="AD556" s="23" t="s">
        <v>640</v>
      </c>
      <c r="AE556" s="23" t="s">
        <v>11</v>
      </c>
      <c r="AF556" s="23" t="s">
        <v>11</v>
      </c>
      <c r="AG556" s="23" t="s">
        <v>26</v>
      </c>
      <c r="AH556" s="23" t="s">
        <v>26</v>
      </c>
      <c r="AI556" s="23" t="s">
        <v>12</v>
      </c>
      <c r="AJ556" s="23" t="s">
        <v>23</v>
      </c>
      <c r="AK556" s="23" t="s">
        <v>23</v>
      </c>
      <c r="AL556" s="23" t="s">
        <v>114</v>
      </c>
      <c r="AM556" s="23" t="s">
        <v>14</v>
      </c>
      <c r="AN556" s="23" t="s">
        <v>14</v>
      </c>
      <c r="AO556" s="23" t="s">
        <v>14</v>
      </c>
      <c r="AP556" s="23" t="s">
        <v>14</v>
      </c>
      <c r="AQ556" s="23" t="s">
        <v>14</v>
      </c>
      <c r="AR556" s="23"/>
      <c r="AS556" s="23" t="s">
        <v>114</v>
      </c>
      <c r="AT556" s="23" t="s">
        <v>14</v>
      </c>
      <c r="AU556" s="23" t="s">
        <v>14</v>
      </c>
      <c r="AV556" s="25" t="s">
        <v>14</v>
      </c>
      <c r="AW556" s="25" t="s">
        <v>14</v>
      </c>
      <c r="AX556" s="26">
        <v>21.5</v>
      </c>
      <c r="AY556" s="26">
        <v>197.52</v>
      </c>
      <c r="AZ556" s="25" t="s">
        <v>14</v>
      </c>
      <c r="BA556" s="25" t="s">
        <v>14</v>
      </c>
      <c r="BB556" s="23" t="s">
        <v>14</v>
      </c>
      <c r="BC556" s="23" t="s">
        <v>15</v>
      </c>
      <c r="BD556" s="23" t="s">
        <v>14</v>
      </c>
      <c r="BE556" s="23" t="s">
        <v>11</v>
      </c>
      <c r="BF556" s="23" t="s">
        <v>363</v>
      </c>
      <c r="BG556" s="23" t="s">
        <v>11</v>
      </c>
      <c r="BH556" s="23" t="s">
        <v>17</v>
      </c>
      <c r="BI556" s="23" t="s">
        <v>14</v>
      </c>
      <c r="BJ556" s="23"/>
      <c r="BK556" s="23" t="s">
        <v>11</v>
      </c>
      <c r="BL556" s="23" t="s">
        <v>11</v>
      </c>
      <c r="BM556" s="23" t="s">
        <v>11</v>
      </c>
      <c r="BN556" s="23"/>
      <c r="BO556" s="24">
        <v>6.8</v>
      </c>
      <c r="BP556" s="24">
        <v>257</v>
      </c>
      <c r="BQ556" s="24">
        <v>250</v>
      </c>
      <c r="BR556" s="24">
        <v>216</v>
      </c>
      <c r="BS556" s="24">
        <v>200</v>
      </c>
      <c r="BT556" s="23"/>
      <c r="BU556" s="23"/>
      <c r="BV556" s="24">
        <v>17.04</v>
      </c>
      <c r="BW556" s="24">
        <v>0.28000000000000003</v>
      </c>
      <c r="BX556" s="23"/>
      <c r="BY556" s="24">
        <v>0.2</v>
      </c>
      <c r="BZ556" s="27">
        <v>0.28000000000000003</v>
      </c>
      <c r="CA556" s="27">
        <v>0.2</v>
      </c>
      <c r="CB556" s="25"/>
      <c r="CC556" s="25"/>
      <c r="CD556" s="28">
        <v>17.5</v>
      </c>
      <c r="CE556" s="28">
        <v>0.3</v>
      </c>
      <c r="CF556" s="25"/>
      <c r="CG556" s="28">
        <v>0.2</v>
      </c>
      <c r="CH556" s="28">
        <v>21.08</v>
      </c>
      <c r="CI556" s="28">
        <v>0.5</v>
      </c>
      <c r="CJ556" s="28">
        <v>0.5</v>
      </c>
      <c r="CK556" s="25"/>
      <c r="CL556" s="25"/>
      <c r="CM556" s="28">
        <v>0.41</v>
      </c>
      <c r="CN556" s="25"/>
      <c r="CO556" s="28">
        <v>0</v>
      </c>
      <c r="CP556" s="30" t="s">
        <v>5</v>
      </c>
      <c r="CQ556" s="8">
        <f t="shared" si="89"/>
        <v>10500.202511138112</v>
      </c>
      <c r="CR556" s="8">
        <f t="shared" si="90"/>
        <v>22</v>
      </c>
      <c r="CS556" s="8">
        <f t="shared" si="91"/>
        <v>2.5</v>
      </c>
      <c r="CT556" s="8">
        <f t="shared" si="92"/>
        <v>30</v>
      </c>
      <c r="CU556" s="8">
        <f t="shared" si="93"/>
        <v>200</v>
      </c>
      <c r="CV556" s="10">
        <f t="shared" si="94"/>
        <v>50762.64</v>
      </c>
      <c r="CW556" s="10">
        <f t="shared" si="97"/>
        <v>50.762639999999998</v>
      </c>
      <c r="CX556" s="8" t="str">
        <f t="shared" si="95"/>
        <v>No</v>
      </c>
      <c r="CY556" s="30" t="s">
        <v>11</v>
      </c>
      <c r="CZ556" s="30" t="s">
        <v>11</v>
      </c>
      <c r="DA556" s="31" t="s">
        <v>11</v>
      </c>
      <c r="DB556" s="31" t="s">
        <v>11</v>
      </c>
      <c r="DC556" s="8" t="str">
        <f t="shared" si="96"/>
        <v>No</v>
      </c>
      <c r="DD556" s="8" t="s">
        <v>11</v>
      </c>
      <c r="DE556" s="30" t="s">
        <v>11</v>
      </c>
      <c r="DF556" s="10">
        <f t="shared" si="98"/>
        <v>53.83896</v>
      </c>
      <c r="DG556" s="9">
        <f>IF(S556&lt;Monitors!$H$4,(S556*Monitors!$I$4)+Monitors!$J$4,IF(S556&lt;Monitors!$H$5,(S556*Monitors!$I$5)+Monitors!$J$5,IF(S556&lt;Monitors!$H$6,(S556*Monitors!$I$6)+Monitors!$J$6,IF(S556&lt;Monitors!$H$7,(Monitors!$I$7*S556)+Monitors!$J$7,IF(S556&lt;Monitors!$H$8,(S556*Monitors!$I$8)+Monitors!$J$8,IF(S556&lt;Monitors!$H$9,(S556*Monitors!$I$9)+Monitors!$J$9,IF(S556&lt;Monitors!$H$10,(S556*Monitors!$I$10)+Monitors!$J$10,IF(S556&lt;Monitors!$H$11,(S556*Monitors!$I$11)+Monitors!$J$11,Monitors!$J$12))))))))</f>
        <v>37.875999999999998</v>
      </c>
      <c r="DH556" s="10">
        <f>$DF556-(Monitors!$B$4*'All Data'!$W556)</f>
        <v>41.125340000000001</v>
      </c>
      <c r="DI556" s="10">
        <f>IF($CX556="Yes",DH556-(Monitors!$E$4*(DG556+(Monitors!$B$4*'All Data'!$W556))),'All Data'!DH556)</f>
        <v>41.125340000000001</v>
      </c>
      <c r="DJ556" s="10">
        <f>IF(DD556="Yes",'All Data'!DI556-(DG556*Monitors!$C$4),'All Data'!DI556)</f>
        <v>41.125340000000001</v>
      </c>
      <c r="DK556" s="10">
        <f>IF($DE556="Yes",DJ556-(DG556*Monitors!$D$4),'All Data'!DJ556)</f>
        <v>41.125340000000001</v>
      </c>
      <c r="DL556" s="10">
        <f>IF($CZ556="Yes",DK556-Monitors!$C$7,'All Data'!DK556)</f>
        <v>41.125340000000001</v>
      </c>
      <c r="DM556" s="10">
        <f>IF($DA556="Yes",DL556-Monitors!$D$7,'All Data'!DL556)</f>
        <v>41.125340000000001</v>
      </c>
      <c r="DN556" s="10">
        <f>IF(DB556="Yes",DM556-((DG556+(W556*Monitors!$B$4))*Monitors!$F$4),'All Data'!DM556)</f>
        <v>41.125340000000001</v>
      </c>
      <c r="DO556" s="8" t="str">
        <f t="shared" si="99"/>
        <v>No</v>
      </c>
      <c r="DP556" s="10">
        <v>2.0305056000000001</v>
      </c>
      <c r="DQ556" s="10">
        <v>15.009494399999999</v>
      </c>
      <c r="DR556" s="10">
        <v>15.009494399999999</v>
      </c>
      <c r="DS556" s="9">
        <v>18.804145421971299</v>
      </c>
      <c r="DT556" s="9" t="s">
        <v>23</v>
      </c>
      <c r="DU556" s="14">
        <v>0</v>
      </c>
    </row>
    <row r="557" spans="1:125" ht="18" customHeight="1">
      <c r="A557" s="29">
        <v>556</v>
      </c>
      <c r="B557" s="29">
        <v>19</v>
      </c>
      <c r="C557" s="29">
        <v>862</v>
      </c>
      <c r="D557" s="21">
        <v>41570</v>
      </c>
      <c r="E557" s="21">
        <v>41523</v>
      </c>
      <c r="F557" s="21">
        <v>41529</v>
      </c>
      <c r="G557" s="20" t="s">
        <v>4</v>
      </c>
      <c r="H557" s="20"/>
      <c r="I557" s="22">
        <v>6</v>
      </c>
      <c r="J557" s="20" t="s">
        <v>5</v>
      </c>
      <c r="K557" s="20"/>
      <c r="L557" s="20" t="s">
        <v>6</v>
      </c>
      <c r="M557" s="23"/>
      <c r="N557" s="23" t="s">
        <v>7</v>
      </c>
      <c r="O557" s="23"/>
      <c r="P557" s="24">
        <v>10.5</v>
      </c>
      <c r="Q557" s="24">
        <v>18.7</v>
      </c>
      <c r="R557" s="24">
        <v>21.5</v>
      </c>
      <c r="S557" s="24">
        <v>197.6</v>
      </c>
      <c r="T557" s="24">
        <v>1.78</v>
      </c>
      <c r="U557" s="24">
        <v>1080</v>
      </c>
      <c r="V557" s="24">
        <v>1920</v>
      </c>
      <c r="W557" s="24">
        <v>2.0739999999999998</v>
      </c>
      <c r="X557" s="23" t="s">
        <v>47</v>
      </c>
      <c r="Y557" s="23" t="s">
        <v>47</v>
      </c>
      <c r="Z557" s="24">
        <v>10494</v>
      </c>
      <c r="AA557" s="24">
        <v>60</v>
      </c>
      <c r="AB557" s="24">
        <v>90</v>
      </c>
      <c r="AC557" s="24">
        <v>65</v>
      </c>
      <c r="AD557" s="23" t="s">
        <v>10</v>
      </c>
      <c r="AE557" s="23" t="s">
        <v>11</v>
      </c>
      <c r="AF557" s="23" t="s">
        <v>11</v>
      </c>
      <c r="AG557" s="23"/>
      <c r="AH557" s="23"/>
      <c r="AI557" s="23" t="s">
        <v>12</v>
      </c>
      <c r="AJ557" s="23" t="s">
        <v>11</v>
      </c>
      <c r="AK557" s="23" t="s">
        <v>23</v>
      </c>
      <c r="AL557" s="23" t="s">
        <v>13</v>
      </c>
      <c r="AM557" s="23"/>
      <c r="AN557" s="23" t="s">
        <v>14</v>
      </c>
      <c r="AO557" s="23"/>
      <c r="AP557" s="23" t="s">
        <v>14</v>
      </c>
      <c r="AQ557" s="23"/>
      <c r="AR557" s="23"/>
      <c r="AS557" s="23" t="s">
        <v>13</v>
      </c>
      <c r="AT557" s="23"/>
      <c r="AU557" s="23" t="s">
        <v>14</v>
      </c>
      <c r="AV557" s="25"/>
      <c r="AW557" s="25"/>
      <c r="AX557" s="26">
        <v>21.5</v>
      </c>
      <c r="AY557" s="26">
        <v>197.6</v>
      </c>
      <c r="AZ557" s="25" t="s">
        <v>14</v>
      </c>
      <c r="BA557" s="25" t="s">
        <v>14</v>
      </c>
      <c r="BB557" s="23"/>
      <c r="BC557" s="23" t="s">
        <v>15</v>
      </c>
      <c r="BD557" s="23"/>
      <c r="BE557" s="23" t="s">
        <v>11</v>
      </c>
      <c r="BF557" s="23" t="s">
        <v>338</v>
      </c>
      <c r="BG557" s="23" t="s">
        <v>11</v>
      </c>
      <c r="BH557" s="23" t="s">
        <v>17</v>
      </c>
      <c r="BI557" s="23"/>
      <c r="BJ557" s="23" t="s">
        <v>18</v>
      </c>
      <c r="BK557" s="23" t="s">
        <v>11</v>
      </c>
      <c r="BL557" s="23" t="s">
        <v>11</v>
      </c>
      <c r="BM557" s="23"/>
      <c r="BN557" s="23"/>
      <c r="BO557" s="24">
        <v>7.2</v>
      </c>
      <c r="BP557" s="24">
        <v>262.39999999999998</v>
      </c>
      <c r="BQ557" s="24">
        <v>200</v>
      </c>
      <c r="BR557" s="24">
        <v>191.4</v>
      </c>
      <c r="BS557" s="24">
        <v>200.5</v>
      </c>
      <c r="BT557" s="23"/>
      <c r="BU557" s="23"/>
      <c r="BV557" s="24">
        <v>17.04</v>
      </c>
      <c r="BW557" s="24">
        <v>0.25</v>
      </c>
      <c r="BX557" s="23"/>
      <c r="BY557" s="24">
        <v>0.21</v>
      </c>
      <c r="BZ557" s="27">
        <v>0.25</v>
      </c>
      <c r="CA557" s="27">
        <v>0.21</v>
      </c>
      <c r="CB557" s="25"/>
      <c r="CC557" s="25"/>
      <c r="CD557" s="28">
        <v>17.09</v>
      </c>
      <c r="CE557" s="28">
        <v>0.28000000000000003</v>
      </c>
      <c r="CF557" s="25"/>
      <c r="CG557" s="28">
        <v>0.24</v>
      </c>
      <c r="CH557" s="28">
        <v>21.1</v>
      </c>
      <c r="CI557" s="28">
        <v>0.5</v>
      </c>
      <c r="CJ557" s="28">
        <v>0.5</v>
      </c>
      <c r="CK557" s="25"/>
      <c r="CL557" s="25"/>
      <c r="CM557" s="28">
        <v>0.55000000000000004</v>
      </c>
      <c r="CN557" s="25"/>
      <c r="CO557" s="28">
        <v>0</v>
      </c>
      <c r="CP557" s="30" t="s">
        <v>5</v>
      </c>
      <c r="CQ557" s="8">
        <f t="shared" si="89"/>
        <v>10495.951417004047</v>
      </c>
      <c r="CR557" s="8">
        <f t="shared" si="90"/>
        <v>22</v>
      </c>
      <c r="CS557" s="8">
        <f t="shared" si="91"/>
        <v>2.5</v>
      </c>
      <c r="CT557" s="8">
        <f t="shared" si="92"/>
        <v>30</v>
      </c>
      <c r="CU557" s="8">
        <f t="shared" si="93"/>
        <v>200</v>
      </c>
      <c r="CV557" s="10">
        <f t="shared" si="94"/>
        <v>51850.239999999991</v>
      </c>
      <c r="CW557" s="10">
        <f t="shared" si="97"/>
        <v>51.850239999999992</v>
      </c>
      <c r="CX557" s="8" t="str">
        <f t="shared" si="95"/>
        <v>No</v>
      </c>
      <c r="CY557" s="30" t="s">
        <v>11</v>
      </c>
      <c r="CZ557" s="30" t="s">
        <v>11</v>
      </c>
      <c r="DA557" s="31" t="s">
        <v>11</v>
      </c>
      <c r="DB557" s="31" t="s">
        <v>11</v>
      </c>
      <c r="DC557" s="8" t="str">
        <f t="shared" si="96"/>
        <v>No</v>
      </c>
      <c r="DD557" s="8" t="s">
        <v>11</v>
      </c>
      <c r="DE557" s="30" t="s">
        <v>11</v>
      </c>
      <c r="DF557" s="10">
        <f t="shared" si="98"/>
        <v>53.668139999999994</v>
      </c>
      <c r="DG557" s="9">
        <f>IF(S557&lt;Monitors!$H$4,(S557*Monitors!$I$4)+Monitors!$J$4,IF(S557&lt;Monitors!$H$5,(S557*Monitors!$I$5)+Monitors!$J$5,IF(S557&lt;Monitors!$H$6,(S557*Monitors!$I$6)+Monitors!$J$6,IF(S557&lt;Monitors!$H$7,(Monitors!$I$7*S557)+Monitors!$J$7,IF(S557&lt;Monitors!$H$8,(S557*Monitors!$I$8)+Monitors!$J$8,IF(S557&lt;Monitors!$H$9,(S557*Monitors!$I$9)+Monitors!$J$9,IF(S557&lt;Monitors!$H$10,(S557*Monitors!$I$10)+Monitors!$J$10,IF(S557&lt;Monitors!$H$11,(S557*Monitors!$I$11)+Monitors!$J$11,Monitors!$J$12))))))))</f>
        <v>37.879999999999995</v>
      </c>
      <c r="DH557" s="10">
        <f>$DF557-(Monitors!$B$4*'All Data'!$W557)</f>
        <v>40.954519999999995</v>
      </c>
      <c r="DI557" s="10">
        <f>IF($CX557="Yes",DH557-(Monitors!$E$4*(DG557+(Monitors!$B$4*'All Data'!$W557))),'All Data'!DH557)</f>
        <v>40.954519999999995</v>
      </c>
      <c r="DJ557" s="10">
        <f>IF(DD557="Yes",'All Data'!DI557-(DG557*Monitors!$C$4),'All Data'!DI557)</f>
        <v>40.954519999999995</v>
      </c>
      <c r="DK557" s="10">
        <f>IF($DE557="Yes",DJ557-(DG557*Monitors!$D$4),'All Data'!DJ557)</f>
        <v>40.954519999999995</v>
      </c>
      <c r="DL557" s="10">
        <f>IF($CZ557="Yes",DK557-Monitors!$C$7,'All Data'!DK557)</f>
        <v>40.954519999999995</v>
      </c>
      <c r="DM557" s="10">
        <f>IF($DA557="Yes",DL557-Monitors!$D$7,'All Data'!DL557)</f>
        <v>40.954519999999995</v>
      </c>
      <c r="DN557" s="10">
        <f>IF(DB557="Yes",DM557-((DG557+(W557*Monitors!$B$4))*Monitors!$F$4),'All Data'!DM557)</f>
        <v>40.954519999999995</v>
      </c>
      <c r="DO557" s="8" t="str">
        <f t="shared" si="99"/>
        <v>No</v>
      </c>
      <c r="DP557" s="10">
        <v>2.0740095999999997</v>
      </c>
      <c r="DQ557" s="10">
        <v>14.965990399999999</v>
      </c>
      <c r="DR557" s="10">
        <v>14.965990399999999</v>
      </c>
      <c r="DS557" s="9">
        <v>18.811673197408837</v>
      </c>
      <c r="DT557" s="9" t="s">
        <v>23</v>
      </c>
      <c r="DU557" s="14">
        <v>0</v>
      </c>
    </row>
    <row r="558" spans="1:125" ht="18" customHeight="1">
      <c r="A558" s="29">
        <v>557</v>
      </c>
      <c r="B558" s="29">
        <v>13</v>
      </c>
      <c r="C558" s="29">
        <v>1271</v>
      </c>
      <c r="D558" s="21">
        <v>41926</v>
      </c>
      <c r="E558" s="21">
        <v>41927</v>
      </c>
      <c r="F558" s="21">
        <v>41928</v>
      </c>
      <c r="G558" s="20" t="s">
        <v>4</v>
      </c>
      <c r="H558" s="20" t="s">
        <v>26</v>
      </c>
      <c r="I558" s="22">
        <v>6</v>
      </c>
      <c r="J558" s="20" t="s">
        <v>5</v>
      </c>
      <c r="K558" s="20" t="s">
        <v>26</v>
      </c>
      <c r="L558" s="20" t="s">
        <v>27</v>
      </c>
      <c r="M558" s="23" t="s">
        <v>27</v>
      </c>
      <c r="N558" s="23" t="s">
        <v>7</v>
      </c>
      <c r="O558" s="23" t="s">
        <v>26</v>
      </c>
      <c r="P558" s="24">
        <v>10.6</v>
      </c>
      <c r="Q558" s="24">
        <v>18.8</v>
      </c>
      <c r="R558" s="24">
        <v>21.5</v>
      </c>
      <c r="S558" s="24">
        <v>198.08</v>
      </c>
      <c r="T558" s="24">
        <v>1.78</v>
      </c>
      <c r="U558" s="24">
        <v>1080</v>
      </c>
      <c r="V558" s="24">
        <v>1920</v>
      </c>
      <c r="W558" s="24">
        <v>2.0739999999999998</v>
      </c>
      <c r="X558" s="23" t="s">
        <v>47</v>
      </c>
      <c r="Y558" s="23" t="s">
        <v>47</v>
      </c>
      <c r="Z558" s="24">
        <v>10469</v>
      </c>
      <c r="AA558" s="24">
        <v>60</v>
      </c>
      <c r="AB558" s="24">
        <v>170</v>
      </c>
      <c r="AC558" s="24">
        <v>160</v>
      </c>
      <c r="AD558" s="23" t="s">
        <v>298</v>
      </c>
      <c r="AE558" s="23" t="s">
        <v>11</v>
      </c>
      <c r="AF558" s="23" t="s">
        <v>11</v>
      </c>
      <c r="AG558" s="23" t="s">
        <v>26</v>
      </c>
      <c r="AH558" s="23" t="s">
        <v>26</v>
      </c>
      <c r="AI558" s="23" t="s">
        <v>12</v>
      </c>
      <c r="AJ558" s="23" t="s">
        <v>11</v>
      </c>
      <c r="AK558" s="23" t="s">
        <v>23</v>
      </c>
      <c r="AL558" s="23" t="s">
        <v>25</v>
      </c>
      <c r="AM558" s="23" t="s">
        <v>14</v>
      </c>
      <c r="AN558" s="23" t="s">
        <v>14</v>
      </c>
      <c r="AO558" s="23" t="s">
        <v>14</v>
      </c>
      <c r="AP558" s="23" t="s">
        <v>14</v>
      </c>
      <c r="AQ558" s="23" t="s">
        <v>14</v>
      </c>
      <c r="AR558" s="23"/>
      <c r="AS558" s="23" t="s">
        <v>25</v>
      </c>
      <c r="AT558" s="23" t="s">
        <v>14</v>
      </c>
      <c r="AU558" s="23" t="s">
        <v>14</v>
      </c>
      <c r="AV558" s="25" t="s">
        <v>14</v>
      </c>
      <c r="AW558" s="25" t="s">
        <v>14</v>
      </c>
      <c r="AX558" s="26">
        <v>21.5</v>
      </c>
      <c r="AY558" s="26">
        <v>198.08</v>
      </c>
      <c r="AZ558" s="25" t="s">
        <v>14</v>
      </c>
      <c r="BA558" s="25" t="s">
        <v>14</v>
      </c>
      <c r="BB558" s="23" t="s">
        <v>14</v>
      </c>
      <c r="BC558" s="23" t="s">
        <v>15</v>
      </c>
      <c r="BD558" s="23" t="s">
        <v>14</v>
      </c>
      <c r="BE558" s="23" t="s">
        <v>11</v>
      </c>
      <c r="BF558" s="23" t="s">
        <v>193</v>
      </c>
      <c r="BG558" s="23" t="s">
        <v>11</v>
      </c>
      <c r="BH558" s="23" t="s">
        <v>17</v>
      </c>
      <c r="BI558" s="23" t="s">
        <v>14</v>
      </c>
      <c r="BJ558" s="23"/>
      <c r="BK558" s="23" t="s">
        <v>11</v>
      </c>
      <c r="BL558" s="23" t="s">
        <v>11</v>
      </c>
      <c r="BM558" s="23" t="s">
        <v>11</v>
      </c>
      <c r="BN558" s="23"/>
      <c r="BO558" s="24">
        <v>12</v>
      </c>
      <c r="BP558" s="24">
        <v>268</v>
      </c>
      <c r="BQ558" s="24">
        <v>250</v>
      </c>
      <c r="BR558" s="24">
        <v>220</v>
      </c>
      <c r="BS558" s="24">
        <v>200</v>
      </c>
      <c r="BT558" s="23"/>
      <c r="BU558" s="23"/>
      <c r="BV558" s="24">
        <v>17.05</v>
      </c>
      <c r="BW558" s="24">
        <v>0.3</v>
      </c>
      <c r="BX558" s="23"/>
      <c r="BY558" s="24">
        <v>0.21</v>
      </c>
      <c r="BZ558" s="27">
        <v>0.3</v>
      </c>
      <c r="CA558" s="27">
        <v>0.21</v>
      </c>
      <c r="CB558" s="25"/>
      <c r="CC558" s="25"/>
      <c r="CD558" s="28">
        <v>16.71</v>
      </c>
      <c r="CE558" s="28">
        <v>0.3</v>
      </c>
      <c r="CF558" s="25"/>
      <c r="CG558" s="28">
        <v>0.21</v>
      </c>
      <c r="CH558" s="28">
        <v>21.09</v>
      </c>
      <c r="CI558" s="28">
        <v>0.5</v>
      </c>
      <c r="CJ558" s="28">
        <v>0.5</v>
      </c>
      <c r="CK558" s="28">
        <v>0</v>
      </c>
      <c r="CL558" s="28">
        <v>0</v>
      </c>
      <c r="CM558" s="28">
        <v>0.5</v>
      </c>
      <c r="CN558" s="25"/>
      <c r="CO558" s="28">
        <v>0</v>
      </c>
      <c r="CP558" s="30" t="s">
        <v>5</v>
      </c>
      <c r="CQ558" s="8">
        <f t="shared" si="89"/>
        <v>10470.516962843294</v>
      </c>
      <c r="CR558" s="8">
        <f t="shared" si="90"/>
        <v>22</v>
      </c>
      <c r="CS558" s="8">
        <f t="shared" si="91"/>
        <v>2.5</v>
      </c>
      <c r="CT558" s="8">
        <f t="shared" si="92"/>
        <v>30</v>
      </c>
      <c r="CU558" s="8">
        <f t="shared" si="93"/>
        <v>200</v>
      </c>
      <c r="CV558" s="10">
        <f t="shared" si="94"/>
        <v>53085.440000000002</v>
      </c>
      <c r="CW558" s="10">
        <f t="shared" si="97"/>
        <v>53.085440000000006</v>
      </c>
      <c r="CX558" s="8" t="str">
        <f t="shared" si="95"/>
        <v>No</v>
      </c>
      <c r="CY558" s="30" t="s">
        <v>11</v>
      </c>
      <c r="CZ558" s="30" t="s">
        <v>11</v>
      </c>
      <c r="DA558" s="31" t="s">
        <v>11</v>
      </c>
      <c r="DB558" s="31" t="s">
        <v>11</v>
      </c>
      <c r="DC558" s="8" t="str">
        <f t="shared" si="96"/>
        <v>No</v>
      </c>
      <c r="DD558" s="8" t="s">
        <v>11</v>
      </c>
      <c r="DE558" s="30" t="s">
        <v>11</v>
      </c>
      <c r="DF558" s="10">
        <f t="shared" si="98"/>
        <v>53.983500000000006</v>
      </c>
      <c r="DG558" s="9">
        <f>IF(S558&lt;Monitors!$H$4,(S558*Monitors!$I$4)+Monitors!$J$4,IF(S558&lt;Monitors!$H$5,(S558*Monitors!$I$5)+Monitors!$J$5,IF(S558&lt;Monitors!$H$6,(S558*Monitors!$I$6)+Monitors!$J$6,IF(S558&lt;Monitors!$H$7,(Monitors!$I$7*S558)+Monitors!$J$7,IF(S558&lt;Monitors!$H$8,(S558*Monitors!$I$8)+Monitors!$J$8,IF(S558&lt;Monitors!$H$9,(S558*Monitors!$I$9)+Monitors!$J$9,IF(S558&lt;Monitors!$H$10,(S558*Monitors!$I$10)+Monitors!$J$10,IF(S558&lt;Monitors!$H$11,(S558*Monitors!$I$11)+Monitors!$J$11,Monitors!$J$12))))))))</f>
        <v>37.903999999999996</v>
      </c>
      <c r="DH558" s="10">
        <f>$DF558-(Monitors!$B$4*'All Data'!$W558)</f>
        <v>41.269880000000008</v>
      </c>
      <c r="DI558" s="10">
        <f>IF($CX558="Yes",DH558-(Monitors!$E$4*(DG558+(Monitors!$B$4*'All Data'!$W558))),'All Data'!DH558)</f>
        <v>41.269880000000008</v>
      </c>
      <c r="DJ558" s="10">
        <f>IF(DD558="Yes",'All Data'!DI558-(DG558*Monitors!$C$4),'All Data'!DI558)</f>
        <v>41.269880000000008</v>
      </c>
      <c r="DK558" s="10">
        <f>IF($DE558="Yes",DJ558-(DG558*Monitors!$D$4),'All Data'!DJ558)</f>
        <v>41.269880000000008</v>
      </c>
      <c r="DL558" s="10">
        <f>IF($CZ558="Yes",DK558-Monitors!$C$7,'All Data'!DK558)</f>
        <v>41.269880000000008</v>
      </c>
      <c r="DM558" s="10">
        <f>IF($DA558="Yes",DL558-Monitors!$D$7,'All Data'!DL558)</f>
        <v>41.269880000000008</v>
      </c>
      <c r="DN558" s="10">
        <f>IF(DB558="Yes",DM558-((DG558+(W558*Monitors!$B$4))*Monitors!$F$4),'All Data'!DM558)</f>
        <v>41.269880000000008</v>
      </c>
      <c r="DO558" s="8" t="str">
        <f t="shared" si="99"/>
        <v>No</v>
      </c>
      <c r="DP558" s="10">
        <v>2.1234176000000002</v>
      </c>
      <c r="DQ558" s="10">
        <v>14.926582400000001</v>
      </c>
      <c r="DR558" s="10">
        <v>14.926582400000001</v>
      </c>
      <c r="DS558" s="9">
        <v>18.856837669479766</v>
      </c>
      <c r="DT558" s="9" t="s">
        <v>23</v>
      </c>
      <c r="DU558" s="14">
        <v>0</v>
      </c>
    </row>
    <row r="559" spans="1:125" ht="18" customHeight="1">
      <c r="A559" s="29">
        <v>558</v>
      </c>
      <c r="B559" s="29">
        <v>38</v>
      </c>
      <c r="C559" s="29">
        <v>1089</v>
      </c>
      <c r="D559" s="21">
        <v>42125</v>
      </c>
      <c r="E559" s="21">
        <v>42111</v>
      </c>
      <c r="F559" s="21">
        <v>42117</v>
      </c>
      <c r="G559" s="20" t="s">
        <v>4</v>
      </c>
      <c r="H559" s="20"/>
      <c r="I559" s="22">
        <v>6</v>
      </c>
      <c r="J559" s="20" t="s">
        <v>5</v>
      </c>
      <c r="K559" s="20"/>
      <c r="L559" s="20" t="s">
        <v>6</v>
      </c>
      <c r="M559" s="23"/>
      <c r="N559" s="23" t="s">
        <v>7</v>
      </c>
      <c r="O559" s="23"/>
      <c r="P559" s="24">
        <v>10.6</v>
      </c>
      <c r="Q559" s="24">
        <v>18.8</v>
      </c>
      <c r="R559" s="24">
        <v>21.5</v>
      </c>
      <c r="S559" s="24">
        <v>198.1</v>
      </c>
      <c r="T559" s="24">
        <v>1.78</v>
      </c>
      <c r="U559" s="24">
        <v>1080</v>
      </c>
      <c r="V559" s="24">
        <v>1920</v>
      </c>
      <c r="W559" s="24">
        <v>2.0739999999999998</v>
      </c>
      <c r="X559" s="23" t="s">
        <v>47</v>
      </c>
      <c r="Y559" s="23" t="s">
        <v>47</v>
      </c>
      <c r="Z559" s="24">
        <v>10469</v>
      </c>
      <c r="AA559" s="24">
        <v>60</v>
      </c>
      <c r="AB559" s="24">
        <v>178</v>
      </c>
      <c r="AC559" s="24">
        <v>178</v>
      </c>
      <c r="AD559" s="23" t="s">
        <v>10</v>
      </c>
      <c r="AE559" s="23" t="s">
        <v>11</v>
      </c>
      <c r="AF559" s="23" t="s">
        <v>11</v>
      </c>
      <c r="AG559" s="23"/>
      <c r="AH559" s="23"/>
      <c r="AI559" s="23" t="s">
        <v>12</v>
      </c>
      <c r="AJ559" s="23" t="s">
        <v>11</v>
      </c>
      <c r="AK559" s="23" t="s">
        <v>11</v>
      </c>
      <c r="AL559" s="23" t="s">
        <v>78</v>
      </c>
      <c r="AM559" s="23"/>
      <c r="AN559" s="23" t="s">
        <v>14</v>
      </c>
      <c r="AO559" s="23"/>
      <c r="AP559" s="23" t="s">
        <v>14</v>
      </c>
      <c r="AQ559" s="23"/>
      <c r="AR559" s="23"/>
      <c r="AS559" s="23" t="s">
        <v>78</v>
      </c>
      <c r="AT559" s="23"/>
      <c r="AU559" s="23" t="s">
        <v>14</v>
      </c>
      <c r="AV559" s="25"/>
      <c r="AW559" s="25"/>
      <c r="AX559" s="26">
        <v>21.5</v>
      </c>
      <c r="AY559" s="26">
        <v>198.1</v>
      </c>
      <c r="AZ559" s="25" t="s">
        <v>14</v>
      </c>
      <c r="BA559" s="25" t="s">
        <v>14</v>
      </c>
      <c r="BB559" s="23"/>
      <c r="BC559" s="23" t="s">
        <v>15</v>
      </c>
      <c r="BD559" s="23"/>
      <c r="BE559" s="23" t="s">
        <v>11</v>
      </c>
      <c r="BF559" s="23" t="s">
        <v>403</v>
      </c>
      <c r="BG559" s="23" t="s">
        <v>11</v>
      </c>
      <c r="BH559" s="23" t="s">
        <v>17</v>
      </c>
      <c r="BI559" s="23"/>
      <c r="BJ559" s="23" t="s">
        <v>18</v>
      </c>
      <c r="BK559" s="23" t="s">
        <v>11</v>
      </c>
      <c r="BL559" s="23" t="s">
        <v>11</v>
      </c>
      <c r="BM559" s="23"/>
      <c r="BN559" s="23"/>
      <c r="BO559" s="24">
        <v>23</v>
      </c>
      <c r="BP559" s="24">
        <v>266</v>
      </c>
      <c r="BQ559" s="24">
        <v>250</v>
      </c>
      <c r="BR559" s="24">
        <v>265</v>
      </c>
      <c r="BS559" s="24">
        <v>201</v>
      </c>
      <c r="BT559" s="23"/>
      <c r="BU559" s="23"/>
      <c r="BV559" s="24">
        <v>17.100000000000001</v>
      </c>
      <c r="BW559" s="24">
        <v>0.14000000000000001</v>
      </c>
      <c r="BX559" s="23"/>
      <c r="BY559" s="24">
        <v>0</v>
      </c>
      <c r="BZ559" s="27">
        <v>0.14000000000000001</v>
      </c>
      <c r="CA559" s="27">
        <v>0</v>
      </c>
      <c r="CB559" s="25"/>
      <c r="CC559" s="25"/>
      <c r="CD559" s="28">
        <v>17</v>
      </c>
      <c r="CE559" s="28">
        <v>0.15</v>
      </c>
      <c r="CF559" s="25"/>
      <c r="CG559" s="28">
        <v>0</v>
      </c>
      <c r="CH559" s="28">
        <v>21.1</v>
      </c>
      <c r="CI559" s="28">
        <v>0.5</v>
      </c>
      <c r="CJ559" s="28">
        <v>0.5</v>
      </c>
      <c r="CK559" s="25"/>
      <c r="CL559" s="25"/>
      <c r="CM559" s="28">
        <v>0.56000000000000005</v>
      </c>
      <c r="CN559" s="25"/>
      <c r="CO559" s="28">
        <v>0</v>
      </c>
      <c r="CP559" s="30" t="s">
        <v>5</v>
      </c>
      <c r="CQ559" s="8">
        <f t="shared" si="89"/>
        <v>10469.459868753154</v>
      </c>
      <c r="CR559" s="8">
        <f t="shared" si="90"/>
        <v>22</v>
      </c>
      <c r="CS559" s="8">
        <f t="shared" si="91"/>
        <v>2.5</v>
      </c>
      <c r="CT559" s="8">
        <f t="shared" si="92"/>
        <v>30</v>
      </c>
      <c r="CU559" s="8">
        <f t="shared" si="93"/>
        <v>200</v>
      </c>
      <c r="CV559" s="10">
        <f t="shared" si="94"/>
        <v>52694.6</v>
      </c>
      <c r="CW559" s="10">
        <f t="shared" si="97"/>
        <v>52.694600000000001</v>
      </c>
      <c r="CX559" s="8" t="str">
        <f t="shared" si="95"/>
        <v>No</v>
      </c>
      <c r="CY559" s="30" t="s">
        <v>11</v>
      </c>
      <c r="CZ559" s="30" t="s">
        <v>11</v>
      </c>
      <c r="DA559" s="31" t="s">
        <v>11</v>
      </c>
      <c r="DB559" s="31" t="s">
        <v>11</v>
      </c>
      <c r="DC559" s="8" t="str">
        <f t="shared" si="96"/>
        <v>No</v>
      </c>
      <c r="DD559" s="8" t="s">
        <v>11</v>
      </c>
      <c r="DE559" s="30" t="s">
        <v>11</v>
      </c>
      <c r="DF559" s="10">
        <f t="shared" si="98"/>
        <v>53.225760000000001</v>
      </c>
      <c r="DG559" s="9">
        <f>IF(S559&lt;Monitors!$H$4,(S559*Monitors!$I$4)+Monitors!$J$4,IF(S559&lt;Monitors!$H$5,(S559*Monitors!$I$5)+Monitors!$J$5,IF(S559&lt;Monitors!$H$6,(S559*Monitors!$I$6)+Monitors!$J$6,IF(S559&lt;Monitors!$H$7,(Monitors!$I$7*S559)+Monitors!$J$7,IF(S559&lt;Monitors!$H$8,(S559*Monitors!$I$8)+Monitors!$J$8,IF(S559&lt;Monitors!$H$9,(S559*Monitors!$I$9)+Monitors!$J$9,IF(S559&lt;Monitors!$H$10,(S559*Monitors!$I$10)+Monitors!$J$10,IF(S559&lt;Monitors!$H$11,(S559*Monitors!$I$11)+Monitors!$J$11,Monitors!$J$12))))))))</f>
        <v>37.905000000000001</v>
      </c>
      <c r="DH559" s="10">
        <f>$DF559-(Monitors!$B$4*'All Data'!$W559)</f>
        <v>40.512140000000002</v>
      </c>
      <c r="DI559" s="10">
        <f>IF($CX559="Yes",DH559-(Monitors!$E$4*(DG559+(Monitors!$B$4*'All Data'!$W559))),'All Data'!DH559)</f>
        <v>40.512140000000002</v>
      </c>
      <c r="DJ559" s="10">
        <f>IF(DD559="Yes",'All Data'!DI559-(DG559*Monitors!$C$4),'All Data'!DI559)</f>
        <v>40.512140000000002</v>
      </c>
      <c r="DK559" s="10">
        <f>IF($DE559="Yes",DJ559-(DG559*Monitors!$D$4),'All Data'!DJ559)</f>
        <v>40.512140000000002</v>
      </c>
      <c r="DL559" s="10">
        <f>IF($CZ559="Yes",DK559-Monitors!$C$7,'All Data'!DK559)</f>
        <v>40.512140000000002</v>
      </c>
      <c r="DM559" s="10">
        <f>IF($DA559="Yes",DL559-Monitors!$D$7,'All Data'!DL559)</f>
        <v>40.512140000000002</v>
      </c>
      <c r="DN559" s="10">
        <f>IF(DB559="Yes",DM559-((DG559+(W559*Monitors!$B$4))*Monitors!$F$4),'All Data'!DM559)</f>
        <v>40.512140000000002</v>
      </c>
      <c r="DO559" s="8" t="str">
        <f t="shared" si="99"/>
        <v>No</v>
      </c>
      <c r="DP559" s="10">
        <v>2.1077840000000001</v>
      </c>
      <c r="DQ559" s="10">
        <v>14.992216000000001</v>
      </c>
      <c r="DR559" s="10">
        <v>14.992216000000001</v>
      </c>
      <c r="DS559" s="9">
        <v>18.858719441248546</v>
      </c>
      <c r="DT559" s="9" t="s">
        <v>23</v>
      </c>
      <c r="DU559" s="14">
        <v>0</v>
      </c>
    </row>
    <row r="560" spans="1:125" ht="18" customHeight="1">
      <c r="A560" s="29">
        <v>559</v>
      </c>
      <c r="B560" s="29">
        <v>21</v>
      </c>
      <c r="C560" s="29">
        <v>206</v>
      </c>
      <c r="D560" s="21">
        <v>41869</v>
      </c>
      <c r="E560" s="21">
        <v>41876</v>
      </c>
      <c r="F560" s="21">
        <v>41883</v>
      </c>
      <c r="G560" s="20" t="s">
        <v>182</v>
      </c>
      <c r="H560" s="20" t="s">
        <v>1173</v>
      </c>
      <c r="I560" s="22">
        <v>6</v>
      </c>
      <c r="J560" s="20" t="s">
        <v>5</v>
      </c>
      <c r="K560" s="20" t="s">
        <v>26</v>
      </c>
      <c r="L560" s="20" t="s">
        <v>6</v>
      </c>
      <c r="M560" s="23" t="s">
        <v>26</v>
      </c>
      <c r="N560" s="23" t="s">
        <v>7</v>
      </c>
      <c r="O560" s="23" t="s">
        <v>26</v>
      </c>
      <c r="P560" s="24">
        <v>11.3</v>
      </c>
      <c r="Q560" s="24">
        <v>20</v>
      </c>
      <c r="R560" s="24">
        <v>23</v>
      </c>
      <c r="S560" s="24">
        <v>226</v>
      </c>
      <c r="T560" s="24">
        <v>1.78</v>
      </c>
      <c r="U560" s="24">
        <v>1080</v>
      </c>
      <c r="V560" s="24">
        <v>1920</v>
      </c>
      <c r="W560" s="24">
        <v>2.0739999999999998</v>
      </c>
      <c r="X560" s="23" t="s">
        <v>47</v>
      </c>
      <c r="Y560" s="23" t="s">
        <v>47</v>
      </c>
      <c r="Z560" s="24">
        <v>9177</v>
      </c>
      <c r="AA560" s="24">
        <v>60</v>
      </c>
      <c r="AB560" s="24">
        <v>160</v>
      </c>
      <c r="AC560" s="24">
        <v>160</v>
      </c>
      <c r="AD560" s="23" t="s">
        <v>300</v>
      </c>
      <c r="AE560" s="23" t="s">
        <v>23</v>
      </c>
      <c r="AF560" s="23" t="s">
        <v>11</v>
      </c>
      <c r="AG560" s="23" t="s">
        <v>26</v>
      </c>
      <c r="AH560" s="23" t="s">
        <v>26</v>
      </c>
      <c r="AI560" s="23" t="s">
        <v>12</v>
      </c>
      <c r="AJ560" s="23" t="s">
        <v>23</v>
      </c>
      <c r="AK560" s="23" t="s">
        <v>23</v>
      </c>
      <c r="AL560" s="23" t="s">
        <v>129</v>
      </c>
      <c r="AM560" s="23" t="s">
        <v>26</v>
      </c>
      <c r="AN560" s="23" t="s">
        <v>14</v>
      </c>
      <c r="AO560" s="23" t="s">
        <v>26</v>
      </c>
      <c r="AP560" s="23" t="s">
        <v>14</v>
      </c>
      <c r="AQ560" s="23" t="s">
        <v>26</v>
      </c>
      <c r="AR560" s="23"/>
      <c r="AS560" s="23" t="s">
        <v>129</v>
      </c>
      <c r="AT560" s="23" t="s">
        <v>26</v>
      </c>
      <c r="AU560" s="23" t="s">
        <v>14</v>
      </c>
      <c r="AV560" s="25" t="s">
        <v>26</v>
      </c>
      <c r="AW560" s="25" t="s">
        <v>26</v>
      </c>
      <c r="AX560" s="26">
        <v>23</v>
      </c>
      <c r="AY560" s="26">
        <v>226</v>
      </c>
      <c r="AZ560" s="25" t="s">
        <v>14</v>
      </c>
      <c r="BA560" s="25" t="s">
        <v>14</v>
      </c>
      <c r="BB560" s="23" t="s">
        <v>26</v>
      </c>
      <c r="BC560" s="23" t="s">
        <v>15</v>
      </c>
      <c r="BD560" s="23" t="s">
        <v>26</v>
      </c>
      <c r="BE560" s="23" t="s">
        <v>11</v>
      </c>
      <c r="BF560" s="23" t="s">
        <v>578</v>
      </c>
      <c r="BG560" s="23" t="s">
        <v>11</v>
      </c>
      <c r="BH560" s="23" t="s">
        <v>17</v>
      </c>
      <c r="BI560" s="23" t="s">
        <v>26</v>
      </c>
      <c r="BJ560" s="23"/>
      <c r="BK560" s="23" t="s">
        <v>11</v>
      </c>
      <c r="BL560" s="23" t="s">
        <v>11</v>
      </c>
      <c r="BM560" s="23" t="s">
        <v>11</v>
      </c>
      <c r="BN560" s="23"/>
      <c r="BO560" s="24">
        <v>0</v>
      </c>
      <c r="BP560" s="24">
        <v>260</v>
      </c>
      <c r="BQ560" s="24">
        <v>247.8</v>
      </c>
      <c r="BR560" s="24">
        <v>232</v>
      </c>
      <c r="BS560" s="24">
        <v>200</v>
      </c>
      <c r="BT560" s="23"/>
      <c r="BU560" s="23"/>
      <c r="BV560" s="24">
        <v>17.11</v>
      </c>
      <c r="BW560" s="24">
        <v>0.21</v>
      </c>
      <c r="BX560" s="23"/>
      <c r="BY560" s="24">
        <v>0.17</v>
      </c>
      <c r="BZ560" s="27">
        <v>0.21</v>
      </c>
      <c r="CA560" s="27">
        <v>0.17</v>
      </c>
      <c r="CB560" s="25"/>
      <c r="CC560" s="25"/>
      <c r="CD560" s="28">
        <v>17.12</v>
      </c>
      <c r="CE560" s="28">
        <v>0.22</v>
      </c>
      <c r="CF560" s="25"/>
      <c r="CG560" s="28">
        <v>0.18</v>
      </c>
      <c r="CH560" s="28">
        <v>22</v>
      </c>
      <c r="CI560" s="28">
        <v>0.5</v>
      </c>
      <c r="CJ560" s="28">
        <v>0.5</v>
      </c>
      <c r="CK560" s="28">
        <v>0</v>
      </c>
      <c r="CL560" s="28">
        <v>0</v>
      </c>
      <c r="CM560" s="28">
        <v>0.5</v>
      </c>
      <c r="CN560" s="25"/>
      <c r="CO560" s="28">
        <v>0</v>
      </c>
      <c r="CP560" s="30" t="s">
        <v>5</v>
      </c>
      <c r="CQ560" s="8">
        <f t="shared" si="89"/>
        <v>9176.9911504424763</v>
      </c>
      <c r="CR560" s="8">
        <f t="shared" si="90"/>
        <v>24</v>
      </c>
      <c r="CS560" s="8">
        <f t="shared" si="91"/>
        <v>2.5</v>
      </c>
      <c r="CT560" s="8">
        <f t="shared" si="92"/>
        <v>30</v>
      </c>
      <c r="CU560" s="8">
        <f t="shared" si="93"/>
        <v>200</v>
      </c>
      <c r="CV560" s="10">
        <f t="shared" si="94"/>
        <v>58760</v>
      </c>
      <c r="CW560" s="10">
        <f t="shared" si="97"/>
        <v>58.76</v>
      </c>
      <c r="CX560" s="8" t="str">
        <f t="shared" si="95"/>
        <v>No</v>
      </c>
      <c r="CY560" s="30" t="s">
        <v>11</v>
      </c>
      <c r="CZ560" s="30" t="s">
        <v>11</v>
      </c>
      <c r="DA560" s="31" t="s">
        <v>11</v>
      </c>
      <c r="DB560" s="31" t="s">
        <v>11</v>
      </c>
      <c r="DC560" s="8" t="str">
        <f t="shared" si="96"/>
        <v>No</v>
      </c>
      <c r="DD560" s="8" t="s">
        <v>11</v>
      </c>
      <c r="DE560" s="30" t="s">
        <v>11</v>
      </c>
      <c r="DF560" s="10">
        <f t="shared" si="98"/>
        <v>53.654999999999994</v>
      </c>
      <c r="DG560" s="9">
        <f>IF(S560&lt;Monitors!$H$4,(S560*Monitors!$I$4)+Monitors!$J$4,IF(S560&lt;Monitors!$H$5,(S560*Monitors!$I$5)+Monitors!$J$5,IF(S560&lt;Monitors!$H$6,(S560*Monitors!$I$6)+Monitors!$J$6,IF(S560&lt;Monitors!$H$7,(Monitors!$I$7*S560)+Monitors!$J$7,IF(S560&lt;Monitors!$H$8,(S560*Monitors!$I$8)+Monitors!$J$8,IF(S560&lt;Monitors!$H$9,(S560*Monitors!$I$9)+Monitors!$J$9,IF(S560&lt;Monitors!$H$10,(S560*Monitors!$I$10)+Monitors!$J$10,IF(S560&lt;Monitors!$H$11,(S560*Monitors!$I$11)+Monitors!$J$11,Monitors!$J$12))))))))</f>
        <v>38.866666666666667</v>
      </c>
      <c r="DH560" s="10">
        <f>$DF560-(Monitors!$B$4*'All Data'!$W560)</f>
        <v>40.941379999999995</v>
      </c>
      <c r="DI560" s="10">
        <f>IF($CX560="Yes",DH560-(Monitors!$E$4*(DG560+(Monitors!$B$4*'All Data'!$W560))),'All Data'!DH560)</f>
        <v>40.941379999999995</v>
      </c>
      <c r="DJ560" s="10">
        <f>IF(DD560="Yes",'All Data'!DI560-(DG560*Monitors!$C$4),'All Data'!DI560)</f>
        <v>40.941379999999995</v>
      </c>
      <c r="DK560" s="10">
        <f>IF($DE560="Yes",DJ560-(DG560*Monitors!$D$4),'All Data'!DJ560)</f>
        <v>40.941379999999995</v>
      </c>
      <c r="DL560" s="10">
        <f>IF($CZ560="Yes",DK560-Monitors!$C$7,'All Data'!DK560)</f>
        <v>40.941379999999995</v>
      </c>
      <c r="DM560" s="10">
        <f>IF($DA560="Yes",DL560-Monitors!$D$7,'All Data'!DL560)</f>
        <v>40.941379999999995</v>
      </c>
      <c r="DN560" s="10">
        <f>IF(DB560="Yes",DM560-((DG560+(W560*Monitors!$B$4))*Monitors!$F$4),'All Data'!DM560)</f>
        <v>40.941379999999995</v>
      </c>
      <c r="DO560" s="8" t="str">
        <f t="shared" si="99"/>
        <v>No</v>
      </c>
      <c r="DP560" s="10">
        <v>2.3504</v>
      </c>
      <c r="DQ560" s="10">
        <v>14.759599999999999</v>
      </c>
      <c r="DR560" s="10">
        <v>14.759599999999999</v>
      </c>
      <c r="DS560" s="9">
        <v>21.47703682392364</v>
      </c>
      <c r="DT560" s="9" t="s">
        <v>23</v>
      </c>
      <c r="DU560" s="14">
        <v>0</v>
      </c>
    </row>
    <row r="561" spans="1:125" ht="18" customHeight="1">
      <c r="A561" s="29">
        <v>560</v>
      </c>
      <c r="B561" s="29">
        <v>24</v>
      </c>
      <c r="C561" s="29">
        <v>224</v>
      </c>
      <c r="D561" s="21">
        <v>41445</v>
      </c>
      <c r="E561" s="21">
        <v>41442</v>
      </c>
      <c r="F561" s="21">
        <v>41453</v>
      </c>
      <c r="G561" s="20" t="s">
        <v>4</v>
      </c>
      <c r="H561" s="20" t="s">
        <v>26</v>
      </c>
      <c r="I561" s="22">
        <v>6</v>
      </c>
      <c r="J561" s="20" t="s">
        <v>5</v>
      </c>
      <c r="K561" s="20" t="s">
        <v>26</v>
      </c>
      <c r="L561" s="20" t="s">
        <v>27</v>
      </c>
      <c r="M561" s="23" t="s">
        <v>27</v>
      </c>
      <c r="N561" s="23" t="s">
        <v>7</v>
      </c>
      <c r="O561" s="23" t="s">
        <v>26</v>
      </c>
      <c r="P561" s="24">
        <v>11.8</v>
      </c>
      <c r="Q561" s="24">
        <v>20.9</v>
      </c>
      <c r="R561" s="24">
        <v>24</v>
      </c>
      <c r="S561" s="24">
        <v>246.17</v>
      </c>
      <c r="T561" s="24">
        <v>1.78</v>
      </c>
      <c r="U561" s="24">
        <v>1080</v>
      </c>
      <c r="V561" s="24">
        <v>1920</v>
      </c>
      <c r="W561" s="24">
        <v>2.0739999999999998</v>
      </c>
      <c r="X561" s="23" t="s">
        <v>47</v>
      </c>
      <c r="Y561" s="23" t="s">
        <v>47</v>
      </c>
      <c r="Z561" s="24">
        <v>8423</v>
      </c>
      <c r="AA561" s="24">
        <v>60</v>
      </c>
      <c r="AB561" s="24">
        <v>170</v>
      </c>
      <c r="AC561" s="24">
        <v>160</v>
      </c>
      <c r="AD561" s="23" t="s">
        <v>73</v>
      </c>
      <c r="AE561" s="23" t="s">
        <v>23</v>
      </c>
      <c r="AF561" s="23" t="s">
        <v>11</v>
      </c>
      <c r="AG561" s="23" t="s">
        <v>26</v>
      </c>
      <c r="AH561" s="23" t="s">
        <v>26</v>
      </c>
      <c r="AI561" s="23" t="s">
        <v>12</v>
      </c>
      <c r="AJ561" s="23" t="s">
        <v>11</v>
      </c>
      <c r="AK561" s="23" t="s">
        <v>23</v>
      </c>
      <c r="AL561" s="23" t="s">
        <v>13</v>
      </c>
      <c r="AM561" s="23" t="s">
        <v>26</v>
      </c>
      <c r="AN561" s="23" t="s">
        <v>14</v>
      </c>
      <c r="AO561" s="23" t="s">
        <v>14</v>
      </c>
      <c r="AP561" s="23" t="s">
        <v>14</v>
      </c>
      <c r="AQ561" s="23" t="s">
        <v>14</v>
      </c>
      <c r="AR561" s="23"/>
      <c r="AS561" s="23" t="s">
        <v>13</v>
      </c>
      <c r="AT561" s="23" t="s">
        <v>26</v>
      </c>
      <c r="AU561" s="23" t="s">
        <v>14</v>
      </c>
      <c r="AV561" s="25" t="s">
        <v>14</v>
      </c>
      <c r="AW561" s="25" t="s">
        <v>14</v>
      </c>
      <c r="AX561" s="26">
        <v>24</v>
      </c>
      <c r="AY561" s="26">
        <v>246.17</v>
      </c>
      <c r="AZ561" s="25" t="s">
        <v>14</v>
      </c>
      <c r="BA561" s="25" t="s">
        <v>14</v>
      </c>
      <c r="BB561" s="23" t="s">
        <v>14</v>
      </c>
      <c r="BC561" s="23" t="s">
        <v>15</v>
      </c>
      <c r="BD561" s="23" t="s">
        <v>14</v>
      </c>
      <c r="BE561" s="23" t="s">
        <v>11</v>
      </c>
      <c r="BF561" s="23" t="s">
        <v>344</v>
      </c>
      <c r="BG561" s="23" t="s">
        <v>11</v>
      </c>
      <c r="BH561" s="23" t="s">
        <v>17</v>
      </c>
      <c r="BI561" s="23" t="s">
        <v>14</v>
      </c>
      <c r="BJ561" s="23"/>
      <c r="BK561" s="23" t="s">
        <v>11</v>
      </c>
      <c r="BL561" s="23" t="s">
        <v>11</v>
      </c>
      <c r="BM561" s="23" t="s">
        <v>11</v>
      </c>
      <c r="BN561" s="23"/>
      <c r="BO561" s="24">
        <v>49.5</v>
      </c>
      <c r="BP561" s="24">
        <v>264</v>
      </c>
      <c r="BQ561" s="24">
        <v>264</v>
      </c>
      <c r="BR561" s="24">
        <v>246</v>
      </c>
      <c r="BS561" s="24">
        <v>200</v>
      </c>
      <c r="BT561" s="23"/>
      <c r="BU561" s="23"/>
      <c r="BV561" s="24">
        <v>17.13</v>
      </c>
      <c r="BW561" s="24">
        <v>0.16</v>
      </c>
      <c r="BX561" s="23"/>
      <c r="BY561" s="24">
        <v>0.15</v>
      </c>
      <c r="BZ561" s="27">
        <v>0.16</v>
      </c>
      <c r="CA561" s="27">
        <v>0.15</v>
      </c>
      <c r="CB561" s="25"/>
      <c r="CC561" s="25"/>
      <c r="CD561" s="28">
        <v>17.010000000000002</v>
      </c>
      <c r="CE561" s="28">
        <v>0.23</v>
      </c>
      <c r="CF561" s="25"/>
      <c r="CG561" s="28">
        <v>0.21</v>
      </c>
      <c r="CH561" s="28">
        <v>23.21</v>
      </c>
      <c r="CI561" s="28">
        <v>0.5</v>
      </c>
      <c r="CJ561" s="28">
        <v>0.5</v>
      </c>
      <c r="CK561" s="28">
        <v>0</v>
      </c>
      <c r="CL561" s="28">
        <v>0</v>
      </c>
      <c r="CM561" s="28">
        <v>0.5</v>
      </c>
      <c r="CN561" s="25"/>
      <c r="CO561" s="28">
        <v>0</v>
      </c>
      <c r="CP561" s="30" t="s">
        <v>5</v>
      </c>
      <c r="CQ561" s="8">
        <f t="shared" si="89"/>
        <v>8425.0721046431318</v>
      </c>
      <c r="CR561" s="8">
        <f t="shared" si="90"/>
        <v>26</v>
      </c>
      <c r="CS561" s="8">
        <f t="shared" si="91"/>
        <v>2.5</v>
      </c>
      <c r="CT561" s="8">
        <f t="shared" si="92"/>
        <v>30</v>
      </c>
      <c r="CU561" s="8">
        <f t="shared" si="93"/>
        <v>200</v>
      </c>
      <c r="CV561" s="10">
        <f t="shared" si="94"/>
        <v>64988.88</v>
      </c>
      <c r="CW561" s="10">
        <f t="shared" si="97"/>
        <v>64.988879999999995</v>
      </c>
      <c r="CX561" s="8" t="str">
        <f t="shared" si="95"/>
        <v>No</v>
      </c>
      <c r="CY561" s="30" t="s">
        <v>11</v>
      </c>
      <c r="CZ561" s="30" t="s">
        <v>11</v>
      </c>
      <c r="DA561" s="31" t="s">
        <v>11</v>
      </c>
      <c r="DB561" s="31" t="s">
        <v>11</v>
      </c>
      <c r="DC561" s="8" t="str">
        <f t="shared" si="96"/>
        <v>No</v>
      </c>
      <c r="DD561" s="8" t="s">
        <v>11</v>
      </c>
      <c r="DE561" s="30" t="s">
        <v>11</v>
      </c>
      <c r="DF561" s="10">
        <f t="shared" si="98"/>
        <v>53.431619999999988</v>
      </c>
      <c r="DG561" s="9">
        <f>IF(S561&lt;Monitors!$H$4,(S561*Monitors!$I$4)+Monitors!$J$4,IF(S561&lt;Monitors!$H$5,(S561*Monitors!$I$5)+Monitors!$J$5,IF(S561&lt;Monitors!$H$6,(S561*Monitors!$I$6)+Monitors!$J$6,IF(S561&lt;Monitors!$H$7,(Monitors!$I$7*S561)+Monitors!$J$7,IF(S561&lt;Monitors!$H$8,(S561*Monitors!$I$8)+Monitors!$J$8,IF(S561&lt;Monitors!$H$9,(S561*Monitors!$I$9)+Monitors!$J$9,IF(S561&lt;Monitors!$H$10,(S561*Monitors!$I$10)+Monitors!$J$10,IF(S561&lt;Monitors!$H$11,(S561*Monitors!$I$11)+Monitors!$J$11,Monitors!$J$12))))))))</f>
        <v>42.234000000000002</v>
      </c>
      <c r="DH561" s="10">
        <f>$DF561-(Monitors!$B$4*'All Data'!$W561)</f>
        <v>40.717999999999989</v>
      </c>
      <c r="DI561" s="10">
        <f>IF($CX561="Yes",DH561-(Monitors!$E$4*(DG561+(Monitors!$B$4*'All Data'!$W561))),'All Data'!DH561)</f>
        <v>40.717999999999989</v>
      </c>
      <c r="DJ561" s="10">
        <f>IF(DD561="Yes",'All Data'!DI561-(DG561*Monitors!$C$4),'All Data'!DI561)</f>
        <v>40.717999999999989</v>
      </c>
      <c r="DK561" s="10">
        <f>IF($DE561="Yes",DJ561-(DG561*Monitors!$D$4),'All Data'!DJ561)</f>
        <v>40.717999999999989</v>
      </c>
      <c r="DL561" s="10">
        <f>IF($CZ561="Yes",DK561-Monitors!$C$7,'All Data'!DK561)</f>
        <v>40.717999999999989</v>
      </c>
      <c r="DM561" s="10">
        <f>IF($DA561="Yes",DL561-Monitors!$D$7,'All Data'!DL561)</f>
        <v>40.717999999999989</v>
      </c>
      <c r="DN561" s="10">
        <f>IF(DB561="Yes",DM561-((DG561+(W561*Monitors!$B$4))*Monitors!$F$4),'All Data'!DM561)</f>
        <v>40.717999999999989</v>
      </c>
      <c r="DO561" s="8" t="str">
        <f t="shared" si="99"/>
        <v>Yes</v>
      </c>
      <c r="DP561" s="10">
        <v>2.5995552000000002</v>
      </c>
      <c r="DQ561" s="10">
        <v>14.530444799999998</v>
      </c>
      <c r="DR561" s="10">
        <v>14.530444799999998</v>
      </c>
      <c r="DS561" s="9">
        <v>23.360623751728141</v>
      </c>
      <c r="DT561" s="9" t="s">
        <v>23</v>
      </c>
      <c r="DU561" s="14">
        <v>0</v>
      </c>
    </row>
    <row r="562" spans="1:125" ht="18" customHeight="1">
      <c r="A562" s="29">
        <v>561</v>
      </c>
      <c r="B562" s="29">
        <v>22</v>
      </c>
      <c r="C562" s="29">
        <v>450</v>
      </c>
      <c r="D562" s="21">
        <v>41406</v>
      </c>
      <c r="E562" s="21">
        <v>41375</v>
      </c>
      <c r="F562" s="21">
        <v>41870</v>
      </c>
      <c r="G562" s="20" t="s">
        <v>140</v>
      </c>
      <c r="H562" s="20"/>
      <c r="I562" s="22">
        <v>6</v>
      </c>
      <c r="J562" s="20" t="s">
        <v>5</v>
      </c>
      <c r="K562" s="20"/>
      <c r="L562" s="20" t="s">
        <v>6</v>
      </c>
      <c r="M562" s="23"/>
      <c r="N562" s="23" t="s">
        <v>7</v>
      </c>
      <c r="O562" s="23"/>
      <c r="P562" s="24">
        <v>115</v>
      </c>
      <c r="Q562" s="24">
        <v>205</v>
      </c>
      <c r="R562" s="24">
        <v>24</v>
      </c>
      <c r="S562" s="24">
        <v>237</v>
      </c>
      <c r="T562" s="24">
        <v>1.78</v>
      </c>
      <c r="U562" s="24">
        <v>1080</v>
      </c>
      <c r="V562" s="24">
        <v>1920</v>
      </c>
      <c r="W562" s="24">
        <v>2.0739999999999998</v>
      </c>
      <c r="X562" s="23" t="s">
        <v>47</v>
      </c>
      <c r="Y562" s="23" t="s">
        <v>47</v>
      </c>
      <c r="Z562" s="24">
        <v>8752</v>
      </c>
      <c r="AA562" s="24">
        <v>60</v>
      </c>
      <c r="AB562" s="24">
        <v>170</v>
      </c>
      <c r="AC562" s="24">
        <v>160</v>
      </c>
      <c r="AD562" s="23" t="s">
        <v>10</v>
      </c>
      <c r="AE562" s="23" t="s">
        <v>11</v>
      </c>
      <c r="AF562" s="23" t="s">
        <v>11</v>
      </c>
      <c r="AG562" s="23"/>
      <c r="AH562" s="23"/>
      <c r="AI562" s="23" t="s">
        <v>12</v>
      </c>
      <c r="AJ562" s="23" t="s">
        <v>11</v>
      </c>
      <c r="AK562" s="23" t="s">
        <v>11</v>
      </c>
      <c r="AL562" s="23" t="s">
        <v>129</v>
      </c>
      <c r="AM562" s="23"/>
      <c r="AN562" s="23" t="s">
        <v>14</v>
      </c>
      <c r="AO562" s="23"/>
      <c r="AP562" s="23" t="s">
        <v>14</v>
      </c>
      <c r="AQ562" s="23"/>
      <c r="AR562" s="23"/>
      <c r="AS562" s="23" t="s">
        <v>129</v>
      </c>
      <c r="AT562" s="23"/>
      <c r="AU562" s="23" t="s">
        <v>14</v>
      </c>
      <c r="AV562" s="25"/>
      <c r="AW562" s="25"/>
      <c r="AX562" s="26">
        <v>24</v>
      </c>
      <c r="AY562" s="26">
        <v>237</v>
      </c>
      <c r="AZ562" s="25" t="s">
        <v>14</v>
      </c>
      <c r="BA562" s="25" t="s">
        <v>14</v>
      </c>
      <c r="BB562" s="23"/>
      <c r="BC562" s="23" t="s">
        <v>15</v>
      </c>
      <c r="BD562" s="23"/>
      <c r="BE562" s="23" t="s">
        <v>11</v>
      </c>
      <c r="BF562" s="23" t="s">
        <v>80</v>
      </c>
      <c r="BG562" s="23" t="s">
        <v>11</v>
      </c>
      <c r="BH562" s="23" t="s">
        <v>17</v>
      </c>
      <c r="BI562" s="23"/>
      <c r="BJ562" s="23" t="s">
        <v>20</v>
      </c>
      <c r="BK562" s="23" t="s">
        <v>11</v>
      </c>
      <c r="BL562" s="23" t="s">
        <v>11</v>
      </c>
      <c r="BM562" s="23"/>
      <c r="BN562" s="23"/>
      <c r="BO562" s="24">
        <v>11.8</v>
      </c>
      <c r="BP562" s="24">
        <v>359.2</v>
      </c>
      <c r="BQ562" s="24">
        <v>259.2</v>
      </c>
      <c r="BR562" s="24">
        <v>310.5</v>
      </c>
      <c r="BS562" s="24">
        <v>201.3</v>
      </c>
      <c r="BT562" s="23"/>
      <c r="BU562" s="23"/>
      <c r="BV562" s="24">
        <v>14.25</v>
      </c>
      <c r="BW562" s="24">
        <v>0.28999999999999998</v>
      </c>
      <c r="BX562" s="23"/>
      <c r="BY562" s="24">
        <v>0.26</v>
      </c>
      <c r="BZ562" s="27">
        <v>0.28999999999999998</v>
      </c>
      <c r="CA562" s="27">
        <v>0.26</v>
      </c>
      <c r="CB562" s="25"/>
      <c r="CC562" s="25"/>
      <c r="CD562" s="28">
        <v>14.34</v>
      </c>
      <c r="CE562" s="28">
        <v>0.38</v>
      </c>
      <c r="CF562" s="25"/>
      <c r="CG562" s="28">
        <v>0.36</v>
      </c>
      <c r="CH562" s="28">
        <v>22.7</v>
      </c>
      <c r="CI562" s="28">
        <v>0.5</v>
      </c>
      <c r="CJ562" s="28">
        <v>0.5</v>
      </c>
      <c r="CK562" s="25"/>
      <c r="CL562" s="25"/>
      <c r="CM562" s="28">
        <v>0.5</v>
      </c>
      <c r="CN562" s="25"/>
      <c r="CO562" s="28">
        <v>0</v>
      </c>
      <c r="CP562" s="30" t="s">
        <v>5</v>
      </c>
      <c r="CQ562" s="8">
        <f t="shared" si="89"/>
        <v>8751.0548523206744</v>
      </c>
      <c r="CR562" s="8">
        <f t="shared" si="90"/>
        <v>26</v>
      </c>
      <c r="CS562" s="8">
        <f t="shared" si="91"/>
        <v>2.5</v>
      </c>
      <c r="CT562" s="8">
        <f t="shared" si="92"/>
        <v>30</v>
      </c>
      <c r="CU562" s="8">
        <f t="shared" si="93"/>
        <v>300</v>
      </c>
      <c r="CV562" s="10">
        <f t="shared" si="94"/>
        <v>85130.4</v>
      </c>
      <c r="CW562" s="10">
        <f t="shared" si="97"/>
        <v>85.130399999999995</v>
      </c>
      <c r="CX562" s="8" t="str">
        <f t="shared" si="95"/>
        <v>No</v>
      </c>
      <c r="CY562" s="30" t="s">
        <v>11</v>
      </c>
      <c r="CZ562" s="30" t="s">
        <v>11</v>
      </c>
      <c r="DA562" s="31" t="s">
        <v>11</v>
      </c>
      <c r="DB562" s="31" t="s">
        <v>11</v>
      </c>
      <c r="DC562" s="8" t="str">
        <f t="shared" si="96"/>
        <v>No</v>
      </c>
      <c r="DD562" s="8" t="s">
        <v>11</v>
      </c>
      <c r="DE562" s="30" t="s">
        <v>11</v>
      </c>
      <c r="DF562" s="10">
        <f t="shared" si="98"/>
        <v>45.341760000000001</v>
      </c>
      <c r="DG562" s="9">
        <f>IF(S562&lt;Monitors!$H$4,(S562*Monitors!$I$4)+Monitors!$J$4,IF(S562&lt;Monitors!$H$5,(S562*Monitors!$I$5)+Monitors!$J$5,IF(S562&lt;Monitors!$H$6,(S562*Monitors!$I$6)+Monitors!$J$6,IF(S562&lt;Monitors!$H$7,(Monitors!$I$7*S562)+Monitors!$J$7,IF(S562&lt;Monitors!$H$8,(S562*Monitors!$I$8)+Monitors!$J$8,IF(S562&lt;Monitors!$H$9,(S562*Monitors!$I$9)+Monitors!$J$9,IF(S562&lt;Monitors!$H$10,(S562*Monitors!$I$10)+Monitors!$J$10,IF(S562&lt;Monitors!$H$11,(S562*Monitors!$I$11)+Monitors!$J$11,Monitors!$J$12))))))))</f>
        <v>40.400000000000006</v>
      </c>
      <c r="DH562" s="10">
        <f>$DF562-(Monitors!$B$4*'All Data'!$W562)</f>
        <v>32.628140000000002</v>
      </c>
      <c r="DI562" s="10">
        <f>IF($CX562="Yes",DH562-(Monitors!$E$4*(DG562+(Monitors!$B$4*'All Data'!$W562))),'All Data'!DH562)</f>
        <v>32.628140000000002</v>
      </c>
      <c r="DJ562" s="10">
        <f>IF(DD562="Yes",'All Data'!DI562-(DG562*Monitors!$C$4),'All Data'!DI562)</f>
        <v>32.628140000000002</v>
      </c>
      <c r="DK562" s="10">
        <f>IF($DE562="Yes",DJ562-(DG562*Monitors!$D$4),'All Data'!DJ562)</f>
        <v>32.628140000000002</v>
      </c>
      <c r="DL562" s="10">
        <f>IF($CZ562="Yes",DK562-Monitors!$C$7,'All Data'!DK562)</f>
        <v>32.628140000000002</v>
      </c>
      <c r="DM562" s="10">
        <f>IF($DA562="Yes",DL562-Monitors!$D$7,'All Data'!DL562)</f>
        <v>32.628140000000002</v>
      </c>
      <c r="DN562" s="10">
        <f>IF(DB562="Yes",DM562-((DG562+(W562*Monitors!$B$4))*Monitors!$F$4),'All Data'!DM562)</f>
        <v>32.628140000000002</v>
      </c>
      <c r="DO562" s="8" t="str">
        <f t="shared" si="99"/>
        <v>Yes</v>
      </c>
      <c r="DP562" s="10">
        <v>3.4052160000000002</v>
      </c>
      <c r="DQ562" s="10">
        <v>10.844784000000001</v>
      </c>
      <c r="DR562" s="10">
        <v>10.844784000000001</v>
      </c>
      <c r="DS562" s="9">
        <v>22.505319606149008</v>
      </c>
      <c r="DT562" s="9" t="s">
        <v>23</v>
      </c>
      <c r="DU562" s="14">
        <v>0</v>
      </c>
    </row>
    <row r="563" spans="1:125" ht="18" customHeight="1">
      <c r="A563" s="29">
        <v>562</v>
      </c>
      <c r="B563" s="29">
        <v>52</v>
      </c>
      <c r="C563" s="29">
        <v>1343</v>
      </c>
      <c r="D563" s="21">
        <v>41055</v>
      </c>
      <c r="E563" s="21">
        <v>41432</v>
      </c>
      <c r="F563" s="21">
        <v>41445</v>
      </c>
      <c r="G563" s="20" t="s">
        <v>4</v>
      </c>
      <c r="H563" s="20" t="s">
        <v>26</v>
      </c>
      <c r="I563" s="22">
        <v>6</v>
      </c>
      <c r="J563" s="20" t="s">
        <v>5</v>
      </c>
      <c r="K563" s="20" t="s">
        <v>26</v>
      </c>
      <c r="L563" s="20" t="s">
        <v>27</v>
      </c>
      <c r="M563" s="23" t="s">
        <v>27</v>
      </c>
      <c r="N563" s="23" t="s">
        <v>7</v>
      </c>
      <c r="O563" s="23" t="s">
        <v>26</v>
      </c>
      <c r="P563" s="24">
        <v>10.6</v>
      </c>
      <c r="Q563" s="24">
        <v>18.8</v>
      </c>
      <c r="R563" s="24">
        <v>21.5</v>
      </c>
      <c r="S563" s="24">
        <v>198.38</v>
      </c>
      <c r="T563" s="24">
        <v>1.78</v>
      </c>
      <c r="U563" s="24">
        <v>1080</v>
      </c>
      <c r="V563" s="24">
        <v>1920</v>
      </c>
      <c r="W563" s="24">
        <v>2.0739999999999998</v>
      </c>
      <c r="X563" s="23" t="s">
        <v>47</v>
      </c>
      <c r="Y563" s="23" t="s">
        <v>47</v>
      </c>
      <c r="Z563" s="24">
        <v>9565</v>
      </c>
      <c r="AA563" s="24">
        <v>60</v>
      </c>
      <c r="AB563" s="24">
        <v>170</v>
      </c>
      <c r="AC563" s="24">
        <v>160</v>
      </c>
      <c r="AD563" s="23" t="s">
        <v>28</v>
      </c>
      <c r="AE563" s="23" t="s">
        <v>23</v>
      </c>
      <c r="AF563" s="23" t="s">
        <v>11</v>
      </c>
      <c r="AG563" s="23"/>
      <c r="AH563" s="23"/>
      <c r="AI563" s="23" t="s">
        <v>12</v>
      </c>
      <c r="AJ563" s="23" t="s">
        <v>11</v>
      </c>
      <c r="AK563" s="23" t="s">
        <v>23</v>
      </c>
      <c r="AL563" s="23" t="s">
        <v>25</v>
      </c>
      <c r="AM563" s="23" t="s">
        <v>26</v>
      </c>
      <c r="AN563" s="23" t="s">
        <v>14</v>
      </c>
      <c r="AO563" s="23" t="s">
        <v>26</v>
      </c>
      <c r="AP563" s="23" t="s">
        <v>14</v>
      </c>
      <c r="AQ563" s="23" t="s">
        <v>26</v>
      </c>
      <c r="AR563" s="23"/>
      <c r="AS563" s="23" t="s">
        <v>25</v>
      </c>
      <c r="AT563" s="23" t="s">
        <v>26</v>
      </c>
      <c r="AU563" s="23" t="s">
        <v>14</v>
      </c>
      <c r="AV563" s="25" t="s">
        <v>26</v>
      </c>
      <c r="AW563" s="25" t="s">
        <v>26</v>
      </c>
      <c r="AX563" s="26">
        <v>21.5</v>
      </c>
      <c r="AY563" s="26">
        <v>198.38</v>
      </c>
      <c r="AZ563" s="25" t="s">
        <v>14</v>
      </c>
      <c r="BA563" s="25" t="s">
        <v>14</v>
      </c>
      <c r="BB563" s="23" t="s">
        <v>26</v>
      </c>
      <c r="BC563" s="23" t="s">
        <v>15</v>
      </c>
      <c r="BD563" s="23" t="s">
        <v>26</v>
      </c>
      <c r="BE563" s="23" t="s">
        <v>11</v>
      </c>
      <c r="BF563" s="23" t="s">
        <v>55</v>
      </c>
      <c r="BG563" s="23" t="s">
        <v>11</v>
      </c>
      <c r="BH563" s="23" t="s">
        <v>17</v>
      </c>
      <c r="BI563" s="23" t="s">
        <v>26</v>
      </c>
      <c r="BJ563" s="23"/>
      <c r="BK563" s="23" t="s">
        <v>11</v>
      </c>
      <c r="BL563" s="23" t="s">
        <v>11</v>
      </c>
      <c r="BM563" s="23" t="s">
        <v>11</v>
      </c>
      <c r="BN563" s="23"/>
      <c r="BO563" s="24">
        <v>12.5</v>
      </c>
      <c r="BP563" s="24">
        <v>260</v>
      </c>
      <c r="BQ563" s="24">
        <v>260</v>
      </c>
      <c r="BR563" s="24">
        <v>238</v>
      </c>
      <c r="BS563" s="24">
        <v>200</v>
      </c>
      <c r="BT563" s="23"/>
      <c r="BU563" s="23"/>
      <c r="BV563" s="24">
        <v>17.149999999999999</v>
      </c>
      <c r="BW563" s="24">
        <v>0.25</v>
      </c>
      <c r="BX563" s="23"/>
      <c r="BY563" s="24">
        <v>0.16</v>
      </c>
      <c r="BZ563" s="27">
        <v>0.25</v>
      </c>
      <c r="CA563" s="27">
        <v>0.16</v>
      </c>
      <c r="CB563" s="25"/>
      <c r="CC563" s="25"/>
      <c r="CD563" s="28">
        <v>17.2</v>
      </c>
      <c r="CE563" s="28">
        <v>0.28000000000000003</v>
      </c>
      <c r="CF563" s="25"/>
      <c r="CG563" s="28">
        <v>0.2</v>
      </c>
      <c r="CH563" s="28">
        <v>21.1</v>
      </c>
      <c r="CI563" s="28">
        <v>0.5</v>
      </c>
      <c r="CJ563" s="28">
        <v>0.5</v>
      </c>
      <c r="CK563" s="28">
        <v>0</v>
      </c>
      <c r="CL563" s="28">
        <v>0</v>
      </c>
      <c r="CM563" s="28">
        <v>0.4</v>
      </c>
      <c r="CN563" s="25"/>
      <c r="CO563" s="28">
        <v>0</v>
      </c>
      <c r="CP563" s="30" t="s">
        <v>5</v>
      </c>
      <c r="CQ563" s="8">
        <f t="shared" si="89"/>
        <v>10454.682931747151</v>
      </c>
      <c r="CR563" s="8">
        <f t="shared" si="90"/>
        <v>22</v>
      </c>
      <c r="CS563" s="8">
        <f t="shared" si="91"/>
        <v>2.5</v>
      </c>
      <c r="CT563" s="8">
        <f t="shared" si="92"/>
        <v>30</v>
      </c>
      <c r="CU563" s="8">
        <f t="shared" si="93"/>
        <v>200</v>
      </c>
      <c r="CV563" s="10">
        <f t="shared" si="94"/>
        <v>51578.799999999996</v>
      </c>
      <c r="CW563" s="10">
        <f t="shared" si="97"/>
        <v>51.578799999999994</v>
      </c>
      <c r="CX563" s="8" t="str">
        <f t="shared" si="95"/>
        <v>No</v>
      </c>
      <c r="CY563" s="30" t="s">
        <v>11</v>
      </c>
      <c r="CZ563" s="30" t="s">
        <v>11</v>
      </c>
      <c r="DA563" s="31" t="s">
        <v>11</v>
      </c>
      <c r="DB563" s="31" t="s">
        <v>11</v>
      </c>
      <c r="DC563" s="8" t="str">
        <f t="shared" si="96"/>
        <v>No</v>
      </c>
      <c r="DD563" s="8" t="s">
        <v>11</v>
      </c>
      <c r="DE563" s="30" t="s">
        <v>11</v>
      </c>
      <c r="DF563" s="10">
        <f t="shared" si="98"/>
        <v>54.005399999999995</v>
      </c>
      <c r="DG563" s="9">
        <f>IF(S563&lt;Monitors!$H$4,(S563*Monitors!$I$4)+Monitors!$J$4,IF(S563&lt;Monitors!$H$5,(S563*Monitors!$I$5)+Monitors!$J$5,IF(S563&lt;Monitors!$H$6,(S563*Monitors!$I$6)+Monitors!$J$6,IF(S563&lt;Monitors!$H$7,(Monitors!$I$7*S563)+Monitors!$J$7,IF(S563&lt;Monitors!$H$8,(S563*Monitors!$I$8)+Monitors!$J$8,IF(S563&lt;Monitors!$H$9,(S563*Monitors!$I$9)+Monitors!$J$9,IF(S563&lt;Monitors!$H$10,(S563*Monitors!$I$10)+Monitors!$J$10,IF(S563&lt;Monitors!$H$11,(S563*Monitors!$I$11)+Monitors!$J$11,Monitors!$J$12))))))))</f>
        <v>37.918999999999997</v>
      </c>
      <c r="DH563" s="10">
        <f>$DF563-(Monitors!$B$4*'All Data'!$W563)</f>
        <v>41.291779999999996</v>
      </c>
      <c r="DI563" s="10">
        <f>IF($CX563="Yes",DH563-(Monitors!$E$4*(DG563+(Monitors!$B$4*'All Data'!$W563))),'All Data'!DH563)</f>
        <v>41.291779999999996</v>
      </c>
      <c r="DJ563" s="10">
        <f>IF(DD563="Yes",'All Data'!DI563-(DG563*Monitors!$C$4),'All Data'!DI563)</f>
        <v>41.291779999999996</v>
      </c>
      <c r="DK563" s="10">
        <f>IF($DE563="Yes",DJ563-(DG563*Monitors!$D$4),'All Data'!DJ563)</f>
        <v>41.291779999999996</v>
      </c>
      <c r="DL563" s="10">
        <f>IF($CZ563="Yes",DK563-Monitors!$C$7,'All Data'!DK563)</f>
        <v>41.291779999999996</v>
      </c>
      <c r="DM563" s="10">
        <f>IF($DA563="Yes",DL563-Monitors!$D$7,'All Data'!DL563)</f>
        <v>41.291779999999996</v>
      </c>
      <c r="DN563" s="10">
        <f>IF(DB563="Yes",DM563-((DG563+(W563*Monitors!$B$4))*Monitors!$F$4),'All Data'!DM563)</f>
        <v>41.291779999999996</v>
      </c>
      <c r="DO563" s="8" t="str">
        <f t="shared" si="99"/>
        <v>No</v>
      </c>
      <c r="DP563" s="10">
        <v>2.0631520000000001</v>
      </c>
      <c r="DQ563" s="10">
        <v>15.086847999999998</v>
      </c>
      <c r="DR563" s="10">
        <v>15.086847999999998</v>
      </c>
      <c r="DS563" s="9">
        <v>18.885063562375308</v>
      </c>
      <c r="DT563" s="9" t="s">
        <v>23</v>
      </c>
      <c r="DU563" s="14">
        <v>0</v>
      </c>
    </row>
    <row r="564" spans="1:125" ht="18" customHeight="1">
      <c r="A564" s="29">
        <v>563</v>
      </c>
      <c r="B564" s="29">
        <v>25</v>
      </c>
      <c r="C564" s="29">
        <v>1400</v>
      </c>
      <c r="D564" s="21">
        <v>41647</v>
      </c>
      <c r="E564" s="21">
        <v>41619</v>
      </c>
      <c r="F564" s="21">
        <v>41647</v>
      </c>
      <c r="G564" s="20" t="s">
        <v>4</v>
      </c>
      <c r="H564" s="20"/>
      <c r="I564" s="22">
        <v>6</v>
      </c>
      <c r="J564" s="20" t="s">
        <v>5</v>
      </c>
      <c r="K564" s="20"/>
      <c r="L564" s="20" t="s">
        <v>6</v>
      </c>
      <c r="M564" s="23"/>
      <c r="N564" s="23" t="s">
        <v>7</v>
      </c>
      <c r="O564" s="23"/>
      <c r="P564" s="24">
        <v>11.8</v>
      </c>
      <c r="Q564" s="24">
        <v>20.9</v>
      </c>
      <c r="R564" s="24">
        <v>24</v>
      </c>
      <c r="S564" s="24">
        <v>246.17</v>
      </c>
      <c r="T564" s="24">
        <v>1.78</v>
      </c>
      <c r="U564" s="24">
        <v>1080</v>
      </c>
      <c r="V564" s="24">
        <v>1920</v>
      </c>
      <c r="W564" s="24">
        <v>2.0739999999999998</v>
      </c>
      <c r="X564" s="23" t="s">
        <v>67</v>
      </c>
      <c r="Y564" s="23" t="s">
        <v>47</v>
      </c>
      <c r="Z564" s="24">
        <v>8423</v>
      </c>
      <c r="AA564" s="24">
        <v>60</v>
      </c>
      <c r="AB564" s="24">
        <v>170</v>
      </c>
      <c r="AC564" s="24">
        <v>160</v>
      </c>
      <c r="AD564" s="23" t="s">
        <v>237</v>
      </c>
      <c r="AE564" s="23" t="s">
        <v>11</v>
      </c>
      <c r="AF564" s="23" t="s">
        <v>11</v>
      </c>
      <c r="AG564" s="23"/>
      <c r="AH564" s="23"/>
      <c r="AI564" s="23" t="s">
        <v>12</v>
      </c>
      <c r="AJ564" s="23" t="s">
        <v>11</v>
      </c>
      <c r="AK564" s="23" t="s">
        <v>11</v>
      </c>
      <c r="AL564" s="23" t="s">
        <v>25</v>
      </c>
      <c r="AM564" s="23"/>
      <c r="AN564" s="23" t="s">
        <v>14</v>
      </c>
      <c r="AO564" s="23"/>
      <c r="AP564" s="23" t="s">
        <v>14</v>
      </c>
      <c r="AQ564" s="23"/>
      <c r="AR564" s="23"/>
      <c r="AS564" s="23" t="s">
        <v>25</v>
      </c>
      <c r="AT564" s="23"/>
      <c r="AU564" s="23" t="s">
        <v>14</v>
      </c>
      <c r="AV564" s="25"/>
      <c r="AW564" s="25"/>
      <c r="AX564" s="26">
        <v>24</v>
      </c>
      <c r="AY564" s="26">
        <v>246.17</v>
      </c>
      <c r="AZ564" s="25" t="s">
        <v>14</v>
      </c>
      <c r="BA564" s="25" t="s">
        <v>14</v>
      </c>
      <c r="BB564" s="23"/>
      <c r="BC564" s="23" t="s">
        <v>15</v>
      </c>
      <c r="BD564" s="23"/>
      <c r="BE564" s="23" t="s">
        <v>11</v>
      </c>
      <c r="BF564" s="23" t="s">
        <v>292</v>
      </c>
      <c r="BG564" s="23" t="s">
        <v>11</v>
      </c>
      <c r="BH564" s="23" t="s">
        <v>17</v>
      </c>
      <c r="BI564" s="23"/>
      <c r="BJ564" s="23"/>
      <c r="BK564" s="23" t="s">
        <v>11</v>
      </c>
      <c r="BL564" s="23" t="s">
        <v>11</v>
      </c>
      <c r="BM564" s="23"/>
      <c r="BN564" s="23"/>
      <c r="BO564" s="24">
        <v>13.2</v>
      </c>
      <c r="BP564" s="24">
        <v>309.39999999999998</v>
      </c>
      <c r="BQ564" s="24">
        <v>250</v>
      </c>
      <c r="BR564" s="24">
        <v>275.8</v>
      </c>
      <c r="BS564" s="24">
        <v>203.1</v>
      </c>
      <c r="BT564" s="23"/>
      <c r="BU564" s="23"/>
      <c r="BV564" s="24">
        <v>17.16</v>
      </c>
      <c r="BW564" s="24">
        <v>0.11</v>
      </c>
      <c r="BX564" s="23"/>
      <c r="BY564" s="24">
        <v>0.09</v>
      </c>
      <c r="BZ564" s="27">
        <v>0.11</v>
      </c>
      <c r="CA564" s="27">
        <v>0.09</v>
      </c>
      <c r="CB564" s="25"/>
      <c r="CC564" s="25"/>
      <c r="CD564" s="28">
        <v>16.78</v>
      </c>
      <c r="CE564" s="28">
        <v>0.12</v>
      </c>
      <c r="CF564" s="25"/>
      <c r="CG564" s="28">
        <v>0.1</v>
      </c>
      <c r="CH564" s="28">
        <v>23.21</v>
      </c>
      <c r="CI564" s="28">
        <v>0.5</v>
      </c>
      <c r="CJ564" s="28">
        <v>0.5</v>
      </c>
      <c r="CK564" s="25"/>
      <c r="CL564" s="25"/>
      <c r="CM564" s="28">
        <v>0.55000000000000004</v>
      </c>
      <c r="CN564" s="25"/>
      <c r="CO564" s="28">
        <v>0</v>
      </c>
      <c r="CP564" s="30" t="s">
        <v>5</v>
      </c>
      <c r="CQ564" s="8">
        <f t="shared" si="89"/>
        <v>8425.0721046431318</v>
      </c>
      <c r="CR564" s="8">
        <f t="shared" si="90"/>
        <v>26</v>
      </c>
      <c r="CS564" s="8">
        <f t="shared" si="91"/>
        <v>2.5</v>
      </c>
      <c r="CT564" s="8">
        <f t="shared" si="92"/>
        <v>30</v>
      </c>
      <c r="CU564" s="8">
        <f t="shared" si="93"/>
        <v>300</v>
      </c>
      <c r="CV564" s="10">
        <f t="shared" si="94"/>
        <v>76164.997999999992</v>
      </c>
      <c r="CW564" s="10">
        <f t="shared" si="97"/>
        <v>76.164997999999997</v>
      </c>
      <c r="CX564" s="8" t="str">
        <f t="shared" si="95"/>
        <v>No</v>
      </c>
      <c r="CY564" s="30" t="s">
        <v>11</v>
      </c>
      <c r="CZ564" s="30" t="s">
        <v>11</v>
      </c>
      <c r="DA564" s="31" t="s">
        <v>11</v>
      </c>
      <c r="DB564" s="31" t="s">
        <v>11</v>
      </c>
      <c r="DC564" s="8" t="str">
        <f t="shared" si="96"/>
        <v>No</v>
      </c>
      <c r="DD564" s="8" t="s">
        <v>11</v>
      </c>
      <c r="DE564" s="30" t="s">
        <v>11</v>
      </c>
      <c r="DF564" s="10">
        <f t="shared" si="98"/>
        <v>53.238899999999994</v>
      </c>
      <c r="DG564" s="9">
        <f>IF(S564&lt;Monitors!$H$4,(S564*Monitors!$I$4)+Monitors!$J$4,IF(S564&lt;Monitors!$H$5,(S564*Monitors!$I$5)+Monitors!$J$5,IF(S564&lt;Monitors!$H$6,(S564*Monitors!$I$6)+Monitors!$J$6,IF(S564&lt;Monitors!$H$7,(Monitors!$I$7*S564)+Monitors!$J$7,IF(S564&lt;Monitors!$H$8,(S564*Monitors!$I$8)+Monitors!$J$8,IF(S564&lt;Monitors!$H$9,(S564*Monitors!$I$9)+Monitors!$J$9,IF(S564&lt;Monitors!$H$10,(S564*Monitors!$I$10)+Monitors!$J$10,IF(S564&lt;Monitors!$H$11,(S564*Monitors!$I$11)+Monitors!$J$11,Monitors!$J$12))))))))</f>
        <v>42.234000000000002</v>
      </c>
      <c r="DH564" s="10">
        <f>$DF564-(Monitors!$B$4*'All Data'!$W564)</f>
        <v>40.525279999999995</v>
      </c>
      <c r="DI564" s="10">
        <f>IF($CX564="Yes",DH564-(Monitors!$E$4*(DG564+(Monitors!$B$4*'All Data'!$W564))),'All Data'!DH564)</f>
        <v>40.525279999999995</v>
      </c>
      <c r="DJ564" s="10">
        <f>IF(DD564="Yes",'All Data'!DI564-(DG564*Monitors!$C$4),'All Data'!DI564)</f>
        <v>40.525279999999995</v>
      </c>
      <c r="DK564" s="10">
        <f>IF($DE564="Yes",DJ564-(DG564*Monitors!$D$4),'All Data'!DJ564)</f>
        <v>40.525279999999995</v>
      </c>
      <c r="DL564" s="10">
        <f>IF($CZ564="Yes",DK564-Monitors!$C$7,'All Data'!DK564)</f>
        <v>40.525279999999995</v>
      </c>
      <c r="DM564" s="10">
        <f>IF($DA564="Yes",DL564-Monitors!$D$7,'All Data'!DL564)</f>
        <v>40.525279999999995</v>
      </c>
      <c r="DN564" s="10">
        <f>IF(DB564="Yes",DM564-((DG564+(W564*Monitors!$B$4))*Monitors!$F$4),'All Data'!DM564)</f>
        <v>40.525279999999995</v>
      </c>
      <c r="DO564" s="8" t="str">
        <f t="shared" si="99"/>
        <v>Yes</v>
      </c>
      <c r="DP564" s="10">
        <v>3.0465999199999998</v>
      </c>
      <c r="DQ564" s="10">
        <v>14.11340008</v>
      </c>
      <c r="DR564" s="10">
        <v>14.11340008</v>
      </c>
      <c r="DS564" s="9">
        <v>23.360623751728141</v>
      </c>
      <c r="DT564" s="9" t="s">
        <v>23</v>
      </c>
      <c r="DU564" s="14">
        <v>0</v>
      </c>
    </row>
    <row r="565" spans="1:125" ht="18" customHeight="1">
      <c r="A565" s="29">
        <v>564</v>
      </c>
      <c r="B565" s="29">
        <v>21</v>
      </c>
      <c r="C565" s="29">
        <v>266</v>
      </c>
      <c r="D565" s="21">
        <v>41565</v>
      </c>
      <c r="E565" s="21">
        <v>41568</v>
      </c>
      <c r="F565" s="21">
        <v>41577</v>
      </c>
      <c r="G565" s="20" t="s">
        <v>182</v>
      </c>
      <c r="H565" s="20" t="s">
        <v>1173</v>
      </c>
      <c r="I565" s="22">
        <v>6</v>
      </c>
      <c r="J565" s="20" t="s">
        <v>5</v>
      </c>
      <c r="K565" s="20" t="s">
        <v>26</v>
      </c>
      <c r="L565" s="20" t="s">
        <v>27</v>
      </c>
      <c r="M565" s="23" t="s">
        <v>27</v>
      </c>
      <c r="N565" s="23" t="s">
        <v>7</v>
      </c>
      <c r="O565" s="23" t="s">
        <v>26</v>
      </c>
      <c r="P565" s="24">
        <v>11.7</v>
      </c>
      <c r="Q565" s="24">
        <v>20.7</v>
      </c>
      <c r="R565" s="24">
        <v>23.8</v>
      </c>
      <c r="S565" s="24">
        <v>242.19</v>
      </c>
      <c r="T565" s="24">
        <v>1.78</v>
      </c>
      <c r="U565" s="24">
        <v>1080</v>
      </c>
      <c r="V565" s="24">
        <v>1920</v>
      </c>
      <c r="W565" s="24">
        <v>2.0739999999999998</v>
      </c>
      <c r="X565" s="23" t="s">
        <v>47</v>
      </c>
      <c r="Y565" s="23" t="s">
        <v>47</v>
      </c>
      <c r="Z565" s="24">
        <v>8547</v>
      </c>
      <c r="AA565" s="24">
        <v>60</v>
      </c>
      <c r="AB565" s="24">
        <v>160</v>
      </c>
      <c r="AC565" s="24">
        <v>160</v>
      </c>
      <c r="AD565" s="23" t="s">
        <v>300</v>
      </c>
      <c r="AE565" s="23" t="s">
        <v>23</v>
      </c>
      <c r="AF565" s="23" t="s">
        <v>11</v>
      </c>
      <c r="AG565" s="23"/>
      <c r="AH565" s="23"/>
      <c r="AI565" s="23" t="s">
        <v>12</v>
      </c>
      <c r="AJ565" s="23" t="s">
        <v>23</v>
      </c>
      <c r="AK565" s="23" t="s">
        <v>23</v>
      </c>
      <c r="AL565" s="23" t="s">
        <v>51</v>
      </c>
      <c r="AM565" s="23" t="s">
        <v>26</v>
      </c>
      <c r="AN565" s="23" t="s">
        <v>14</v>
      </c>
      <c r="AO565" s="23" t="s">
        <v>26</v>
      </c>
      <c r="AP565" s="23" t="s">
        <v>14</v>
      </c>
      <c r="AQ565" s="23" t="s">
        <v>26</v>
      </c>
      <c r="AR565" s="23"/>
      <c r="AS565" s="23" t="s">
        <v>51</v>
      </c>
      <c r="AT565" s="23" t="s">
        <v>26</v>
      </c>
      <c r="AU565" s="23" t="s">
        <v>14</v>
      </c>
      <c r="AV565" s="25" t="s">
        <v>26</v>
      </c>
      <c r="AW565" s="25" t="s">
        <v>26</v>
      </c>
      <c r="AX565" s="26">
        <v>23.8</v>
      </c>
      <c r="AY565" s="26">
        <v>242.19</v>
      </c>
      <c r="AZ565" s="25" t="s">
        <v>14</v>
      </c>
      <c r="BA565" s="25" t="s">
        <v>14</v>
      </c>
      <c r="BB565" s="23" t="s">
        <v>26</v>
      </c>
      <c r="BC565" s="23" t="s">
        <v>15</v>
      </c>
      <c r="BD565" s="23" t="s">
        <v>26</v>
      </c>
      <c r="BE565" s="23" t="s">
        <v>11</v>
      </c>
      <c r="BF565" s="23" t="s">
        <v>281</v>
      </c>
      <c r="BG565" s="23" t="s">
        <v>11</v>
      </c>
      <c r="BH565" s="23" t="s">
        <v>17</v>
      </c>
      <c r="BI565" s="23" t="s">
        <v>26</v>
      </c>
      <c r="BJ565" s="23"/>
      <c r="BK565" s="23" t="s">
        <v>11</v>
      </c>
      <c r="BL565" s="23" t="s">
        <v>11</v>
      </c>
      <c r="BM565" s="23" t="s">
        <v>11</v>
      </c>
      <c r="BN565" s="23"/>
      <c r="BO565" s="24">
        <v>0</v>
      </c>
      <c r="BP565" s="24">
        <v>280</v>
      </c>
      <c r="BQ565" s="24">
        <v>245.6</v>
      </c>
      <c r="BR565" s="24">
        <v>270</v>
      </c>
      <c r="BS565" s="24">
        <v>200</v>
      </c>
      <c r="BT565" s="23"/>
      <c r="BU565" s="23"/>
      <c r="BV565" s="24">
        <v>17.170000000000002</v>
      </c>
      <c r="BW565" s="24">
        <v>0.16</v>
      </c>
      <c r="BX565" s="23"/>
      <c r="BY565" s="24">
        <v>0.15</v>
      </c>
      <c r="BZ565" s="27">
        <v>0.16</v>
      </c>
      <c r="CA565" s="27">
        <v>0.15</v>
      </c>
      <c r="CB565" s="25"/>
      <c r="CC565" s="25"/>
      <c r="CD565" s="28">
        <v>17.170000000000002</v>
      </c>
      <c r="CE565" s="28">
        <v>0.17</v>
      </c>
      <c r="CF565" s="25"/>
      <c r="CG565" s="28">
        <v>0.16</v>
      </c>
      <c r="CH565" s="28">
        <v>22.96</v>
      </c>
      <c r="CI565" s="28">
        <v>0.5</v>
      </c>
      <c r="CJ565" s="28">
        <v>0.5</v>
      </c>
      <c r="CK565" s="28">
        <v>0</v>
      </c>
      <c r="CL565" s="28">
        <v>0</v>
      </c>
      <c r="CM565" s="28">
        <v>0.4</v>
      </c>
      <c r="CN565" s="25"/>
      <c r="CO565" s="28">
        <v>0</v>
      </c>
      <c r="CP565" s="30" t="s">
        <v>5</v>
      </c>
      <c r="CQ565" s="8">
        <f t="shared" si="89"/>
        <v>8563.5245055534906</v>
      </c>
      <c r="CR565" s="8">
        <f t="shared" si="90"/>
        <v>24</v>
      </c>
      <c r="CS565" s="8">
        <f t="shared" si="91"/>
        <v>2.5</v>
      </c>
      <c r="CT565" s="8">
        <f t="shared" si="92"/>
        <v>30</v>
      </c>
      <c r="CU565" s="8">
        <f t="shared" si="93"/>
        <v>200</v>
      </c>
      <c r="CV565" s="10">
        <f t="shared" si="94"/>
        <v>67813.2</v>
      </c>
      <c r="CW565" s="10">
        <f t="shared" si="97"/>
        <v>67.813199999999995</v>
      </c>
      <c r="CX565" s="8" t="str">
        <f t="shared" si="95"/>
        <v>No</v>
      </c>
      <c r="CY565" s="30" t="s">
        <v>11</v>
      </c>
      <c r="CZ565" s="30" t="s">
        <v>11</v>
      </c>
      <c r="DA565" s="31" t="s">
        <v>11</v>
      </c>
      <c r="DB565" s="31" t="s">
        <v>11</v>
      </c>
      <c r="DC565" s="8" t="str">
        <f t="shared" si="96"/>
        <v>No</v>
      </c>
      <c r="DD565" s="8" t="s">
        <v>11</v>
      </c>
      <c r="DE565" s="30" t="s">
        <v>11</v>
      </c>
      <c r="DF565" s="10">
        <f t="shared" si="98"/>
        <v>53.554259999999999</v>
      </c>
      <c r="DG565" s="9">
        <f>IF(S565&lt;Monitors!$H$4,(S565*Monitors!$I$4)+Monitors!$J$4,IF(S565&lt;Monitors!$H$5,(S565*Monitors!$I$5)+Monitors!$J$5,IF(S565&lt;Monitors!$H$6,(S565*Monitors!$I$6)+Monitors!$J$6,IF(S565&lt;Monitors!$H$7,(Monitors!$I$7*S565)+Monitors!$J$7,IF(S565&lt;Monitors!$H$8,(S565*Monitors!$I$8)+Monitors!$J$8,IF(S565&lt;Monitors!$H$9,(S565*Monitors!$I$9)+Monitors!$J$9,IF(S565&lt;Monitors!$H$10,(S565*Monitors!$I$10)+Monitors!$J$10,IF(S565&lt;Monitors!$H$11,(S565*Monitors!$I$11)+Monitors!$J$11,Monitors!$J$12))))))))</f>
        <v>41.438000000000002</v>
      </c>
      <c r="DH565" s="10">
        <f>$DF565-(Monitors!$B$4*'All Data'!$W565)</f>
        <v>40.84064</v>
      </c>
      <c r="DI565" s="10">
        <f>IF($CX565="Yes",DH565-(Monitors!$E$4*(DG565+(Monitors!$B$4*'All Data'!$W565))),'All Data'!DH565)</f>
        <v>40.84064</v>
      </c>
      <c r="DJ565" s="10">
        <f>IF(DD565="Yes",'All Data'!DI565-(DG565*Monitors!$C$4),'All Data'!DI565)</f>
        <v>40.84064</v>
      </c>
      <c r="DK565" s="10">
        <f>IF($DE565="Yes",DJ565-(DG565*Monitors!$D$4),'All Data'!DJ565)</f>
        <v>40.84064</v>
      </c>
      <c r="DL565" s="10">
        <f>IF($CZ565="Yes",DK565-Monitors!$C$7,'All Data'!DK565)</f>
        <v>40.84064</v>
      </c>
      <c r="DM565" s="10">
        <f>IF($DA565="Yes",DL565-Monitors!$D$7,'All Data'!DL565)</f>
        <v>40.84064</v>
      </c>
      <c r="DN565" s="10">
        <f>IF(DB565="Yes",DM565-((DG565+(W565*Monitors!$B$4))*Monitors!$F$4),'All Data'!DM565)</f>
        <v>40.84064</v>
      </c>
      <c r="DO565" s="8" t="str">
        <f t="shared" si="99"/>
        <v>Yes</v>
      </c>
      <c r="DP565" s="10">
        <v>2.7125280000000003</v>
      </c>
      <c r="DQ565" s="10">
        <v>14.457472000000001</v>
      </c>
      <c r="DR565" s="10">
        <v>14.457472000000001</v>
      </c>
      <c r="DS565" s="9">
        <v>22.989620787962785</v>
      </c>
      <c r="DT565" s="9" t="s">
        <v>23</v>
      </c>
      <c r="DU565" s="14">
        <v>0</v>
      </c>
    </row>
    <row r="566" spans="1:125" ht="18" customHeight="1">
      <c r="A566" s="29">
        <v>565</v>
      </c>
      <c r="B566" s="29">
        <v>13</v>
      </c>
      <c r="C566" s="29">
        <v>620</v>
      </c>
      <c r="D566" s="21">
        <v>42215</v>
      </c>
      <c r="E566" s="21">
        <v>42130</v>
      </c>
      <c r="F566" s="21">
        <v>42131</v>
      </c>
      <c r="G566" s="20"/>
      <c r="H566" s="20"/>
      <c r="I566" s="22">
        <v>6</v>
      </c>
      <c r="J566" s="20" t="s">
        <v>5</v>
      </c>
      <c r="K566" s="20"/>
      <c r="L566" s="20" t="s">
        <v>49</v>
      </c>
      <c r="M566" s="23"/>
      <c r="N566" s="23" t="s">
        <v>7</v>
      </c>
      <c r="O566" s="23"/>
      <c r="P566" s="24">
        <v>11.3</v>
      </c>
      <c r="Q566" s="24">
        <v>20</v>
      </c>
      <c r="R566" s="24">
        <v>23</v>
      </c>
      <c r="S566" s="24">
        <v>226.1</v>
      </c>
      <c r="T566" s="24">
        <v>1.78</v>
      </c>
      <c r="U566" s="24">
        <v>1080</v>
      </c>
      <c r="V566" s="24">
        <v>1920</v>
      </c>
      <c r="W566" s="24">
        <v>2.0739999999999998</v>
      </c>
      <c r="X566" s="23" t="s">
        <v>47</v>
      </c>
      <c r="Y566" s="23" t="s">
        <v>47</v>
      </c>
      <c r="Z566" s="24">
        <v>9173</v>
      </c>
      <c r="AA566" s="24">
        <v>60</v>
      </c>
      <c r="AB566" s="24">
        <v>178</v>
      </c>
      <c r="AC566" s="24">
        <v>178</v>
      </c>
      <c r="AD566" s="23" t="s">
        <v>10</v>
      </c>
      <c r="AE566" s="23" t="s">
        <v>11</v>
      </c>
      <c r="AF566" s="23" t="s">
        <v>11</v>
      </c>
      <c r="AG566" s="23"/>
      <c r="AH566" s="23"/>
      <c r="AI566" s="23" t="s">
        <v>12</v>
      </c>
      <c r="AJ566" s="23" t="s">
        <v>11</v>
      </c>
      <c r="AK566" s="23" t="s">
        <v>11</v>
      </c>
      <c r="AL566" s="23" t="s">
        <v>701</v>
      </c>
      <c r="AM566" s="23" t="s">
        <v>206</v>
      </c>
      <c r="AN566" s="23" t="s">
        <v>72</v>
      </c>
      <c r="AO566" s="23"/>
      <c r="AP566" s="23" t="s">
        <v>14</v>
      </c>
      <c r="AQ566" s="23"/>
      <c r="AR566" s="23"/>
      <c r="AS566" s="23" t="s">
        <v>701</v>
      </c>
      <c r="AT566" s="23" t="s">
        <v>206</v>
      </c>
      <c r="AU566" s="23" t="s">
        <v>83</v>
      </c>
      <c r="AV566" s="25"/>
      <c r="AW566" s="25"/>
      <c r="AX566" s="26">
        <v>23</v>
      </c>
      <c r="AY566" s="26">
        <v>226.1</v>
      </c>
      <c r="AZ566" s="25" t="s">
        <v>72</v>
      </c>
      <c r="BA566" s="25" t="s">
        <v>83</v>
      </c>
      <c r="BB566" s="23"/>
      <c r="BC566" s="23" t="s">
        <v>15</v>
      </c>
      <c r="BD566" s="23"/>
      <c r="BE566" s="23" t="s">
        <v>11</v>
      </c>
      <c r="BF566" s="23" t="s">
        <v>435</v>
      </c>
      <c r="BG566" s="23" t="s">
        <v>11</v>
      </c>
      <c r="BH566" s="23" t="s">
        <v>17</v>
      </c>
      <c r="BI566" s="23"/>
      <c r="BJ566" s="23" t="s">
        <v>18</v>
      </c>
      <c r="BK566" s="23" t="s">
        <v>11</v>
      </c>
      <c r="BL566" s="23" t="s">
        <v>11</v>
      </c>
      <c r="BM566" s="23"/>
      <c r="BN566" s="23"/>
      <c r="BO566" s="24">
        <v>4</v>
      </c>
      <c r="BP566" s="24">
        <v>243.8</v>
      </c>
      <c r="BQ566" s="24">
        <v>250</v>
      </c>
      <c r="BR566" s="24">
        <v>197.9</v>
      </c>
      <c r="BS566" s="24">
        <v>200.4</v>
      </c>
      <c r="BT566" s="23"/>
      <c r="BU566" s="23"/>
      <c r="BV566" s="24">
        <v>17.190000000000001</v>
      </c>
      <c r="BW566" s="24">
        <v>0.22</v>
      </c>
      <c r="BX566" s="24">
        <v>0.2</v>
      </c>
      <c r="BY566" s="24">
        <v>0.18</v>
      </c>
      <c r="BZ566" s="27">
        <v>0.22</v>
      </c>
      <c r="CA566" s="27">
        <v>0.18</v>
      </c>
      <c r="CB566" s="25"/>
      <c r="CC566" s="25"/>
      <c r="CD566" s="28">
        <v>17.3</v>
      </c>
      <c r="CE566" s="28">
        <v>0.27</v>
      </c>
      <c r="CF566" s="28">
        <v>0.25</v>
      </c>
      <c r="CG566" s="28">
        <v>0.23</v>
      </c>
      <c r="CH566" s="28">
        <v>22</v>
      </c>
      <c r="CI566" s="28">
        <v>1</v>
      </c>
      <c r="CJ566" s="28">
        <v>0.5</v>
      </c>
      <c r="CK566" s="25"/>
      <c r="CL566" s="25"/>
      <c r="CM566" s="28">
        <v>0.47</v>
      </c>
      <c r="CN566" s="25"/>
      <c r="CO566" s="28">
        <v>0</v>
      </c>
      <c r="CP566" s="30" t="s">
        <v>5</v>
      </c>
      <c r="CQ566" s="8">
        <f t="shared" si="89"/>
        <v>9172.9323308270668</v>
      </c>
      <c r="CR566" s="8">
        <f t="shared" si="90"/>
        <v>24</v>
      </c>
      <c r="CS566" s="8">
        <f t="shared" si="91"/>
        <v>2.5</v>
      </c>
      <c r="CT566" s="8">
        <f t="shared" si="92"/>
        <v>30</v>
      </c>
      <c r="CU566" s="8">
        <f t="shared" si="93"/>
        <v>200</v>
      </c>
      <c r="CV566" s="10">
        <f t="shared" si="94"/>
        <v>55123.18</v>
      </c>
      <c r="CW566" s="10">
        <f t="shared" si="97"/>
        <v>55.123179999999998</v>
      </c>
      <c r="CX566" s="8" t="str">
        <f t="shared" si="95"/>
        <v>No</v>
      </c>
      <c r="CY566" s="30" t="s">
        <v>11</v>
      </c>
      <c r="CZ566" s="30" t="s">
        <v>11</v>
      </c>
      <c r="DA566" s="31" t="s">
        <v>11</v>
      </c>
      <c r="DB566" s="31" t="s">
        <v>11</v>
      </c>
      <c r="DC566" s="8" t="str">
        <f t="shared" si="96"/>
        <v>No</v>
      </c>
      <c r="DD566" s="8" t="s">
        <v>11</v>
      </c>
      <c r="DE566" s="30" t="s">
        <v>11</v>
      </c>
      <c r="DF566" s="10">
        <f t="shared" si="98"/>
        <v>53.957219999999992</v>
      </c>
      <c r="DG566" s="9">
        <f>IF(S566&lt;Monitors!$H$4,(S566*Monitors!$I$4)+Monitors!$J$4,IF(S566&lt;Monitors!$H$5,(S566*Monitors!$I$5)+Monitors!$J$5,IF(S566&lt;Monitors!$H$6,(S566*Monitors!$I$6)+Monitors!$J$6,IF(S566&lt;Monitors!$H$7,(Monitors!$I$7*S566)+Monitors!$J$7,IF(S566&lt;Monitors!$H$8,(S566*Monitors!$I$8)+Monitors!$J$8,IF(S566&lt;Monitors!$H$9,(S566*Monitors!$I$9)+Monitors!$J$9,IF(S566&lt;Monitors!$H$10,(S566*Monitors!$I$10)+Monitors!$J$10,IF(S566&lt;Monitors!$H$11,(S566*Monitors!$I$11)+Monitors!$J$11,Monitors!$J$12))))))))</f>
        <v>38.869999999999997</v>
      </c>
      <c r="DH566" s="10">
        <f>$DF566-(Monitors!$B$4*'All Data'!$W566)</f>
        <v>41.243599999999994</v>
      </c>
      <c r="DI566" s="10">
        <f>IF($CX566="Yes",DH566-(Monitors!$E$4*(DG566+(Monitors!$B$4*'All Data'!$W566))),'All Data'!DH566)</f>
        <v>41.243599999999994</v>
      </c>
      <c r="DJ566" s="10">
        <f>IF(DD566="Yes",'All Data'!DI566-(DG566*Monitors!$C$4),'All Data'!DI566)</f>
        <v>41.243599999999994</v>
      </c>
      <c r="DK566" s="10">
        <f>IF($DE566="Yes",DJ566-(DG566*Monitors!$D$4),'All Data'!DJ566)</f>
        <v>41.243599999999994</v>
      </c>
      <c r="DL566" s="10">
        <f>IF($CZ566="Yes",DK566-Monitors!$C$7,'All Data'!DK566)</f>
        <v>41.243599999999994</v>
      </c>
      <c r="DM566" s="10">
        <f>IF($DA566="Yes",DL566-Monitors!$D$7,'All Data'!DL566)</f>
        <v>41.243599999999994</v>
      </c>
      <c r="DN566" s="10">
        <f>IF(DB566="Yes",DM566-((DG566+(W566*Monitors!$B$4))*Monitors!$F$4),'All Data'!DM566)</f>
        <v>41.243599999999994</v>
      </c>
      <c r="DO566" s="8" t="str">
        <f t="shared" si="99"/>
        <v>No</v>
      </c>
      <c r="DP566" s="10">
        <v>2.2049272000000002</v>
      </c>
      <c r="DQ566" s="10">
        <v>14.985072800000001</v>
      </c>
      <c r="DR566" s="10">
        <v>14.985072800000001</v>
      </c>
      <c r="DS566" s="9">
        <v>21.486395692127946</v>
      </c>
      <c r="DT566" s="9" t="s">
        <v>23</v>
      </c>
      <c r="DU566" s="14">
        <v>0</v>
      </c>
    </row>
    <row r="567" spans="1:125" ht="18" customHeight="1">
      <c r="A567" s="29">
        <v>566</v>
      </c>
      <c r="B567" s="29">
        <v>19</v>
      </c>
      <c r="C567" s="29">
        <v>900</v>
      </c>
      <c r="D567" s="21">
        <v>41364</v>
      </c>
      <c r="E567" s="21">
        <v>41290</v>
      </c>
      <c r="F567" s="21">
        <v>41298</v>
      </c>
      <c r="G567" s="20" t="s">
        <v>4</v>
      </c>
      <c r="H567" s="20"/>
      <c r="I567" s="22">
        <v>6</v>
      </c>
      <c r="J567" s="20" t="s">
        <v>5</v>
      </c>
      <c r="K567" s="20"/>
      <c r="L567" s="20" t="s">
        <v>6</v>
      </c>
      <c r="M567" s="23"/>
      <c r="N567" s="23" t="s">
        <v>7</v>
      </c>
      <c r="O567" s="23"/>
      <c r="P567" s="24">
        <v>10.5</v>
      </c>
      <c r="Q567" s="24">
        <v>18.8</v>
      </c>
      <c r="R567" s="24">
        <v>21.5</v>
      </c>
      <c r="S567" s="24">
        <v>197.7</v>
      </c>
      <c r="T567" s="24">
        <v>1.78</v>
      </c>
      <c r="U567" s="24">
        <v>1080</v>
      </c>
      <c r="V567" s="24">
        <v>1920</v>
      </c>
      <c r="W567" s="24">
        <v>2.0739999999999998</v>
      </c>
      <c r="X567" s="23" t="s">
        <v>47</v>
      </c>
      <c r="Y567" s="23" t="s">
        <v>47</v>
      </c>
      <c r="Z567" s="24">
        <v>10490</v>
      </c>
      <c r="AA567" s="24">
        <v>60</v>
      </c>
      <c r="AB567" s="24">
        <v>170</v>
      </c>
      <c r="AC567" s="24">
        <v>160</v>
      </c>
      <c r="AD567" s="23" t="s">
        <v>10</v>
      </c>
      <c r="AE567" s="23" t="s">
        <v>11</v>
      </c>
      <c r="AF567" s="23" t="s">
        <v>11</v>
      </c>
      <c r="AG567" s="23"/>
      <c r="AH567" s="23"/>
      <c r="AI567" s="23" t="s">
        <v>12</v>
      </c>
      <c r="AJ567" s="23" t="s">
        <v>11</v>
      </c>
      <c r="AK567" s="23" t="s">
        <v>23</v>
      </c>
      <c r="AL567" s="23" t="s">
        <v>276</v>
      </c>
      <c r="AM567" s="23"/>
      <c r="AN567" s="23" t="s">
        <v>192</v>
      </c>
      <c r="AO567" s="23"/>
      <c r="AP567" s="23" t="s">
        <v>14</v>
      </c>
      <c r="AQ567" s="23"/>
      <c r="AR567" s="23"/>
      <c r="AS567" s="23" t="s">
        <v>276</v>
      </c>
      <c r="AT567" s="23"/>
      <c r="AU567" s="23" t="s">
        <v>63</v>
      </c>
      <c r="AV567" s="25"/>
      <c r="AW567" s="25"/>
      <c r="AX567" s="26">
        <v>21.5</v>
      </c>
      <c r="AY567" s="26">
        <v>197.7</v>
      </c>
      <c r="AZ567" s="25" t="s">
        <v>192</v>
      </c>
      <c r="BA567" s="25" t="s">
        <v>63</v>
      </c>
      <c r="BB567" s="23"/>
      <c r="BC567" s="23" t="s">
        <v>15</v>
      </c>
      <c r="BD567" s="23"/>
      <c r="BE567" s="23" t="s">
        <v>11</v>
      </c>
      <c r="BF567" s="23" t="s">
        <v>715</v>
      </c>
      <c r="BG567" s="23" t="s">
        <v>11</v>
      </c>
      <c r="BH567" s="23" t="s">
        <v>17</v>
      </c>
      <c r="BI567" s="23"/>
      <c r="BJ567" s="23" t="s">
        <v>18</v>
      </c>
      <c r="BK567" s="23" t="s">
        <v>11</v>
      </c>
      <c r="BL567" s="23" t="s">
        <v>11</v>
      </c>
      <c r="BM567" s="23"/>
      <c r="BN567" s="23"/>
      <c r="BO567" s="24">
        <v>5.7</v>
      </c>
      <c r="BP567" s="24">
        <v>220</v>
      </c>
      <c r="BQ567" s="24">
        <v>250</v>
      </c>
      <c r="BR567" s="24">
        <v>202</v>
      </c>
      <c r="BS567" s="24">
        <v>202</v>
      </c>
      <c r="BT567" s="23"/>
      <c r="BU567" s="23"/>
      <c r="BV567" s="24">
        <v>17.2</v>
      </c>
      <c r="BW567" s="24">
        <v>0.65</v>
      </c>
      <c r="BX567" s="23"/>
      <c r="BY567" s="24">
        <v>0.32</v>
      </c>
      <c r="BZ567" s="27">
        <v>0.65</v>
      </c>
      <c r="CA567" s="27">
        <v>0.32</v>
      </c>
      <c r="CB567" s="25"/>
      <c r="CC567" s="25"/>
      <c r="CD567" s="28">
        <v>17.7</v>
      </c>
      <c r="CE567" s="28">
        <v>0.7</v>
      </c>
      <c r="CF567" s="25"/>
      <c r="CG567" s="28">
        <v>0.36</v>
      </c>
      <c r="CH567" s="28">
        <v>21.1</v>
      </c>
      <c r="CI567" s="28">
        <v>1.2</v>
      </c>
      <c r="CJ567" s="28">
        <v>0.5</v>
      </c>
      <c r="CK567" s="25"/>
      <c r="CL567" s="25"/>
      <c r="CM567" s="28">
        <v>0.47</v>
      </c>
      <c r="CN567" s="25"/>
      <c r="CO567" s="28">
        <v>0</v>
      </c>
      <c r="CP567" s="30" t="s">
        <v>5</v>
      </c>
      <c r="CQ567" s="8">
        <f t="shared" si="89"/>
        <v>10490.64238745574</v>
      </c>
      <c r="CR567" s="8">
        <f t="shared" si="90"/>
        <v>22</v>
      </c>
      <c r="CS567" s="8">
        <f t="shared" si="91"/>
        <v>2.5</v>
      </c>
      <c r="CT567" s="8">
        <f t="shared" si="92"/>
        <v>30</v>
      </c>
      <c r="CU567" s="8">
        <f t="shared" si="93"/>
        <v>200</v>
      </c>
      <c r="CV567" s="10">
        <f t="shared" si="94"/>
        <v>43494</v>
      </c>
      <c r="CW567" s="10">
        <f t="shared" si="97"/>
        <v>43.494</v>
      </c>
      <c r="CX567" s="8" t="str">
        <f t="shared" si="95"/>
        <v>No</v>
      </c>
      <c r="CY567" s="30" t="s">
        <v>11</v>
      </c>
      <c r="CZ567" s="30" t="s">
        <v>11</v>
      </c>
      <c r="DA567" s="31" t="s">
        <v>11</v>
      </c>
      <c r="DB567" s="31" t="s">
        <v>11</v>
      </c>
      <c r="DC567" s="8" t="str">
        <f t="shared" si="96"/>
        <v>No</v>
      </c>
      <c r="DD567" s="8" t="s">
        <v>11</v>
      </c>
      <c r="DE567" s="30" t="s">
        <v>11</v>
      </c>
      <c r="DF567" s="10">
        <f t="shared" si="98"/>
        <v>56.436299999999996</v>
      </c>
      <c r="DG567" s="9">
        <f>IF(S567&lt;Monitors!$H$4,(S567*Monitors!$I$4)+Monitors!$J$4,IF(S567&lt;Monitors!$H$5,(S567*Monitors!$I$5)+Monitors!$J$5,IF(S567&lt;Monitors!$H$6,(S567*Monitors!$I$6)+Monitors!$J$6,IF(S567&lt;Monitors!$H$7,(Monitors!$I$7*S567)+Monitors!$J$7,IF(S567&lt;Monitors!$H$8,(S567*Monitors!$I$8)+Monitors!$J$8,IF(S567&lt;Monitors!$H$9,(S567*Monitors!$I$9)+Monitors!$J$9,IF(S567&lt;Monitors!$H$10,(S567*Monitors!$I$10)+Monitors!$J$10,IF(S567&lt;Monitors!$H$11,(S567*Monitors!$I$11)+Monitors!$J$11,Monitors!$J$12))))))))</f>
        <v>37.884999999999998</v>
      </c>
      <c r="DH567" s="10">
        <f>$DF567-(Monitors!$B$4*'All Data'!$W567)</f>
        <v>43.722679999999997</v>
      </c>
      <c r="DI567" s="10">
        <f>IF($CX567="Yes",DH567-(Monitors!$E$4*(DG567+(Monitors!$B$4*'All Data'!$W567))),'All Data'!DH567)</f>
        <v>43.722679999999997</v>
      </c>
      <c r="DJ567" s="10">
        <f>IF(DD567="Yes",'All Data'!DI567-(DG567*Monitors!$C$4),'All Data'!DI567)</f>
        <v>43.722679999999997</v>
      </c>
      <c r="DK567" s="10">
        <f>IF($DE567="Yes",DJ567-(DG567*Monitors!$D$4),'All Data'!DJ567)</f>
        <v>43.722679999999997</v>
      </c>
      <c r="DL567" s="10">
        <f>IF($CZ567="Yes",DK567-Monitors!$C$7,'All Data'!DK567)</f>
        <v>43.722679999999997</v>
      </c>
      <c r="DM567" s="10">
        <f>IF($DA567="Yes",DL567-Monitors!$D$7,'All Data'!DL567)</f>
        <v>43.722679999999997</v>
      </c>
      <c r="DN567" s="10">
        <f>IF(DB567="Yes",DM567-((DG567+(W567*Monitors!$B$4))*Monitors!$F$4),'All Data'!DM567)</f>
        <v>43.722679999999997</v>
      </c>
      <c r="DO567" s="8" t="str">
        <f t="shared" si="99"/>
        <v>No</v>
      </c>
      <c r="DP567" s="10">
        <v>1.7397600000000002</v>
      </c>
      <c r="DQ567" s="10">
        <v>15.460239999999999</v>
      </c>
      <c r="DR567" s="10">
        <v>15.460239999999999</v>
      </c>
      <c r="DS567" s="9">
        <v>18.821082770819018</v>
      </c>
      <c r="DT567" s="9" t="s">
        <v>23</v>
      </c>
      <c r="DU567" s="14">
        <v>0</v>
      </c>
    </row>
    <row r="568" spans="1:125" ht="18" customHeight="1">
      <c r="A568" s="29">
        <v>567</v>
      </c>
      <c r="B568" s="29">
        <v>26</v>
      </c>
      <c r="C568" s="29">
        <v>804</v>
      </c>
      <c r="D568" s="21">
        <v>41516</v>
      </c>
      <c r="E568" s="21">
        <v>41569</v>
      </c>
      <c r="F568" s="21">
        <v>41585</v>
      </c>
      <c r="G568" s="20" t="s">
        <v>4</v>
      </c>
      <c r="H568" s="20" t="s">
        <v>26</v>
      </c>
      <c r="I568" s="22">
        <v>6</v>
      </c>
      <c r="J568" s="20" t="s">
        <v>5</v>
      </c>
      <c r="K568" s="20" t="s">
        <v>26</v>
      </c>
      <c r="L568" s="20" t="s">
        <v>27</v>
      </c>
      <c r="M568" s="23" t="s">
        <v>27</v>
      </c>
      <c r="N568" s="23" t="s">
        <v>7</v>
      </c>
      <c r="O568" s="23" t="s">
        <v>26</v>
      </c>
      <c r="P568" s="24">
        <v>12</v>
      </c>
      <c r="Q568" s="24">
        <v>9</v>
      </c>
      <c r="R568" s="24">
        <v>15</v>
      </c>
      <c r="S568" s="24">
        <v>108</v>
      </c>
      <c r="T568" s="24">
        <v>1.78</v>
      </c>
      <c r="U568" s="24">
        <v>768</v>
      </c>
      <c r="V568" s="24">
        <v>1024</v>
      </c>
      <c r="W568" s="24">
        <v>0.78600000000000003</v>
      </c>
      <c r="X568" s="23" t="s">
        <v>311</v>
      </c>
      <c r="Y568" s="23" t="s">
        <v>311</v>
      </c>
      <c r="Z568" s="24">
        <v>7283</v>
      </c>
      <c r="AA568" s="24">
        <v>60</v>
      </c>
      <c r="AB568" s="24">
        <v>178</v>
      </c>
      <c r="AC568" s="24">
        <v>178</v>
      </c>
      <c r="AD568" s="23" t="s">
        <v>860</v>
      </c>
      <c r="AE568" s="23" t="s">
        <v>23</v>
      </c>
      <c r="AF568" s="23" t="s">
        <v>11</v>
      </c>
      <c r="AG568" s="23"/>
      <c r="AH568" s="23"/>
      <c r="AI568" s="23" t="s">
        <v>34</v>
      </c>
      <c r="AJ568" s="23" t="s">
        <v>11</v>
      </c>
      <c r="AK568" s="23" t="s">
        <v>23</v>
      </c>
      <c r="AL568" s="23" t="s">
        <v>111</v>
      </c>
      <c r="AM568" s="23" t="s">
        <v>861</v>
      </c>
      <c r="AN568" s="23" t="s">
        <v>14</v>
      </c>
      <c r="AO568" s="23" t="s">
        <v>14</v>
      </c>
      <c r="AP568" s="23" t="s">
        <v>14</v>
      </c>
      <c r="AQ568" s="23" t="s">
        <v>14</v>
      </c>
      <c r="AR568" s="23"/>
      <c r="AS568" s="23" t="s">
        <v>111</v>
      </c>
      <c r="AT568" s="23" t="s">
        <v>861</v>
      </c>
      <c r="AU568" s="23" t="s">
        <v>14</v>
      </c>
      <c r="AV568" s="25" t="s">
        <v>14</v>
      </c>
      <c r="AW568" s="25" t="s">
        <v>14</v>
      </c>
      <c r="AX568" s="26">
        <v>15</v>
      </c>
      <c r="AY568" s="26">
        <v>108</v>
      </c>
      <c r="AZ568" s="25" t="s">
        <v>14</v>
      </c>
      <c r="BA568" s="25" t="s">
        <v>14</v>
      </c>
      <c r="BB568" s="23" t="s">
        <v>14</v>
      </c>
      <c r="BC568" s="23" t="s">
        <v>15</v>
      </c>
      <c r="BD568" s="23" t="s">
        <v>14</v>
      </c>
      <c r="BE568" s="23" t="s">
        <v>11</v>
      </c>
      <c r="BF568" s="23" t="s">
        <v>862</v>
      </c>
      <c r="BG568" s="23" t="s">
        <v>11</v>
      </c>
      <c r="BH568" s="23" t="s">
        <v>17</v>
      </c>
      <c r="BI568" s="23" t="s">
        <v>14</v>
      </c>
      <c r="BJ568" s="23"/>
      <c r="BK568" s="23" t="s">
        <v>11</v>
      </c>
      <c r="BL568" s="23" t="s">
        <v>11</v>
      </c>
      <c r="BM568" s="23" t="s">
        <v>11</v>
      </c>
      <c r="BN568" s="23"/>
      <c r="BO568" s="24">
        <v>6</v>
      </c>
      <c r="BP568" s="24">
        <v>400</v>
      </c>
      <c r="BQ568" s="24">
        <v>400</v>
      </c>
      <c r="BR568" s="24">
        <v>250</v>
      </c>
      <c r="BS568" s="24">
        <v>200</v>
      </c>
      <c r="BT568" s="23"/>
      <c r="BU568" s="23"/>
      <c r="BV568" s="24">
        <v>5.83</v>
      </c>
      <c r="BW568" s="24">
        <v>0.17</v>
      </c>
      <c r="BX568" s="23"/>
      <c r="BY568" s="24">
        <v>0.13</v>
      </c>
      <c r="BZ568" s="27">
        <v>0.17</v>
      </c>
      <c r="CA568" s="27">
        <v>0.13</v>
      </c>
      <c r="CB568" s="25"/>
      <c r="CC568" s="25"/>
      <c r="CD568" s="28">
        <v>5.97</v>
      </c>
      <c r="CE568" s="28">
        <v>0.2</v>
      </c>
      <c r="CF568" s="25"/>
      <c r="CG568" s="28">
        <v>0.15</v>
      </c>
      <c r="CH568" s="28">
        <v>11.3</v>
      </c>
      <c r="CI568" s="28">
        <v>0.5</v>
      </c>
      <c r="CJ568" s="28">
        <v>0.5</v>
      </c>
      <c r="CK568" s="25"/>
      <c r="CL568" s="28">
        <v>0</v>
      </c>
      <c r="CM568" s="28">
        <v>0.5</v>
      </c>
      <c r="CN568" s="25"/>
      <c r="CO568" s="28">
        <v>0</v>
      </c>
      <c r="CP568" s="30" t="s">
        <v>5</v>
      </c>
      <c r="CQ568" s="8">
        <f t="shared" si="89"/>
        <v>7277.7777777777774</v>
      </c>
      <c r="CR568" s="8">
        <f t="shared" si="90"/>
        <v>16</v>
      </c>
      <c r="CS568" s="8">
        <f t="shared" si="91"/>
        <v>1.05</v>
      </c>
      <c r="CT568" s="8">
        <f t="shared" si="92"/>
        <v>30</v>
      </c>
      <c r="CU568" s="8">
        <f t="shared" si="93"/>
        <v>400</v>
      </c>
      <c r="CV568" s="10">
        <f t="shared" si="94"/>
        <v>43200</v>
      </c>
      <c r="CW568" s="10">
        <f t="shared" si="97"/>
        <v>43.2</v>
      </c>
      <c r="CX568" s="8" t="str">
        <f t="shared" si="95"/>
        <v>No</v>
      </c>
      <c r="CY568" s="30" t="s">
        <v>11</v>
      </c>
      <c r="CZ568" s="30" t="s">
        <v>11</v>
      </c>
      <c r="DA568" s="31" t="s">
        <v>11</v>
      </c>
      <c r="DB568" s="31" t="s">
        <v>11</v>
      </c>
      <c r="DC568" s="8" t="str">
        <f t="shared" si="96"/>
        <v>No</v>
      </c>
      <c r="DD568" s="8" t="s">
        <v>11</v>
      </c>
      <c r="DE568" s="30" t="s">
        <v>11</v>
      </c>
      <c r="DF568" s="10">
        <f t="shared" si="98"/>
        <v>18.842759999999998</v>
      </c>
      <c r="DG568" s="9">
        <f>IF(S568&lt;Monitors!$H$4,(S568*Monitors!$I$4)+Monitors!$J$4,IF(S568&lt;Monitors!$H$5,(S568*Monitors!$I$5)+Monitors!$J$5,IF(S568&lt;Monitors!$H$6,(S568*Monitors!$I$6)+Monitors!$J$6,IF(S568&lt;Monitors!$H$7,(Monitors!$I$7*S568)+Monitors!$J$7,IF(S568&lt;Monitors!$H$8,(S568*Monitors!$I$8)+Monitors!$J$8,IF(S568&lt;Monitors!$H$9,(S568*Monitors!$I$9)+Monitors!$J$9,IF(S568&lt;Monitors!$H$10,(S568*Monitors!$I$10)+Monitors!$J$10,IF(S568&lt;Monitors!$H$11,(S568*Monitors!$I$11)+Monitors!$J$11,Monitors!$J$12))))))))</f>
        <v>15.646153846153847</v>
      </c>
      <c r="DH568" s="10">
        <f>$DF568-(Monitors!$B$4*'All Data'!$W568)</f>
        <v>14.024579999999998</v>
      </c>
      <c r="DI568" s="10">
        <f>IF($CX568="Yes",DH568-(Monitors!$E$4*(DG568+(Monitors!$B$4*'All Data'!$W568))),'All Data'!DH568)</f>
        <v>14.024579999999998</v>
      </c>
      <c r="DJ568" s="10">
        <f>IF(DD568="Yes",'All Data'!DI568-(DG568*Monitors!$C$4),'All Data'!DI568)</f>
        <v>14.024579999999998</v>
      </c>
      <c r="DK568" s="10">
        <f>IF($DE568="Yes",DJ568-(DG568*Monitors!$D$4),'All Data'!DJ568)</f>
        <v>14.024579999999998</v>
      </c>
      <c r="DL568" s="10">
        <f>IF($CZ568="Yes",DK568-Monitors!$C$7,'All Data'!DK568)</f>
        <v>14.024579999999998</v>
      </c>
      <c r="DM568" s="10">
        <f>IF($DA568="Yes",DL568-Monitors!$D$7,'All Data'!DL568)</f>
        <v>14.024579999999998</v>
      </c>
      <c r="DN568" s="10">
        <f>IF(DB568="Yes",DM568-((DG568+(W568*Monitors!$B$4))*Monitors!$F$4),'All Data'!DM568)</f>
        <v>14.024579999999998</v>
      </c>
      <c r="DO568" s="8" t="str">
        <f t="shared" si="99"/>
        <v>Yes</v>
      </c>
      <c r="DP568" s="10">
        <v>1.7280000000000002</v>
      </c>
      <c r="DQ568" s="10">
        <v>4.1020000000000003</v>
      </c>
      <c r="DR568" s="10">
        <v>4.1020000000000003</v>
      </c>
      <c r="DS568" s="9">
        <v>10.32968794777203</v>
      </c>
      <c r="DT568" s="9" t="s">
        <v>23</v>
      </c>
      <c r="DU568" s="14">
        <v>0</v>
      </c>
    </row>
    <row r="569" spans="1:125" ht="18" customHeight="1">
      <c r="A569" s="29">
        <v>568</v>
      </c>
      <c r="B569" s="29">
        <v>5</v>
      </c>
      <c r="C569" s="29">
        <v>626</v>
      </c>
      <c r="D569" s="21">
        <v>42005</v>
      </c>
      <c r="E569" s="21">
        <v>42024</v>
      </c>
      <c r="F569" s="21">
        <v>42027</v>
      </c>
      <c r="G569" s="20" t="s">
        <v>4</v>
      </c>
      <c r="H569" s="20" t="s">
        <v>26</v>
      </c>
      <c r="I569" s="22">
        <v>6</v>
      </c>
      <c r="J569" s="20" t="s">
        <v>5</v>
      </c>
      <c r="K569" s="20" t="s">
        <v>26</v>
      </c>
      <c r="L569" s="20" t="s">
        <v>6</v>
      </c>
      <c r="M569" s="23" t="s">
        <v>26</v>
      </c>
      <c r="N569" s="23" t="s">
        <v>7</v>
      </c>
      <c r="O569" s="23" t="s">
        <v>26</v>
      </c>
      <c r="P569" s="24">
        <v>11.7</v>
      </c>
      <c r="Q569" s="24">
        <v>20.8</v>
      </c>
      <c r="R569" s="24">
        <v>23.8</v>
      </c>
      <c r="S569" s="24">
        <v>242.15</v>
      </c>
      <c r="T569" s="24">
        <v>1.78</v>
      </c>
      <c r="U569" s="24">
        <v>1080</v>
      </c>
      <c r="V569" s="24">
        <v>1920</v>
      </c>
      <c r="W569" s="24">
        <v>2.0739999999999998</v>
      </c>
      <c r="X569" s="23" t="s">
        <v>47</v>
      </c>
      <c r="Y569" s="23" t="s">
        <v>47</v>
      </c>
      <c r="Z569" s="24">
        <v>8563</v>
      </c>
      <c r="AA569" s="24">
        <v>60</v>
      </c>
      <c r="AB569" s="24">
        <v>178</v>
      </c>
      <c r="AC569" s="24">
        <v>178</v>
      </c>
      <c r="AD569" s="23" t="s">
        <v>28</v>
      </c>
      <c r="AE569" s="23" t="s">
        <v>23</v>
      </c>
      <c r="AF569" s="23" t="s">
        <v>11</v>
      </c>
      <c r="AG569" s="23" t="s">
        <v>26</v>
      </c>
      <c r="AH569" s="23" t="s">
        <v>26</v>
      </c>
      <c r="AI569" s="23" t="s">
        <v>12</v>
      </c>
      <c r="AJ569" s="23" t="s">
        <v>11</v>
      </c>
      <c r="AK569" s="23" t="s">
        <v>23</v>
      </c>
      <c r="AL569" s="23" t="s">
        <v>13</v>
      </c>
      <c r="AM569" s="23" t="s">
        <v>26</v>
      </c>
      <c r="AN569" s="23" t="s">
        <v>14</v>
      </c>
      <c r="AO569" s="23" t="s">
        <v>26</v>
      </c>
      <c r="AP569" s="23" t="s">
        <v>14</v>
      </c>
      <c r="AQ569" s="23" t="s">
        <v>26</v>
      </c>
      <c r="AR569" s="23"/>
      <c r="AS569" s="23" t="s">
        <v>13</v>
      </c>
      <c r="AT569" s="23" t="s">
        <v>26</v>
      </c>
      <c r="AU569" s="23" t="s">
        <v>14</v>
      </c>
      <c r="AV569" s="25" t="s">
        <v>26</v>
      </c>
      <c r="AW569" s="25" t="s">
        <v>26</v>
      </c>
      <c r="AX569" s="26">
        <v>23.8</v>
      </c>
      <c r="AY569" s="26">
        <v>242.15</v>
      </c>
      <c r="AZ569" s="25" t="s">
        <v>14</v>
      </c>
      <c r="BA569" s="25" t="s">
        <v>14</v>
      </c>
      <c r="BB569" s="23" t="s">
        <v>26</v>
      </c>
      <c r="BC569" s="23" t="s">
        <v>15</v>
      </c>
      <c r="BD569" s="23" t="s">
        <v>26</v>
      </c>
      <c r="BE569" s="23" t="s">
        <v>11</v>
      </c>
      <c r="BF569" s="23" t="s">
        <v>1206</v>
      </c>
      <c r="BG569" s="23" t="s">
        <v>11</v>
      </c>
      <c r="BH569" s="23" t="s">
        <v>17</v>
      </c>
      <c r="BI569" s="23" t="s">
        <v>26</v>
      </c>
      <c r="BJ569" s="23"/>
      <c r="BK569" s="23" t="s">
        <v>11</v>
      </c>
      <c r="BL569" s="23" t="s">
        <v>11</v>
      </c>
      <c r="BM569" s="23" t="s">
        <v>11</v>
      </c>
      <c r="BN569" s="23"/>
      <c r="BO569" s="24">
        <v>27.9</v>
      </c>
      <c r="BP569" s="24">
        <v>248.2</v>
      </c>
      <c r="BQ569" s="24">
        <v>250</v>
      </c>
      <c r="BR569" s="24">
        <v>224.1</v>
      </c>
      <c r="BS569" s="24">
        <v>200</v>
      </c>
      <c r="BT569" s="23"/>
      <c r="BU569" s="23"/>
      <c r="BV569" s="24">
        <v>17.239999999999998</v>
      </c>
      <c r="BW569" s="24">
        <v>0.37</v>
      </c>
      <c r="BX569" s="23"/>
      <c r="BY569" s="24">
        <v>0.27</v>
      </c>
      <c r="BZ569" s="27">
        <v>0.37</v>
      </c>
      <c r="CA569" s="27">
        <v>0.27</v>
      </c>
      <c r="CB569" s="25"/>
      <c r="CC569" s="25"/>
      <c r="CD569" s="28">
        <v>17.309999999999999</v>
      </c>
      <c r="CE569" s="28">
        <v>0.42</v>
      </c>
      <c r="CF569" s="25"/>
      <c r="CG569" s="28">
        <v>0.32</v>
      </c>
      <c r="CH569" s="28">
        <v>22.97</v>
      </c>
      <c r="CI569" s="28">
        <v>0.5</v>
      </c>
      <c r="CJ569" s="28">
        <v>0.5</v>
      </c>
      <c r="CK569" s="28">
        <v>0</v>
      </c>
      <c r="CL569" s="28">
        <v>0</v>
      </c>
      <c r="CM569" s="28">
        <v>0.5</v>
      </c>
      <c r="CN569" s="25"/>
      <c r="CO569" s="28">
        <v>0</v>
      </c>
      <c r="CP569" s="30" t="s">
        <v>5</v>
      </c>
      <c r="CQ569" s="8">
        <f t="shared" si="89"/>
        <v>8564.9390873425546</v>
      </c>
      <c r="CR569" s="8">
        <f t="shared" si="90"/>
        <v>24</v>
      </c>
      <c r="CS569" s="8">
        <f t="shared" si="91"/>
        <v>2.5</v>
      </c>
      <c r="CT569" s="8">
        <f t="shared" si="92"/>
        <v>30</v>
      </c>
      <c r="CU569" s="8">
        <f t="shared" si="93"/>
        <v>200</v>
      </c>
      <c r="CV569" s="10">
        <f t="shared" si="94"/>
        <v>60101.63</v>
      </c>
      <c r="CW569" s="10">
        <f t="shared" si="97"/>
        <v>60.10163</v>
      </c>
      <c r="CX569" s="8" t="str">
        <f t="shared" si="95"/>
        <v>No</v>
      </c>
      <c r="CY569" s="30" t="s">
        <v>11</v>
      </c>
      <c r="CZ569" s="30" t="s">
        <v>11</v>
      </c>
      <c r="DA569" s="31" t="s">
        <v>11</v>
      </c>
      <c r="DB569" s="31" t="s">
        <v>11</v>
      </c>
      <c r="DC569" s="8" t="str">
        <f t="shared" si="96"/>
        <v>No</v>
      </c>
      <c r="DD569" s="8" t="s">
        <v>11</v>
      </c>
      <c r="DE569" s="30" t="s">
        <v>11</v>
      </c>
      <c r="DF569" s="10">
        <f t="shared" si="98"/>
        <v>54.964619999999989</v>
      </c>
      <c r="DG569" s="9">
        <f>IF(S569&lt;Monitors!$H$4,(S569*Monitors!$I$4)+Monitors!$J$4,IF(S569&lt;Monitors!$H$5,(S569*Monitors!$I$5)+Monitors!$J$5,IF(S569&lt;Monitors!$H$6,(S569*Monitors!$I$6)+Monitors!$J$6,IF(S569&lt;Monitors!$H$7,(Monitors!$I$7*S569)+Monitors!$J$7,IF(S569&lt;Monitors!$H$8,(S569*Monitors!$I$8)+Monitors!$J$8,IF(S569&lt;Monitors!$H$9,(S569*Monitors!$I$9)+Monitors!$J$9,IF(S569&lt;Monitors!$H$10,(S569*Monitors!$I$10)+Monitors!$J$10,IF(S569&lt;Monitors!$H$11,(S569*Monitors!$I$11)+Monitors!$J$11,Monitors!$J$12))))))))</f>
        <v>41.430000000000007</v>
      </c>
      <c r="DH569" s="10">
        <f>$DF569-(Monitors!$B$4*'All Data'!$W569)</f>
        <v>42.250999999999991</v>
      </c>
      <c r="DI569" s="10">
        <f>IF($CX569="Yes",DH569-(Monitors!$E$4*(DG569+(Monitors!$B$4*'All Data'!$W569))),'All Data'!DH569)</f>
        <v>42.250999999999991</v>
      </c>
      <c r="DJ569" s="10">
        <f>IF(DD569="Yes",'All Data'!DI569-(DG569*Monitors!$C$4),'All Data'!DI569)</f>
        <v>42.250999999999991</v>
      </c>
      <c r="DK569" s="10">
        <f>IF($DE569="Yes",DJ569-(DG569*Monitors!$D$4),'All Data'!DJ569)</f>
        <v>42.250999999999991</v>
      </c>
      <c r="DL569" s="10">
        <f>IF($CZ569="Yes",DK569-Monitors!$C$7,'All Data'!DK569)</f>
        <v>42.250999999999991</v>
      </c>
      <c r="DM569" s="10">
        <f>IF($DA569="Yes",DL569-Monitors!$D$7,'All Data'!DL569)</f>
        <v>42.250999999999991</v>
      </c>
      <c r="DN569" s="10">
        <f>IF(DB569="Yes",DM569-((DG569+(W569*Monitors!$B$4))*Monitors!$F$4),'All Data'!DM569)</f>
        <v>42.250999999999991</v>
      </c>
      <c r="DO569" s="8" t="str">
        <f t="shared" si="99"/>
        <v>No</v>
      </c>
      <c r="DP569" s="10">
        <v>2.4040652000000002</v>
      </c>
      <c r="DQ569" s="10">
        <v>14.835934799999999</v>
      </c>
      <c r="DR569" s="10">
        <v>14.835934799999999</v>
      </c>
      <c r="DS569" s="9">
        <v>22.985890390340256</v>
      </c>
      <c r="DT569" s="9" t="s">
        <v>23</v>
      </c>
      <c r="DU569" s="14">
        <v>0</v>
      </c>
    </row>
    <row r="570" spans="1:125" ht="18" customHeight="1">
      <c r="A570" s="29">
        <v>569</v>
      </c>
      <c r="B570" s="29">
        <v>4</v>
      </c>
      <c r="C570" s="29">
        <v>1257</v>
      </c>
      <c r="D570" s="21">
        <v>41654</v>
      </c>
      <c r="E570" s="21">
        <v>41570</v>
      </c>
      <c r="F570" s="21">
        <v>41600</v>
      </c>
      <c r="G570" s="20" t="s">
        <v>4</v>
      </c>
      <c r="H570" s="20"/>
      <c r="I570" s="22">
        <v>6</v>
      </c>
      <c r="J570" s="20" t="s">
        <v>5</v>
      </c>
      <c r="K570" s="20"/>
      <c r="L570" s="20" t="s">
        <v>6</v>
      </c>
      <c r="M570" s="23"/>
      <c r="N570" s="23" t="s">
        <v>7</v>
      </c>
      <c r="O570" s="23"/>
      <c r="P570" s="24">
        <v>13.3</v>
      </c>
      <c r="Q570" s="24">
        <v>23.5</v>
      </c>
      <c r="R570" s="24">
        <v>27</v>
      </c>
      <c r="S570" s="24">
        <v>311.89</v>
      </c>
      <c r="T570" s="24">
        <v>1.78</v>
      </c>
      <c r="U570" s="24">
        <v>1080</v>
      </c>
      <c r="V570" s="24">
        <v>1920</v>
      </c>
      <c r="W570" s="24">
        <v>2.0739999999999998</v>
      </c>
      <c r="X570" s="23" t="s">
        <v>47</v>
      </c>
      <c r="Y570" s="23" t="s">
        <v>47</v>
      </c>
      <c r="Z570" s="24">
        <v>6648</v>
      </c>
      <c r="AA570" s="24">
        <v>60</v>
      </c>
      <c r="AB570" s="24">
        <v>178</v>
      </c>
      <c r="AC570" s="24">
        <v>178</v>
      </c>
      <c r="AD570" s="23" t="s">
        <v>96</v>
      </c>
      <c r="AE570" s="23" t="s">
        <v>11</v>
      </c>
      <c r="AF570" s="23" t="s">
        <v>11</v>
      </c>
      <c r="AG570" s="23"/>
      <c r="AH570" s="23"/>
      <c r="AI570" s="23" t="s">
        <v>12</v>
      </c>
      <c r="AJ570" s="23" t="s">
        <v>11</v>
      </c>
      <c r="AK570" s="23" t="s">
        <v>11</v>
      </c>
      <c r="AL570" s="23" t="s">
        <v>107</v>
      </c>
      <c r="AM570" s="23"/>
      <c r="AN570" s="23" t="s">
        <v>14</v>
      </c>
      <c r="AO570" s="23"/>
      <c r="AP570" s="23" t="s">
        <v>14</v>
      </c>
      <c r="AQ570" s="23"/>
      <c r="AR570" s="23"/>
      <c r="AS570" s="23" t="s">
        <v>107</v>
      </c>
      <c r="AT570" s="23"/>
      <c r="AU570" s="23" t="s">
        <v>14</v>
      </c>
      <c r="AV570" s="25"/>
      <c r="AW570" s="25"/>
      <c r="AX570" s="26">
        <v>27</v>
      </c>
      <c r="AY570" s="26">
        <v>311.89</v>
      </c>
      <c r="AZ570" s="25" t="s">
        <v>14</v>
      </c>
      <c r="BA570" s="25" t="s">
        <v>14</v>
      </c>
      <c r="BB570" s="23"/>
      <c r="BC570" s="23" t="s">
        <v>15</v>
      </c>
      <c r="BD570" s="23"/>
      <c r="BE570" s="23" t="s">
        <v>11</v>
      </c>
      <c r="BF570" s="23" t="s">
        <v>486</v>
      </c>
      <c r="BG570" s="23" t="s">
        <v>11</v>
      </c>
      <c r="BH570" s="23" t="s">
        <v>17</v>
      </c>
      <c r="BI570" s="23"/>
      <c r="BJ570" s="23"/>
      <c r="BK570" s="23" t="s">
        <v>11</v>
      </c>
      <c r="BL570" s="23" t="s">
        <v>11</v>
      </c>
      <c r="BM570" s="23"/>
      <c r="BN570" s="23"/>
      <c r="BO570" s="24">
        <v>0.4</v>
      </c>
      <c r="BP570" s="24">
        <v>304.60000000000002</v>
      </c>
      <c r="BQ570" s="24">
        <v>300</v>
      </c>
      <c r="BR570" s="24">
        <v>187.5</v>
      </c>
      <c r="BS570" s="24">
        <v>201</v>
      </c>
      <c r="BT570" s="23"/>
      <c r="BU570" s="23"/>
      <c r="BV570" s="24">
        <v>17.239999999999998</v>
      </c>
      <c r="BW570" s="24">
        <v>0.59</v>
      </c>
      <c r="BX570" s="23"/>
      <c r="BY570" s="24">
        <v>0.38</v>
      </c>
      <c r="BZ570" s="27">
        <v>0.59</v>
      </c>
      <c r="CA570" s="27">
        <v>0.38</v>
      </c>
      <c r="CB570" s="25"/>
      <c r="CC570" s="25"/>
      <c r="CD570" s="28">
        <v>17.440000000000001</v>
      </c>
      <c r="CE570" s="28">
        <v>0.63</v>
      </c>
      <c r="CF570" s="25"/>
      <c r="CG570" s="28">
        <v>0.41</v>
      </c>
      <c r="CH570" s="28">
        <v>29.13</v>
      </c>
      <c r="CI570" s="28">
        <v>1.2</v>
      </c>
      <c r="CJ570" s="28">
        <v>0.5</v>
      </c>
      <c r="CK570" s="25"/>
      <c r="CL570" s="25"/>
      <c r="CM570" s="28">
        <v>0.45</v>
      </c>
      <c r="CN570" s="25"/>
      <c r="CO570" s="28">
        <v>0</v>
      </c>
      <c r="CP570" s="30" t="s">
        <v>5</v>
      </c>
      <c r="CQ570" s="8">
        <f t="shared" si="89"/>
        <v>6649.7803712847472</v>
      </c>
      <c r="CR570" s="8">
        <f t="shared" si="90"/>
        <v>28</v>
      </c>
      <c r="CS570" s="8">
        <f t="shared" si="91"/>
        <v>2.5</v>
      </c>
      <c r="CT570" s="8">
        <f t="shared" si="92"/>
        <v>30</v>
      </c>
      <c r="CU570" s="8">
        <f t="shared" si="93"/>
        <v>300</v>
      </c>
      <c r="CV570" s="10">
        <f t="shared" si="94"/>
        <v>95001.694000000003</v>
      </c>
      <c r="CW570" s="10">
        <f t="shared" si="97"/>
        <v>95.001694000000001</v>
      </c>
      <c r="CX570" s="8" t="str">
        <f t="shared" si="95"/>
        <v>No</v>
      </c>
      <c r="CY570" s="30" t="s">
        <v>11</v>
      </c>
      <c r="CZ570" s="30" t="s">
        <v>11</v>
      </c>
      <c r="DA570" s="31" t="s">
        <v>11</v>
      </c>
      <c r="DB570" s="31" t="s">
        <v>11</v>
      </c>
      <c r="DC570" s="8" t="str">
        <f t="shared" si="96"/>
        <v>No</v>
      </c>
      <c r="DD570" s="8" t="s">
        <v>11</v>
      </c>
      <c r="DE570" s="30" t="s">
        <v>11</v>
      </c>
      <c r="DF570" s="10">
        <f t="shared" si="98"/>
        <v>56.217299999999987</v>
      </c>
      <c r="DG570" s="9">
        <f>IF(S570&lt;Monitors!$H$4,(S570*Monitors!$I$4)+Monitors!$J$4,IF(S570&lt;Monitors!$H$5,(S570*Monitors!$I$5)+Monitors!$J$5,IF(S570&lt;Monitors!$H$6,(S570*Monitors!$I$6)+Monitors!$J$6,IF(S570&lt;Monitors!$H$7,(Monitors!$I$7*S570)+Monitors!$J$7,IF(S570&lt;Monitors!$H$8,(S570*Monitors!$I$8)+Monitors!$J$8,IF(S570&lt;Monitors!$H$9,(S570*Monitors!$I$9)+Monitors!$J$9,IF(S570&lt;Monitors!$H$10,(S570*Monitors!$I$10)+Monitors!$J$10,IF(S570&lt;Monitors!$H$11,(S570*Monitors!$I$11)+Monitors!$J$11,Monitors!$J$12))))))))</f>
        <v>51.378</v>
      </c>
      <c r="DH570" s="10">
        <f>$DF570-(Monitors!$B$4*'All Data'!$W570)</f>
        <v>43.503679999999989</v>
      </c>
      <c r="DI570" s="10">
        <f>IF($CX570="Yes",DH570-(Monitors!$E$4*(DG570+(Monitors!$B$4*'All Data'!$W570))),'All Data'!DH570)</f>
        <v>43.503679999999989</v>
      </c>
      <c r="DJ570" s="10">
        <f>IF(DD570="Yes",'All Data'!DI570-(DG570*Monitors!$C$4),'All Data'!DI570)</f>
        <v>43.503679999999989</v>
      </c>
      <c r="DK570" s="10">
        <f>IF($DE570="Yes",DJ570-(DG570*Monitors!$D$4),'All Data'!DJ570)</f>
        <v>43.503679999999989</v>
      </c>
      <c r="DL570" s="10">
        <f>IF($CZ570="Yes",DK570-Monitors!$C$7,'All Data'!DK570)</f>
        <v>43.503679999999989</v>
      </c>
      <c r="DM570" s="10">
        <f>IF($DA570="Yes",DL570-Monitors!$D$7,'All Data'!DL570)</f>
        <v>43.503679999999989</v>
      </c>
      <c r="DN570" s="10">
        <f>IF(DB570="Yes",DM570-((DG570+(W570*Monitors!$B$4))*Monitors!$F$4),'All Data'!DM570)</f>
        <v>43.503679999999989</v>
      </c>
      <c r="DO570" s="8" t="str">
        <f t="shared" si="99"/>
        <v>Yes</v>
      </c>
      <c r="DP570" s="10">
        <v>3.8000677600000006</v>
      </c>
      <c r="DQ570" s="10">
        <v>13.439932239999997</v>
      </c>
      <c r="DR570" s="10">
        <v>13.439932239999997</v>
      </c>
      <c r="DS570" s="9">
        <v>29.43184804702798</v>
      </c>
      <c r="DT570" s="9" t="s">
        <v>23</v>
      </c>
      <c r="DU570" s="14">
        <v>0</v>
      </c>
    </row>
    <row r="571" spans="1:125" ht="18" customHeight="1">
      <c r="A571" s="29">
        <v>570</v>
      </c>
      <c r="B571" s="29">
        <v>4</v>
      </c>
      <c r="C571" s="29">
        <v>628</v>
      </c>
      <c r="D571" s="21">
        <v>41437</v>
      </c>
      <c r="E571" s="21">
        <v>41334</v>
      </c>
      <c r="F571" s="21">
        <v>41830</v>
      </c>
      <c r="G571" s="20" t="s">
        <v>4</v>
      </c>
      <c r="H571" s="20"/>
      <c r="I571" s="22">
        <v>6</v>
      </c>
      <c r="J571" s="20" t="s">
        <v>5</v>
      </c>
      <c r="K571" s="20"/>
      <c r="L571" s="20" t="s">
        <v>6</v>
      </c>
      <c r="M571" s="23"/>
      <c r="N571" s="23" t="s">
        <v>7</v>
      </c>
      <c r="O571" s="23"/>
      <c r="P571" s="24">
        <v>11.8</v>
      </c>
      <c r="Q571" s="24">
        <v>20.9</v>
      </c>
      <c r="R571" s="24">
        <v>24</v>
      </c>
      <c r="S571" s="24">
        <v>246.61</v>
      </c>
      <c r="T571" s="24">
        <v>1.78</v>
      </c>
      <c r="U571" s="24">
        <v>1080</v>
      </c>
      <c r="V571" s="24">
        <v>1920</v>
      </c>
      <c r="W571" s="24">
        <v>2.0739999999999998</v>
      </c>
      <c r="X571" s="23" t="s">
        <v>47</v>
      </c>
      <c r="Y571" s="23" t="s">
        <v>47</v>
      </c>
      <c r="Z571" s="24">
        <v>8408</v>
      </c>
      <c r="AA571" s="24">
        <v>60</v>
      </c>
      <c r="AB571" s="24">
        <v>170</v>
      </c>
      <c r="AC571" s="24">
        <v>160</v>
      </c>
      <c r="AD571" s="23" t="s">
        <v>10</v>
      </c>
      <c r="AE571" s="23" t="s">
        <v>11</v>
      </c>
      <c r="AF571" s="23" t="s">
        <v>11</v>
      </c>
      <c r="AG571" s="23"/>
      <c r="AH571" s="23"/>
      <c r="AI571" s="23" t="s">
        <v>57</v>
      </c>
      <c r="AJ571" s="23" t="s">
        <v>11</v>
      </c>
      <c r="AK571" s="23" t="s">
        <v>23</v>
      </c>
      <c r="AL571" s="23" t="s">
        <v>13</v>
      </c>
      <c r="AM571" s="23"/>
      <c r="AN571" s="23" t="s">
        <v>14</v>
      </c>
      <c r="AO571" s="23"/>
      <c r="AP571" s="23" t="s">
        <v>14</v>
      </c>
      <c r="AQ571" s="23"/>
      <c r="AR571" s="23"/>
      <c r="AS571" s="23" t="s">
        <v>13</v>
      </c>
      <c r="AT571" s="23"/>
      <c r="AU571" s="23" t="s">
        <v>14</v>
      </c>
      <c r="AV571" s="25"/>
      <c r="AW571" s="25"/>
      <c r="AX571" s="26">
        <v>24</v>
      </c>
      <c r="AY571" s="26">
        <v>246.61</v>
      </c>
      <c r="AZ571" s="25" t="s">
        <v>14</v>
      </c>
      <c r="BA571" s="25" t="s">
        <v>14</v>
      </c>
      <c r="BB571" s="23"/>
      <c r="BC571" s="23" t="s">
        <v>15</v>
      </c>
      <c r="BD571" s="23"/>
      <c r="BE571" s="23" t="s">
        <v>11</v>
      </c>
      <c r="BF571" s="23" t="s">
        <v>422</v>
      </c>
      <c r="BG571" s="23" t="s">
        <v>11</v>
      </c>
      <c r="BH571" s="23" t="s">
        <v>17</v>
      </c>
      <c r="BI571" s="23"/>
      <c r="BJ571" s="23" t="s">
        <v>272</v>
      </c>
      <c r="BK571" s="23" t="s">
        <v>11</v>
      </c>
      <c r="BL571" s="23" t="s">
        <v>11</v>
      </c>
      <c r="BM571" s="23"/>
      <c r="BN571" s="23"/>
      <c r="BO571" s="24">
        <v>0.1</v>
      </c>
      <c r="BP571" s="24">
        <v>275</v>
      </c>
      <c r="BQ571" s="24">
        <v>300</v>
      </c>
      <c r="BR571" s="24">
        <v>176</v>
      </c>
      <c r="BS571" s="24">
        <v>201</v>
      </c>
      <c r="BT571" s="23"/>
      <c r="BU571" s="23"/>
      <c r="BV571" s="24">
        <v>17.25</v>
      </c>
      <c r="BW571" s="24">
        <v>0.14000000000000001</v>
      </c>
      <c r="BX571" s="23"/>
      <c r="BY571" s="24">
        <v>0.11</v>
      </c>
      <c r="BZ571" s="27">
        <v>0.14000000000000001</v>
      </c>
      <c r="CA571" s="27">
        <v>0.11</v>
      </c>
      <c r="CB571" s="25"/>
      <c r="CC571" s="25"/>
      <c r="CD571" s="28">
        <v>17.36</v>
      </c>
      <c r="CE571" s="28">
        <v>0.2</v>
      </c>
      <c r="CF571" s="25"/>
      <c r="CG571" s="28">
        <v>0.17</v>
      </c>
      <c r="CH571" s="28">
        <v>23.2</v>
      </c>
      <c r="CI571" s="28">
        <v>0.5</v>
      </c>
      <c r="CJ571" s="28">
        <v>0.5</v>
      </c>
      <c r="CK571" s="25"/>
      <c r="CL571" s="25"/>
      <c r="CM571" s="28">
        <v>0.52</v>
      </c>
      <c r="CN571" s="25"/>
      <c r="CO571" s="28">
        <v>0</v>
      </c>
      <c r="CP571" s="30" t="s">
        <v>5</v>
      </c>
      <c r="CQ571" s="8">
        <f t="shared" si="89"/>
        <v>8410.0401443574865</v>
      </c>
      <c r="CR571" s="8">
        <f t="shared" si="90"/>
        <v>26</v>
      </c>
      <c r="CS571" s="8">
        <f t="shared" si="91"/>
        <v>2.5</v>
      </c>
      <c r="CT571" s="8">
        <f t="shared" si="92"/>
        <v>30</v>
      </c>
      <c r="CU571" s="8">
        <f t="shared" si="93"/>
        <v>200</v>
      </c>
      <c r="CV571" s="10">
        <f t="shared" si="94"/>
        <v>67817.75</v>
      </c>
      <c r="CW571" s="10">
        <f t="shared" si="97"/>
        <v>67.817750000000004</v>
      </c>
      <c r="CX571" s="8" t="str">
        <f t="shared" si="95"/>
        <v>No</v>
      </c>
      <c r="CY571" s="30" t="s">
        <v>11</v>
      </c>
      <c r="CZ571" s="30" t="s">
        <v>11</v>
      </c>
      <c r="DA571" s="31" t="s">
        <v>11</v>
      </c>
      <c r="DB571" s="31" t="s">
        <v>11</v>
      </c>
      <c r="DC571" s="8" t="str">
        <f t="shared" si="96"/>
        <v>No</v>
      </c>
      <c r="DD571" s="8" t="s">
        <v>11</v>
      </c>
      <c r="DE571" s="30" t="s">
        <v>11</v>
      </c>
      <c r="DF571" s="10">
        <f t="shared" si="98"/>
        <v>53.685659999999999</v>
      </c>
      <c r="DG571" s="9">
        <f>IF(S571&lt;Monitors!$H$4,(S571*Monitors!$I$4)+Monitors!$J$4,IF(S571&lt;Monitors!$H$5,(S571*Monitors!$I$5)+Monitors!$J$5,IF(S571&lt;Monitors!$H$6,(S571*Monitors!$I$6)+Monitors!$J$6,IF(S571&lt;Monitors!$H$7,(Monitors!$I$7*S571)+Monitors!$J$7,IF(S571&lt;Monitors!$H$8,(S571*Monitors!$I$8)+Monitors!$J$8,IF(S571&lt;Monitors!$H$9,(S571*Monitors!$I$9)+Monitors!$J$9,IF(S571&lt;Monitors!$H$10,(S571*Monitors!$I$10)+Monitors!$J$10,IF(S571&lt;Monitors!$H$11,(S571*Monitors!$I$11)+Monitors!$J$11,Monitors!$J$12))))))))</f>
        <v>42.322000000000003</v>
      </c>
      <c r="DH571" s="10">
        <f>$DF571-(Monitors!$B$4*'All Data'!$W571)</f>
        <v>40.97204</v>
      </c>
      <c r="DI571" s="10">
        <f>IF($CX571="Yes",DH571-(Monitors!$E$4*(DG571+(Monitors!$B$4*'All Data'!$W571))),'All Data'!DH571)</f>
        <v>40.97204</v>
      </c>
      <c r="DJ571" s="10">
        <f>IF(DD571="Yes",'All Data'!DI571-(DG571*Monitors!$C$4),'All Data'!DI571)</f>
        <v>40.97204</v>
      </c>
      <c r="DK571" s="10">
        <f>IF($DE571="Yes",DJ571-(DG571*Monitors!$D$4),'All Data'!DJ571)</f>
        <v>40.97204</v>
      </c>
      <c r="DL571" s="10">
        <f>IF($CZ571="Yes",DK571-Monitors!$C$7,'All Data'!DK571)</f>
        <v>40.97204</v>
      </c>
      <c r="DM571" s="10">
        <f>IF($DA571="Yes",DL571-Monitors!$D$7,'All Data'!DL571)</f>
        <v>40.97204</v>
      </c>
      <c r="DN571" s="10">
        <f>IF(DB571="Yes",DM571-((DG571+(W571*Monitors!$B$4))*Monitors!$F$4),'All Data'!DM571)</f>
        <v>40.97204</v>
      </c>
      <c r="DO571" s="8" t="str">
        <f t="shared" si="99"/>
        <v>Yes</v>
      </c>
      <c r="DP571" s="10">
        <v>2.7127100000000004</v>
      </c>
      <c r="DQ571" s="10">
        <v>14.537289999999999</v>
      </c>
      <c r="DR571" s="10">
        <v>14.537289999999999</v>
      </c>
      <c r="DS571" s="9">
        <v>23.401618134600763</v>
      </c>
      <c r="DT571" s="9" t="s">
        <v>23</v>
      </c>
      <c r="DU571" s="14">
        <v>0</v>
      </c>
    </row>
    <row r="572" spans="1:125" ht="18" customHeight="1">
      <c r="A572" s="29">
        <v>571</v>
      </c>
      <c r="B572" s="29">
        <v>5</v>
      </c>
      <c r="C572" s="29">
        <v>471</v>
      </c>
      <c r="D572" s="21">
        <v>41940</v>
      </c>
      <c r="E572" s="21">
        <v>41870</v>
      </c>
      <c r="F572" s="21">
        <v>42129</v>
      </c>
      <c r="G572" s="20" t="s">
        <v>4</v>
      </c>
      <c r="H572" s="20"/>
      <c r="I572" s="22">
        <v>6</v>
      </c>
      <c r="J572" s="20" t="s">
        <v>5</v>
      </c>
      <c r="K572" s="20"/>
      <c r="L572" s="20" t="s">
        <v>6</v>
      </c>
      <c r="M572" s="23"/>
      <c r="N572" s="23" t="s">
        <v>7</v>
      </c>
      <c r="O572" s="23"/>
      <c r="P572" s="24">
        <v>11.6</v>
      </c>
      <c r="Q572" s="24">
        <v>20.5</v>
      </c>
      <c r="R572" s="24">
        <v>23.5</v>
      </c>
      <c r="S572" s="24">
        <v>236.9</v>
      </c>
      <c r="T572" s="24">
        <v>1.78</v>
      </c>
      <c r="U572" s="24">
        <v>1080</v>
      </c>
      <c r="V572" s="24">
        <v>1920</v>
      </c>
      <c r="W572" s="24">
        <v>2.0739999999999998</v>
      </c>
      <c r="X572" s="23" t="s">
        <v>47</v>
      </c>
      <c r="Y572" s="23" t="s">
        <v>47</v>
      </c>
      <c r="Z572" s="24">
        <v>8752</v>
      </c>
      <c r="AA572" s="24">
        <v>60</v>
      </c>
      <c r="AB572" s="24">
        <v>160</v>
      </c>
      <c r="AC572" s="24">
        <v>150</v>
      </c>
      <c r="AD572" s="23" t="s">
        <v>10</v>
      </c>
      <c r="AE572" s="23" t="s">
        <v>11</v>
      </c>
      <c r="AF572" s="23" t="s">
        <v>11</v>
      </c>
      <c r="AG572" s="23"/>
      <c r="AH572" s="23"/>
      <c r="AI572" s="23" t="s">
        <v>12</v>
      </c>
      <c r="AJ572" s="23" t="s">
        <v>11</v>
      </c>
      <c r="AK572" s="23" t="s">
        <v>11</v>
      </c>
      <c r="AL572" s="23" t="s">
        <v>78</v>
      </c>
      <c r="AM572" s="23"/>
      <c r="AN572" s="23" t="s">
        <v>14</v>
      </c>
      <c r="AO572" s="23"/>
      <c r="AP572" s="23" t="s">
        <v>14</v>
      </c>
      <c r="AQ572" s="23"/>
      <c r="AR572" s="23"/>
      <c r="AS572" s="23" t="s">
        <v>78</v>
      </c>
      <c r="AT572" s="23"/>
      <c r="AU572" s="23" t="s">
        <v>14</v>
      </c>
      <c r="AV572" s="25"/>
      <c r="AW572" s="25"/>
      <c r="AX572" s="26">
        <v>23.5</v>
      </c>
      <c r="AY572" s="26">
        <v>236.9</v>
      </c>
      <c r="AZ572" s="25" t="s">
        <v>14</v>
      </c>
      <c r="BA572" s="25" t="s">
        <v>14</v>
      </c>
      <c r="BB572" s="23"/>
      <c r="BC572" s="23" t="s">
        <v>24</v>
      </c>
      <c r="BD572" s="23" t="s">
        <v>79</v>
      </c>
      <c r="BE572" s="23" t="s">
        <v>11</v>
      </c>
      <c r="BF572" s="23" t="s">
        <v>80</v>
      </c>
      <c r="BG572" s="23" t="s">
        <v>11</v>
      </c>
      <c r="BH572" s="23" t="s">
        <v>17</v>
      </c>
      <c r="BI572" s="23"/>
      <c r="BJ572" s="23" t="s">
        <v>18</v>
      </c>
      <c r="BK572" s="23" t="s">
        <v>11</v>
      </c>
      <c r="BL572" s="23" t="s">
        <v>11</v>
      </c>
      <c r="BM572" s="23"/>
      <c r="BN572" s="23"/>
      <c r="BO572" s="24">
        <v>17.2</v>
      </c>
      <c r="BP572" s="24">
        <v>279.10000000000002</v>
      </c>
      <c r="BQ572" s="24">
        <v>279.10000000000002</v>
      </c>
      <c r="BR572" s="24">
        <v>226.1</v>
      </c>
      <c r="BS572" s="24">
        <v>200</v>
      </c>
      <c r="BT572" s="23"/>
      <c r="BU572" s="23"/>
      <c r="BV572" s="24">
        <v>17.27</v>
      </c>
      <c r="BW572" s="24">
        <v>0.24</v>
      </c>
      <c r="BX572" s="23"/>
      <c r="BY572" s="24">
        <v>0.15</v>
      </c>
      <c r="BZ572" s="27">
        <v>0.24</v>
      </c>
      <c r="CA572" s="27">
        <v>0.15</v>
      </c>
      <c r="CB572" s="25"/>
      <c r="CC572" s="25"/>
      <c r="CD572" s="28">
        <v>22.89</v>
      </c>
      <c r="CE572" s="28">
        <v>0.28999999999999998</v>
      </c>
      <c r="CF572" s="25"/>
      <c r="CG572" s="28">
        <v>0.22</v>
      </c>
      <c r="CH572" s="28">
        <v>32.6</v>
      </c>
      <c r="CI572" s="28">
        <v>1.2</v>
      </c>
      <c r="CJ572" s="28">
        <v>0.5</v>
      </c>
      <c r="CK572" s="25"/>
      <c r="CL572" s="25"/>
      <c r="CM572" s="28">
        <v>0.5</v>
      </c>
      <c r="CN572" s="25"/>
      <c r="CO572" s="28">
        <v>0</v>
      </c>
      <c r="CP572" s="30" t="s">
        <v>5</v>
      </c>
      <c r="CQ572" s="8">
        <f t="shared" si="89"/>
        <v>8754.7488391726456</v>
      </c>
      <c r="CR572" s="8">
        <f t="shared" si="90"/>
        <v>24</v>
      </c>
      <c r="CS572" s="8">
        <f t="shared" si="91"/>
        <v>2.5</v>
      </c>
      <c r="CT572" s="8">
        <f t="shared" si="92"/>
        <v>30</v>
      </c>
      <c r="CU572" s="8">
        <f t="shared" si="93"/>
        <v>200</v>
      </c>
      <c r="CV572" s="10">
        <f t="shared" si="94"/>
        <v>66118.790000000008</v>
      </c>
      <c r="CW572" s="10">
        <f t="shared" si="97"/>
        <v>66.118790000000004</v>
      </c>
      <c r="CX572" s="8" t="str">
        <f t="shared" si="95"/>
        <v>No</v>
      </c>
      <c r="CY572" s="30" t="s">
        <v>11</v>
      </c>
      <c r="CZ572" s="30" t="s">
        <v>11</v>
      </c>
      <c r="DA572" s="31" t="s">
        <v>11</v>
      </c>
      <c r="DB572" s="31" t="s">
        <v>11</v>
      </c>
      <c r="DC572" s="8" t="str">
        <f t="shared" si="96"/>
        <v>No</v>
      </c>
      <c r="DD572" s="8" t="s">
        <v>11</v>
      </c>
      <c r="DE572" s="30" t="s">
        <v>11</v>
      </c>
      <c r="DF572" s="10">
        <f t="shared" si="98"/>
        <v>54.316379999999988</v>
      </c>
      <c r="DG572" s="9">
        <f>IF(S572&lt;Monitors!$H$4,(S572*Monitors!$I$4)+Monitors!$J$4,IF(S572&lt;Monitors!$H$5,(S572*Monitors!$I$5)+Monitors!$J$5,IF(S572&lt;Monitors!$H$6,(S572*Monitors!$I$6)+Monitors!$J$6,IF(S572&lt;Monitors!$H$7,(Monitors!$I$7*S572)+Monitors!$J$7,IF(S572&lt;Monitors!$H$8,(S572*Monitors!$I$8)+Monitors!$J$8,IF(S572&lt;Monitors!$H$9,(S572*Monitors!$I$9)+Monitors!$J$9,IF(S572&lt;Monitors!$H$10,(S572*Monitors!$I$10)+Monitors!$J$10,IF(S572&lt;Monitors!$H$11,(S572*Monitors!$I$11)+Monitors!$J$11,Monitors!$J$12))))))))</f>
        <v>40.380000000000003</v>
      </c>
      <c r="DH572" s="10">
        <f>$DF572-(Monitors!$B$4*'All Data'!$W572)</f>
        <v>41.602759999999989</v>
      </c>
      <c r="DI572" s="10">
        <f>IF($CX572="Yes",DH572-(Monitors!$E$4*(DG572+(Monitors!$B$4*'All Data'!$W572))),'All Data'!DH572)</f>
        <v>41.602759999999989</v>
      </c>
      <c r="DJ572" s="10">
        <f>IF(DD572="Yes",'All Data'!DI572-(DG572*Monitors!$C$4),'All Data'!DI572)</f>
        <v>41.602759999999989</v>
      </c>
      <c r="DK572" s="10">
        <f>IF($DE572="Yes",DJ572-(DG572*Monitors!$D$4),'All Data'!DJ572)</f>
        <v>41.602759999999989</v>
      </c>
      <c r="DL572" s="10">
        <f>IF($CZ572="Yes",DK572-Monitors!$C$7,'All Data'!DK572)</f>
        <v>41.602759999999989</v>
      </c>
      <c r="DM572" s="10">
        <f>IF($DA572="Yes",DL572-Monitors!$D$7,'All Data'!DL572)</f>
        <v>41.602759999999989</v>
      </c>
      <c r="DN572" s="10">
        <f>IF(DB572="Yes",DM572-((DG572+(W572*Monitors!$B$4))*Monitors!$F$4),'All Data'!DM572)</f>
        <v>41.602759999999989</v>
      </c>
      <c r="DO572" s="8" t="str">
        <f t="shared" si="99"/>
        <v>No</v>
      </c>
      <c r="DP572" s="10">
        <v>2.6447516000000006</v>
      </c>
      <c r="DQ572" s="10">
        <v>14.625248399999998</v>
      </c>
      <c r="DR572" s="10">
        <v>14.625248399999998</v>
      </c>
      <c r="DS572" s="9">
        <v>22.495982645809793</v>
      </c>
      <c r="DT572" s="9" t="s">
        <v>23</v>
      </c>
      <c r="DU572" s="14">
        <v>0</v>
      </c>
    </row>
    <row r="573" spans="1:125" ht="18" customHeight="1">
      <c r="A573" s="29">
        <v>572</v>
      </c>
      <c r="B573" s="29">
        <v>12</v>
      </c>
      <c r="C573" s="29">
        <v>754</v>
      </c>
      <c r="D573" s="21">
        <v>41485</v>
      </c>
      <c r="E573" s="21">
        <v>41414</v>
      </c>
      <c r="F573" s="21">
        <v>41425</v>
      </c>
      <c r="G573" s="20" t="s">
        <v>356</v>
      </c>
      <c r="H573" s="20"/>
      <c r="I573" s="22">
        <v>6</v>
      </c>
      <c r="J573" s="20" t="s">
        <v>5</v>
      </c>
      <c r="K573" s="20"/>
      <c r="L573" s="20" t="s">
        <v>6</v>
      </c>
      <c r="M573" s="23"/>
      <c r="N573" s="23" t="s">
        <v>7</v>
      </c>
      <c r="O573" s="23"/>
      <c r="P573" s="24">
        <v>10.6</v>
      </c>
      <c r="Q573" s="24">
        <v>18.8</v>
      </c>
      <c r="R573" s="24">
        <v>21.5</v>
      </c>
      <c r="S573" s="24">
        <v>198.08</v>
      </c>
      <c r="T573" s="24">
        <v>1.78</v>
      </c>
      <c r="U573" s="24">
        <v>1080</v>
      </c>
      <c r="V573" s="24">
        <v>1920</v>
      </c>
      <c r="W573" s="24">
        <v>2.0739999999999998</v>
      </c>
      <c r="X573" s="23" t="s">
        <v>47</v>
      </c>
      <c r="Y573" s="23" t="s">
        <v>47</v>
      </c>
      <c r="Z573" s="24">
        <v>10469</v>
      </c>
      <c r="AA573" s="24">
        <v>60</v>
      </c>
      <c r="AB573" s="24">
        <v>90</v>
      </c>
      <c r="AC573" s="24">
        <v>65</v>
      </c>
      <c r="AD573" s="23" t="s">
        <v>394</v>
      </c>
      <c r="AE573" s="23" t="s">
        <v>23</v>
      </c>
      <c r="AF573" s="23" t="s">
        <v>11</v>
      </c>
      <c r="AG573" s="23"/>
      <c r="AH573" s="23"/>
      <c r="AI573" s="23" t="s">
        <v>12</v>
      </c>
      <c r="AJ573" s="23" t="s">
        <v>11</v>
      </c>
      <c r="AK573" s="23" t="s">
        <v>11</v>
      </c>
      <c r="AL573" s="23" t="s">
        <v>13</v>
      </c>
      <c r="AM573" s="23"/>
      <c r="AN573" s="23" t="s">
        <v>14</v>
      </c>
      <c r="AO573" s="23"/>
      <c r="AP573" s="23" t="s">
        <v>14</v>
      </c>
      <c r="AQ573" s="23"/>
      <c r="AR573" s="23"/>
      <c r="AS573" s="23" t="s">
        <v>13</v>
      </c>
      <c r="AT573" s="23"/>
      <c r="AU573" s="23" t="s">
        <v>14</v>
      </c>
      <c r="AV573" s="25"/>
      <c r="AW573" s="25"/>
      <c r="AX573" s="26">
        <v>21.5</v>
      </c>
      <c r="AY573" s="26">
        <v>198.08</v>
      </c>
      <c r="AZ573" s="25" t="s">
        <v>14</v>
      </c>
      <c r="BA573" s="25" t="s">
        <v>14</v>
      </c>
      <c r="BB573" s="23"/>
      <c r="BC573" s="23" t="s">
        <v>15</v>
      </c>
      <c r="BD573" s="23"/>
      <c r="BE573" s="23" t="s">
        <v>23</v>
      </c>
      <c r="BF573" s="23" t="s">
        <v>286</v>
      </c>
      <c r="BG573" s="23" t="s">
        <v>11</v>
      </c>
      <c r="BH573" s="23" t="s">
        <v>17</v>
      </c>
      <c r="BI573" s="23"/>
      <c r="BJ573" s="23"/>
      <c r="BK573" s="23" t="s">
        <v>11</v>
      </c>
      <c r="BL573" s="23" t="s">
        <v>11</v>
      </c>
      <c r="BM573" s="23" t="s">
        <v>11</v>
      </c>
      <c r="BN573" s="23"/>
      <c r="BO573" s="24">
        <v>0.6</v>
      </c>
      <c r="BP573" s="24">
        <v>257.3</v>
      </c>
      <c r="BQ573" s="24">
        <v>200</v>
      </c>
      <c r="BR573" s="24">
        <v>225.1</v>
      </c>
      <c r="BS573" s="24">
        <v>202.3</v>
      </c>
      <c r="BT573" s="23"/>
      <c r="BU573" s="23"/>
      <c r="BV573" s="24">
        <v>17.29</v>
      </c>
      <c r="BW573" s="24">
        <v>0.31</v>
      </c>
      <c r="BX573" s="23"/>
      <c r="BY573" s="24">
        <v>0.19</v>
      </c>
      <c r="BZ573" s="27">
        <v>0.31</v>
      </c>
      <c r="CA573" s="27">
        <v>0.19</v>
      </c>
      <c r="CB573" s="25"/>
      <c r="CC573" s="25"/>
      <c r="CD573" s="28">
        <v>17.03</v>
      </c>
      <c r="CE573" s="28">
        <v>0.34</v>
      </c>
      <c r="CF573" s="25"/>
      <c r="CG573" s="28">
        <v>0.21</v>
      </c>
      <c r="CH573" s="28">
        <v>21.09</v>
      </c>
      <c r="CI573" s="28">
        <v>0.5</v>
      </c>
      <c r="CJ573" s="28">
        <v>0.5</v>
      </c>
      <c r="CK573" s="25"/>
      <c r="CL573" s="25"/>
      <c r="CM573" s="28">
        <v>0.57999999999999996</v>
      </c>
      <c r="CN573" s="25"/>
      <c r="CO573" s="28">
        <v>0</v>
      </c>
      <c r="CP573" s="30" t="s">
        <v>5</v>
      </c>
      <c r="CQ573" s="8">
        <f t="shared" si="89"/>
        <v>10470.516962843294</v>
      </c>
      <c r="CR573" s="8">
        <f t="shared" si="90"/>
        <v>22</v>
      </c>
      <c r="CS573" s="8">
        <f t="shared" si="91"/>
        <v>2.5</v>
      </c>
      <c r="CT573" s="8">
        <f t="shared" si="92"/>
        <v>30</v>
      </c>
      <c r="CU573" s="8">
        <f t="shared" si="93"/>
        <v>200</v>
      </c>
      <c r="CV573" s="10">
        <f t="shared" si="94"/>
        <v>50965.984000000004</v>
      </c>
      <c r="CW573" s="10">
        <f t="shared" si="97"/>
        <v>50.965984000000006</v>
      </c>
      <c r="CX573" s="8" t="str">
        <f t="shared" si="95"/>
        <v>No</v>
      </c>
      <c r="CY573" s="30" t="s">
        <v>11</v>
      </c>
      <c r="CZ573" s="30" t="s">
        <v>11</v>
      </c>
      <c r="DA573" s="31" t="s">
        <v>11</v>
      </c>
      <c r="DB573" s="31" t="s">
        <v>11</v>
      </c>
      <c r="DC573" s="8" t="str">
        <f t="shared" si="96"/>
        <v>No</v>
      </c>
      <c r="DD573" s="8" t="s">
        <v>11</v>
      </c>
      <c r="DE573" s="30" t="s">
        <v>11</v>
      </c>
      <c r="DF573" s="10">
        <f t="shared" si="98"/>
        <v>54.776279999999993</v>
      </c>
      <c r="DG573" s="9">
        <f>IF(S573&lt;Monitors!$H$4,(S573*Monitors!$I$4)+Monitors!$J$4,IF(S573&lt;Monitors!$H$5,(S573*Monitors!$I$5)+Monitors!$J$5,IF(S573&lt;Monitors!$H$6,(S573*Monitors!$I$6)+Monitors!$J$6,IF(S573&lt;Monitors!$H$7,(Monitors!$I$7*S573)+Monitors!$J$7,IF(S573&lt;Monitors!$H$8,(S573*Monitors!$I$8)+Monitors!$J$8,IF(S573&lt;Monitors!$H$9,(S573*Monitors!$I$9)+Monitors!$J$9,IF(S573&lt;Monitors!$H$10,(S573*Monitors!$I$10)+Monitors!$J$10,IF(S573&lt;Monitors!$H$11,(S573*Monitors!$I$11)+Monitors!$J$11,Monitors!$J$12))))))))</f>
        <v>37.903999999999996</v>
      </c>
      <c r="DH573" s="10">
        <f>$DF573-(Monitors!$B$4*'All Data'!$W573)</f>
        <v>42.062659999999994</v>
      </c>
      <c r="DI573" s="10">
        <f>IF($CX573="Yes",DH573-(Monitors!$E$4*(DG573+(Monitors!$B$4*'All Data'!$W573))),'All Data'!DH573)</f>
        <v>42.062659999999994</v>
      </c>
      <c r="DJ573" s="10">
        <f>IF(DD573="Yes",'All Data'!DI573-(DG573*Monitors!$C$4),'All Data'!DI573)</f>
        <v>42.062659999999994</v>
      </c>
      <c r="DK573" s="10">
        <f>IF($DE573="Yes",DJ573-(DG573*Monitors!$D$4),'All Data'!DJ573)</f>
        <v>42.062659999999994</v>
      </c>
      <c r="DL573" s="10">
        <f>IF($CZ573="Yes",DK573-Monitors!$C$7,'All Data'!DK573)</f>
        <v>42.062659999999994</v>
      </c>
      <c r="DM573" s="10">
        <f>IF($DA573="Yes",DL573-Monitors!$D$7,'All Data'!DL573)</f>
        <v>42.062659999999994</v>
      </c>
      <c r="DN573" s="10">
        <f>IF(DB573="Yes",DM573-((DG573+(W573*Monitors!$B$4))*Monitors!$F$4),'All Data'!DM573)</f>
        <v>42.062659999999994</v>
      </c>
      <c r="DO573" s="8" t="str">
        <f t="shared" si="99"/>
        <v>No</v>
      </c>
      <c r="DP573" s="10">
        <v>2.0386393600000003</v>
      </c>
      <c r="DQ573" s="10">
        <v>15.251360639999998</v>
      </c>
      <c r="DR573" s="10">
        <v>15.251360639999998</v>
      </c>
      <c r="DS573" s="9">
        <v>18.856837669479766</v>
      </c>
      <c r="DT573" s="9" t="s">
        <v>23</v>
      </c>
      <c r="DU573" s="14">
        <v>0</v>
      </c>
    </row>
    <row r="574" spans="1:125" ht="18" customHeight="1">
      <c r="A574" s="29">
        <v>573</v>
      </c>
      <c r="B574" s="29">
        <v>12</v>
      </c>
      <c r="C574" s="29">
        <v>754</v>
      </c>
      <c r="D574" s="21">
        <v>41485</v>
      </c>
      <c r="E574" s="21">
        <v>41414</v>
      </c>
      <c r="F574" s="21">
        <v>41425</v>
      </c>
      <c r="G574" s="20" t="s">
        <v>356</v>
      </c>
      <c r="H574" s="20"/>
      <c r="I574" s="22">
        <v>6</v>
      </c>
      <c r="J574" s="20" t="s">
        <v>5</v>
      </c>
      <c r="K574" s="20"/>
      <c r="L574" s="20" t="s">
        <v>6</v>
      </c>
      <c r="M574" s="23"/>
      <c r="N574" s="23" t="s">
        <v>7</v>
      </c>
      <c r="O574" s="23"/>
      <c r="P574" s="24">
        <v>10.6</v>
      </c>
      <c r="Q574" s="24">
        <v>18.8</v>
      </c>
      <c r="R574" s="24">
        <v>21.5</v>
      </c>
      <c r="S574" s="24">
        <v>198.08</v>
      </c>
      <c r="T574" s="24">
        <v>1.78</v>
      </c>
      <c r="U574" s="24">
        <v>1080</v>
      </c>
      <c r="V574" s="24">
        <v>1920</v>
      </c>
      <c r="W574" s="24">
        <v>2.0739999999999998</v>
      </c>
      <c r="X574" s="23" t="s">
        <v>47</v>
      </c>
      <c r="Y574" s="23" t="s">
        <v>47</v>
      </c>
      <c r="Z574" s="24">
        <v>10469</v>
      </c>
      <c r="AA574" s="24">
        <v>60</v>
      </c>
      <c r="AB574" s="24">
        <v>90</v>
      </c>
      <c r="AC574" s="24">
        <v>65</v>
      </c>
      <c r="AD574" s="23" t="s">
        <v>394</v>
      </c>
      <c r="AE574" s="23" t="s">
        <v>23</v>
      </c>
      <c r="AF574" s="23" t="s">
        <v>11</v>
      </c>
      <c r="AG574" s="23"/>
      <c r="AH574" s="23"/>
      <c r="AI574" s="23" t="s">
        <v>12</v>
      </c>
      <c r="AJ574" s="23" t="s">
        <v>11</v>
      </c>
      <c r="AK574" s="23" t="s">
        <v>11</v>
      </c>
      <c r="AL574" s="23" t="s">
        <v>25</v>
      </c>
      <c r="AM574" s="23"/>
      <c r="AN574" s="23" t="s">
        <v>14</v>
      </c>
      <c r="AO574" s="23"/>
      <c r="AP574" s="23" t="s">
        <v>14</v>
      </c>
      <c r="AQ574" s="23"/>
      <c r="AR574" s="23"/>
      <c r="AS574" s="23" t="s">
        <v>25</v>
      </c>
      <c r="AT574" s="23"/>
      <c r="AU574" s="23" t="s">
        <v>14</v>
      </c>
      <c r="AV574" s="25"/>
      <c r="AW574" s="25"/>
      <c r="AX574" s="26">
        <v>21.5</v>
      </c>
      <c r="AY574" s="26">
        <v>198.08</v>
      </c>
      <c r="AZ574" s="25" t="s">
        <v>14</v>
      </c>
      <c r="BA574" s="25" t="s">
        <v>14</v>
      </c>
      <c r="BB574" s="23"/>
      <c r="BC574" s="23" t="s">
        <v>15</v>
      </c>
      <c r="BD574" s="23"/>
      <c r="BE574" s="23" t="s">
        <v>23</v>
      </c>
      <c r="BF574" s="23" t="s">
        <v>286</v>
      </c>
      <c r="BG574" s="23" t="s">
        <v>11</v>
      </c>
      <c r="BH574" s="23" t="s">
        <v>17</v>
      </c>
      <c r="BI574" s="23"/>
      <c r="BJ574" s="23"/>
      <c r="BK574" s="23" t="s">
        <v>11</v>
      </c>
      <c r="BL574" s="23" t="s">
        <v>11</v>
      </c>
      <c r="BM574" s="23" t="s">
        <v>11</v>
      </c>
      <c r="BN574" s="23"/>
      <c r="BO574" s="24">
        <v>0.6</v>
      </c>
      <c r="BP574" s="24">
        <v>257.3</v>
      </c>
      <c r="BQ574" s="24">
        <v>200</v>
      </c>
      <c r="BR574" s="24">
        <v>225.1</v>
      </c>
      <c r="BS574" s="24">
        <v>202.3</v>
      </c>
      <c r="BT574" s="23"/>
      <c r="BU574" s="23"/>
      <c r="BV574" s="24">
        <v>17.29</v>
      </c>
      <c r="BW574" s="24">
        <v>0.31</v>
      </c>
      <c r="BX574" s="23"/>
      <c r="BY574" s="24">
        <v>0.19</v>
      </c>
      <c r="BZ574" s="27">
        <v>0.31</v>
      </c>
      <c r="CA574" s="27">
        <v>0.19</v>
      </c>
      <c r="CB574" s="25"/>
      <c r="CC574" s="25"/>
      <c r="CD574" s="28">
        <v>17.03</v>
      </c>
      <c r="CE574" s="28">
        <v>0.34</v>
      </c>
      <c r="CF574" s="25"/>
      <c r="CG574" s="28">
        <v>0.21</v>
      </c>
      <c r="CH574" s="28">
        <v>21.09</v>
      </c>
      <c r="CI574" s="28">
        <v>0.5</v>
      </c>
      <c r="CJ574" s="28">
        <v>0.5</v>
      </c>
      <c r="CK574" s="25"/>
      <c r="CL574" s="25"/>
      <c r="CM574" s="28">
        <v>0.57999999999999996</v>
      </c>
      <c r="CN574" s="25"/>
      <c r="CO574" s="28">
        <v>0</v>
      </c>
      <c r="CP574" s="30" t="s">
        <v>5</v>
      </c>
      <c r="CQ574" s="8">
        <f t="shared" si="89"/>
        <v>10470.516962843294</v>
      </c>
      <c r="CR574" s="8">
        <f t="shared" si="90"/>
        <v>22</v>
      </c>
      <c r="CS574" s="8">
        <f t="shared" si="91"/>
        <v>2.5</v>
      </c>
      <c r="CT574" s="8">
        <f t="shared" si="92"/>
        <v>30</v>
      </c>
      <c r="CU574" s="8">
        <f t="shared" si="93"/>
        <v>200</v>
      </c>
      <c r="CV574" s="10">
        <f t="shared" si="94"/>
        <v>50965.984000000004</v>
      </c>
      <c r="CW574" s="10">
        <f t="shared" si="97"/>
        <v>50.965984000000006</v>
      </c>
      <c r="CX574" s="8" t="str">
        <f t="shared" si="95"/>
        <v>No</v>
      </c>
      <c r="CY574" s="30" t="s">
        <v>11</v>
      </c>
      <c r="CZ574" s="30" t="s">
        <v>11</v>
      </c>
      <c r="DA574" s="31" t="s">
        <v>11</v>
      </c>
      <c r="DB574" s="31" t="s">
        <v>11</v>
      </c>
      <c r="DC574" s="8" t="str">
        <f t="shared" si="96"/>
        <v>No</v>
      </c>
      <c r="DD574" s="8" t="s">
        <v>11</v>
      </c>
      <c r="DE574" s="30" t="s">
        <v>11</v>
      </c>
      <c r="DF574" s="10">
        <f t="shared" si="98"/>
        <v>54.776279999999993</v>
      </c>
      <c r="DG574" s="9">
        <f>IF(S574&lt;Monitors!$H$4,(S574*Monitors!$I$4)+Monitors!$J$4,IF(S574&lt;Monitors!$H$5,(S574*Monitors!$I$5)+Monitors!$J$5,IF(S574&lt;Monitors!$H$6,(S574*Monitors!$I$6)+Monitors!$J$6,IF(S574&lt;Monitors!$H$7,(Monitors!$I$7*S574)+Monitors!$J$7,IF(S574&lt;Monitors!$H$8,(S574*Monitors!$I$8)+Monitors!$J$8,IF(S574&lt;Monitors!$H$9,(S574*Monitors!$I$9)+Monitors!$J$9,IF(S574&lt;Monitors!$H$10,(S574*Monitors!$I$10)+Monitors!$J$10,IF(S574&lt;Monitors!$H$11,(S574*Monitors!$I$11)+Monitors!$J$11,Monitors!$J$12))))))))</f>
        <v>37.903999999999996</v>
      </c>
      <c r="DH574" s="10">
        <f>$DF574-(Monitors!$B$4*'All Data'!$W574)</f>
        <v>42.062659999999994</v>
      </c>
      <c r="DI574" s="10">
        <f>IF($CX574="Yes",DH574-(Monitors!$E$4*(DG574+(Monitors!$B$4*'All Data'!$W574))),'All Data'!DH574)</f>
        <v>42.062659999999994</v>
      </c>
      <c r="DJ574" s="10">
        <f>IF(DD574="Yes",'All Data'!DI574-(DG574*Monitors!$C$4),'All Data'!DI574)</f>
        <v>42.062659999999994</v>
      </c>
      <c r="DK574" s="10">
        <f>IF($DE574="Yes",DJ574-(DG574*Monitors!$D$4),'All Data'!DJ574)</f>
        <v>42.062659999999994</v>
      </c>
      <c r="DL574" s="10">
        <f>IF($CZ574="Yes",DK574-Monitors!$C$7,'All Data'!DK574)</f>
        <v>42.062659999999994</v>
      </c>
      <c r="DM574" s="10">
        <f>IF($DA574="Yes",DL574-Monitors!$D$7,'All Data'!DL574)</f>
        <v>42.062659999999994</v>
      </c>
      <c r="DN574" s="10">
        <f>IF(DB574="Yes",DM574-((DG574+(W574*Monitors!$B$4))*Monitors!$F$4),'All Data'!DM574)</f>
        <v>42.062659999999994</v>
      </c>
      <c r="DO574" s="8" t="str">
        <f t="shared" si="99"/>
        <v>No</v>
      </c>
      <c r="DP574" s="10">
        <v>2.0386393600000003</v>
      </c>
      <c r="DQ574" s="10">
        <v>15.251360639999998</v>
      </c>
      <c r="DR574" s="10">
        <v>15.251360639999998</v>
      </c>
      <c r="DS574" s="9">
        <v>18.856837669479766</v>
      </c>
      <c r="DT574" s="9" t="s">
        <v>23</v>
      </c>
      <c r="DU574" s="14">
        <v>0</v>
      </c>
    </row>
    <row r="575" spans="1:125" ht="18" customHeight="1">
      <c r="A575" s="29">
        <v>574</v>
      </c>
      <c r="B575" s="29">
        <v>35</v>
      </c>
      <c r="C575" s="29">
        <v>1397</v>
      </c>
      <c r="D575" s="21">
        <v>41464</v>
      </c>
      <c r="E575" s="21">
        <v>41466</v>
      </c>
      <c r="F575" s="21">
        <v>41474</v>
      </c>
      <c r="G575" s="20" t="s">
        <v>4</v>
      </c>
      <c r="H575" s="20" t="s">
        <v>26</v>
      </c>
      <c r="I575" s="22">
        <v>6</v>
      </c>
      <c r="J575" s="20" t="s">
        <v>5</v>
      </c>
      <c r="K575" s="20" t="s">
        <v>26</v>
      </c>
      <c r="L575" s="20" t="s">
        <v>27</v>
      </c>
      <c r="M575" s="23" t="s">
        <v>27</v>
      </c>
      <c r="N575" s="23" t="s">
        <v>7</v>
      </c>
      <c r="O575" s="23" t="s">
        <v>26</v>
      </c>
      <c r="P575" s="24">
        <v>10.6</v>
      </c>
      <c r="Q575" s="24">
        <v>18.8</v>
      </c>
      <c r="R575" s="24">
        <v>21.5</v>
      </c>
      <c r="S575" s="24">
        <v>198.38</v>
      </c>
      <c r="T575" s="24">
        <v>1.78</v>
      </c>
      <c r="U575" s="24">
        <v>1080</v>
      </c>
      <c r="V575" s="24">
        <v>1920</v>
      </c>
      <c r="W575" s="24">
        <v>2.0739999999999998</v>
      </c>
      <c r="X575" s="23" t="s">
        <v>47</v>
      </c>
      <c r="Y575" s="23" t="s">
        <v>47</v>
      </c>
      <c r="Z575" s="24">
        <v>9565</v>
      </c>
      <c r="AA575" s="24">
        <v>60</v>
      </c>
      <c r="AB575" s="24">
        <v>178</v>
      </c>
      <c r="AC575" s="24">
        <v>178</v>
      </c>
      <c r="AD575" s="23" t="s">
        <v>28</v>
      </c>
      <c r="AE575" s="23" t="s">
        <v>23</v>
      </c>
      <c r="AF575" s="23" t="s">
        <v>11</v>
      </c>
      <c r="AG575" s="23"/>
      <c r="AH575" s="23"/>
      <c r="AI575" s="23" t="s">
        <v>12</v>
      </c>
      <c r="AJ575" s="23" t="s">
        <v>23</v>
      </c>
      <c r="AK575" s="23" t="s">
        <v>23</v>
      </c>
      <c r="AL575" s="23" t="s">
        <v>13</v>
      </c>
      <c r="AM575" s="23" t="s">
        <v>26</v>
      </c>
      <c r="AN575" s="23" t="s">
        <v>14</v>
      </c>
      <c r="AO575" s="23" t="s">
        <v>26</v>
      </c>
      <c r="AP575" s="23" t="s">
        <v>14</v>
      </c>
      <c r="AQ575" s="23" t="s">
        <v>26</v>
      </c>
      <c r="AR575" s="23"/>
      <c r="AS575" s="23" t="s">
        <v>13</v>
      </c>
      <c r="AT575" s="23" t="s">
        <v>26</v>
      </c>
      <c r="AU575" s="23" t="s">
        <v>14</v>
      </c>
      <c r="AV575" s="25" t="s">
        <v>26</v>
      </c>
      <c r="AW575" s="25" t="s">
        <v>26</v>
      </c>
      <c r="AX575" s="26">
        <v>21.5</v>
      </c>
      <c r="AY575" s="26">
        <v>198.38</v>
      </c>
      <c r="AZ575" s="25" t="s">
        <v>14</v>
      </c>
      <c r="BA575" s="25" t="s">
        <v>14</v>
      </c>
      <c r="BB575" s="23" t="s">
        <v>26</v>
      </c>
      <c r="BC575" s="23" t="s">
        <v>15</v>
      </c>
      <c r="BD575" s="23" t="s">
        <v>26</v>
      </c>
      <c r="BE575" s="23" t="s">
        <v>11</v>
      </c>
      <c r="BF575" s="23" t="s">
        <v>55</v>
      </c>
      <c r="BG575" s="23" t="s">
        <v>11</v>
      </c>
      <c r="BH575" s="23" t="s">
        <v>17</v>
      </c>
      <c r="BI575" s="23" t="s">
        <v>26</v>
      </c>
      <c r="BJ575" s="23"/>
      <c r="BK575" s="23" t="s">
        <v>11</v>
      </c>
      <c r="BL575" s="23" t="s">
        <v>11</v>
      </c>
      <c r="BM575" s="23" t="s">
        <v>11</v>
      </c>
      <c r="BN575" s="23"/>
      <c r="BO575" s="24">
        <v>55</v>
      </c>
      <c r="BP575" s="24">
        <v>314</v>
      </c>
      <c r="BQ575" s="24">
        <v>300</v>
      </c>
      <c r="BR575" s="24">
        <v>294</v>
      </c>
      <c r="BS575" s="24">
        <v>200</v>
      </c>
      <c r="BT575" s="23"/>
      <c r="BU575" s="23"/>
      <c r="BV575" s="24">
        <v>17.29</v>
      </c>
      <c r="BW575" s="24">
        <v>0.23</v>
      </c>
      <c r="BX575" s="23"/>
      <c r="BY575" s="24">
        <v>0.2</v>
      </c>
      <c r="BZ575" s="27">
        <v>0.23</v>
      </c>
      <c r="CA575" s="27">
        <v>0.2</v>
      </c>
      <c r="CB575" s="25"/>
      <c r="CC575" s="25"/>
      <c r="CD575" s="28">
        <v>17.25</v>
      </c>
      <c r="CE575" s="28">
        <v>0.26</v>
      </c>
      <c r="CF575" s="25"/>
      <c r="CG575" s="28">
        <v>0.22</v>
      </c>
      <c r="CH575" s="28">
        <v>21.1</v>
      </c>
      <c r="CI575" s="28">
        <v>0.5</v>
      </c>
      <c r="CJ575" s="28">
        <v>0.5</v>
      </c>
      <c r="CK575" s="28">
        <v>0</v>
      </c>
      <c r="CL575" s="28">
        <v>0</v>
      </c>
      <c r="CM575" s="28">
        <v>0.4</v>
      </c>
      <c r="CN575" s="25"/>
      <c r="CO575" s="28">
        <v>0</v>
      </c>
      <c r="CP575" s="30" t="s">
        <v>5</v>
      </c>
      <c r="CQ575" s="8">
        <f t="shared" si="89"/>
        <v>10454.682931747151</v>
      </c>
      <c r="CR575" s="8">
        <f t="shared" si="90"/>
        <v>22</v>
      </c>
      <c r="CS575" s="8">
        <f t="shared" si="91"/>
        <v>2.5</v>
      </c>
      <c r="CT575" s="8">
        <f t="shared" si="92"/>
        <v>30</v>
      </c>
      <c r="CU575" s="8">
        <f t="shared" si="93"/>
        <v>300</v>
      </c>
      <c r="CV575" s="10">
        <f t="shared" si="94"/>
        <v>62291.32</v>
      </c>
      <c r="CW575" s="10">
        <f t="shared" si="97"/>
        <v>62.291319999999999</v>
      </c>
      <c r="CX575" s="8" t="str">
        <f t="shared" si="95"/>
        <v>No</v>
      </c>
      <c r="CY575" s="30" t="s">
        <v>11</v>
      </c>
      <c r="CZ575" s="30" t="s">
        <v>11</v>
      </c>
      <c r="DA575" s="31" t="s">
        <v>11</v>
      </c>
      <c r="DB575" s="31" t="s">
        <v>11</v>
      </c>
      <c r="DC575" s="8" t="str">
        <f t="shared" si="96"/>
        <v>No</v>
      </c>
      <c r="DD575" s="8" t="s">
        <v>11</v>
      </c>
      <c r="DE575" s="30" t="s">
        <v>11</v>
      </c>
      <c r="DF575" s="10">
        <f t="shared" si="98"/>
        <v>54.320759999999986</v>
      </c>
      <c r="DG575" s="9">
        <f>IF(S575&lt;Monitors!$H$4,(S575*Monitors!$I$4)+Monitors!$J$4,IF(S575&lt;Monitors!$H$5,(S575*Monitors!$I$5)+Monitors!$J$5,IF(S575&lt;Monitors!$H$6,(S575*Monitors!$I$6)+Monitors!$J$6,IF(S575&lt;Monitors!$H$7,(Monitors!$I$7*S575)+Monitors!$J$7,IF(S575&lt;Monitors!$H$8,(S575*Monitors!$I$8)+Monitors!$J$8,IF(S575&lt;Monitors!$H$9,(S575*Monitors!$I$9)+Monitors!$J$9,IF(S575&lt;Monitors!$H$10,(S575*Monitors!$I$10)+Monitors!$J$10,IF(S575&lt;Monitors!$H$11,(S575*Monitors!$I$11)+Monitors!$J$11,Monitors!$J$12))))))))</f>
        <v>37.918999999999997</v>
      </c>
      <c r="DH575" s="10">
        <f>$DF575-(Monitors!$B$4*'All Data'!$W575)</f>
        <v>41.607139999999987</v>
      </c>
      <c r="DI575" s="10">
        <f>IF($CX575="Yes",DH575-(Monitors!$E$4*(DG575+(Monitors!$B$4*'All Data'!$W575))),'All Data'!DH575)</f>
        <v>41.607139999999987</v>
      </c>
      <c r="DJ575" s="10">
        <f>IF(DD575="Yes",'All Data'!DI575-(DG575*Monitors!$C$4),'All Data'!DI575)</f>
        <v>41.607139999999987</v>
      </c>
      <c r="DK575" s="10">
        <f>IF($DE575="Yes",DJ575-(DG575*Monitors!$D$4),'All Data'!DJ575)</f>
        <v>41.607139999999987</v>
      </c>
      <c r="DL575" s="10">
        <f>IF($CZ575="Yes",DK575-Monitors!$C$7,'All Data'!DK575)</f>
        <v>41.607139999999987</v>
      </c>
      <c r="DM575" s="10">
        <f>IF($DA575="Yes",DL575-Monitors!$D$7,'All Data'!DL575)</f>
        <v>41.607139999999987</v>
      </c>
      <c r="DN575" s="10">
        <f>IF(DB575="Yes",DM575-((DG575+(W575*Monitors!$B$4))*Monitors!$F$4),'All Data'!DM575)</f>
        <v>41.607139999999987</v>
      </c>
      <c r="DO575" s="8" t="str">
        <f t="shared" si="99"/>
        <v>No</v>
      </c>
      <c r="DP575" s="10">
        <v>2.4916528000000002</v>
      </c>
      <c r="DQ575" s="10">
        <v>14.798347199999998</v>
      </c>
      <c r="DR575" s="10">
        <v>14.798347199999998</v>
      </c>
      <c r="DS575" s="9">
        <v>18.885063562375308</v>
      </c>
      <c r="DT575" s="9" t="s">
        <v>23</v>
      </c>
      <c r="DU575" s="14">
        <v>0</v>
      </c>
    </row>
    <row r="576" spans="1:125" ht="18" customHeight="1">
      <c r="A576" s="29">
        <v>575</v>
      </c>
      <c r="B576" s="29">
        <v>31</v>
      </c>
      <c r="C576" s="29">
        <v>920</v>
      </c>
      <c r="D576" s="21">
        <v>41988</v>
      </c>
      <c r="E576" s="21">
        <v>41977</v>
      </c>
      <c r="F576" s="21">
        <v>41981</v>
      </c>
      <c r="G576" s="20" t="s">
        <v>233</v>
      </c>
      <c r="H576" s="20" t="s">
        <v>922</v>
      </c>
      <c r="I576" s="22">
        <v>6</v>
      </c>
      <c r="J576" s="20" t="s">
        <v>5</v>
      </c>
      <c r="K576" s="20"/>
      <c r="L576" s="20" t="s">
        <v>6</v>
      </c>
      <c r="M576" s="23"/>
      <c r="N576" s="23" t="s">
        <v>7</v>
      </c>
      <c r="O576" s="23"/>
      <c r="P576" s="24">
        <v>11.8</v>
      </c>
      <c r="Q576" s="24">
        <v>21</v>
      </c>
      <c r="R576" s="24">
        <v>24</v>
      </c>
      <c r="S576" s="24">
        <v>246.75</v>
      </c>
      <c r="T576" s="24">
        <v>1.78</v>
      </c>
      <c r="U576" s="24">
        <v>1080</v>
      </c>
      <c r="V576" s="24">
        <v>1920</v>
      </c>
      <c r="W576" s="24">
        <v>2.0739999999999998</v>
      </c>
      <c r="X576" s="23" t="s">
        <v>47</v>
      </c>
      <c r="Y576" s="23" t="s">
        <v>47</v>
      </c>
      <c r="Z576" s="24">
        <v>8404</v>
      </c>
      <c r="AA576" s="24">
        <v>60</v>
      </c>
      <c r="AB576" s="24">
        <v>90</v>
      </c>
      <c r="AC576" s="24">
        <v>50</v>
      </c>
      <c r="AD576" s="23" t="s">
        <v>96</v>
      </c>
      <c r="AE576" s="23" t="s">
        <v>23</v>
      </c>
      <c r="AF576" s="23" t="s">
        <v>11</v>
      </c>
      <c r="AG576" s="23"/>
      <c r="AH576" s="23"/>
      <c r="AI576" s="23" t="s">
        <v>12</v>
      </c>
      <c r="AJ576" s="23" t="s">
        <v>11</v>
      </c>
      <c r="AK576" s="23" t="s">
        <v>23</v>
      </c>
      <c r="AL576" s="23" t="s">
        <v>25</v>
      </c>
      <c r="AM576" s="23"/>
      <c r="AN576" s="23" t="s">
        <v>14</v>
      </c>
      <c r="AO576" s="23"/>
      <c r="AP576" s="23" t="s">
        <v>14</v>
      </c>
      <c r="AQ576" s="23"/>
      <c r="AR576" s="23"/>
      <c r="AS576" s="23" t="s">
        <v>25</v>
      </c>
      <c r="AT576" s="23"/>
      <c r="AU576" s="23" t="s">
        <v>14</v>
      </c>
      <c r="AV576" s="25"/>
      <c r="AW576" s="25"/>
      <c r="AX576" s="26">
        <v>24</v>
      </c>
      <c r="AY576" s="26">
        <v>246.75</v>
      </c>
      <c r="AZ576" s="25" t="s">
        <v>14</v>
      </c>
      <c r="BA576" s="25" t="s">
        <v>14</v>
      </c>
      <c r="BB576" s="23"/>
      <c r="BC576" s="23" t="s">
        <v>15</v>
      </c>
      <c r="BD576" s="23"/>
      <c r="BE576" s="23" t="s">
        <v>11</v>
      </c>
      <c r="BF576" s="23" t="s">
        <v>925</v>
      </c>
      <c r="BG576" s="23" t="s">
        <v>11</v>
      </c>
      <c r="BH576" s="23" t="s">
        <v>657</v>
      </c>
      <c r="BI576" s="23"/>
      <c r="BJ576" s="23" t="s">
        <v>157</v>
      </c>
      <c r="BK576" s="23" t="s">
        <v>11</v>
      </c>
      <c r="BL576" s="23" t="s">
        <v>11</v>
      </c>
      <c r="BM576" s="23"/>
      <c r="BN576" s="23"/>
      <c r="BO576" s="24">
        <v>200</v>
      </c>
      <c r="BP576" s="24">
        <v>276.39999999999998</v>
      </c>
      <c r="BQ576" s="24">
        <v>250</v>
      </c>
      <c r="BR576" s="24">
        <v>242.1</v>
      </c>
      <c r="BS576" s="24">
        <v>200.6</v>
      </c>
      <c r="BT576" s="23"/>
      <c r="BU576" s="23"/>
      <c r="BV576" s="24">
        <v>17.309999999999999</v>
      </c>
      <c r="BW576" s="24">
        <v>0.25</v>
      </c>
      <c r="BX576" s="24">
        <v>0.25</v>
      </c>
      <c r="BY576" s="24">
        <v>0.18</v>
      </c>
      <c r="BZ576" s="27">
        <v>0.25</v>
      </c>
      <c r="CA576" s="27">
        <v>0.18</v>
      </c>
      <c r="CB576" s="25"/>
      <c r="CC576" s="25"/>
      <c r="CD576" s="25"/>
      <c r="CE576" s="25"/>
      <c r="CF576" s="25"/>
      <c r="CG576" s="25"/>
      <c r="CH576" s="28">
        <v>23.2</v>
      </c>
      <c r="CI576" s="28">
        <v>0.5</v>
      </c>
      <c r="CJ576" s="28">
        <v>0.5</v>
      </c>
      <c r="CK576" s="25"/>
      <c r="CL576" s="25"/>
      <c r="CM576" s="28">
        <v>0.57999999999999996</v>
      </c>
      <c r="CN576" s="25"/>
      <c r="CO576" s="28">
        <v>1</v>
      </c>
      <c r="CP576" s="30" t="s">
        <v>5</v>
      </c>
      <c r="CQ576" s="8">
        <f t="shared" si="89"/>
        <v>8405.2684903748723</v>
      </c>
      <c r="CR576" s="8">
        <f t="shared" si="90"/>
        <v>26</v>
      </c>
      <c r="CS576" s="8">
        <f t="shared" si="91"/>
        <v>2.5</v>
      </c>
      <c r="CT576" s="8">
        <f t="shared" si="92"/>
        <v>30</v>
      </c>
      <c r="CU576" s="8">
        <f t="shared" si="93"/>
        <v>200</v>
      </c>
      <c r="CV576" s="10">
        <f t="shared" si="94"/>
        <v>68201.7</v>
      </c>
      <c r="CW576" s="10">
        <f t="shared" si="97"/>
        <v>68.201700000000002</v>
      </c>
      <c r="CX576" s="8" t="str">
        <f t="shared" si="95"/>
        <v>No</v>
      </c>
      <c r="CY576" s="30" t="s">
        <v>11</v>
      </c>
      <c r="CZ576" s="30" t="s">
        <v>11</v>
      </c>
      <c r="DA576" s="31" t="s">
        <v>11</v>
      </c>
      <c r="DB576" s="31" t="s">
        <v>11</v>
      </c>
      <c r="DC576" s="8" t="str">
        <f t="shared" si="96"/>
        <v>No</v>
      </c>
      <c r="DD576" s="8" t="s">
        <v>11</v>
      </c>
      <c r="DE576" s="30" t="s">
        <v>11</v>
      </c>
      <c r="DF576" s="10">
        <f t="shared" si="98"/>
        <v>54.49595999999999</v>
      </c>
      <c r="DG576" s="9">
        <f>IF(S576&lt;Monitors!$H$4,(S576*Monitors!$I$4)+Monitors!$J$4,IF(S576&lt;Monitors!$H$5,(S576*Monitors!$I$5)+Monitors!$J$5,IF(S576&lt;Monitors!$H$6,(S576*Monitors!$I$6)+Monitors!$J$6,IF(S576&lt;Monitors!$H$7,(Monitors!$I$7*S576)+Monitors!$J$7,IF(S576&lt;Monitors!$H$8,(S576*Monitors!$I$8)+Monitors!$J$8,IF(S576&lt;Monitors!$H$9,(S576*Monitors!$I$9)+Monitors!$J$9,IF(S576&lt;Monitors!$H$10,(S576*Monitors!$I$10)+Monitors!$J$10,IF(S576&lt;Monitors!$H$11,(S576*Monitors!$I$11)+Monitors!$J$11,Monitors!$J$12))))))))</f>
        <v>42.35</v>
      </c>
      <c r="DH576" s="10">
        <f>$DF576-(Monitors!$B$4*'All Data'!$W576)</f>
        <v>41.782339999999991</v>
      </c>
      <c r="DI576" s="10">
        <f>IF($CX576="Yes",DH576-(Monitors!$E$4*(DG576+(Monitors!$B$4*'All Data'!$W576))),'All Data'!DH576)</f>
        <v>41.782339999999991</v>
      </c>
      <c r="DJ576" s="10">
        <f>IF(DD576="Yes",'All Data'!DI576-(DG576*Monitors!$C$4),'All Data'!DI576)</f>
        <v>41.782339999999991</v>
      </c>
      <c r="DK576" s="10">
        <f>IF($DE576="Yes",DJ576-(DG576*Monitors!$D$4),'All Data'!DJ576)</f>
        <v>41.782339999999991</v>
      </c>
      <c r="DL576" s="10">
        <f>IF($CZ576="Yes",DK576-Monitors!$C$7,'All Data'!DK576)</f>
        <v>41.782339999999991</v>
      </c>
      <c r="DM576" s="10">
        <f>IF($DA576="Yes",DL576-Monitors!$D$7,'All Data'!DL576)</f>
        <v>41.782339999999991</v>
      </c>
      <c r="DN576" s="10">
        <f>IF(DB576="Yes",DM576-((DG576+(W576*Monitors!$B$4))*Monitors!$F$4),'All Data'!DM576)</f>
        <v>41.782339999999991</v>
      </c>
      <c r="DO576" s="8" t="str">
        <f t="shared" si="99"/>
        <v>Yes</v>
      </c>
      <c r="DP576" s="10">
        <v>2.7280679999999999</v>
      </c>
      <c r="DQ576" s="10">
        <v>14.581931999999998</v>
      </c>
      <c r="DR576" s="10">
        <v>14.581931999999998</v>
      </c>
      <c r="DS576" s="9">
        <v>23.414660917342246</v>
      </c>
      <c r="DT576" s="9" t="s">
        <v>23</v>
      </c>
      <c r="DU576" s="14">
        <v>0</v>
      </c>
    </row>
    <row r="577" spans="1:125" ht="18" customHeight="1">
      <c r="A577" s="29">
        <v>576</v>
      </c>
      <c r="B577" s="29">
        <v>4</v>
      </c>
      <c r="C577" s="29">
        <v>1256</v>
      </c>
      <c r="D577" s="21">
        <v>41718</v>
      </c>
      <c r="E577" s="21">
        <v>41648</v>
      </c>
      <c r="F577" s="21">
        <v>41653</v>
      </c>
      <c r="G577" s="20" t="s">
        <v>4</v>
      </c>
      <c r="H577" s="20" t="s">
        <v>26</v>
      </c>
      <c r="I577" s="22">
        <v>6</v>
      </c>
      <c r="J577" s="20" t="s">
        <v>5</v>
      </c>
      <c r="K577" s="20" t="s">
        <v>26</v>
      </c>
      <c r="L577" s="20" t="s">
        <v>6</v>
      </c>
      <c r="M577" s="23" t="s">
        <v>26</v>
      </c>
      <c r="N577" s="23" t="s">
        <v>7</v>
      </c>
      <c r="O577" s="23" t="s">
        <v>26</v>
      </c>
      <c r="P577" s="24">
        <v>11.3</v>
      </c>
      <c r="Q577" s="24">
        <v>20.100000000000001</v>
      </c>
      <c r="R577" s="24">
        <v>23</v>
      </c>
      <c r="S577" s="24">
        <v>226.16</v>
      </c>
      <c r="T577" s="24">
        <v>1.78</v>
      </c>
      <c r="U577" s="24">
        <v>1080</v>
      </c>
      <c r="V577" s="24">
        <v>1920</v>
      </c>
      <c r="W577" s="24">
        <v>2.0739999999999998</v>
      </c>
      <c r="X577" s="23" t="s">
        <v>47</v>
      </c>
      <c r="Y577" s="23" t="s">
        <v>47</v>
      </c>
      <c r="Z577" s="24">
        <v>9169</v>
      </c>
      <c r="AA577" s="24">
        <v>60</v>
      </c>
      <c r="AB577" s="24">
        <v>178</v>
      </c>
      <c r="AC577" s="24">
        <v>178</v>
      </c>
      <c r="AD577" s="23" t="s">
        <v>28</v>
      </c>
      <c r="AE577" s="23" t="s">
        <v>23</v>
      </c>
      <c r="AF577" s="23" t="s">
        <v>11</v>
      </c>
      <c r="AG577" s="23" t="s">
        <v>26</v>
      </c>
      <c r="AH577" s="23" t="s">
        <v>26</v>
      </c>
      <c r="AI577" s="23" t="s">
        <v>12</v>
      </c>
      <c r="AJ577" s="23" t="s">
        <v>23</v>
      </c>
      <c r="AK577" s="23" t="s">
        <v>23</v>
      </c>
      <c r="AL577" s="23" t="s">
        <v>485</v>
      </c>
      <c r="AM577" s="23" t="s">
        <v>26</v>
      </c>
      <c r="AN577" s="23" t="s">
        <v>72</v>
      </c>
      <c r="AO577" s="23" t="s">
        <v>26</v>
      </c>
      <c r="AP577" s="23" t="s">
        <v>14</v>
      </c>
      <c r="AQ577" s="23" t="s">
        <v>26</v>
      </c>
      <c r="AR577" s="23"/>
      <c r="AS577" s="23" t="s">
        <v>485</v>
      </c>
      <c r="AT577" s="23" t="s">
        <v>26</v>
      </c>
      <c r="AU577" s="23" t="s">
        <v>63</v>
      </c>
      <c r="AV577" s="25" t="s">
        <v>26</v>
      </c>
      <c r="AW577" s="25" t="s">
        <v>26</v>
      </c>
      <c r="AX577" s="26">
        <v>23</v>
      </c>
      <c r="AY577" s="26">
        <v>226.16</v>
      </c>
      <c r="AZ577" s="25" t="s">
        <v>72</v>
      </c>
      <c r="BA577" s="25" t="s">
        <v>63</v>
      </c>
      <c r="BB577" s="23" t="s">
        <v>26</v>
      </c>
      <c r="BC577" s="23" t="s">
        <v>15</v>
      </c>
      <c r="BD577" s="23" t="s">
        <v>26</v>
      </c>
      <c r="BE577" s="23" t="s">
        <v>11</v>
      </c>
      <c r="BF577" s="23" t="s">
        <v>372</v>
      </c>
      <c r="BG577" s="23" t="s">
        <v>11</v>
      </c>
      <c r="BH577" s="23" t="s">
        <v>17</v>
      </c>
      <c r="BI577" s="23" t="s">
        <v>26</v>
      </c>
      <c r="BJ577" s="23"/>
      <c r="BK577" s="23" t="s">
        <v>11</v>
      </c>
      <c r="BL577" s="23" t="s">
        <v>11</v>
      </c>
      <c r="BM577" s="23" t="s">
        <v>11</v>
      </c>
      <c r="BN577" s="23"/>
      <c r="BO577" s="24">
        <v>0.1</v>
      </c>
      <c r="BP577" s="24">
        <v>296</v>
      </c>
      <c r="BQ577" s="24">
        <v>250</v>
      </c>
      <c r="BR577" s="24">
        <v>206</v>
      </c>
      <c r="BS577" s="24">
        <v>200</v>
      </c>
      <c r="BT577" s="23"/>
      <c r="BU577" s="23"/>
      <c r="BV577" s="24">
        <v>17.350000000000001</v>
      </c>
      <c r="BW577" s="24">
        <v>1.05</v>
      </c>
      <c r="BX577" s="23"/>
      <c r="BY577" s="24">
        <v>0.22</v>
      </c>
      <c r="BZ577" s="27">
        <v>1.05</v>
      </c>
      <c r="CA577" s="27">
        <v>0.22</v>
      </c>
      <c r="CB577" s="25"/>
      <c r="CC577" s="25"/>
      <c r="CD577" s="28">
        <v>17.53</v>
      </c>
      <c r="CE577" s="28">
        <v>1.1100000000000001</v>
      </c>
      <c r="CF577" s="25"/>
      <c r="CG577" s="28">
        <v>0.25</v>
      </c>
      <c r="CH577" s="28">
        <v>22.01</v>
      </c>
      <c r="CI577" s="28">
        <v>1.2</v>
      </c>
      <c r="CJ577" s="28">
        <v>0.5</v>
      </c>
      <c r="CK577" s="28">
        <v>0</v>
      </c>
      <c r="CL577" s="28">
        <v>0</v>
      </c>
      <c r="CM577" s="28">
        <v>0.5</v>
      </c>
      <c r="CN577" s="25"/>
      <c r="CO577" s="28">
        <v>0</v>
      </c>
      <c r="CP577" s="30" t="s">
        <v>5</v>
      </c>
      <c r="CQ577" s="8">
        <f t="shared" si="89"/>
        <v>9170.4987619384501</v>
      </c>
      <c r="CR577" s="8">
        <f t="shared" si="90"/>
        <v>24</v>
      </c>
      <c r="CS577" s="8">
        <f t="shared" si="91"/>
        <v>2.5</v>
      </c>
      <c r="CT577" s="8">
        <f t="shared" si="92"/>
        <v>30</v>
      </c>
      <c r="CU577" s="8">
        <f t="shared" si="93"/>
        <v>200</v>
      </c>
      <c r="CV577" s="10">
        <f t="shared" si="94"/>
        <v>66943.360000000001</v>
      </c>
      <c r="CW577" s="10">
        <f t="shared" si="97"/>
        <v>66.943359999999998</v>
      </c>
      <c r="CX577" s="8" t="str">
        <f t="shared" si="95"/>
        <v>No</v>
      </c>
      <c r="CY577" s="30" t="s">
        <v>11</v>
      </c>
      <c r="CZ577" s="30" t="s">
        <v>11</v>
      </c>
      <c r="DA577" s="31" t="s">
        <v>11</v>
      </c>
      <c r="DB577" s="31" t="s">
        <v>11</v>
      </c>
      <c r="DC577" s="8" t="str">
        <f t="shared" si="96"/>
        <v>No</v>
      </c>
      <c r="DD577" s="8" t="s">
        <v>11</v>
      </c>
      <c r="DE577" s="30" t="s">
        <v>11</v>
      </c>
      <c r="DF577" s="10">
        <f t="shared" si="98"/>
        <v>59.173799999999993</v>
      </c>
      <c r="DG577" s="9">
        <f>IF(S577&lt;Monitors!$H$4,(S577*Monitors!$I$4)+Monitors!$J$4,IF(S577&lt;Monitors!$H$5,(S577*Monitors!$I$5)+Monitors!$J$5,IF(S577&lt;Monitors!$H$6,(S577*Monitors!$I$6)+Monitors!$J$6,IF(S577&lt;Monitors!$H$7,(Monitors!$I$7*S577)+Monitors!$J$7,IF(S577&lt;Monitors!$H$8,(S577*Monitors!$I$8)+Monitors!$J$8,IF(S577&lt;Monitors!$H$9,(S577*Monitors!$I$9)+Monitors!$J$9,IF(S577&lt;Monitors!$H$10,(S577*Monitors!$I$10)+Monitors!$J$10,IF(S577&lt;Monitors!$H$11,(S577*Monitors!$I$11)+Monitors!$J$11,Monitors!$J$12))))))))</f>
        <v>38.872</v>
      </c>
      <c r="DH577" s="10">
        <f>$DF577-(Monitors!$B$4*'All Data'!$W577)</f>
        <v>46.460179999999994</v>
      </c>
      <c r="DI577" s="10">
        <f>IF($CX577="Yes",DH577-(Monitors!$E$4*(DG577+(Monitors!$B$4*'All Data'!$W577))),'All Data'!DH577)</f>
        <v>46.460179999999994</v>
      </c>
      <c r="DJ577" s="10">
        <f>IF(DD577="Yes",'All Data'!DI577-(DG577*Monitors!$C$4),'All Data'!DI577)</f>
        <v>46.460179999999994</v>
      </c>
      <c r="DK577" s="10">
        <f>IF($DE577="Yes",DJ577-(DG577*Monitors!$D$4),'All Data'!DJ577)</f>
        <v>46.460179999999994</v>
      </c>
      <c r="DL577" s="10">
        <f>IF($CZ577="Yes",DK577-Monitors!$C$7,'All Data'!DK577)</f>
        <v>46.460179999999994</v>
      </c>
      <c r="DM577" s="10">
        <f>IF($DA577="Yes",DL577-Monitors!$D$7,'All Data'!DL577)</f>
        <v>46.460179999999994</v>
      </c>
      <c r="DN577" s="10">
        <f>IF(DB577="Yes",DM577-((DG577+(W577*Monitors!$B$4))*Monitors!$F$4),'All Data'!DM577)</f>
        <v>46.460179999999994</v>
      </c>
      <c r="DO577" s="8" t="str">
        <f t="shared" si="99"/>
        <v>No</v>
      </c>
      <c r="DP577" s="10">
        <v>2.6777344000000003</v>
      </c>
      <c r="DQ577" s="10">
        <v>14.672265600000001</v>
      </c>
      <c r="DR577" s="10">
        <v>14.672265600000001</v>
      </c>
      <c r="DS577" s="9">
        <v>21.492010919520805</v>
      </c>
      <c r="DT577" s="9" t="s">
        <v>23</v>
      </c>
      <c r="DU577" s="14">
        <v>0</v>
      </c>
    </row>
    <row r="578" spans="1:125" ht="18" customHeight="1">
      <c r="A578" s="29">
        <v>577</v>
      </c>
      <c r="B578" s="29">
        <v>12</v>
      </c>
      <c r="C578" s="29">
        <v>765</v>
      </c>
      <c r="D578" s="21">
        <v>41117</v>
      </c>
      <c r="E578" s="21">
        <v>41421</v>
      </c>
      <c r="F578" s="21">
        <v>41425</v>
      </c>
      <c r="G578" s="20" t="s">
        <v>604</v>
      </c>
      <c r="H578" s="20" t="s">
        <v>611</v>
      </c>
      <c r="I578" s="22">
        <v>6</v>
      </c>
      <c r="J578" s="20" t="s">
        <v>5</v>
      </c>
      <c r="K578" s="20" t="s">
        <v>26</v>
      </c>
      <c r="L578" s="20" t="s">
        <v>27</v>
      </c>
      <c r="M578" s="23" t="s">
        <v>27</v>
      </c>
      <c r="N578" s="23" t="s">
        <v>7</v>
      </c>
      <c r="O578" s="23" t="s">
        <v>26</v>
      </c>
      <c r="P578" s="24">
        <v>11.5</v>
      </c>
      <c r="Q578" s="24">
        <v>20.5</v>
      </c>
      <c r="R578" s="24">
        <v>23.6</v>
      </c>
      <c r="S578" s="24">
        <v>236.8</v>
      </c>
      <c r="T578" s="24">
        <v>1.78</v>
      </c>
      <c r="U578" s="24">
        <v>1080</v>
      </c>
      <c r="V578" s="24">
        <v>1920</v>
      </c>
      <c r="W578" s="24">
        <v>2.0739999999999998</v>
      </c>
      <c r="X578" s="23" t="s">
        <v>47</v>
      </c>
      <c r="Y578" s="23" t="s">
        <v>47</v>
      </c>
      <c r="Z578" s="24">
        <v>6081</v>
      </c>
      <c r="AA578" s="24">
        <v>60</v>
      </c>
      <c r="AB578" s="24">
        <v>170</v>
      </c>
      <c r="AC578" s="24">
        <v>160</v>
      </c>
      <c r="AD578" s="23" t="s">
        <v>28</v>
      </c>
      <c r="AE578" s="23" t="s">
        <v>23</v>
      </c>
      <c r="AF578" s="23" t="s">
        <v>11</v>
      </c>
      <c r="AG578" s="23" t="s">
        <v>26</v>
      </c>
      <c r="AH578" s="23" t="s">
        <v>26</v>
      </c>
      <c r="AI578" s="23" t="s">
        <v>12</v>
      </c>
      <c r="AJ578" s="23" t="s">
        <v>11</v>
      </c>
      <c r="AK578" s="23" t="s">
        <v>23</v>
      </c>
      <c r="AL578" s="23" t="s">
        <v>25</v>
      </c>
      <c r="AM578" s="23" t="s">
        <v>364</v>
      </c>
      <c r="AN578" s="23" t="s">
        <v>14</v>
      </c>
      <c r="AO578" s="23" t="s">
        <v>26</v>
      </c>
      <c r="AP578" s="23" t="s">
        <v>36</v>
      </c>
      <c r="AQ578" s="23" t="s">
        <v>26</v>
      </c>
      <c r="AR578" s="23"/>
      <c r="AS578" s="23" t="s">
        <v>25</v>
      </c>
      <c r="AT578" s="23" t="s">
        <v>364</v>
      </c>
      <c r="AU578" s="23" t="s">
        <v>14</v>
      </c>
      <c r="AV578" s="25" t="s">
        <v>26</v>
      </c>
      <c r="AW578" s="25" t="s">
        <v>26</v>
      </c>
      <c r="AX578" s="26">
        <v>23.6</v>
      </c>
      <c r="AY578" s="26">
        <v>236.8</v>
      </c>
      <c r="AZ578" s="25" t="s">
        <v>14</v>
      </c>
      <c r="BA578" s="25" t="s">
        <v>14</v>
      </c>
      <c r="BB578" s="23" t="s">
        <v>26</v>
      </c>
      <c r="BC578" s="23" t="s">
        <v>15</v>
      </c>
      <c r="BD578" s="23" t="s">
        <v>26</v>
      </c>
      <c r="BE578" s="23" t="s">
        <v>11</v>
      </c>
      <c r="BF578" s="23" t="s">
        <v>612</v>
      </c>
      <c r="BG578" s="23" t="s">
        <v>11</v>
      </c>
      <c r="BH578" s="23" t="s">
        <v>17</v>
      </c>
      <c r="BI578" s="23" t="s">
        <v>26</v>
      </c>
      <c r="BJ578" s="23"/>
      <c r="BK578" s="23" t="s">
        <v>11</v>
      </c>
      <c r="BL578" s="23" t="s">
        <v>11</v>
      </c>
      <c r="BM578" s="23" t="s">
        <v>11</v>
      </c>
      <c r="BN578" s="23"/>
      <c r="BO578" s="24">
        <v>13</v>
      </c>
      <c r="BP578" s="24">
        <v>315.60000000000002</v>
      </c>
      <c r="BQ578" s="24">
        <v>300</v>
      </c>
      <c r="BR578" s="24">
        <v>272.7</v>
      </c>
      <c r="BS578" s="24">
        <v>200.3</v>
      </c>
      <c r="BT578" s="23"/>
      <c r="BU578" s="23"/>
      <c r="BV578" s="24">
        <v>17.36</v>
      </c>
      <c r="BW578" s="24">
        <v>0.37</v>
      </c>
      <c r="BX578" s="23"/>
      <c r="BY578" s="24">
        <v>0.22</v>
      </c>
      <c r="BZ578" s="27">
        <v>0.37</v>
      </c>
      <c r="CA578" s="27">
        <v>0.22</v>
      </c>
      <c r="CB578" s="25"/>
      <c r="CC578" s="25"/>
      <c r="CD578" s="28">
        <v>17.27</v>
      </c>
      <c r="CE578" s="28">
        <v>0.42</v>
      </c>
      <c r="CF578" s="25"/>
      <c r="CG578" s="28">
        <v>0.28000000000000003</v>
      </c>
      <c r="CH578" s="28">
        <v>22.65</v>
      </c>
      <c r="CI578" s="28">
        <v>0.5</v>
      </c>
      <c r="CJ578" s="28">
        <v>0.5</v>
      </c>
      <c r="CK578" s="28">
        <v>0</v>
      </c>
      <c r="CL578" s="28">
        <v>0</v>
      </c>
      <c r="CM578" s="28">
        <v>0.5</v>
      </c>
      <c r="CN578" s="25"/>
      <c r="CO578" s="28">
        <v>0</v>
      </c>
      <c r="CP578" s="30" t="s">
        <v>5</v>
      </c>
      <c r="CQ578" s="8">
        <f t="shared" ref="CQ578:CQ641" si="100">(W578*1000000)/S578</f>
        <v>8758.4459459459449</v>
      </c>
      <c r="CR578" s="8">
        <f t="shared" ref="CR578:CR641" si="101">IF($R578&lt;14,14,IF($R578&lt;16,16,IF($R578&lt;19,19,IF($R578&lt;20,20,IF($R578&lt;22,22,IF($R578&lt;24,24,IF($R578&lt;26,26,28)))))))</f>
        <v>24</v>
      </c>
      <c r="CS578" s="8">
        <f t="shared" ref="CS578:CS641" si="102">IF(W578&lt;=1.05,1.05,IF(W578&lt;=1.3,1.3,IF(W578&lt;=1.5,1.5,IF(W578&lt;=2,2,IF(W578&lt;=2.5,2.5,IF(W578&lt;=3.8,3.8,IF(W578&lt;=5,5,8)))))))</f>
        <v>2.5</v>
      </c>
      <c r="CT578" s="8">
        <f t="shared" ref="CT578:CT641" si="103">IF($R578&lt;30,30,IF($R578&lt;40,40,IF($R578&lt;50,50,IF($R578&lt;=60,60))))</f>
        <v>30</v>
      </c>
      <c r="CU578" s="8">
        <f t="shared" ref="CU578:CU641" si="104">IF(BP578&lt;200,100,IF(BP578&lt;300,200,IF(BP578&lt;400,300,IF(BP578&lt;500,400,IF(BP578&lt;600,500,IF(BP578&lt;700,600,IF(BP578&lt;800,700,IF(BP578&lt;900,800,900))))))))</f>
        <v>300</v>
      </c>
      <c r="CV578" s="10">
        <f t="shared" ref="CV578:CV641" si="105">($BP578*$S578)</f>
        <v>74734.080000000002</v>
      </c>
      <c r="CW578" s="10">
        <f t="shared" si="97"/>
        <v>74.734080000000006</v>
      </c>
      <c r="CX578" s="8" t="str">
        <f t="shared" ref="CX578:CX641" si="106">IF(AND(BL578="Yes",BM578="Yes"),"Yes","No")</f>
        <v>No</v>
      </c>
      <c r="CY578" s="30" t="s">
        <v>11</v>
      </c>
      <c r="CZ578" s="30" t="s">
        <v>11</v>
      </c>
      <c r="DA578" s="31" t="s">
        <v>11</v>
      </c>
      <c r="DB578" s="31" t="s">
        <v>11</v>
      </c>
      <c r="DC578" s="8" t="str">
        <f t="shared" ref="DC578:DC641" si="107">IF(AF578="Yes","Yes","No")</f>
        <v>No</v>
      </c>
      <c r="DD578" s="8" t="s">
        <v>11</v>
      </c>
      <c r="DE578" s="30" t="s">
        <v>11</v>
      </c>
      <c r="DF578" s="10">
        <f t="shared" si="98"/>
        <v>55.332539999999995</v>
      </c>
      <c r="DG578" s="9">
        <f>IF(S578&lt;Monitors!$H$4,(S578*Monitors!$I$4)+Monitors!$J$4,IF(S578&lt;Monitors!$H$5,(S578*Monitors!$I$5)+Monitors!$J$5,IF(S578&lt;Monitors!$H$6,(S578*Monitors!$I$6)+Monitors!$J$6,IF(S578&lt;Monitors!$H$7,(Monitors!$I$7*S578)+Monitors!$J$7,IF(S578&lt;Monitors!$H$8,(S578*Monitors!$I$8)+Monitors!$J$8,IF(S578&lt;Monitors!$H$9,(S578*Monitors!$I$9)+Monitors!$J$9,IF(S578&lt;Monitors!$H$10,(S578*Monitors!$I$10)+Monitors!$J$10,IF(S578&lt;Monitors!$H$11,(S578*Monitors!$I$11)+Monitors!$J$11,Monitors!$J$12))))))))</f>
        <v>40.360000000000007</v>
      </c>
      <c r="DH578" s="10">
        <f>$DF578-(Monitors!$B$4*'All Data'!$W578)</f>
        <v>42.618919999999996</v>
      </c>
      <c r="DI578" s="10">
        <f>IF($CX578="Yes",DH578-(Monitors!$E$4*(DG578+(Monitors!$B$4*'All Data'!$W578))),'All Data'!DH578)</f>
        <v>42.618919999999996</v>
      </c>
      <c r="DJ578" s="10">
        <f>IF(DD578="Yes",'All Data'!DI578-(DG578*Monitors!$C$4),'All Data'!DI578)</f>
        <v>42.618919999999996</v>
      </c>
      <c r="DK578" s="10">
        <f>IF($DE578="Yes",DJ578-(DG578*Monitors!$D$4),'All Data'!DJ578)</f>
        <v>42.618919999999996</v>
      </c>
      <c r="DL578" s="10">
        <f>IF($CZ578="Yes",DK578-Monitors!$C$7,'All Data'!DK578)</f>
        <v>42.618919999999996</v>
      </c>
      <c r="DM578" s="10">
        <f>IF($DA578="Yes",DL578-Monitors!$D$7,'All Data'!DL578)</f>
        <v>42.618919999999996</v>
      </c>
      <c r="DN578" s="10">
        <f>IF(DB578="Yes",DM578-((DG578+(W578*Monitors!$B$4))*Monitors!$F$4),'All Data'!DM578)</f>
        <v>42.618919999999996</v>
      </c>
      <c r="DO578" s="8" t="str">
        <f t="shared" si="99"/>
        <v>No</v>
      </c>
      <c r="DP578" s="10">
        <v>2.9893632000000001</v>
      </c>
      <c r="DQ578" s="10">
        <v>14.3706368</v>
      </c>
      <c r="DR578" s="10">
        <v>14.3706368</v>
      </c>
      <c r="DS578" s="9">
        <v>22.486645478379423</v>
      </c>
      <c r="DT578" s="9" t="s">
        <v>23</v>
      </c>
      <c r="DU578" s="14">
        <v>0</v>
      </c>
    </row>
    <row r="579" spans="1:125" ht="18" customHeight="1">
      <c r="A579" s="29">
        <v>578</v>
      </c>
      <c r="B579" s="29">
        <v>4</v>
      </c>
      <c r="C579" s="29">
        <v>976</v>
      </c>
      <c r="D579" s="21">
        <v>41514</v>
      </c>
      <c r="E579" s="21">
        <v>41453</v>
      </c>
      <c r="F579" s="21">
        <v>41456</v>
      </c>
      <c r="G579" s="20" t="s">
        <v>4</v>
      </c>
      <c r="H579" s="20" t="s">
        <v>436</v>
      </c>
      <c r="I579" s="22">
        <v>6</v>
      </c>
      <c r="J579" s="20" t="s">
        <v>5</v>
      </c>
      <c r="K579" s="20"/>
      <c r="L579" s="20" t="s">
        <v>49</v>
      </c>
      <c r="M579" s="23"/>
      <c r="N579" s="23" t="s">
        <v>7</v>
      </c>
      <c r="O579" s="23"/>
      <c r="P579" s="24">
        <v>11.3</v>
      </c>
      <c r="Q579" s="24">
        <v>20</v>
      </c>
      <c r="R579" s="24">
        <v>23</v>
      </c>
      <c r="S579" s="24">
        <v>226.1</v>
      </c>
      <c r="T579" s="24">
        <v>1.78</v>
      </c>
      <c r="U579" s="24">
        <v>1080</v>
      </c>
      <c r="V579" s="24">
        <v>1920</v>
      </c>
      <c r="W579" s="24">
        <v>2.0739999999999998</v>
      </c>
      <c r="X579" s="23" t="s">
        <v>47</v>
      </c>
      <c r="Y579" s="23" t="s">
        <v>47</v>
      </c>
      <c r="Z579" s="24">
        <v>9173</v>
      </c>
      <c r="AA579" s="24">
        <v>60</v>
      </c>
      <c r="AB579" s="24">
        <v>178</v>
      </c>
      <c r="AC579" s="24">
        <v>178</v>
      </c>
      <c r="AD579" s="23" t="s">
        <v>10</v>
      </c>
      <c r="AE579" s="23" t="s">
        <v>11</v>
      </c>
      <c r="AF579" s="23" t="s">
        <v>11</v>
      </c>
      <c r="AG579" s="23"/>
      <c r="AH579" s="23"/>
      <c r="AI579" s="23" t="s">
        <v>12</v>
      </c>
      <c r="AJ579" s="23" t="s">
        <v>23</v>
      </c>
      <c r="AK579" s="23" t="s">
        <v>23</v>
      </c>
      <c r="AL579" s="23" t="s">
        <v>276</v>
      </c>
      <c r="AM579" s="23"/>
      <c r="AN579" s="23" t="s">
        <v>72</v>
      </c>
      <c r="AO579" s="23"/>
      <c r="AP579" s="23" t="s">
        <v>14</v>
      </c>
      <c r="AQ579" s="23"/>
      <c r="AR579" s="23"/>
      <c r="AS579" s="23" t="s">
        <v>276</v>
      </c>
      <c r="AT579" s="23"/>
      <c r="AU579" s="23" t="s">
        <v>63</v>
      </c>
      <c r="AV579" s="25"/>
      <c r="AW579" s="25"/>
      <c r="AX579" s="26">
        <v>23</v>
      </c>
      <c r="AY579" s="26">
        <v>226.1</v>
      </c>
      <c r="AZ579" s="25" t="s">
        <v>72</v>
      </c>
      <c r="BA579" s="25" t="s">
        <v>63</v>
      </c>
      <c r="BB579" s="23"/>
      <c r="BC579" s="23" t="s">
        <v>15</v>
      </c>
      <c r="BD579" s="23"/>
      <c r="BE579" s="23" t="s">
        <v>11</v>
      </c>
      <c r="BF579" s="23" t="s">
        <v>165</v>
      </c>
      <c r="BG579" s="23" t="s">
        <v>11</v>
      </c>
      <c r="BH579" s="23" t="s">
        <v>17</v>
      </c>
      <c r="BI579" s="23"/>
      <c r="BJ579" s="23" t="s">
        <v>18</v>
      </c>
      <c r="BK579" s="23" t="s">
        <v>11</v>
      </c>
      <c r="BL579" s="23" t="s">
        <v>11</v>
      </c>
      <c r="BM579" s="23"/>
      <c r="BN579" s="23"/>
      <c r="BO579" s="24">
        <v>0</v>
      </c>
      <c r="BP579" s="24">
        <v>305.8</v>
      </c>
      <c r="BQ579" s="24">
        <v>300</v>
      </c>
      <c r="BR579" s="24">
        <v>199.3</v>
      </c>
      <c r="BS579" s="24">
        <v>201.5</v>
      </c>
      <c r="BT579" s="23"/>
      <c r="BU579" s="23"/>
      <c r="BV579" s="24">
        <v>17.399999999999999</v>
      </c>
      <c r="BW579" s="24">
        <v>0.47</v>
      </c>
      <c r="BX579" s="24">
        <v>0.21</v>
      </c>
      <c r="BY579" s="24">
        <v>0.19</v>
      </c>
      <c r="BZ579" s="27">
        <v>0.47</v>
      </c>
      <c r="CA579" s="27">
        <v>0.19</v>
      </c>
      <c r="CB579" s="25"/>
      <c r="CC579" s="25"/>
      <c r="CD579" s="28">
        <v>17.5</v>
      </c>
      <c r="CE579" s="28">
        <v>0.52</v>
      </c>
      <c r="CF579" s="28">
        <v>0.26</v>
      </c>
      <c r="CG579" s="28">
        <v>0.24</v>
      </c>
      <c r="CH579" s="28">
        <v>22</v>
      </c>
      <c r="CI579" s="28">
        <v>1.2</v>
      </c>
      <c r="CJ579" s="28">
        <v>0.5</v>
      </c>
      <c r="CK579" s="25"/>
      <c r="CL579" s="25"/>
      <c r="CM579" s="28">
        <v>0.4</v>
      </c>
      <c r="CN579" s="25"/>
      <c r="CO579" s="28">
        <v>0</v>
      </c>
      <c r="CP579" s="30" t="s">
        <v>5</v>
      </c>
      <c r="CQ579" s="8">
        <f t="shared" si="100"/>
        <v>9172.9323308270668</v>
      </c>
      <c r="CR579" s="8">
        <f t="shared" si="101"/>
        <v>24</v>
      </c>
      <c r="CS579" s="8">
        <f t="shared" si="102"/>
        <v>2.5</v>
      </c>
      <c r="CT579" s="8">
        <f t="shared" si="103"/>
        <v>30</v>
      </c>
      <c r="CU579" s="8">
        <f t="shared" si="104"/>
        <v>300</v>
      </c>
      <c r="CV579" s="10">
        <f t="shared" si="105"/>
        <v>69141.38</v>
      </c>
      <c r="CW579" s="10">
        <f t="shared" ref="CW579:CW642" si="108">CV579/1000</f>
        <v>69.141379999999998</v>
      </c>
      <c r="CX579" s="8" t="str">
        <f t="shared" si="106"/>
        <v>No</v>
      </c>
      <c r="CY579" s="30" t="s">
        <v>11</v>
      </c>
      <c r="CZ579" s="30" t="s">
        <v>11</v>
      </c>
      <c r="DA579" s="31" t="s">
        <v>11</v>
      </c>
      <c r="DB579" s="31" t="s">
        <v>11</v>
      </c>
      <c r="DC579" s="8" t="str">
        <f t="shared" si="107"/>
        <v>No</v>
      </c>
      <c r="DD579" s="8" t="s">
        <v>11</v>
      </c>
      <c r="DE579" s="30" t="s">
        <v>11</v>
      </c>
      <c r="DF579" s="10">
        <f t="shared" ref="DF579:DF642" si="109">((BV579*0.35)+(BW579*0.65))*(365*24)/1000</f>
        <v>56.024579999999993</v>
      </c>
      <c r="DG579" s="9">
        <f>IF(S579&lt;Monitors!$H$4,(S579*Monitors!$I$4)+Monitors!$J$4,IF(S579&lt;Monitors!$H$5,(S579*Monitors!$I$5)+Monitors!$J$5,IF(S579&lt;Monitors!$H$6,(S579*Monitors!$I$6)+Monitors!$J$6,IF(S579&lt;Monitors!$H$7,(Monitors!$I$7*S579)+Monitors!$J$7,IF(S579&lt;Monitors!$H$8,(S579*Monitors!$I$8)+Monitors!$J$8,IF(S579&lt;Monitors!$H$9,(S579*Monitors!$I$9)+Monitors!$J$9,IF(S579&lt;Monitors!$H$10,(S579*Monitors!$I$10)+Monitors!$J$10,IF(S579&lt;Monitors!$H$11,(S579*Monitors!$I$11)+Monitors!$J$11,Monitors!$J$12))))))))</f>
        <v>38.869999999999997</v>
      </c>
      <c r="DH579" s="10">
        <f>$DF579-(Monitors!$B$4*'All Data'!$W579)</f>
        <v>43.310959999999994</v>
      </c>
      <c r="DI579" s="10">
        <f>IF($CX579="Yes",DH579-(Monitors!$E$4*(DG579+(Monitors!$B$4*'All Data'!$W579))),'All Data'!DH579)</f>
        <v>43.310959999999994</v>
      </c>
      <c r="DJ579" s="10">
        <f>IF(DD579="Yes",'All Data'!DI579-(DG579*Monitors!$C$4),'All Data'!DI579)</f>
        <v>43.310959999999994</v>
      </c>
      <c r="DK579" s="10">
        <f>IF($DE579="Yes",DJ579-(DG579*Monitors!$D$4),'All Data'!DJ579)</f>
        <v>43.310959999999994</v>
      </c>
      <c r="DL579" s="10">
        <f>IF($CZ579="Yes",DK579-Monitors!$C$7,'All Data'!DK579)</f>
        <v>43.310959999999994</v>
      </c>
      <c r="DM579" s="10">
        <f>IF($DA579="Yes",DL579-Monitors!$D$7,'All Data'!DL579)</f>
        <v>43.310959999999994</v>
      </c>
      <c r="DN579" s="10">
        <f>IF(DB579="Yes",DM579-((DG579+(W579*Monitors!$B$4))*Monitors!$F$4),'All Data'!DM579)</f>
        <v>43.310959999999994</v>
      </c>
      <c r="DO579" s="8" t="str">
        <f t="shared" ref="DO579:DO642" si="110">IF(DN579&lt;=DG579,"Yes","No")</f>
        <v>No</v>
      </c>
      <c r="DP579" s="10">
        <v>2.7656552000000003</v>
      </c>
      <c r="DQ579" s="10">
        <v>14.634344799999997</v>
      </c>
      <c r="DR579" s="10">
        <v>14.634344799999997</v>
      </c>
      <c r="DS579" s="9">
        <v>21.486395692127946</v>
      </c>
      <c r="DT579" s="9" t="s">
        <v>23</v>
      </c>
      <c r="DU579" s="14">
        <v>0</v>
      </c>
    </row>
    <row r="580" spans="1:125" ht="18" customHeight="1">
      <c r="A580" s="29">
        <v>579</v>
      </c>
      <c r="B580" s="29">
        <v>47</v>
      </c>
      <c r="C580" s="29">
        <v>81</v>
      </c>
      <c r="D580" s="21">
        <v>41338</v>
      </c>
      <c r="E580" s="21">
        <v>41345</v>
      </c>
      <c r="F580" s="21">
        <v>41347</v>
      </c>
      <c r="G580" s="20" t="s">
        <v>4</v>
      </c>
      <c r="H580" s="20" t="s">
        <v>26</v>
      </c>
      <c r="I580" s="22">
        <v>6</v>
      </c>
      <c r="J580" s="20" t="s">
        <v>5</v>
      </c>
      <c r="K580" s="20" t="s">
        <v>26</v>
      </c>
      <c r="L580" s="20" t="s">
        <v>27</v>
      </c>
      <c r="M580" s="23" t="s">
        <v>27</v>
      </c>
      <c r="N580" s="23" t="s">
        <v>7</v>
      </c>
      <c r="O580" s="23" t="s">
        <v>26</v>
      </c>
      <c r="P580" s="24">
        <v>10.5</v>
      </c>
      <c r="Q580" s="24">
        <v>18.7</v>
      </c>
      <c r="R580" s="24">
        <v>21.5</v>
      </c>
      <c r="S580" s="24">
        <v>197.47</v>
      </c>
      <c r="T580" s="24">
        <v>1.78</v>
      </c>
      <c r="U580" s="24">
        <v>1080</v>
      </c>
      <c r="V580" s="24">
        <v>1920</v>
      </c>
      <c r="W580" s="24">
        <v>2.0739999999999998</v>
      </c>
      <c r="X580" s="23" t="s">
        <v>47</v>
      </c>
      <c r="Y580" s="23" t="s">
        <v>47</v>
      </c>
      <c r="Z580" s="24">
        <v>10501</v>
      </c>
      <c r="AA580" s="24">
        <v>60</v>
      </c>
      <c r="AB580" s="24">
        <v>170</v>
      </c>
      <c r="AC580" s="24">
        <v>160</v>
      </c>
      <c r="AD580" s="23" t="s">
        <v>300</v>
      </c>
      <c r="AE580" s="23" t="s">
        <v>23</v>
      </c>
      <c r="AF580" s="23" t="s">
        <v>11</v>
      </c>
      <c r="AG580" s="23" t="s">
        <v>26</v>
      </c>
      <c r="AH580" s="23" t="s">
        <v>26</v>
      </c>
      <c r="AI580" s="23" t="s">
        <v>34</v>
      </c>
      <c r="AJ580" s="23" t="s">
        <v>23</v>
      </c>
      <c r="AK580" s="23" t="s">
        <v>23</v>
      </c>
      <c r="AL580" s="23" t="s">
        <v>51</v>
      </c>
      <c r="AM580" s="23" t="s">
        <v>978</v>
      </c>
      <c r="AN580" s="23" t="s">
        <v>14</v>
      </c>
      <c r="AO580" s="23" t="s">
        <v>14</v>
      </c>
      <c r="AP580" s="23" t="s">
        <v>36</v>
      </c>
      <c r="AQ580" s="23" t="s">
        <v>14</v>
      </c>
      <c r="AR580" s="23"/>
      <c r="AS580" s="23" t="s">
        <v>51</v>
      </c>
      <c r="AT580" s="23" t="s">
        <v>978</v>
      </c>
      <c r="AU580" s="23" t="s">
        <v>14</v>
      </c>
      <c r="AV580" s="25" t="s">
        <v>14</v>
      </c>
      <c r="AW580" s="25" t="s">
        <v>14</v>
      </c>
      <c r="AX580" s="26">
        <v>21.5</v>
      </c>
      <c r="AY580" s="26">
        <v>197.47</v>
      </c>
      <c r="AZ580" s="25" t="s">
        <v>14</v>
      </c>
      <c r="BA580" s="25" t="s">
        <v>14</v>
      </c>
      <c r="BB580" s="23" t="s">
        <v>14</v>
      </c>
      <c r="BC580" s="23" t="s">
        <v>15</v>
      </c>
      <c r="BD580" s="23" t="s">
        <v>14</v>
      </c>
      <c r="BE580" s="23" t="s">
        <v>11</v>
      </c>
      <c r="BF580" s="23" t="s">
        <v>55</v>
      </c>
      <c r="BG580" s="23" t="s">
        <v>11</v>
      </c>
      <c r="BH580" s="23" t="s">
        <v>17</v>
      </c>
      <c r="BI580" s="23" t="s">
        <v>14</v>
      </c>
      <c r="BJ580" s="23"/>
      <c r="BK580" s="23" t="s">
        <v>11</v>
      </c>
      <c r="BL580" s="23" t="s">
        <v>11</v>
      </c>
      <c r="BM580" s="23" t="s">
        <v>11</v>
      </c>
      <c r="BN580" s="23"/>
      <c r="BO580" s="24">
        <v>28.6</v>
      </c>
      <c r="BP580" s="24">
        <v>256.3</v>
      </c>
      <c r="BQ580" s="24">
        <v>250</v>
      </c>
      <c r="BR580" s="23"/>
      <c r="BS580" s="24">
        <v>200</v>
      </c>
      <c r="BT580" s="23"/>
      <c r="BU580" s="23"/>
      <c r="BV580" s="24">
        <v>17.420000000000002</v>
      </c>
      <c r="BW580" s="24">
        <v>0.34</v>
      </c>
      <c r="BX580" s="23"/>
      <c r="BY580" s="24">
        <v>0.27</v>
      </c>
      <c r="BZ580" s="27">
        <v>0.34</v>
      </c>
      <c r="CA580" s="27">
        <v>0.27</v>
      </c>
      <c r="CB580" s="25"/>
      <c r="CC580" s="25"/>
      <c r="CD580" s="28">
        <v>17.27</v>
      </c>
      <c r="CE580" s="28">
        <v>0.37</v>
      </c>
      <c r="CF580" s="25"/>
      <c r="CG580" s="28">
        <v>0.28999999999999998</v>
      </c>
      <c r="CH580" s="28">
        <v>21.08</v>
      </c>
      <c r="CI580" s="28">
        <v>0.5</v>
      </c>
      <c r="CJ580" s="28">
        <v>0.5</v>
      </c>
      <c r="CK580" s="28">
        <v>0</v>
      </c>
      <c r="CL580" s="28">
        <v>0</v>
      </c>
      <c r="CM580" s="28">
        <v>0.5</v>
      </c>
      <c r="CN580" s="25"/>
      <c r="CO580" s="28">
        <v>0</v>
      </c>
      <c r="CP580" s="30" t="s">
        <v>5</v>
      </c>
      <c r="CQ580" s="8">
        <f t="shared" si="100"/>
        <v>10502.861194105433</v>
      </c>
      <c r="CR580" s="8">
        <f t="shared" si="101"/>
        <v>22</v>
      </c>
      <c r="CS580" s="8">
        <f t="shared" si="102"/>
        <v>2.5</v>
      </c>
      <c r="CT580" s="8">
        <f t="shared" si="103"/>
        <v>30</v>
      </c>
      <c r="CU580" s="8">
        <f t="shared" si="104"/>
        <v>200</v>
      </c>
      <c r="CV580" s="10">
        <f t="shared" si="105"/>
        <v>50611.561000000002</v>
      </c>
      <c r="CW580" s="10">
        <f t="shared" si="108"/>
        <v>50.611561000000002</v>
      </c>
      <c r="CX580" s="8" t="str">
        <f t="shared" si="106"/>
        <v>No</v>
      </c>
      <c r="CY580" s="30" t="s">
        <v>11</v>
      </c>
      <c r="CZ580" s="30" t="s">
        <v>11</v>
      </c>
      <c r="DA580" s="31" t="s">
        <v>11</v>
      </c>
      <c r="DB580" s="31" t="s">
        <v>11</v>
      </c>
      <c r="DC580" s="8" t="str">
        <f t="shared" si="107"/>
        <v>No</v>
      </c>
      <c r="DD580" s="8" t="s">
        <v>11</v>
      </c>
      <c r="DE580" s="30" t="s">
        <v>11</v>
      </c>
      <c r="DF580" s="10">
        <f t="shared" si="109"/>
        <v>55.345680000000009</v>
      </c>
      <c r="DG580" s="9">
        <f>IF(S580&lt;Monitors!$H$4,(S580*Monitors!$I$4)+Monitors!$J$4,IF(S580&lt;Monitors!$H$5,(S580*Monitors!$I$5)+Monitors!$J$5,IF(S580&lt;Monitors!$H$6,(S580*Monitors!$I$6)+Monitors!$J$6,IF(S580&lt;Monitors!$H$7,(Monitors!$I$7*S580)+Monitors!$J$7,IF(S580&lt;Monitors!$H$8,(S580*Monitors!$I$8)+Monitors!$J$8,IF(S580&lt;Monitors!$H$9,(S580*Monitors!$I$9)+Monitors!$J$9,IF(S580&lt;Monitors!$H$10,(S580*Monitors!$I$10)+Monitors!$J$10,IF(S580&lt;Monitors!$H$11,(S580*Monitors!$I$11)+Monitors!$J$11,Monitors!$J$12))))))))</f>
        <v>37.8735</v>
      </c>
      <c r="DH580" s="10">
        <f>$DF580-(Monitors!$B$4*'All Data'!$W580)</f>
        <v>42.63206000000001</v>
      </c>
      <c r="DI580" s="10">
        <f>IF($CX580="Yes",DH580-(Monitors!$E$4*(DG580+(Monitors!$B$4*'All Data'!$W580))),'All Data'!DH580)</f>
        <v>42.63206000000001</v>
      </c>
      <c r="DJ580" s="10">
        <f>IF(DD580="Yes",'All Data'!DI580-(DG580*Monitors!$C$4),'All Data'!DI580)</f>
        <v>42.63206000000001</v>
      </c>
      <c r="DK580" s="10">
        <f>IF($DE580="Yes",DJ580-(DG580*Monitors!$D$4),'All Data'!DJ580)</f>
        <v>42.63206000000001</v>
      </c>
      <c r="DL580" s="10">
        <f>IF($CZ580="Yes",DK580-Monitors!$C$7,'All Data'!DK580)</f>
        <v>42.63206000000001</v>
      </c>
      <c r="DM580" s="10">
        <f>IF($DA580="Yes",DL580-Monitors!$D$7,'All Data'!DL580)</f>
        <v>42.63206000000001</v>
      </c>
      <c r="DN580" s="10">
        <f>IF(DB580="Yes",DM580-((DG580+(W580*Monitors!$B$4))*Monitors!$F$4),'All Data'!DM580)</f>
        <v>42.63206000000001</v>
      </c>
      <c r="DO580" s="8" t="str">
        <f t="shared" si="110"/>
        <v>No</v>
      </c>
      <c r="DP580" s="10">
        <v>2.0244624400000002</v>
      </c>
      <c r="DQ580" s="10">
        <v>15.395537560000001</v>
      </c>
      <c r="DR580" s="10">
        <v>15.395537560000001</v>
      </c>
      <c r="DS580" s="9">
        <v>18.799440509670482</v>
      </c>
      <c r="DT580" s="9" t="s">
        <v>23</v>
      </c>
      <c r="DU580" s="14">
        <v>0</v>
      </c>
    </row>
    <row r="581" spans="1:125" ht="18" customHeight="1">
      <c r="A581" s="29">
        <v>580</v>
      </c>
      <c r="B581" s="29">
        <v>26</v>
      </c>
      <c r="C581" s="29">
        <v>941</v>
      </c>
      <c r="D581" s="21">
        <v>41820</v>
      </c>
      <c r="E581" s="21">
        <v>42068</v>
      </c>
      <c r="F581" s="21">
        <v>42069</v>
      </c>
      <c r="G581" s="20" t="s">
        <v>4</v>
      </c>
      <c r="H581" s="20" t="s">
        <v>26</v>
      </c>
      <c r="I581" s="22">
        <v>6</v>
      </c>
      <c r="J581" s="20" t="s">
        <v>5</v>
      </c>
      <c r="K581" s="20" t="s">
        <v>26</v>
      </c>
      <c r="L581" s="20" t="s">
        <v>27</v>
      </c>
      <c r="M581" s="23" t="s">
        <v>27</v>
      </c>
      <c r="N581" s="23" t="s">
        <v>7</v>
      </c>
      <c r="O581" s="23" t="s">
        <v>26</v>
      </c>
      <c r="P581" s="24">
        <v>10.6</v>
      </c>
      <c r="Q581" s="24">
        <v>13.3</v>
      </c>
      <c r="R581" s="24">
        <v>17</v>
      </c>
      <c r="S581" s="24">
        <v>141.55000000000001</v>
      </c>
      <c r="T581" s="24">
        <v>1.33</v>
      </c>
      <c r="U581" s="24">
        <v>1024</v>
      </c>
      <c r="V581" s="24">
        <v>1280</v>
      </c>
      <c r="W581" s="24">
        <v>1.3109999999999999</v>
      </c>
      <c r="X581" s="23" t="s">
        <v>21</v>
      </c>
      <c r="Y581" s="23" t="s">
        <v>21</v>
      </c>
      <c r="Z581" s="24">
        <v>9297</v>
      </c>
      <c r="AA581" s="24">
        <v>60</v>
      </c>
      <c r="AB581" s="24">
        <v>170</v>
      </c>
      <c r="AC581" s="24">
        <v>160</v>
      </c>
      <c r="AD581" s="23" t="s">
        <v>73</v>
      </c>
      <c r="AE581" s="23" t="s">
        <v>23</v>
      </c>
      <c r="AF581" s="23" t="s">
        <v>11</v>
      </c>
      <c r="AG581" s="23" t="s">
        <v>26</v>
      </c>
      <c r="AH581" s="23" t="s">
        <v>26</v>
      </c>
      <c r="AI581" s="23" t="s">
        <v>12</v>
      </c>
      <c r="AJ581" s="23" t="s">
        <v>11</v>
      </c>
      <c r="AK581" s="23" t="s">
        <v>23</v>
      </c>
      <c r="AL581" s="23" t="s">
        <v>13</v>
      </c>
      <c r="AM581" s="23" t="s">
        <v>14</v>
      </c>
      <c r="AN581" s="23" t="s">
        <v>14</v>
      </c>
      <c r="AO581" s="23" t="s">
        <v>14</v>
      </c>
      <c r="AP581" s="23" t="s">
        <v>14</v>
      </c>
      <c r="AQ581" s="23" t="s">
        <v>14</v>
      </c>
      <c r="AR581" s="23"/>
      <c r="AS581" s="23" t="s">
        <v>13</v>
      </c>
      <c r="AT581" s="23" t="s">
        <v>14</v>
      </c>
      <c r="AU581" s="23" t="s">
        <v>14</v>
      </c>
      <c r="AV581" s="25" t="s">
        <v>14</v>
      </c>
      <c r="AW581" s="25" t="s">
        <v>14</v>
      </c>
      <c r="AX581" s="26">
        <v>17</v>
      </c>
      <c r="AY581" s="26">
        <v>141.55000000000001</v>
      </c>
      <c r="AZ581" s="25" t="s">
        <v>14</v>
      </c>
      <c r="BA581" s="25" t="s">
        <v>14</v>
      </c>
      <c r="BB581" s="23" t="s">
        <v>14</v>
      </c>
      <c r="BC581" s="23" t="s">
        <v>15</v>
      </c>
      <c r="BD581" s="23" t="s">
        <v>14</v>
      </c>
      <c r="BE581" s="23" t="s">
        <v>11</v>
      </c>
      <c r="BF581" s="23" t="s">
        <v>992</v>
      </c>
      <c r="BG581" s="23" t="s">
        <v>11</v>
      </c>
      <c r="BH581" s="23" t="s">
        <v>17</v>
      </c>
      <c r="BI581" s="23" t="s">
        <v>14</v>
      </c>
      <c r="BJ581" s="23"/>
      <c r="BK581" s="23" t="s">
        <v>11</v>
      </c>
      <c r="BL581" s="23" t="s">
        <v>11</v>
      </c>
      <c r="BM581" s="23" t="s">
        <v>11</v>
      </c>
      <c r="BN581" s="23"/>
      <c r="BO581" s="24">
        <v>13.9</v>
      </c>
      <c r="BP581" s="24">
        <v>260</v>
      </c>
      <c r="BQ581" s="24">
        <v>250</v>
      </c>
      <c r="BR581" s="24">
        <v>200</v>
      </c>
      <c r="BS581" s="24">
        <v>200</v>
      </c>
      <c r="BT581" s="23"/>
      <c r="BU581" s="23"/>
      <c r="BV581" s="24">
        <v>9.26</v>
      </c>
      <c r="BW581" s="24">
        <v>0.13</v>
      </c>
      <c r="BX581" s="23"/>
      <c r="BY581" s="24">
        <v>0.12</v>
      </c>
      <c r="BZ581" s="27">
        <v>0.13</v>
      </c>
      <c r="CA581" s="27">
        <v>0.12</v>
      </c>
      <c r="CB581" s="25"/>
      <c r="CC581" s="25"/>
      <c r="CD581" s="28">
        <v>9.4</v>
      </c>
      <c r="CE581" s="28">
        <v>0.16</v>
      </c>
      <c r="CF581" s="25"/>
      <c r="CG581" s="28">
        <v>0.16</v>
      </c>
      <c r="CH581" s="28">
        <v>21.23</v>
      </c>
      <c r="CI581" s="28">
        <v>0.5</v>
      </c>
      <c r="CJ581" s="28">
        <v>0.5</v>
      </c>
      <c r="CK581" s="25"/>
      <c r="CL581" s="28">
        <v>0</v>
      </c>
      <c r="CM581" s="28">
        <v>0.5</v>
      </c>
      <c r="CN581" s="25"/>
      <c r="CO581" s="28">
        <v>0</v>
      </c>
      <c r="CP581" s="30" t="s">
        <v>5</v>
      </c>
      <c r="CQ581" s="8">
        <f t="shared" si="100"/>
        <v>9261.7449664429514</v>
      </c>
      <c r="CR581" s="8">
        <f t="shared" si="101"/>
        <v>19</v>
      </c>
      <c r="CS581" s="8">
        <f t="shared" si="102"/>
        <v>1.5</v>
      </c>
      <c r="CT581" s="8">
        <f t="shared" si="103"/>
        <v>30</v>
      </c>
      <c r="CU581" s="8">
        <f t="shared" si="104"/>
        <v>200</v>
      </c>
      <c r="CV581" s="10">
        <f t="shared" si="105"/>
        <v>36803</v>
      </c>
      <c r="CW581" s="10">
        <f t="shared" si="108"/>
        <v>36.802999999999997</v>
      </c>
      <c r="CX581" s="8" t="str">
        <f t="shared" si="106"/>
        <v>No</v>
      </c>
      <c r="CY581" s="30" t="s">
        <v>11</v>
      </c>
      <c r="CZ581" s="30" t="s">
        <v>11</v>
      </c>
      <c r="DA581" s="31" t="s">
        <v>11</v>
      </c>
      <c r="DB581" s="31" t="s">
        <v>11</v>
      </c>
      <c r="DC581" s="8" t="str">
        <f t="shared" si="107"/>
        <v>No</v>
      </c>
      <c r="DD581" s="8" t="s">
        <v>11</v>
      </c>
      <c r="DE581" s="30" t="s">
        <v>11</v>
      </c>
      <c r="DF581" s="10">
        <f t="shared" si="109"/>
        <v>29.131379999999993</v>
      </c>
      <c r="DG581" s="9">
        <f>IF(S581&lt;Monitors!$H$4,(S581*Monitors!$I$4)+Monitors!$J$4,IF(S581&lt;Monitors!$H$5,(S581*Monitors!$I$5)+Monitors!$J$5,IF(S581&lt;Monitors!$H$6,(S581*Monitors!$I$6)+Monitors!$J$6,IF(S581&lt;Monitors!$H$7,(Monitors!$I$7*S581)+Monitors!$J$7,IF(S581&lt;Monitors!$H$8,(S581*Monitors!$I$8)+Monitors!$J$8,IF(S581&lt;Monitors!$H$9,(S581*Monitors!$I$9)+Monitors!$J$9,IF(S581&lt;Monitors!$H$10,(S581*Monitors!$I$10)+Monitors!$J$10,IF(S581&lt;Monitors!$H$11,(S581*Monitors!$I$11)+Monitors!$J$11,Monitors!$J$12))))))))</f>
        <v>24.940625000000011</v>
      </c>
      <c r="DH581" s="10">
        <f>$DF581-(Monitors!$B$4*'All Data'!$W581)</f>
        <v>21.094949999999994</v>
      </c>
      <c r="DI581" s="10">
        <f>IF($CX581="Yes",DH581-(Monitors!$E$4*(DG581+(Monitors!$B$4*'All Data'!$W581))),'All Data'!DH581)</f>
        <v>21.094949999999994</v>
      </c>
      <c r="DJ581" s="10">
        <f>IF(DD581="Yes",'All Data'!DI581-(DG581*Monitors!$C$4),'All Data'!DI581)</f>
        <v>21.094949999999994</v>
      </c>
      <c r="DK581" s="10">
        <f>IF($DE581="Yes",DJ581-(DG581*Monitors!$D$4),'All Data'!DJ581)</f>
        <v>21.094949999999994</v>
      </c>
      <c r="DL581" s="10">
        <f>IF($CZ581="Yes",DK581-Monitors!$C$7,'All Data'!DK581)</f>
        <v>21.094949999999994</v>
      </c>
      <c r="DM581" s="10">
        <f>IF($DA581="Yes",DL581-Monitors!$D$7,'All Data'!DL581)</f>
        <v>21.094949999999994</v>
      </c>
      <c r="DN581" s="10">
        <f>IF(DB581="Yes",DM581-((DG581+(W581*Monitors!$B$4))*Monitors!$F$4),'All Data'!DM581)</f>
        <v>21.094949999999994</v>
      </c>
      <c r="DO581" s="8" t="str">
        <f t="shared" si="110"/>
        <v>Yes</v>
      </c>
      <c r="DP581" s="10">
        <v>1.4721200000000001</v>
      </c>
      <c r="DQ581" s="10">
        <v>7.7878799999999995</v>
      </c>
      <c r="DR581" s="10">
        <v>7.7878799999999995</v>
      </c>
      <c r="DS581" s="9">
        <v>13.515543704937274</v>
      </c>
      <c r="DT581" s="9" t="s">
        <v>23</v>
      </c>
      <c r="DU581" s="14">
        <v>0</v>
      </c>
    </row>
    <row r="582" spans="1:125" ht="18" customHeight="1">
      <c r="A582" s="29">
        <v>581</v>
      </c>
      <c r="B582" s="29">
        <v>26</v>
      </c>
      <c r="C582" s="29">
        <v>811</v>
      </c>
      <c r="D582" s="21">
        <v>41202</v>
      </c>
      <c r="E582" s="21">
        <v>41425</v>
      </c>
      <c r="F582" s="21">
        <v>41431</v>
      </c>
      <c r="G582" s="20" t="s">
        <v>336</v>
      </c>
      <c r="H582" s="20"/>
      <c r="I582" s="22">
        <v>6</v>
      </c>
      <c r="J582" s="20" t="s">
        <v>5</v>
      </c>
      <c r="K582" s="20"/>
      <c r="L582" s="20" t="s">
        <v>6</v>
      </c>
      <c r="M582" s="23"/>
      <c r="N582" s="23" t="s">
        <v>7</v>
      </c>
      <c r="O582" s="23"/>
      <c r="P582" s="24">
        <v>9.8000000000000007</v>
      </c>
      <c r="Q582" s="24">
        <v>17.399999999999999</v>
      </c>
      <c r="R582" s="24">
        <v>20</v>
      </c>
      <c r="S582" s="24">
        <v>350</v>
      </c>
      <c r="T582" s="24">
        <v>1.78</v>
      </c>
      <c r="U582" s="24">
        <v>1600</v>
      </c>
      <c r="V582" s="24">
        <v>900</v>
      </c>
      <c r="W582" s="24">
        <v>1.44</v>
      </c>
      <c r="X582" s="23" t="s">
        <v>109</v>
      </c>
      <c r="Y582" s="23" t="s">
        <v>109</v>
      </c>
      <c r="Z582" s="24">
        <v>8424</v>
      </c>
      <c r="AA582" s="24">
        <v>60</v>
      </c>
      <c r="AB582" s="24">
        <v>170</v>
      </c>
      <c r="AC582" s="24">
        <v>160</v>
      </c>
      <c r="AD582" s="23" t="s">
        <v>10</v>
      </c>
      <c r="AE582" s="23" t="s">
        <v>11</v>
      </c>
      <c r="AF582" s="23" t="s">
        <v>11</v>
      </c>
      <c r="AG582" s="23"/>
      <c r="AH582" s="23"/>
      <c r="AI582" s="23" t="s">
        <v>12</v>
      </c>
      <c r="AJ582" s="23" t="s">
        <v>11</v>
      </c>
      <c r="AK582" s="23" t="s">
        <v>23</v>
      </c>
      <c r="AL582" s="23" t="s">
        <v>78</v>
      </c>
      <c r="AM582" s="23"/>
      <c r="AN582" s="23" t="s">
        <v>46</v>
      </c>
      <c r="AO582" s="23"/>
      <c r="AP582" s="23" t="s">
        <v>14</v>
      </c>
      <c r="AQ582" s="23"/>
      <c r="AR582" s="23"/>
      <c r="AS582" s="23" t="s">
        <v>78</v>
      </c>
      <c r="AT582" s="23"/>
      <c r="AU582" s="23" t="s">
        <v>14</v>
      </c>
      <c r="AV582" s="25"/>
      <c r="AW582" s="25"/>
      <c r="AX582" s="26">
        <v>20</v>
      </c>
      <c r="AY582" s="26">
        <v>350</v>
      </c>
      <c r="AZ582" s="25" t="s">
        <v>46</v>
      </c>
      <c r="BA582" s="25" t="s">
        <v>14</v>
      </c>
      <c r="BB582" s="23"/>
      <c r="BC582" s="23" t="s">
        <v>15</v>
      </c>
      <c r="BD582" s="23"/>
      <c r="BE582" s="23" t="s">
        <v>23</v>
      </c>
      <c r="BF582" s="23" t="s">
        <v>429</v>
      </c>
      <c r="BG582" s="23" t="s">
        <v>11</v>
      </c>
      <c r="BH582" s="23" t="s">
        <v>17</v>
      </c>
      <c r="BI582" s="23"/>
      <c r="BJ582" s="23"/>
      <c r="BK582" s="23" t="s">
        <v>11</v>
      </c>
      <c r="BL582" s="23" t="s">
        <v>23</v>
      </c>
      <c r="BM582" s="23" t="s">
        <v>23</v>
      </c>
      <c r="BN582" s="23" t="s">
        <v>592</v>
      </c>
      <c r="BO582" s="24">
        <v>6.6</v>
      </c>
      <c r="BP582" s="24">
        <v>216.7</v>
      </c>
      <c r="BQ582" s="24">
        <v>250</v>
      </c>
      <c r="BR582" s="23"/>
      <c r="BS582" s="24">
        <v>182.3</v>
      </c>
      <c r="BT582" s="23" t="s">
        <v>869</v>
      </c>
      <c r="BU582" s="23" t="s">
        <v>31</v>
      </c>
      <c r="BV582" s="24">
        <v>14.9</v>
      </c>
      <c r="BW582" s="24">
        <v>0.3</v>
      </c>
      <c r="BX582" s="23"/>
      <c r="BY582" s="24">
        <v>0.28999999999999998</v>
      </c>
      <c r="BZ582" s="27">
        <v>0.3</v>
      </c>
      <c r="CA582" s="27">
        <v>0.28999999999999998</v>
      </c>
      <c r="CB582" s="25" t="s">
        <v>870</v>
      </c>
      <c r="CC582" s="25" t="s">
        <v>197</v>
      </c>
      <c r="CD582" s="28">
        <v>15.2</v>
      </c>
      <c r="CE582" s="28">
        <v>0.35</v>
      </c>
      <c r="CF582" s="25"/>
      <c r="CG582" s="28">
        <v>0.33</v>
      </c>
      <c r="CH582" s="28">
        <v>18.3</v>
      </c>
      <c r="CI582" s="28">
        <v>0.5</v>
      </c>
      <c r="CJ582" s="28">
        <v>0.5</v>
      </c>
      <c r="CK582" s="25"/>
      <c r="CL582" s="25"/>
      <c r="CM582" s="28">
        <v>0.48</v>
      </c>
      <c r="CN582" s="25"/>
      <c r="CO582" s="28">
        <v>0</v>
      </c>
      <c r="CP582" s="30" t="s">
        <v>5</v>
      </c>
      <c r="CQ582" s="8">
        <f t="shared" si="100"/>
        <v>4114.2857142857147</v>
      </c>
      <c r="CR582" s="8">
        <f t="shared" si="101"/>
        <v>22</v>
      </c>
      <c r="CS582" s="8">
        <f t="shared" si="102"/>
        <v>1.5</v>
      </c>
      <c r="CT582" s="8">
        <f t="shared" si="103"/>
        <v>30</v>
      </c>
      <c r="CU582" s="8">
        <f t="shared" si="104"/>
        <v>200</v>
      </c>
      <c r="CV582" s="10">
        <f t="shared" si="105"/>
        <v>75845</v>
      </c>
      <c r="CW582" s="10">
        <f t="shared" si="108"/>
        <v>75.844999999999999</v>
      </c>
      <c r="CX582" s="8" t="str">
        <f t="shared" si="106"/>
        <v>Yes</v>
      </c>
      <c r="CY582" s="30" t="s">
        <v>11</v>
      </c>
      <c r="CZ582" s="30" t="s">
        <v>11</v>
      </c>
      <c r="DA582" s="31" t="s">
        <v>11</v>
      </c>
      <c r="DB582" s="31" t="s">
        <v>11</v>
      </c>
      <c r="DC582" s="8" t="str">
        <f t="shared" si="107"/>
        <v>No</v>
      </c>
      <c r="DD582" s="8" t="s">
        <v>11</v>
      </c>
      <c r="DE582" s="30" t="s">
        <v>11</v>
      </c>
      <c r="DF582" s="10">
        <f t="shared" si="109"/>
        <v>47.391599999999997</v>
      </c>
      <c r="DG582" s="9">
        <f>IF(S582&lt;Monitors!$H$4,(S582*Monitors!$I$4)+Monitors!$J$4,IF(S582&lt;Monitors!$H$5,(S582*Monitors!$I$5)+Monitors!$J$5,IF(S582&lt;Monitors!$H$6,(S582*Monitors!$I$6)+Monitors!$J$6,IF(S582&lt;Monitors!$H$7,(Monitors!$I$7*S582)+Monitors!$J$7,IF(S582&lt;Monitors!$H$8,(S582*Monitors!$I$8)+Monitors!$J$8,IF(S582&lt;Monitors!$H$9,(S582*Monitors!$I$9)+Monitors!$J$9,IF(S582&lt;Monitors!$H$10,(S582*Monitors!$I$10)+Monitors!$J$10,IF(S582&lt;Monitors!$H$11,(S582*Monitors!$I$11)+Monitors!$J$11,Monitors!$J$12))))))))</f>
        <v>59</v>
      </c>
      <c r="DH582" s="10">
        <f>$DF582-(Monitors!$B$4*'All Data'!$W582)</f>
        <v>38.564399999999999</v>
      </c>
      <c r="DI582" s="10">
        <f>IF($CX582="Yes",DH582-(Monitors!$E$4*(DG582+(Monitors!$B$4*'All Data'!$W582))),'All Data'!DH582)</f>
        <v>35.17304</v>
      </c>
      <c r="DJ582" s="10">
        <f>IF(DD582="Yes",'All Data'!DI582-(DG582*Monitors!$C$4),'All Data'!DI582)</f>
        <v>35.17304</v>
      </c>
      <c r="DK582" s="10">
        <f>IF($DE582="Yes",DJ582-(DG582*Monitors!$D$4),'All Data'!DJ582)</f>
        <v>35.17304</v>
      </c>
      <c r="DL582" s="10">
        <f>IF($CZ582="Yes",DK582-Monitors!$C$7,'All Data'!DK582)</f>
        <v>35.17304</v>
      </c>
      <c r="DM582" s="10">
        <f>IF($DA582="Yes",DL582-Monitors!$D$7,'All Data'!DL582)</f>
        <v>35.17304</v>
      </c>
      <c r="DN582" s="10">
        <f>IF(DB582="Yes",DM582-((DG582+(W582*Monitors!$B$4))*Monitors!$F$4),'All Data'!DM582)</f>
        <v>35.17304</v>
      </c>
      <c r="DO582" s="8" t="str">
        <f t="shared" si="110"/>
        <v>Yes</v>
      </c>
      <c r="DP582" s="10">
        <v>3.0338000000000003</v>
      </c>
      <c r="DQ582" s="10">
        <v>11.866199999999999</v>
      </c>
      <c r="DR582" s="10">
        <v>10.221331303941907</v>
      </c>
      <c r="DS582" s="9">
        <v>32.897373921161844</v>
      </c>
      <c r="DT582" s="9" t="s">
        <v>23</v>
      </c>
      <c r="DU582" s="14">
        <v>0</v>
      </c>
    </row>
    <row r="583" spans="1:125" ht="18" customHeight="1">
      <c r="A583" s="29">
        <v>582</v>
      </c>
      <c r="B583" s="29">
        <v>5</v>
      </c>
      <c r="C583" s="29">
        <v>1063</v>
      </c>
      <c r="D583" s="21">
        <v>41351</v>
      </c>
      <c r="E583" s="21">
        <v>41351</v>
      </c>
      <c r="F583" s="21">
        <v>41358</v>
      </c>
      <c r="G583" s="20" t="s">
        <v>4</v>
      </c>
      <c r="H583" s="20" t="s">
        <v>26</v>
      </c>
      <c r="I583" s="22">
        <v>6</v>
      </c>
      <c r="J583" s="20" t="s">
        <v>5</v>
      </c>
      <c r="K583" s="20" t="s">
        <v>26</v>
      </c>
      <c r="L583" s="20" t="s">
        <v>27</v>
      </c>
      <c r="M583" s="23" t="s">
        <v>27</v>
      </c>
      <c r="N583" s="23" t="s">
        <v>7</v>
      </c>
      <c r="O583" s="23" t="s">
        <v>26</v>
      </c>
      <c r="P583" s="24">
        <v>10.5</v>
      </c>
      <c r="Q583" s="24">
        <v>18.7</v>
      </c>
      <c r="R583" s="24">
        <v>21.5</v>
      </c>
      <c r="S583" s="24">
        <v>197.52</v>
      </c>
      <c r="T583" s="24">
        <v>1.78</v>
      </c>
      <c r="U583" s="24">
        <v>1080</v>
      </c>
      <c r="V583" s="24">
        <v>1920</v>
      </c>
      <c r="W583" s="24">
        <v>2.0739999999999998</v>
      </c>
      <c r="X583" s="23" t="s">
        <v>47</v>
      </c>
      <c r="Y583" s="23" t="s">
        <v>47</v>
      </c>
      <c r="Z583" s="24">
        <v>10498</v>
      </c>
      <c r="AA583" s="24">
        <v>60</v>
      </c>
      <c r="AB583" s="24">
        <v>170</v>
      </c>
      <c r="AC583" s="24">
        <v>160</v>
      </c>
      <c r="AD583" s="23" t="s">
        <v>28</v>
      </c>
      <c r="AE583" s="23" t="s">
        <v>23</v>
      </c>
      <c r="AF583" s="23" t="s">
        <v>11</v>
      </c>
      <c r="AG583" s="23" t="s">
        <v>26</v>
      </c>
      <c r="AH583" s="23" t="s">
        <v>26</v>
      </c>
      <c r="AI583" s="23" t="s">
        <v>12</v>
      </c>
      <c r="AJ583" s="23" t="s">
        <v>23</v>
      </c>
      <c r="AK583" s="23" t="s">
        <v>23</v>
      </c>
      <c r="AL583" s="23" t="s">
        <v>25</v>
      </c>
      <c r="AM583" s="23" t="s">
        <v>82</v>
      </c>
      <c r="AN583" s="23" t="s">
        <v>14</v>
      </c>
      <c r="AO583" s="23" t="s">
        <v>26</v>
      </c>
      <c r="AP583" s="23" t="s">
        <v>14</v>
      </c>
      <c r="AQ583" s="23" t="s">
        <v>26</v>
      </c>
      <c r="AR583" s="23"/>
      <c r="AS583" s="23" t="s">
        <v>25</v>
      </c>
      <c r="AT583" s="23" t="s">
        <v>82</v>
      </c>
      <c r="AU583" s="23" t="s">
        <v>14</v>
      </c>
      <c r="AV583" s="25" t="s">
        <v>26</v>
      </c>
      <c r="AW583" s="25" t="s">
        <v>26</v>
      </c>
      <c r="AX583" s="26">
        <v>21.5</v>
      </c>
      <c r="AY583" s="26">
        <v>197.52</v>
      </c>
      <c r="AZ583" s="25" t="s">
        <v>14</v>
      </c>
      <c r="BA583" s="25" t="s">
        <v>14</v>
      </c>
      <c r="BB583" s="23" t="s">
        <v>26</v>
      </c>
      <c r="BC583" s="23" t="s">
        <v>15</v>
      </c>
      <c r="BD583" s="23" t="s">
        <v>26</v>
      </c>
      <c r="BE583" s="23" t="s">
        <v>11</v>
      </c>
      <c r="BF583" s="23" t="s">
        <v>188</v>
      </c>
      <c r="BG583" s="23" t="s">
        <v>11</v>
      </c>
      <c r="BH583" s="23" t="s">
        <v>17</v>
      </c>
      <c r="BI583" s="23" t="s">
        <v>26</v>
      </c>
      <c r="BJ583" s="23"/>
      <c r="BK583" s="23" t="s">
        <v>11</v>
      </c>
      <c r="BL583" s="23" t="s">
        <v>11</v>
      </c>
      <c r="BM583" s="23" t="s">
        <v>11</v>
      </c>
      <c r="BN583" s="23"/>
      <c r="BO583" s="24">
        <v>9.9</v>
      </c>
      <c r="BP583" s="24">
        <v>211</v>
      </c>
      <c r="BQ583" s="24">
        <v>200</v>
      </c>
      <c r="BR583" s="24">
        <v>162</v>
      </c>
      <c r="BS583" s="24">
        <v>200</v>
      </c>
      <c r="BT583" s="23"/>
      <c r="BU583" s="23"/>
      <c r="BV583" s="24">
        <v>17.420000000000002</v>
      </c>
      <c r="BW583" s="24">
        <v>0.32</v>
      </c>
      <c r="BX583" s="23"/>
      <c r="BY583" s="24">
        <v>0.23</v>
      </c>
      <c r="BZ583" s="27">
        <v>0.32</v>
      </c>
      <c r="CA583" s="27">
        <v>0.23</v>
      </c>
      <c r="CB583" s="25"/>
      <c r="CC583" s="25"/>
      <c r="CD583" s="28">
        <v>17.55</v>
      </c>
      <c r="CE583" s="28">
        <v>0.33</v>
      </c>
      <c r="CF583" s="25"/>
      <c r="CG583" s="28">
        <v>0.25</v>
      </c>
      <c r="CH583" s="28">
        <v>21.08</v>
      </c>
      <c r="CI583" s="28">
        <v>0.5</v>
      </c>
      <c r="CJ583" s="28">
        <v>0.5</v>
      </c>
      <c r="CK583" s="28">
        <v>0</v>
      </c>
      <c r="CL583" s="28">
        <v>0</v>
      </c>
      <c r="CM583" s="28">
        <v>0.5</v>
      </c>
      <c r="CN583" s="25"/>
      <c r="CO583" s="28">
        <v>0</v>
      </c>
      <c r="CP583" s="30" t="s">
        <v>5</v>
      </c>
      <c r="CQ583" s="8">
        <f t="shared" si="100"/>
        <v>10500.202511138112</v>
      </c>
      <c r="CR583" s="8">
        <f t="shared" si="101"/>
        <v>22</v>
      </c>
      <c r="CS583" s="8">
        <f t="shared" si="102"/>
        <v>2.5</v>
      </c>
      <c r="CT583" s="8">
        <f t="shared" si="103"/>
        <v>30</v>
      </c>
      <c r="CU583" s="8">
        <f t="shared" si="104"/>
        <v>200</v>
      </c>
      <c r="CV583" s="10">
        <f t="shared" si="105"/>
        <v>41676.720000000001</v>
      </c>
      <c r="CW583" s="10">
        <f t="shared" si="108"/>
        <v>41.676720000000003</v>
      </c>
      <c r="CX583" s="8" t="str">
        <f t="shared" si="106"/>
        <v>No</v>
      </c>
      <c r="CY583" s="30" t="s">
        <v>11</v>
      </c>
      <c r="CZ583" s="30" t="s">
        <v>11</v>
      </c>
      <c r="DA583" s="31" t="s">
        <v>11</v>
      </c>
      <c r="DB583" s="31" t="s">
        <v>11</v>
      </c>
      <c r="DC583" s="8" t="str">
        <f t="shared" si="107"/>
        <v>No</v>
      </c>
      <c r="DD583" s="8" t="s">
        <v>11</v>
      </c>
      <c r="DE583" s="30" t="s">
        <v>11</v>
      </c>
      <c r="DF583" s="10">
        <f t="shared" si="109"/>
        <v>55.2318</v>
      </c>
      <c r="DG583" s="9">
        <f>IF(S583&lt;Monitors!$H$4,(S583*Monitors!$I$4)+Monitors!$J$4,IF(S583&lt;Monitors!$H$5,(S583*Monitors!$I$5)+Monitors!$J$5,IF(S583&lt;Monitors!$H$6,(S583*Monitors!$I$6)+Monitors!$J$6,IF(S583&lt;Monitors!$H$7,(Monitors!$I$7*S583)+Monitors!$J$7,IF(S583&lt;Monitors!$H$8,(S583*Monitors!$I$8)+Monitors!$J$8,IF(S583&lt;Monitors!$H$9,(S583*Monitors!$I$9)+Monitors!$J$9,IF(S583&lt;Monitors!$H$10,(S583*Monitors!$I$10)+Monitors!$J$10,IF(S583&lt;Monitors!$H$11,(S583*Monitors!$I$11)+Monitors!$J$11,Monitors!$J$12))))))))</f>
        <v>37.875999999999998</v>
      </c>
      <c r="DH583" s="10">
        <f>$DF583-(Monitors!$B$4*'All Data'!$W583)</f>
        <v>42.518180000000001</v>
      </c>
      <c r="DI583" s="10">
        <f>IF($CX583="Yes",DH583-(Monitors!$E$4*(DG583+(Monitors!$B$4*'All Data'!$W583))),'All Data'!DH583)</f>
        <v>42.518180000000001</v>
      </c>
      <c r="DJ583" s="10">
        <f>IF(DD583="Yes",'All Data'!DI583-(DG583*Monitors!$C$4),'All Data'!DI583)</f>
        <v>42.518180000000001</v>
      </c>
      <c r="DK583" s="10">
        <f>IF($DE583="Yes",DJ583-(DG583*Monitors!$D$4),'All Data'!DJ583)</f>
        <v>42.518180000000001</v>
      </c>
      <c r="DL583" s="10">
        <f>IF($CZ583="Yes",DK583-Monitors!$C$7,'All Data'!DK583)</f>
        <v>42.518180000000001</v>
      </c>
      <c r="DM583" s="10">
        <f>IF($DA583="Yes",DL583-Monitors!$D$7,'All Data'!DL583)</f>
        <v>42.518180000000001</v>
      </c>
      <c r="DN583" s="10">
        <f>IF(DB583="Yes",DM583-((DG583+(W583*Monitors!$B$4))*Monitors!$F$4),'All Data'!DM583)</f>
        <v>42.518180000000001</v>
      </c>
      <c r="DO583" s="8" t="str">
        <f t="shared" si="110"/>
        <v>No</v>
      </c>
      <c r="DP583" s="10">
        <v>1.6670688000000002</v>
      </c>
      <c r="DQ583" s="10">
        <v>15.752931200000001</v>
      </c>
      <c r="DR583" s="10">
        <v>15.752931200000001</v>
      </c>
      <c r="DS583" s="9">
        <v>18.804145421971299</v>
      </c>
      <c r="DT583" s="9" t="s">
        <v>23</v>
      </c>
      <c r="DU583" s="14">
        <v>0</v>
      </c>
    </row>
    <row r="584" spans="1:125" ht="18" customHeight="1">
      <c r="A584" s="29">
        <v>583</v>
      </c>
      <c r="B584" s="29">
        <v>12</v>
      </c>
      <c r="C584" s="29">
        <v>768</v>
      </c>
      <c r="D584" s="21">
        <v>41435</v>
      </c>
      <c r="E584" s="21">
        <v>41413</v>
      </c>
      <c r="F584" s="21">
        <v>41417</v>
      </c>
      <c r="G584" s="20" t="s">
        <v>337</v>
      </c>
      <c r="H584" s="20"/>
      <c r="I584" s="22">
        <v>6</v>
      </c>
      <c r="J584" s="20" t="s">
        <v>5</v>
      </c>
      <c r="K584" s="20"/>
      <c r="L584" s="20" t="s">
        <v>6</v>
      </c>
      <c r="M584" s="23"/>
      <c r="N584" s="23" t="s">
        <v>7</v>
      </c>
      <c r="O584" s="23"/>
      <c r="P584" s="24">
        <v>11.6</v>
      </c>
      <c r="Q584" s="24">
        <v>20.6</v>
      </c>
      <c r="R584" s="24">
        <v>23.6</v>
      </c>
      <c r="S584" s="24">
        <v>238.9</v>
      </c>
      <c r="T584" s="24">
        <v>1.78</v>
      </c>
      <c r="U584" s="24">
        <v>1080</v>
      </c>
      <c r="V584" s="24">
        <v>1920</v>
      </c>
      <c r="W584" s="24">
        <v>2.0739999999999998</v>
      </c>
      <c r="X584" s="23" t="s">
        <v>47</v>
      </c>
      <c r="Y584" s="23" t="s">
        <v>47</v>
      </c>
      <c r="Z584" s="24">
        <v>8678</v>
      </c>
      <c r="AA584" s="24">
        <v>60</v>
      </c>
      <c r="AB584" s="24">
        <v>170</v>
      </c>
      <c r="AC584" s="24">
        <v>160</v>
      </c>
      <c r="AD584" s="23" t="s">
        <v>201</v>
      </c>
      <c r="AE584" s="23" t="s">
        <v>23</v>
      </c>
      <c r="AF584" s="23" t="s">
        <v>11</v>
      </c>
      <c r="AG584" s="23"/>
      <c r="AH584" s="23"/>
      <c r="AI584" s="23" t="s">
        <v>57</v>
      </c>
      <c r="AJ584" s="23" t="s">
        <v>11</v>
      </c>
      <c r="AK584" s="23" t="s">
        <v>11</v>
      </c>
      <c r="AL584" s="23" t="s">
        <v>25</v>
      </c>
      <c r="AM584" s="23"/>
      <c r="AN584" s="23" t="s">
        <v>14</v>
      </c>
      <c r="AO584" s="23"/>
      <c r="AP584" s="23" t="s">
        <v>36</v>
      </c>
      <c r="AQ584" s="23"/>
      <c r="AR584" s="23"/>
      <c r="AS584" s="23" t="s">
        <v>25</v>
      </c>
      <c r="AT584" s="23"/>
      <c r="AU584" s="23" t="s">
        <v>14</v>
      </c>
      <c r="AV584" s="25"/>
      <c r="AW584" s="25"/>
      <c r="AX584" s="26">
        <v>23.6</v>
      </c>
      <c r="AY584" s="26">
        <v>238.9</v>
      </c>
      <c r="AZ584" s="25" t="s">
        <v>14</v>
      </c>
      <c r="BA584" s="25" t="s">
        <v>14</v>
      </c>
      <c r="BB584" s="23"/>
      <c r="BC584" s="23" t="s">
        <v>15</v>
      </c>
      <c r="BD584" s="23"/>
      <c r="BE584" s="23" t="s">
        <v>11</v>
      </c>
      <c r="BF584" s="23" t="s">
        <v>600</v>
      </c>
      <c r="BG584" s="23" t="s">
        <v>11</v>
      </c>
      <c r="BH584" s="23" t="s">
        <v>17</v>
      </c>
      <c r="BI584" s="23"/>
      <c r="BJ584" s="23"/>
      <c r="BK584" s="23" t="s">
        <v>11</v>
      </c>
      <c r="BL584" s="23" t="s">
        <v>11</v>
      </c>
      <c r="BM584" s="23" t="s">
        <v>11</v>
      </c>
      <c r="BN584" s="23"/>
      <c r="BO584" s="24">
        <v>0.1</v>
      </c>
      <c r="BP584" s="24">
        <v>226</v>
      </c>
      <c r="BQ584" s="24">
        <v>226</v>
      </c>
      <c r="BR584" s="24">
        <v>197</v>
      </c>
      <c r="BS584" s="24">
        <v>200</v>
      </c>
      <c r="BT584" s="23"/>
      <c r="BU584" s="23"/>
      <c r="BV584" s="24">
        <v>17.43</v>
      </c>
      <c r="BW584" s="24">
        <v>0.22</v>
      </c>
      <c r="BX584" s="23"/>
      <c r="BY584" s="24">
        <v>0.13</v>
      </c>
      <c r="BZ584" s="27">
        <v>0.22</v>
      </c>
      <c r="CA584" s="27">
        <v>0.13</v>
      </c>
      <c r="CB584" s="25"/>
      <c r="CC584" s="25"/>
      <c r="CD584" s="28">
        <v>17.55</v>
      </c>
      <c r="CE584" s="28">
        <v>0.3</v>
      </c>
      <c r="CF584" s="25"/>
      <c r="CG584" s="28">
        <v>0.21</v>
      </c>
      <c r="CH584" s="28">
        <v>22.77</v>
      </c>
      <c r="CI584" s="28">
        <v>0.5</v>
      </c>
      <c r="CJ584" s="28">
        <v>0.5</v>
      </c>
      <c r="CK584" s="25"/>
      <c r="CL584" s="25"/>
      <c r="CM584" s="28">
        <v>0.4</v>
      </c>
      <c r="CN584" s="25"/>
      <c r="CO584" s="28">
        <v>0</v>
      </c>
      <c r="CP584" s="30" t="s">
        <v>5</v>
      </c>
      <c r="CQ584" s="8">
        <f t="shared" si="100"/>
        <v>8681.4566764336523</v>
      </c>
      <c r="CR584" s="8">
        <f t="shared" si="101"/>
        <v>24</v>
      </c>
      <c r="CS584" s="8">
        <f t="shared" si="102"/>
        <v>2.5</v>
      </c>
      <c r="CT584" s="8">
        <f t="shared" si="103"/>
        <v>30</v>
      </c>
      <c r="CU584" s="8">
        <f t="shared" si="104"/>
        <v>200</v>
      </c>
      <c r="CV584" s="10">
        <f t="shared" si="105"/>
        <v>53991.4</v>
      </c>
      <c r="CW584" s="10">
        <f t="shared" si="108"/>
        <v>53.991399999999999</v>
      </c>
      <c r="CX584" s="8" t="str">
        <f t="shared" si="106"/>
        <v>No</v>
      </c>
      <c r="CY584" s="30" t="s">
        <v>11</v>
      </c>
      <c r="CZ584" s="30" t="s">
        <v>11</v>
      </c>
      <c r="DA584" s="31" t="s">
        <v>11</v>
      </c>
      <c r="DB584" s="31" t="s">
        <v>11</v>
      </c>
      <c r="DC584" s="8" t="str">
        <f t="shared" si="107"/>
        <v>No</v>
      </c>
      <c r="DD584" s="8" t="s">
        <v>11</v>
      </c>
      <c r="DE584" s="30" t="s">
        <v>11</v>
      </c>
      <c r="DF584" s="10">
        <f t="shared" si="109"/>
        <v>54.693059999999988</v>
      </c>
      <c r="DG584" s="9">
        <f>IF(S584&lt;Monitors!$H$4,(S584*Monitors!$I$4)+Monitors!$J$4,IF(S584&lt;Monitors!$H$5,(S584*Monitors!$I$5)+Monitors!$J$5,IF(S584&lt;Monitors!$H$6,(S584*Monitors!$I$6)+Monitors!$J$6,IF(S584&lt;Monitors!$H$7,(Monitors!$I$7*S584)+Monitors!$J$7,IF(S584&lt;Monitors!$H$8,(S584*Monitors!$I$8)+Monitors!$J$8,IF(S584&lt;Monitors!$H$9,(S584*Monitors!$I$9)+Monitors!$J$9,IF(S584&lt;Monitors!$H$10,(S584*Monitors!$I$10)+Monitors!$J$10,IF(S584&lt;Monitors!$H$11,(S584*Monitors!$I$11)+Monitors!$J$11,Monitors!$J$12))))))))</f>
        <v>40.78</v>
      </c>
      <c r="DH584" s="10">
        <f>$DF584-(Monitors!$B$4*'All Data'!$W584)</f>
        <v>41.97943999999999</v>
      </c>
      <c r="DI584" s="10">
        <f>IF($CX584="Yes",DH584-(Monitors!$E$4*(DG584+(Monitors!$B$4*'All Data'!$W584))),'All Data'!DH584)</f>
        <v>41.97943999999999</v>
      </c>
      <c r="DJ584" s="10">
        <f>IF(DD584="Yes",'All Data'!DI584-(DG584*Monitors!$C$4),'All Data'!DI584)</f>
        <v>41.97943999999999</v>
      </c>
      <c r="DK584" s="10">
        <f>IF($DE584="Yes",DJ584-(DG584*Monitors!$D$4),'All Data'!DJ584)</f>
        <v>41.97943999999999</v>
      </c>
      <c r="DL584" s="10">
        <f>IF($CZ584="Yes",DK584-Monitors!$C$7,'All Data'!DK584)</f>
        <v>41.97943999999999</v>
      </c>
      <c r="DM584" s="10">
        <f>IF($DA584="Yes",DL584-Monitors!$D$7,'All Data'!DL584)</f>
        <v>41.97943999999999</v>
      </c>
      <c r="DN584" s="10">
        <f>IF(DB584="Yes",DM584-((DG584+(W584*Monitors!$B$4))*Monitors!$F$4),'All Data'!DM584)</f>
        <v>41.97943999999999</v>
      </c>
      <c r="DO584" s="8" t="str">
        <f t="shared" si="110"/>
        <v>No</v>
      </c>
      <c r="DP584" s="10">
        <v>2.159656</v>
      </c>
      <c r="DQ584" s="10">
        <v>15.270344</v>
      </c>
      <c r="DR584" s="10">
        <v>15.270344</v>
      </c>
      <c r="DS584" s="9">
        <v>22.682682355553272</v>
      </c>
      <c r="DT584" s="9" t="s">
        <v>23</v>
      </c>
      <c r="DU584" s="14">
        <v>0</v>
      </c>
    </row>
    <row r="585" spans="1:125" ht="18" customHeight="1">
      <c r="A585" s="29">
        <v>584</v>
      </c>
      <c r="B585" s="29">
        <v>25</v>
      </c>
      <c r="C585" s="29">
        <v>1294</v>
      </c>
      <c r="D585" s="21">
        <v>41396</v>
      </c>
      <c r="E585" s="21">
        <v>41421</v>
      </c>
      <c r="F585" s="21">
        <v>41429</v>
      </c>
      <c r="G585" s="20" t="s">
        <v>4</v>
      </c>
      <c r="H585" s="20" t="s">
        <v>26</v>
      </c>
      <c r="I585" s="22">
        <v>6</v>
      </c>
      <c r="J585" s="20" t="s">
        <v>5</v>
      </c>
      <c r="K585" s="20" t="s">
        <v>26</v>
      </c>
      <c r="L585" s="20" t="s">
        <v>27</v>
      </c>
      <c r="M585" s="23" t="s">
        <v>27</v>
      </c>
      <c r="N585" s="23" t="s">
        <v>7</v>
      </c>
      <c r="O585" s="23" t="s">
        <v>26</v>
      </c>
      <c r="P585" s="24">
        <v>10.6</v>
      </c>
      <c r="Q585" s="24">
        <v>18.8</v>
      </c>
      <c r="R585" s="24">
        <v>21.5</v>
      </c>
      <c r="S585" s="24">
        <v>198.38</v>
      </c>
      <c r="T585" s="24">
        <v>1.78</v>
      </c>
      <c r="U585" s="24">
        <v>1080</v>
      </c>
      <c r="V585" s="24">
        <v>1920</v>
      </c>
      <c r="W585" s="24">
        <v>2.0739999999999998</v>
      </c>
      <c r="X585" s="23" t="s">
        <v>47</v>
      </c>
      <c r="Y585" s="23" t="s">
        <v>47</v>
      </c>
      <c r="Z585" s="24">
        <v>9565</v>
      </c>
      <c r="AA585" s="24">
        <v>60</v>
      </c>
      <c r="AB585" s="24">
        <v>178</v>
      </c>
      <c r="AC585" s="24">
        <v>178</v>
      </c>
      <c r="AD585" s="23" t="s">
        <v>28</v>
      </c>
      <c r="AE585" s="23" t="s">
        <v>23</v>
      </c>
      <c r="AF585" s="23" t="s">
        <v>11</v>
      </c>
      <c r="AG585" s="23" t="s">
        <v>26</v>
      </c>
      <c r="AH585" s="23" t="s">
        <v>26</v>
      </c>
      <c r="AI585" s="23" t="s">
        <v>12</v>
      </c>
      <c r="AJ585" s="23" t="s">
        <v>11</v>
      </c>
      <c r="AK585" s="23" t="s">
        <v>23</v>
      </c>
      <c r="AL585" s="23" t="s">
        <v>51</v>
      </c>
      <c r="AM585" s="23" t="s">
        <v>54</v>
      </c>
      <c r="AN585" s="23" t="s">
        <v>14</v>
      </c>
      <c r="AO585" s="23" t="s">
        <v>14</v>
      </c>
      <c r="AP585" s="23" t="s">
        <v>36</v>
      </c>
      <c r="AQ585" s="23" t="s">
        <v>14</v>
      </c>
      <c r="AR585" s="23"/>
      <c r="AS585" s="23" t="s">
        <v>51</v>
      </c>
      <c r="AT585" s="23" t="s">
        <v>54</v>
      </c>
      <c r="AU585" s="23" t="s">
        <v>14</v>
      </c>
      <c r="AV585" s="25" t="s">
        <v>14</v>
      </c>
      <c r="AW585" s="25" t="s">
        <v>26</v>
      </c>
      <c r="AX585" s="26">
        <v>21.5</v>
      </c>
      <c r="AY585" s="26">
        <v>198.38</v>
      </c>
      <c r="AZ585" s="25" t="s">
        <v>14</v>
      </c>
      <c r="BA585" s="25" t="s">
        <v>14</v>
      </c>
      <c r="BB585" s="23" t="s">
        <v>26</v>
      </c>
      <c r="BC585" s="23" t="s">
        <v>15</v>
      </c>
      <c r="BD585" s="23" t="s">
        <v>26</v>
      </c>
      <c r="BE585" s="23" t="s">
        <v>11</v>
      </c>
      <c r="BF585" s="23" t="s">
        <v>55</v>
      </c>
      <c r="BG585" s="23" t="s">
        <v>11</v>
      </c>
      <c r="BH585" s="23" t="s">
        <v>17</v>
      </c>
      <c r="BI585" s="23" t="s">
        <v>14</v>
      </c>
      <c r="BJ585" s="23"/>
      <c r="BK585" s="23" t="s">
        <v>11</v>
      </c>
      <c r="BL585" s="23" t="s">
        <v>11</v>
      </c>
      <c r="BM585" s="23" t="s">
        <v>11</v>
      </c>
      <c r="BN585" s="23"/>
      <c r="BO585" s="24">
        <v>12.5</v>
      </c>
      <c r="BP585" s="24">
        <v>253</v>
      </c>
      <c r="BQ585" s="24">
        <v>253</v>
      </c>
      <c r="BR585" s="24">
        <v>216</v>
      </c>
      <c r="BS585" s="24">
        <v>200</v>
      </c>
      <c r="BT585" s="23"/>
      <c r="BU585" s="23"/>
      <c r="BV585" s="24">
        <v>17.48</v>
      </c>
      <c r="BW585" s="24">
        <v>0.34</v>
      </c>
      <c r="BX585" s="23"/>
      <c r="BY585" s="24">
        <v>0.26</v>
      </c>
      <c r="BZ585" s="27">
        <v>0.34</v>
      </c>
      <c r="CA585" s="27">
        <v>0.26</v>
      </c>
      <c r="CB585" s="25"/>
      <c r="CC585" s="25"/>
      <c r="CD585" s="28">
        <v>17.5</v>
      </c>
      <c r="CE585" s="28">
        <v>0.35</v>
      </c>
      <c r="CF585" s="25"/>
      <c r="CG585" s="28">
        <v>0.27</v>
      </c>
      <c r="CH585" s="28">
        <v>21.1</v>
      </c>
      <c r="CI585" s="28">
        <v>0.5</v>
      </c>
      <c r="CJ585" s="28">
        <v>0.5</v>
      </c>
      <c r="CK585" s="28">
        <v>0</v>
      </c>
      <c r="CL585" s="28">
        <v>0</v>
      </c>
      <c r="CM585" s="28">
        <v>0.5</v>
      </c>
      <c r="CN585" s="25"/>
      <c r="CO585" s="28">
        <v>0</v>
      </c>
      <c r="CP585" s="30" t="s">
        <v>5</v>
      </c>
      <c r="CQ585" s="8">
        <f t="shared" si="100"/>
        <v>10454.682931747151</v>
      </c>
      <c r="CR585" s="8">
        <f t="shared" si="101"/>
        <v>22</v>
      </c>
      <c r="CS585" s="8">
        <f t="shared" si="102"/>
        <v>2.5</v>
      </c>
      <c r="CT585" s="8">
        <f t="shared" si="103"/>
        <v>30</v>
      </c>
      <c r="CU585" s="8">
        <f t="shared" si="104"/>
        <v>200</v>
      </c>
      <c r="CV585" s="10">
        <f t="shared" si="105"/>
        <v>50190.14</v>
      </c>
      <c r="CW585" s="10">
        <f t="shared" si="108"/>
        <v>50.19014</v>
      </c>
      <c r="CX585" s="8" t="str">
        <f t="shared" si="106"/>
        <v>No</v>
      </c>
      <c r="CY585" s="30" t="s">
        <v>11</v>
      </c>
      <c r="CZ585" s="30" t="s">
        <v>11</v>
      </c>
      <c r="DA585" s="31" t="s">
        <v>11</v>
      </c>
      <c r="DB585" s="31" t="s">
        <v>11</v>
      </c>
      <c r="DC585" s="8" t="str">
        <f t="shared" si="107"/>
        <v>No</v>
      </c>
      <c r="DD585" s="8" t="s">
        <v>11</v>
      </c>
      <c r="DE585" s="30" t="s">
        <v>11</v>
      </c>
      <c r="DF585" s="10">
        <f t="shared" si="109"/>
        <v>55.529640000000001</v>
      </c>
      <c r="DG585" s="9">
        <f>IF(S585&lt;Monitors!$H$4,(S585*Monitors!$I$4)+Monitors!$J$4,IF(S585&lt;Monitors!$H$5,(S585*Monitors!$I$5)+Monitors!$J$5,IF(S585&lt;Monitors!$H$6,(S585*Monitors!$I$6)+Monitors!$J$6,IF(S585&lt;Monitors!$H$7,(Monitors!$I$7*S585)+Monitors!$J$7,IF(S585&lt;Monitors!$H$8,(S585*Monitors!$I$8)+Monitors!$J$8,IF(S585&lt;Monitors!$H$9,(S585*Monitors!$I$9)+Monitors!$J$9,IF(S585&lt;Monitors!$H$10,(S585*Monitors!$I$10)+Monitors!$J$10,IF(S585&lt;Monitors!$H$11,(S585*Monitors!$I$11)+Monitors!$J$11,Monitors!$J$12))))))))</f>
        <v>37.918999999999997</v>
      </c>
      <c r="DH585" s="10">
        <f>$DF585-(Monitors!$B$4*'All Data'!$W585)</f>
        <v>42.816020000000002</v>
      </c>
      <c r="DI585" s="10">
        <f>IF($CX585="Yes",DH585-(Monitors!$E$4*(DG585+(Monitors!$B$4*'All Data'!$W585))),'All Data'!DH585)</f>
        <v>42.816020000000002</v>
      </c>
      <c r="DJ585" s="10">
        <f>IF(DD585="Yes",'All Data'!DI585-(DG585*Monitors!$C$4),'All Data'!DI585)</f>
        <v>42.816020000000002</v>
      </c>
      <c r="DK585" s="10">
        <f>IF($DE585="Yes",DJ585-(DG585*Monitors!$D$4),'All Data'!DJ585)</f>
        <v>42.816020000000002</v>
      </c>
      <c r="DL585" s="10">
        <f>IF($CZ585="Yes",DK585-Monitors!$C$7,'All Data'!DK585)</f>
        <v>42.816020000000002</v>
      </c>
      <c r="DM585" s="10">
        <f>IF($DA585="Yes",DL585-Monitors!$D$7,'All Data'!DL585)</f>
        <v>42.816020000000002</v>
      </c>
      <c r="DN585" s="10">
        <f>IF(DB585="Yes",DM585-((DG585+(W585*Monitors!$B$4))*Monitors!$F$4),'All Data'!DM585)</f>
        <v>42.816020000000002</v>
      </c>
      <c r="DO585" s="8" t="str">
        <f t="shared" si="110"/>
        <v>No</v>
      </c>
      <c r="DP585" s="10">
        <v>2.0076056000000002</v>
      </c>
      <c r="DQ585" s="10">
        <v>15.472394400000001</v>
      </c>
      <c r="DR585" s="10">
        <v>15.472394400000001</v>
      </c>
      <c r="DS585" s="9">
        <v>18.885063562375308</v>
      </c>
      <c r="DT585" s="9" t="s">
        <v>23</v>
      </c>
      <c r="DU585" s="14">
        <v>0</v>
      </c>
    </row>
    <row r="586" spans="1:125" ht="18" customHeight="1">
      <c r="A586" s="29">
        <v>585</v>
      </c>
      <c r="B586" s="29">
        <v>47</v>
      </c>
      <c r="C586" s="29">
        <v>153</v>
      </c>
      <c r="D586" s="21">
        <v>41273</v>
      </c>
      <c r="E586" s="21">
        <v>41271</v>
      </c>
      <c r="F586" s="21">
        <v>41284</v>
      </c>
      <c r="G586" s="20"/>
      <c r="H586" s="20" t="s">
        <v>26</v>
      </c>
      <c r="I586" s="22">
        <v>6</v>
      </c>
      <c r="J586" s="20" t="s">
        <v>5</v>
      </c>
      <c r="K586" s="20" t="s">
        <v>26</v>
      </c>
      <c r="L586" s="20" t="s">
        <v>27</v>
      </c>
      <c r="M586" s="23" t="s">
        <v>27</v>
      </c>
      <c r="N586" s="23" t="s">
        <v>7</v>
      </c>
      <c r="O586" s="23" t="s">
        <v>26</v>
      </c>
      <c r="P586" s="24">
        <v>11.3</v>
      </c>
      <c r="Q586" s="24">
        <v>20</v>
      </c>
      <c r="R586" s="24">
        <v>23</v>
      </c>
      <c r="S586" s="24">
        <v>226</v>
      </c>
      <c r="T586" s="24">
        <v>1.78</v>
      </c>
      <c r="U586" s="24">
        <v>1080</v>
      </c>
      <c r="V586" s="24">
        <v>1920</v>
      </c>
      <c r="W586" s="24">
        <v>2.0739999999999998</v>
      </c>
      <c r="X586" s="23" t="s">
        <v>47</v>
      </c>
      <c r="Y586" s="23" t="s">
        <v>47</v>
      </c>
      <c r="Z586" s="24">
        <v>9177</v>
      </c>
      <c r="AA586" s="24">
        <v>60</v>
      </c>
      <c r="AB586" s="24">
        <v>170</v>
      </c>
      <c r="AC586" s="24">
        <v>160</v>
      </c>
      <c r="AD586" s="23" t="s">
        <v>28</v>
      </c>
      <c r="AE586" s="23" t="s">
        <v>23</v>
      </c>
      <c r="AF586" s="23" t="s">
        <v>11</v>
      </c>
      <c r="AG586" s="23" t="s">
        <v>26</v>
      </c>
      <c r="AH586" s="23" t="s">
        <v>26</v>
      </c>
      <c r="AI586" s="23" t="s">
        <v>12</v>
      </c>
      <c r="AJ586" s="23" t="s">
        <v>11</v>
      </c>
      <c r="AK586" s="23" t="s">
        <v>23</v>
      </c>
      <c r="AL586" s="23" t="s">
        <v>129</v>
      </c>
      <c r="AM586" s="23" t="s">
        <v>609</v>
      </c>
      <c r="AN586" s="23" t="s">
        <v>72</v>
      </c>
      <c r="AO586" s="23" t="s">
        <v>26</v>
      </c>
      <c r="AP586" s="23" t="s">
        <v>36</v>
      </c>
      <c r="AQ586" s="23" t="s">
        <v>26</v>
      </c>
      <c r="AR586" s="23"/>
      <c r="AS586" s="23" t="s">
        <v>129</v>
      </c>
      <c r="AT586" s="23" t="s">
        <v>609</v>
      </c>
      <c r="AU586" s="23" t="s">
        <v>83</v>
      </c>
      <c r="AV586" s="25" t="s">
        <v>26</v>
      </c>
      <c r="AW586" s="25" t="s">
        <v>26</v>
      </c>
      <c r="AX586" s="26">
        <v>23</v>
      </c>
      <c r="AY586" s="26">
        <v>226</v>
      </c>
      <c r="AZ586" s="25" t="s">
        <v>72</v>
      </c>
      <c r="BA586" s="25" t="s">
        <v>83</v>
      </c>
      <c r="BB586" s="23" t="s">
        <v>26</v>
      </c>
      <c r="BC586" s="23" t="s">
        <v>15</v>
      </c>
      <c r="BD586" s="23" t="s">
        <v>26</v>
      </c>
      <c r="BE586" s="23" t="s">
        <v>11</v>
      </c>
      <c r="BF586" s="23" t="s">
        <v>420</v>
      </c>
      <c r="BG586" s="23" t="s">
        <v>11</v>
      </c>
      <c r="BH586" s="23" t="s">
        <v>17</v>
      </c>
      <c r="BI586" s="23" t="s">
        <v>26</v>
      </c>
      <c r="BJ586" s="23"/>
      <c r="BK586" s="23" t="s">
        <v>11</v>
      </c>
      <c r="BL586" s="23" t="s">
        <v>11</v>
      </c>
      <c r="BM586" s="23" t="s">
        <v>11</v>
      </c>
      <c r="BN586" s="23"/>
      <c r="BO586" s="24">
        <v>24.8</v>
      </c>
      <c r="BP586" s="24">
        <v>284.60000000000002</v>
      </c>
      <c r="BQ586" s="24">
        <v>250</v>
      </c>
      <c r="BR586" s="24">
        <v>250</v>
      </c>
      <c r="BS586" s="24">
        <v>200</v>
      </c>
      <c r="BT586" s="23"/>
      <c r="BU586" s="23"/>
      <c r="BV586" s="24">
        <v>17.5</v>
      </c>
      <c r="BW586" s="24">
        <v>0.38</v>
      </c>
      <c r="BX586" s="23"/>
      <c r="BY586" s="24">
        <v>0.14000000000000001</v>
      </c>
      <c r="BZ586" s="27">
        <v>0.38</v>
      </c>
      <c r="CA586" s="27">
        <v>0.14000000000000001</v>
      </c>
      <c r="CB586" s="25"/>
      <c r="CC586" s="25"/>
      <c r="CD586" s="28">
        <v>17.66</v>
      </c>
      <c r="CE586" s="28">
        <v>0.44</v>
      </c>
      <c r="CF586" s="25"/>
      <c r="CG586" s="28">
        <v>0.18</v>
      </c>
      <c r="CH586" s="28">
        <v>21.98</v>
      </c>
      <c r="CI586" s="28">
        <v>1</v>
      </c>
      <c r="CJ586" s="28">
        <v>0.5</v>
      </c>
      <c r="CK586" s="28">
        <v>0</v>
      </c>
      <c r="CL586" s="28">
        <v>0</v>
      </c>
      <c r="CM586" s="28">
        <v>0.4</v>
      </c>
      <c r="CN586" s="25"/>
      <c r="CO586" s="28">
        <v>0</v>
      </c>
      <c r="CP586" s="30" t="s">
        <v>5</v>
      </c>
      <c r="CQ586" s="8">
        <f t="shared" si="100"/>
        <v>9176.9911504424763</v>
      </c>
      <c r="CR586" s="8">
        <f t="shared" si="101"/>
        <v>24</v>
      </c>
      <c r="CS586" s="8">
        <f t="shared" si="102"/>
        <v>2.5</v>
      </c>
      <c r="CT586" s="8">
        <f t="shared" si="103"/>
        <v>30</v>
      </c>
      <c r="CU586" s="8">
        <f t="shared" si="104"/>
        <v>200</v>
      </c>
      <c r="CV586" s="10">
        <f t="shared" si="105"/>
        <v>64319.600000000006</v>
      </c>
      <c r="CW586" s="10">
        <f t="shared" si="108"/>
        <v>64.319600000000008</v>
      </c>
      <c r="CX586" s="8" t="str">
        <f t="shared" si="106"/>
        <v>No</v>
      </c>
      <c r="CY586" s="30" t="s">
        <v>11</v>
      </c>
      <c r="CZ586" s="30" t="s">
        <v>11</v>
      </c>
      <c r="DA586" s="31" t="s">
        <v>11</v>
      </c>
      <c r="DB586" s="31" t="s">
        <v>11</v>
      </c>
      <c r="DC586" s="8" t="str">
        <f t="shared" si="107"/>
        <v>No</v>
      </c>
      <c r="DD586" s="8" t="s">
        <v>11</v>
      </c>
      <c r="DE586" s="30" t="s">
        <v>11</v>
      </c>
      <c r="DF586" s="10">
        <f t="shared" si="109"/>
        <v>55.818719999999999</v>
      </c>
      <c r="DG586" s="9">
        <f>IF(S586&lt;Monitors!$H$4,(S586*Monitors!$I$4)+Monitors!$J$4,IF(S586&lt;Monitors!$H$5,(S586*Monitors!$I$5)+Monitors!$J$5,IF(S586&lt;Monitors!$H$6,(S586*Monitors!$I$6)+Monitors!$J$6,IF(S586&lt;Monitors!$H$7,(Monitors!$I$7*S586)+Monitors!$J$7,IF(S586&lt;Monitors!$H$8,(S586*Monitors!$I$8)+Monitors!$J$8,IF(S586&lt;Monitors!$H$9,(S586*Monitors!$I$9)+Monitors!$J$9,IF(S586&lt;Monitors!$H$10,(S586*Monitors!$I$10)+Monitors!$J$10,IF(S586&lt;Monitors!$H$11,(S586*Monitors!$I$11)+Monitors!$J$11,Monitors!$J$12))))))))</f>
        <v>38.866666666666667</v>
      </c>
      <c r="DH586" s="10">
        <f>$DF586-(Monitors!$B$4*'All Data'!$W586)</f>
        <v>43.1051</v>
      </c>
      <c r="DI586" s="10">
        <f>IF($CX586="Yes",DH586-(Monitors!$E$4*(DG586+(Monitors!$B$4*'All Data'!$W586))),'All Data'!DH586)</f>
        <v>43.1051</v>
      </c>
      <c r="DJ586" s="10">
        <f>IF(DD586="Yes",'All Data'!DI586-(DG586*Monitors!$C$4),'All Data'!DI586)</f>
        <v>43.1051</v>
      </c>
      <c r="DK586" s="10">
        <f>IF($DE586="Yes",DJ586-(DG586*Monitors!$D$4),'All Data'!DJ586)</f>
        <v>43.1051</v>
      </c>
      <c r="DL586" s="10">
        <f>IF($CZ586="Yes",DK586-Monitors!$C$7,'All Data'!DK586)</f>
        <v>43.1051</v>
      </c>
      <c r="DM586" s="10">
        <f>IF($DA586="Yes",DL586-Monitors!$D$7,'All Data'!DL586)</f>
        <v>43.1051</v>
      </c>
      <c r="DN586" s="10">
        <f>IF(DB586="Yes",DM586-((DG586+(W586*Monitors!$B$4))*Monitors!$F$4),'All Data'!DM586)</f>
        <v>43.1051</v>
      </c>
      <c r="DO586" s="8" t="str">
        <f t="shared" si="110"/>
        <v>No</v>
      </c>
      <c r="DP586" s="10">
        <v>2.5727840000000004</v>
      </c>
      <c r="DQ586" s="10">
        <v>14.927216</v>
      </c>
      <c r="DR586" s="10">
        <v>14.927216</v>
      </c>
      <c r="DS586" s="9">
        <v>21.47703682392364</v>
      </c>
      <c r="DT586" s="9" t="s">
        <v>23</v>
      </c>
      <c r="DU586" s="14">
        <v>0</v>
      </c>
    </row>
    <row r="587" spans="1:125" ht="18" customHeight="1">
      <c r="A587" s="29">
        <v>586</v>
      </c>
      <c r="B587" s="29">
        <v>13</v>
      </c>
      <c r="C587" s="29">
        <v>1276</v>
      </c>
      <c r="D587" s="21">
        <v>41538</v>
      </c>
      <c r="E587" s="21">
        <v>41480</v>
      </c>
      <c r="F587" s="21">
        <v>41481</v>
      </c>
      <c r="G587" s="20" t="s">
        <v>4</v>
      </c>
      <c r="H587" s="20" t="s">
        <v>26</v>
      </c>
      <c r="I587" s="22">
        <v>6</v>
      </c>
      <c r="J587" s="20" t="s">
        <v>5</v>
      </c>
      <c r="K587" s="20" t="s">
        <v>26</v>
      </c>
      <c r="L587" s="20" t="s">
        <v>27</v>
      </c>
      <c r="M587" s="23" t="s">
        <v>27</v>
      </c>
      <c r="N587" s="23" t="s">
        <v>7</v>
      </c>
      <c r="O587" s="23" t="s">
        <v>26</v>
      </c>
      <c r="P587" s="24">
        <v>11.5</v>
      </c>
      <c r="Q587" s="24">
        <v>20.5</v>
      </c>
      <c r="R587" s="24">
        <v>23.6</v>
      </c>
      <c r="S587" s="24">
        <v>236.8</v>
      </c>
      <c r="T587" s="24">
        <v>1.78</v>
      </c>
      <c r="U587" s="24">
        <v>1080</v>
      </c>
      <c r="V587" s="24">
        <v>1920</v>
      </c>
      <c r="W587" s="24">
        <v>2.0739999999999998</v>
      </c>
      <c r="X587" s="23" t="s">
        <v>47</v>
      </c>
      <c r="Y587" s="23" t="s">
        <v>47</v>
      </c>
      <c r="Z587" s="24">
        <v>8757</v>
      </c>
      <c r="AA587" s="24">
        <v>60</v>
      </c>
      <c r="AB587" s="24">
        <v>170</v>
      </c>
      <c r="AC587" s="24">
        <v>160</v>
      </c>
      <c r="AD587" s="23" t="s">
        <v>28</v>
      </c>
      <c r="AE587" s="23" t="s">
        <v>23</v>
      </c>
      <c r="AF587" s="23" t="s">
        <v>11</v>
      </c>
      <c r="AG587" s="23" t="s">
        <v>26</v>
      </c>
      <c r="AH587" s="23" t="s">
        <v>26</v>
      </c>
      <c r="AI587" s="23" t="s">
        <v>12</v>
      </c>
      <c r="AJ587" s="23" t="s">
        <v>11</v>
      </c>
      <c r="AK587" s="23" t="s">
        <v>23</v>
      </c>
      <c r="AL587" s="23" t="s">
        <v>25</v>
      </c>
      <c r="AM587" s="23" t="s">
        <v>26</v>
      </c>
      <c r="AN587" s="23" t="s">
        <v>14</v>
      </c>
      <c r="AO587" s="23" t="s">
        <v>14</v>
      </c>
      <c r="AP587" s="23" t="s">
        <v>14</v>
      </c>
      <c r="AQ587" s="23" t="s">
        <v>14</v>
      </c>
      <c r="AR587" s="23"/>
      <c r="AS587" s="23" t="s">
        <v>25</v>
      </c>
      <c r="AT587" s="23" t="s">
        <v>26</v>
      </c>
      <c r="AU587" s="23" t="s">
        <v>14</v>
      </c>
      <c r="AV587" s="25" t="s">
        <v>14</v>
      </c>
      <c r="AW587" s="25" t="s">
        <v>14</v>
      </c>
      <c r="AX587" s="26">
        <v>23.6</v>
      </c>
      <c r="AY587" s="26">
        <v>236.8</v>
      </c>
      <c r="AZ587" s="25" t="s">
        <v>14</v>
      </c>
      <c r="BA587" s="25" t="s">
        <v>14</v>
      </c>
      <c r="BB587" s="23" t="s">
        <v>14</v>
      </c>
      <c r="BC587" s="23" t="s">
        <v>15</v>
      </c>
      <c r="BD587" s="23" t="s">
        <v>26</v>
      </c>
      <c r="BE587" s="23" t="s">
        <v>11</v>
      </c>
      <c r="BF587" s="23" t="s">
        <v>672</v>
      </c>
      <c r="BG587" s="23" t="s">
        <v>11</v>
      </c>
      <c r="BH587" s="23" t="s">
        <v>17</v>
      </c>
      <c r="BI587" s="23" t="s">
        <v>14</v>
      </c>
      <c r="BJ587" s="23"/>
      <c r="BK587" s="23" t="s">
        <v>11</v>
      </c>
      <c r="BL587" s="23" t="s">
        <v>11</v>
      </c>
      <c r="BM587" s="23" t="s">
        <v>11</v>
      </c>
      <c r="BN587" s="23"/>
      <c r="BO587" s="24">
        <v>1.3</v>
      </c>
      <c r="BP587" s="24">
        <v>246</v>
      </c>
      <c r="BQ587" s="24">
        <v>250</v>
      </c>
      <c r="BR587" s="24">
        <v>218</v>
      </c>
      <c r="BS587" s="24">
        <v>200</v>
      </c>
      <c r="BT587" s="23"/>
      <c r="BU587" s="23"/>
      <c r="BV587" s="24">
        <v>17.5</v>
      </c>
      <c r="BW587" s="24">
        <v>0.3</v>
      </c>
      <c r="BX587" s="23"/>
      <c r="BY587" s="24">
        <v>0.21</v>
      </c>
      <c r="BZ587" s="27">
        <v>0.3</v>
      </c>
      <c r="CA587" s="27">
        <v>0.21</v>
      </c>
      <c r="CB587" s="25"/>
      <c r="CC587" s="25"/>
      <c r="CD587" s="28">
        <v>18.100000000000001</v>
      </c>
      <c r="CE587" s="28">
        <v>0.38</v>
      </c>
      <c r="CF587" s="25"/>
      <c r="CG587" s="28">
        <v>0.28000000000000003</v>
      </c>
      <c r="CH587" s="28">
        <v>22.65</v>
      </c>
      <c r="CI587" s="28">
        <v>0.5</v>
      </c>
      <c r="CJ587" s="28">
        <v>0.5</v>
      </c>
      <c r="CK587" s="28">
        <v>0</v>
      </c>
      <c r="CL587" s="28">
        <v>0</v>
      </c>
      <c r="CM587" s="28">
        <v>0.5</v>
      </c>
      <c r="CN587" s="25"/>
      <c r="CO587" s="28">
        <v>1</v>
      </c>
      <c r="CP587" s="30" t="s">
        <v>5</v>
      </c>
      <c r="CQ587" s="8">
        <f t="shared" si="100"/>
        <v>8758.4459459459449</v>
      </c>
      <c r="CR587" s="8">
        <f t="shared" si="101"/>
        <v>24</v>
      </c>
      <c r="CS587" s="8">
        <f t="shared" si="102"/>
        <v>2.5</v>
      </c>
      <c r="CT587" s="8">
        <f t="shared" si="103"/>
        <v>30</v>
      </c>
      <c r="CU587" s="8">
        <f t="shared" si="104"/>
        <v>200</v>
      </c>
      <c r="CV587" s="10">
        <f t="shared" si="105"/>
        <v>58252.800000000003</v>
      </c>
      <c r="CW587" s="10">
        <f t="shared" si="108"/>
        <v>58.252800000000001</v>
      </c>
      <c r="CX587" s="8" t="str">
        <f t="shared" si="106"/>
        <v>No</v>
      </c>
      <c r="CY587" s="30" t="s">
        <v>11</v>
      </c>
      <c r="CZ587" s="30" t="s">
        <v>11</v>
      </c>
      <c r="DA587" s="31" t="s">
        <v>11</v>
      </c>
      <c r="DB587" s="31" t="s">
        <v>11</v>
      </c>
      <c r="DC587" s="8" t="str">
        <f t="shared" si="107"/>
        <v>No</v>
      </c>
      <c r="DD587" s="8" t="s">
        <v>11</v>
      </c>
      <c r="DE587" s="30" t="s">
        <v>11</v>
      </c>
      <c r="DF587" s="10">
        <f t="shared" si="109"/>
        <v>55.363200000000006</v>
      </c>
      <c r="DG587" s="9">
        <f>IF(S587&lt;Monitors!$H$4,(S587*Monitors!$I$4)+Monitors!$J$4,IF(S587&lt;Monitors!$H$5,(S587*Monitors!$I$5)+Monitors!$J$5,IF(S587&lt;Monitors!$H$6,(S587*Monitors!$I$6)+Monitors!$J$6,IF(S587&lt;Monitors!$H$7,(Monitors!$I$7*S587)+Monitors!$J$7,IF(S587&lt;Monitors!$H$8,(S587*Monitors!$I$8)+Monitors!$J$8,IF(S587&lt;Monitors!$H$9,(S587*Monitors!$I$9)+Monitors!$J$9,IF(S587&lt;Monitors!$H$10,(S587*Monitors!$I$10)+Monitors!$J$10,IF(S587&lt;Monitors!$H$11,(S587*Monitors!$I$11)+Monitors!$J$11,Monitors!$J$12))))))))</f>
        <v>40.360000000000007</v>
      </c>
      <c r="DH587" s="10">
        <f>$DF587-(Monitors!$B$4*'All Data'!$W587)</f>
        <v>42.649580000000007</v>
      </c>
      <c r="DI587" s="10">
        <f>IF($CX587="Yes",DH587-(Monitors!$E$4*(DG587+(Monitors!$B$4*'All Data'!$W587))),'All Data'!DH587)</f>
        <v>42.649580000000007</v>
      </c>
      <c r="DJ587" s="10">
        <f>IF(DD587="Yes",'All Data'!DI587-(DG587*Monitors!$C$4),'All Data'!DI587)</f>
        <v>42.649580000000007</v>
      </c>
      <c r="DK587" s="10">
        <f>IF($DE587="Yes",DJ587-(DG587*Monitors!$D$4),'All Data'!DJ587)</f>
        <v>42.649580000000007</v>
      </c>
      <c r="DL587" s="10">
        <f>IF($CZ587="Yes",DK587-Monitors!$C$7,'All Data'!DK587)</f>
        <v>42.649580000000007</v>
      </c>
      <c r="DM587" s="10">
        <f>IF($DA587="Yes",DL587-Monitors!$D$7,'All Data'!DL587)</f>
        <v>42.649580000000007</v>
      </c>
      <c r="DN587" s="10">
        <f>IF(DB587="Yes",DM587-((DG587+(W587*Monitors!$B$4))*Monitors!$F$4),'All Data'!DM587)</f>
        <v>42.649580000000007</v>
      </c>
      <c r="DO587" s="8" t="str">
        <f t="shared" si="110"/>
        <v>No</v>
      </c>
      <c r="DP587" s="10">
        <v>2.3301120000000002</v>
      </c>
      <c r="DQ587" s="10">
        <v>15.169888</v>
      </c>
      <c r="DR587" s="10">
        <v>15.169888</v>
      </c>
      <c r="DS587" s="9">
        <v>22.486645478379423</v>
      </c>
      <c r="DT587" s="9" t="s">
        <v>23</v>
      </c>
      <c r="DU587" s="14">
        <v>0</v>
      </c>
    </row>
    <row r="588" spans="1:125" ht="18" customHeight="1">
      <c r="A588" s="29">
        <v>587</v>
      </c>
      <c r="B588" s="29">
        <v>5</v>
      </c>
      <c r="C588" s="29">
        <v>603</v>
      </c>
      <c r="D588" s="21">
        <v>42095</v>
      </c>
      <c r="E588" s="21">
        <v>42073</v>
      </c>
      <c r="F588" s="21">
        <v>42076</v>
      </c>
      <c r="G588" s="20" t="s">
        <v>4</v>
      </c>
      <c r="H588" s="20" t="s">
        <v>26</v>
      </c>
      <c r="I588" s="22">
        <v>6</v>
      </c>
      <c r="J588" s="20" t="s">
        <v>5</v>
      </c>
      <c r="K588" s="20" t="s">
        <v>26</v>
      </c>
      <c r="L588" s="20" t="s">
        <v>6</v>
      </c>
      <c r="M588" s="23" t="s">
        <v>26</v>
      </c>
      <c r="N588" s="23" t="s">
        <v>7</v>
      </c>
      <c r="O588" s="23" t="s">
        <v>26</v>
      </c>
      <c r="P588" s="24">
        <v>10.1</v>
      </c>
      <c r="Q588" s="24">
        <v>18</v>
      </c>
      <c r="R588" s="24">
        <v>20.7</v>
      </c>
      <c r="S588" s="24">
        <v>182.82</v>
      </c>
      <c r="T588" s="24">
        <v>1.78</v>
      </c>
      <c r="U588" s="24">
        <v>1080</v>
      </c>
      <c r="V588" s="24">
        <v>1920</v>
      </c>
      <c r="W588" s="24">
        <v>2.0739999999999998</v>
      </c>
      <c r="X588" s="23" t="s">
        <v>47</v>
      </c>
      <c r="Y588" s="23" t="s">
        <v>47</v>
      </c>
      <c r="Z588" s="24">
        <v>11342</v>
      </c>
      <c r="AA588" s="24">
        <v>60</v>
      </c>
      <c r="AB588" s="24">
        <v>90</v>
      </c>
      <c r="AC588" s="24">
        <v>65</v>
      </c>
      <c r="AD588" s="23" t="s">
        <v>28</v>
      </c>
      <c r="AE588" s="23" t="s">
        <v>23</v>
      </c>
      <c r="AF588" s="23" t="s">
        <v>11</v>
      </c>
      <c r="AG588" s="23" t="s">
        <v>26</v>
      </c>
      <c r="AH588" s="23" t="s">
        <v>26</v>
      </c>
      <c r="AI588" s="23" t="s">
        <v>12</v>
      </c>
      <c r="AJ588" s="23" t="s">
        <v>11</v>
      </c>
      <c r="AK588" s="23" t="s">
        <v>23</v>
      </c>
      <c r="AL588" s="23" t="s">
        <v>13</v>
      </c>
      <c r="AM588" s="23" t="s">
        <v>26</v>
      </c>
      <c r="AN588" s="23" t="s">
        <v>14</v>
      </c>
      <c r="AO588" s="23" t="s">
        <v>26</v>
      </c>
      <c r="AP588" s="23" t="s">
        <v>14</v>
      </c>
      <c r="AQ588" s="23" t="s">
        <v>26</v>
      </c>
      <c r="AR588" s="23"/>
      <c r="AS588" s="23" t="s">
        <v>13</v>
      </c>
      <c r="AT588" s="23" t="s">
        <v>26</v>
      </c>
      <c r="AU588" s="23" t="s">
        <v>14</v>
      </c>
      <c r="AV588" s="25" t="s">
        <v>26</v>
      </c>
      <c r="AW588" s="25" t="s">
        <v>26</v>
      </c>
      <c r="AX588" s="26">
        <v>20.7</v>
      </c>
      <c r="AY588" s="26">
        <v>182.82</v>
      </c>
      <c r="AZ588" s="25" t="s">
        <v>14</v>
      </c>
      <c r="BA588" s="25" t="s">
        <v>14</v>
      </c>
      <c r="BB588" s="23" t="s">
        <v>26</v>
      </c>
      <c r="BC588" s="23" t="s">
        <v>15</v>
      </c>
      <c r="BD588" s="23" t="s">
        <v>26</v>
      </c>
      <c r="BE588" s="23" t="s">
        <v>11</v>
      </c>
      <c r="BF588" s="23" t="s">
        <v>1201</v>
      </c>
      <c r="BG588" s="23" t="s">
        <v>11</v>
      </c>
      <c r="BH588" s="23" t="s">
        <v>17</v>
      </c>
      <c r="BI588" s="23" t="s">
        <v>26</v>
      </c>
      <c r="BJ588" s="23"/>
      <c r="BK588" s="23" t="s">
        <v>11</v>
      </c>
      <c r="BL588" s="23" t="s">
        <v>11</v>
      </c>
      <c r="BM588" s="23" t="s">
        <v>11</v>
      </c>
      <c r="BN588" s="23"/>
      <c r="BO588" s="24">
        <v>21.9</v>
      </c>
      <c r="BP588" s="24">
        <v>227</v>
      </c>
      <c r="BQ588" s="24">
        <v>200</v>
      </c>
      <c r="BR588" s="24">
        <v>203.1</v>
      </c>
      <c r="BS588" s="24">
        <v>200</v>
      </c>
      <c r="BT588" s="23"/>
      <c r="BU588" s="23"/>
      <c r="BV588" s="24">
        <v>17.510000000000002</v>
      </c>
      <c r="BW588" s="24">
        <v>0.33</v>
      </c>
      <c r="BX588" s="23"/>
      <c r="BY588" s="24">
        <v>0.23</v>
      </c>
      <c r="BZ588" s="27">
        <v>0.33</v>
      </c>
      <c r="CA588" s="27">
        <v>0.23</v>
      </c>
      <c r="CB588" s="25"/>
      <c r="CC588" s="25"/>
      <c r="CD588" s="28">
        <v>17.64</v>
      </c>
      <c r="CE588" s="28">
        <v>0.38</v>
      </c>
      <c r="CF588" s="25"/>
      <c r="CG588" s="28">
        <v>0.25</v>
      </c>
      <c r="CH588" s="28">
        <v>20.71</v>
      </c>
      <c r="CI588" s="28">
        <v>0.5</v>
      </c>
      <c r="CJ588" s="28">
        <v>0.5</v>
      </c>
      <c r="CK588" s="28">
        <v>0</v>
      </c>
      <c r="CL588" s="28">
        <v>0</v>
      </c>
      <c r="CM588" s="28">
        <v>0.5</v>
      </c>
      <c r="CN588" s="25"/>
      <c r="CO588" s="28">
        <v>0</v>
      </c>
      <c r="CP588" s="30" t="s">
        <v>5</v>
      </c>
      <c r="CQ588" s="8">
        <f t="shared" si="100"/>
        <v>11344.491849907012</v>
      </c>
      <c r="CR588" s="8">
        <f t="shared" si="101"/>
        <v>22</v>
      </c>
      <c r="CS588" s="8">
        <f t="shared" si="102"/>
        <v>2.5</v>
      </c>
      <c r="CT588" s="8">
        <f t="shared" si="103"/>
        <v>30</v>
      </c>
      <c r="CU588" s="8">
        <f t="shared" si="104"/>
        <v>200</v>
      </c>
      <c r="CV588" s="10">
        <f t="shared" si="105"/>
        <v>41500.14</v>
      </c>
      <c r="CW588" s="10">
        <f t="shared" si="108"/>
        <v>41.500140000000002</v>
      </c>
      <c r="CX588" s="8" t="str">
        <f t="shared" si="106"/>
        <v>No</v>
      </c>
      <c r="CY588" s="30" t="s">
        <v>11</v>
      </c>
      <c r="CZ588" s="30" t="s">
        <v>11</v>
      </c>
      <c r="DA588" s="31" t="s">
        <v>11</v>
      </c>
      <c r="DB588" s="31" t="s">
        <v>11</v>
      </c>
      <c r="DC588" s="8" t="str">
        <f t="shared" si="107"/>
        <v>No</v>
      </c>
      <c r="DD588" s="8" t="s">
        <v>11</v>
      </c>
      <c r="DE588" s="30" t="s">
        <v>11</v>
      </c>
      <c r="DF588" s="10">
        <f t="shared" si="109"/>
        <v>55.564680000000003</v>
      </c>
      <c r="DG588" s="9">
        <f>IF(S588&lt;Monitors!$H$4,(S588*Monitors!$I$4)+Monitors!$J$4,IF(S588&lt;Monitors!$H$5,(S588*Monitors!$I$5)+Monitors!$J$5,IF(S588&lt;Monitors!$H$6,(S588*Monitors!$I$6)+Monitors!$J$6,IF(S588&lt;Monitors!$H$7,(Monitors!$I$7*S588)+Monitors!$J$7,IF(S588&lt;Monitors!$H$8,(S588*Monitors!$I$8)+Monitors!$J$8,IF(S588&lt;Monitors!$H$9,(S588*Monitors!$I$9)+Monitors!$J$9,IF(S588&lt;Monitors!$H$10,(S588*Monitors!$I$10)+Monitors!$J$10,IF(S588&lt;Monitors!$H$11,(S588*Monitors!$I$11)+Monitors!$J$11,Monitors!$J$12))))))))</f>
        <v>37.140999999999998</v>
      </c>
      <c r="DH588" s="10">
        <f>$DF588-(Monitors!$B$4*'All Data'!$W588)</f>
        <v>42.851060000000004</v>
      </c>
      <c r="DI588" s="10">
        <f>IF($CX588="Yes",DH588-(Monitors!$E$4*(DG588+(Monitors!$B$4*'All Data'!$W588))),'All Data'!DH588)</f>
        <v>42.851060000000004</v>
      </c>
      <c r="DJ588" s="10">
        <f>IF(DD588="Yes",'All Data'!DI588-(DG588*Monitors!$C$4),'All Data'!DI588)</f>
        <v>42.851060000000004</v>
      </c>
      <c r="DK588" s="10">
        <f>IF($DE588="Yes",DJ588-(DG588*Monitors!$D$4),'All Data'!DJ588)</f>
        <v>42.851060000000004</v>
      </c>
      <c r="DL588" s="10">
        <f>IF($CZ588="Yes",DK588-Monitors!$C$7,'All Data'!DK588)</f>
        <v>42.851060000000004</v>
      </c>
      <c r="DM588" s="10">
        <f>IF($DA588="Yes",DL588-Monitors!$D$7,'All Data'!DL588)</f>
        <v>42.851060000000004</v>
      </c>
      <c r="DN588" s="10">
        <f>IF(DB588="Yes",DM588-((DG588+(W588*Monitors!$B$4))*Monitors!$F$4),'All Data'!DM588)</f>
        <v>42.851060000000004</v>
      </c>
      <c r="DO588" s="8" t="str">
        <f t="shared" si="110"/>
        <v>No</v>
      </c>
      <c r="DP588" s="10">
        <v>1.6600056000000001</v>
      </c>
      <c r="DQ588" s="10">
        <v>15.849994400000002</v>
      </c>
      <c r="DR588" s="10">
        <v>15.849994400000002</v>
      </c>
      <c r="DS588" s="9">
        <v>17.419218583247876</v>
      </c>
      <c r="DT588" s="9" t="s">
        <v>23</v>
      </c>
      <c r="DU588" s="14">
        <v>0</v>
      </c>
    </row>
    <row r="589" spans="1:125" ht="18" customHeight="1">
      <c r="A589" s="29">
        <v>588</v>
      </c>
      <c r="B589" s="29">
        <v>5</v>
      </c>
      <c r="C589" s="29">
        <v>625</v>
      </c>
      <c r="D589" s="21">
        <v>42005</v>
      </c>
      <c r="E589" s="21">
        <v>42024</v>
      </c>
      <c r="F589" s="21">
        <v>42027</v>
      </c>
      <c r="G589" s="20" t="s">
        <v>4</v>
      </c>
      <c r="H589" s="20" t="s">
        <v>26</v>
      </c>
      <c r="I589" s="22">
        <v>6</v>
      </c>
      <c r="J589" s="20" t="s">
        <v>5</v>
      </c>
      <c r="K589" s="20" t="s">
        <v>26</v>
      </c>
      <c r="L589" s="20" t="s">
        <v>6</v>
      </c>
      <c r="M589" s="23" t="s">
        <v>26</v>
      </c>
      <c r="N589" s="23" t="s">
        <v>7</v>
      </c>
      <c r="O589" s="23" t="s">
        <v>26</v>
      </c>
      <c r="P589" s="24">
        <v>11.5</v>
      </c>
      <c r="Q589" s="24">
        <v>20.5</v>
      </c>
      <c r="R589" s="24">
        <v>23.6</v>
      </c>
      <c r="S589" s="24">
        <v>236.8</v>
      </c>
      <c r="T589" s="24">
        <v>1.78</v>
      </c>
      <c r="U589" s="24">
        <v>1080</v>
      </c>
      <c r="V589" s="24">
        <v>1920</v>
      </c>
      <c r="W589" s="24">
        <v>2.0739999999999998</v>
      </c>
      <c r="X589" s="23" t="s">
        <v>47</v>
      </c>
      <c r="Y589" s="23" t="s">
        <v>47</v>
      </c>
      <c r="Z589" s="24">
        <v>8757</v>
      </c>
      <c r="AA589" s="24">
        <v>60</v>
      </c>
      <c r="AB589" s="24">
        <v>178</v>
      </c>
      <c r="AC589" s="24">
        <v>178</v>
      </c>
      <c r="AD589" s="23" t="s">
        <v>28</v>
      </c>
      <c r="AE589" s="23" t="s">
        <v>23</v>
      </c>
      <c r="AF589" s="23" t="s">
        <v>11</v>
      </c>
      <c r="AG589" s="23" t="s">
        <v>26</v>
      </c>
      <c r="AH589" s="23" t="s">
        <v>26</v>
      </c>
      <c r="AI589" s="23" t="s">
        <v>12</v>
      </c>
      <c r="AJ589" s="23" t="s">
        <v>11</v>
      </c>
      <c r="AK589" s="23" t="s">
        <v>23</v>
      </c>
      <c r="AL589" s="23" t="s">
        <v>13</v>
      </c>
      <c r="AM589" s="23" t="s">
        <v>26</v>
      </c>
      <c r="AN589" s="23" t="s">
        <v>14</v>
      </c>
      <c r="AO589" s="23" t="s">
        <v>26</v>
      </c>
      <c r="AP589" s="23" t="s">
        <v>14</v>
      </c>
      <c r="AQ589" s="23" t="s">
        <v>26</v>
      </c>
      <c r="AR589" s="23"/>
      <c r="AS589" s="23" t="s">
        <v>13</v>
      </c>
      <c r="AT589" s="23" t="s">
        <v>26</v>
      </c>
      <c r="AU589" s="23" t="s">
        <v>14</v>
      </c>
      <c r="AV589" s="25" t="s">
        <v>26</v>
      </c>
      <c r="AW589" s="25" t="s">
        <v>26</v>
      </c>
      <c r="AX589" s="26">
        <v>23.6</v>
      </c>
      <c r="AY589" s="26">
        <v>236.8</v>
      </c>
      <c r="AZ589" s="25" t="s">
        <v>14</v>
      </c>
      <c r="BA589" s="25" t="s">
        <v>14</v>
      </c>
      <c r="BB589" s="23" t="s">
        <v>26</v>
      </c>
      <c r="BC589" s="23" t="s">
        <v>15</v>
      </c>
      <c r="BD589" s="23" t="s">
        <v>26</v>
      </c>
      <c r="BE589" s="23" t="s">
        <v>11</v>
      </c>
      <c r="BF589" s="23" t="s">
        <v>1208</v>
      </c>
      <c r="BG589" s="23" t="s">
        <v>11</v>
      </c>
      <c r="BH589" s="23" t="s">
        <v>17</v>
      </c>
      <c r="BI589" s="23" t="s">
        <v>26</v>
      </c>
      <c r="BJ589" s="23"/>
      <c r="BK589" s="23" t="s">
        <v>11</v>
      </c>
      <c r="BL589" s="23" t="s">
        <v>11</v>
      </c>
      <c r="BM589" s="23" t="s">
        <v>11</v>
      </c>
      <c r="BN589" s="23"/>
      <c r="BO589" s="24">
        <v>34</v>
      </c>
      <c r="BP589" s="24">
        <v>263.60000000000002</v>
      </c>
      <c r="BQ589" s="24">
        <v>250</v>
      </c>
      <c r="BR589" s="24">
        <v>242.3</v>
      </c>
      <c r="BS589" s="24">
        <v>200</v>
      </c>
      <c r="BT589" s="23"/>
      <c r="BU589" s="23"/>
      <c r="BV589" s="24">
        <v>17.510000000000002</v>
      </c>
      <c r="BW589" s="24">
        <v>0.36</v>
      </c>
      <c r="BX589" s="23"/>
      <c r="BY589" s="24">
        <v>0.26</v>
      </c>
      <c r="BZ589" s="27">
        <v>0.36</v>
      </c>
      <c r="CA589" s="27">
        <v>0.26</v>
      </c>
      <c r="CB589" s="25"/>
      <c r="CC589" s="25"/>
      <c r="CD589" s="28">
        <v>17.64</v>
      </c>
      <c r="CE589" s="28">
        <v>0.42</v>
      </c>
      <c r="CF589" s="25"/>
      <c r="CG589" s="28">
        <v>0.32</v>
      </c>
      <c r="CH589" s="28">
        <v>22.65</v>
      </c>
      <c r="CI589" s="28">
        <v>0.5</v>
      </c>
      <c r="CJ589" s="28">
        <v>0.5</v>
      </c>
      <c r="CK589" s="28">
        <v>0</v>
      </c>
      <c r="CL589" s="28">
        <v>0</v>
      </c>
      <c r="CM589" s="28">
        <v>0.5</v>
      </c>
      <c r="CN589" s="25"/>
      <c r="CO589" s="28">
        <v>0</v>
      </c>
      <c r="CP589" s="30" t="s">
        <v>5</v>
      </c>
      <c r="CQ589" s="8">
        <f t="shared" si="100"/>
        <v>8758.4459459459449</v>
      </c>
      <c r="CR589" s="8">
        <f t="shared" si="101"/>
        <v>24</v>
      </c>
      <c r="CS589" s="8">
        <f t="shared" si="102"/>
        <v>2.5</v>
      </c>
      <c r="CT589" s="8">
        <f t="shared" si="103"/>
        <v>30</v>
      </c>
      <c r="CU589" s="8">
        <f t="shared" si="104"/>
        <v>200</v>
      </c>
      <c r="CV589" s="10">
        <f t="shared" si="105"/>
        <v>62420.48000000001</v>
      </c>
      <c r="CW589" s="10">
        <f t="shared" si="108"/>
        <v>62.420480000000012</v>
      </c>
      <c r="CX589" s="8" t="str">
        <f t="shared" si="106"/>
        <v>No</v>
      </c>
      <c r="CY589" s="30" t="s">
        <v>11</v>
      </c>
      <c r="CZ589" s="30" t="s">
        <v>11</v>
      </c>
      <c r="DA589" s="31" t="s">
        <v>11</v>
      </c>
      <c r="DB589" s="31" t="s">
        <v>11</v>
      </c>
      <c r="DC589" s="8" t="str">
        <f t="shared" si="107"/>
        <v>No</v>
      </c>
      <c r="DD589" s="8" t="s">
        <v>11</v>
      </c>
      <c r="DE589" s="30" t="s">
        <v>11</v>
      </c>
      <c r="DF589" s="10">
        <f t="shared" si="109"/>
        <v>55.735500000000002</v>
      </c>
      <c r="DG589" s="9">
        <f>IF(S589&lt;Monitors!$H$4,(S589*Monitors!$I$4)+Monitors!$J$4,IF(S589&lt;Monitors!$H$5,(S589*Monitors!$I$5)+Monitors!$J$5,IF(S589&lt;Monitors!$H$6,(S589*Monitors!$I$6)+Monitors!$J$6,IF(S589&lt;Monitors!$H$7,(Monitors!$I$7*S589)+Monitors!$J$7,IF(S589&lt;Monitors!$H$8,(S589*Monitors!$I$8)+Monitors!$J$8,IF(S589&lt;Monitors!$H$9,(S589*Monitors!$I$9)+Monitors!$J$9,IF(S589&lt;Monitors!$H$10,(S589*Monitors!$I$10)+Monitors!$J$10,IF(S589&lt;Monitors!$H$11,(S589*Monitors!$I$11)+Monitors!$J$11,Monitors!$J$12))))))))</f>
        <v>40.360000000000007</v>
      </c>
      <c r="DH589" s="10">
        <f>$DF589-(Monitors!$B$4*'All Data'!$W589)</f>
        <v>43.021880000000003</v>
      </c>
      <c r="DI589" s="10">
        <f>IF($CX589="Yes",DH589-(Monitors!$E$4*(DG589+(Monitors!$B$4*'All Data'!$W589))),'All Data'!DH589)</f>
        <v>43.021880000000003</v>
      </c>
      <c r="DJ589" s="10">
        <f>IF(DD589="Yes",'All Data'!DI589-(DG589*Monitors!$C$4),'All Data'!DI589)</f>
        <v>43.021880000000003</v>
      </c>
      <c r="DK589" s="10">
        <f>IF($DE589="Yes",DJ589-(DG589*Monitors!$D$4),'All Data'!DJ589)</f>
        <v>43.021880000000003</v>
      </c>
      <c r="DL589" s="10">
        <f>IF($CZ589="Yes",DK589-Monitors!$C$7,'All Data'!DK589)</f>
        <v>43.021880000000003</v>
      </c>
      <c r="DM589" s="10">
        <f>IF($DA589="Yes",DL589-Monitors!$D$7,'All Data'!DL589)</f>
        <v>43.021880000000003</v>
      </c>
      <c r="DN589" s="10">
        <f>IF(DB589="Yes",DM589-((DG589+(W589*Monitors!$B$4))*Monitors!$F$4),'All Data'!DM589)</f>
        <v>43.021880000000003</v>
      </c>
      <c r="DO589" s="8" t="str">
        <f t="shared" si="110"/>
        <v>No</v>
      </c>
      <c r="DP589" s="10">
        <v>2.4968192000000005</v>
      </c>
      <c r="DQ589" s="10">
        <v>15.013180800000001</v>
      </c>
      <c r="DR589" s="10">
        <v>15.013180800000001</v>
      </c>
      <c r="DS589" s="9">
        <v>22.486645478379423</v>
      </c>
      <c r="DT589" s="9" t="s">
        <v>23</v>
      </c>
      <c r="DU589" s="14">
        <v>0</v>
      </c>
    </row>
    <row r="590" spans="1:125" ht="18" customHeight="1">
      <c r="A590" s="29">
        <v>589</v>
      </c>
      <c r="B590" s="29">
        <v>12</v>
      </c>
      <c r="C590" s="29">
        <v>757</v>
      </c>
      <c r="D590" s="21">
        <v>41609</v>
      </c>
      <c r="E590" s="21">
        <v>41557</v>
      </c>
      <c r="F590" s="21">
        <v>41563</v>
      </c>
      <c r="G590" s="20" t="s">
        <v>4</v>
      </c>
      <c r="H590" s="20"/>
      <c r="I590" s="22">
        <v>6</v>
      </c>
      <c r="J590" s="20" t="s">
        <v>5</v>
      </c>
      <c r="K590" s="20"/>
      <c r="L590" s="20" t="s">
        <v>6</v>
      </c>
      <c r="M590" s="23"/>
      <c r="N590" s="23" t="s">
        <v>7</v>
      </c>
      <c r="O590" s="23"/>
      <c r="P590" s="24">
        <v>10.6</v>
      </c>
      <c r="Q590" s="24">
        <v>18.8</v>
      </c>
      <c r="R590" s="24">
        <v>21.5</v>
      </c>
      <c r="S590" s="24">
        <v>198.1</v>
      </c>
      <c r="T590" s="24">
        <v>1.78</v>
      </c>
      <c r="U590" s="24">
        <v>1080</v>
      </c>
      <c r="V590" s="24">
        <v>1920</v>
      </c>
      <c r="W590" s="24">
        <v>2.0739999999999998</v>
      </c>
      <c r="X590" s="23" t="s">
        <v>47</v>
      </c>
      <c r="Y590" s="23" t="s">
        <v>47</v>
      </c>
      <c r="Z590" s="24">
        <v>10469</v>
      </c>
      <c r="AA590" s="24">
        <v>60</v>
      </c>
      <c r="AB590" s="24">
        <v>170</v>
      </c>
      <c r="AC590" s="24">
        <v>160</v>
      </c>
      <c r="AD590" s="23" t="s">
        <v>10</v>
      </c>
      <c r="AE590" s="23" t="s">
        <v>11</v>
      </c>
      <c r="AF590" s="23" t="s">
        <v>11</v>
      </c>
      <c r="AG590" s="23"/>
      <c r="AH590" s="23"/>
      <c r="AI590" s="23" t="s">
        <v>12</v>
      </c>
      <c r="AJ590" s="23" t="s">
        <v>11</v>
      </c>
      <c r="AK590" s="23" t="s">
        <v>23</v>
      </c>
      <c r="AL590" s="23" t="s">
        <v>13</v>
      </c>
      <c r="AM590" s="23"/>
      <c r="AN590" s="23" t="s">
        <v>14</v>
      </c>
      <c r="AO590" s="23"/>
      <c r="AP590" s="23" t="s">
        <v>36</v>
      </c>
      <c r="AQ590" s="23"/>
      <c r="AR590" s="23"/>
      <c r="AS590" s="23" t="s">
        <v>13</v>
      </c>
      <c r="AT590" s="23"/>
      <c r="AU590" s="23" t="s">
        <v>14</v>
      </c>
      <c r="AV590" s="25"/>
      <c r="AW590" s="25"/>
      <c r="AX590" s="26">
        <v>21.5</v>
      </c>
      <c r="AY590" s="26">
        <v>198.1</v>
      </c>
      <c r="AZ590" s="25" t="s">
        <v>14</v>
      </c>
      <c r="BA590" s="25" t="s">
        <v>14</v>
      </c>
      <c r="BB590" s="23"/>
      <c r="BC590" s="23" t="s">
        <v>15</v>
      </c>
      <c r="BD590" s="23"/>
      <c r="BE590" s="23" t="s">
        <v>11</v>
      </c>
      <c r="BF590" s="23" t="s">
        <v>61</v>
      </c>
      <c r="BG590" s="23" t="s">
        <v>11</v>
      </c>
      <c r="BH590" s="23" t="s">
        <v>17</v>
      </c>
      <c r="BI590" s="23"/>
      <c r="BJ590" s="23" t="s">
        <v>18</v>
      </c>
      <c r="BK590" s="23" t="s">
        <v>11</v>
      </c>
      <c r="BL590" s="23" t="s">
        <v>11</v>
      </c>
      <c r="BM590" s="23"/>
      <c r="BN590" s="23"/>
      <c r="BO590" s="24">
        <v>12.3</v>
      </c>
      <c r="BP590" s="24">
        <v>325.8</v>
      </c>
      <c r="BQ590" s="24">
        <v>250</v>
      </c>
      <c r="BR590" s="24">
        <v>307.5</v>
      </c>
      <c r="BS590" s="24">
        <v>201</v>
      </c>
      <c r="BT590" s="23"/>
      <c r="BU590" s="23"/>
      <c r="BV590" s="24">
        <v>17.52</v>
      </c>
      <c r="BW590" s="24">
        <v>0.37</v>
      </c>
      <c r="BX590" s="23"/>
      <c r="BY590" s="24">
        <v>0.27</v>
      </c>
      <c r="BZ590" s="27">
        <v>0.37</v>
      </c>
      <c r="CA590" s="27">
        <v>0.27</v>
      </c>
      <c r="CB590" s="25"/>
      <c r="CC590" s="25"/>
      <c r="CD590" s="28">
        <v>18.27</v>
      </c>
      <c r="CE590" s="28">
        <v>0.44</v>
      </c>
      <c r="CF590" s="25"/>
      <c r="CG590" s="28">
        <v>0.33</v>
      </c>
      <c r="CH590" s="28">
        <v>21.1</v>
      </c>
      <c r="CI590" s="28">
        <v>0.5</v>
      </c>
      <c r="CJ590" s="28">
        <v>0.5</v>
      </c>
      <c r="CK590" s="25"/>
      <c r="CL590" s="25"/>
      <c r="CM590" s="28">
        <v>0.46</v>
      </c>
      <c r="CN590" s="25"/>
      <c r="CO590" s="28">
        <v>0</v>
      </c>
      <c r="CP590" s="30" t="s">
        <v>5</v>
      </c>
      <c r="CQ590" s="8">
        <f t="shared" si="100"/>
        <v>10469.459868753154</v>
      </c>
      <c r="CR590" s="8">
        <f t="shared" si="101"/>
        <v>22</v>
      </c>
      <c r="CS590" s="8">
        <f t="shared" si="102"/>
        <v>2.5</v>
      </c>
      <c r="CT590" s="8">
        <f t="shared" si="103"/>
        <v>30</v>
      </c>
      <c r="CU590" s="8">
        <f t="shared" si="104"/>
        <v>300</v>
      </c>
      <c r="CV590" s="10">
        <f t="shared" si="105"/>
        <v>64540.98</v>
      </c>
      <c r="CW590" s="10">
        <f t="shared" si="108"/>
        <v>64.540980000000005</v>
      </c>
      <c r="CX590" s="8" t="str">
        <f t="shared" si="106"/>
        <v>No</v>
      </c>
      <c r="CY590" s="30" t="s">
        <v>11</v>
      </c>
      <c r="CZ590" s="30" t="s">
        <v>11</v>
      </c>
      <c r="DA590" s="31" t="s">
        <v>11</v>
      </c>
      <c r="DB590" s="31" t="s">
        <v>11</v>
      </c>
      <c r="DC590" s="8" t="str">
        <f t="shared" si="107"/>
        <v>No</v>
      </c>
      <c r="DD590" s="8" t="s">
        <v>11</v>
      </c>
      <c r="DE590" s="30" t="s">
        <v>11</v>
      </c>
      <c r="DF590" s="10">
        <f t="shared" si="109"/>
        <v>55.823099999999997</v>
      </c>
      <c r="DG590" s="9">
        <f>IF(S590&lt;Monitors!$H$4,(S590*Monitors!$I$4)+Monitors!$J$4,IF(S590&lt;Monitors!$H$5,(S590*Monitors!$I$5)+Monitors!$J$5,IF(S590&lt;Monitors!$H$6,(S590*Monitors!$I$6)+Monitors!$J$6,IF(S590&lt;Monitors!$H$7,(Monitors!$I$7*S590)+Monitors!$J$7,IF(S590&lt;Monitors!$H$8,(S590*Monitors!$I$8)+Monitors!$J$8,IF(S590&lt;Monitors!$H$9,(S590*Monitors!$I$9)+Monitors!$J$9,IF(S590&lt;Monitors!$H$10,(S590*Monitors!$I$10)+Monitors!$J$10,IF(S590&lt;Monitors!$H$11,(S590*Monitors!$I$11)+Monitors!$J$11,Monitors!$J$12))))))))</f>
        <v>37.905000000000001</v>
      </c>
      <c r="DH590" s="10">
        <f>$DF590-(Monitors!$B$4*'All Data'!$W590)</f>
        <v>43.109479999999998</v>
      </c>
      <c r="DI590" s="10">
        <f>IF($CX590="Yes",DH590-(Monitors!$E$4*(DG590+(Monitors!$B$4*'All Data'!$W590))),'All Data'!DH590)</f>
        <v>43.109479999999998</v>
      </c>
      <c r="DJ590" s="10">
        <f>IF(DD590="Yes",'All Data'!DI590-(DG590*Monitors!$C$4),'All Data'!DI590)</f>
        <v>43.109479999999998</v>
      </c>
      <c r="DK590" s="10">
        <f>IF($DE590="Yes",DJ590-(DG590*Monitors!$D$4),'All Data'!DJ590)</f>
        <v>43.109479999999998</v>
      </c>
      <c r="DL590" s="10">
        <f>IF($CZ590="Yes",DK590-Monitors!$C$7,'All Data'!DK590)</f>
        <v>43.109479999999998</v>
      </c>
      <c r="DM590" s="10">
        <f>IF($DA590="Yes",DL590-Monitors!$D$7,'All Data'!DL590)</f>
        <v>43.109479999999998</v>
      </c>
      <c r="DN590" s="10">
        <f>IF(DB590="Yes",DM590-((DG590+(W590*Monitors!$B$4))*Monitors!$F$4),'All Data'!DM590)</f>
        <v>43.109479999999998</v>
      </c>
      <c r="DO590" s="8" t="str">
        <f t="shared" si="110"/>
        <v>No</v>
      </c>
      <c r="DP590" s="10">
        <v>2.5816392000000001</v>
      </c>
      <c r="DQ590" s="10">
        <v>14.9383608</v>
      </c>
      <c r="DR590" s="10">
        <v>14.9383608</v>
      </c>
      <c r="DS590" s="9">
        <v>18.858719441248546</v>
      </c>
      <c r="DT590" s="9" t="s">
        <v>23</v>
      </c>
      <c r="DU590" s="14">
        <v>0</v>
      </c>
    </row>
    <row r="591" spans="1:125" ht="18" customHeight="1">
      <c r="A591" s="29">
        <v>590</v>
      </c>
      <c r="B591" s="29">
        <v>5</v>
      </c>
      <c r="C591" s="29">
        <v>1186</v>
      </c>
      <c r="D591" s="21">
        <v>41940</v>
      </c>
      <c r="E591" s="21">
        <v>41908</v>
      </c>
      <c r="F591" s="21">
        <v>41921</v>
      </c>
      <c r="G591" s="20"/>
      <c r="H591" s="20" t="s">
        <v>424</v>
      </c>
      <c r="I591" s="22">
        <v>6</v>
      </c>
      <c r="J591" s="20" t="s">
        <v>5</v>
      </c>
      <c r="K591" s="20"/>
      <c r="L591" s="20" t="s">
        <v>6</v>
      </c>
      <c r="M591" s="23"/>
      <c r="N591" s="23" t="s">
        <v>7</v>
      </c>
      <c r="O591" s="23"/>
      <c r="P591" s="24">
        <v>11.3</v>
      </c>
      <c r="Q591" s="24">
        <v>20</v>
      </c>
      <c r="R591" s="24">
        <v>23</v>
      </c>
      <c r="S591" s="24">
        <v>226.1</v>
      </c>
      <c r="T591" s="24">
        <v>1.78</v>
      </c>
      <c r="U591" s="24">
        <v>1080</v>
      </c>
      <c r="V591" s="24">
        <v>1920</v>
      </c>
      <c r="W591" s="24">
        <v>2.0739999999999998</v>
      </c>
      <c r="X591" s="23" t="s">
        <v>47</v>
      </c>
      <c r="Y591" s="23" t="s">
        <v>47</v>
      </c>
      <c r="Z591" s="24">
        <v>9173</v>
      </c>
      <c r="AA591" s="24">
        <v>60</v>
      </c>
      <c r="AB591" s="24">
        <v>178</v>
      </c>
      <c r="AC591" s="24">
        <v>178</v>
      </c>
      <c r="AD591" s="23" t="s">
        <v>10</v>
      </c>
      <c r="AE591" s="23" t="s">
        <v>11</v>
      </c>
      <c r="AF591" s="23" t="s">
        <v>11</v>
      </c>
      <c r="AG591" s="23"/>
      <c r="AH591" s="23"/>
      <c r="AI591" s="23" t="s">
        <v>12</v>
      </c>
      <c r="AJ591" s="23" t="s">
        <v>23</v>
      </c>
      <c r="AK591" s="23" t="s">
        <v>11</v>
      </c>
      <c r="AL591" s="23" t="s">
        <v>114</v>
      </c>
      <c r="AM591" s="23"/>
      <c r="AN591" s="23" t="s">
        <v>14</v>
      </c>
      <c r="AO591" s="23"/>
      <c r="AP591" s="23" t="s">
        <v>36</v>
      </c>
      <c r="AQ591" s="23"/>
      <c r="AR591" s="23"/>
      <c r="AS591" s="23" t="s">
        <v>114</v>
      </c>
      <c r="AT591" s="23"/>
      <c r="AU591" s="23" t="s">
        <v>63</v>
      </c>
      <c r="AV591" s="25"/>
      <c r="AW591" s="25"/>
      <c r="AX591" s="26">
        <v>23</v>
      </c>
      <c r="AY591" s="26">
        <v>226.1</v>
      </c>
      <c r="AZ591" s="25" t="s">
        <v>14</v>
      </c>
      <c r="BA591" s="25" t="s">
        <v>63</v>
      </c>
      <c r="BB591" s="23"/>
      <c r="BC591" s="23" t="s">
        <v>15</v>
      </c>
      <c r="BD591" s="23"/>
      <c r="BE591" s="23" t="s">
        <v>11</v>
      </c>
      <c r="BF591" s="23" t="s">
        <v>165</v>
      </c>
      <c r="BG591" s="23" t="s">
        <v>11</v>
      </c>
      <c r="BH591" s="23" t="s">
        <v>17</v>
      </c>
      <c r="BI591" s="23"/>
      <c r="BJ591" s="23" t="s">
        <v>18</v>
      </c>
      <c r="BK591" s="23" t="s">
        <v>11</v>
      </c>
      <c r="BL591" s="23" t="s">
        <v>11</v>
      </c>
      <c r="BM591" s="23"/>
      <c r="BN591" s="23"/>
      <c r="BO591" s="24">
        <v>19</v>
      </c>
      <c r="BP591" s="24">
        <v>330</v>
      </c>
      <c r="BQ591" s="24">
        <v>330</v>
      </c>
      <c r="BR591" s="24">
        <v>256</v>
      </c>
      <c r="BS591" s="24">
        <v>200</v>
      </c>
      <c r="BT591" s="23"/>
      <c r="BU591" s="23"/>
      <c r="BV591" s="24">
        <v>17.52</v>
      </c>
      <c r="BW591" s="24">
        <v>0.66</v>
      </c>
      <c r="BX591" s="23"/>
      <c r="BY591" s="24">
        <v>0.33</v>
      </c>
      <c r="BZ591" s="27">
        <v>0.66</v>
      </c>
      <c r="CA591" s="27">
        <v>0.33</v>
      </c>
      <c r="CB591" s="25"/>
      <c r="CC591" s="25"/>
      <c r="CD591" s="28">
        <v>17.43</v>
      </c>
      <c r="CE591" s="28">
        <v>0.7</v>
      </c>
      <c r="CF591" s="25"/>
      <c r="CG591" s="28">
        <v>0.35</v>
      </c>
      <c r="CH591" s="28">
        <v>22</v>
      </c>
      <c r="CI591" s="28">
        <v>1.2</v>
      </c>
      <c r="CJ591" s="28">
        <v>0.5</v>
      </c>
      <c r="CK591" s="25"/>
      <c r="CL591" s="25"/>
      <c r="CM591" s="28">
        <v>0.5</v>
      </c>
      <c r="CN591" s="25"/>
      <c r="CO591" s="28">
        <v>0</v>
      </c>
      <c r="CP591" s="30" t="s">
        <v>5</v>
      </c>
      <c r="CQ591" s="8">
        <f t="shared" si="100"/>
        <v>9172.9323308270668</v>
      </c>
      <c r="CR591" s="8">
        <f t="shared" si="101"/>
        <v>24</v>
      </c>
      <c r="CS591" s="8">
        <f t="shared" si="102"/>
        <v>2.5</v>
      </c>
      <c r="CT591" s="8">
        <f t="shared" si="103"/>
        <v>30</v>
      </c>
      <c r="CU591" s="8">
        <f t="shared" si="104"/>
        <v>300</v>
      </c>
      <c r="CV591" s="10">
        <f t="shared" si="105"/>
        <v>74613</v>
      </c>
      <c r="CW591" s="10">
        <f t="shared" si="108"/>
        <v>74.613</v>
      </c>
      <c r="CX591" s="8" t="str">
        <f t="shared" si="106"/>
        <v>No</v>
      </c>
      <c r="CY591" s="30" t="s">
        <v>11</v>
      </c>
      <c r="CZ591" s="30" t="s">
        <v>11</v>
      </c>
      <c r="DA591" s="31" t="s">
        <v>11</v>
      </c>
      <c r="DB591" s="31" t="s">
        <v>11</v>
      </c>
      <c r="DC591" s="8" t="str">
        <f t="shared" si="107"/>
        <v>No</v>
      </c>
      <c r="DD591" s="8" t="s">
        <v>11</v>
      </c>
      <c r="DE591" s="30" t="s">
        <v>11</v>
      </c>
      <c r="DF591" s="10">
        <f t="shared" si="109"/>
        <v>57.474359999999997</v>
      </c>
      <c r="DG591" s="9">
        <f>IF(S591&lt;Monitors!$H$4,(S591*Monitors!$I$4)+Monitors!$J$4,IF(S591&lt;Monitors!$H$5,(S591*Monitors!$I$5)+Monitors!$J$5,IF(S591&lt;Monitors!$H$6,(S591*Monitors!$I$6)+Monitors!$J$6,IF(S591&lt;Monitors!$H$7,(Monitors!$I$7*S591)+Monitors!$J$7,IF(S591&lt;Monitors!$H$8,(S591*Monitors!$I$8)+Monitors!$J$8,IF(S591&lt;Monitors!$H$9,(S591*Monitors!$I$9)+Monitors!$J$9,IF(S591&lt;Monitors!$H$10,(S591*Monitors!$I$10)+Monitors!$J$10,IF(S591&lt;Monitors!$H$11,(S591*Monitors!$I$11)+Monitors!$J$11,Monitors!$J$12))))))))</f>
        <v>38.869999999999997</v>
      </c>
      <c r="DH591" s="10">
        <f>$DF591-(Monitors!$B$4*'All Data'!$W591)</f>
        <v>44.760739999999998</v>
      </c>
      <c r="DI591" s="10">
        <f>IF($CX591="Yes",DH591-(Monitors!$E$4*(DG591+(Monitors!$B$4*'All Data'!$W591))),'All Data'!DH591)</f>
        <v>44.760739999999998</v>
      </c>
      <c r="DJ591" s="10">
        <f>IF(DD591="Yes",'All Data'!DI591-(DG591*Monitors!$C$4),'All Data'!DI591)</f>
        <v>44.760739999999998</v>
      </c>
      <c r="DK591" s="10">
        <f>IF($DE591="Yes",DJ591-(DG591*Monitors!$D$4),'All Data'!DJ591)</f>
        <v>44.760739999999998</v>
      </c>
      <c r="DL591" s="10">
        <f>IF($CZ591="Yes",DK591-Monitors!$C$7,'All Data'!DK591)</f>
        <v>44.760739999999998</v>
      </c>
      <c r="DM591" s="10">
        <f>IF($DA591="Yes",DL591-Monitors!$D$7,'All Data'!DL591)</f>
        <v>44.760739999999998</v>
      </c>
      <c r="DN591" s="10">
        <f>IF(DB591="Yes",DM591-((DG591+(W591*Monitors!$B$4))*Monitors!$F$4),'All Data'!DM591)</f>
        <v>44.760739999999998</v>
      </c>
      <c r="DO591" s="8" t="str">
        <f t="shared" si="110"/>
        <v>No</v>
      </c>
      <c r="DP591" s="10">
        <v>2.9845200000000003</v>
      </c>
      <c r="DQ591" s="10">
        <v>14.53548</v>
      </c>
      <c r="DR591" s="10">
        <v>14.53548</v>
      </c>
      <c r="DS591" s="9">
        <v>21.486395692127946</v>
      </c>
      <c r="DT591" s="9" t="s">
        <v>23</v>
      </c>
      <c r="DU591" s="14">
        <v>0</v>
      </c>
    </row>
    <row r="592" spans="1:125" ht="18" customHeight="1">
      <c r="A592" s="29">
        <v>591</v>
      </c>
      <c r="B592" s="29">
        <v>47</v>
      </c>
      <c r="C592" s="29">
        <v>72</v>
      </c>
      <c r="D592" s="21">
        <v>41284</v>
      </c>
      <c r="E592" s="21">
        <v>41263</v>
      </c>
      <c r="F592" s="21">
        <v>41277</v>
      </c>
      <c r="G592" s="20" t="s">
        <v>4</v>
      </c>
      <c r="H592" s="20"/>
      <c r="I592" s="22">
        <v>6</v>
      </c>
      <c r="J592" s="20" t="s">
        <v>5</v>
      </c>
      <c r="K592" s="20"/>
      <c r="L592" s="20" t="s">
        <v>6</v>
      </c>
      <c r="M592" s="23"/>
      <c r="N592" s="23" t="s">
        <v>7</v>
      </c>
      <c r="O592" s="23"/>
      <c r="P592" s="24">
        <v>10.5</v>
      </c>
      <c r="Q592" s="24">
        <v>18.7</v>
      </c>
      <c r="R592" s="24">
        <v>21.5</v>
      </c>
      <c r="S592" s="24">
        <v>197.6</v>
      </c>
      <c r="T592" s="24">
        <v>1.78</v>
      </c>
      <c r="U592" s="24">
        <v>1920</v>
      </c>
      <c r="V592" s="24">
        <v>1080</v>
      </c>
      <c r="W592" s="24">
        <v>2.0739999999999998</v>
      </c>
      <c r="X592" s="23" t="s">
        <v>67</v>
      </c>
      <c r="Y592" s="23" t="s">
        <v>67</v>
      </c>
      <c r="Z592" s="24">
        <v>10494</v>
      </c>
      <c r="AA592" s="24">
        <v>60</v>
      </c>
      <c r="AB592" s="24">
        <v>180</v>
      </c>
      <c r="AC592" s="24">
        <v>130</v>
      </c>
      <c r="AD592" s="23" t="s">
        <v>10</v>
      </c>
      <c r="AE592" s="23" t="s">
        <v>11</v>
      </c>
      <c r="AF592" s="23" t="s">
        <v>11</v>
      </c>
      <c r="AG592" s="23"/>
      <c r="AH592" s="23"/>
      <c r="AI592" s="23" t="s">
        <v>12</v>
      </c>
      <c r="AJ592" s="23" t="s">
        <v>11</v>
      </c>
      <c r="AK592" s="23" t="s">
        <v>23</v>
      </c>
      <c r="AL592" s="23" t="s">
        <v>25</v>
      </c>
      <c r="AM592" s="23"/>
      <c r="AN592" s="23" t="s">
        <v>14</v>
      </c>
      <c r="AO592" s="23"/>
      <c r="AP592" s="23" t="s">
        <v>14</v>
      </c>
      <c r="AQ592" s="23"/>
      <c r="AR592" s="23"/>
      <c r="AS592" s="23" t="s">
        <v>25</v>
      </c>
      <c r="AT592" s="23"/>
      <c r="AU592" s="23" t="s">
        <v>14</v>
      </c>
      <c r="AV592" s="25"/>
      <c r="AW592" s="25"/>
      <c r="AX592" s="26">
        <v>21.5</v>
      </c>
      <c r="AY592" s="26">
        <v>197.6</v>
      </c>
      <c r="AZ592" s="25" t="s">
        <v>14</v>
      </c>
      <c r="BA592" s="25" t="s">
        <v>14</v>
      </c>
      <c r="BB592" s="23"/>
      <c r="BC592" s="23" t="s">
        <v>15</v>
      </c>
      <c r="BD592" s="23"/>
      <c r="BE592" s="23" t="s">
        <v>23</v>
      </c>
      <c r="BF592" s="23" t="s">
        <v>715</v>
      </c>
      <c r="BG592" s="23" t="s">
        <v>11</v>
      </c>
      <c r="BH592" s="23" t="s">
        <v>17</v>
      </c>
      <c r="BI592" s="23"/>
      <c r="BJ592" s="23"/>
      <c r="BK592" s="23" t="s">
        <v>11</v>
      </c>
      <c r="BL592" s="23" t="s">
        <v>11</v>
      </c>
      <c r="BM592" s="23"/>
      <c r="BN592" s="23"/>
      <c r="BO592" s="24">
        <v>2.4</v>
      </c>
      <c r="BP592" s="24">
        <v>200</v>
      </c>
      <c r="BQ592" s="24">
        <v>200</v>
      </c>
      <c r="BR592" s="24">
        <v>215</v>
      </c>
      <c r="BS592" s="24">
        <v>200</v>
      </c>
      <c r="BT592" s="23"/>
      <c r="BU592" s="23"/>
      <c r="BV592" s="24">
        <v>17.54</v>
      </c>
      <c r="BW592" s="24">
        <v>0.19</v>
      </c>
      <c r="BX592" s="23"/>
      <c r="BY592" s="24">
        <v>0.11</v>
      </c>
      <c r="BZ592" s="27">
        <v>0.19</v>
      </c>
      <c r="CA592" s="27">
        <v>0.11</v>
      </c>
      <c r="CB592" s="25"/>
      <c r="CC592" s="25"/>
      <c r="CD592" s="28">
        <v>17.3</v>
      </c>
      <c r="CE592" s="28">
        <v>0.2</v>
      </c>
      <c r="CF592" s="25"/>
      <c r="CG592" s="28">
        <v>0.12</v>
      </c>
      <c r="CH592" s="28">
        <v>21.1</v>
      </c>
      <c r="CI592" s="28">
        <v>0.5</v>
      </c>
      <c r="CJ592" s="28">
        <v>0.5</v>
      </c>
      <c r="CK592" s="25"/>
      <c r="CL592" s="25"/>
      <c r="CM592" s="28">
        <v>0.48</v>
      </c>
      <c r="CN592" s="25"/>
      <c r="CO592" s="28">
        <v>0</v>
      </c>
      <c r="CP592" s="30" t="s">
        <v>5</v>
      </c>
      <c r="CQ592" s="8">
        <f t="shared" si="100"/>
        <v>10495.951417004047</v>
      </c>
      <c r="CR592" s="8">
        <f t="shared" si="101"/>
        <v>22</v>
      </c>
      <c r="CS592" s="8">
        <f t="shared" si="102"/>
        <v>2.5</v>
      </c>
      <c r="CT592" s="8">
        <f t="shared" si="103"/>
        <v>30</v>
      </c>
      <c r="CU592" s="8">
        <f t="shared" si="104"/>
        <v>200</v>
      </c>
      <c r="CV592" s="10">
        <f t="shared" si="105"/>
        <v>39520</v>
      </c>
      <c r="CW592" s="10">
        <f t="shared" si="108"/>
        <v>39.520000000000003</v>
      </c>
      <c r="CX592" s="8" t="str">
        <f t="shared" si="106"/>
        <v>No</v>
      </c>
      <c r="CY592" s="30" t="s">
        <v>11</v>
      </c>
      <c r="CZ592" s="30" t="s">
        <v>11</v>
      </c>
      <c r="DA592" s="31" t="s">
        <v>11</v>
      </c>
      <c r="DB592" s="31" t="s">
        <v>11</v>
      </c>
      <c r="DC592" s="8" t="str">
        <f t="shared" si="107"/>
        <v>No</v>
      </c>
      <c r="DD592" s="8" t="s">
        <v>11</v>
      </c>
      <c r="DE592" s="30" t="s">
        <v>11</v>
      </c>
      <c r="DF592" s="10">
        <f t="shared" si="109"/>
        <v>54.85949999999999</v>
      </c>
      <c r="DG592" s="9">
        <f>IF(S592&lt;Monitors!$H$4,(S592*Monitors!$I$4)+Monitors!$J$4,IF(S592&lt;Monitors!$H$5,(S592*Monitors!$I$5)+Monitors!$J$5,IF(S592&lt;Monitors!$H$6,(S592*Monitors!$I$6)+Monitors!$J$6,IF(S592&lt;Monitors!$H$7,(Monitors!$I$7*S592)+Monitors!$J$7,IF(S592&lt;Monitors!$H$8,(S592*Monitors!$I$8)+Monitors!$J$8,IF(S592&lt;Monitors!$H$9,(S592*Monitors!$I$9)+Monitors!$J$9,IF(S592&lt;Monitors!$H$10,(S592*Monitors!$I$10)+Monitors!$J$10,IF(S592&lt;Monitors!$H$11,(S592*Monitors!$I$11)+Monitors!$J$11,Monitors!$J$12))))))))</f>
        <v>37.879999999999995</v>
      </c>
      <c r="DH592" s="10">
        <f>$DF592-(Monitors!$B$4*'All Data'!$W592)</f>
        <v>42.145879999999991</v>
      </c>
      <c r="DI592" s="10">
        <f>IF($CX592="Yes",DH592-(Monitors!$E$4*(DG592+(Monitors!$B$4*'All Data'!$W592))),'All Data'!DH592)</f>
        <v>42.145879999999991</v>
      </c>
      <c r="DJ592" s="10">
        <f>IF(DD592="Yes",'All Data'!DI592-(DG592*Monitors!$C$4),'All Data'!DI592)</f>
        <v>42.145879999999991</v>
      </c>
      <c r="DK592" s="10">
        <f>IF($DE592="Yes",DJ592-(DG592*Monitors!$D$4),'All Data'!DJ592)</f>
        <v>42.145879999999991</v>
      </c>
      <c r="DL592" s="10">
        <f>IF($CZ592="Yes",DK592-Monitors!$C$7,'All Data'!DK592)</f>
        <v>42.145879999999991</v>
      </c>
      <c r="DM592" s="10">
        <f>IF($DA592="Yes",DL592-Monitors!$D$7,'All Data'!DL592)</f>
        <v>42.145879999999991</v>
      </c>
      <c r="DN592" s="10">
        <f>IF(DB592="Yes",DM592-((DG592+(W592*Monitors!$B$4))*Monitors!$F$4),'All Data'!DM592)</f>
        <v>42.145879999999991</v>
      </c>
      <c r="DO592" s="8" t="str">
        <f t="shared" si="110"/>
        <v>No</v>
      </c>
      <c r="DP592" s="10">
        <v>1.5808000000000002</v>
      </c>
      <c r="DQ592" s="10">
        <v>15.959199999999999</v>
      </c>
      <c r="DR592" s="10">
        <v>15.959199999999999</v>
      </c>
      <c r="DS592" s="9">
        <v>18.811673197408837</v>
      </c>
      <c r="DT592" s="9" t="s">
        <v>23</v>
      </c>
      <c r="DU592" s="14">
        <v>0</v>
      </c>
    </row>
    <row r="593" spans="1:125" ht="18" customHeight="1">
      <c r="A593" s="29">
        <v>592</v>
      </c>
      <c r="B593" s="29">
        <v>38</v>
      </c>
      <c r="C593" s="29">
        <v>1125</v>
      </c>
      <c r="D593" s="21">
        <v>41588</v>
      </c>
      <c r="E593" s="21">
        <v>41641</v>
      </c>
      <c r="F593" s="21">
        <v>41648</v>
      </c>
      <c r="G593" s="20" t="s">
        <v>4</v>
      </c>
      <c r="H593" s="20" t="s">
        <v>26</v>
      </c>
      <c r="I593" s="22">
        <v>6</v>
      </c>
      <c r="J593" s="20" t="s">
        <v>5</v>
      </c>
      <c r="K593" s="20" t="s">
        <v>26</v>
      </c>
      <c r="L593" s="20" t="s">
        <v>6</v>
      </c>
      <c r="M593" s="23" t="s">
        <v>26</v>
      </c>
      <c r="N593" s="23" t="s">
        <v>7</v>
      </c>
      <c r="O593" s="23" t="s">
        <v>26</v>
      </c>
      <c r="P593" s="24">
        <v>11.5</v>
      </c>
      <c r="Q593" s="24">
        <v>20.5</v>
      </c>
      <c r="R593" s="24">
        <v>23.6</v>
      </c>
      <c r="S593" s="24">
        <v>236.01</v>
      </c>
      <c r="T593" s="24">
        <v>1.78</v>
      </c>
      <c r="U593" s="24">
        <v>1080</v>
      </c>
      <c r="V593" s="24">
        <v>1920</v>
      </c>
      <c r="W593" s="24">
        <v>2.0739999999999998</v>
      </c>
      <c r="X593" s="23" t="s">
        <v>47</v>
      </c>
      <c r="Y593" s="23" t="s">
        <v>47</v>
      </c>
      <c r="Z593" s="24">
        <v>8796</v>
      </c>
      <c r="AA593" s="24">
        <v>60</v>
      </c>
      <c r="AB593" s="24">
        <v>170</v>
      </c>
      <c r="AC593" s="24">
        <v>160</v>
      </c>
      <c r="AD593" s="23" t="s">
        <v>607</v>
      </c>
      <c r="AE593" s="23" t="s">
        <v>11</v>
      </c>
      <c r="AF593" s="23" t="s">
        <v>11</v>
      </c>
      <c r="AG593" s="23" t="s">
        <v>26</v>
      </c>
      <c r="AH593" s="23" t="s">
        <v>26</v>
      </c>
      <c r="AI593" s="23" t="s">
        <v>12</v>
      </c>
      <c r="AJ593" s="23" t="s">
        <v>23</v>
      </c>
      <c r="AK593" s="23" t="s">
        <v>23</v>
      </c>
      <c r="AL593" s="23" t="s">
        <v>114</v>
      </c>
      <c r="AM593" s="23" t="s">
        <v>14</v>
      </c>
      <c r="AN593" s="23" t="s">
        <v>14</v>
      </c>
      <c r="AO593" s="23" t="s">
        <v>14</v>
      </c>
      <c r="AP593" s="23" t="s">
        <v>14</v>
      </c>
      <c r="AQ593" s="23" t="s">
        <v>14</v>
      </c>
      <c r="AR593" s="23"/>
      <c r="AS593" s="23" t="s">
        <v>114</v>
      </c>
      <c r="AT593" s="23" t="s">
        <v>14</v>
      </c>
      <c r="AU593" s="23" t="s">
        <v>14</v>
      </c>
      <c r="AV593" s="25" t="s">
        <v>14</v>
      </c>
      <c r="AW593" s="25" t="s">
        <v>14</v>
      </c>
      <c r="AX593" s="26">
        <v>23.6</v>
      </c>
      <c r="AY593" s="26">
        <v>236.01</v>
      </c>
      <c r="AZ593" s="25" t="s">
        <v>14</v>
      </c>
      <c r="BA593" s="25" t="s">
        <v>14</v>
      </c>
      <c r="BB593" s="23" t="s">
        <v>14</v>
      </c>
      <c r="BC593" s="23" t="s">
        <v>15</v>
      </c>
      <c r="BD593" s="23" t="s">
        <v>14</v>
      </c>
      <c r="BE593" s="23" t="s">
        <v>11</v>
      </c>
      <c r="BF593" s="23" t="s">
        <v>616</v>
      </c>
      <c r="BG593" s="23" t="s">
        <v>11</v>
      </c>
      <c r="BH593" s="23" t="s">
        <v>17</v>
      </c>
      <c r="BI593" s="23" t="s">
        <v>14</v>
      </c>
      <c r="BJ593" s="23"/>
      <c r="BK593" s="23" t="s">
        <v>11</v>
      </c>
      <c r="BL593" s="23" t="s">
        <v>11</v>
      </c>
      <c r="BM593" s="23" t="s">
        <v>11</v>
      </c>
      <c r="BN593" s="23"/>
      <c r="BO593" s="24">
        <v>12.8</v>
      </c>
      <c r="BP593" s="24">
        <v>235.5</v>
      </c>
      <c r="BQ593" s="24">
        <v>250</v>
      </c>
      <c r="BR593" s="24">
        <v>218.2</v>
      </c>
      <c r="BS593" s="24">
        <v>200</v>
      </c>
      <c r="BT593" s="23"/>
      <c r="BU593" s="23"/>
      <c r="BV593" s="24">
        <v>17.559999999999999</v>
      </c>
      <c r="BW593" s="24">
        <v>0.23</v>
      </c>
      <c r="BX593" s="23"/>
      <c r="BY593" s="24">
        <v>0.16</v>
      </c>
      <c r="BZ593" s="27">
        <v>0.23</v>
      </c>
      <c r="CA593" s="27">
        <v>0.16</v>
      </c>
      <c r="CB593" s="25" t="s">
        <v>147</v>
      </c>
      <c r="CC593" s="25"/>
      <c r="CD593" s="25"/>
      <c r="CE593" s="28">
        <v>0.26</v>
      </c>
      <c r="CF593" s="25"/>
      <c r="CG593" s="28">
        <v>0.19</v>
      </c>
      <c r="CH593" s="28">
        <v>22.59</v>
      </c>
      <c r="CI593" s="28">
        <v>0.5</v>
      </c>
      <c r="CJ593" s="28">
        <v>0.5</v>
      </c>
      <c r="CK593" s="28">
        <v>0</v>
      </c>
      <c r="CL593" s="28">
        <v>0</v>
      </c>
      <c r="CM593" s="28">
        <v>0.5</v>
      </c>
      <c r="CN593" s="25"/>
      <c r="CO593" s="28">
        <v>0</v>
      </c>
      <c r="CP593" s="30" t="s">
        <v>5</v>
      </c>
      <c r="CQ593" s="8">
        <f t="shared" si="100"/>
        <v>8787.7632303715945</v>
      </c>
      <c r="CR593" s="8">
        <f t="shared" si="101"/>
        <v>24</v>
      </c>
      <c r="CS593" s="8">
        <f t="shared" si="102"/>
        <v>2.5</v>
      </c>
      <c r="CT593" s="8">
        <f t="shared" si="103"/>
        <v>30</v>
      </c>
      <c r="CU593" s="8">
        <f t="shared" si="104"/>
        <v>200</v>
      </c>
      <c r="CV593" s="10">
        <f t="shared" si="105"/>
        <v>55580.354999999996</v>
      </c>
      <c r="CW593" s="10">
        <f t="shared" si="108"/>
        <v>55.580354999999997</v>
      </c>
      <c r="CX593" s="8" t="str">
        <f t="shared" si="106"/>
        <v>No</v>
      </c>
      <c r="CY593" s="30" t="s">
        <v>11</v>
      </c>
      <c r="CZ593" s="30" t="s">
        <v>11</v>
      </c>
      <c r="DA593" s="31" t="s">
        <v>11</v>
      </c>
      <c r="DB593" s="31" t="s">
        <v>11</v>
      </c>
      <c r="DC593" s="8" t="str">
        <f t="shared" si="107"/>
        <v>No</v>
      </c>
      <c r="DD593" s="8" t="s">
        <v>11</v>
      </c>
      <c r="DE593" s="30" t="s">
        <v>11</v>
      </c>
      <c r="DF593" s="10">
        <f t="shared" si="109"/>
        <v>55.148579999999988</v>
      </c>
      <c r="DG593" s="9">
        <f>IF(S593&lt;Monitors!$H$4,(S593*Monitors!$I$4)+Monitors!$J$4,IF(S593&lt;Monitors!$H$5,(S593*Monitors!$I$5)+Monitors!$J$5,IF(S593&lt;Monitors!$H$6,(S593*Monitors!$I$6)+Monitors!$J$6,IF(S593&lt;Monitors!$H$7,(Monitors!$I$7*S593)+Monitors!$J$7,IF(S593&lt;Monitors!$H$8,(S593*Monitors!$I$8)+Monitors!$J$8,IF(S593&lt;Monitors!$H$9,(S593*Monitors!$I$9)+Monitors!$J$9,IF(S593&lt;Monitors!$H$10,(S593*Monitors!$I$10)+Monitors!$J$10,IF(S593&lt;Monitors!$H$11,(S593*Monitors!$I$11)+Monitors!$J$11,Monitors!$J$12))))))))</f>
        <v>40.201999999999998</v>
      </c>
      <c r="DH593" s="10">
        <f>$DF593-(Monitors!$B$4*'All Data'!$W593)</f>
        <v>42.43495999999999</v>
      </c>
      <c r="DI593" s="10">
        <f>IF($CX593="Yes",DH593-(Monitors!$E$4*(DG593+(Monitors!$B$4*'All Data'!$W593))),'All Data'!DH593)</f>
        <v>42.43495999999999</v>
      </c>
      <c r="DJ593" s="10">
        <f>IF(DD593="Yes",'All Data'!DI593-(DG593*Monitors!$C$4),'All Data'!DI593)</f>
        <v>42.43495999999999</v>
      </c>
      <c r="DK593" s="10">
        <f>IF($DE593="Yes",DJ593-(DG593*Monitors!$D$4),'All Data'!DJ593)</f>
        <v>42.43495999999999</v>
      </c>
      <c r="DL593" s="10">
        <f>IF($CZ593="Yes",DK593-Monitors!$C$7,'All Data'!DK593)</f>
        <v>42.43495999999999</v>
      </c>
      <c r="DM593" s="10">
        <f>IF($DA593="Yes",DL593-Monitors!$D$7,'All Data'!DL593)</f>
        <v>42.43495999999999</v>
      </c>
      <c r="DN593" s="10">
        <f>IF(DB593="Yes",DM593-((DG593+(W593*Monitors!$B$4))*Monitors!$F$4),'All Data'!DM593)</f>
        <v>42.43495999999999</v>
      </c>
      <c r="DO593" s="8" t="str">
        <f t="shared" si="110"/>
        <v>No</v>
      </c>
      <c r="DP593" s="10">
        <v>2.2232142000000001</v>
      </c>
      <c r="DQ593" s="10">
        <v>15.336785799999998</v>
      </c>
      <c r="DR593" s="10">
        <v>15.336785799999998</v>
      </c>
      <c r="DS593" s="9">
        <v>22.412874588458525</v>
      </c>
      <c r="DT593" s="9" t="s">
        <v>23</v>
      </c>
      <c r="DU593" s="14">
        <v>0</v>
      </c>
    </row>
    <row r="594" spans="1:125" ht="18" customHeight="1">
      <c r="A594" s="29">
        <v>593</v>
      </c>
      <c r="B594" s="29">
        <v>5</v>
      </c>
      <c r="C594" s="29">
        <v>647</v>
      </c>
      <c r="D594" s="21">
        <v>42064</v>
      </c>
      <c r="E594" s="21">
        <v>42048</v>
      </c>
      <c r="F594" s="21">
        <v>42054</v>
      </c>
      <c r="G594" s="20" t="s">
        <v>4</v>
      </c>
      <c r="H594" s="20"/>
      <c r="I594" s="22">
        <v>6</v>
      </c>
      <c r="J594" s="20" t="s">
        <v>5</v>
      </c>
      <c r="K594" s="20"/>
      <c r="L594" s="20" t="s">
        <v>121</v>
      </c>
      <c r="M594" s="23"/>
      <c r="N594" s="23" t="s">
        <v>7</v>
      </c>
      <c r="O594" s="23"/>
      <c r="P594" s="24">
        <v>10.1</v>
      </c>
      <c r="Q594" s="24">
        <v>18</v>
      </c>
      <c r="R594" s="24">
        <v>20.7</v>
      </c>
      <c r="S594" s="24">
        <v>182.82</v>
      </c>
      <c r="T594" s="24">
        <v>1.78</v>
      </c>
      <c r="U594" s="24">
        <v>1080</v>
      </c>
      <c r="V594" s="24">
        <v>1920</v>
      </c>
      <c r="W594" s="24">
        <v>2.0739999999999998</v>
      </c>
      <c r="X594" s="23" t="s">
        <v>47</v>
      </c>
      <c r="Y594" s="23" t="s">
        <v>47</v>
      </c>
      <c r="Z594" s="24">
        <v>11342</v>
      </c>
      <c r="AA594" s="24">
        <v>60</v>
      </c>
      <c r="AB594" s="24">
        <v>90</v>
      </c>
      <c r="AC594" s="24">
        <v>65</v>
      </c>
      <c r="AD594" s="23" t="s">
        <v>1209</v>
      </c>
      <c r="AE594" s="23" t="s">
        <v>11</v>
      </c>
      <c r="AF594" s="23" t="s">
        <v>11</v>
      </c>
      <c r="AG594" s="23"/>
      <c r="AH594" s="23"/>
      <c r="AI594" s="23" t="s">
        <v>34</v>
      </c>
      <c r="AJ594" s="23" t="s">
        <v>11</v>
      </c>
      <c r="AK594" s="23" t="s">
        <v>11</v>
      </c>
      <c r="AL594" s="23" t="s">
        <v>111</v>
      </c>
      <c r="AM594" s="23"/>
      <c r="AN594" s="23" t="s">
        <v>14</v>
      </c>
      <c r="AO594" s="23"/>
      <c r="AP594" s="23" t="s">
        <v>14</v>
      </c>
      <c r="AQ594" s="23"/>
      <c r="AR594" s="23"/>
      <c r="AS594" s="23" t="s">
        <v>111</v>
      </c>
      <c r="AT594" s="23"/>
      <c r="AU594" s="23" t="s">
        <v>14</v>
      </c>
      <c r="AV594" s="25"/>
      <c r="AW594" s="25"/>
      <c r="AX594" s="26">
        <v>20.7</v>
      </c>
      <c r="AY594" s="26">
        <v>182.82</v>
      </c>
      <c r="AZ594" s="25" t="s">
        <v>14</v>
      </c>
      <c r="BA594" s="25" t="s">
        <v>14</v>
      </c>
      <c r="BB594" s="23"/>
      <c r="BC594" s="23" t="s">
        <v>15</v>
      </c>
      <c r="BD594" s="23"/>
      <c r="BE594" s="23" t="s">
        <v>11</v>
      </c>
      <c r="BF594" s="23" t="s">
        <v>1210</v>
      </c>
      <c r="BG594" s="23" t="s">
        <v>11</v>
      </c>
      <c r="BH594" s="23" t="s">
        <v>17</v>
      </c>
      <c r="BI594" s="23"/>
      <c r="BJ594" s="23"/>
      <c r="BK594" s="23" t="s">
        <v>11</v>
      </c>
      <c r="BL594" s="23" t="s">
        <v>11</v>
      </c>
      <c r="BM594" s="23"/>
      <c r="BN594" s="23"/>
      <c r="BO594" s="24">
        <v>0.7</v>
      </c>
      <c r="BP594" s="24">
        <v>183.4</v>
      </c>
      <c r="BQ594" s="24">
        <v>200</v>
      </c>
      <c r="BR594" s="24">
        <v>155.19999999999999</v>
      </c>
      <c r="BS594" s="24">
        <v>183.4</v>
      </c>
      <c r="BT594" s="23"/>
      <c r="BU594" s="23"/>
      <c r="BV594" s="24">
        <v>17.579999999999998</v>
      </c>
      <c r="BW594" s="24">
        <v>0.18</v>
      </c>
      <c r="BX594" s="23"/>
      <c r="BY594" s="24">
        <v>0.15</v>
      </c>
      <c r="BZ594" s="27">
        <v>0.18</v>
      </c>
      <c r="CA594" s="27">
        <v>0.15</v>
      </c>
      <c r="CB594" s="25"/>
      <c r="CC594" s="25"/>
      <c r="CD594" s="28">
        <v>17.36</v>
      </c>
      <c r="CE594" s="28">
        <v>0.23</v>
      </c>
      <c r="CF594" s="25"/>
      <c r="CG594" s="28">
        <v>0.21</v>
      </c>
      <c r="CH594" s="28">
        <v>20.71</v>
      </c>
      <c r="CI594" s="28">
        <v>0.5</v>
      </c>
      <c r="CJ594" s="28">
        <v>0.5</v>
      </c>
      <c r="CK594" s="25"/>
      <c r="CL594" s="25"/>
      <c r="CM594" s="28">
        <v>0.56999999999999995</v>
      </c>
      <c r="CN594" s="25"/>
      <c r="CO594" s="28">
        <v>0</v>
      </c>
      <c r="CP594" s="30" t="s">
        <v>5</v>
      </c>
      <c r="CQ594" s="8">
        <f t="shared" si="100"/>
        <v>11344.491849907012</v>
      </c>
      <c r="CR594" s="8">
        <f t="shared" si="101"/>
        <v>22</v>
      </c>
      <c r="CS594" s="8">
        <f t="shared" si="102"/>
        <v>2.5</v>
      </c>
      <c r="CT594" s="8">
        <f t="shared" si="103"/>
        <v>30</v>
      </c>
      <c r="CU594" s="8">
        <f t="shared" si="104"/>
        <v>100</v>
      </c>
      <c r="CV594" s="10">
        <f t="shared" si="105"/>
        <v>33529.188000000002</v>
      </c>
      <c r="CW594" s="10">
        <f t="shared" si="108"/>
        <v>33.529188000000005</v>
      </c>
      <c r="CX594" s="8" t="str">
        <f t="shared" si="106"/>
        <v>No</v>
      </c>
      <c r="CY594" s="30" t="s">
        <v>11</v>
      </c>
      <c r="CZ594" s="30" t="s">
        <v>11</v>
      </c>
      <c r="DA594" s="31" t="s">
        <v>11</v>
      </c>
      <c r="DB594" s="31" t="s">
        <v>11</v>
      </c>
      <c r="DC594" s="8" t="str">
        <f t="shared" si="107"/>
        <v>No</v>
      </c>
      <c r="DD594" s="8" t="s">
        <v>11</v>
      </c>
      <c r="DE594" s="30" t="s">
        <v>11</v>
      </c>
      <c r="DF594" s="10">
        <f t="shared" si="109"/>
        <v>54.92519999999999</v>
      </c>
      <c r="DG594" s="9">
        <f>IF(S594&lt;Monitors!$H$4,(S594*Monitors!$I$4)+Monitors!$J$4,IF(S594&lt;Monitors!$H$5,(S594*Monitors!$I$5)+Monitors!$J$5,IF(S594&lt;Monitors!$H$6,(S594*Monitors!$I$6)+Monitors!$J$6,IF(S594&lt;Monitors!$H$7,(Monitors!$I$7*S594)+Monitors!$J$7,IF(S594&lt;Monitors!$H$8,(S594*Monitors!$I$8)+Monitors!$J$8,IF(S594&lt;Monitors!$H$9,(S594*Monitors!$I$9)+Monitors!$J$9,IF(S594&lt;Monitors!$H$10,(S594*Monitors!$I$10)+Monitors!$J$10,IF(S594&lt;Monitors!$H$11,(S594*Monitors!$I$11)+Monitors!$J$11,Monitors!$J$12))))))))</f>
        <v>37.140999999999998</v>
      </c>
      <c r="DH594" s="10">
        <f>$DF594-(Monitors!$B$4*'All Data'!$W594)</f>
        <v>42.211579999999991</v>
      </c>
      <c r="DI594" s="10">
        <f>IF($CX594="Yes",DH594-(Monitors!$E$4*(DG594+(Monitors!$B$4*'All Data'!$W594))),'All Data'!DH594)</f>
        <v>42.211579999999991</v>
      </c>
      <c r="DJ594" s="10">
        <f>IF(DD594="Yes",'All Data'!DI594-(DG594*Monitors!$C$4),'All Data'!DI594)</f>
        <v>42.211579999999991</v>
      </c>
      <c r="DK594" s="10">
        <f>IF($DE594="Yes",DJ594-(DG594*Monitors!$D$4),'All Data'!DJ594)</f>
        <v>42.211579999999991</v>
      </c>
      <c r="DL594" s="10">
        <f>IF($CZ594="Yes",DK594-Monitors!$C$7,'All Data'!DK594)</f>
        <v>42.211579999999991</v>
      </c>
      <c r="DM594" s="10">
        <f>IF($DA594="Yes",DL594-Monitors!$D$7,'All Data'!DL594)</f>
        <v>42.211579999999991</v>
      </c>
      <c r="DN594" s="10">
        <f>IF(DB594="Yes",DM594-((DG594+(W594*Monitors!$B$4))*Monitors!$F$4),'All Data'!DM594)</f>
        <v>42.211579999999991</v>
      </c>
      <c r="DO594" s="8" t="str">
        <f t="shared" si="110"/>
        <v>No</v>
      </c>
      <c r="DP594" s="10">
        <v>1.3411675200000002</v>
      </c>
      <c r="DQ594" s="10">
        <v>16.238832479999999</v>
      </c>
      <c r="DR594" s="10">
        <v>16.238832479999999</v>
      </c>
      <c r="DS594" s="9">
        <v>17.419218583247876</v>
      </c>
      <c r="DT594" s="9" t="s">
        <v>23</v>
      </c>
      <c r="DU594" s="14">
        <v>0</v>
      </c>
    </row>
    <row r="595" spans="1:125" ht="18" customHeight="1">
      <c r="A595" s="29">
        <v>594</v>
      </c>
      <c r="B595" s="29">
        <v>5</v>
      </c>
      <c r="C595" s="29">
        <v>733</v>
      </c>
      <c r="D595" s="21">
        <v>41212</v>
      </c>
      <c r="E595" s="21">
        <v>41366</v>
      </c>
      <c r="F595" s="21">
        <v>41372</v>
      </c>
      <c r="G595" s="20" t="s">
        <v>4</v>
      </c>
      <c r="H595" s="20" t="s">
        <v>26</v>
      </c>
      <c r="I595" s="22">
        <v>6</v>
      </c>
      <c r="J595" s="20" t="s">
        <v>5</v>
      </c>
      <c r="K595" s="20" t="s">
        <v>26</v>
      </c>
      <c r="L595" s="20" t="s">
        <v>27</v>
      </c>
      <c r="M595" s="23" t="s">
        <v>27</v>
      </c>
      <c r="N595" s="23" t="s">
        <v>7</v>
      </c>
      <c r="O595" s="23" t="s">
        <v>26</v>
      </c>
      <c r="P595" s="24">
        <v>10.6</v>
      </c>
      <c r="Q595" s="24">
        <v>18.8</v>
      </c>
      <c r="R595" s="24">
        <v>21.5</v>
      </c>
      <c r="S595" s="24">
        <v>197.47</v>
      </c>
      <c r="T595" s="24">
        <v>1.78</v>
      </c>
      <c r="U595" s="24">
        <v>1080</v>
      </c>
      <c r="V595" s="24">
        <v>1920</v>
      </c>
      <c r="W595" s="24">
        <v>2.0739999999999998</v>
      </c>
      <c r="X595" s="23" t="s">
        <v>47</v>
      </c>
      <c r="Y595" s="23" t="s">
        <v>47</v>
      </c>
      <c r="Z595" s="24">
        <v>10501</v>
      </c>
      <c r="AA595" s="24">
        <v>60</v>
      </c>
      <c r="AB595" s="24">
        <v>170</v>
      </c>
      <c r="AC595" s="24">
        <v>160</v>
      </c>
      <c r="AD595" s="23" t="s">
        <v>73</v>
      </c>
      <c r="AE595" s="23" t="s">
        <v>23</v>
      </c>
      <c r="AF595" s="23" t="s">
        <v>11</v>
      </c>
      <c r="AG595" s="23" t="s">
        <v>26</v>
      </c>
      <c r="AH595" s="23" t="s">
        <v>26</v>
      </c>
      <c r="AI595" s="23" t="s">
        <v>12</v>
      </c>
      <c r="AJ595" s="23" t="s">
        <v>23</v>
      </c>
      <c r="AK595" s="23" t="s">
        <v>23</v>
      </c>
      <c r="AL595" s="23" t="s">
        <v>129</v>
      </c>
      <c r="AM595" s="23" t="s">
        <v>190</v>
      </c>
      <c r="AN595" s="23" t="s">
        <v>14</v>
      </c>
      <c r="AO595" s="23" t="s">
        <v>26</v>
      </c>
      <c r="AP595" s="23" t="s">
        <v>36</v>
      </c>
      <c r="AQ595" s="23" t="s">
        <v>26</v>
      </c>
      <c r="AR595" s="23"/>
      <c r="AS595" s="23" t="s">
        <v>129</v>
      </c>
      <c r="AT595" s="23" t="s">
        <v>190</v>
      </c>
      <c r="AU595" s="23" t="s">
        <v>14</v>
      </c>
      <c r="AV595" s="25" t="s">
        <v>26</v>
      </c>
      <c r="AW595" s="25" t="s">
        <v>26</v>
      </c>
      <c r="AX595" s="26">
        <v>21.5</v>
      </c>
      <c r="AY595" s="26">
        <v>197.47</v>
      </c>
      <c r="AZ595" s="25" t="s">
        <v>14</v>
      </c>
      <c r="BA595" s="25" t="s">
        <v>14</v>
      </c>
      <c r="BB595" s="23" t="s">
        <v>26</v>
      </c>
      <c r="BC595" s="23" t="s">
        <v>15</v>
      </c>
      <c r="BD595" s="23" t="s">
        <v>26</v>
      </c>
      <c r="BE595" s="23" t="s">
        <v>11</v>
      </c>
      <c r="BF595" s="23" t="s">
        <v>188</v>
      </c>
      <c r="BG595" s="23" t="s">
        <v>11</v>
      </c>
      <c r="BH595" s="23" t="s">
        <v>17</v>
      </c>
      <c r="BI595" s="23" t="s">
        <v>26</v>
      </c>
      <c r="BJ595" s="23"/>
      <c r="BK595" s="23" t="s">
        <v>11</v>
      </c>
      <c r="BL595" s="23" t="s">
        <v>11</v>
      </c>
      <c r="BM595" s="23" t="s">
        <v>11</v>
      </c>
      <c r="BN595" s="23"/>
      <c r="BO595" s="24">
        <v>32</v>
      </c>
      <c r="BP595" s="24">
        <v>314</v>
      </c>
      <c r="BQ595" s="24">
        <v>314</v>
      </c>
      <c r="BR595" s="24">
        <v>268</v>
      </c>
      <c r="BS595" s="24">
        <v>200</v>
      </c>
      <c r="BT595" s="23"/>
      <c r="BU595" s="23"/>
      <c r="BV595" s="24">
        <v>17.579999999999998</v>
      </c>
      <c r="BW595" s="24">
        <v>0.39</v>
      </c>
      <c r="BX595" s="23"/>
      <c r="BY595" s="24">
        <v>0.3</v>
      </c>
      <c r="BZ595" s="27">
        <v>0.39</v>
      </c>
      <c r="CA595" s="27">
        <v>0.3</v>
      </c>
      <c r="CB595" s="25"/>
      <c r="CC595" s="25"/>
      <c r="CD595" s="28">
        <v>18.13</v>
      </c>
      <c r="CE595" s="28">
        <v>0.37</v>
      </c>
      <c r="CF595" s="25"/>
      <c r="CG595" s="28">
        <v>0.27</v>
      </c>
      <c r="CH595" s="28">
        <v>21.08</v>
      </c>
      <c r="CI595" s="28">
        <v>0.5</v>
      </c>
      <c r="CJ595" s="28">
        <v>0.5</v>
      </c>
      <c r="CK595" s="28">
        <v>0</v>
      </c>
      <c r="CL595" s="28">
        <v>0</v>
      </c>
      <c r="CM595" s="28">
        <v>0.5</v>
      </c>
      <c r="CN595" s="25"/>
      <c r="CO595" s="28">
        <v>0</v>
      </c>
      <c r="CP595" s="30" t="s">
        <v>5</v>
      </c>
      <c r="CQ595" s="8">
        <f t="shared" si="100"/>
        <v>10502.861194105433</v>
      </c>
      <c r="CR595" s="8">
        <f t="shared" si="101"/>
        <v>22</v>
      </c>
      <c r="CS595" s="8">
        <f t="shared" si="102"/>
        <v>2.5</v>
      </c>
      <c r="CT595" s="8">
        <f t="shared" si="103"/>
        <v>30</v>
      </c>
      <c r="CU595" s="8">
        <f t="shared" si="104"/>
        <v>300</v>
      </c>
      <c r="CV595" s="10">
        <f t="shared" si="105"/>
        <v>62005.58</v>
      </c>
      <c r="CW595" s="10">
        <f t="shared" si="108"/>
        <v>62.005580000000002</v>
      </c>
      <c r="CX595" s="8" t="str">
        <f t="shared" si="106"/>
        <v>No</v>
      </c>
      <c r="CY595" s="30" t="s">
        <v>11</v>
      </c>
      <c r="CZ595" s="30" t="s">
        <v>11</v>
      </c>
      <c r="DA595" s="31" t="s">
        <v>11</v>
      </c>
      <c r="DB595" s="31" t="s">
        <v>11</v>
      </c>
      <c r="DC595" s="8" t="str">
        <f t="shared" si="107"/>
        <v>No</v>
      </c>
      <c r="DD595" s="8" t="s">
        <v>11</v>
      </c>
      <c r="DE595" s="30" t="s">
        <v>11</v>
      </c>
      <c r="DF595" s="10">
        <f t="shared" si="109"/>
        <v>56.12093999999999</v>
      </c>
      <c r="DG595" s="9">
        <f>IF(S595&lt;Monitors!$H$4,(S595*Monitors!$I$4)+Monitors!$J$4,IF(S595&lt;Monitors!$H$5,(S595*Monitors!$I$5)+Monitors!$J$5,IF(S595&lt;Monitors!$H$6,(S595*Monitors!$I$6)+Monitors!$J$6,IF(S595&lt;Monitors!$H$7,(Monitors!$I$7*S595)+Monitors!$J$7,IF(S595&lt;Monitors!$H$8,(S595*Monitors!$I$8)+Monitors!$J$8,IF(S595&lt;Monitors!$H$9,(S595*Monitors!$I$9)+Monitors!$J$9,IF(S595&lt;Monitors!$H$10,(S595*Monitors!$I$10)+Monitors!$J$10,IF(S595&lt;Monitors!$H$11,(S595*Monitors!$I$11)+Monitors!$J$11,Monitors!$J$12))))))))</f>
        <v>37.8735</v>
      </c>
      <c r="DH595" s="10">
        <f>$DF595-(Monitors!$B$4*'All Data'!$W595)</f>
        <v>43.407319999999991</v>
      </c>
      <c r="DI595" s="10">
        <f>IF($CX595="Yes",DH595-(Monitors!$E$4*(DG595+(Monitors!$B$4*'All Data'!$W595))),'All Data'!DH595)</f>
        <v>43.407319999999991</v>
      </c>
      <c r="DJ595" s="10">
        <f>IF(DD595="Yes",'All Data'!DI595-(DG595*Monitors!$C$4),'All Data'!DI595)</f>
        <v>43.407319999999991</v>
      </c>
      <c r="DK595" s="10">
        <f>IF($DE595="Yes",DJ595-(DG595*Monitors!$D$4),'All Data'!DJ595)</f>
        <v>43.407319999999991</v>
      </c>
      <c r="DL595" s="10">
        <f>IF($CZ595="Yes",DK595-Monitors!$C$7,'All Data'!DK595)</f>
        <v>43.407319999999991</v>
      </c>
      <c r="DM595" s="10">
        <f>IF($DA595="Yes",DL595-Monitors!$D$7,'All Data'!DL595)</f>
        <v>43.407319999999991</v>
      </c>
      <c r="DN595" s="10">
        <f>IF(DB595="Yes",DM595-((DG595+(W595*Monitors!$B$4))*Monitors!$F$4),'All Data'!DM595)</f>
        <v>43.407319999999991</v>
      </c>
      <c r="DO595" s="8" t="str">
        <f t="shared" si="110"/>
        <v>No</v>
      </c>
      <c r="DP595" s="10">
        <v>2.4802232000000002</v>
      </c>
      <c r="DQ595" s="10">
        <v>15.099776799999997</v>
      </c>
      <c r="DR595" s="10">
        <v>15.099776799999997</v>
      </c>
      <c r="DS595" s="9">
        <v>18.799440509670482</v>
      </c>
      <c r="DT595" s="9" t="s">
        <v>23</v>
      </c>
      <c r="DU595" s="14">
        <v>0</v>
      </c>
    </row>
    <row r="596" spans="1:125" ht="18" customHeight="1">
      <c r="A596" s="29">
        <v>595</v>
      </c>
      <c r="B596" s="29">
        <v>42</v>
      </c>
      <c r="C596" s="29">
        <v>928</v>
      </c>
      <c r="D596" s="21">
        <v>41891</v>
      </c>
      <c r="E596" s="21">
        <v>41892</v>
      </c>
      <c r="F596" s="21">
        <v>41921</v>
      </c>
      <c r="G596" s="20" t="s">
        <v>4</v>
      </c>
      <c r="H596" s="20" t="s">
        <v>26</v>
      </c>
      <c r="I596" s="22">
        <v>6</v>
      </c>
      <c r="J596" s="20" t="s">
        <v>5</v>
      </c>
      <c r="K596" s="20"/>
      <c r="L596" s="20" t="s">
        <v>6</v>
      </c>
      <c r="M596" s="23"/>
      <c r="N596" s="23" t="s">
        <v>7</v>
      </c>
      <c r="O596" s="23"/>
      <c r="P596" s="24">
        <v>18.8</v>
      </c>
      <c r="Q596" s="24">
        <v>10.6</v>
      </c>
      <c r="R596" s="24">
        <v>21.5</v>
      </c>
      <c r="S596" s="24">
        <v>198.1</v>
      </c>
      <c r="T596" s="24">
        <v>1.77</v>
      </c>
      <c r="U596" s="24">
        <v>1920</v>
      </c>
      <c r="V596" s="24">
        <v>1080</v>
      </c>
      <c r="W596" s="24">
        <v>2.0739999999999998</v>
      </c>
      <c r="X596" s="23" t="s">
        <v>67</v>
      </c>
      <c r="Y596" s="23" t="s">
        <v>67</v>
      </c>
      <c r="Z596" s="24">
        <v>10470</v>
      </c>
      <c r="AA596" s="24">
        <v>60</v>
      </c>
      <c r="AB596" s="24">
        <v>170</v>
      </c>
      <c r="AC596" s="24">
        <v>160</v>
      </c>
      <c r="AD596" s="23" t="s">
        <v>964</v>
      </c>
      <c r="AE596" s="23" t="s">
        <v>23</v>
      </c>
      <c r="AF596" s="23" t="s">
        <v>11</v>
      </c>
      <c r="AG596" s="23"/>
      <c r="AH596" s="23"/>
      <c r="AI596" s="23" t="s">
        <v>57</v>
      </c>
      <c r="AJ596" s="23" t="s">
        <v>23</v>
      </c>
      <c r="AK596" s="23" t="s">
        <v>23</v>
      </c>
      <c r="AL596" s="23" t="s">
        <v>129</v>
      </c>
      <c r="AM596" s="23"/>
      <c r="AN596" s="23" t="s">
        <v>14</v>
      </c>
      <c r="AO596" s="23"/>
      <c r="AP596" s="23" t="s">
        <v>36</v>
      </c>
      <c r="AQ596" s="23"/>
      <c r="AR596" s="23"/>
      <c r="AS596" s="23" t="s">
        <v>129</v>
      </c>
      <c r="AT596" s="23"/>
      <c r="AU596" s="23" t="s">
        <v>14</v>
      </c>
      <c r="AV596" s="25"/>
      <c r="AW596" s="25"/>
      <c r="AX596" s="26">
        <v>21.5</v>
      </c>
      <c r="AY596" s="26">
        <v>198.1</v>
      </c>
      <c r="AZ596" s="25" t="s">
        <v>14</v>
      </c>
      <c r="BA596" s="25" t="s">
        <v>14</v>
      </c>
      <c r="BB596" s="23"/>
      <c r="BC596" s="23" t="s">
        <v>15</v>
      </c>
      <c r="BD596" s="23"/>
      <c r="BE596" s="23" t="s">
        <v>11</v>
      </c>
      <c r="BF596" s="23" t="s">
        <v>966</v>
      </c>
      <c r="BG596" s="23" t="s">
        <v>11</v>
      </c>
      <c r="BH596" s="23" t="s">
        <v>368</v>
      </c>
      <c r="BI596" s="23"/>
      <c r="BJ596" s="23"/>
      <c r="BK596" s="23" t="s">
        <v>23</v>
      </c>
      <c r="BL596" s="23" t="s">
        <v>11</v>
      </c>
      <c r="BM596" s="23"/>
      <c r="BN596" s="23"/>
      <c r="BO596" s="24">
        <v>10.4</v>
      </c>
      <c r="BP596" s="24">
        <v>138.19999999999999</v>
      </c>
      <c r="BQ596" s="24">
        <v>250</v>
      </c>
      <c r="BR596" s="24">
        <v>119.2</v>
      </c>
      <c r="BS596" s="24">
        <v>138.19999999999999</v>
      </c>
      <c r="BT596" s="23"/>
      <c r="BU596" s="23"/>
      <c r="BV596" s="24">
        <v>17.579999999999998</v>
      </c>
      <c r="BW596" s="24">
        <v>0.34</v>
      </c>
      <c r="BX596" s="23"/>
      <c r="BY596" s="24">
        <v>0.28000000000000003</v>
      </c>
      <c r="BZ596" s="27">
        <v>0.34</v>
      </c>
      <c r="CA596" s="27">
        <v>0.28000000000000003</v>
      </c>
      <c r="CB596" s="25"/>
      <c r="CC596" s="25"/>
      <c r="CD596" s="28">
        <v>16.73</v>
      </c>
      <c r="CE596" s="28">
        <v>0.41</v>
      </c>
      <c r="CF596" s="25"/>
      <c r="CG596" s="28">
        <v>0.35</v>
      </c>
      <c r="CH596" s="28">
        <v>21.09</v>
      </c>
      <c r="CI596" s="28">
        <v>0.5</v>
      </c>
      <c r="CJ596" s="28">
        <v>0.5</v>
      </c>
      <c r="CK596" s="25"/>
      <c r="CL596" s="25"/>
      <c r="CM596" s="28">
        <v>0.42</v>
      </c>
      <c r="CN596" s="25"/>
      <c r="CO596" s="28">
        <v>0</v>
      </c>
      <c r="CP596" s="30" t="s">
        <v>5</v>
      </c>
      <c r="CQ596" s="8">
        <f t="shared" si="100"/>
        <v>10469.459868753154</v>
      </c>
      <c r="CR596" s="8">
        <f t="shared" si="101"/>
        <v>22</v>
      </c>
      <c r="CS596" s="8">
        <f t="shared" si="102"/>
        <v>2.5</v>
      </c>
      <c r="CT596" s="8">
        <f t="shared" si="103"/>
        <v>30</v>
      </c>
      <c r="CU596" s="8">
        <f t="shared" si="104"/>
        <v>100</v>
      </c>
      <c r="CV596" s="10">
        <f t="shared" si="105"/>
        <v>27377.42</v>
      </c>
      <c r="CW596" s="10">
        <f t="shared" si="108"/>
        <v>27.377419999999997</v>
      </c>
      <c r="CX596" s="8" t="str">
        <f t="shared" si="106"/>
        <v>No</v>
      </c>
      <c r="CY596" s="30" t="s">
        <v>11</v>
      </c>
      <c r="CZ596" s="30" t="s">
        <v>11</v>
      </c>
      <c r="DA596" s="31" t="s">
        <v>11</v>
      </c>
      <c r="DB596" s="31" t="s">
        <v>11</v>
      </c>
      <c r="DC596" s="8" t="str">
        <f t="shared" si="107"/>
        <v>No</v>
      </c>
      <c r="DD596" s="8" t="s">
        <v>11</v>
      </c>
      <c r="DE596" s="30" t="s">
        <v>11</v>
      </c>
      <c r="DF596" s="10">
        <f t="shared" si="109"/>
        <v>55.836239999999989</v>
      </c>
      <c r="DG596" s="9">
        <f>IF(S596&lt;Monitors!$H$4,(S596*Monitors!$I$4)+Monitors!$J$4,IF(S596&lt;Monitors!$H$5,(S596*Monitors!$I$5)+Monitors!$J$5,IF(S596&lt;Monitors!$H$6,(S596*Monitors!$I$6)+Monitors!$J$6,IF(S596&lt;Monitors!$H$7,(Monitors!$I$7*S596)+Monitors!$J$7,IF(S596&lt;Monitors!$H$8,(S596*Monitors!$I$8)+Monitors!$J$8,IF(S596&lt;Monitors!$H$9,(S596*Monitors!$I$9)+Monitors!$J$9,IF(S596&lt;Monitors!$H$10,(S596*Monitors!$I$10)+Monitors!$J$10,IF(S596&lt;Monitors!$H$11,(S596*Monitors!$I$11)+Monitors!$J$11,Monitors!$J$12))))))))</f>
        <v>37.905000000000001</v>
      </c>
      <c r="DH596" s="10">
        <f>$DF596-(Monitors!$B$4*'All Data'!$W596)</f>
        <v>43.122619999999991</v>
      </c>
      <c r="DI596" s="10">
        <f>IF($CX596="Yes",DH596-(Monitors!$E$4*(DG596+(Monitors!$B$4*'All Data'!$W596))),'All Data'!DH596)</f>
        <v>43.122619999999991</v>
      </c>
      <c r="DJ596" s="10">
        <f>IF(DD596="Yes",'All Data'!DI596-(DG596*Monitors!$C$4),'All Data'!DI596)</f>
        <v>43.122619999999991</v>
      </c>
      <c r="DK596" s="10">
        <f>IF($DE596="Yes",DJ596-(DG596*Monitors!$D$4),'All Data'!DJ596)</f>
        <v>43.122619999999991</v>
      </c>
      <c r="DL596" s="10">
        <f>IF($CZ596="Yes",DK596-Monitors!$C$7,'All Data'!DK596)</f>
        <v>43.122619999999991</v>
      </c>
      <c r="DM596" s="10">
        <f>IF($DA596="Yes",DL596-Monitors!$D$7,'All Data'!DL596)</f>
        <v>43.122619999999991</v>
      </c>
      <c r="DN596" s="10">
        <f>IF(DB596="Yes",DM596-((DG596+(W596*Monitors!$B$4))*Monitors!$F$4),'All Data'!DM596)</f>
        <v>43.122619999999991</v>
      </c>
      <c r="DO596" s="8" t="str">
        <f t="shared" si="110"/>
        <v>No</v>
      </c>
      <c r="DP596" s="10">
        <v>1.0950968000000001</v>
      </c>
      <c r="DQ596" s="10">
        <v>16.484903199999998</v>
      </c>
      <c r="DR596" s="10">
        <v>16.484903199999998</v>
      </c>
      <c r="DS596" s="9">
        <v>18.858719441248546</v>
      </c>
      <c r="DT596" s="9" t="s">
        <v>23</v>
      </c>
      <c r="DU596" s="14">
        <v>0</v>
      </c>
    </row>
    <row r="597" spans="1:125" ht="18" customHeight="1">
      <c r="A597" s="29">
        <v>596</v>
      </c>
      <c r="B597" s="29">
        <v>47</v>
      </c>
      <c r="C597" s="29">
        <v>169</v>
      </c>
      <c r="D597" s="21">
        <v>41414</v>
      </c>
      <c r="E597" s="21">
        <v>41408</v>
      </c>
      <c r="F597" s="21">
        <v>41418</v>
      </c>
      <c r="G597" s="20" t="s">
        <v>4</v>
      </c>
      <c r="H597" s="20"/>
      <c r="I597" s="22">
        <v>6</v>
      </c>
      <c r="J597" s="20" t="s">
        <v>5</v>
      </c>
      <c r="K597" s="20"/>
      <c r="L597" s="20" t="s">
        <v>6</v>
      </c>
      <c r="M597" s="23"/>
      <c r="N597" s="23" t="s">
        <v>7</v>
      </c>
      <c r="O597" s="23"/>
      <c r="P597" s="24">
        <v>11.5</v>
      </c>
      <c r="Q597" s="24">
        <v>20.5</v>
      </c>
      <c r="R597" s="24">
        <v>23.6</v>
      </c>
      <c r="S597" s="24">
        <v>236.9</v>
      </c>
      <c r="T597" s="24">
        <v>1.78</v>
      </c>
      <c r="U597" s="24">
        <v>1080</v>
      </c>
      <c r="V597" s="24">
        <v>1920</v>
      </c>
      <c r="W597" s="24">
        <v>2.0739999999999998</v>
      </c>
      <c r="X597" s="23" t="s">
        <v>47</v>
      </c>
      <c r="Y597" s="23" t="s">
        <v>47</v>
      </c>
      <c r="Z597" s="24">
        <v>8752</v>
      </c>
      <c r="AA597" s="24">
        <v>60</v>
      </c>
      <c r="AB597" s="24">
        <v>178</v>
      </c>
      <c r="AC597" s="24">
        <v>170</v>
      </c>
      <c r="AD597" s="23" t="s">
        <v>10</v>
      </c>
      <c r="AE597" s="23" t="s">
        <v>11</v>
      </c>
      <c r="AF597" s="23" t="s">
        <v>11</v>
      </c>
      <c r="AG597" s="23"/>
      <c r="AH597" s="23"/>
      <c r="AI597" s="23" t="s">
        <v>12</v>
      </c>
      <c r="AJ597" s="23" t="s">
        <v>23</v>
      </c>
      <c r="AK597" s="23" t="s">
        <v>11</v>
      </c>
      <c r="AL597" s="23" t="s">
        <v>114</v>
      </c>
      <c r="AM597" s="23"/>
      <c r="AN597" s="23" t="s">
        <v>14</v>
      </c>
      <c r="AO597" s="23"/>
      <c r="AP597" s="23" t="s">
        <v>14</v>
      </c>
      <c r="AQ597" s="23"/>
      <c r="AR597" s="23"/>
      <c r="AS597" s="23" t="s">
        <v>114</v>
      </c>
      <c r="AT597" s="23"/>
      <c r="AU597" s="23" t="s">
        <v>14</v>
      </c>
      <c r="AV597" s="25"/>
      <c r="AW597" s="25"/>
      <c r="AX597" s="26">
        <v>23.6</v>
      </c>
      <c r="AY597" s="26">
        <v>236.9</v>
      </c>
      <c r="AZ597" s="25" t="s">
        <v>14</v>
      </c>
      <c r="BA597" s="25" t="s">
        <v>14</v>
      </c>
      <c r="BB597" s="23"/>
      <c r="BC597" s="23" t="s">
        <v>15</v>
      </c>
      <c r="BD597" s="23"/>
      <c r="BE597" s="23" t="s">
        <v>11</v>
      </c>
      <c r="BF597" s="23" t="s">
        <v>981</v>
      </c>
      <c r="BG597" s="23" t="s">
        <v>11</v>
      </c>
      <c r="BH597" s="23" t="s">
        <v>17</v>
      </c>
      <c r="BI597" s="23"/>
      <c r="BJ597" s="23" t="s">
        <v>32</v>
      </c>
      <c r="BK597" s="23" t="s">
        <v>11</v>
      </c>
      <c r="BL597" s="23" t="s">
        <v>11</v>
      </c>
      <c r="BM597" s="23"/>
      <c r="BN597" s="23"/>
      <c r="BO597" s="24">
        <v>53.8</v>
      </c>
      <c r="BP597" s="24">
        <v>285.89999999999998</v>
      </c>
      <c r="BQ597" s="24">
        <v>200</v>
      </c>
      <c r="BR597" s="24">
        <v>264.39999999999998</v>
      </c>
      <c r="BS597" s="24">
        <v>200.2</v>
      </c>
      <c r="BT597" s="23"/>
      <c r="BU597" s="23"/>
      <c r="BV597" s="24">
        <v>17.59</v>
      </c>
      <c r="BW597" s="24">
        <v>0.35</v>
      </c>
      <c r="BX597" s="23"/>
      <c r="BY597" s="24">
        <v>0.25</v>
      </c>
      <c r="BZ597" s="27">
        <v>0.35</v>
      </c>
      <c r="CA597" s="27">
        <v>0.25</v>
      </c>
      <c r="CB597" s="25"/>
      <c r="CC597" s="25"/>
      <c r="CD597" s="28">
        <v>17.59</v>
      </c>
      <c r="CE597" s="28">
        <v>0.43</v>
      </c>
      <c r="CF597" s="25"/>
      <c r="CG597" s="28">
        <v>0.3</v>
      </c>
      <c r="CH597" s="28">
        <v>22.7</v>
      </c>
      <c r="CI597" s="28">
        <v>0.5</v>
      </c>
      <c r="CJ597" s="28">
        <v>0.5</v>
      </c>
      <c r="CK597" s="25"/>
      <c r="CL597" s="25"/>
      <c r="CM597" s="28">
        <v>0.5</v>
      </c>
      <c r="CN597" s="25"/>
      <c r="CO597" s="28">
        <v>0</v>
      </c>
      <c r="CP597" s="30" t="s">
        <v>5</v>
      </c>
      <c r="CQ597" s="8">
        <f t="shared" si="100"/>
        <v>8754.7488391726456</v>
      </c>
      <c r="CR597" s="8">
        <f t="shared" si="101"/>
        <v>24</v>
      </c>
      <c r="CS597" s="8">
        <f t="shared" si="102"/>
        <v>2.5</v>
      </c>
      <c r="CT597" s="8">
        <f t="shared" si="103"/>
        <v>30</v>
      </c>
      <c r="CU597" s="8">
        <f t="shared" si="104"/>
        <v>200</v>
      </c>
      <c r="CV597" s="10">
        <f t="shared" si="105"/>
        <v>67729.709999999992</v>
      </c>
      <c r="CW597" s="10">
        <f t="shared" si="108"/>
        <v>67.729709999999997</v>
      </c>
      <c r="CX597" s="8" t="str">
        <f t="shared" si="106"/>
        <v>No</v>
      </c>
      <c r="CY597" s="30" t="s">
        <v>11</v>
      </c>
      <c r="CZ597" s="30" t="s">
        <v>11</v>
      </c>
      <c r="DA597" s="31" t="s">
        <v>11</v>
      </c>
      <c r="DB597" s="31" t="s">
        <v>11</v>
      </c>
      <c r="DC597" s="8" t="str">
        <f t="shared" si="107"/>
        <v>No</v>
      </c>
      <c r="DD597" s="8" t="s">
        <v>11</v>
      </c>
      <c r="DE597" s="30" t="s">
        <v>11</v>
      </c>
      <c r="DF597" s="10">
        <f t="shared" si="109"/>
        <v>55.923839999999998</v>
      </c>
      <c r="DG597" s="9">
        <f>IF(S597&lt;Monitors!$H$4,(S597*Monitors!$I$4)+Monitors!$J$4,IF(S597&lt;Monitors!$H$5,(S597*Monitors!$I$5)+Monitors!$J$5,IF(S597&lt;Monitors!$H$6,(S597*Monitors!$I$6)+Monitors!$J$6,IF(S597&lt;Monitors!$H$7,(Monitors!$I$7*S597)+Monitors!$J$7,IF(S597&lt;Monitors!$H$8,(S597*Monitors!$I$8)+Monitors!$J$8,IF(S597&lt;Monitors!$H$9,(S597*Monitors!$I$9)+Monitors!$J$9,IF(S597&lt;Monitors!$H$10,(S597*Monitors!$I$10)+Monitors!$J$10,IF(S597&lt;Monitors!$H$11,(S597*Monitors!$I$11)+Monitors!$J$11,Monitors!$J$12))))))))</f>
        <v>40.380000000000003</v>
      </c>
      <c r="DH597" s="10">
        <f>$DF597-(Monitors!$B$4*'All Data'!$W597)</f>
        <v>43.21022</v>
      </c>
      <c r="DI597" s="10">
        <f>IF($CX597="Yes",DH597-(Monitors!$E$4*(DG597+(Monitors!$B$4*'All Data'!$W597))),'All Data'!DH597)</f>
        <v>43.21022</v>
      </c>
      <c r="DJ597" s="10">
        <f>IF(DD597="Yes",'All Data'!DI597-(DG597*Monitors!$C$4),'All Data'!DI597)</f>
        <v>43.21022</v>
      </c>
      <c r="DK597" s="10">
        <f>IF($DE597="Yes",DJ597-(DG597*Monitors!$D$4),'All Data'!DJ597)</f>
        <v>43.21022</v>
      </c>
      <c r="DL597" s="10">
        <f>IF($CZ597="Yes",DK597-Monitors!$C$7,'All Data'!DK597)</f>
        <v>43.21022</v>
      </c>
      <c r="DM597" s="10">
        <f>IF($DA597="Yes",DL597-Monitors!$D$7,'All Data'!DL597)</f>
        <v>43.21022</v>
      </c>
      <c r="DN597" s="10">
        <f>IF(DB597="Yes",DM597-((DG597+(W597*Monitors!$B$4))*Monitors!$F$4),'All Data'!DM597)</f>
        <v>43.21022</v>
      </c>
      <c r="DO597" s="8" t="str">
        <f t="shared" si="110"/>
        <v>No</v>
      </c>
      <c r="DP597" s="10">
        <v>2.7091883999999999</v>
      </c>
      <c r="DQ597" s="10">
        <v>14.880811599999999</v>
      </c>
      <c r="DR597" s="10">
        <v>14.880811599999999</v>
      </c>
      <c r="DS597" s="9">
        <v>22.495982645809793</v>
      </c>
      <c r="DT597" s="9" t="s">
        <v>23</v>
      </c>
      <c r="DU597" s="14">
        <v>0</v>
      </c>
    </row>
    <row r="598" spans="1:125" ht="18" customHeight="1">
      <c r="A598" s="29">
        <v>597</v>
      </c>
      <c r="B598" s="29">
        <v>5</v>
      </c>
      <c r="C598" s="29">
        <v>702</v>
      </c>
      <c r="D598" s="21">
        <v>41455</v>
      </c>
      <c r="E598" s="21">
        <v>41391</v>
      </c>
      <c r="F598" s="21">
        <v>41435</v>
      </c>
      <c r="G598" s="20" t="s">
        <v>4</v>
      </c>
      <c r="H598" s="20"/>
      <c r="I598" s="22">
        <v>6</v>
      </c>
      <c r="J598" s="20" t="s">
        <v>5</v>
      </c>
      <c r="K598" s="20"/>
      <c r="L598" s="20" t="s">
        <v>6</v>
      </c>
      <c r="M598" s="23"/>
      <c r="N598" s="23" t="s">
        <v>7</v>
      </c>
      <c r="O598" s="23"/>
      <c r="P598" s="24">
        <v>9.3000000000000007</v>
      </c>
      <c r="Q598" s="24">
        <v>17.100000000000001</v>
      </c>
      <c r="R598" s="24">
        <v>21.5</v>
      </c>
      <c r="S598" s="24">
        <v>188.08</v>
      </c>
      <c r="T598" s="24">
        <v>1.78</v>
      </c>
      <c r="U598" s="24">
        <v>1080</v>
      </c>
      <c r="V598" s="24">
        <v>1920</v>
      </c>
      <c r="W598" s="24">
        <v>2.0739999999999998</v>
      </c>
      <c r="X598" s="23" t="s">
        <v>47</v>
      </c>
      <c r="Y598" s="23" t="s">
        <v>47</v>
      </c>
      <c r="Z598" s="24">
        <v>8975</v>
      </c>
      <c r="AA598" s="24">
        <v>60</v>
      </c>
      <c r="AB598" s="24">
        <v>170</v>
      </c>
      <c r="AC598" s="24">
        <v>160</v>
      </c>
      <c r="AD598" s="23" t="s">
        <v>85</v>
      </c>
      <c r="AE598" s="23" t="s">
        <v>11</v>
      </c>
      <c r="AF598" s="23" t="s">
        <v>11</v>
      </c>
      <c r="AG598" s="23"/>
      <c r="AH598" s="23"/>
      <c r="AI598" s="23" t="s">
        <v>57</v>
      </c>
      <c r="AJ598" s="23" t="s">
        <v>23</v>
      </c>
      <c r="AK598" s="23" t="s">
        <v>11</v>
      </c>
      <c r="AL598" s="23" t="s">
        <v>114</v>
      </c>
      <c r="AM598" s="23"/>
      <c r="AN598" s="23" t="s">
        <v>14</v>
      </c>
      <c r="AO598" s="23"/>
      <c r="AP598" s="23" t="s">
        <v>14</v>
      </c>
      <c r="AQ598" s="23"/>
      <c r="AR598" s="23"/>
      <c r="AS598" s="23" t="s">
        <v>114</v>
      </c>
      <c r="AT598" s="23"/>
      <c r="AU598" s="23" t="s">
        <v>14</v>
      </c>
      <c r="AV598" s="25"/>
      <c r="AW598" s="25"/>
      <c r="AX598" s="26">
        <v>21.5</v>
      </c>
      <c r="AY598" s="26">
        <v>188.08</v>
      </c>
      <c r="AZ598" s="25" t="s">
        <v>14</v>
      </c>
      <c r="BA598" s="25" t="s">
        <v>14</v>
      </c>
      <c r="BB598" s="23"/>
      <c r="BC598" s="23" t="s">
        <v>15</v>
      </c>
      <c r="BD598" s="23"/>
      <c r="BE598" s="23" t="s">
        <v>11</v>
      </c>
      <c r="BF598" s="23" t="s">
        <v>128</v>
      </c>
      <c r="BG598" s="23" t="s">
        <v>11</v>
      </c>
      <c r="BH598" s="23" t="s">
        <v>17</v>
      </c>
      <c r="BI598" s="23"/>
      <c r="BJ598" s="23" t="s">
        <v>18</v>
      </c>
      <c r="BK598" s="23" t="s">
        <v>11</v>
      </c>
      <c r="BL598" s="23" t="s">
        <v>11</v>
      </c>
      <c r="BM598" s="23"/>
      <c r="BN598" s="23"/>
      <c r="BO598" s="24">
        <v>27.8</v>
      </c>
      <c r="BP598" s="24">
        <v>257.3</v>
      </c>
      <c r="BQ598" s="24">
        <v>250</v>
      </c>
      <c r="BR598" s="24">
        <v>257.3</v>
      </c>
      <c r="BS598" s="24">
        <v>200.1</v>
      </c>
      <c r="BT598" s="23"/>
      <c r="BU598" s="23"/>
      <c r="BV598" s="24">
        <v>17.59</v>
      </c>
      <c r="BW598" s="24">
        <v>0.25</v>
      </c>
      <c r="BX598" s="23"/>
      <c r="BY598" s="24">
        <v>0.23</v>
      </c>
      <c r="BZ598" s="27">
        <v>0.25</v>
      </c>
      <c r="CA598" s="27">
        <v>0.23</v>
      </c>
      <c r="CB598" s="25"/>
      <c r="CC598" s="25"/>
      <c r="CD598" s="28">
        <v>17.61</v>
      </c>
      <c r="CE598" s="28">
        <v>0.26</v>
      </c>
      <c r="CF598" s="25"/>
      <c r="CG598" s="28">
        <v>0.25</v>
      </c>
      <c r="CH598" s="28">
        <v>21.09</v>
      </c>
      <c r="CI598" s="28">
        <v>0.5</v>
      </c>
      <c r="CJ598" s="28">
        <v>0.5</v>
      </c>
      <c r="CK598" s="25"/>
      <c r="CL598" s="25"/>
      <c r="CM598" s="28">
        <v>0.45</v>
      </c>
      <c r="CN598" s="25"/>
      <c r="CO598" s="28">
        <v>0</v>
      </c>
      <c r="CP598" s="30" t="s">
        <v>5</v>
      </c>
      <c r="CQ598" s="8">
        <f t="shared" si="100"/>
        <v>11027.222458528284</v>
      </c>
      <c r="CR598" s="8">
        <f t="shared" si="101"/>
        <v>22</v>
      </c>
      <c r="CS598" s="8">
        <f t="shared" si="102"/>
        <v>2.5</v>
      </c>
      <c r="CT598" s="8">
        <f t="shared" si="103"/>
        <v>30</v>
      </c>
      <c r="CU598" s="8">
        <f t="shared" si="104"/>
        <v>200</v>
      </c>
      <c r="CV598" s="10">
        <f t="shared" si="105"/>
        <v>48392.984000000004</v>
      </c>
      <c r="CW598" s="10">
        <f t="shared" si="108"/>
        <v>48.392984000000006</v>
      </c>
      <c r="CX598" s="8" t="str">
        <f t="shared" si="106"/>
        <v>No</v>
      </c>
      <c r="CY598" s="30" t="s">
        <v>11</v>
      </c>
      <c r="CZ598" s="30" t="s">
        <v>11</v>
      </c>
      <c r="DA598" s="31" t="s">
        <v>11</v>
      </c>
      <c r="DB598" s="31" t="s">
        <v>11</v>
      </c>
      <c r="DC598" s="8" t="str">
        <f t="shared" si="107"/>
        <v>No</v>
      </c>
      <c r="DD598" s="8" t="s">
        <v>11</v>
      </c>
      <c r="DE598" s="30" t="s">
        <v>11</v>
      </c>
      <c r="DF598" s="10">
        <f t="shared" si="109"/>
        <v>55.354439999999997</v>
      </c>
      <c r="DG598" s="9">
        <f>IF(S598&lt;Monitors!$H$4,(S598*Monitors!$I$4)+Monitors!$J$4,IF(S598&lt;Monitors!$H$5,(S598*Monitors!$I$5)+Monitors!$J$5,IF(S598&lt;Monitors!$H$6,(S598*Monitors!$I$6)+Monitors!$J$6,IF(S598&lt;Monitors!$H$7,(Monitors!$I$7*S598)+Monitors!$J$7,IF(S598&lt;Monitors!$H$8,(S598*Monitors!$I$8)+Monitors!$J$8,IF(S598&lt;Monitors!$H$9,(S598*Monitors!$I$9)+Monitors!$J$9,IF(S598&lt;Monitors!$H$10,(S598*Monitors!$I$10)+Monitors!$J$10,IF(S598&lt;Monitors!$H$11,(S598*Monitors!$I$11)+Monitors!$J$11,Monitors!$J$12))))))))</f>
        <v>37.403999999999996</v>
      </c>
      <c r="DH598" s="10">
        <f>$DF598-(Monitors!$B$4*'All Data'!$W598)</f>
        <v>42.640819999999998</v>
      </c>
      <c r="DI598" s="10">
        <f>IF($CX598="Yes",DH598-(Monitors!$E$4*(DG598+(Monitors!$B$4*'All Data'!$W598))),'All Data'!DH598)</f>
        <v>42.640819999999998</v>
      </c>
      <c r="DJ598" s="10">
        <f>IF(DD598="Yes",'All Data'!DI598-(DG598*Monitors!$C$4),'All Data'!DI598)</f>
        <v>42.640819999999998</v>
      </c>
      <c r="DK598" s="10">
        <f>IF($DE598="Yes",DJ598-(DG598*Monitors!$D$4),'All Data'!DJ598)</f>
        <v>42.640819999999998</v>
      </c>
      <c r="DL598" s="10">
        <f>IF($CZ598="Yes",DK598-Monitors!$C$7,'All Data'!DK598)</f>
        <v>42.640819999999998</v>
      </c>
      <c r="DM598" s="10">
        <f>IF($DA598="Yes",DL598-Monitors!$D$7,'All Data'!DL598)</f>
        <v>42.640819999999998</v>
      </c>
      <c r="DN598" s="10">
        <f>IF(DB598="Yes",DM598-((DG598+(W598*Monitors!$B$4))*Monitors!$F$4),'All Data'!DM598)</f>
        <v>42.640819999999998</v>
      </c>
      <c r="DO598" s="8" t="str">
        <f t="shared" si="110"/>
        <v>No</v>
      </c>
      <c r="DP598" s="10">
        <v>1.9357193600000002</v>
      </c>
      <c r="DQ598" s="10">
        <v>15.65428064</v>
      </c>
      <c r="DR598" s="10">
        <v>15.65428064</v>
      </c>
      <c r="DS598" s="9">
        <v>17.915156328728763</v>
      </c>
      <c r="DT598" s="9" t="s">
        <v>23</v>
      </c>
      <c r="DU598" s="14">
        <v>0</v>
      </c>
    </row>
    <row r="599" spans="1:125" ht="18" customHeight="1">
      <c r="A599" s="29">
        <v>598</v>
      </c>
      <c r="B599" s="29">
        <v>5</v>
      </c>
      <c r="C599" s="29">
        <v>1063</v>
      </c>
      <c r="D599" s="21">
        <v>41455</v>
      </c>
      <c r="E599" s="21">
        <v>41391</v>
      </c>
      <c r="F599" s="21">
        <v>41435</v>
      </c>
      <c r="G599" s="20" t="s">
        <v>4</v>
      </c>
      <c r="H599" s="20"/>
      <c r="I599" s="22">
        <v>6</v>
      </c>
      <c r="J599" s="20" t="s">
        <v>5</v>
      </c>
      <c r="K599" s="20"/>
      <c r="L599" s="20" t="s">
        <v>6</v>
      </c>
      <c r="M599" s="23"/>
      <c r="N599" s="23" t="s">
        <v>7</v>
      </c>
      <c r="O599" s="23"/>
      <c r="P599" s="24">
        <v>9.3000000000000007</v>
      </c>
      <c r="Q599" s="24">
        <v>17.100000000000001</v>
      </c>
      <c r="R599" s="24">
        <v>21.5</v>
      </c>
      <c r="S599" s="24">
        <v>188.08</v>
      </c>
      <c r="T599" s="24">
        <v>1.78</v>
      </c>
      <c r="U599" s="24">
        <v>1080</v>
      </c>
      <c r="V599" s="24">
        <v>1920</v>
      </c>
      <c r="W599" s="24">
        <v>2.0739999999999998</v>
      </c>
      <c r="X599" s="23" t="s">
        <v>47</v>
      </c>
      <c r="Y599" s="23" t="s">
        <v>47</v>
      </c>
      <c r="Z599" s="24">
        <v>8975</v>
      </c>
      <c r="AA599" s="24">
        <v>60</v>
      </c>
      <c r="AB599" s="24">
        <v>170</v>
      </c>
      <c r="AC599" s="24">
        <v>160</v>
      </c>
      <c r="AD599" s="23" t="s">
        <v>85</v>
      </c>
      <c r="AE599" s="23" t="s">
        <v>11</v>
      </c>
      <c r="AF599" s="23" t="s">
        <v>11</v>
      </c>
      <c r="AG599" s="23"/>
      <c r="AH599" s="23"/>
      <c r="AI599" s="23" t="s">
        <v>57</v>
      </c>
      <c r="AJ599" s="23" t="s">
        <v>23</v>
      </c>
      <c r="AK599" s="23" t="s">
        <v>11</v>
      </c>
      <c r="AL599" s="23" t="s">
        <v>114</v>
      </c>
      <c r="AM599" s="23"/>
      <c r="AN599" s="23" t="s">
        <v>14</v>
      </c>
      <c r="AO599" s="23"/>
      <c r="AP599" s="23" t="s">
        <v>14</v>
      </c>
      <c r="AQ599" s="23"/>
      <c r="AR599" s="23"/>
      <c r="AS599" s="23" t="s">
        <v>114</v>
      </c>
      <c r="AT599" s="23"/>
      <c r="AU599" s="23" t="s">
        <v>14</v>
      </c>
      <c r="AV599" s="25"/>
      <c r="AW599" s="25"/>
      <c r="AX599" s="26">
        <v>21.5</v>
      </c>
      <c r="AY599" s="26">
        <v>188.08</v>
      </c>
      <c r="AZ599" s="25" t="s">
        <v>14</v>
      </c>
      <c r="BA599" s="25" t="s">
        <v>14</v>
      </c>
      <c r="BB599" s="23"/>
      <c r="BC599" s="23" t="s">
        <v>15</v>
      </c>
      <c r="BD599" s="23"/>
      <c r="BE599" s="23" t="s">
        <v>11</v>
      </c>
      <c r="BF599" s="23" t="s">
        <v>128</v>
      </c>
      <c r="BG599" s="23" t="s">
        <v>11</v>
      </c>
      <c r="BH599" s="23" t="s">
        <v>17</v>
      </c>
      <c r="BI599" s="23"/>
      <c r="BJ599" s="23" t="s">
        <v>18</v>
      </c>
      <c r="BK599" s="23" t="s">
        <v>11</v>
      </c>
      <c r="BL599" s="23" t="s">
        <v>11</v>
      </c>
      <c r="BM599" s="23"/>
      <c r="BN599" s="23"/>
      <c r="BO599" s="24">
        <v>27.8</v>
      </c>
      <c r="BP599" s="24">
        <v>257.3</v>
      </c>
      <c r="BQ599" s="24">
        <v>250</v>
      </c>
      <c r="BR599" s="24">
        <v>257.3</v>
      </c>
      <c r="BS599" s="24">
        <v>200.1</v>
      </c>
      <c r="BT599" s="23"/>
      <c r="BU599" s="23"/>
      <c r="BV599" s="24">
        <v>17.59</v>
      </c>
      <c r="BW599" s="24">
        <v>0.25</v>
      </c>
      <c r="BX599" s="23"/>
      <c r="BY599" s="24">
        <v>0.23</v>
      </c>
      <c r="BZ599" s="27">
        <v>0.25</v>
      </c>
      <c r="CA599" s="27">
        <v>0.23</v>
      </c>
      <c r="CB599" s="25"/>
      <c r="CC599" s="25"/>
      <c r="CD599" s="28">
        <v>17.61</v>
      </c>
      <c r="CE599" s="28">
        <v>0.26</v>
      </c>
      <c r="CF599" s="25"/>
      <c r="CG599" s="28">
        <v>0.25</v>
      </c>
      <c r="CH599" s="28">
        <v>21.09</v>
      </c>
      <c r="CI599" s="28">
        <v>0.5</v>
      </c>
      <c r="CJ599" s="28">
        <v>0.5</v>
      </c>
      <c r="CK599" s="25"/>
      <c r="CL599" s="25"/>
      <c r="CM599" s="28">
        <v>0.45</v>
      </c>
      <c r="CN599" s="25"/>
      <c r="CO599" s="28">
        <v>0</v>
      </c>
      <c r="CP599" s="30" t="s">
        <v>5</v>
      </c>
      <c r="CQ599" s="8">
        <f t="shared" si="100"/>
        <v>11027.222458528284</v>
      </c>
      <c r="CR599" s="8">
        <f t="shared" si="101"/>
        <v>22</v>
      </c>
      <c r="CS599" s="8">
        <f t="shared" si="102"/>
        <v>2.5</v>
      </c>
      <c r="CT599" s="8">
        <f t="shared" si="103"/>
        <v>30</v>
      </c>
      <c r="CU599" s="8">
        <f t="shared" si="104"/>
        <v>200</v>
      </c>
      <c r="CV599" s="10">
        <f t="shared" si="105"/>
        <v>48392.984000000004</v>
      </c>
      <c r="CW599" s="10">
        <f t="shared" si="108"/>
        <v>48.392984000000006</v>
      </c>
      <c r="CX599" s="8" t="str">
        <f t="shared" si="106"/>
        <v>No</v>
      </c>
      <c r="CY599" s="30" t="s">
        <v>11</v>
      </c>
      <c r="CZ599" s="30" t="s">
        <v>11</v>
      </c>
      <c r="DA599" s="31" t="s">
        <v>11</v>
      </c>
      <c r="DB599" s="31" t="s">
        <v>11</v>
      </c>
      <c r="DC599" s="8" t="str">
        <f t="shared" si="107"/>
        <v>No</v>
      </c>
      <c r="DD599" s="8" t="s">
        <v>11</v>
      </c>
      <c r="DE599" s="30" t="s">
        <v>11</v>
      </c>
      <c r="DF599" s="10">
        <f t="shared" si="109"/>
        <v>55.354439999999997</v>
      </c>
      <c r="DG599" s="9">
        <f>IF(S599&lt;Monitors!$H$4,(S599*Monitors!$I$4)+Monitors!$J$4,IF(S599&lt;Monitors!$H$5,(S599*Monitors!$I$5)+Monitors!$J$5,IF(S599&lt;Monitors!$H$6,(S599*Monitors!$I$6)+Monitors!$J$6,IF(S599&lt;Monitors!$H$7,(Monitors!$I$7*S599)+Monitors!$J$7,IF(S599&lt;Monitors!$H$8,(S599*Monitors!$I$8)+Monitors!$J$8,IF(S599&lt;Monitors!$H$9,(S599*Monitors!$I$9)+Monitors!$J$9,IF(S599&lt;Monitors!$H$10,(S599*Monitors!$I$10)+Monitors!$J$10,IF(S599&lt;Monitors!$H$11,(S599*Monitors!$I$11)+Monitors!$J$11,Monitors!$J$12))))))))</f>
        <v>37.403999999999996</v>
      </c>
      <c r="DH599" s="10">
        <f>$DF599-(Monitors!$B$4*'All Data'!$W599)</f>
        <v>42.640819999999998</v>
      </c>
      <c r="DI599" s="10">
        <f>IF($CX599="Yes",DH599-(Monitors!$E$4*(DG599+(Monitors!$B$4*'All Data'!$W599))),'All Data'!DH599)</f>
        <v>42.640819999999998</v>
      </c>
      <c r="DJ599" s="10">
        <f>IF(DD599="Yes",'All Data'!DI599-(DG599*Monitors!$C$4),'All Data'!DI599)</f>
        <v>42.640819999999998</v>
      </c>
      <c r="DK599" s="10">
        <f>IF($DE599="Yes",DJ599-(DG599*Monitors!$D$4),'All Data'!DJ599)</f>
        <v>42.640819999999998</v>
      </c>
      <c r="DL599" s="10">
        <f>IF($CZ599="Yes",DK599-Monitors!$C$7,'All Data'!DK599)</f>
        <v>42.640819999999998</v>
      </c>
      <c r="DM599" s="10">
        <f>IF($DA599="Yes",DL599-Monitors!$D$7,'All Data'!DL599)</f>
        <v>42.640819999999998</v>
      </c>
      <c r="DN599" s="10">
        <f>IF(DB599="Yes",DM599-((DG599+(W599*Monitors!$B$4))*Monitors!$F$4),'All Data'!DM599)</f>
        <v>42.640819999999998</v>
      </c>
      <c r="DO599" s="8" t="str">
        <f t="shared" si="110"/>
        <v>No</v>
      </c>
      <c r="DP599" s="10">
        <v>1.9357193600000002</v>
      </c>
      <c r="DQ599" s="10">
        <v>15.65428064</v>
      </c>
      <c r="DR599" s="10">
        <v>15.65428064</v>
      </c>
      <c r="DS599" s="9">
        <v>17.915156328728763</v>
      </c>
      <c r="DT599" s="9" t="s">
        <v>23</v>
      </c>
      <c r="DU599" s="14">
        <v>0</v>
      </c>
    </row>
    <row r="600" spans="1:125" ht="18" customHeight="1">
      <c r="A600" s="29">
        <v>599</v>
      </c>
      <c r="B600" s="29">
        <v>26</v>
      </c>
      <c r="C600" s="29">
        <v>834</v>
      </c>
      <c r="D600" s="21">
        <v>42101</v>
      </c>
      <c r="E600" s="21">
        <v>42102</v>
      </c>
      <c r="F600" s="21">
        <v>42114</v>
      </c>
      <c r="G600" s="20" t="s">
        <v>4</v>
      </c>
      <c r="H600" s="20" t="s">
        <v>26</v>
      </c>
      <c r="I600" s="22">
        <v>6</v>
      </c>
      <c r="J600" s="20" t="s">
        <v>5</v>
      </c>
      <c r="K600" s="20" t="s">
        <v>26</v>
      </c>
      <c r="L600" s="20" t="s">
        <v>27</v>
      </c>
      <c r="M600" s="23" t="s">
        <v>27</v>
      </c>
      <c r="N600" s="23" t="s">
        <v>7</v>
      </c>
      <c r="O600" s="23" t="s">
        <v>26</v>
      </c>
      <c r="P600" s="24">
        <v>13.2</v>
      </c>
      <c r="Q600" s="24">
        <v>23.5</v>
      </c>
      <c r="R600" s="24">
        <v>27</v>
      </c>
      <c r="S600" s="24">
        <v>310.47000000000003</v>
      </c>
      <c r="T600" s="24">
        <v>1.78</v>
      </c>
      <c r="U600" s="24">
        <v>2160</v>
      </c>
      <c r="V600" s="24">
        <v>3840</v>
      </c>
      <c r="W600" s="24">
        <v>8.2940000000000005</v>
      </c>
      <c r="X600" s="23" t="s">
        <v>89</v>
      </c>
      <c r="Y600" s="23" t="s">
        <v>89</v>
      </c>
      <c r="Z600" s="24">
        <v>26716</v>
      </c>
      <c r="AA600" s="24">
        <v>60</v>
      </c>
      <c r="AB600" s="24">
        <v>178</v>
      </c>
      <c r="AC600" s="24">
        <v>178</v>
      </c>
      <c r="AD600" s="23" t="s">
        <v>96</v>
      </c>
      <c r="AE600" s="23" t="s">
        <v>23</v>
      </c>
      <c r="AF600" s="23" t="s">
        <v>23</v>
      </c>
      <c r="AG600" s="23" t="s">
        <v>1248</v>
      </c>
      <c r="AH600" s="23" t="s">
        <v>1249</v>
      </c>
      <c r="AI600" s="23" t="s">
        <v>57</v>
      </c>
      <c r="AJ600" s="23" t="s">
        <v>11</v>
      </c>
      <c r="AK600" s="23" t="s">
        <v>23</v>
      </c>
      <c r="AL600" s="23" t="s">
        <v>93</v>
      </c>
      <c r="AM600" s="23" t="s">
        <v>26</v>
      </c>
      <c r="AN600" s="23" t="s">
        <v>72</v>
      </c>
      <c r="AO600" s="23" t="s">
        <v>14</v>
      </c>
      <c r="AP600" s="23" t="s">
        <v>798</v>
      </c>
      <c r="AQ600" s="23" t="s">
        <v>14</v>
      </c>
      <c r="AR600" s="23"/>
      <c r="AS600" s="23" t="s">
        <v>93</v>
      </c>
      <c r="AT600" s="23" t="s">
        <v>26</v>
      </c>
      <c r="AU600" s="23" t="s">
        <v>63</v>
      </c>
      <c r="AV600" s="25" t="s">
        <v>14</v>
      </c>
      <c r="AW600" s="25" t="s">
        <v>14</v>
      </c>
      <c r="AX600" s="26">
        <v>27</v>
      </c>
      <c r="AY600" s="26">
        <v>310.47000000000003</v>
      </c>
      <c r="AZ600" s="25" t="s">
        <v>72</v>
      </c>
      <c r="BA600" s="25" t="s">
        <v>63</v>
      </c>
      <c r="BB600" s="23" t="s">
        <v>14</v>
      </c>
      <c r="BC600" s="23" t="s">
        <v>15</v>
      </c>
      <c r="BD600" s="23" t="s">
        <v>14</v>
      </c>
      <c r="BE600" s="23" t="s">
        <v>11</v>
      </c>
      <c r="BF600" s="23" t="s">
        <v>887</v>
      </c>
      <c r="BG600" s="23" t="s">
        <v>11</v>
      </c>
      <c r="BH600" s="23" t="s">
        <v>17</v>
      </c>
      <c r="BI600" s="23" t="s">
        <v>14</v>
      </c>
      <c r="BJ600" s="23"/>
      <c r="BK600" s="23" t="s">
        <v>11</v>
      </c>
      <c r="BL600" s="23" t="s">
        <v>23</v>
      </c>
      <c r="BM600" s="23" t="s">
        <v>23</v>
      </c>
      <c r="BN600" s="23" t="s">
        <v>210</v>
      </c>
      <c r="BO600" s="24">
        <v>27</v>
      </c>
      <c r="BP600" s="24">
        <v>480</v>
      </c>
      <c r="BQ600" s="24">
        <v>480</v>
      </c>
      <c r="BR600" s="24">
        <v>250</v>
      </c>
      <c r="BS600" s="24">
        <v>200</v>
      </c>
      <c r="BT600" s="23" t="s">
        <v>1250</v>
      </c>
      <c r="BU600" s="23" t="s">
        <v>1251</v>
      </c>
      <c r="BV600" s="24">
        <v>26.24</v>
      </c>
      <c r="BW600" s="24">
        <v>0.32</v>
      </c>
      <c r="BX600" s="23"/>
      <c r="BY600" s="24">
        <v>0.26</v>
      </c>
      <c r="BZ600" s="27">
        <v>0.32</v>
      </c>
      <c r="CA600" s="27">
        <v>0.26</v>
      </c>
      <c r="CB600" s="25" t="s">
        <v>1252</v>
      </c>
      <c r="CC600" s="25" t="s">
        <v>1253</v>
      </c>
      <c r="CD600" s="28">
        <v>25.85</v>
      </c>
      <c r="CE600" s="28">
        <v>0.38</v>
      </c>
      <c r="CF600" s="25"/>
      <c r="CG600" s="28">
        <v>0.33</v>
      </c>
      <c r="CH600" s="28">
        <v>60.06</v>
      </c>
      <c r="CI600" s="28">
        <v>1.7</v>
      </c>
      <c r="CJ600" s="28">
        <v>0.5</v>
      </c>
      <c r="CK600" s="28">
        <v>6</v>
      </c>
      <c r="CL600" s="28">
        <v>45.04</v>
      </c>
      <c r="CM600" s="28">
        <v>0.5</v>
      </c>
      <c r="CN600" s="25"/>
      <c r="CO600" s="28">
        <v>0</v>
      </c>
      <c r="CP600" s="30" t="s">
        <v>5</v>
      </c>
      <c r="CQ600" s="8">
        <f t="shared" si="100"/>
        <v>26714.336328791833</v>
      </c>
      <c r="CR600" s="8">
        <f t="shared" si="101"/>
        <v>28</v>
      </c>
      <c r="CS600" s="8">
        <f t="shared" si="102"/>
        <v>8</v>
      </c>
      <c r="CT600" s="8">
        <f t="shared" si="103"/>
        <v>30</v>
      </c>
      <c r="CU600" s="8">
        <f t="shared" si="104"/>
        <v>400</v>
      </c>
      <c r="CV600" s="10">
        <f t="shared" si="105"/>
        <v>149025.60000000001</v>
      </c>
      <c r="CW600" s="10">
        <f t="shared" si="108"/>
        <v>149.0256</v>
      </c>
      <c r="CX600" s="8" t="str">
        <f t="shared" si="106"/>
        <v>Yes</v>
      </c>
      <c r="CY600" s="30" t="s">
        <v>11</v>
      </c>
      <c r="CZ600" s="30" t="s">
        <v>11</v>
      </c>
      <c r="DA600" s="31" t="s">
        <v>23</v>
      </c>
      <c r="DB600" s="31" t="s">
        <v>11</v>
      </c>
      <c r="DC600" s="8" t="str">
        <f t="shared" si="107"/>
        <v>Yes</v>
      </c>
      <c r="DD600" s="8" t="s">
        <v>23</v>
      </c>
      <c r="DE600" s="30" t="s">
        <v>11</v>
      </c>
      <c r="DF600" s="10">
        <f t="shared" si="109"/>
        <v>82.273920000000004</v>
      </c>
      <c r="DG600" s="9">
        <f>IF(S600&lt;Monitors!$H$4,(S600*Monitors!$I$4)+Monitors!$J$4,IF(S600&lt;Monitors!$H$5,(S600*Monitors!$I$5)+Monitors!$J$5,IF(S600&lt;Monitors!$H$6,(S600*Monitors!$I$6)+Monitors!$J$6,IF(S600&lt;Monitors!$H$7,(Monitors!$I$7*S600)+Monitors!$J$7,IF(S600&lt;Monitors!$H$8,(S600*Monitors!$I$8)+Monitors!$J$8,IF(S600&lt;Monitors!$H$9,(S600*Monitors!$I$9)+Monitors!$J$9,IF(S600&lt;Monitors!$H$10,(S600*Monitors!$I$10)+Monitors!$J$10,IF(S600&lt;Monitors!$H$11,(S600*Monitors!$I$11)+Monitors!$J$11,Monitors!$J$12))))))))</f>
        <v>51.094000000000008</v>
      </c>
      <c r="DH600" s="10">
        <f>$DF600-(Monitors!$B$4*'All Data'!$W600)</f>
        <v>31.431699999999999</v>
      </c>
      <c r="DI600" s="10">
        <f>IF($CX600="Yes",DH600-(Monitors!$E$4*(DG600+(Monitors!$B$4*'All Data'!$W600))),'All Data'!DH600)</f>
        <v>26.334888999999997</v>
      </c>
      <c r="DJ600" s="10">
        <f>IF(DD600="Yes",'All Data'!DI600-(DG600*Monitors!$C$4),'All Data'!DI600)</f>
        <v>18.670788999999996</v>
      </c>
      <c r="DK600" s="10">
        <f>IF($DE600="Yes",DJ600-(DG600*Monitors!$D$4),'All Data'!DJ600)</f>
        <v>18.670788999999996</v>
      </c>
      <c r="DL600" s="10">
        <f>IF($CZ600="Yes",DK600-Monitors!$C$7,'All Data'!DK600)</f>
        <v>18.670788999999996</v>
      </c>
      <c r="DM600" s="10">
        <f>IF($DA600="Yes",DL600-Monitors!$D$7,'All Data'!DL600)</f>
        <v>16.960788999999995</v>
      </c>
      <c r="DN600" s="10">
        <f>IF(DB600="Yes",DM600-((DG600+(W600*Monitors!$B$4))*Monitors!$F$4),'All Data'!DM600)</f>
        <v>16.960788999999995</v>
      </c>
      <c r="DO600" s="8" t="str">
        <f t="shared" si="110"/>
        <v>Yes</v>
      </c>
      <c r="DP600" s="10">
        <v>5.961024000000001</v>
      </c>
      <c r="DQ600" s="10">
        <v>20.278975999999997</v>
      </c>
      <c r="DR600" s="10">
        <v>18.813882180211714</v>
      </c>
      <c r="DS600" s="9">
        <v>29.301876395765653</v>
      </c>
      <c r="DT600" s="9" t="s">
        <v>23</v>
      </c>
      <c r="DU600" s="14">
        <v>0</v>
      </c>
    </row>
    <row r="601" spans="1:125" ht="18" customHeight="1">
      <c r="A601" s="29">
        <v>600</v>
      </c>
      <c r="B601" s="29">
        <v>19</v>
      </c>
      <c r="C601" s="29">
        <v>1179</v>
      </c>
      <c r="D601" s="21">
        <v>41608</v>
      </c>
      <c r="E601" s="21">
        <v>41992</v>
      </c>
      <c r="F601" s="21">
        <v>41995</v>
      </c>
      <c r="G601" s="20" t="s">
        <v>4</v>
      </c>
      <c r="H601" s="20"/>
      <c r="I601" s="22">
        <v>6</v>
      </c>
      <c r="J601" s="20" t="s">
        <v>5</v>
      </c>
      <c r="K601" s="20"/>
      <c r="L601" s="20" t="s">
        <v>6</v>
      </c>
      <c r="M601" s="23"/>
      <c r="N601" s="23" t="s">
        <v>7</v>
      </c>
      <c r="O601" s="23"/>
      <c r="P601" s="24">
        <v>105</v>
      </c>
      <c r="Q601" s="24">
        <v>187</v>
      </c>
      <c r="R601" s="24">
        <v>21.5</v>
      </c>
      <c r="S601" s="24">
        <v>198</v>
      </c>
      <c r="T601" s="24">
        <v>1.78</v>
      </c>
      <c r="U601" s="24">
        <v>1080</v>
      </c>
      <c r="V601" s="24">
        <v>1920</v>
      </c>
      <c r="W601" s="24">
        <v>2.0739999999999998</v>
      </c>
      <c r="X601" s="23" t="s">
        <v>47</v>
      </c>
      <c r="Y601" s="23" t="s">
        <v>47</v>
      </c>
      <c r="Z601" s="24">
        <v>10494</v>
      </c>
      <c r="AA601" s="24">
        <v>60</v>
      </c>
      <c r="AB601" s="24">
        <v>170</v>
      </c>
      <c r="AC601" s="24">
        <v>160</v>
      </c>
      <c r="AD601" s="23" t="s">
        <v>10</v>
      </c>
      <c r="AE601" s="23" t="s">
        <v>11</v>
      </c>
      <c r="AF601" s="23" t="s">
        <v>11</v>
      </c>
      <c r="AG601" s="23"/>
      <c r="AH601" s="23"/>
      <c r="AI601" s="23" t="s">
        <v>12</v>
      </c>
      <c r="AJ601" s="23" t="s">
        <v>11</v>
      </c>
      <c r="AK601" s="23" t="s">
        <v>11</v>
      </c>
      <c r="AL601" s="23" t="s">
        <v>13</v>
      </c>
      <c r="AM601" s="23"/>
      <c r="AN601" s="23" t="s">
        <v>14</v>
      </c>
      <c r="AO601" s="23"/>
      <c r="AP601" s="23" t="s">
        <v>14</v>
      </c>
      <c r="AQ601" s="23"/>
      <c r="AR601" s="23"/>
      <c r="AS601" s="23" t="s">
        <v>13</v>
      </c>
      <c r="AT601" s="23"/>
      <c r="AU601" s="23" t="s">
        <v>14</v>
      </c>
      <c r="AV601" s="25"/>
      <c r="AW601" s="25"/>
      <c r="AX601" s="26">
        <v>21.5</v>
      </c>
      <c r="AY601" s="26">
        <v>198</v>
      </c>
      <c r="AZ601" s="25" t="s">
        <v>14</v>
      </c>
      <c r="BA601" s="25" t="s">
        <v>14</v>
      </c>
      <c r="BB601" s="23"/>
      <c r="BC601" s="23" t="s">
        <v>15</v>
      </c>
      <c r="BD601" s="23"/>
      <c r="BE601" s="23" t="s">
        <v>11</v>
      </c>
      <c r="BF601" s="23" t="s">
        <v>338</v>
      </c>
      <c r="BG601" s="23" t="s">
        <v>11</v>
      </c>
      <c r="BH601" s="23" t="s">
        <v>17</v>
      </c>
      <c r="BI601" s="23"/>
      <c r="BJ601" s="23" t="s">
        <v>18</v>
      </c>
      <c r="BK601" s="23" t="s">
        <v>11</v>
      </c>
      <c r="BL601" s="23" t="s">
        <v>11</v>
      </c>
      <c r="BM601" s="23"/>
      <c r="BN601" s="23"/>
      <c r="BO601" s="24">
        <v>1.2</v>
      </c>
      <c r="BP601" s="24">
        <v>223.3</v>
      </c>
      <c r="BQ601" s="24">
        <v>250</v>
      </c>
      <c r="BR601" s="24">
        <v>204.9</v>
      </c>
      <c r="BS601" s="24">
        <v>200</v>
      </c>
      <c r="BT601" s="23"/>
      <c r="BU601" s="23"/>
      <c r="BV601" s="24">
        <v>17.600000000000001</v>
      </c>
      <c r="BW601" s="24">
        <v>0.22</v>
      </c>
      <c r="BX601" s="24">
        <v>0.22</v>
      </c>
      <c r="BY601" s="24">
        <v>0.14000000000000001</v>
      </c>
      <c r="BZ601" s="27">
        <v>0.22</v>
      </c>
      <c r="CA601" s="27">
        <v>0.14000000000000001</v>
      </c>
      <c r="CB601" s="25"/>
      <c r="CC601" s="25"/>
      <c r="CD601" s="28">
        <v>17.399999999999999</v>
      </c>
      <c r="CE601" s="28">
        <v>0.23</v>
      </c>
      <c r="CF601" s="28">
        <v>0.23</v>
      </c>
      <c r="CG601" s="28">
        <v>0.16</v>
      </c>
      <c r="CH601" s="28">
        <v>21.1</v>
      </c>
      <c r="CI601" s="28">
        <v>0.5</v>
      </c>
      <c r="CJ601" s="28">
        <v>0.5</v>
      </c>
      <c r="CK601" s="25"/>
      <c r="CL601" s="25"/>
      <c r="CM601" s="28">
        <v>0.53</v>
      </c>
      <c r="CN601" s="25"/>
      <c r="CO601" s="28">
        <v>0</v>
      </c>
      <c r="CP601" s="30" t="s">
        <v>5</v>
      </c>
      <c r="CQ601" s="8">
        <f t="shared" si="100"/>
        <v>10474.747474747473</v>
      </c>
      <c r="CR601" s="8">
        <f t="shared" si="101"/>
        <v>22</v>
      </c>
      <c r="CS601" s="8">
        <f t="shared" si="102"/>
        <v>2.5</v>
      </c>
      <c r="CT601" s="8">
        <f t="shared" si="103"/>
        <v>30</v>
      </c>
      <c r="CU601" s="8">
        <f t="shared" si="104"/>
        <v>200</v>
      </c>
      <c r="CV601" s="10">
        <f t="shared" si="105"/>
        <v>44213.4</v>
      </c>
      <c r="CW601" s="10">
        <f t="shared" si="108"/>
        <v>44.2134</v>
      </c>
      <c r="CX601" s="8" t="str">
        <f t="shared" si="106"/>
        <v>No</v>
      </c>
      <c r="CY601" s="30" t="s">
        <v>11</v>
      </c>
      <c r="CZ601" s="30" t="s">
        <v>11</v>
      </c>
      <c r="DA601" s="31" t="s">
        <v>11</v>
      </c>
      <c r="DB601" s="31" t="s">
        <v>11</v>
      </c>
      <c r="DC601" s="8" t="str">
        <f t="shared" si="107"/>
        <v>No</v>
      </c>
      <c r="DD601" s="8" t="s">
        <v>11</v>
      </c>
      <c r="DE601" s="30" t="s">
        <v>11</v>
      </c>
      <c r="DF601" s="10">
        <f t="shared" si="109"/>
        <v>55.214280000000002</v>
      </c>
      <c r="DG601" s="9">
        <f>IF(S601&lt;Monitors!$H$4,(S601*Monitors!$I$4)+Monitors!$J$4,IF(S601&lt;Monitors!$H$5,(S601*Monitors!$I$5)+Monitors!$J$5,IF(S601&lt;Monitors!$H$6,(S601*Monitors!$I$6)+Monitors!$J$6,IF(S601&lt;Monitors!$H$7,(Monitors!$I$7*S601)+Monitors!$J$7,IF(S601&lt;Monitors!$H$8,(S601*Monitors!$I$8)+Monitors!$J$8,IF(S601&lt;Monitors!$H$9,(S601*Monitors!$I$9)+Monitors!$J$9,IF(S601&lt;Monitors!$H$10,(S601*Monitors!$I$10)+Monitors!$J$10,IF(S601&lt;Monitors!$H$11,(S601*Monitors!$I$11)+Monitors!$J$11,Monitors!$J$12))))))))</f>
        <v>37.9</v>
      </c>
      <c r="DH601" s="10">
        <f>$DF601-(Monitors!$B$4*'All Data'!$W601)</f>
        <v>42.500660000000003</v>
      </c>
      <c r="DI601" s="10">
        <f>IF($CX601="Yes",DH601-(Monitors!$E$4*(DG601+(Monitors!$B$4*'All Data'!$W601))),'All Data'!DH601)</f>
        <v>42.500660000000003</v>
      </c>
      <c r="DJ601" s="10">
        <f>IF(DD601="Yes",'All Data'!DI601-(DG601*Monitors!$C$4),'All Data'!DI601)</f>
        <v>42.500660000000003</v>
      </c>
      <c r="DK601" s="10">
        <f>IF($DE601="Yes",DJ601-(DG601*Monitors!$D$4),'All Data'!DJ601)</f>
        <v>42.500660000000003</v>
      </c>
      <c r="DL601" s="10">
        <f>IF($CZ601="Yes",DK601-Monitors!$C$7,'All Data'!DK601)</f>
        <v>42.500660000000003</v>
      </c>
      <c r="DM601" s="10">
        <f>IF($DA601="Yes",DL601-Monitors!$D$7,'All Data'!DL601)</f>
        <v>42.500660000000003</v>
      </c>
      <c r="DN601" s="10">
        <f>IF(DB601="Yes",DM601-((DG601+(W601*Monitors!$B$4))*Monitors!$F$4),'All Data'!DM601)</f>
        <v>42.500660000000003</v>
      </c>
      <c r="DO601" s="8" t="str">
        <f t="shared" si="110"/>
        <v>No</v>
      </c>
      <c r="DP601" s="10">
        <v>1.7685360000000001</v>
      </c>
      <c r="DQ601" s="10">
        <v>15.831464</v>
      </c>
      <c r="DR601" s="10">
        <v>15.831464</v>
      </c>
      <c r="DS601" s="9">
        <v>18.849310517355313</v>
      </c>
      <c r="DT601" s="9" t="s">
        <v>23</v>
      </c>
      <c r="DU601" s="14">
        <v>0</v>
      </c>
    </row>
    <row r="602" spans="1:125" ht="18" customHeight="1">
      <c r="A602" s="29">
        <v>601</v>
      </c>
      <c r="B602" s="29">
        <v>19</v>
      </c>
      <c r="C602" s="29">
        <v>1181</v>
      </c>
      <c r="D602" s="21">
        <v>42027</v>
      </c>
      <c r="E602" s="21">
        <v>41978</v>
      </c>
      <c r="F602" s="21">
        <v>41996</v>
      </c>
      <c r="G602" s="20" t="s">
        <v>4</v>
      </c>
      <c r="H602" s="20" t="s">
        <v>26</v>
      </c>
      <c r="I602" s="22">
        <v>6</v>
      </c>
      <c r="J602" s="20" t="s">
        <v>5</v>
      </c>
      <c r="K602" s="20" t="s">
        <v>26</v>
      </c>
      <c r="L602" s="20" t="s">
        <v>27</v>
      </c>
      <c r="M602" s="23" t="s">
        <v>27</v>
      </c>
      <c r="N602" s="23" t="s">
        <v>7</v>
      </c>
      <c r="O602" s="23" t="s">
        <v>26</v>
      </c>
      <c r="P602" s="24">
        <v>10.5</v>
      </c>
      <c r="Q602" s="24">
        <v>18.7</v>
      </c>
      <c r="R602" s="24">
        <v>21.5</v>
      </c>
      <c r="S602" s="24">
        <v>197.52</v>
      </c>
      <c r="T602" s="24">
        <v>1.78</v>
      </c>
      <c r="U602" s="24">
        <v>1080</v>
      </c>
      <c r="V602" s="24">
        <v>1920</v>
      </c>
      <c r="W602" s="24">
        <v>2.0739999999999998</v>
      </c>
      <c r="X602" s="23" t="s">
        <v>47</v>
      </c>
      <c r="Y602" s="23" t="s">
        <v>47</v>
      </c>
      <c r="Z602" s="24">
        <v>10498</v>
      </c>
      <c r="AA602" s="24">
        <v>60</v>
      </c>
      <c r="AB602" s="24">
        <v>178</v>
      </c>
      <c r="AC602" s="24">
        <v>178</v>
      </c>
      <c r="AD602" s="23" t="s">
        <v>28</v>
      </c>
      <c r="AE602" s="23" t="s">
        <v>23</v>
      </c>
      <c r="AF602" s="23" t="s">
        <v>11</v>
      </c>
      <c r="AG602" s="23" t="s">
        <v>26</v>
      </c>
      <c r="AH602" s="23" t="s">
        <v>26</v>
      </c>
      <c r="AI602" s="23" t="s">
        <v>12</v>
      </c>
      <c r="AJ602" s="23" t="s">
        <v>11</v>
      </c>
      <c r="AK602" s="23" t="s">
        <v>23</v>
      </c>
      <c r="AL602" s="23" t="s">
        <v>276</v>
      </c>
      <c r="AM602" s="23" t="s">
        <v>26</v>
      </c>
      <c r="AN602" s="23" t="s">
        <v>72</v>
      </c>
      <c r="AO602" s="23" t="s">
        <v>26</v>
      </c>
      <c r="AP602" s="23" t="s">
        <v>14</v>
      </c>
      <c r="AQ602" s="23" t="s">
        <v>26</v>
      </c>
      <c r="AR602" s="23"/>
      <c r="AS602" s="23" t="s">
        <v>276</v>
      </c>
      <c r="AT602" s="23" t="s">
        <v>26</v>
      </c>
      <c r="AU602" s="23" t="s">
        <v>63</v>
      </c>
      <c r="AV602" s="25" t="s">
        <v>26</v>
      </c>
      <c r="AW602" s="25" t="s">
        <v>26</v>
      </c>
      <c r="AX602" s="26">
        <v>21.5</v>
      </c>
      <c r="AY602" s="26">
        <v>197.52</v>
      </c>
      <c r="AZ602" s="25" t="s">
        <v>72</v>
      </c>
      <c r="BA602" s="25" t="s">
        <v>63</v>
      </c>
      <c r="BB602" s="23" t="s">
        <v>26</v>
      </c>
      <c r="BC602" s="23" t="s">
        <v>15</v>
      </c>
      <c r="BD602" s="23" t="s">
        <v>26</v>
      </c>
      <c r="BE602" s="23" t="s">
        <v>11</v>
      </c>
      <c r="BF602" s="23" t="s">
        <v>1211</v>
      </c>
      <c r="BG602" s="23" t="s">
        <v>11</v>
      </c>
      <c r="BH602" s="23" t="s">
        <v>17</v>
      </c>
      <c r="BI602" s="23" t="s">
        <v>26</v>
      </c>
      <c r="BJ602" s="23"/>
      <c r="BK602" s="23" t="s">
        <v>11</v>
      </c>
      <c r="BL602" s="23" t="s">
        <v>11</v>
      </c>
      <c r="BM602" s="23" t="s">
        <v>11</v>
      </c>
      <c r="BN602" s="23"/>
      <c r="BO602" s="24">
        <v>7.8</v>
      </c>
      <c r="BP602" s="24">
        <v>264</v>
      </c>
      <c r="BQ602" s="24">
        <v>250</v>
      </c>
      <c r="BR602" s="24">
        <v>182</v>
      </c>
      <c r="BS602" s="24">
        <v>200</v>
      </c>
      <c r="BT602" s="23"/>
      <c r="BU602" s="23"/>
      <c r="BV602" s="24">
        <v>17.600000000000001</v>
      </c>
      <c r="BW602" s="24">
        <v>0.46</v>
      </c>
      <c r="BX602" s="23"/>
      <c r="BY602" s="24">
        <v>0.13</v>
      </c>
      <c r="BZ602" s="27">
        <v>0.46</v>
      </c>
      <c r="CA602" s="27">
        <v>0.13</v>
      </c>
      <c r="CB602" s="25"/>
      <c r="CC602" s="25"/>
      <c r="CD602" s="28">
        <v>18.899999999999999</v>
      </c>
      <c r="CE602" s="28">
        <v>0.46</v>
      </c>
      <c r="CF602" s="25"/>
      <c r="CG602" s="28">
        <v>0.15</v>
      </c>
      <c r="CH602" s="28">
        <v>21.08</v>
      </c>
      <c r="CI602" s="28">
        <v>1.2</v>
      </c>
      <c r="CJ602" s="28">
        <v>0.5</v>
      </c>
      <c r="CK602" s="28">
        <v>0</v>
      </c>
      <c r="CL602" s="28">
        <v>0</v>
      </c>
      <c r="CM602" s="28">
        <v>0.5</v>
      </c>
      <c r="CN602" s="25"/>
      <c r="CO602" s="28">
        <v>0</v>
      </c>
      <c r="CP602" s="30" t="s">
        <v>5</v>
      </c>
      <c r="CQ602" s="8">
        <f t="shared" si="100"/>
        <v>10500.202511138112</v>
      </c>
      <c r="CR602" s="8">
        <f t="shared" si="101"/>
        <v>22</v>
      </c>
      <c r="CS602" s="8">
        <f t="shared" si="102"/>
        <v>2.5</v>
      </c>
      <c r="CT602" s="8">
        <f t="shared" si="103"/>
        <v>30</v>
      </c>
      <c r="CU602" s="8">
        <f t="shared" si="104"/>
        <v>200</v>
      </c>
      <c r="CV602" s="10">
        <f t="shared" si="105"/>
        <v>52145.280000000006</v>
      </c>
      <c r="CW602" s="10">
        <f t="shared" si="108"/>
        <v>52.145280000000007</v>
      </c>
      <c r="CX602" s="8" t="str">
        <f t="shared" si="106"/>
        <v>No</v>
      </c>
      <c r="CY602" s="30" t="s">
        <v>11</v>
      </c>
      <c r="CZ602" s="30" t="s">
        <v>11</v>
      </c>
      <c r="DA602" s="31" t="s">
        <v>11</v>
      </c>
      <c r="DB602" s="31" t="s">
        <v>11</v>
      </c>
      <c r="DC602" s="8" t="str">
        <f t="shared" si="107"/>
        <v>No</v>
      </c>
      <c r="DD602" s="8" t="s">
        <v>11</v>
      </c>
      <c r="DE602" s="30" t="s">
        <v>11</v>
      </c>
      <c r="DF602" s="10">
        <f t="shared" si="109"/>
        <v>56.580840000000002</v>
      </c>
      <c r="DG602" s="9">
        <f>IF(S602&lt;Monitors!$H$4,(S602*Monitors!$I$4)+Monitors!$J$4,IF(S602&lt;Monitors!$H$5,(S602*Monitors!$I$5)+Monitors!$J$5,IF(S602&lt;Monitors!$H$6,(S602*Monitors!$I$6)+Monitors!$J$6,IF(S602&lt;Monitors!$H$7,(Monitors!$I$7*S602)+Monitors!$J$7,IF(S602&lt;Monitors!$H$8,(S602*Monitors!$I$8)+Monitors!$J$8,IF(S602&lt;Monitors!$H$9,(S602*Monitors!$I$9)+Monitors!$J$9,IF(S602&lt;Monitors!$H$10,(S602*Monitors!$I$10)+Monitors!$J$10,IF(S602&lt;Monitors!$H$11,(S602*Monitors!$I$11)+Monitors!$J$11,Monitors!$J$12))))))))</f>
        <v>37.875999999999998</v>
      </c>
      <c r="DH602" s="10">
        <f>$DF602-(Monitors!$B$4*'All Data'!$W602)</f>
        <v>43.867220000000003</v>
      </c>
      <c r="DI602" s="10">
        <f>IF($CX602="Yes",DH602-(Monitors!$E$4*(DG602+(Monitors!$B$4*'All Data'!$W602))),'All Data'!DH602)</f>
        <v>43.867220000000003</v>
      </c>
      <c r="DJ602" s="10">
        <f>IF(DD602="Yes",'All Data'!DI602-(DG602*Monitors!$C$4),'All Data'!DI602)</f>
        <v>43.867220000000003</v>
      </c>
      <c r="DK602" s="10">
        <f>IF($DE602="Yes",DJ602-(DG602*Monitors!$D$4),'All Data'!DJ602)</f>
        <v>43.867220000000003</v>
      </c>
      <c r="DL602" s="10">
        <f>IF($CZ602="Yes",DK602-Monitors!$C$7,'All Data'!DK602)</f>
        <v>43.867220000000003</v>
      </c>
      <c r="DM602" s="10">
        <f>IF($DA602="Yes",DL602-Monitors!$D$7,'All Data'!DL602)</f>
        <v>43.867220000000003</v>
      </c>
      <c r="DN602" s="10">
        <f>IF(DB602="Yes",DM602-((DG602+(W602*Monitors!$B$4))*Monitors!$F$4),'All Data'!DM602)</f>
        <v>43.867220000000003</v>
      </c>
      <c r="DO602" s="8" t="str">
        <f t="shared" si="110"/>
        <v>No</v>
      </c>
      <c r="DP602" s="10">
        <v>2.0858112000000002</v>
      </c>
      <c r="DQ602" s="10">
        <v>15.514188800000001</v>
      </c>
      <c r="DR602" s="10">
        <v>15.514188800000001</v>
      </c>
      <c r="DS602" s="9">
        <v>18.804145421971299</v>
      </c>
      <c r="DT602" s="9" t="s">
        <v>23</v>
      </c>
      <c r="DU602" s="14">
        <v>0</v>
      </c>
    </row>
    <row r="603" spans="1:125" ht="18" customHeight="1">
      <c r="A603" s="29">
        <v>602</v>
      </c>
      <c r="B603" s="29">
        <v>47</v>
      </c>
      <c r="C603" s="29">
        <v>170</v>
      </c>
      <c r="D603" s="21">
        <v>42134</v>
      </c>
      <c r="E603" s="21">
        <v>42109</v>
      </c>
      <c r="F603" s="21">
        <v>42117</v>
      </c>
      <c r="G603" s="20" t="s">
        <v>4</v>
      </c>
      <c r="H603" s="20"/>
      <c r="I603" s="22">
        <v>6</v>
      </c>
      <c r="J603" s="20" t="s">
        <v>5</v>
      </c>
      <c r="K603" s="20"/>
      <c r="L603" s="20" t="s">
        <v>6</v>
      </c>
      <c r="M603" s="23"/>
      <c r="N603" s="23" t="s">
        <v>7</v>
      </c>
      <c r="O603" s="23"/>
      <c r="P603" s="24">
        <v>12</v>
      </c>
      <c r="Q603" s="24">
        <v>21</v>
      </c>
      <c r="R603" s="24">
        <v>23.6</v>
      </c>
      <c r="S603" s="24">
        <v>252</v>
      </c>
      <c r="T603" s="24">
        <v>1.75</v>
      </c>
      <c r="U603" s="24">
        <v>1080</v>
      </c>
      <c r="V603" s="24">
        <v>1920</v>
      </c>
      <c r="W603" s="24">
        <v>2.0739999999999998</v>
      </c>
      <c r="X603" s="23" t="s">
        <v>47</v>
      </c>
      <c r="Y603" s="23" t="s">
        <v>47</v>
      </c>
      <c r="Z603" s="24">
        <v>8229</v>
      </c>
      <c r="AA603" s="24">
        <v>60</v>
      </c>
      <c r="AB603" s="24">
        <v>160</v>
      </c>
      <c r="AC603" s="24">
        <v>160</v>
      </c>
      <c r="AD603" s="23" t="s">
        <v>10</v>
      </c>
      <c r="AE603" s="23" t="s">
        <v>11</v>
      </c>
      <c r="AF603" s="23" t="s">
        <v>11</v>
      </c>
      <c r="AG603" s="23"/>
      <c r="AH603" s="23"/>
      <c r="AI603" s="23" t="s">
        <v>12</v>
      </c>
      <c r="AJ603" s="23" t="s">
        <v>11</v>
      </c>
      <c r="AK603" s="23" t="s">
        <v>11</v>
      </c>
      <c r="AL603" s="23" t="s">
        <v>13</v>
      </c>
      <c r="AM603" s="23"/>
      <c r="AN603" s="23" t="s">
        <v>14</v>
      </c>
      <c r="AO603" s="23"/>
      <c r="AP603" s="23" t="s">
        <v>14</v>
      </c>
      <c r="AQ603" s="23"/>
      <c r="AR603" s="23"/>
      <c r="AS603" s="23" t="s">
        <v>13</v>
      </c>
      <c r="AT603" s="23"/>
      <c r="AU603" s="23" t="s">
        <v>14</v>
      </c>
      <c r="AV603" s="25"/>
      <c r="AW603" s="25"/>
      <c r="AX603" s="26">
        <v>23.6</v>
      </c>
      <c r="AY603" s="26">
        <v>252</v>
      </c>
      <c r="AZ603" s="25" t="s">
        <v>14</v>
      </c>
      <c r="BA603" s="25" t="s">
        <v>14</v>
      </c>
      <c r="BB603" s="23"/>
      <c r="BC603" s="23" t="s">
        <v>24</v>
      </c>
      <c r="BD603" s="23" t="s">
        <v>79</v>
      </c>
      <c r="BE603" s="23" t="s">
        <v>11</v>
      </c>
      <c r="BF603" s="23" t="s">
        <v>1212</v>
      </c>
      <c r="BG603" s="23" t="s">
        <v>11</v>
      </c>
      <c r="BH603" s="23" t="s">
        <v>17</v>
      </c>
      <c r="BI603" s="23"/>
      <c r="BJ603" s="23" t="s">
        <v>20</v>
      </c>
      <c r="BK603" s="23" t="s">
        <v>11</v>
      </c>
      <c r="BL603" s="23" t="s">
        <v>11</v>
      </c>
      <c r="BM603" s="23"/>
      <c r="BN603" s="23"/>
      <c r="BO603" s="24">
        <v>36.1</v>
      </c>
      <c r="BP603" s="24">
        <v>320.2</v>
      </c>
      <c r="BQ603" s="24">
        <v>250</v>
      </c>
      <c r="BR603" s="24">
        <v>284.10000000000002</v>
      </c>
      <c r="BS603" s="24">
        <v>200</v>
      </c>
      <c r="BT603" s="23"/>
      <c r="BU603" s="23"/>
      <c r="BV603" s="24">
        <v>17.61</v>
      </c>
      <c r="BW603" s="24">
        <v>0.25</v>
      </c>
      <c r="BX603" s="24">
        <v>0.19</v>
      </c>
      <c r="BY603" s="24">
        <v>0.19</v>
      </c>
      <c r="BZ603" s="27">
        <v>0.25</v>
      </c>
      <c r="CA603" s="27">
        <v>0.19</v>
      </c>
      <c r="CB603" s="25"/>
      <c r="CC603" s="25"/>
      <c r="CD603" s="28">
        <v>17.68</v>
      </c>
      <c r="CE603" s="28">
        <v>0.28999999999999998</v>
      </c>
      <c r="CF603" s="28">
        <v>0.19</v>
      </c>
      <c r="CG603" s="28">
        <v>0.19</v>
      </c>
      <c r="CH603" s="28">
        <v>22.7</v>
      </c>
      <c r="CI603" s="28">
        <v>0.5</v>
      </c>
      <c r="CJ603" s="28">
        <v>0.5</v>
      </c>
      <c r="CK603" s="25"/>
      <c r="CL603" s="25"/>
      <c r="CM603" s="28">
        <v>0.54</v>
      </c>
      <c r="CN603" s="25"/>
      <c r="CO603" s="28">
        <v>0</v>
      </c>
      <c r="CP603" s="30" t="s">
        <v>5</v>
      </c>
      <c r="CQ603" s="8">
        <f t="shared" si="100"/>
        <v>8230.1587301587297</v>
      </c>
      <c r="CR603" s="8">
        <f t="shared" si="101"/>
        <v>24</v>
      </c>
      <c r="CS603" s="8">
        <f t="shared" si="102"/>
        <v>2.5</v>
      </c>
      <c r="CT603" s="8">
        <f t="shared" si="103"/>
        <v>30</v>
      </c>
      <c r="CU603" s="8">
        <f t="shared" si="104"/>
        <v>300</v>
      </c>
      <c r="CV603" s="10">
        <f t="shared" si="105"/>
        <v>80690.399999999994</v>
      </c>
      <c r="CW603" s="10">
        <f t="shared" si="108"/>
        <v>80.690399999999997</v>
      </c>
      <c r="CX603" s="8" t="str">
        <f t="shared" si="106"/>
        <v>No</v>
      </c>
      <c r="CY603" s="30" t="s">
        <v>11</v>
      </c>
      <c r="CZ603" s="30" t="s">
        <v>11</v>
      </c>
      <c r="DA603" s="31" t="s">
        <v>11</v>
      </c>
      <c r="DB603" s="31" t="s">
        <v>11</v>
      </c>
      <c r="DC603" s="8" t="str">
        <f t="shared" si="107"/>
        <v>No</v>
      </c>
      <c r="DD603" s="8" t="s">
        <v>11</v>
      </c>
      <c r="DE603" s="30" t="s">
        <v>11</v>
      </c>
      <c r="DF603" s="10">
        <f t="shared" si="109"/>
        <v>55.415759999999985</v>
      </c>
      <c r="DG603" s="9">
        <f>IF(S603&lt;Monitors!$H$4,(S603*Monitors!$I$4)+Monitors!$J$4,IF(S603&lt;Monitors!$H$5,(S603*Monitors!$I$5)+Monitors!$J$5,IF(S603&lt;Monitors!$H$6,(S603*Monitors!$I$6)+Monitors!$J$6,IF(S603&lt;Monitors!$H$7,(Monitors!$I$7*S603)+Monitors!$J$7,IF(S603&lt;Monitors!$H$8,(S603*Monitors!$I$8)+Monitors!$J$8,IF(S603&lt;Monitors!$H$9,(S603*Monitors!$I$9)+Monitors!$J$9,IF(S603&lt;Monitors!$H$10,(S603*Monitors!$I$10)+Monitors!$J$10,IF(S603&lt;Monitors!$H$11,(S603*Monitors!$I$11)+Monitors!$J$11,Monitors!$J$12))))))))</f>
        <v>43.400000000000006</v>
      </c>
      <c r="DH603" s="10">
        <f>$DF603-(Monitors!$B$4*'All Data'!$W603)</f>
        <v>42.702139999999986</v>
      </c>
      <c r="DI603" s="10">
        <f>IF($CX603="Yes",DH603-(Monitors!$E$4*(DG603+(Monitors!$B$4*'All Data'!$W603))),'All Data'!DH603)</f>
        <v>42.702139999999986</v>
      </c>
      <c r="DJ603" s="10">
        <f>IF(DD603="Yes",'All Data'!DI603-(DG603*Monitors!$C$4),'All Data'!DI603)</f>
        <v>42.702139999999986</v>
      </c>
      <c r="DK603" s="10">
        <f>IF($DE603="Yes",DJ603-(DG603*Monitors!$D$4),'All Data'!DJ603)</f>
        <v>42.702139999999986</v>
      </c>
      <c r="DL603" s="10">
        <f>IF($CZ603="Yes",DK603-Monitors!$C$7,'All Data'!DK603)</f>
        <v>42.702139999999986</v>
      </c>
      <c r="DM603" s="10">
        <f>IF($DA603="Yes",DL603-Monitors!$D$7,'All Data'!DL603)</f>
        <v>42.702139999999986</v>
      </c>
      <c r="DN603" s="10">
        <f>IF(DB603="Yes",DM603-((DG603+(W603*Monitors!$B$4))*Monitors!$F$4),'All Data'!DM603)</f>
        <v>42.702139999999986</v>
      </c>
      <c r="DO603" s="8" t="str">
        <f t="shared" si="110"/>
        <v>Yes</v>
      </c>
      <c r="DP603" s="10">
        <v>3.2276159999999998</v>
      </c>
      <c r="DQ603" s="10">
        <v>14.382384</v>
      </c>
      <c r="DR603" s="10">
        <v>14.382384</v>
      </c>
      <c r="DS603" s="9">
        <v>23.903453952189874</v>
      </c>
      <c r="DT603" s="9" t="s">
        <v>23</v>
      </c>
      <c r="DU603" s="14">
        <v>0</v>
      </c>
    </row>
    <row r="604" spans="1:125" ht="18" customHeight="1">
      <c r="A604" s="29">
        <v>603</v>
      </c>
      <c r="B604" s="29">
        <v>38</v>
      </c>
      <c r="C604" s="29">
        <v>1118</v>
      </c>
      <c r="D604" s="21">
        <v>41588</v>
      </c>
      <c r="E604" s="21">
        <v>41610</v>
      </c>
      <c r="F604" s="21">
        <v>41614</v>
      </c>
      <c r="G604" s="20" t="s">
        <v>4</v>
      </c>
      <c r="H604" s="20" t="s">
        <v>26</v>
      </c>
      <c r="I604" s="22">
        <v>6</v>
      </c>
      <c r="J604" s="20" t="s">
        <v>5</v>
      </c>
      <c r="K604" s="20" t="s">
        <v>26</v>
      </c>
      <c r="L604" s="20" t="s">
        <v>6</v>
      </c>
      <c r="M604" s="23" t="s">
        <v>26</v>
      </c>
      <c r="N604" s="23" t="s">
        <v>7</v>
      </c>
      <c r="O604" s="23" t="s">
        <v>26</v>
      </c>
      <c r="P604" s="24">
        <v>11.8</v>
      </c>
      <c r="Q604" s="24">
        <v>20.9</v>
      </c>
      <c r="R604" s="24">
        <v>24</v>
      </c>
      <c r="S604" s="24">
        <v>246.62</v>
      </c>
      <c r="T604" s="24">
        <v>1.78</v>
      </c>
      <c r="U604" s="24">
        <v>1080</v>
      </c>
      <c r="V604" s="24">
        <v>1920</v>
      </c>
      <c r="W604" s="24">
        <v>2.0739999999999998</v>
      </c>
      <c r="X604" s="23" t="s">
        <v>47</v>
      </c>
      <c r="Y604" s="23" t="s">
        <v>47</v>
      </c>
      <c r="Z604" s="24">
        <v>8408</v>
      </c>
      <c r="AA604" s="24">
        <v>60</v>
      </c>
      <c r="AB604" s="24">
        <v>170</v>
      </c>
      <c r="AC604" s="24">
        <v>160</v>
      </c>
      <c r="AD604" s="23" t="s">
        <v>28</v>
      </c>
      <c r="AE604" s="23" t="s">
        <v>11</v>
      </c>
      <c r="AF604" s="23" t="s">
        <v>11</v>
      </c>
      <c r="AG604" s="23" t="s">
        <v>26</v>
      </c>
      <c r="AH604" s="23" t="s">
        <v>26</v>
      </c>
      <c r="AI604" s="23" t="s">
        <v>12</v>
      </c>
      <c r="AJ604" s="23" t="s">
        <v>11</v>
      </c>
      <c r="AK604" s="23" t="s">
        <v>23</v>
      </c>
      <c r="AL604" s="23" t="s">
        <v>51</v>
      </c>
      <c r="AM604" s="23" t="s">
        <v>14</v>
      </c>
      <c r="AN604" s="23" t="s">
        <v>72</v>
      </c>
      <c r="AO604" s="23" t="s">
        <v>14</v>
      </c>
      <c r="AP604" s="23" t="s">
        <v>14</v>
      </c>
      <c r="AQ604" s="23" t="s">
        <v>14</v>
      </c>
      <c r="AR604" s="23"/>
      <c r="AS604" s="23" t="s">
        <v>51</v>
      </c>
      <c r="AT604" s="23" t="s">
        <v>14</v>
      </c>
      <c r="AU604" s="23" t="s">
        <v>83</v>
      </c>
      <c r="AV604" s="25" t="s">
        <v>14</v>
      </c>
      <c r="AW604" s="25" t="s">
        <v>14</v>
      </c>
      <c r="AX604" s="26">
        <v>24</v>
      </c>
      <c r="AY604" s="26">
        <v>246.62</v>
      </c>
      <c r="AZ604" s="25" t="s">
        <v>72</v>
      </c>
      <c r="BA604" s="25" t="s">
        <v>83</v>
      </c>
      <c r="BB604" s="23" t="s">
        <v>14</v>
      </c>
      <c r="BC604" s="23" t="s">
        <v>15</v>
      </c>
      <c r="BD604" s="23" t="s">
        <v>14</v>
      </c>
      <c r="BE604" s="23" t="s">
        <v>11</v>
      </c>
      <c r="BF604" s="23" t="s">
        <v>344</v>
      </c>
      <c r="BG604" s="23" t="s">
        <v>11</v>
      </c>
      <c r="BH604" s="23" t="s">
        <v>17</v>
      </c>
      <c r="BI604" s="23" t="s">
        <v>14</v>
      </c>
      <c r="BJ604" s="23"/>
      <c r="BK604" s="23" t="s">
        <v>11</v>
      </c>
      <c r="BL604" s="23" t="s">
        <v>11</v>
      </c>
      <c r="BM604" s="23" t="s">
        <v>11</v>
      </c>
      <c r="BN604" s="23"/>
      <c r="BO604" s="24">
        <v>13.4</v>
      </c>
      <c r="BP604" s="24">
        <v>296.10000000000002</v>
      </c>
      <c r="BQ604" s="24">
        <v>250</v>
      </c>
      <c r="BR604" s="24">
        <v>288.60000000000002</v>
      </c>
      <c r="BS604" s="24">
        <v>200</v>
      </c>
      <c r="BT604" s="23"/>
      <c r="BU604" s="23"/>
      <c r="BV604" s="24">
        <v>17.62</v>
      </c>
      <c r="BW604" s="24">
        <v>0.1</v>
      </c>
      <c r="BX604" s="23"/>
      <c r="BY604" s="24">
        <v>7.0000000000000007E-2</v>
      </c>
      <c r="BZ604" s="27">
        <v>0.1</v>
      </c>
      <c r="CA604" s="27">
        <v>7.0000000000000007E-2</v>
      </c>
      <c r="CB604" s="25" t="s">
        <v>580</v>
      </c>
      <c r="CC604" s="25"/>
      <c r="CD604" s="25"/>
      <c r="CE604" s="28">
        <v>0.13</v>
      </c>
      <c r="CF604" s="25"/>
      <c r="CG604" s="28">
        <v>0.1</v>
      </c>
      <c r="CH604" s="28">
        <v>23.24</v>
      </c>
      <c r="CI604" s="28">
        <v>1</v>
      </c>
      <c r="CJ604" s="28">
        <v>0.5</v>
      </c>
      <c r="CK604" s="28">
        <v>0</v>
      </c>
      <c r="CL604" s="28">
        <v>0</v>
      </c>
      <c r="CM604" s="28">
        <v>0.5</v>
      </c>
      <c r="CN604" s="25"/>
      <c r="CO604" s="28">
        <v>0</v>
      </c>
      <c r="CP604" s="30" t="s">
        <v>5</v>
      </c>
      <c r="CQ604" s="8">
        <f t="shared" si="100"/>
        <v>8409.6991322682661</v>
      </c>
      <c r="CR604" s="8">
        <f t="shared" si="101"/>
        <v>26</v>
      </c>
      <c r="CS604" s="8">
        <f t="shared" si="102"/>
        <v>2.5</v>
      </c>
      <c r="CT604" s="8">
        <f t="shared" si="103"/>
        <v>30</v>
      </c>
      <c r="CU604" s="8">
        <f t="shared" si="104"/>
        <v>200</v>
      </c>
      <c r="CV604" s="10">
        <f t="shared" si="105"/>
        <v>73024.182000000001</v>
      </c>
      <c r="CW604" s="10">
        <f t="shared" si="108"/>
        <v>73.024181999999996</v>
      </c>
      <c r="CX604" s="8" t="str">
        <f t="shared" si="106"/>
        <v>No</v>
      </c>
      <c r="CY604" s="30" t="s">
        <v>11</v>
      </c>
      <c r="CZ604" s="30" t="s">
        <v>11</v>
      </c>
      <c r="DA604" s="31" t="s">
        <v>11</v>
      </c>
      <c r="DB604" s="31" t="s">
        <v>11</v>
      </c>
      <c r="DC604" s="8" t="str">
        <f t="shared" si="107"/>
        <v>No</v>
      </c>
      <c r="DD604" s="8" t="s">
        <v>11</v>
      </c>
      <c r="DE604" s="30" t="s">
        <v>11</v>
      </c>
      <c r="DF604" s="10">
        <f t="shared" si="109"/>
        <v>54.592320000000001</v>
      </c>
      <c r="DG604" s="9">
        <f>IF(S604&lt;Monitors!$H$4,(S604*Monitors!$I$4)+Monitors!$J$4,IF(S604&lt;Monitors!$H$5,(S604*Monitors!$I$5)+Monitors!$J$5,IF(S604&lt;Monitors!$H$6,(S604*Monitors!$I$6)+Monitors!$J$6,IF(S604&lt;Monitors!$H$7,(Monitors!$I$7*S604)+Monitors!$J$7,IF(S604&lt;Monitors!$H$8,(S604*Monitors!$I$8)+Monitors!$J$8,IF(S604&lt;Monitors!$H$9,(S604*Monitors!$I$9)+Monitors!$J$9,IF(S604&lt;Monitors!$H$10,(S604*Monitors!$I$10)+Monitors!$J$10,IF(S604&lt;Monitors!$H$11,(S604*Monitors!$I$11)+Monitors!$J$11,Monitors!$J$12))))))))</f>
        <v>42.324000000000005</v>
      </c>
      <c r="DH604" s="10">
        <f>$DF604-(Monitors!$B$4*'All Data'!$W604)</f>
        <v>41.878700000000002</v>
      </c>
      <c r="DI604" s="10">
        <f>IF($CX604="Yes",DH604-(Monitors!$E$4*(DG604+(Monitors!$B$4*'All Data'!$W604))),'All Data'!DH604)</f>
        <v>41.878700000000002</v>
      </c>
      <c r="DJ604" s="10">
        <f>IF(DD604="Yes",'All Data'!DI604-(DG604*Monitors!$C$4),'All Data'!DI604)</f>
        <v>41.878700000000002</v>
      </c>
      <c r="DK604" s="10">
        <f>IF($DE604="Yes",DJ604-(DG604*Monitors!$D$4),'All Data'!DJ604)</f>
        <v>41.878700000000002</v>
      </c>
      <c r="DL604" s="10">
        <f>IF($CZ604="Yes",DK604-Monitors!$C$7,'All Data'!DK604)</f>
        <v>41.878700000000002</v>
      </c>
      <c r="DM604" s="10">
        <f>IF($DA604="Yes",DL604-Monitors!$D$7,'All Data'!DL604)</f>
        <v>41.878700000000002</v>
      </c>
      <c r="DN604" s="10">
        <f>IF(DB604="Yes",DM604-((DG604+(W604*Monitors!$B$4))*Monitors!$F$4),'All Data'!DM604)</f>
        <v>41.878700000000002</v>
      </c>
      <c r="DO604" s="8" t="str">
        <f t="shared" si="110"/>
        <v>Yes</v>
      </c>
      <c r="DP604" s="10">
        <v>2.9209672800000002</v>
      </c>
      <c r="DQ604" s="10">
        <v>14.699032720000002</v>
      </c>
      <c r="DR604" s="10">
        <v>14.699032720000002</v>
      </c>
      <c r="DS604" s="9">
        <v>23.402549776111616</v>
      </c>
      <c r="DT604" s="9" t="s">
        <v>23</v>
      </c>
      <c r="DU604" s="14">
        <v>0</v>
      </c>
    </row>
    <row r="605" spans="1:125" ht="18" customHeight="1">
      <c r="A605" s="29">
        <v>604</v>
      </c>
      <c r="B605" s="29">
        <v>25</v>
      </c>
      <c r="C605" s="29">
        <v>1406</v>
      </c>
      <c r="D605" s="21">
        <v>41515</v>
      </c>
      <c r="E605" s="21">
        <v>41506</v>
      </c>
      <c r="F605" s="21">
        <v>41516</v>
      </c>
      <c r="G605" s="20" t="s">
        <v>4</v>
      </c>
      <c r="H605" s="20"/>
      <c r="I605" s="22">
        <v>6</v>
      </c>
      <c r="J605" s="20" t="s">
        <v>5</v>
      </c>
      <c r="K605" s="20"/>
      <c r="L605" s="20" t="s">
        <v>6</v>
      </c>
      <c r="M605" s="23"/>
      <c r="N605" s="23" t="s">
        <v>7</v>
      </c>
      <c r="O605" s="23"/>
      <c r="P605" s="24">
        <v>11.8</v>
      </c>
      <c r="Q605" s="24">
        <v>20.9</v>
      </c>
      <c r="R605" s="24">
        <v>24</v>
      </c>
      <c r="S605" s="24">
        <v>246.17</v>
      </c>
      <c r="T605" s="24">
        <v>1.78</v>
      </c>
      <c r="U605" s="24">
        <v>1080</v>
      </c>
      <c r="V605" s="24">
        <v>1920</v>
      </c>
      <c r="W605" s="24">
        <v>2.0739999999999998</v>
      </c>
      <c r="X605" s="23" t="s">
        <v>47</v>
      </c>
      <c r="Y605" s="23" t="s">
        <v>47</v>
      </c>
      <c r="Z605" s="24">
        <v>8423</v>
      </c>
      <c r="AA605" s="24">
        <v>60</v>
      </c>
      <c r="AB605" s="24">
        <v>170</v>
      </c>
      <c r="AC605" s="24">
        <v>160</v>
      </c>
      <c r="AD605" s="23" t="s">
        <v>237</v>
      </c>
      <c r="AE605" s="23" t="s">
        <v>11</v>
      </c>
      <c r="AF605" s="23" t="s">
        <v>11</v>
      </c>
      <c r="AG605" s="23"/>
      <c r="AH605" s="23"/>
      <c r="AI605" s="23" t="s">
        <v>12</v>
      </c>
      <c r="AJ605" s="23" t="s">
        <v>23</v>
      </c>
      <c r="AK605" s="23" t="s">
        <v>11</v>
      </c>
      <c r="AL605" s="23" t="s">
        <v>129</v>
      </c>
      <c r="AM605" s="23"/>
      <c r="AN605" s="23" t="s">
        <v>14</v>
      </c>
      <c r="AO605" s="23"/>
      <c r="AP605" s="23" t="s">
        <v>14</v>
      </c>
      <c r="AQ605" s="23"/>
      <c r="AR605" s="23"/>
      <c r="AS605" s="23" t="s">
        <v>129</v>
      </c>
      <c r="AT605" s="23"/>
      <c r="AU605" s="23" t="s">
        <v>14</v>
      </c>
      <c r="AV605" s="25"/>
      <c r="AW605" s="25"/>
      <c r="AX605" s="26">
        <v>24</v>
      </c>
      <c r="AY605" s="26">
        <v>246.17</v>
      </c>
      <c r="AZ605" s="25" t="s">
        <v>14</v>
      </c>
      <c r="BA605" s="25" t="s">
        <v>14</v>
      </c>
      <c r="BB605" s="23"/>
      <c r="BC605" s="23" t="s">
        <v>15</v>
      </c>
      <c r="BD605" s="23"/>
      <c r="BE605" s="23" t="s">
        <v>11</v>
      </c>
      <c r="BF605" s="23" t="s">
        <v>296</v>
      </c>
      <c r="BG605" s="23" t="s">
        <v>11</v>
      </c>
      <c r="BH605" s="23" t="s">
        <v>17</v>
      </c>
      <c r="BI605" s="23"/>
      <c r="BJ605" s="23"/>
      <c r="BK605" s="23" t="s">
        <v>11</v>
      </c>
      <c r="BL605" s="23" t="s">
        <v>11</v>
      </c>
      <c r="BM605" s="23"/>
      <c r="BN605" s="23"/>
      <c r="BO605" s="24">
        <v>0.4</v>
      </c>
      <c r="BP605" s="24">
        <v>288.8</v>
      </c>
      <c r="BQ605" s="24">
        <v>250</v>
      </c>
      <c r="BR605" s="24">
        <v>246.2</v>
      </c>
      <c r="BS605" s="24">
        <v>202.7</v>
      </c>
      <c r="BT605" s="23"/>
      <c r="BU605" s="23"/>
      <c r="BV605" s="24">
        <v>17.62</v>
      </c>
      <c r="BW605" s="24">
        <v>0.22</v>
      </c>
      <c r="BX605" s="23"/>
      <c r="BY605" s="24">
        <v>0.19</v>
      </c>
      <c r="BZ605" s="27">
        <v>0.22</v>
      </c>
      <c r="CA605" s="27">
        <v>0.19</v>
      </c>
      <c r="CB605" s="25"/>
      <c r="CC605" s="25"/>
      <c r="CD605" s="28">
        <v>17.86</v>
      </c>
      <c r="CE605" s="28">
        <v>0.26</v>
      </c>
      <c r="CF605" s="25"/>
      <c r="CG605" s="28">
        <v>0.23</v>
      </c>
      <c r="CH605" s="28">
        <v>23.21</v>
      </c>
      <c r="CI605" s="28">
        <v>0.5</v>
      </c>
      <c r="CJ605" s="28">
        <v>0.5</v>
      </c>
      <c r="CK605" s="25"/>
      <c r="CL605" s="25"/>
      <c r="CM605" s="28">
        <v>0.42</v>
      </c>
      <c r="CN605" s="25"/>
      <c r="CO605" s="28">
        <v>0</v>
      </c>
      <c r="CP605" s="30" t="s">
        <v>5</v>
      </c>
      <c r="CQ605" s="8">
        <f t="shared" si="100"/>
        <v>8425.0721046431318</v>
      </c>
      <c r="CR605" s="8">
        <f t="shared" si="101"/>
        <v>26</v>
      </c>
      <c r="CS605" s="8">
        <f t="shared" si="102"/>
        <v>2.5</v>
      </c>
      <c r="CT605" s="8">
        <f t="shared" si="103"/>
        <v>30</v>
      </c>
      <c r="CU605" s="8">
        <f t="shared" si="104"/>
        <v>200</v>
      </c>
      <c r="CV605" s="10">
        <f t="shared" si="105"/>
        <v>71093.895999999993</v>
      </c>
      <c r="CW605" s="10">
        <f t="shared" si="108"/>
        <v>71.093895999999987</v>
      </c>
      <c r="CX605" s="8" t="str">
        <f t="shared" si="106"/>
        <v>No</v>
      </c>
      <c r="CY605" s="30" t="s">
        <v>11</v>
      </c>
      <c r="CZ605" s="30" t="s">
        <v>11</v>
      </c>
      <c r="DA605" s="31" t="s">
        <v>11</v>
      </c>
      <c r="DB605" s="31" t="s">
        <v>11</v>
      </c>
      <c r="DC605" s="8" t="str">
        <f t="shared" si="107"/>
        <v>No</v>
      </c>
      <c r="DD605" s="8" t="s">
        <v>11</v>
      </c>
      <c r="DE605" s="30" t="s">
        <v>11</v>
      </c>
      <c r="DF605" s="10">
        <f t="shared" si="109"/>
        <v>55.275599999999997</v>
      </c>
      <c r="DG605" s="9">
        <f>IF(S605&lt;Monitors!$H$4,(S605*Monitors!$I$4)+Monitors!$J$4,IF(S605&lt;Monitors!$H$5,(S605*Monitors!$I$5)+Monitors!$J$5,IF(S605&lt;Monitors!$H$6,(S605*Monitors!$I$6)+Monitors!$J$6,IF(S605&lt;Monitors!$H$7,(Monitors!$I$7*S605)+Monitors!$J$7,IF(S605&lt;Monitors!$H$8,(S605*Monitors!$I$8)+Monitors!$J$8,IF(S605&lt;Monitors!$H$9,(S605*Monitors!$I$9)+Monitors!$J$9,IF(S605&lt;Monitors!$H$10,(S605*Monitors!$I$10)+Monitors!$J$10,IF(S605&lt;Monitors!$H$11,(S605*Monitors!$I$11)+Monitors!$J$11,Monitors!$J$12))))))))</f>
        <v>42.234000000000002</v>
      </c>
      <c r="DH605" s="10">
        <f>$DF605-(Monitors!$B$4*'All Data'!$W605)</f>
        <v>42.561979999999998</v>
      </c>
      <c r="DI605" s="10">
        <f>IF($CX605="Yes",DH605-(Monitors!$E$4*(DG605+(Monitors!$B$4*'All Data'!$W605))),'All Data'!DH605)</f>
        <v>42.561979999999998</v>
      </c>
      <c r="DJ605" s="10">
        <f>IF(DD605="Yes",'All Data'!DI605-(DG605*Monitors!$C$4),'All Data'!DI605)</f>
        <v>42.561979999999998</v>
      </c>
      <c r="DK605" s="10">
        <f>IF($DE605="Yes",DJ605-(DG605*Monitors!$D$4),'All Data'!DJ605)</f>
        <v>42.561979999999998</v>
      </c>
      <c r="DL605" s="10">
        <f>IF($CZ605="Yes",DK605-Monitors!$C$7,'All Data'!DK605)</f>
        <v>42.561979999999998</v>
      </c>
      <c r="DM605" s="10">
        <f>IF($DA605="Yes",DL605-Monitors!$D$7,'All Data'!DL605)</f>
        <v>42.561979999999998</v>
      </c>
      <c r="DN605" s="10">
        <f>IF(DB605="Yes",DM605-((DG605+(W605*Monitors!$B$4))*Monitors!$F$4),'All Data'!DM605)</f>
        <v>42.561979999999998</v>
      </c>
      <c r="DO605" s="8" t="str">
        <f t="shared" si="110"/>
        <v>No</v>
      </c>
      <c r="DP605" s="10">
        <v>2.84375584</v>
      </c>
      <c r="DQ605" s="10">
        <v>14.776244160000001</v>
      </c>
      <c r="DR605" s="10">
        <v>14.776244160000001</v>
      </c>
      <c r="DS605" s="9">
        <v>23.360623751728141</v>
      </c>
      <c r="DT605" s="9" t="s">
        <v>23</v>
      </c>
      <c r="DU605" s="14">
        <v>0</v>
      </c>
    </row>
    <row r="606" spans="1:125" ht="18" customHeight="1">
      <c r="A606" s="29">
        <v>605</v>
      </c>
      <c r="B606" s="29">
        <v>52</v>
      </c>
      <c r="C606" s="29">
        <v>1376</v>
      </c>
      <c r="D606" s="21">
        <v>41877</v>
      </c>
      <c r="E606" s="21">
        <v>41878</v>
      </c>
      <c r="F606" s="21">
        <v>41879</v>
      </c>
      <c r="G606" s="20" t="s">
        <v>4</v>
      </c>
      <c r="H606" s="20" t="s">
        <v>1015</v>
      </c>
      <c r="I606" s="22">
        <v>6</v>
      </c>
      <c r="J606" s="20" t="s">
        <v>5</v>
      </c>
      <c r="K606" s="20" t="s">
        <v>26</v>
      </c>
      <c r="L606" s="20" t="s">
        <v>27</v>
      </c>
      <c r="M606" s="23" t="s">
        <v>27</v>
      </c>
      <c r="N606" s="23" t="s">
        <v>7</v>
      </c>
      <c r="O606" s="23" t="s">
        <v>26</v>
      </c>
      <c r="P606" s="24">
        <v>11.5</v>
      </c>
      <c r="Q606" s="24">
        <v>20.2</v>
      </c>
      <c r="R606" s="24">
        <v>23.6</v>
      </c>
      <c r="S606" s="24">
        <v>232.83</v>
      </c>
      <c r="T606" s="24">
        <v>1.78</v>
      </c>
      <c r="U606" s="24">
        <v>1080</v>
      </c>
      <c r="V606" s="24">
        <v>1920</v>
      </c>
      <c r="W606" s="24">
        <v>2.0739999999999998</v>
      </c>
      <c r="X606" s="23" t="s">
        <v>47</v>
      </c>
      <c r="Y606" s="23" t="s">
        <v>47</v>
      </c>
      <c r="Z606" s="24">
        <v>8906</v>
      </c>
      <c r="AA606" s="24">
        <v>60</v>
      </c>
      <c r="AB606" s="24">
        <v>170</v>
      </c>
      <c r="AC606" s="24">
        <v>160</v>
      </c>
      <c r="AD606" s="23" t="s">
        <v>28</v>
      </c>
      <c r="AE606" s="23" t="s">
        <v>23</v>
      </c>
      <c r="AF606" s="23" t="s">
        <v>11</v>
      </c>
      <c r="AG606" s="23" t="s">
        <v>26</v>
      </c>
      <c r="AH606" s="23" t="s">
        <v>26</v>
      </c>
      <c r="AI606" s="23" t="s">
        <v>12</v>
      </c>
      <c r="AJ606" s="23" t="s">
        <v>11</v>
      </c>
      <c r="AK606" s="23" t="s">
        <v>23</v>
      </c>
      <c r="AL606" s="23" t="s">
        <v>1016</v>
      </c>
      <c r="AM606" s="23" t="s">
        <v>1017</v>
      </c>
      <c r="AN606" s="23" t="s">
        <v>669</v>
      </c>
      <c r="AO606" s="23" t="s">
        <v>14</v>
      </c>
      <c r="AP606" s="23" t="s">
        <v>14</v>
      </c>
      <c r="AQ606" s="23" t="s">
        <v>14</v>
      </c>
      <c r="AR606" s="23"/>
      <c r="AS606" s="23" t="s">
        <v>1016</v>
      </c>
      <c r="AT606" s="23" t="s">
        <v>1017</v>
      </c>
      <c r="AU606" s="23" t="s">
        <v>261</v>
      </c>
      <c r="AV606" s="25" t="s">
        <v>14</v>
      </c>
      <c r="AW606" s="25" t="s">
        <v>14</v>
      </c>
      <c r="AX606" s="26">
        <v>23.6</v>
      </c>
      <c r="AY606" s="26">
        <v>232.83</v>
      </c>
      <c r="AZ606" s="25" t="s">
        <v>669</v>
      </c>
      <c r="BA606" s="25" t="s">
        <v>261</v>
      </c>
      <c r="BB606" s="23" t="s">
        <v>14</v>
      </c>
      <c r="BC606" s="23" t="s">
        <v>15</v>
      </c>
      <c r="BD606" s="23" t="s">
        <v>14</v>
      </c>
      <c r="BE606" s="23" t="s">
        <v>11</v>
      </c>
      <c r="BF606" s="23" t="s">
        <v>1026</v>
      </c>
      <c r="BG606" s="23" t="s">
        <v>11</v>
      </c>
      <c r="BH606" s="23" t="s">
        <v>17</v>
      </c>
      <c r="BI606" s="23" t="s">
        <v>14</v>
      </c>
      <c r="BJ606" s="23"/>
      <c r="BK606" s="23" t="s">
        <v>11</v>
      </c>
      <c r="BL606" s="23" t="s">
        <v>11</v>
      </c>
      <c r="BM606" s="23" t="s">
        <v>11</v>
      </c>
      <c r="BN606" s="23"/>
      <c r="BO606" s="24">
        <v>6.5</v>
      </c>
      <c r="BP606" s="24">
        <v>265</v>
      </c>
      <c r="BQ606" s="24">
        <v>265</v>
      </c>
      <c r="BR606" s="24">
        <v>232</v>
      </c>
      <c r="BS606" s="24">
        <v>200</v>
      </c>
      <c r="BT606" s="23"/>
      <c r="BU606" s="23"/>
      <c r="BV606" s="24">
        <v>17.63</v>
      </c>
      <c r="BW606" s="24">
        <v>0.39</v>
      </c>
      <c r="BX606" s="23"/>
      <c r="BY606" s="24">
        <v>0.32</v>
      </c>
      <c r="BZ606" s="27">
        <v>0.39</v>
      </c>
      <c r="CA606" s="27">
        <v>0.32</v>
      </c>
      <c r="CB606" s="25"/>
      <c r="CC606" s="25"/>
      <c r="CD606" s="28">
        <v>17.920000000000002</v>
      </c>
      <c r="CE606" s="28">
        <v>0.43</v>
      </c>
      <c r="CF606" s="25"/>
      <c r="CG606" s="28">
        <v>0.36</v>
      </c>
      <c r="CH606" s="28">
        <v>22.41</v>
      </c>
      <c r="CI606" s="28">
        <v>0.7</v>
      </c>
      <c r="CJ606" s="28">
        <v>0.5</v>
      </c>
      <c r="CK606" s="28">
        <v>0</v>
      </c>
      <c r="CL606" s="28">
        <v>0</v>
      </c>
      <c r="CM606" s="28">
        <v>0.5</v>
      </c>
      <c r="CN606" s="25"/>
      <c r="CO606" s="28">
        <v>0</v>
      </c>
      <c r="CP606" s="30" t="s">
        <v>5</v>
      </c>
      <c r="CQ606" s="8">
        <f t="shared" si="100"/>
        <v>8907.7867972340318</v>
      </c>
      <c r="CR606" s="8">
        <f t="shared" si="101"/>
        <v>24</v>
      </c>
      <c r="CS606" s="8">
        <f t="shared" si="102"/>
        <v>2.5</v>
      </c>
      <c r="CT606" s="8">
        <f t="shared" si="103"/>
        <v>30</v>
      </c>
      <c r="CU606" s="8">
        <f t="shared" si="104"/>
        <v>200</v>
      </c>
      <c r="CV606" s="10">
        <f t="shared" si="105"/>
        <v>61699.950000000004</v>
      </c>
      <c r="CW606" s="10">
        <f t="shared" si="108"/>
        <v>61.699950000000001</v>
      </c>
      <c r="CX606" s="8" t="str">
        <f t="shared" si="106"/>
        <v>No</v>
      </c>
      <c r="CY606" s="30" t="s">
        <v>23</v>
      </c>
      <c r="CZ606" s="30" t="s">
        <v>11</v>
      </c>
      <c r="DA606" s="31" t="s">
        <v>11</v>
      </c>
      <c r="DB606" s="31" t="s">
        <v>11</v>
      </c>
      <c r="DC606" s="8" t="str">
        <f t="shared" si="107"/>
        <v>No</v>
      </c>
      <c r="DD606" s="8" t="s">
        <v>11</v>
      </c>
      <c r="DE606" s="30" t="s">
        <v>11</v>
      </c>
      <c r="DF606" s="10">
        <f t="shared" si="109"/>
        <v>56.274239999999999</v>
      </c>
      <c r="DG606" s="9">
        <f>IF(S606&lt;Monitors!$H$4,(S606*Monitors!$I$4)+Monitors!$J$4,IF(S606&lt;Monitors!$H$5,(S606*Monitors!$I$5)+Monitors!$J$5,IF(S606&lt;Monitors!$H$6,(S606*Monitors!$I$6)+Monitors!$J$6,IF(S606&lt;Monitors!$H$7,(Monitors!$I$7*S606)+Monitors!$J$7,IF(S606&lt;Monitors!$H$8,(S606*Monitors!$I$8)+Monitors!$J$8,IF(S606&lt;Monitors!$H$9,(S606*Monitors!$I$9)+Monitors!$J$9,IF(S606&lt;Monitors!$H$10,(S606*Monitors!$I$10)+Monitors!$J$10,IF(S606&lt;Monitors!$H$11,(S606*Monitors!$I$11)+Monitors!$J$11,Monitors!$J$12))))))))</f>
        <v>39.566000000000003</v>
      </c>
      <c r="DH606" s="10">
        <f>$DF606-(Monitors!$B$4*'All Data'!$W606)</f>
        <v>43.56062</v>
      </c>
      <c r="DI606" s="10">
        <f>IF($CX606="Yes",DH606-(Monitors!$E$4*(DG606+(Monitors!$B$4*'All Data'!$W606))),'All Data'!DH606)</f>
        <v>43.56062</v>
      </c>
      <c r="DJ606" s="10">
        <f>IF(DD606="Yes",'All Data'!DI606-(DG606*Monitors!$C$4),'All Data'!DI606)</f>
        <v>43.56062</v>
      </c>
      <c r="DK606" s="10">
        <f>IF($DE606="Yes",DJ606-(DG606*Monitors!$D$4),'All Data'!DJ606)</f>
        <v>43.56062</v>
      </c>
      <c r="DL606" s="10">
        <f>IF($CZ606="Yes",DK606-Monitors!$C$7,'All Data'!DK606)</f>
        <v>43.56062</v>
      </c>
      <c r="DM606" s="10">
        <f>IF($DA606="Yes",DL606-Monitors!$D$7,'All Data'!DL606)</f>
        <v>43.56062</v>
      </c>
      <c r="DN606" s="10">
        <f>IF(DB606="Yes",DM606-((DG606+(W606*Monitors!$B$4))*Monitors!$F$4),'All Data'!DM606)</f>
        <v>43.56062</v>
      </c>
      <c r="DO606" s="8" t="str">
        <f t="shared" si="110"/>
        <v>No</v>
      </c>
      <c r="DP606" s="10">
        <v>2.4679980000000006</v>
      </c>
      <c r="DQ606" s="10">
        <v>15.162001999999998</v>
      </c>
      <c r="DR606" s="10">
        <v>15.162001999999998</v>
      </c>
      <c r="DS606" s="9">
        <v>22.115793889405914</v>
      </c>
      <c r="DT606" s="9" t="s">
        <v>23</v>
      </c>
      <c r="DU606" s="14">
        <v>0</v>
      </c>
    </row>
    <row r="607" spans="1:125" ht="18" customHeight="1">
      <c r="A607" s="29">
        <v>606</v>
      </c>
      <c r="B607" s="29">
        <v>5</v>
      </c>
      <c r="C607" s="29">
        <v>795</v>
      </c>
      <c r="D607" s="21">
        <v>41990</v>
      </c>
      <c r="E607" s="21">
        <v>41960</v>
      </c>
      <c r="F607" s="21">
        <v>41971</v>
      </c>
      <c r="G607" s="20" t="s">
        <v>4</v>
      </c>
      <c r="H607" s="20"/>
      <c r="I607" s="22">
        <v>6</v>
      </c>
      <c r="J607" s="20" t="s">
        <v>5</v>
      </c>
      <c r="K607" s="20"/>
      <c r="L607" s="20" t="s">
        <v>6</v>
      </c>
      <c r="M607" s="23"/>
      <c r="N607" s="23" t="s">
        <v>7</v>
      </c>
      <c r="O607" s="23"/>
      <c r="P607" s="24">
        <v>10.1</v>
      </c>
      <c r="Q607" s="24">
        <v>18</v>
      </c>
      <c r="R607" s="24">
        <v>20.7</v>
      </c>
      <c r="S607" s="24">
        <v>182.82</v>
      </c>
      <c r="T607" s="24">
        <v>1.78</v>
      </c>
      <c r="U607" s="24">
        <v>1080</v>
      </c>
      <c r="V607" s="24">
        <v>1920</v>
      </c>
      <c r="W607" s="24">
        <v>2.0739999999999998</v>
      </c>
      <c r="X607" s="23" t="s">
        <v>47</v>
      </c>
      <c r="Y607" s="23" t="s">
        <v>47</v>
      </c>
      <c r="Z607" s="24">
        <v>11342</v>
      </c>
      <c r="AA607" s="24">
        <v>60</v>
      </c>
      <c r="AB607" s="24">
        <v>90</v>
      </c>
      <c r="AC607" s="24">
        <v>65</v>
      </c>
      <c r="AD607" s="23" t="s">
        <v>85</v>
      </c>
      <c r="AE607" s="23" t="s">
        <v>11</v>
      </c>
      <c r="AF607" s="23" t="s">
        <v>11</v>
      </c>
      <c r="AG607" s="23"/>
      <c r="AH607" s="23"/>
      <c r="AI607" s="23" t="s">
        <v>57</v>
      </c>
      <c r="AJ607" s="23" t="s">
        <v>11</v>
      </c>
      <c r="AK607" s="23" t="s">
        <v>11</v>
      </c>
      <c r="AL607" s="23" t="s">
        <v>145</v>
      </c>
      <c r="AM607" s="23" t="s">
        <v>82</v>
      </c>
      <c r="AN607" s="23" t="s">
        <v>14</v>
      </c>
      <c r="AO607" s="23"/>
      <c r="AP607" s="23" t="s">
        <v>36</v>
      </c>
      <c r="AQ607" s="23"/>
      <c r="AR607" s="23"/>
      <c r="AS607" s="23" t="s">
        <v>145</v>
      </c>
      <c r="AT607" s="23" t="s">
        <v>82</v>
      </c>
      <c r="AU607" s="23" t="s">
        <v>14</v>
      </c>
      <c r="AV607" s="25"/>
      <c r="AW607" s="25"/>
      <c r="AX607" s="26">
        <v>20.7</v>
      </c>
      <c r="AY607" s="26">
        <v>182.82</v>
      </c>
      <c r="AZ607" s="25" t="s">
        <v>14</v>
      </c>
      <c r="BA607" s="25" t="s">
        <v>14</v>
      </c>
      <c r="BB607" s="23"/>
      <c r="BC607" s="23" t="s">
        <v>15</v>
      </c>
      <c r="BD607" s="23"/>
      <c r="BE607" s="23" t="s">
        <v>11</v>
      </c>
      <c r="BF607" s="23" t="s">
        <v>146</v>
      </c>
      <c r="BG607" s="23" t="s">
        <v>11</v>
      </c>
      <c r="BH607" s="23" t="s">
        <v>17</v>
      </c>
      <c r="BI607" s="23"/>
      <c r="BJ607" s="23" t="s">
        <v>18</v>
      </c>
      <c r="BK607" s="23" t="s">
        <v>11</v>
      </c>
      <c r="BL607" s="23" t="s">
        <v>11</v>
      </c>
      <c r="BM607" s="23"/>
      <c r="BN607" s="23"/>
      <c r="BO607" s="24">
        <v>21.2</v>
      </c>
      <c r="BP607" s="24">
        <v>200.3</v>
      </c>
      <c r="BQ607" s="24">
        <v>200</v>
      </c>
      <c r="BR607" s="24">
        <v>198.8</v>
      </c>
      <c r="BS607" s="24">
        <v>200.3</v>
      </c>
      <c r="BT607" s="23"/>
      <c r="BU607" s="23"/>
      <c r="BV607" s="24">
        <v>17.64</v>
      </c>
      <c r="BW607" s="24">
        <v>0.28999999999999998</v>
      </c>
      <c r="BX607" s="23"/>
      <c r="BY607" s="24">
        <v>0.2</v>
      </c>
      <c r="BZ607" s="27">
        <v>0.28999999999999998</v>
      </c>
      <c r="CA607" s="27">
        <v>0.2</v>
      </c>
      <c r="CB607" s="25"/>
      <c r="CC607" s="25"/>
      <c r="CD607" s="28">
        <v>17.82</v>
      </c>
      <c r="CE607" s="28">
        <v>0.31</v>
      </c>
      <c r="CF607" s="25"/>
      <c r="CG607" s="28">
        <v>0.23</v>
      </c>
      <c r="CH607" s="28">
        <v>20.71</v>
      </c>
      <c r="CI607" s="28">
        <v>0.5</v>
      </c>
      <c r="CJ607" s="28">
        <v>0.5</v>
      </c>
      <c r="CK607" s="25"/>
      <c r="CL607" s="25"/>
      <c r="CM607" s="28">
        <v>0.5</v>
      </c>
      <c r="CN607" s="25"/>
      <c r="CO607" s="28">
        <v>0</v>
      </c>
      <c r="CP607" s="30" t="s">
        <v>5</v>
      </c>
      <c r="CQ607" s="8">
        <f t="shared" si="100"/>
        <v>11344.491849907012</v>
      </c>
      <c r="CR607" s="8">
        <f t="shared" si="101"/>
        <v>22</v>
      </c>
      <c r="CS607" s="8">
        <f t="shared" si="102"/>
        <v>2.5</v>
      </c>
      <c r="CT607" s="8">
        <f t="shared" si="103"/>
        <v>30</v>
      </c>
      <c r="CU607" s="8">
        <f t="shared" si="104"/>
        <v>200</v>
      </c>
      <c r="CV607" s="10">
        <f t="shared" si="105"/>
        <v>36618.845999999998</v>
      </c>
      <c r="CW607" s="10">
        <f t="shared" si="108"/>
        <v>36.618845999999998</v>
      </c>
      <c r="CX607" s="8" t="str">
        <f t="shared" si="106"/>
        <v>No</v>
      </c>
      <c r="CY607" s="30" t="s">
        <v>11</v>
      </c>
      <c r="CZ607" s="30" t="s">
        <v>11</v>
      </c>
      <c r="DA607" s="31" t="s">
        <v>11</v>
      </c>
      <c r="DB607" s="31" t="s">
        <v>11</v>
      </c>
      <c r="DC607" s="8" t="str">
        <f t="shared" si="107"/>
        <v>No</v>
      </c>
      <c r="DD607" s="8" t="s">
        <v>11</v>
      </c>
      <c r="DE607" s="30" t="s">
        <v>11</v>
      </c>
      <c r="DF607" s="10">
        <f t="shared" si="109"/>
        <v>55.735500000000002</v>
      </c>
      <c r="DG607" s="9">
        <f>IF(S607&lt;Monitors!$H$4,(S607*Monitors!$I$4)+Monitors!$J$4,IF(S607&lt;Monitors!$H$5,(S607*Monitors!$I$5)+Monitors!$J$5,IF(S607&lt;Monitors!$H$6,(S607*Monitors!$I$6)+Monitors!$J$6,IF(S607&lt;Monitors!$H$7,(Monitors!$I$7*S607)+Monitors!$J$7,IF(S607&lt;Monitors!$H$8,(S607*Monitors!$I$8)+Monitors!$J$8,IF(S607&lt;Monitors!$H$9,(S607*Monitors!$I$9)+Monitors!$J$9,IF(S607&lt;Monitors!$H$10,(S607*Monitors!$I$10)+Monitors!$J$10,IF(S607&lt;Monitors!$H$11,(S607*Monitors!$I$11)+Monitors!$J$11,Monitors!$J$12))))))))</f>
        <v>37.140999999999998</v>
      </c>
      <c r="DH607" s="10">
        <f>$DF607-(Monitors!$B$4*'All Data'!$W607)</f>
        <v>43.021880000000003</v>
      </c>
      <c r="DI607" s="10">
        <f>IF($CX607="Yes",DH607-(Monitors!$E$4*(DG607+(Monitors!$B$4*'All Data'!$W607))),'All Data'!DH607)</f>
        <v>43.021880000000003</v>
      </c>
      <c r="DJ607" s="10">
        <f>IF(DD607="Yes",'All Data'!DI607-(DG607*Monitors!$C$4),'All Data'!DI607)</f>
        <v>43.021880000000003</v>
      </c>
      <c r="DK607" s="10">
        <f>IF($DE607="Yes",DJ607-(DG607*Monitors!$D$4),'All Data'!DJ607)</f>
        <v>43.021880000000003</v>
      </c>
      <c r="DL607" s="10">
        <f>IF($CZ607="Yes",DK607-Monitors!$C$7,'All Data'!DK607)</f>
        <v>43.021880000000003</v>
      </c>
      <c r="DM607" s="10">
        <f>IF($DA607="Yes",DL607-Monitors!$D$7,'All Data'!DL607)</f>
        <v>43.021880000000003</v>
      </c>
      <c r="DN607" s="10">
        <f>IF(DB607="Yes",DM607-((DG607+(W607*Monitors!$B$4))*Monitors!$F$4),'All Data'!DM607)</f>
        <v>43.021880000000003</v>
      </c>
      <c r="DO607" s="8" t="str">
        <f t="shared" si="110"/>
        <v>No</v>
      </c>
      <c r="DP607" s="10">
        <v>1.46475384</v>
      </c>
      <c r="DQ607" s="10">
        <v>16.17524616</v>
      </c>
      <c r="DR607" s="10">
        <v>16.17524616</v>
      </c>
      <c r="DS607" s="9">
        <v>17.419218583247876</v>
      </c>
      <c r="DT607" s="9" t="s">
        <v>23</v>
      </c>
      <c r="DU607" s="14">
        <v>0</v>
      </c>
    </row>
    <row r="608" spans="1:125" ht="18" customHeight="1">
      <c r="A608" s="29">
        <v>607</v>
      </c>
      <c r="B608" s="29">
        <v>47</v>
      </c>
      <c r="C608" s="29">
        <v>214</v>
      </c>
      <c r="D608" s="21">
        <v>41395</v>
      </c>
      <c r="E608" s="21">
        <v>41387</v>
      </c>
      <c r="F608" s="21">
        <v>41397</v>
      </c>
      <c r="G608" s="20" t="s">
        <v>4</v>
      </c>
      <c r="H608" s="20"/>
      <c r="I608" s="22">
        <v>6</v>
      </c>
      <c r="J608" s="20" t="s">
        <v>5</v>
      </c>
      <c r="K608" s="20"/>
      <c r="L608" s="20" t="s">
        <v>6</v>
      </c>
      <c r="M608" s="23"/>
      <c r="N608" s="23" t="s">
        <v>7</v>
      </c>
      <c r="O608" s="23"/>
      <c r="P608" s="24">
        <v>11.8</v>
      </c>
      <c r="Q608" s="24">
        <v>20.9</v>
      </c>
      <c r="R608" s="24">
        <v>24</v>
      </c>
      <c r="S608" s="24">
        <v>246.17</v>
      </c>
      <c r="T608" s="24">
        <v>1.78</v>
      </c>
      <c r="U608" s="24">
        <v>1920</v>
      </c>
      <c r="V608" s="24">
        <v>1080</v>
      </c>
      <c r="W608" s="24">
        <v>2.0739999999999998</v>
      </c>
      <c r="X608" s="23" t="s">
        <v>67</v>
      </c>
      <c r="Y608" s="23" t="s">
        <v>67</v>
      </c>
      <c r="Z608" s="24">
        <v>8424</v>
      </c>
      <c r="AA608" s="24">
        <v>60</v>
      </c>
      <c r="AB608" s="24">
        <v>170</v>
      </c>
      <c r="AC608" s="24">
        <v>160</v>
      </c>
      <c r="AD608" s="23" t="s">
        <v>10</v>
      </c>
      <c r="AE608" s="23" t="s">
        <v>11</v>
      </c>
      <c r="AF608" s="23" t="s">
        <v>11</v>
      </c>
      <c r="AG608" s="23"/>
      <c r="AH608" s="23"/>
      <c r="AI608" s="23" t="s">
        <v>12</v>
      </c>
      <c r="AJ608" s="23" t="s">
        <v>11</v>
      </c>
      <c r="AK608" s="23" t="s">
        <v>23</v>
      </c>
      <c r="AL608" s="23" t="s">
        <v>25</v>
      </c>
      <c r="AM608" s="23"/>
      <c r="AN608" s="23" t="s">
        <v>14</v>
      </c>
      <c r="AO608" s="23"/>
      <c r="AP608" s="23" t="s">
        <v>14</v>
      </c>
      <c r="AQ608" s="23"/>
      <c r="AR608" s="23"/>
      <c r="AS608" s="23" t="s">
        <v>25</v>
      </c>
      <c r="AT608" s="23"/>
      <c r="AU608" s="23" t="s">
        <v>14</v>
      </c>
      <c r="AV608" s="25"/>
      <c r="AW608" s="25"/>
      <c r="AX608" s="26">
        <v>24</v>
      </c>
      <c r="AY608" s="26">
        <v>246.17</v>
      </c>
      <c r="AZ608" s="25" t="s">
        <v>14</v>
      </c>
      <c r="BA608" s="25" t="s">
        <v>14</v>
      </c>
      <c r="BB608" s="23"/>
      <c r="BC608" s="23" t="s">
        <v>15</v>
      </c>
      <c r="BD608" s="23"/>
      <c r="BE608" s="23" t="s">
        <v>23</v>
      </c>
      <c r="BF608" s="23" t="s">
        <v>717</v>
      </c>
      <c r="BG608" s="23" t="s">
        <v>11</v>
      </c>
      <c r="BH608" s="23" t="s">
        <v>17</v>
      </c>
      <c r="BI608" s="23"/>
      <c r="BJ608" s="23"/>
      <c r="BK608" s="23" t="s">
        <v>11</v>
      </c>
      <c r="BL608" s="23" t="s">
        <v>11</v>
      </c>
      <c r="BM608" s="23"/>
      <c r="BN608" s="23"/>
      <c r="BO608" s="24">
        <v>22.4</v>
      </c>
      <c r="BP608" s="24">
        <v>292.5</v>
      </c>
      <c r="BQ608" s="24">
        <v>250</v>
      </c>
      <c r="BR608" s="24">
        <v>261.8</v>
      </c>
      <c r="BS608" s="24">
        <v>200</v>
      </c>
      <c r="BT608" s="23"/>
      <c r="BU608" s="23"/>
      <c r="BV608" s="24">
        <v>17.649999999999999</v>
      </c>
      <c r="BW608" s="24">
        <v>0.25</v>
      </c>
      <c r="BX608" s="23"/>
      <c r="BY608" s="24">
        <v>0.18</v>
      </c>
      <c r="BZ608" s="27">
        <v>0.25</v>
      </c>
      <c r="CA608" s="27">
        <v>0.18</v>
      </c>
      <c r="CB608" s="25"/>
      <c r="CC608" s="25"/>
      <c r="CD608" s="28">
        <v>17.579999999999998</v>
      </c>
      <c r="CE608" s="28">
        <v>0.27</v>
      </c>
      <c r="CF608" s="25"/>
      <c r="CG608" s="28">
        <v>0.2</v>
      </c>
      <c r="CH608" s="28">
        <v>23.2</v>
      </c>
      <c r="CI608" s="28">
        <v>0.5</v>
      </c>
      <c r="CJ608" s="28">
        <v>0.5</v>
      </c>
      <c r="CK608" s="25"/>
      <c r="CL608" s="25"/>
      <c r="CM608" s="28">
        <v>0.52</v>
      </c>
      <c r="CN608" s="25"/>
      <c r="CO608" s="28">
        <v>0</v>
      </c>
      <c r="CP608" s="30" t="s">
        <v>5</v>
      </c>
      <c r="CQ608" s="8">
        <f t="shared" si="100"/>
        <v>8425.0721046431318</v>
      </c>
      <c r="CR608" s="8">
        <f t="shared" si="101"/>
        <v>26</v>
      </c>
      <c r="CS608" s="8">
        <f t="shared" si="102"/>
        <v>2.5</v>
      </c>
      <c r="CT608" s="8">
        <f t="shared" si="103"/>
        <v>30</v>
      </c>
      <c r="CU608" s="8">
        <f t="shared" si="104"/>
        <v>200</v>
      </c>
      <c r="CV608" s="10">
        <f t="shared" si="105"/>
        <v>72004.724999999991</v>
      </c>
      <c r="CW608" s="10">
        <f t="shared" si="108"/>
        <v>72.004724999999993</v>
      </c>
      <c r="CX608" s="8" t="str">
        <f t="shared" si="106"/>
        <v>No</v>
      </c>
      <c r="CY608" s="30" t="s">
        <v>11</v>
      </c>
      <c r="CZ608" s="30" t="s">
        <v>11</v>
      </c>
      <c r="DA608" s="31" t="s">
        <v>11</v>
      </c>
      <c r="DB608" s="31" t="s">
        <v>11</v>
      </c>
      <c r="DC608" s="8" t="str">
        <f t="shared" si="107"/>
        <v>No</v>
      </c>
      <c r="DD608" s="8" t="s">
        <v>11</v>
      </c>
      <c r="DE608" s="30" t="s">
        <v>11</v>
      </c>
      <c r="DF608" s="10">
        <f t="shared" si="109"/>
        <v>55.538399999999996</v>
      </c>
      <c r="DG608" s="9">
        <f>IF(S608&lt;Monitors!$H$4,(S608*Monitors!$I$4)+Monitors!$J$4,IF(S608&lt;Monitors!$H$5,(S608*Monitors!$I$5)+Monitors!$J$5,IF(S608&lt;Monitors!$H$6,(S608*Monitors!$I$6)+Monitors!$J$6,IF(S608&lt;Monitors!$H$7,(Monitors!$I$7*S608)+Monitors!$J$7,IF(S608&lt;Monitors!$H$8,(S608*Monitors!$I$8)+Monitors!$J$8,IF(S608&lt;Monitors!$H$9,(S608*Monitors!$I$9)+Monitors!$J$9,IF(S608&lt;Monitors!$H$10,(S608*Monitors!$I$10)+Monitors!$J$10,IF(S608&lt;Monitors!$H$11,(S608*Monitors!$I$11)+Monitors!$J$11,Monitors!$J$12))))))))</f>
        <v>42.234000000000002</v>
      </c>
      <c r="DH608" s="10">
        <f>$DF608-(Monitors!$B$4*'All Data'!$W608)</f>
        <v>42.824779999999997</v>
      </c>
      <c r="DI608" s="10">
        <f>IF($CX608="Yes",DH608-(Monitors!$E$4*(DG608+(Monitors!$B$4*'All Data'!$W608))),'All Data'!DH608)</f>
        <v>42.824779999999997</v>
      </c>
      <c r="DJ608" s="10">
        <f>IF(DD608="Yes",'All Data'!DI608-(DG608*Monitors!$C$4),'All Data'!DI608)</f>
        <v>42.824779999999997</v>
      </c>
      <c r="DK608" s="10">
        <f>IF($DE608="Yes",DJ608-(DG608*Monitors!$D$4),'All Data'!DJ608)</f>
        <v>42.824779999999997</v>
      </c>
      <c r="DL608" s="10">
        <f>IF($CZ608="Yes",DK608-Monitors!$C$7,'All Data'!DK608)</f>
        <v>42.824779999999997</v>
      </c>
      <c r="DM608" s="10">
        <f>IF($DA608="Yes",DL608-Monitors!$D$7,'All Data'!DL608)</f>
        <v>42.824779999999997</v>
      </c>
      <c r="DN608" s="10">
        <f>IF(DB608="Yes",DM608-((DG608+(W608*Monitors!$B$4))*Monitors!$F$4),'All Data'!DM608)</f>
        <v>42.824779999999997</v>
      </c>
      <c r="DO608" s="8" t="str">
        <f t="shared" si="110"/>
        <v>No</v>
      </c>
      <c r="DP608" s="10">
        <v>2.8801889999999997</v>
      </c>
      <c r="DQ608" s="10">
        <v>14.769810999999999</v>
      </c>
      <c r="DR608" s="10">
        <v>14.769810999999999</v>
      </c>
      <c r="DS608" s="9">
        <v>23.360623751728141</v>
      </c>
      <c r="DT608" s="9" t="s">
        <v>23</v>
      </c>
      <c r="DU608" s="14">
        <v>0</v>
      </c>
    </row>
    <row r="609" spans="1:125" ht="18" customHeight="1">
      <c r="A609" s="29">
        <v>608</v>
      </c>
      <c r="B609" s="29">
        <v>9</v>
      </c>
      <c r="C609" s="29">
        <v>463</v>
      </c>
      <c r="D609" s="21">
        <v>41263</v>
      </c>
      <c r="E609" s="21">
        <v>41250</v>
      </c>
      <c r="F609" s="21">
        <v>41267</v>
      </c>
      <c r="G609" s="20" t="s">
        <v>4</v>
      </c>
      <c r="H609" s="20" t="s">
        <v>26</v>
      </c>
      <c r="I609" s="22">
        <v>6</v>
      </c>
      <c r="J609" s="20" t="s">
        <v>5</v>
      </c>
      <c r="K609" s="20" t="s">
        <v>26</v>
      </c>
      <c r="L609" s="20" t="s">
        <v>27</v>
      </c>
      <c r="M609" s="23" t="s">
        <v>27</v>
      </c>
      <c r="N609" s="23" t="s">
        <v>7</v>
      </c>
      <c r="O609" s="23" t="s">
        <v>26</v>
      </c>
      <c r="P609" s="24">
        <v>10.5</v>
      </c>
      <c r="Q609" s="24">
        <v>18.7</v>
      </c>
      <c r="R609" s="24">
        <v>21.5</v>
      </c>
      <c r="S609" s="24">
        <v>197.52</v>
      </c>
      <c r="T609" s="24">
        <v>1.78</v>
      </c>
      <c r="U609" s="24">
        <v>1080</v>
      </c>
      <c r="V609" s="24">
        <v>1920</v>
      </c>
      <c r="W609" s="24">
        <v>2.0739999999999998</v>
      </c>
      <c r="X609" s="23" t="s">
        <v>47</v>
      </c>
      <c r="Y609" s="23" t="s">
        <v>47</v>
      </c>
      <c r="Z609" s="24">
        <v>10498</v>
      </c>
      <c r="AA609" s="24">
        <v>60</v>
      </c>
      <c r="AB609" s="24">
        <v>170</v>
      </c>
      <c r="AC609" s="24">
        <v>160</v>
      </c>
      <c r="AD609" s="23" t="s">
        <v>28</v>
      </c>
      <c r="AE609" s="23" t="s">
        <v>23</v>
      </c>
      <c r="AF609" s="23" t="s">
        <v>11</v>
      </c>
      <c r="AG609" s="23" t="s">
        <v>26</v>
      </c>
      <c r="AH609" s="23" t="s">
        <v>26</v>
      </c>
      <c r="AI609" s="23" t="s">
        <v>12</v>
      </c>
      <c r="AJ609" s="23" t="s">
        <v>11</v>
      </c>
      <c r="AK609" s="23" t="s">
        <v>23</v>
      </c>
      <c r="AL609" s="23" t="s">
        <v>129</v>
      </c>
      <c r="AM609" s="23" t="s">
        <v>26</v>
      </c>
      <c r="AN609" s="23" t="s">
        <v>72</v>
      </c>
      <c r="AO609" s="23" t="s">
        <v>26</v>
      </c>
      <c r="AP609" s="23" t="s">
        <v>36</v>
      </c>
      <c r="AQ609" s="23" t="s">
        <v>26</v>
      </c>
      <c r="AR609" s="23"/>
      <c r="AS609" s="23" t="s">
        <v>129</v>
      </c>
      <c r="AT609" s="23" t="s">
        <v>26</v>
      </c>
      <c r="AU609" s="23" t="s">
        <v>83</v>
      </c>
      <c r="AV609" s="25" t="s">
        <v>26</v>
      </c>
      <c r="AW609" s="25" t="s">
        <v>26</v>
      </c>
      <c r="AX609" s="26">
        <v>21.5</v>
      </c>
      <c r="AY609" s="26">
        <v>197.52</v>
      </c>
      <c r="AZ609" s="25" t="s">
        <v>72</v>
      </c>
      <c r="BA609" s="25" t="s">
        <v>83</v>
      </c>
      <c r="BB609" s="23" t="s">
        <v>26</v>
      </c>
      <c r="BC609" s="23" t="s">
        <v>15</v>
      </c>
      <c r="BD609" s="23" t="s">
        <v>26</v>
      </c>
      <c r="BE609" s="23" t="s">
        <v>11</v>
      </c>
      <c r="BF609" s="23" t="s">
        <v>452</v>
      </c>
      <c r="BG609" s="23" t="s">
        <v>11</v>
      </c>
      <c r="BH609" s="23" t="s">
        <v>17</v>
      </c>
      <c r="BI609" s="23" t="s">
        <v>26</v>
      </c>
      <c r="BJ609" s="23"/>
      <c r="BK609" s="23" t="s">
        <v>11</v>
      </c>
      <c r="BL609" s="23" t="s">
        <v>11</v>
      </c>
      <c r="BM609" s="23" t="s">
        <v>11</v>
      </c>
      <c r="BN609" s="23"/>
      <c r="BO609" s="24">
        <v>12</v>
      </c>
      <c r="BP609" s="24">
        <v>253</v>
      </c>
      <c r="BQ609" s="24">
        <v>253</v>
      </c>
      <c r="BR609" s="24">
        <v>163</v>
      </c>
      <c r="BS609" s="24">
        <v>200</v>
      </c>
      <c r="BT609" s="23"/>
      <c r="BU609" s="23"/>
      <c r="BV609" s="24">
        <v>17.649999999999999</v>
      </c>
      <c r="BW609" s="24">
        <v>0.57999999999999996</v>
      </c>
      <c r="BX609" s="23"/>
      <c r="BY609" s="24">
        <v>0.15</v>
      </c>
      <c r="BZ609" s="27">
        <v>0.57999999999999996</v>
      </c>
      <c r="CA609" s="27">
        <v>0.15</v>
      </c>
      <c r="CB609" s="25"/>
      <c r="CC609" s="25"/>
      <c r="CD609" s="28">
        <v>17.71</v>
      </c>
      <c r="CE609" s="28">
        <v>0.63</v>
      </c>
      <c r="CF609" s="25"/>
      <c r="CG609" s="28">
        <v>0.22</v>
      </c>
      <c r="CH609" s="28">
        <v>21.08</v>
      </c>
      <c r="CI609" s="28">
        <v>0.5</v>
      </c>
      <c r="CJ609" s="28">
        <v>0.5</v>
      </c>
      <c r="CK609" s="28">
        <v>0</v>
      </c>
      <c r="CL609" s="28">
        <v>0</v>
      </c>
      <c r="CM609" s="28">
        <v>0.5</v>
      </c>
      <c r="CN609" s="25"/>
      <c r="CO609" s="28">
        <v>0</v>
      </c>
      <c r="CP609" s="30" t="s">
        <v>5</v>
      </c>
      <c r="CQ609" s="8">
        <f t="shared" si="100"/>
        <v>10500.202511138112</v>
      </c>
      <c r="CR609" s="8">
        <f t="shared" si="101"/>
        <v>22</v>
      </c>
      <c r="CS609" s="8">
        <f t="shared" si="102"/>
        <v>2.5</v>
      </c>
      <c r="CT609" s="8">
        <f t="shared" si="103"/>
        <v>30</v>
      </c>
      <c r="CU609" s="8">
        <f t="shared" si="104"/>
        <v>200</v>
      </c>
      <c r="CV609" s="10">
        <f t="shared" si="105"/>
        <v>49972.560000000005</v>
      </c>
      <c r="CW609" s="10">
        <f t="shared" si="108"/>
        <v>49.972560000000001</v>
      </c>
      <c r="CX609" s="8" t="str">
        <f t="shared" si="106"/>
        <v>No</v>
      </c>
      <c r="CY609" s="30" t="s">
        <v>11</v>
      </c>
      <c r="CZ609" s="30" t="s">
        <v>11</v>
      </c>
      <c r="DA609" s="31" t="s">
        <v>11</v>
      </c>
      <c r="DB609" s="31" t="s">
        <v>11</v>
      </c>
      <c r="DC609" s="8" t="str">
        <f t="shared" si="107"/>
        <v>No</v>
      </c>
      <c r="DD609" s="8" t="s">
        <v>11</v>
      </c>
      <c r="DE609" s="30" t="s">
        <v>11</v>
      </c>
      <c r="DF609" s="10">
        <f t="shared" si="109"/>
        <v>57.417419999999993</v>
      </c>
      <c r="DG609" s="9">
        <f>IF(S609&lt;Monitors!$H$4,(S609*Monitors!$I$4)+Monitors!$J$4,IF(S609&lt;Monitors!$H$5,(S609*Monitors!$I$5)+Monitors!$J$5,IF(S609&lt;Monitors!$H$6,(S609*Monitors!$I$6)+Monitors!$J$6,IF(S609&lt;Monitors!$H$7,(Monitors!$I$7*S609)+Monitors!$J$7,IF(S609&lt;Monitors!$H$8,(S609*Monitors!$I$8)+Monitors!$J$8,IF(S609&lt;Monitors!$H$9,(S609*Monitors!$I$9)+Monitors!$J$9,IF(S609&lt;Monitors!$H$10,(S609*Monitors!$I$10)+Monitors!$J$10,IF(S609&lt;Monitors!$H$11,(S609*Monitors!$I$11)+Monitors!$J$11,Monitors!$J$12))))))))</f>
        <v>37.875999999999998</v>
      </c>
      <c r="DH609" s="10">
        <f>$DF609-(Monitors!$B$4*'All Data'!$W609)</f>
        <v>44.703799999999994</v>
      </c>
      <c r="DI609" s="10">
        <f>IF($CX609="Yes",DH609-(Monitors!$E$4*(DG609+(Monitors!$B$4*'All Data'!$W609))),'All Data'!DH609)</f>
        <v>44.703799999999994</v>
      </c>
      <c r="DJ609" s="10">
        <f>IF(DD609="Yes",'All Data'!DI609-(DG609*Monitors!$C$4),'All Data'!DI609)</f>
        <v>44.703799999999994</v>
      </c>
      <c r="DK609" s="10">
        <f>IF($DE609="Yes",DJ609-(DG609*Monitors!$D$4),'All Data'!DJ609)</f>
        <v>44.703799999999994</v>
      </c>
      <c r="DL609" s="10">
        <f>IF($CZ609="Yes",DK609-Monitors!$C$7,'All Data'!DK609)</f>
        <v>44.703799999999994</v>
      </c>
      <c r="DM609" s="10">
        <f>IF($DA609="Yes",DL609-Monitors!$D$7,'All Data'!DL609)</f>
        <v>44.703799999999994</v>
      </c>
      <c r="DN609" s="10">
        <f>IF(DB609="Yes",DM609-((DG609+(W609*Monitors!$B$4))*Monitors!$F$4),'All Data'!DM609)</f>
        <v>44.703799999999994</v>
      </c>
      <c r="DO609" s="8" t="str">
        <f t="shared" si="110"/>
        <v>No</v>
      </c>
      <c r="DP609" s="10">
        <v>1.9989024000000004</v>
      </c>
      <c r="DQ609" s="10">
        <v>15.651097599999998</v>
      </c>
      <c r="DR609" s="10">
        <v>15.651097599999998</v>
      </c>
      <c r="DS609" s="9">
        <v>18.804145421971299</v>
      </c>
      <c r="DT609" s="9" t="s">
        <v>23</v>
      </c>
      <c r="DU609" s="14">
        <v>0</v>
      </c>
    </row>
    <row r="610" spans="1:125" ht="18" customHeight="1">
      <c r="A610" s="29">
        <v>609</v>
      </c>
      <c r="B610" s="29">
        <v>35</v>
      </c>
      <c r="C610" s="29">
        <v>1034</v>
      </c>
      <c r="D610" s="21">
        <v>41680</v>
      </c>
      <c r="E610" s="21">
        <v>41631</v>
      </c>
      <c r="F610" s="21">
        <v>41663</v>
      </c>
      <c r="G610" s="20" t="s">
        <v>4</v>
      </c>
      <c r="H610" s="20"/>
      <c r="I610" s="22">
        <v>6</v>
      </c>
      <c r="J610" s="20" t="s">
        <v>5</v>
      </c>
      <c r="K610" s="20"/>
      <c r="L610" s="20" t="s">
        <v>6</v>
      </c>
      <c r="M610" s="23"/>
      <c r="N610" s="23" t="s">
        <v>7</v>
      </c>
      <c r="O610" s="23"/>
      <c r="P610" s="24">
        <v>11.8</v>
      </c>
      <c r="Q610" s="24">
        <v>20.9</v>
      </c>
      <c r="R610" s="24">
        <v>24</v>
      </c>
      <c r="S610" s="24">
        <v>246.19</v>
      </c>
      <c r="T610" s="24">
        <v>1.78</v>
      </c>
      <c r="U610" s="24">
        <v>1080</v>
      </c>
      <c r="V610" s="24">
        <v>1920</v>
      </c>
      <c r="W610" s="24">
        <v>2.0739999999999998</v>
      </c>
      <c r="X610" s="23" t="s">
        <v>47</v>
      </c>
      <c r="Y610" s="23" t="s">
        <v>47</v>
      </c>
      <c r="Z610" s="24">
        <v>8423</v>
      </c>
      <c r="AA610" s="24">
        <v>60</v>
      </c>
      <c r="AB610" s="24">
        <v>170</v>
      </c>
      <c r="AC610" s="24">
        <v>160</v>
      </c>
      <c r="AD610" s="23" t="s">
        <v>237</v>
      </c>
      <c r="AE610" s="23" t="s">
        <v>11</v>
      </c>
      <c r="AF610" s="23" t="s">
        <v>11</v>
      </c>
      <c r="AG610" s="23"/>
      <c r="AH610" s="23"/>
      <c r="AI610" s="23" t="s">
        <v>12</v>
      </c>
      <c r="AJ610" s="23" t="s">
        <v>11</v>
      </c>
      <c r="AK610" s="23" t="s">
        <v>11</v>
      </c>
      <c r="AL610" s="23" t="s">
        <v>129</v>
      </c>
      <c r="AM610" s="23"/>
      <c r="AN610" s="23" t="s">
        <v>14</v>
      </c>
      <c r="AO610" s="23"/>
      <c r="AP610" s="23" t="s">
        <v>14</v>
      </c>
      <c r="AQ610" s="23"/>
      <c r="AR610" s="23"/>
      <c r="AS610" s="23" t="s">
        <v>129</v>
      </c>
      <c r="AT610" s="23"/>
      <c r="AU610" s="23" t="s">
        <v>14</v>
      </c>
      <c r="AV610" s="25"/>
      <c r="AW610" s="25"/>
      <c r="AX610" s="26">
        <v>24</v>
      </c>
      <c r="AY610" s="26">
        <v>246.19</v>
      </c>
      <c r="AZ610" s="25" t="s">
        <v>14</v>
      </c>
      <c r="BA610" s="25" t="s">
        <v>14</v>
      </c>
      <c r="BB610" s="23"/>
      <c r="BC610" s="23" t="s">
        <v>15</v>
      </c>
      <c r="BD610" s="23"/>
      <c r="BE610" s="23" t="s">
        <v>11</v>
      </c>
      <c r="BF610" s="23" t="s">
        <v>133</v>
      </c>
      <c r="BG610" s="23" t="s">
        <v>11</v>
      </c>
      <c r="BH610" s="23" t="s">
        <v>17</v>
      </c>
      <c r="BI610" s="23"/>
      <c r="BJ610" s="23"/>
      <c r="BK610" s="23" t="s">
        <v>11</v>
      </c>
      <c r="BL610" s="23" t="s">
        <v>11</v>
      </c>
      <c r="BM610" s="23"/>
      <c r="BN610" s="23"/>
      <c r="BO610" s="24">
        <v>9.1</v>
      </c>
      <c r="BP610" s="24">
        <v>272.89999999999998</v>
      </c>
      <c r="BQ610" s="24">
        <v>250</v>
      </c>
      <c r="BR610" s="24">
        <v>222.3</v>
      </c>
      <c r="BS610" s="24">
        <v>200.9</v>
      </c>
      <c r="BT610" s="23"/>
      <c r="BU610" s="23"/>
      <c r="BV610" s="24">
        <v>17.670000000000002</v>
      </c>
      <c r="BW610" s="24">
        <v>0.43</v>
      </c>
      <c r="BX610" s="23"/>
      <c r="BY610" s="24">
        <v>0.15</v>
      </c>
      <c r="BZ610" s="27">
        <v>0.43</v>
      </c>
      <c r="CA610" s="27">
        <v>0.15</v>
      </c>
      <c r="CB610" s="25"/>
      <c r="CC610" s="25"/>
      <c r="CD610" s="28">
        <v>17.47</v>
      </c>
      <c r="CE610" s="28">
        <v>0.45</v>
      </c>
      <c r="CF610" s="25"/>
      <c r="CG610" s="28">
        <v>0.16</v>
      </c>
      <c r="CH610" s="28">
        <v>23.21</v>
      </c>
      <c r="CI610" s="28">
        <v>0.5</v>
      </c>
      <c r="CJ610" s="28">
        <v>0.5</v>
      </c>
      <c r="CK610" s="25"/>
      <c r="CL610" s="25"/>
      <c r="CM610" s="28">
        <v>0.52</v>
      </c>
      <c r="CN610" s="25"/>
      <c r="CO610" s="28">
        <v>0</v>
      </c>
      <c r="CP610" s="30" t="s">
        <v>5</v>
      </c>
      <c r="CQ610" s="8">
        <f t="shared" si="100"/>
        <v>8424.387668061252</v>
      </c>
      <c r="CR610" s="8">
        <f t="shared" si="101"/>
        <v>26</v>
      </c>
      <c r="CS610" s="8">
        <f t="shared" si="102"/>
        <v>2.5</v>
      </c>
      <c r="CT610" s="8">
        <f t="shared" si="103"/>
        <v>30</v>
      </c>
      <c r="CU610" s="8">
        <f t="shared" si="104"/>
        <v>200</v>
      </c>
      <c r="CV610" s="10">
        <f t="shared" si="105"/>
        <v>67185.250999999989</v>
      </c>
      <c r="CW610" s="10">
        <f t="shared" si="108"/>
        <v>67.185250999999994</v>
      </c>
      <c r="CX610" s="8" t="str">
        <f t="shared" si="106"/>
        <v>No</v>
      </c>
      <c r="CY610" s="30" t="s">
        <v>11</v>
      </c>
      <c r="CZ610" s="30" t="s">
        <v>11</v>
      </c>
      <c r="DA610" s="31" t="s">
        <v>11</v>
      </c>
      <c r="DB610" s="31" t="s">
        <v>11</v>
      </c>
      <c r="DC610" s="8" t="str">
        <f t="shared" si="107"/>
        <v>No</v>
      </c>
      <c r="DD610" s="8" t="s">
        <v>11</v>
      </c>
      <c r="DE610" s="30" t="s">
        <v>11</v>
      </c>
      <c r="DF610" s="10">
        <f t="shared" si="109"/>
        <v>56.624639999999999</v>
      </c>
      <c r="DG610" s="9">
        <f>IF(S610&lt;Monitors!$H$4,(S610*Monitors!$I$4)+Monitors!$J$4,IF(S610&lt;Monitors!$H$5,(S610*Monitors!$I$5)+Monitors!$J$5,IF(S610&lt;Monitors!$H$6,(S610*Monitors!$I$6)+Monitors!$J$6,IF(S610&lt;Monitors!$H$7,(Monitors!$I$7*S610)+Monitors!$J$7,IF(S610&lt;Monitors!$H$8,(S610*Monitors!$I$8)+Monitors!$J$8,IF(S610&lt;Monitors!$H$9,(S610*Monitors!$I$9)+Monitors!$J$9,IF(S610&lt;Monitors!$H$10,(S610*Monitors!$I$10)+Monitors!$J$10,IF(S610&lt;Monitors!$H$11,(S610*Monitors!$I$11)+Monitors!$J$11,Monitors!$J$12))))))))</f>
        <v>42.238</v>
      </c>
      <c r="DH610" s="10">
        <f>$DF610-(Monitors!$B$4*'All Data'!$W610)</f>
        <v>43.911020000000001</v>
      </c>
      <c r="DI610" s="10">
        <f>IF($CX610="Yes",DH610-(Monitors!$E$4*(DG610+(Monitors!$B$4*'All Data'!$W610))),'All Data'!DH610)</f>
        <v>43.911020000000001</v>
      </c>
      <c r="DJ610" s="10">
        <f>IF(DD610="Yes",'All Data'!DI610-(DG610*Monitors!$C$4),'All Data'!DI610)</f>
        <v>43.911020000000001</v>
      </c>
      <c r="DK610" s="10">
        <f>IF($DE610="Yes",DJ610-(DG610*Monitors!$D$4),'All Data'!DJ610)</f>
        <v>43.911020000000001</v>
      </c>
      <c r="DL610" s="10">
        <f>IF($CZ610="Yes",DK610-Monitors!$C$7,'All Data'!DK610)</f>
        <v>43.911020000000001</v>
      </c>
      <c r="DM610" s="10">
        <f>IF($DA610="Yes",DL610-Monitors!$D$7,'All Data'!DL610)</f>
        <v>43.911020000000001</v>
      </c>
      <c r="DN610" s="10">
        <f>IF(DB610="Yes",DM610-((DG610+(W610*Monitors!$B$4))*Monitors!$F$4),'All Data'!DM610)</f>
        <v>43.911020000000001</v>
      </c>
      <c r="DO610" s="8" t="str">
        <f t="shared" si="110"/>
        <v>No</v>
      </c>
      <c r="DP610" s="10">
        <v>2.6874100399999996</v>
      </c>
      <c r="DQ610" s="10">
        <v>14.982589960000002</v>
      </c>
      <c r="DR610" s="10">
        <v>14.982589960000002</v>
      </c>
      <c r="DS610" s="9">
        <v>23.362487224184044</v>
      </c>
      <c r="DT610" s="9" t="s">
        <v>23</v>
      </c>
      <c r="DU610" s="14">
        <v>0</v>
      </c>
    </row>
    <row r="611" spans="1:125" ht="18" customHeight="1">
      <c r="A611" s="29">
        <v>610</v>
      </c>
      <c r="B611" s="29">
        <v>21</v>
      </c>
      <c r="C611" s="29">
        <v>243</v>
      </c>
      <c r="D611" s="21">
        <v>41276</v>
      </c>
      <c r="E611" s="21">
        <v>41337</v>
      </c>
      <c r="F611" s="21">
        <v>41340</v>
      </c>
      <c r="G611" s="20" t="s">
        <v>182</v>
      </c>
      <c r="H611" s="20" t="s">
        <v>1213</v>
      </c>
      <c r="I611" s="22">
        <v>6</v>
      </c>
      <c r="J611" s="20" t="s">
        <v>5</v>
      </c>
      <c r="K611" s="20" t="s">
        <v>26</v>
      </c>
      <c r="L611" s="20" t="s">
        <v>6</v>
      </c>
      <c r="M611" s="23" t="s">
        <v>6</v>
      </c>
      <c r="N611" s="23" t="s">
        <v>7</v>
      </c>
      <c r="O611" s="23" t="s">
        <v>26</v>
      </c>
      <c r="P611" s="24">
        <v>11.5</v>
      </c>
      <c r="Q611" s="24">
        <v>20.5</v>
      </c>
      <c r="R611" s="24">
        <v>23.6</v>
      </c>
      <c r="S611" s="24">
        <v>235.75</v>
      </c>
      <c r="T611" s="24">
        <v>1.78</v>
      </c>
      <c r="U611" s="24">
        <v>1080</v>
      </c>
      <c r="V611" s="24">
        <v>1920</v>
      </c>
      <c r="W611" s="24">
        <v>2.0739999999999998</v>
      </c>
      <c r="X611" s="23" t="s">
        <v>47</v>
      </c>
      <c r="Y611" s="23" t="s">
        <v>47</v>
      </c>
      <c r="Z611" s="24">
        <v>8798</v>
      </c>
      <c r="AA611" s="24">
        <v>60</v>
      </c>
      <c r="AB611" s="24">
        <v>160</v>
      </c>
      <c r="AC611" s="24">
        <v>160</v>
      </c>
      <c r="AD611" s="23" t="s">
        <v>300</v>
      </c>
      <c r="AE611" s="23" t="s">
        <v>23</v>
      </c>
      <c r="AF611" s="23" t="s">
        <v>11</v>
      </c>
      <c r="AG611" s="23"/>
      <c r="AH611" s="23"/>
      <c r="AI611" s="23" t="s">
        <v>12</v>
      </c>
      <c r="AJ611" s="23" t="s">
        <v>23</v>
      </c>
      <c r="AK611" s="23" t="s">
        <v>23</v>
      </c>
      <c r="AL611" s="23" t="s">
        <v>129</v>
      </c>
      <c r="AM611" s="23" t="s">
        <v>26</v>
      </c>
      <c r="AN611" s="23" t="s">
        <v>14</v>
      </c>
      <c r="AO611" s="23" t="s">
        <v>26</v>
      </c>
      <c r="AP611" s="23" t="s">
        <v>14</v>
      </c>
      <c r="AQ611" s="23" t="s">
        <v>26</v>
      </c>
      <c r="AR611" s="23"/>
      <c r="AS611" s="23" t="s">
        <v>129</v>
      </c>
      <c r="AT611" s="23" t="s">
        <v>26</v>
      </c>
      <c r="AU611" s="23" t="s">
        <v>14</v>
      </c>
      <c r="AV611" s="25" t="s">
        <v>26</v>
      </c>
      <c r="AW611" s="25" t="s">
        <v>26</v>
      </c>
      <c r="AX611" s="26">
        <v>23.6</v>
      </c>
      <c r="AY611" s="26">
        <v>235.75</v>
      </c>
      <c r="AZ611" s="25" t="s">
        <v>14</v>
      </c>
      <c r="BA611" s="25" t="s">
        <v>14</v>
      </c>
      <c r="BB611" s="23" t="s">
        <v>26</v>
      </c>
      <c r="BC611" s="23" t="s">
        <v>15</v>
      </c>
      <c r="BD611" s="23" t="s">
        <v>26</v>
      </c>
      <c r="BE611" s="23" t="s">
        <v>11</v>
      </c>
      <c r="BF611" s="23" t="s">
        <v>730</v>
      </c>
      <c r="BG611" s="23" t="s">
        <v>11</v>
      </c>
      <c r="BH611" s="23" t="s">
        <v>17</v>
      </c>
      <c r="BI611" s="23" t="s">
        <v>26</v>
      </c>
      <c r="BJ611" s="23"/>
      <c r="BK611" s="23" t="s">
        <v>11</v>
      </c>
      <c r="BL611" s="23" t="s">
        <v>11</v>
      </c>
      <c r="BM611" s="23" t="s">
        <v>11</v>
      </c>
      <c r="BN611" s="23"/>
      <c r="BO611" s="24">
        <v>0</v>
      </c>
      <c r="BP611" s="24">
        <v>275</v>
      </c>
      <c r="BQ611" s="24">
        <v>236</v>
      </c>
      <c r="BR611" s="24">
        <v>275</v>
      </c>
      <c r="BS611" s="24">
        <v>200</v>
      </c>
      <c r="BT611" s="23"/>
      <c r="BU611" s="23"/>
      <c r="BV611" s="24">
        <v>17.7</v>
      </c>
      <c r="BW611" s="24">
        <v>0.18</v>
      </c>
      <c r="BX611" s="23"/>
      <c r="BY611" s="24">
        <v>0.15</v>
      </c>
      <c r="BZ611" s="27">
        <v>0.18</v>
      </c>
      <c r="CA611" s="27">
        <v>0.15</v>
      </c>
      <c r="CB611" s="25"/>
      <c r="CC611" s="25"/>
      <c r="CD611" s="28">
        <v>17.72</v>
      </c>
      <c r="CE611" s="28">
        <v>0.19</v>
      </c>
      <c r="CF611" s="25"/>
      <c r="CG611" s="28">
        <v>0.16</v>
      </c>
      <c r="CH611" s="28">
        <v>22.66</v>
      </c>
      <c r="CI611" s="28">
        <v>0.5</v>
      </c>
      <c r="CJ611" s="28">
        <v>0.5</v>
      </c>
      <c r="CK611" s="28">
        <v>0</v>
      </c>
      <c r="CL611" s="28">
        <v>0</v>
      </c>
      <c r="CM611" s="28">
        <v>0.4</v>
      </c>
      <c r="CN611" s="25"/>
      <c r="CO611" s="28">
        <v>0</v>
      </c>
      <c r="CP611" s="30" t="s">
        <v>5</v>
      </c>
      <c r="CQ611" s="8">
        <f t="shared" si="100"/>
        <v>8797.4549310710481</v>
      </c>
      <c r="CR611" s="8">
        <f t="shared" si="101"/>
        <v>24</v>
      </c>
      <c r="CS611" s="8">
        <f t="shared" si="102"/>
        <v>2.5</v>
      </c>
      <c r="CT611" s="8">
        <f t="shared" si="103"/>
        <v>30</v>
      </c>
      <c r="CU611" s="8">
        <f t="shared" si="104"/>
        <v>200</v>
      </c>
      <c r="CV611" s="10">
        <f t="shared" si="105"/>
        <v>64831.25</v>
      </c>
      <c r="CW611" s="10">
        <f t="shared" si="108"/>
        <v>64.831249999999997</v>
      </c>
      <c r="CX611" s="8" t="str">
        <f t="shared" si="106"/>
        <v>No</v>
      </c>
      <c r="CY611" s="30" t="s">
        <v>11</v>
      </c>
      <c r="CZ611" s="30" t="s">
        <v>11</v>
      </c>
      <c r="DA611" s="31" t="s">
        <v>11</v>
      </c>
      <c r="DB611" s="31" t="s">
        <v>11</v>
      </c>
      <c r="DC611" s="8" t="str">
        <f t="shared" si="107"/>
        <v>No</v>
      </c>
      <c r="DD611" s="8" t="s">
        <v>11</v>
      </c>
      <c r="DE611" s="30" t="s">
        <v>11</v>
      </c>
      <c r="DF611" s="10">
        <f t="shared" si="109"/>
        <v>55.293119999999995</v>
      </c>
      <c r="DG611" s="9">
        <f>IF(S611&lt;Monitors!$H$4,(S611*Monitors!$I$4)+Monitors!$J$4,IF(S611&lt;Monitors!$H$5,(S611*Monitors!$I$5)+Monitors!$J$5,IF(S611&lt;Monitors!$H$6,(S611*Monitors!$I$6)+Monitors!$J$6,IF(S611&lt;Monitors!$H$7,(Monitors!$I$7*S611)+Monitors!$J$7,IF(S611&lt;Monitors!$H$8,(S611*Monitors!$I$8)+Monitors!$J$8,IF(S611&lt;Monitors!$H$9,(S611*Monitors!$I$9)+Monitors!$J$9,IF(S611&lt;Monitors!$H$10,(S611*Monitors!$I$10)+Monitors!$J$10,IF(S611&lt;Monitors!$H$11,(S611*Monitors!$I$11)+Monitors!$J$11,Monitors!$J$12))))))))</f>
        <v>40.150000000000006</v>
      </c>
      <c r="DH611" s="10">
        <f>$DF611-(Monitors!$B$4*'All Data'!$W611)</f>
        <v>42.579499999999996</v>
      </c>
      <c r="DI611" s="10">
        <f>IF($CX611="Yes",DH611-(Monitors!$E$4*(DG611+(Monitors!$B$4*'All Data'!$W611))),'All Data'!DH611)</f>
        <v>42.579499999999996</v>
      </c>
      <c r="DJ611" s="10">
        <f>IF(DD611="Yes",'All Data'!DI611-(DG611*Monitors!$C$4),'All Data'!DI611)</f>
        <v>42.579499999999996</v>
      </c>
      <c r="DK611" s="10">
        <f>IF($DE611="Yes",DJ611-(DG611*Monitors!$D$4),'All Data'!DJ611)</f>
        <v>42.579499999999996</v>
      </c>
      <c r="DL611" s="10">
        <f>IF($CZ611="Yes",DK611-Monitors!$C$7,'All Data'!DK611)</f>
        <v>42.579499999999996</v>
      </c>
      <c r="DM611" s="10">
        <f>IF($DA611="Yes",DL611-Monitors!$D$7,'All Data'!DL611)</f>
        <v>42.579499999999996</v>
      </c>
      <c r="DN611" s="10">
        <f>IF(DB611="Yes",DM611-((DG611+(W611*Monitors!$B$4))*Monitors!$F$4),'All Data'!DM611)</f>
        <v>42.579499999999996</v>
      </c>
      <c r="DO611" s="8" t="str">
        <f t="shared" si="110"/>
        <v>No</v>
      </c>
      <c r="DP611" s="10">
        <v>2.5932500000000003</v>
      </c>
      <c r="DQ611" s="10">
        <v>15.106749999999998</v>
      </c>
      <c r="DR611" s="10">
        <v>15.106749999999998</v>
      </c>
      <c r="DS611" s="9">
        <v>22.388592745571916</v>
      </c>
      <c r="DT611" s="9" t="s">
        <v>23</v>
      </c>
      <c r="DU611" s="14">
        <v>0</v>
      </c>
    </row>
    <row r="612" spans="1:125" ht="18" customHeight="1">
      <c r="A612" s="29">
        <v>611</v>
      </c>
      <c r="B612" s="29">
        <v>5</v>
      </c>
      <c r="C612" s="29">
        <v>707</v>
      </c>
      <c r="D612" s="21">
        <v>42139</v>
      </c>
      <c r="E612" s="21">
        <v>41577</v>
      </c>
      <c r="F612" s="21">
        <v>42136</v>
      </c>
      <c r="G612" s="20"/>
      <c r="H612" s="20"/>
      <c r="I612" s="22">
        <v>6</v>
      </c>
      <c r="J612" s="20" t="s">
        <v>5</v>
      </c>
      <c r="K612" s="20"/>
      <c r="L612" s="20" t="s">
        <v>49</v>
      </c>
      <c r="M612" s="23"/>
      <c r="N612" s="23" t="s">
        <v>7</v>
      </c>
      <c r="O612" s="23"/>
      <c r="P612" s="24">
        <v>11.3</v>
      </c>
      <c r="Q612" s="24">
        <v>20</v>
      </c>
      <c r="R612" s="24">
        <v>23</v>
      </c>
      <c r="S612" s="24">
        <v>226.05</v>
      </c>
      <c r="T612" s="24">
        <v>1.78</v>
      </c>
      <c r="U612" s="24">
        <v>1080</v>
      </c>
      <c r="V612" s="24">
        <v>1920</v>
      </c>
      <c r="W612" s="24">
        <v>2.0739999999999998</v>
      </c>
      <c r="X612" s="23" t="s">
        <v>47</v>
      </c>
      <c r="Y612" s="23" t="s">
        <v>47</v>
      </c>
      <c r="Z612" s="24">
        <v>9175</v>
      </c>
      <c r="AA612" s="24">
        <v>60</v>
      </c>
      <c r="AB612" s="24">
        <v>178</v>
      </c>
      <c r="AC612" s="24">
        <v>178</v>
      </c>
      <c r="AD612" s="23" t="s">
        <v>85</v>
      </c>
      <c r="AE612" s="23" t="s">
        <v>11</v>
      </c>
      <c r="AF612" s="23" t="s">
        <v>11</v>
      </c>
      <c r="AG612" s="23"/>
      <c r="AH612" s="23"/>
      <c r="AI612" s="23" t="s">
        <v>12</v>
      </c>
      <c r="AJ612" s="23" t="s">
        <v>23</v>
      </c>
      <c r="AK612" s="23" t="s">
        <v>11</v>
      </c>
      <c r="AL612" s="23" t="s">
        <v>114</v>
      </c>
      <c r="AM612" s="23"/>
      <c r="AN612" s="23" t="s">
        <v>14</v>
      </c>
      <c r="AO612" s="23"/>
      <c r="AP612" s="23" t="s">
        <v>36</v>
      </c>
      <c r="AQ612" s="23"/>
      <c r="AR612" s="23"/>
      <c r="AS612" s="23" t="s">
        <v>114</v>
      </c>
      <c r="AT612" s="23"/>
      <c r="AU612" s="23" t="s">
        <v>14</v>
      </c>
      <c r="AV612" s="25"/>
      <c r="AW612" s="25"/>
      <c r="AX612" s="26">
        <v>23</v>
      </c>
      <c r="AY612" s="26">
        <v>226.05</v>
      </c>
      <c r="AZ612" s="25" t="s">
        <v>14</v>
      </c>
      <c r="BA612" s="25" t="s">
        <v>14</v>
      </c>
      <c r="BB612" s="23"/>
      <c r="BC612" s="23" t="s">
        <v>15</v>
      </c>
      <c r="BD612" s="23"/>
      <c r="BE612" s="23" t="s">
        <v>11</v>
      </c>
      <c r="BF612" s="23" t="s">
        <v>1214</v>
      </c>
      <c r="BG612" s="23" t="s">
        <v>11</v>
      </c>
      <c r="BH612" s="23" t="s">
        <v>17</v>
      </c>
      <c r="BI612" s="23"/>
      <c r="BJ612" s="23" t="s">
        <v>18</v>
      </c>
      <c r="BK612" s="23" t="s">
        <v>11</v>
      </c>
      <c r="BL612" s="23" t="s">
        <v>11</v>
      </c>
      <c r="BM612" s="23"/>
      <c r="BN612" s="23"/>
      <c r="BO612" s="24">
        <v>36.6</v>
      </c>
      <c r="BP612" s="24">
        <v>258</v>
      </c>
      <c r="BQ612" s="24">
        <v>250</v>
      </c>
      <c r="BR612" s="24">
        <v>257.8</v>
      </c>
      <c r="BS612" s="24">
        <v>201.2</v>
      </c>
      <c r="BT612" s="23"/>
      <c r="BU612" s="23"/>
      <c r="BV612" s="24">
        <v>17.71</v>
      </c>
      <c r="BW612" s="24">
        <v>0.25</v>
      </c>
      <c r="BX612" s="23"/>
      <c r="BY612" s="24">
        <v>0.22</v>
      </c>
      <c r="BZ612" s="27">
        <v>0.25</v>
      </c>
      <c r="CA612" s="27">
        <v>0.22</v>
      </c>
      <c r="CB612" s="25"/>
      <c r="CC612" s="25"/>
      <c r="CD612" s="28">
        <v>17.88</v>
      </c>
      <c r="CE612" s="28">
        <v>0.25</v>
      </c>
      <c r="CF612" s="25"/>
      <c r="CG612" s="28">
        <v>0.22</v>
      </c>
      <c r="CH612" s="28">
        <v>22.01</v>
      </c>
      <c r="CI612" s="28">
        <v>0.5</v>
      </c>
      <c r="CJ612" s="28">
        <v>0.5</v>
      </c>
      <c r="CK612" s="25"/>
      <c r="CL612" s="25"/>
      <c r="CM612" s="28">
        <v>0.42</v>
      </c>
      <c r="CN612" s="25"/>
      <c r="CO612" s="28">
        <v>0</v>
      </c>
      <c r="CP612" s="30" t="s">
        <v>5</v>
      </c>
      <c r="CQ612" s="8">
        <f t="shared" si="100"/>
        <v>9174.9612917496106</v>
      </c>
      <c r="CR612" s="8">
        <f t="shared" si="101"/>
        <v>24</v>
      </c>
      <c r="CS612" s="8">
        <f t="shared" si="102"/>
        <v>2.5</v>
      </c>
      <c r="CT612" s="8">
        <f t="shared" si="103"/>
        <v>30</v>
      </c>
      <c r="CU612" s="8">
        <f t="shared" si="104"/>
        <v>200</v>
      </c>
      <c r="CV612" s="10">
        <f t="shared" si="105"/>
        <v>58320.9</v>
      </c>
      <c r="CW612" s="10">
        <f t="shared" si="108"/>
        <v>58.320900000000002</v>
      </c>
      <c r="CX612" s="8" t="str">
        <f t="shared" si="106"/>
        <v>No</v>
      </c>
      <c r="CY612" s="30" t="s">
        <v>11</v>
      </c>
      <c r="CZ612" s="30" t="s">
        <v>11</v>
      </c>
      <c r="DA612" s="31" t="s">
        <v>11</v>
      </c>
      <c r="DB612" s="31" t="s">
        <v>11</v>
      </c>
      <c r="DC612" s="8" t="str">
        <f t="shared" si="107"/>
        <v>No</v>
      </c>
      <c r="DD612" s="8" t="s">
        <v>11</v>
      </c>
      <c r="DE612" s="30" t="s">
        <v>11</v>
      </c>
      <c r="DF612" s="10">
        <f t="shared" si="109"/>
        <v>55.722360000000002</v>
      </c>
      <c r="DG612" s="9">
        <f>IF(S612&lt;Monitors!$H$4,(S612*Monitors!$I$4)+Monitors!$J$4,IF(S612&lt;Monitors!$H$5,(S612*Monitors!$I$5)+Monitors!$J$5,IF(S612&lt;Monitors!$H$6,(S612*Monitors!$I$6)+Monitors!$J$6,IF(S612&lt;Monitors!$H$7,(Monitors!$I$7*S612)+Monitors!$J$7,IF(S612&lt;Monitors!$H$8,(S612*Monitors!$I$8)+Monitors!$J$8,IF(S612&lt;Monitors!$H$9,(S612*Monitors!$I$9)+Monitors!$J$9,IF(S612&lt;Monitors!$H$10,(S612*Monitors!$I$10)+Monitors!$J$10,IF(S612&lt;Monitors!$H$11,(S612*Monitors!$I$11)+Monitors!$J$11,Monitors!$J$12))))))))</f>
        <v>38.868333333333332</v>
      </c>
      <c r="DH612" s="10">
        <f>$DF612-(Monitors!$B$4*'All Data'!$W612)</f>
        <v>43.008740000000003</v>
      </c>
      <c r="DI612" s="10">
        <f>IF($CX612="Yes",DH612-(Monitors!$E$4*(DG612+(Monitors!$B$4*'All Data'!$W612))),'All Data'!DH612)</f>
        <v>43.008740000000003</v>
      </c>
      <c r="DJ612" s="10">
        <f>IF(DD612="Yes",'All Data'!DI612-(DG612*Monitors!$C$4),'All Data'!DI612)</f>
        <v>43.008740000000003</v>
      </c>
      <c r="DK612" s="10">
        <f>IF($DE612="Yes",DJ612-(DG612*Monitors!$D$4),'All Data'!DJ612)</f>
        <v>43.008740000000003</v>
      </c>
      <c r="DL612" s="10">
        <f>IF($CZ612="Yes",DK612-Monitors!$C$7,'All Data'!DK612)</f>
        <v>43.008740000000003</v>
      </c>
      <c r="DM612" s="10">
        <f>IF($DA612="Yes",DL612-Monitors!$D$7,'All Data'!DL612)</f>
        <v>43.008740000000003</v>
      </c>
      <c r="DN612" s="10">
        <f>IF(DB612="Yes",DM612-((DG612+(W612*Monitors!$B$4))*Monitors!$F$4),'All Data'!DM612)</f>
        <v>43.008740000000003</v>
      </c>
      <c r="DO612" s="8" t="str">
        <f t="shared" si="110"/>
        <v>No</v>
      </c>
      <c r="DP612" s="10">
        <v>2.3328360000000004</v>
      </c>
      <c r="DQ612" s="10">
        <v>15.377164</v>
      </c>
      <c r="DR612" s="10">
        <v>15.377164</v>
      </c>
      <c r="DS612" s="9">
        <v>21.481716282377281</v>
      </c>
      <c r="DT612" s="9" t="s">
        <v>23</v>
      </c>
      <c r="DU612" s="14">
        <v>0</v>
      </c>
    </row>
    <row r="613" spans="1:125" ht="18" customHeight="1">
      <c r="A613" s="29">
        <v>612</v>
      </c>
      <c r="B613" s="29">
        <v>9</v>
      </c>
      <c r="C613" s="29">
        <v>831</v>
      </c>
      <c r="D613" s="21">
        <v>41296</v>
      </c>
      <c r="E613" s="21">
        <v>41289</v>
      </c>
      <c r="F613" s="21">
        <v>41374</v>
      </c>
      <c r="G613" s="20" t="s">
        <v>4</v>
      </c>
      <c r="H613" s="20" t="s">
        <v>26</v>
      </c>
      <c r="I613" s="22">
        <v>6</v>
      </c>
      <c r="J613" s="20" t="s">
        <v>5</v>
      </c>
      <c r="K613" s="20" t="s">
        <v>26</v>
      </c>
      <c r="L613" s="20" t="s">
        <v>27</v>
      </c>
      <c r="M613" s="23" t="s">
        <v>27</v>
      </c>
      <c r="N613" s="23" t="s">
        <v>7</v>
      </c>
      <c r="O613" s="23" t="s">
        <v>26</v>
      </c>
      <c r="P613" s="24">
        <v>11.8</v>
      </c>
      <c r="Q613" s="24">
        <v>20.9</v>
      </c>
      <c r="R613" s="24">
        <v>24</v>
      </c>
      <c r="S613" s="24">
        <v>246.35</v>
      </c>
      <c r="T613" s="24">
        <v>1.78</v>
      </c>
      <c r="U613" s="24">
        <v>1080</v>
      </c>
      <c r="V613" s="24">
        <v>1920</v>
      </c>
      <c r="W613" s="24">
        <v>2.0739999999999998</v>
      </c>
      <c r="X613" s="23" t="s">
        <v>47</v>
      </c>
      <c r="Y613" s="23" t="s">
        <v>47</v>
      </c>
      <c r="Z613" s="24">
        <v>8408</v>
      </c>
      <c r="AA613" s="24">
        <v>60</v>
      </c>
      <c r="AB613" s="24">
        <v>170</v>
      </c>
      <c r="AC613" s="24">
        <v>160</v>
      </c>
      <c r="AD613" s="23" t="s">
        <v>28</v>
      </c>
      <c r="AE613" s="23" t="s">
        <v>23</v>
      </c>
      <c r="AF613" s="23" t="s">
        <v>11</v>
      </c>
      <c r="AG613" s="23" t="s">
        <v>26</v>
      </c>
      <c r="AH613" s="23" t="s">
        <v>26</v>
      </c>
      <c r="AI613" s="23" t="s">
        <v>12</v>
      </c>
      <c r="AJ613" s="23" t="s">
        <v>11</v>
      </c>
      <c r="AK613" s="23" t="s">
        <v>23</v>
      </c>
      <c r="AL613" s="23" t="s">
        <v>25</v>
      </c>
      <c r="AM613" s="23" t="s">
        <v>26</v>
      </c>
      <c r="AN613" s="23" t="s">
        <v>14</v>
      </c>
      <c r="AO613" s="23" t="s">
        <v>26</v>
      </c>
      <c r="AP613" s="23" t="s">
        <v>14</v>
      </c>
      <c r="AQ613" s="23" t="s">
        <v>26</v>
      </c>
      <c r="AR613" s="23"/>
      <c r="AS613" s="23" t="s">
        <v>25</v>
      </c>
      <c r="AT613" s="23" t="s">
        <v>26</v>
      </c>
      <c r="AU613" s="23" t="s">
        <v>14</v>
      </c>
      <c r="AV613" s="25" t="s">
        <v>26</v>
      </c>
      <c r="AW613" s="25" t="s">
        <v>26</v>
      </c>
      <c r="AX613" s="26">
        <v>24</v>
      </c>
      <c r="AY613" s="26">
        <v>246.35</v>
      </c>
      <c r="AZ613" s="25" t="s">
        <v>14</v>
      </c>
      <c r="BA613" s="25" t="s">
        <v>14</v>
      </c>
      <c r="BB613" s="23" t="s">
        <v>26</v>
      </c>
      <c r="BC613" s="23" t="s">
        <v>15</v>
      </c>
      <c r="BD613" s="23" t="s">
        <v>26</v>
      </c>
      <c r="BE613" s="23" t="s">
        <v>11</v>
      </c>
      <c r="BF613" s="23" t="s">
        <v>70</v>
      </c>
      <c r="BG613" s="23" t="s">
        <v>11</v>
      </c>
      <c r="BH613" s="23" t="s">
        <v>17</v>
      </c>
      <c r="BI613" s="23" t="s">
        <v>26</v>
      </c>
      <c r="BJ613" s="23"/>
      <c r="BK613" s="23" t="s">
        <v>11</v>
      </c>
      <c r="BL613" s="23" t="s">
        <v>11</v>
      </c>
      <c r="BM613" s="23" t="s">
        <v>11</v>
      </c>
      <c r="BN613" s="23"/>
      <c r="BO613" s="24">
        <v>14</v>
      </c>
      <c r="BP613" s="24">
        <v>275</v>
      </c>
      <c r="BQ613" s="24">
        <v>275</v>
      </c>
      <c r="BR613" s="24">
        <v>205</v>
      </c>
      <c r="BS613" s="24">
        <v>200</v>
      </c>
      <c r="BT613" s="23"/>
      <c r="BU613" s="23"/>
      <c r="BV613" s="24">
        <v>17.72</v>
      </c>
      <c r="BW613" s="24">
        <v>0.18</v>
      </c>
      <c r="BX613" s="23"/>
      <c r="BY613" s="24">
        <v>0.15</v>
      </c>
      <c r="BZ613" s="27">
        <v>0.18</v>
      </c>
      <c r="CA613" s="27">
        <v>0.15</v>
      </c>
      <c r="CB613" s="25"/>
      <c r="CC613" s="25"/>
      <c r="CD613" s="28">
        <v>17.59</v>
      </c>
      <c r="CE613" s="28">
        <v>0.19</v>
      </c>
      <c r="CF613" s="25"/>
      <c r="CG613" s="28">
        <v>0.16</v>
      </c>
      <c r="CH613" s="28">
        <v>23.24</v>
      </c>
      <c r="CI613" s="28">
        <v>0.5</v>
      </c>
      <c r="CJ613" s="28">
        <v>0.5</v>
      </c>
      <c r="CK613" s="28">
        <v>0</v>
      </c>
      <c r="CL613" s="28">
        <v>0</v>
      </c>
      <c r="CM613" s="28">
        <v>0.5</v>
      </c>
      <c r="CN613" s="25"/>
      <c r="CO613" s="28">
        <v>0</v>
      </c>
      <c r="CP613" s="30" t="s">
        <v>5</v>
      </c>
      <c r="CQ613" s="8">
        <f t="shared" si="100"/>
        <v>8418.9161761721116</v>
      </c>
      <c r="CR613" s="8">
        <f t="shared" si="101"/>
        <v>26</v>
      </c>
      <c r="CS613" s="8">
        <f t="shared" si="102"/>
        <v>2.5</v>
      </c>
      <c r="CT613" s="8">
        <f t="shared" si="103"/>
        <v>30</v>
      </c>
      <c r="CU613" s="8">
        <f t="shared" si="104"/>
        <v>200</v>
      </c>
      <c r="CV613" s="10">
        <f t="shared" si="105"/>
        <v>67746.25</v>
      </c>
      <c r="CW613" s="10">
        <f t="shared" si="108"/>
        <v>67.746250000000003</v>
      </c>
      <c r="CX613" s="8" t="str">
        <f t="shared" si="106"/>
        <v>No</v>
      </c>
      <c r="CY613" s="30" t="s">
        <v>11</v>
      </c>
      <c r="CZ613" s="30" t="s">
        <v>11</v>
      </c>
      <c r="DA613" s="31" t="s">
        <v>11</v>
      </c>
      <c r="DB613" s="31" t="s">
        <v>11</v>
      </c>
      <c r="DC613" s="8" t="str">
        <f t="shared" si="107"/>
        <v>No</v>
      </c>
      <c r="DD613" s="8" t="s">
        <v>11</v>
      </c>
      <c r="DE613" s="30" t="s">
        <v>11</v>
      </c>
      <c r="DF613" s="10">
        <f t="shared" si="109"/>
        <v>55.354439999999997</v>
      </c>
      <c r="DG613" s="9">
        <f>IF(S613&lt;Monitors!$H$4,(S613*Monitors!$I$4)+Monitors!$J$4,IF(S613&lt;Monitors!$H$5,(S613*Monitors!$I$5)+Monitors!$J$5,IF(S613&lt;Monitors!$H$6,(S613*Monitors!$I$6)+Monitors!$J$6,IF(S613&lt;Monitors!$H$7,(Monitors!$I$7*S613)+Monitors!$J$7,IF(S613&lt;Monitors!$H$8,(S613*Monitors!$I$8)+Monitors!$J$8,IF(S613&lt;Monitors!$H$9,(S613*Monitors!$I$9)+Monitors!$J$9,IF(S613&lt;Monitors!$H$10,(S613*Monitors!$I$10)+Monitors!$J$10,IF(S613&lt;Monitors!$H$11,(S613*Monitors!$I$11)+Monitors!$J$11,Monitors!$J$12))))))))</f>
        <v>42.27</v>
      </c>
      <c r="DH613" s="10">
        <f>$DF613-(Monitors!$B$4*'All Data'!$W613)</f>
        <v>42.640819999999998</v>
      </c>
      <c r="DI613" s="10">
        <f>IF($CX613="Yes",DH613-(Monitors!$E$4*(DG613+(Monitors!$B$4*'All Data'!$W613))),'All Data'!DH613)</f>
        <v>42.640819999999998</v>
      </c>
      <c r="DJ613" s="10">
        <f>IF(DD613="Yes",'All Data'!DI613-(DG613*Monitors!$C$4),'All Data'!DI613)</f>
        <v>42.640819999999998</v>
      </c>
      <c r="DK613" s="10">
        <f>IF($DE613="Yes",DJ613-(DG613*Monitors!$D$4),'All Data'!DJ613)</f>
        <v>42.640819999999998</v>
      </c>
      <c r="DL613" s="10">
        <f>IF($CZ613="Yes",DK613-Monitors!$C$7,'All Data'!DK613)</f>
        <v>42.640819999999998</v>
      </c>
      <c r="DM613" s="10">
        <f>IF($DA613="Yes",DL613-Monitors!$D$7,'All Data'!DL613)</f>
        <v>42.640819999999998</v>
      </c>
      <c r="DN613" s="10">
        <f>IF(DB613="Yes",DM613-((DG613+(W613*Monitors!$B$4))*Monitors!$F$4),'All Data'!DM613)</f>
        <v>42.640819999999998</v>
      </c>
      <c r="DO613" s="8" t="str">
        <f t="shared" si="110"/>
        <v>No</v>
      </c>
      <c r="DP613" s="10">
        <v>2.7098500000000003</v>
      </c>
      <c r="DQ613" s="10">
        <v>15.010149999999999</v>
      </c>
      <c r="DR613" s="10">
        <v>15.010149999999999</v>
      </c>
      <c r="DS613" s="9">
        <v>23.377394690543444</v>
      </c>
      <c r="DT613" s="9" t="s">
        <v>23</v>
      </c>
      <c r="DU613" s="14">
        <v>0</v>
      </c>
    </row>
    <row r="614" spans="1:125" ht="18" customHeight="1">
      <c r="A614" s="29">
        <v>613</v>
      </c>
      <c r="B614" s="29">
        <v>52</v>
      </c>
      <c r="C614" s="29">
        <v>1307</v>
      </c>
      <c r="D614" s="21">
        <v>41892</v>
      </c>
      <c r="E614" s="21">
        <v>41904</v>
      </c>
      <c r="F614" s="21">
        <v>41907</v>
      </c>
      <c r="G614" s="20" t="s">
        <v>4</v>
      </c>
      <c r="H614" s="20" t="s">
        <v>26</v>
      </c>
      <c r="I614" s="22">
        <v>6</v>
      </c>
      <c r="J614" s="20" t="s">
        <v>5</v>
      </c>
      <c r="K614" s="20" t="s">
        <v>26</v>
      </c>
      <c r="L614" s="20" t="s">
        <v>27</v>
      </c>
      <c r="M614" s="23" t="s">
        <v>27</v>
      </c>
      <c r="N614" s="23" t="s">
        <v>7</v>
      </c>
      <c r="O614" s="23" t="s">
        <v>26</v>
      </c>
      <c r="P614" s="24">
        <v>11.3</v>
      </c>
      <c r="Q614" s="24">
        <v>20</v>
      </c>
      <c r="R614" s="24">
        <v>23</v>
      </c>
      <c r="S614" s="24">
        <v>225.98</v>
      </c>
      <c r="T614" s="24">
        <v>1.78</v>
      </c>
      <c r="U614" s="24">
        <v>1080</v>
      </c>
      <c r="V614" s="24">
        <v>1920</v>
      </c>
      <c r="W614" s="24">
        <v>2.0739999999999998</v>
      </c>
      <c r="X614" s="23" t="s">
        <v>47</v>
      </c>
      <c r="Y614" s="23" t="s">
        <v>47</v>
      </c>
      <c r="Z614" s="24">
        <v>9175</v>
      </c>
      <c r="AA614" s="24">
        <v>60</v>
      </c>
      <c r="AB614" s="24">
        <v>170</v>
      </c>
      <c r="AC614" s="24">
        <v>160</v>
      </c>
      <c r="AD614" s="23" t="s">
        <v>28</v>
      </c>
      <c r="AE614" s="23" t="s">
        <v>23</v>
      </c>
      <c r="AF614" s="23" t="s">
        <v>11</v>
      </c>
      <c r="AG614" s="23" t="s">
        <v>26</v>
      </c>
      <c r="AH614" s="23" t="s">
        <v>26</v>
      </c>
      <c r="AI614" s="23" t="s">
        <v>12</v>
      </c>
      <c r="AJ614" s="23" t="s">
        <v>11</v>
      </c>
      <c r="AK614" s="23" t="s">
        <v>23</v>
      </c>
      <c r="AL614" s="23" t="s">
        <v>13</v>
      </c>
      <c r="AM614" s="23" t="s">
        <v>26</v>
      </c>
      <c r="AN614" s="23" t="s">
        <v>72</v>
      </c>
      <c r="AO614" s="23" t="s">
        <v>14</v>
      </c>
      <c r="AP614" s="23" t="s">
        <v>14</v>
      </c>
      <c r="AQ614" s="23" t="s">
        <v>14</v>
      </c>
      <c r="AR614" s="23"/>
      <c r="AS614" s="23" t="s">
        <v>13</v>
      </c>
      <c r="AT614" s="23" t="s">
        <v>26</v>
      </c>
      <c r="AU614" s="23" t="s">
        <v>83</v>
      </c>
      <c r="AV614" s="25" t="s">
        <v>14</v>
      </c>
      <c r="AW614" s="25" t="s">
        <v>14</v>
      </c>
      <c r="AX614" s="26">
        <v>23</v>
      </c>
      <c r="AY614" s="26">
        <v>225.98</v>
      </c>
      <c r="AZ614" s="25" t="s">
        <v>72</v>
      </c>
      <c r="BA614" s="25" t="s">
        <v>83</v>
      </c>
      <c r="BB614" s="23" t="s">
        <v>14</v>
      </c>
      <c r="BC614" s="23" t="s">
        <v>15</v>
      </c>
      <c r="BD614" s="23" t="s">
        <v>14</v>
      </c>
      <c r="BE614" s="23" t="s">
        <v>11</v>
      </c>
      <c r="BF614" s="23" t="s">
        <v>998</v>
      </c>
      <c r="BG614" s="23" t="s">
        <v>11</v>
      </c>
      <c r="BH614" s="23" t="s">
        <v>17</v>
      </c>
      <c r="BI614" s="23" t="s">
        <v>14</v>
      </c>
      <c r="BJ614" s="23"/>
      <c r="BK614" s="23" t="s">
        <v>11</v>
      </c>
      <c r="BL614" s="23" t="s">
        <v>11</v>
      </c>
      <c r="BM614" s="23" t="s">
        <v>11</v>
      </c>
      <c r="BN614" s="23"/>
      <c r="BO614" s="24">
        <v>15.5</v>
      </c>
      <c r="BP614" s="24">
        <v>280</v>
      </c>
      <c r="BQ614" s="24">
        <v>280</v>
      </c>
      <c r="BR614" s="24">
        <v>252</v>
      </c>
      <c r="BS614" s="24">
        <v>200</v>
      </c>
      <c r="BT614" s="23"/>
      <c r="BU614" s="23"/>
      <c r="BV614" s="24">
        <v>17.739999999999998</v>
      </c>
      <c r="BW614" s="24">
        <v>0.54</v>
      </c>
      <c r="BX614" s="23"/>
      <c r="BY614" s="24">
        <v>0.45</v>
      </c>
      <c r="BZ614" s="27">
        <v>0.54</v>
      </c>
      <c r="CA614" s="27">
        <v>0.45</v>
      </c>
      <c r="CB614" s="25"/>
      <c r="CC614" s="25"/>
      <c r="CD614" s="28">
        <v>18.25</v>
      </c>
      <c r="CE614" s="28">
        <v>0.55000000000000004</v>
      </c>
      <c r="CF614" s="25"/>
      <c r="CG614" s="28">
        <v>0.48</v>
      </c>
      <c r="CH614" s="28">
        <v>22</v>
      </c>
      <c r="CI614" s="28">
        <v>1</v>
      </c>
      <c r="CJ614" s="28">
        <v>0.5</v>
      </c>
      <c r="CK614" s="28">
        <v>0</v>
      </c>
      <c r="CL614" s="28">
        <v>0</v>
      </c>
      <c r="CM614" s="28">
        <v>0.5</v>
      </c>
      <c r="CN614" s="25"/>
      <c r="CO614" s="28">
        <v>0</v>
      </c>
      <c r="CP614" s="30" t="s">
        <v>5</v>
      </c>
      <c r="CQ614" s="8">
        <f t="shared" si="100"/>
        <v>9177.8033454287979</v>
      </c>
      <c r="CR614" s="8">
        <f t="shared" si="101"/>
        <v>24</v>
      </c>
      <c r="CS614" s="8">
        <f t="shared" si="102"/>
        <v>2.5</v>
      </c>
      <c r="CT614" s="8">
        <f t="shared" si="103"/>
        <v>30</v>
      </c>
      <c r="CU614" s="8">
        <f t="shared" si="104"/>
        <v>200</v>
      </c>
      <c r="CV614" s="10">
        <f t="shared" si="105"/>
        <v>63274.399999999994</v>
      </c>
      <c r="CW614" s="10">
        <f t="shared" si="108"/>
        <v>63.274399999999993</v>
      </c>
      <c r="CX614" s="8" t="str">
        <f t="shared" si="106"/>
        <v>No</v>
      </c>
      <c r="CY614" s="30" t="s">
        <v>11</v>
      </c>
      <c r="CZ614" s="30" t="s">
        <v>11</v>
      </c>
      <c r="DA614" s="31" t="s">
        <v>11</v>
      </c>
      <c r="DB614" s="31" t="s">
        <v>11</v>
      </c>
      <c r="DC614" s="8" t="str">
        <f t="shared" si="107"/>
        <v>No</v>
      </c>
      <c r="DD614" s="8" t="s">
        <v>11</v>
      </c>
      <c r="DE614" s="30" t="s">
        <v>11</v>
      </c>
      <c r="DF614" s="10">
        <f t="shared" si="109"/>
        <v>57.465599999999988</v>
      </c>
      <c r="DG614" s="9">
        <f>IF(S614&lt;Monitors!$H$4,(S614*Monitors!$I$4)+Monitors!$J$4,IF(S614&lt;Monitors!$H$5,(S614*Monitors!$I$5)+Monitors!$J$5,IF(S614&lt;Monitors!$H$6,(S614*Monitors!$I$6)+Monitors!$J$6,IF(S614&lt;Monitors!$H$7,(Monitors!$I$7*S614)+Monitors!$J$7,IF(S614&lt;Monitors!$H$8,(S614*Monitors!$I$8)+Monitors!$J$8,IF(S614&lt;Monitors!$H$9,(S614*Monitors!$I$9)+Monitors!$J$9,IF(S614&lt;Monitors!$H$10,(S614*Monitors!$I$10)+Monitors!$J$10,IF(S614&lt;Monitors!$H$11,(S614*Monitors!$I$11)+Monitors!$J$11,Monitors!$J$12))))))))</f>
        <v>38.866</v>
      </c>
      <c r="DH614" s="10">
        <f>$DF614-(Monitors!$B$4*'All Data'!$W614)</f>
        <v>44.751979999999989</v>
      </c>
      <c r="DI614" s="10">
        <f>IF($CX614="Yes",DH614-(Monitors!$E$4*(DG614+(Monitors!$B$4*'All Data'!$W614))),'All Data'!DH614)</f>
        <v>44.751979999999989</v>
      </c>
      <c r="DJ614" s="10">
        <f>IF(DD614="Yes",'All Data'!DI614-(DG614*Monitors!$C$4),'All Data'!DI614)</f>
        <v>44.751979999999989</v>
      </c>
      <c r="DK614" s="10">
        <f>IF($DE614="Yes",DJ614-(DG614*Monitors!$D$4),'All Data'!DJ614)</f>
        <v>44.751979999999989</v>
      </c>
      <c r="DL614" s="10">
        <f>IF($CZ614="Yes",DK614-Monitors!$C$7,'All Data'!DK614)</f>
        <v>44.751979999999989</v>
      </c>
      <c r="DM614" s="10">
        <f>IF($DA614="Yes",DL614-Monitors!$D$7,'All Data'!DL614)</f>
        <v>44.751979999999989</v>
      </c>
      <c r="DN614" s="10">
        <f>IF(DB614="Yes",DM614-((DG614+(W614*Monitors!$B$4))*Monitors!$F$4),'All Data'!DM614)</f>
        <v>44.751979999999989</v>
      </c>
      <c r="DO614" s="8" t="str">
        <f t="shared" si="110"/>
        <v>No</v>
      </c>
      <c r="DP614" s="10">
        <v>2.5309759999999999</v>
      </c>
      <c r="DQ614" s="10">
        <v>15.209023999999999</v>
      </c>
      <c r="DR614" s="10">
        <v>15.209023999999999</v>
      </c>
      <c r="DS614" s="9">
        <v>21.475165026908535</v>
      </c>
      <c r="DT614" s="9" t="s">
        <v>23</v>
      </c>
      <c r="DU614" s="14">
        <v>0</v>
      </c>
    </row>
    <row r="615" spans="1:125" ht="18" customHeight="1">
      <c r="A615" s="29">
        <v>614</v>
      </c>
      <c r="B615" s="29">
        <v>9</v>
      </c>
      <c r="C615" s="29">
        <v>1416</v>
      </c>
      <c r="D615" s="21">
        <v>41820</v>
      </c>
      <c r="E615" s="21">
        <v>41806</v>
      </c>
      <c r="F615" s="21">
        <v>41830</v>
      </c>
      <c r="G615" s="20" t="s">
        <v>4</v>
      </c>
      <c r="H615" s="20"/>
      <c r="I615" s="22">
        <v>6</v>
      </c>
      <c r="J615" s="20" t="s">
        <v>5</v>
      </c>
      <c r="K615" s="20"/>
      <c r="L615" s="20" t="s">
        <v>6</v>
      </c>
      <c r="M615" s="23"/>
      <c r="N615" s="23" t="s">
        <v>7</v>
      </c>
      <c r="O615" s="23"/>
      <c r="P615" s="24">
        <v>11.8</v>
      </c>
      <c r="Q615" s="24">
        <v>20.9</v>
      </c>
      <c r="R615" s="24">
        <v>24</v>
      </c>
      <c r="S615" s="24">
        <v>246.17</v>
      </c>
      <c r="T615" s="24">
        <v>1.78</v>
      </c>
      <c r="U615" s="24">
        <v>1080</v>
      </c>
      <c r="V615" s="24">
        <v>1920</v>
      </c>
      <c r="W615" s="24">
        <v>2.0739999999999998</v>
      </c>
      <c r="X615" s="23" t="s">
        <v>47</v>
      </c>
      <c r="Y615" s="23" t="s">
        <v>47</v>
      </c>
      <c r="Z615" s="24">
        <v>8423</v>
      </c>
      <c r="AA615" s="24">
        <v>60</v>
      </c>
      <c r="AB615" s="24">
        <v>170</v>
      </c>
      <c r="AC615" s="24">
        <v>160</v>
      </c>
      <c r="AD615" s="23" t="s">
        <v>237</v>
      </c>
      <c r="AE615" s="23" t="s">
        <v>11</v>
      </c>
      <c r="AF615" s="23" t="s">
        <v>11</v>
      </c>
      <c r="AG615" s="23"/>
      <c r="AH615" s="23"/>
      <c r="AI615" s="23" t="s">
        <v>12</v>
      </c>
      <c r="AJ615" s="23" t="s">
        <v>11</v>
      </c>
      <c r="AK615" s="23" t="s">
        <v>11</v>
      </c>
      <c r="AL615" s="23" t="s">
        <v>129</v>
      </c>
      <c r="AM615" s="23"/>
      <c r="AN615" s="23" t="s">
        <v>14</v>
      </c>
      <c r="AO615" s="23"/>
      <c r="AP615" s="23" t="s">
        <v>14</v>
      </c>
      <c r="AQ615" s="23"/>
      <c r="AR615" s="23"/>
      <c r="AS615" s="23" t="s">
        <v>129</v>
      </c>
      <c r="AT615" s="23"/>
      <c r="AU615" s="23" t="s">
        <v>14</v>
      </c>
      <c r="AV615" s="25"/>
      <c r="AW615" s="25"/>
      <c r="AX615" s="26">
        <v>24</v>
      </c>
      <c r="AY615" s="26">
        <v>246.17</v>
      </c>
      <c r="AZ615" s="25" t="s">
        <v>14</v>
      </c>
      <c r="BA615" s="25" t="s">
        <v>14</v>
      </c>
      <c r="BB615" s="23"/>
      <c r="BC615" s="23" t="s">
        <v>15</v>
      </c>
      <c r="BD615" s="23"/>
      <c r="BE615" s="23" t="s">
        <v>11</v>
      </c>
      <c r="BF615" s="23" t="s">
        <v>292</v>
      </c>
      <c r="BG615" s="23" t="s">
        <v>11</v>
      </c>
      <c r="BH615" s="23" t="s">
        <v>17</v>
      </c>
      <c r="BI615" s="23"/>
      <c r="BJ615" s="23"/>
      <c r="BK615" s="23" t="s">
        <v>11</v>
      </c>
      <c r="BL615" s="23" t="s">
        <v>11</v>
      </c>
      <c r="BM615" s="23"/>
      <c r="BN615" s="23"/>
      <c r="BO615" s="24">
        <v>7.3</v>
      </c>
      <c r="BP615" s="24">
        <v>200.6</v>
      </c>
      <c r="BQ615" s="24">
        <v>250</v>
      </c>
      <c r="BR615" s="24">
        <v>190.6</v>
      </c>
      <c r="BS615" s="24">
        <v>200.6</v>
      </c>
      <c r="BT615" s="23"/>
      <c r="BU615" s="23"/>
      <c r="BV615" s="24">
        <v>17.79</v>
      </c>
      <c r="BW615" s="24">
        <v>0.32</v>
      </c>
      <c r="BX615" s="23"/>
      <c r="BY615" s="24">
        <v>0.18</v>
      </c>
      <c r="BZ615" s="27">
        <v>0.32</v>
      </c>
      <c r="CA615" s="27">
        <v>0.18</v>
      </c>
      <c r="CB615" s="25"/>
      <c r="CC615" s="25"/>
      <c r="CD615" s="28">
        <v>17.77</v>
      </c>
      <c r="CE615" s="28">
        <v>0.33</v>
      </c>
      <c r="CF615" s="25"/>
      <c r="CG615" s="28">
        <v>0.18</v>
      </c>
      <c r="CH615" s="28">
        <v>23.21</v>
      </c>
      <c r="CI615" s="28">
        <v>0.5</v>
      </c>
      <c r="CJ615" s="28">
        <v>0.5</v>
      </c>
      <c r="CK615" s="25"/>
      <c r="CL615" s="25"/>
      <c r="CM615" s="28">
        <v>0.48</v>
      </c>
      <c r="CN615" s="25"/>
      <c r="CO615" s="28">
        <v>0</v>
      </c>
      <c r="CP615" s="30" t="s">
        <v>5</v>
      </c>
      <c r="CQ615" s="8">
        <f t="shared" si="100"/>
        <v>8425.0721046431318</v>
      </c>
      <c r="CR615" s="8">
        <f t="shared" si="101"/>
        <v>26</v>
      </c>
      <c r="CS615" s="8">
        <f t="shared" si="102"/>
        <v>2.5</v>
      </c>
      <c r="CT615" s="8">
        <f t="shared" si="103"/>
        <v>30</v>
      </c>
      <c r="CU615" s="8">
        <f t="shared" si="104"/>
        <v>200</v>
      </c>
      <c r="CV615" s="10">
        <f t="shared" si="105"/>
        <v>49381.701999999997</v>
      </c>
      <c r="CW615" s="10">
        <f t="shared" si="108"/>
        <v>49.381701999999997</v>
      </c>
      <c r="CX615" s="8" t="str">
        <f t="shared" si="106"/>
        <v>No</v>
      </c>
      <c r="CY615" s="30" t="s">
        <v>11</v>
      </c>
      <c r="CZ615" s="30" t="s">
        <v>11</v>
      </c>
      <c r="DA615" s="31" t="s">
        <v>11</v>
      </c>
      <c r="DB615" s="31" t="s">
        <v>11</v>
      </c>
      <c r="DC615" s="8" t="str">
        <f t="shared" si="107"/>
        <v>No</v>
      </c>
      <c r="DD615" s="8" t="s">
        <v>11</v>
      </c>
      <c r="DE615" s="30" t="s">
        <v>11</v>
      </c>
      <c r="DF615" s="10">
        <f t="shared" si="109"/>
        <v>56.366219999999998</v>
      </c>
      <c r="DG615" s="9">
        <f>IF(S615&lt;Monitors!$H$4,(S615*Monitors!$I$4)+Monitors!$J$4,IF(S615&lt;Monitors!$H$5,(S615*Monitors!$I$5)+Monitors!$J$5,IF(S615&lt;Monitors!$H$6,(S615*Monitors!$I$6)+Monitors!$J$6,IF(S615&lt;Monitors!$H$7,(Monitors!$I$7*S615)+Monitors!$J$7,IF(S615&lt;Monitors!$H$8,(S615*Monitors!$I$8)+Monitors!$J$8,IF(S615&lt;Monitors!$H$9,(S615*Monitors!$I$9)+Monitors!$J$9,IF(S615&lt;Monitors!$H$10,(S615*Monitors!$I$10)+Monitors!$J$10,IF(S615&lt;Monitors!$H$11,(S615*Monitors!$I$11)+Monitors!$J$11,Monitors!$J$12))))))))</f>
        <v>42.234000000000002</v>
      </c>
      <c r="DH615" s="10">
        <f>$DF615-(Monitors!$B$4*'All Data'!$W615)</f>
        <v>43.6526</v>
      </c>
      <c r="DI615" s="10">
        <f>IF($CX615="Yes",DH615-(Monitors!$E$4*(DG615+(Monitors!$B$4*'All Data'!$W615))),'All Data'!DH615)</f>
        <v>43.6526</v>
      </c>
      <c r="DJ615" s="10">
        <f>IF(DD615="Yes",'All Data'!DI615-(DG615*Monitors!$C$4),'All Data'!DI615)</f>
        <v>43.6526</v>
      </c>
      <c r="DK615" s="10">
        <f>IF($DE615="Yes",DJ615-(DG615*Monitors!$D$4),'All Data'!DJ615)</f>
        <v>43.6526</v>
      </c>
      <c r="DL615" s="10">
        <f>IF($CZ615="Yes",DK615-Monitors!$C$7,'All Data'!DK615)</f>
        <v>43.6526</v>
      </c>
      <c r="DM615" s="10">
        <f>IF($DA615="Yes",DL615-Monitors!$D$7,'All Data'!DL615)</f>
        <v>43.6526</v>
      </c>
      <c r="DN615" s="10">
        <f>IF(DB615="Yes",DM615-((DG615+(W615*Monitors!$B$4))*Monitors!$F$4),'All Data'!DM615)</f>
        <v>43.6526</v>
      </c>
      <c r="DO615" s="8" t="str">
        <f t="shared" si="110"/>
        <v>No</v>
      </c>
      <c r="DP615" s="10">
        <v>1.97526808</v>
      </c>
      <c r="DQ615" s="10">
        <v>15.81473192</v>
      </c>
      <c r="DR615" s="10">
        <v>15.81473192</v>
      </c>
      <c r="DS615" s="9">
        <v>23.360623751728141</v>
      </c>
      <c r="DT615" s="9" t="s">
        <v>23</v>
      </c>
      <c r="DU615" s="14">
        <v>0</v>
      </c>
    </row>
    <row r="616" spans="1:125" ht="18" customHeight="1">
      <c r="A616" s="29">
        <v>615</v>
      </c>
      <c r="B616" s="29">
        <v>35</v>
      </c>
      <c r="C616" s="29">
        <v>1425</v>
      </c>
      <c r="D616" s="21">
        <v>41801</v>
      </c>
      <c r="E616" s="21">
        <v>41764</v>
      </c>
      <c r="F616" s="21">
        <v>41801</v>
      </c>
      <c r="G616" s="20" t="s">
        <v>4</v>
      </c>
      <c r="H616" s="20"/>
      <c r="I616" s="22">
        <v>6</v>
      </c>
      <c r="J616" s="20" t="s">
        <v>5</v>
      </c>
      <c r="K616" s="20"/>
      <c r="L616" s="20" t="s">
        <v>6</v>
      </c>
      <c r="M616" s="23"/>
      <c r="N616" s="23" t="s">
        <v>7</v>
      </c>
      <c r="O616" s="23"/>
      <c r="P616" s="24">
        <v>11.8</v>
      </c>
      <c r="Q616" s="24">
        <v>20.9</v>
      </c>
      <c r="R616" s="24">
        <v>24</v>
      </c>
      <c r="S616" s="24">
        <v>246.17</v>
      </c>
      <c r="T616" s="24">
        <v>1.78</v>
      </c>
      <c r="U616" s="24">
        <v>1080</v>
      </c>
      <c r="V616" s="24">
        <v>1920</v>
      </c>
      <c r="W616" s="24">
        <v>2.0739999999999998</v>
      </c>
      <c r="X616" s="23" t="s">
        <v>47</v>
      </c>
      <c r="Y616" s="23" t="s">
        <v>47</v>
      </c>
      <c r="Z616" s="24">
        <v>8423</v>
      </c>
      <c r="AA616" s="24">
        <v>60</v>
      </c>
      <c r="AB616" s="24">
        <v>170</v>
      </c>
      <c r="AC616" s="24">
        <v>160</v>
      </c>
      <c r="AD616" s="23" t="s">
        <v>203</v>
      </c>
      <c r="AE616" s="23" t="s">
        <v>11</v>
      </c>
      <c r="AF616" s="23" t="s">
        <v>11</v>
      </c>
      <c r="AG616" s="23"/>
      <c r="AH616" s="23"/>
      <c r="AI616" s="23" t="s">
        <v>12</v>
      </c>
      <c r="AJ616" s="23" t="s">
        <v>11</v>
      </c>
      <c r="AK616" s="23" t="s">
        <v>11</v>
      </c>
      <c r="AL616" s="23" t="s">
        <v>107</v>
      </c>
      <c r="AM616" s="23"/>
      <c r="AN616" s="23" t="s">
        <v>14</v>
      </c>
      <c r="AO616" s="23"/>
      <c r="AP616" s="23" t="s">
        <v>14</v>
      </c>
      <c r="AQ616" s="23"/>
      <c r="AR616" s="23"/>
      <c r="AS616" s="23" t="s">
        <v>107</v>
      </c>
      <c r="AT616" s="23"/>
      <c r="AU616" s="23" t="s">
        <v>14</v>
      </c>
      <c r="AV616" s="25"/>
      <c r="AW616" s="25"/>
      <c r="AX616" s="26">
        <v>24</v>
      </c>
      <c r="AY616" s="26">
        <v>246.17</v>
      </c>
      <c r="AZ616" s="25" t="s">
        <v>14</v>
      </c>
      <c r="BA616" s="25" t="s">
        <v>14</v>
      </c>
      <c r="BB616" s="23"/>
      <c r="BC616" s="23" t="s">
        <v>15</v>
      </c>
      <c r="BD616" s="23"/>
      <c r="BE616" s="23" t="s">
        <v>11</v>
      </c>
      <c r="BF616" s="23" t="s">
        <v>133</v>
      </c>
      <c r="BG616" s="23" t="s">
        <v>11</v>
      </c>
      <c r="BH616" s="23" t="s">
        <v>17</v>
      </c>
      <c r="BI616" s="23"/>
      <c r="BJ616" s="23"/>
      <c r="BK616" s="23" t="s">
        <v>11</v>
      </c>
      <c r="BL616" s="23" t="s">
        <v>11</v>
      </c>
      <c r="BM616" s="23"/>
      <c r="BN616" s="23"/>
      <c r="BO616" s="24">
        <v>9.1</v>
      </c>
      <c r="BP616" s="24">
        <v>383.5</v>
      </c>
      <c r="BQ616" s="24">
        <v>350</v>
      </c>
      <c r="BR616" s="24">
        <v>338.7</v>
      </c>
      <c r="BS616" s="24">
        <v>200.6</v>
      </c>
      <c r="BT616" s="23"/>
      <c r="BU616" s="23"/>
      <c r="BV616" s="24">
        <v>17.79</v>
      </c>
      <c r="BW616" s="24">
        <v>0.32</v>
      </c>
      <c r="BX616" s="23"/>
      <c r="BY616" s="24">
        <v>0.18</v>
      </c>
      <c r="BZ616" s="27">
        <v>0.32</v>
      </c>
      <c r="CA616" s="27">
        <v>0.18</v>
      </c>
      <c r="CB616" s="25"/>
      <c r="CC616" s="25"/>
      <c r="CD616" s="28">
        <v>17.77</v>
      </c>
      <c r="CE616" s="28">
        <v>0.33</v>
      </c>
      <c r="CF616" s="25"/>
      <c r="CG616" s="28">
        <v>0.18</v>
      </c>
      <c r="CH616" s="28">
        <v>23.21</v>
      </c>
      <c r="CI616" s="28">
        <v>1.2</v>
      </c>
      <c r="CJ616" s="28">
        <v>0.5</v>
      </c>
      <c r="CK616" s="25"/>
      <c r="CL616" s="25"/>
      <c r="CM616" s="28">
        <v>0.48</v>
      </c>
      <c r="CN616" s="25"/>
      <c r="CO616" s="28">
        <v>0</v>
      </c>
      <c r="CP616" s="30" t="s">
        <v>5</v>
      </c>
      <c r="CQ616" s="8">
        <f t="shared" si="100"/>
        <v>8425.0721046431318</v>
      </c>
      <c r="CR616" s="8">
        <f t="shared" si="101"/>
        <v>26</v>
      </c>
      <c r="CS616" s="8">
        <f t="shared" si="102"/>
        <v>2.5</v>
      </c>
      <c r="CT616" s="8">
        <f t="shared" si="103"/>
        <v>30</v>
      </c>
      <c r="CU616" s="8">
        <f t="shared" si="104"/>
        <v>300</v>
      </c>
      <c r="CV616" s="10">
        <f t="shared" si="105"/>
        <v>94406.194999999992</v>
      </c>
      <c r="CW616" s="10">
        <f t="shared" si="108"/>
        <v>94.406194999999997</v>
      </c>
      <c r="CX616" s="8" t="str">
        <f t="shared" si="106"/>
        <v>No</v>
      </c>
      <c r="CY616" s="30" t="s">
        <v>11</v>
      </c>
      <c r="CZ616" s="30" t="s">
        <v>11</v>
      </c>
      <c r="DA616" s="31" t="s">
        <v>11</v>
      </c>
      <c r="DB616" s="31" t="s">
        <v>11</v>
      </c>
      <c r="DC616" s="8" t="str">
        <f t="shared" si="107"/>
        <v>No</v>
      </c>
      <c r="DD616" s="8" t="s">
        <v>11</v>
      </c>
      <c r="DE616" s="30" t="s">
        <v>11</v>
      </c>
      <c r="DF616" s="10">
        <f t="shared" si="109"/>
        <v>56.366219999999998</v>
      </c>
      <c r="DG616" s="9">
        <f>IF(S616&lt;Monitors!$H$4,(S616*Monitors!$I$4)+Monitors!$J$4,IF(S616&lt;Monitors!$H$5,(S616*Monitors!$I$5)+Monitors!$J$5,IF(S616&lt;Monitors!$H$6,(S616*Monitors!$I$6)+Monitors!$J$6,IF(S616&lt;Monitors!$H$7,(Monitors!$I$7*S616)+Monitors!$J$7,IF(S616&lt;Monitors!$H$8,(S616*Monitors!$I$8)+Monitors!$J$8,IF(S616&lt;Monitors!$H$9,(S616*Monitors!$I$9)+Monitors!$J$9,IF(S616&lt;Monitors!$H$10,(S616*Monitors!$I$10)+Monitors!$J$10,IF(S616&lt;Monitors!$H$11,(S616*Monitors!$I$11)+Monitors!$J$11,Monitors!$J$12))))))))</f>
        <v>42.234000000000002</v>
      </c>
      <c r="DH616" s="10">
        <f>$DF616-(Monitors!$B$4*'All Data'!$W616)</f>
        <v>43.6526</v>
      </c>
      <c r="DI616" s="10">
        <f>IF($CX616="Yes",DH616-(Monitors!$E$4*(DG616+(Monitors!$B$4*'All Data'!$W616))),'All Data'!DH616)</f>
        <v>43.6526</v>
      </c>
      <c r="DJ616" s="10">
        <f>IF(DD616="Yes",'All Data'!DI616-(DG616*Monitors!$C$4),'All Data'!DI616)</f>
        <v>43.6526</v>
      </c>
      <c r="DK616" s="10">
        <f>IF($DE616="Yes",DJ616-(DG616*Monitors!$D$4),'All Data'!DJ616)</f>
        <v>43.6526</v>
      </c>
      <c r="DL616" s="10">
        <f>IF($CZ616="Yes",DK616-Monitors!$C$7,'All Data'!DK616)</f>
        <v>43.6526</v>
      </c>
      <c r="DM616" s="10">
        <f>IF($DA616="Yes",DL616-Monitors!$D$7,'All Data'!DL616)</f>
        <v>43.6526</v>
      </c>
      <c r="DN616" s="10">
        <f>IF(DB616="Yes",DM616-((DG616+(W616*Monitors!$B$4))*Monitors!$F$4),'All Data'!DM616)</f>
        <v>43.6526</v>
      </c>
      <c r="DO616" s="8" t="str">
        <f t="shared" si="110"/>
        <v>No</v>
      </c>
      <c r="DP616" s="10">
        <v>3.7762478000000002</v>
      </c>
      <c r="DQ616" s="10">
        <v>14.013752199999999</v>
      </c>
      <c r="DR616" s="10">
        <v>14.013752199999999</v>
      </c>
      <c r="DS616" s="9">
        <v>23.360623751728141</v>
      </c>
      <c r="DT616" s="9" t="s">
        <v>23</v>
      </c>
      <c r="DU616" s="14">
        <v>0</v>
      </c>
    </row>
    <row r="617" spans="1:125" ht="18" customHeight="1">
      <c r="A617" s="29">
        <v>616</v>
      </c>
      <c r="B617" s="29">
        <v>35</v>
      </c>
      <c r="C617" s="29">
        <v>725</v>
      </c>
      <c r="D617" s="21">
        <v>41397</v>
      </c>
      <c r="E617" s="21">
        <v>41378</v>
      </c>
      <c r="F617" s="21">
        <v>41414</v>
      </c>
      <c r="G617" s="20" t="s">
        <v>4</v>
      </c>
      <c r="H617" s="20"/>
      <c r="I617" s="22">
        <v>6</v>
      </c>
      <c r="J617" s="20" t="s">
        <v>5</v>
      </c>
      <c r="K617" s="20"/>
      <c r="L617" s="20" t="s">
        <v>6</v>
      </c>
      <c r="M617" s="23"/>
      <c r="N617" s="23" t="s">
        <v>7</v>
      </c>
      <c r="O617" s="23"/>
      <c r="P617" s="24">
        <v>118</v>
      </c>
      <c r="Q617" s="24">
        <v>209</v>
      </c>
      <c r="R617" s="24">
        <v>24</v>
      </c>
      <c r="S617" s="24">
        <v>246</v>
      </c>
      <c r="T617" s="24">
        <v>1.78</v>
      </c>
      <c r="U617" s="24">
        <v>1080</v>
      </c>
      <c r="V617" s="24">
        <v>1920</v>
      </c>
      <c r="W617" s="24">
        <v>2.0739999999999998</v>
      </c>
      <c r="X617" s="23" t="s">
        <v>47</v>
      </c>
      <c r="Y617" s="23" t="s">
        <v>47</v>
      </c>
      <c r="Z617" s="24">
        <v>8424</v>
      </c>
      <c r="AA617" s="24">
        <v>60</v>
      </c>
      <c r="AB617" s="24">
        <v>170</v>
      </c>
      <c r="AC617" s="24">
        <v>160</v>
      </c>
      <c r="AD617" s="23" t="s">
        <v>10</v>
      </c>
      <c r="AE617" s="23" t="s">
        <v>11</v>
      </c>
      <c r="AF617" s="23" t="s">
        <v>11</v>
      </c>
      <c r="AG617" s="23"/>
      <c r="AH617" s="23"/>
      <c r="AI617" s="23" t="s">
        <v>12</v>
      </c>
      <c r="AJ617" s="23" t="s">
        <v>11</v>
      </c>
      <c r="AK617" s="23" t="s">
        <v>11</v>
      </c>
      <c r="AL617" s="23" t="s">
        <v>51</v>
      </c>
      <c r="AM617" s="23"/>
      <c r="AN617" s="23" t="s">
        <v>14</v>
      </c>
      <c r="AO617" s="23"/>
      <c r="AP617" s="23" t="s">
        <v>14</v>
      </c>
      <c r="AQ617" s="23"/>
      <c r="AR617" s="23"/>
      <c r="AS617" s="23" t="s">
        <v>51</v>
      </c>
      <c r="AT617" s="23"/>
      <c r="AU617" s="23" t="s">
        <v>14</v>
      </c>
      <c r="AV617" s="25"/>
      <c r="AW617" s="25"/>
      <c r="AX617" s="26">
        <v>24</v>
      </c>
      <c r="AY617" s="26">
        <v>246</v>
      </c>
      <c r="AZ617" s="25" t="s">
        <v>14</v>
      </c>
      <c r="BA617" s="25" t="s">
        <v>14</v>
      </c>
      <c r="BB617" s="23"/>
      <c r="BC617" s="23" t="s">
        <v>15</v>
      </c>
      <c r="BD617" s="23"/>
      <c r="BE617" s="23" t="s">
        <v>11</v>
      </c>
      <c r="BF617" s="23" t="s">
        <v>77</v>
      </c>
      <c r="BG617" s="23" t="s">
        <v>11</v>
      </c>
      <c r="BH617" s="23" t="s">
        <v>17</v>
      </c>
      <c r="BI617" s="23"/>
      <c r="BJ617" s="23" t="s">
        <v>20</v>
      </c>
      <c r="BK617" s="23" t="s">
        <v>11</v>
      </c>
      <c r="BL617" s="23" t="s">
        <v>11</v>
      </c>
      <c r="BM617" s="23"/>
      <c r="BN617" s="23"/>
      <c r="BO617" s="24">
        <v>39</v>
      </c>
      <c r="BP617" s="24">
        <v>303.89999999999998</v>
      </c>
      <c r="BQ617" s="24">
        <v>301.39999999999998</v>
      </c>
      <c r="BR617" s="24">
        <v>303.5</v>
      </c>
      <c r="BS617" s="24">
        <v>201.1</v>
      </c>
      <c r="BT617" s="23"/>
      <c r="BU617" s="23"/>
      <c r="BV617" s="24">
        <v>17.809999999999999</v>
      </c>
      <c r="BW617" s="24">
        <v>0.23</v>
      </c>
      <c r="BX617" s="23"/>
      <c r="BY617" s="24">
        <v>0.13</v>
      </c>
      <c r="BZ617" s="27">
        <v>0.23</v>
      </c>
      <c r="CA617" s="27">
        <v>0.13</v>
      </c>
      <c r="CB617" s="25"/>
      <c r="CC617" s="25"/>
      <c r="CD617" s="28">
        <v>17.45</v>
      </c>
      <c r="CE617" s="28">
        <v>0.25</v>
      </c>
      <c r="CF617" s="25"/>
      <c r="CG617" s="28">
        <v>0.17</v>
      </c>
      <c r="CH617" s="28">
        <v>23.2</v>
      </c>
      <c r="CI617" s="28">
        <v>0.5</v>
      </c>
      <c r="CJ617" s="28">
        <v>0.5</v>
      </c>
      <c r="CK617" s="25"/>
      <c r="CL617" s="25"/>
      <c r="CM617" s="28">
        <v>0.52</v>
      </c>
      <c r="CN617" s="25"/>
      <c r="CO617" s="28">
        <v>0</v>
      </c>
      <c r="CP617" s="30" t="s">
        <v>5</v>
      </c>
      <c r="CQ617" s="8">
        <f t="shared" si="100"/>
        <v>8430.8943089430886</v>
      </c>
      <c r="CR617" s="8">
        <f t="shared" si="101"/>
        <v>26</v>
      </c>
      <c r="CS617" s="8">
        <f t="shared" si="102"/>
        <v>2.5</v>
      </c>
      <c r="CT617" s="8">
        <f t="shared" si="103"/>
        <v>30</v>
      </c>
      <c r="CU617" s="8">
        <f t="shared" si="104"/>
        <v>300</v>
      </c>
      <c r="CV617" s="10">
        <f t="shared" si="105"/>
        <v>74759.399999999994</v>
      </c>
      <c r="CW617" s="10">
        <f t="shared" si="108"/>
        <v>74.759399999999999</v>
      </c>
      <c r="CX617" s="8" t="str">
        <f t="shared" si="106"/>
        <v>No</v>
      </c>
      <c r="CY617" s="30" t="s">
        <v>11</v>
      </c>
      <c r="CZ617" s="30" t="s">
        <v>11</v>
      </c>
      <c r="DA617" s="31" t="s">
        <v>11</v>
      </c>
      <c r="DB617" s="31" t="s">
        <v>11</v>
      </c>
      <c r="DC617" s="8" t="str">
        <f t="shared" si="107"/>
        <v>No</v>
      </c>
      <c r="DD617" s="8" t="s">
        <v>11</v>
      </c>
      <c r="DE617" s="30" t="s">
        <v>11</v>
      </c>
      <c r="DF617" s="10">
        <f t="shared" si="109"/>
        <v>55.915079999999996</v>
      </c>
      <c r="DG617" s="9">
        <f>IF(S617&lt;Monitors!$H$4,(S617*Monitors!$I$4)+Monitors!$J$4,IF(S617&lt;Monitors!$H$5,(S617*Monitors!$I$5)+Monitors!$J$5,IF(S617&lt;Monitors!$H$6,(S617*Monitors!$I$6)+Monitors!$J$6,IF(S617&lt;Monitors!$H$7,(Monitors!$I$7*S617)+Monitors!$J$7,IF(S617&lt;Monitors!$H$8,(S617*Monitors!$I$8)+Monitors!$J$8,IF(S617&lt;Monitors!$H$9,(S617*Monitors!$I$9)+Monitors!$J$9,IF(S617&lt;Monitors!$H$10,(S617*Monitors!$I$10)+Monitors!$J$10,IF(S617&lt;Monitors!$H$11,(S617*Monitors!$I$11)+Monitors!$J$11,Monitors!$J$12))))))))</f>
        <v>42.2</v>
      </c>
      <c r="DH617" s="10">
        <f>$DF617-(Monitors!$B$4*'All Data'!$W617)</f>
        <v>43.201459999999997</v>
      </c>
      <c r="DI617" s="10">
        <f>IF($CX617="Yes",DH617-(Monitors!$E$4*(DG617+(Monitors!$B$4*'All Data'!$W617))),'All Data'!DH617)</f>
        <v>43.201459999999997</v>
      </c>
      <c r="DJ617" s="10">
        <f>IF(DD617="Yes",'All Data'!DI617-(DG617*Monitors!$C$4),'All Data'!DI617)</f>
        <v>43.201459999999997</v>
      </c>
      <c r="DK617" s="10">
        <f>IF($DE617="Yes",DJ617-(DG617*Monitors!$D$4),'All Data'!DJ617)</f>
        <v>43.201459999999997</v>
      </c>
      <c r="DL617" s="10">
        <f>IF($CZ617="Yes",DK617-Monitors!$C$7,'All Data'!DK617)</f>
        <v>43.201459999999997</v>
      </c>
      <c r="DM617" s="10">
        <f>IF($DA617="Yes",DL617-Monitors!$D$7,'All Data'!DL617)</f>
        <v>43.201459999999997</v>
      </c>
      <c r="DN617" s="10">
        <f>IF(DB617="Yes",DM617-((DG617+(W617*Monitors!$B$4))*Monitors!$F$4),'All Data'!DM617)</f>
        <v>43.201459999999997</v>
      </c>
      <c r="DO617" s="8" t="str">
        <f t="shared" si="110"/>
        <v>No</v>
      </c>
      <c r="DP617" s="10">
        <v>2.9903759999999999</v>
      </c>
      <c r="DQ617" s="10">
        <v>14.819623999999999</v>
      </c>
      <c r="DR617" s="10">
        <v>14.819623999999999</v>
      </c>
      <c r="DS617" s="9">
        <v>23.344783884702462</v>
      </c>
      <c r="DT617" s="9" t="s">
        <v>23</v>
      </c>
      <c r="DU617" s="14">
        <v>0</v>
      </c>
    </row>
    <row r="618" spans="1:125" ht="18" customHeight="1">
      <c r="A618" s="29">
        <v>617</v>
      </c>
      <c r="B618" s="29">
        <v>24</v>
      </c>
      <c r="C618" s="29">
        <v>542</v>
      </c>
      <c r="D618" s="21">
        <v>41358</v>
      </c>
      <c r="E618" s="21">
        <v>41396</v>
      </c>
      <c r="F618" s="21">
        <v>41410</v>
      </c>
      <c r="G618" s="20" t="s">
        <v>4</v>
      </c>
      <c r="H618" s="20" t="s">
        <v>26</v>
      </c>
      <c r="I618" s="22">
        <v>6</v>
      </c>
      <c r="J618" s="20" t="s">
        <v>5</v>
      </c>
      <c r="K618" s="20" t="s">
        <v>26</v>
      </c>
      <c r="L618" s="20" t="s">
        <v>27</v>
      </c>
      <c r="M618" s="23" t="s">
        <v>27</v>
      </c>
      <c r="N618" s="23" t="s">
        <v>7</v>
      </c>
      <c r="O618" s="23" t="s">
        <v>26</v>
      </c>
      <c r="P618" s="24">
        <v>10.5</v>
      </c>
      <c r="Q618" s="24">
        <v>18.7</v>
      </c>
      <c r="R618" s="24">
        <v>21.5</v>
      </c>
      <c r="S618" s="24">
        <v>197.52</v>
      </c>
      <c r="T618" s="24">
        <v>1.78</v>
      </c>
      <c r="U618" s="24">
        <v>1080</v>
      </c>
      <c r="V618" s="24">
        <v>1920</v>
      </c>
      <c r="W618" s="24">
        <v>2.0739999999999998</v>
      </c>
      <c r="X618" s="23" t="s">
        <v>47</v>
      </c>
      <c r="Y618" s="23" t="s">
        <v>47</v>
      </c>
      <c r="Z618" s="24">
        <v>10498</v>
      </c>
      <c r="AA618" s="24">
        <v>60</v>
      </c>
      <c r="AB618" s="24">
        <v>160</v>
      </c>
      <c r="AC618" s="24">
        <v>150</v>
      </c>
      <c r="AD618" s="23" t="s">
        <v>73</v>
      </c>
      <c r="AE618" s="23" t="s">
        <v>23</v>
      </c>
      <c r="AF618" s="23" t="s">
        <v>11</v>
      </c>
      <c r="AG618" s="23" t="s">
        <v>26</v>
      </c>
      <c r="AH618" s="23" t="s">
        <v>26</v>
      </c>
      <c r="AI618" s="23" t="s">
        <v>57</v>
      </c>
      <c r="AJ618" s="23" t="s">
        <v>23</v>
      </c>
      <c r="AK618" s="23" t="s">
        <v>23</v>
      </c>
      <c r="AL618" s="23" t="s">
        <v>24</v>
      </c>
      <c r="AM618" s="23" t="s">
        <v>14</v>
      </c>
      <c r="AN618" s="23" t="s">
        <v>14</v>
      </c>
      <c r="AO618" s="23" t="s">
        <v>26</v>
      </c>
      <c r="AP618" s="23" t="s">
        <v>14</v>
      </c>
      <c r="AQ618" s="23" t="s">
        <v>26</v>
      </c>
      <c r="AR618" s="23"/>
      <c r="AS618" s="23" t="s">
        <v>24</v>
      </c>
      <c r="AT618" s="23" t="s">
        <v>14</v>
      </c>
      <c r="AU618" s="23" t="s">
        <v>14</v>
      </c>
      <c r="AV618" s="25" t="s">
        <v>26</v>
      </c>
      <c r="AW618" s="25" t="s">
        <v>26</v>
      </c>
      <c r="AX618" s="26">
        <v>21.5</v>
      </c>
      <c r="AY618" s="26">
        <v>197.52</v>
      </c>
      <c r="AZ618" s="25" t="s">
        <v>14</v>
      </c>
      <c r="BA618" s="25" t="s">
        <v>14</v>
      </c>
      <c r="BB618" s="23" t="s">
        <v>26</v>
      </c>
      <c r="BC618" s="23" t="s">
        <v>15</v>
      </c>
      <c r="BD618" s="23" t="s">
        <v>26</v>
      </c>
      <c r="BE618" s="23" t="s">
        <v>11</v>
      </c>
      <c r="BF618" s="23" t="s">
        <v>850</v>
      </c>
      <c r="BG618" s="23" t="s">
        <v>11</v>
      </c>
      <c r="BH618" s="23" t="s">
        <v>17</v>
      </c>
      <c r="BI618" s="23" t="s">
        <v>26</v>
      </c>
      <c r="BJ618" s="23"/>
      <c r="BK618" s="23" t="s">
        <v>11</v>
      </c>
      <c r="BL618" s="23" t="s">
        <v>11</v>
      </c>
      <c r="BM618" s="23" t="s">
        <v>11</v>
      </c>
      <c r="BN618" s="23"/>
      <c r="BO618" s="24">
        <v>20</v>
      </c>
      <c r="BP618" s="24">
        <v>197</v>
      </c>
      <c r="BQ618" s="24">
        <v>171</v>
      </c>
      <c r="BR618" s="24">
        <v>176</v>
      </c>
      <c r="BS618" s="24">
        <v>179</v>
      </c>
      <c r="BT618" s="23"/>
      <c r="BU618" s="23"/>
      <c r="BV618" s="24">
        <v>9.9</v>
      </c>
      <c r="BW618" s="24">
        <v>0.26</v>
      </c>
      <c r="BX618" s="23"/>
      <c r="BY618" s="24">
        <v>0.26</v>
      </c>
      <c r="BZ618" s="27">
        <v>0.26</v>
      </c>
      <c r="CA618" s="27">
        <v>0.26</v>
      </c>
      <c r="CB618" s="25"/>
      <c r="CC618" s="25"/>
      <c r="CD618" s="28">
        <v>11.4</v>
      </c>
      <c r="CE618" s="28">
        <v>0.34</v>
      </c>
      <c r="CF618" s="25"/>
      <c r="CG618" s="28">
        <v>0.34</v>
      </c>
      <c r="CH618" s="28">
        <v>21.08</v>
      </c>
      <c r="CI618" s="28">
        <v>0.5</v>
      </c>
      <c r="CJ618" s="28">
        <v>0.5</v>
      </c>
      <c r="CK618" s="28">
        <v>0</v>
      </c>
      <c r="CL618" s="28">
        <v>0</v>
      </c>
      <c r="CM618" s="28">
        <v>0.5</v>
      </c>
      <c r="CN618" s="25"/>
      <c r="CO618" s="28">
        <v>0</v>
      </c>
      <c r="CP618" s="30" t="s">
        <v>5</v>
      </c>
      <c r="CQ618" s="8">
        <f t="shared" si="100"/>
        <v>10500.202511138112</v>
      </c>
      <c r="CR618" s="8">
        <f t="shared" si="101"/>
        <v>22</v>
      </c>
      <c r="CS618" s="8">
        <f t="shared" si="102"/>
        <v>2.5</v>
      </c>
      <c r="CT618" s="8">
        <f t="shared" si="103"/>
        <v>30</v>
      </c>
      <c r="CU618" s="8">
        <f t="shared" si="104"/>
        <v>100</v>
      </c>
      <c r="CV618" s="10">
        <f t="shared" si="105"/>
        <v>38911.440000000002</v>
      </c>
      <c r="CW618" s="10">
        <f t="shared" si="108"/>
        <v>38.911439999999999</v>
      </c>
      <c r="CX618" s="8" t="str">
        <f t="shared" si="106"/>
        <v>No</v>
      </c>
      <c r="CY618" s="30" t="s">
        <v>11</v>
      </c>
      <c r="CZ618" s="30" t="s">
        <v>11</v>
      </c>
      <c r="DA618" s="31" t="s">
        <v>11</v>
      </c>
      <c r="DB618" s="31" t="s">
        <v>11</v>
      </c>
      <c r="DC618" s="8" t="str">
        <f t="shared" si="107"/>
        <v>No</v>
      </c>
      <c r="DD618" s="8" t="s">
        <v>11</v>
      </c>
      <c r="DE618" s="30" t="s">
        <v>11</v>
      </c>
      <c r="DF618" s="10">
        <f t="shared" si="109"/>
        <v>31.833839999999999</v>
      </c>
      <c r="DG618" s="9">
        <f>IF(S618&lt;Monitors!$H$4,(S618*Monitors!$I$4)+Monitors!$J$4,IF(S618&lt;Monitors!$H$5,(S618*Monitors!$I$5)+Monitors!$J$5,IF(S618&lt;Monitors!$H$6,(S618*Monitors!$I$6)+Monitors!$J$6,IF(S618&lt;Monitors!$H$7,(Monitors!$I$7*S618)+Monitors!$J$7,IF(S618&lt;Monitors!$H$8,(S618*Monitors!$I$8)+Monitors!$J$8,IF(S618&lt;Monitors!$H$9,(S618*Monitors!$I$9)+Monitors!$J$9,IF(S618&lt;Monitors!$H$10,(S618*Monitors!$I$10)+Monitors!$J$10,IF(S618&lt;Monitors!$H$11,(S618*Monitors!$I$11)+Monitors!$J$11,Monitors!$J$12))))))))</f>
        <v>37.875999999999998</v>
      </c>
      <c r="DH618" s="10">
        <f>$DF618-(Monitors!$B$4*'All Data'!$W618)</f>
        <v>19.12022</v>
      </c>
      <c r="DI618" s="10">
        <f>IF($CX618="Yes",DH618-(Monitors!$E$4*(DG618+(Monitors!$B$4*'All Data'!$W618))),'All Data'!DH618)</f>
        <v>19.12022</v>
      </c>
      <c r="DJ618" s="10">
        <f>IF(DD618="Yes",'All Data'!DI618-(DG618*Monitors!$C$4),'All Data'!DI618)</f>
        <v>19.12022</v>
      </c>
      <c r="DK618" s="10">
        <f>IF($DE618="Yes",DJ618-(DG618*Monitors!$D$4),'All Data'!DJ618)</f>
        <v>19.12022</v>
      </c>
      <c r="DL618" s="10">
        <f>IF($CZ618="Yes",DK618-Monitors!$C$7,'All Data'!DK618)</f>
        <v>19.12022</v>
      </c>
      <c r="DM618" s="10">
        <f>IF($DA618="Yes",DL618-Monitors!$D$7,'All Data'!DL618)</f>
        <v>19.12022</v>
      </c>
      <c r="DN618" s="10">
        <f>IF(DB618="Yes",DM618-((DG618+(W618*Monitors!$B$4))*Monitors!$F$4),'All Data'!DM618)</f>
        <v>19.12022</v>
      </c>
      <c r="DO618" s="8" t="str">
        <f t="shared" si="110"/>
        <v>Yes</v>
      </c>
      <c r="DP618" s="10">
        <v>1.5564576000000003</v>
      </c>
      <c r="DQ618" s="10">
        <v>8.3435424000000005</v>
      </c>
      <c r="DR618" s="10">
        <v>8.3435424000000005</v>
      </c>
      <c r="DS618" s="9">
        <v>18.804145421971299</v>
      </c>
      <c r="DT618" s="9" t="s">
        <v>23</v>
      </c>
      <c r="DU618" s="14">
        <v>0</v>
      </c>
    </row>
    <row r="619" spans="1:125" ht="18" customHeight="1">
      <c r="A619" s="29">
        <v>618</v>
      </c>
      <c r="B619" s="29">
        <v>24</v>
      </c>
      <c r="C619" s="29">
        <v>114</v>
      </c>
      <c r="D619" s="21">
        <v>41923</v>
      </c>
      <c r="E619" s="21">
        <v>41926</v>
      </c>
      <c r="F619" s="21">
        <v>41927</v>
      </c>
      <c r="G619" s="20" t="s">
        <v>4</v>
      </c>
      <c r="H619" s="20" t="s">
        <v>26</v>
      </c>
      <c r="I619" s="22">
        <v>6</v>
      </c>
      <c r="J619" s="20" t="s">
        <v>5</v>
      </c>
      <c r="K619" s="20" t="s">
        <v>26</v>
      </c>
      <c r="L619" s="20" t="s">
        <v>27</v>
      </c>
      <c r="M619" s="23" t="s">
        <v>27</v>
      </c>
      <c r="N619" s="23" t="s">
        <v>7</v>
      </c>
      <c r="O619" s="23" t="s">
        <v>26</v>
      </c>
      <c r="P619" s="24">
        <v>10.6</v>
      </c>
      <c r="Q619" s="24">
        <v>18.8</v>
      </c>
      <c r="R619" s="24">
        <v>21.5</v>
      </c>
      <c r="S619" s="24">
        <v>198.08</v>
      </c>
      <c r="T619" s="24">
        <v>1.78</v>
      </c>
      <c r="U619" s="24">
        <v>1080</v>
      </c>
      <c r="V619" s="24">
        <v>1920</v>
      </c>
      <c r="W619" s="24">
        <v>2.0739999999999998</v>
      </c>
      <c r="X619" s="23" t="s">
        <v>47</v>
      </c>
      <c r="Y619" s="23" t="s">
        <v>47</v>
      </c>
      <c r="Z619" s="24">
        <v>10469</v>
      </c>
      <c r="AA619" s="24">
        <v>60</v>
      </c>
      <c r="AB619" s="24">
        <v>170</v>
      </c>
      <c r="AC619" s="24">
        <v>160</v>
      </c>
      <c r="AD619" s="23" t="s">
        <v>28</v>
      </c>
      <c r="AE619" s="23" t="s">
        <v>23</v>
      </c>
      <c r="AF619" s="23" t="s">
        <v>11</v>
      </c>
      <c r="AG619" s="23"/>
      <c r="AH619" s="23"/>
      <c r="AI619" s="23" t="s">
        <v>12</v>
      </c>
      <c r="AJ619" s="23" t="s">
        <v>23</v>
      </c>
      <c r="AK619" s="23" t="s">
        <v>23</v>
      </c>
      <c r="AL619" s="23" t="s">
        <v>114</v>
      </c>
      <c r="AM619" s="23" t="s">
        <v>26</v>
      </c>
      <c r="AN619" s="23" t="s">
        <v>14</v>
      </c>
      <c r="AO619" s="23" t="s">
        <v>26</v>
      </c>
      <c r="AP619" s="23" t="s">
        <v>36</v>
      </c>
      <c r="AQ619" s="23" t="s">
        <v>26</v>
      </c>
      <c r="AR619" s="23"/>
      <c r="AS619" s="23" t="s">
        <v>114</v>
      </c>
      <c r="AT619" s="23" t="s">
        <v>26</v>
      </c>
      <c r="AU619" s="23" t="s">
        <v>14</v>
      </c>
      <c r="AV619" s="25" t="s">
        <v>26</v>
      </c>
      <c r="AW619" s="25" t="s">
        <v>26</v>
      </c>
      <c r="AX619" s="26">
        <v>21.5</v>
      </c>
      <c r="AY619" s="26">
        <v>198.08</v>
      </c>
      <c r="AZ619" s="25" t="s">
        <v>14</v>
      </c>
      <c r="BA619" s="25" t="s">
        <v>14</v>
      </c>
      <c r="BB619" s="23" t="s">
        <v>26</v>
      </c>
      <c r="BC619" s="23" t="s">
        <v>15</v>
      </c>
      <c r="BD619" s="23" t="s">
        <v>26</v>
      </c>
      <c r="BE619" s="23" t="s">
        <v>11</v>
      </c>
      <c r="BF619" s="23" t="s">
        <v>786</v>
      </c>
      <c r="BG619" s="23" t="s">
        <v>11</v>
      </c>
      <c r="BH619" s="23" t="s">
        <v>17</v>
      </c>
      <c r="BI619" s="23" t="s">
        <v>26</v>
      </c>
      <c r="BJ619" s="23"/>
      <c r="BK619" s="23" t="s">
        <v>11</v>
      </c>
      <c r="BL619" s="23" t="s">
        <v>11</v>
      </c>
      <c r="BM619" s="23" t="s">
        <v>11</v>
      </c>
      <c r="BN619" s="23"/>
      <c r="BO619" s="24">
        <v>16.3</v>
      </c>
      <c r="BP619" s="24">
        <v>210.1</v>
      </c>
      <c r="BQ619" s="24">
        <v>250</v>
      </c>
      <c r="BR619" s="24">
        <v>197</v>
      </c>
      <c r="BS619" s="24">
        <v>200</v>
      </c>
      <c r="BT619" s="23"/>
      <c r="BU619" s="23"/>
      <c r="BV619" s="24">
        <v>17.850000000000001</v>
      </c>
      <c r="BW619" s="24">
        <v>0.25</v>
      </c>
      <c r="BX619" s="23"/>
      <c r="BY619" s="24">
        <v>0.21</v>
      </c>
      <c r="BZ619" s="27">
        <v>0.25</v>
      </c>
      <c r="CA619" s="27">
        <v>0.21</v>
      </c>
      <c r="CB619" s="25"/>
      <c r="CC619" s="25"/>
      <c r="CD619" s="28">
        <v>17.89</v>
      </c>
      <c r="CE619" s="28">
        <v>0.28000000000000003</v>
      </c>
      <c r="CF619" s="25"/>
      <c r="CG619" s="28">
        <v>0.24</v>
      </c>
      <c r="CH619" s="28">
        <v>21.09</v>
      </c>
      <c r="CI619" s="28">
        <v>0.5</v>
      </c>
      <c r="CJ619" s="28">
        <v>0.5</v>
      </c>
      <c r="CK619" s="28">
        <v>0</v>
      </c>
      <c r="CL619" s="28">
        <v>0</v>
      </c>
      <c r="CM619" s="28">
        <v>0.5</v>
      </c>
      <c r="CN619" s="25"/>
      <c r="CO619" s="28">
        <v>0</v>
      </c>
      <c r="CP619" s="30" t="s">
        <v>5</v>
      </c>
      <c r="CQ619" s="8">
        <f t="shared" si="100"/>
        <v>10470.516962843294</v>
      </c>
      <c r="CR619" s="8">
        <f t="shared" si="101"/>
        <v>22</v>
      </c>
      <c r="CS619" s="8">
        <f t="shared" si="102"/>
        <v>2.5</v>
      </c>
      <c r="CT619" s="8">
        <f t="shared" si="103"/>
        <v>30</v>
      </c>
      <c r="CU619" s="8">
        <f t="shared" si="104"/>
        <v>200</v>
      </c>
      <c r="CV619" s="10">
        <f t="shared" si="105"/>
        <v>41616.608</v>
      </c>
      <c r="CW619" s="10">
        <f t="shared" si="108"/>
        <v>41.616607999999999</v>
      </c>
      <c r="CX619" s="8" t="str">
        <f t="shared" si="106"/>
        <v>No</v>
      </c>
      <c r="CY619" s="30" t="s">
        <v>11</v>
      </c>
      <c r="CZ619" s="30" t="s">
        <v>11</v>
      </c>
      <c r="DA619" s="31" t="s">
        <v>11</v>
      </c>
      <c r="DB619" s="31" t="s">
        <v>11</v>
      </c>
      <c r="DC619" s="8" t="str">
        <f t="shared" si="107"/>
        <v>No</v>
      </c>
      <c r="DD619" s="8" t="s">
        <v>11</v>
      </c>
      <c r="DE619" s="30" t="s">
        <v>11</v>
      </c>
      <c r="DF619" s="10">
        <f t="shared" si="109"/>
        <v>56.151600000000002</v>
      </c>
      <c r="DG619" s="9">
        <f>IF(S619&lt;Monitors!$H$4,(S619*Monitors!$I$4)+Monitors!$J$4,IF(S619&lt;Monitors!$H$5,(S619*Monitors!$I$5)+Monitors!$J$5,IF(S619&lt;Monitors!$H$6,(S619*Monitors!$I$6)+Monitors!$J$6,IF(S619&lt;Monitors!$H$7,(Monitors!$I$7*S619)+Monitors!$J$7,IF(S619&lt;Monitors!$H$8,(S619*Monitors!$I$8)+Monitors!$J$8,IF(S619&lt;Monitors!$H$9,(S619*Monitors!$I$9)+Monitors!$J$9,IF(S619&lt;Monitors!$H$10,(S619*Monitors!$I$10)+Monitors!$J$10,IF(S619&lt;Monitors!$H$11,(S619*Monitors!$I$11)+Monitors!$J$11,Monitors!$J$12))))))))</f>
        <v>37.903999999999996</v>
      </c>
      <c r="DH619" s="10">
        <f>$DF619-(Monitors!$B$4*'All Data'!$W619)</f>
        <v>43.437980000000003</v>
      </c>
      <c r="DI619" s="10">
        <f>IF($CX619="Yes",DH619-(Monitors!$E$4*(DG619+(Monitors!$B$4*'All Data'!$W619))),'All Data'!DH619)</f>
        <v>43.437980000000003</v>
      </c>
      <c r="DJ619" s="10">
        <f>IF(DD619="Yes",'All Data'!DI619-(DG619*Monitors!$C$4),'All Data'!DI619)</f>
        <v>43.437980000000003</v>
      </c>
      <c r="DK619" s="10">
        <f>IF($DE619="Yes",DJ619-(DG619*Monitors!$D$4),'All Data'!DJ619)</f>
        <v>43.437980000000003</v>
      </c>
      <c r="DL619" s="10">
        <f>IF($CZ619="Yes",DK619-Monitors!$C$7,'All Data'!DK619)</f>
        <v>43.437980000000003</v>
      </c>
      <c r="DM619" s="10">
        <f>IF($DA619="Yes",DL619-Monitors!$D$7,'All Data'!DL619)</f>
        <v>43.437980000000003</v>
      </c>
      <c r="DN619" s="10">
        <f>IF(DB619="Yes",DM619-((DG619+(W619*Monitors!$B$4))*Monitors!$F$4),'All Data'!DM619)</f>
        <v>43.437980000000003</v>
      </c>
      <c r="DO619" s="8" t="str">
        <f t="shared" si="110"/>
        <v>No</v>
      </c>
      <c r="DP619" s="10">
        <v>1.6646643200000002</v>
      </c>
      <c r="DQ619" s="10">
        <v>16.185335680000001</v>
      </c>
      <c r="DR619" s="10">
        <v>16.185335680000001</v>
      </c>
      <c r="DS619" s="9">
        <v>18.856837669479766</v>
      </c>
      <c r="DT619" s="9" t="s">
        <v>23</v>
      </c>
      <c r="DU619" s="14">
        <v>0</v>
      </c>
    </row>
    <row r="620" spans="1:125" ht="18" customHeight="1">
      <c r="A620" s="29">
        <v>619</v>
      </c>
      <c r="B620" s="29">
        <v>21</v>
      </c>
      <c r="C620" s="29">
        <v>339</v>
      </c>
      <c r="D620" s="21">
        <v>41925</v>
      </c>
      <c r="E620" s="21">
        <v>42052</v>
      </c>
      <c r="F620" s="21">
        <v>42067</v>
      </c>
      <c r="G620" s="20" t="s">
        <v>233</v>
      </c>
      <c r="H620" s="20" t="s">
        <v>26</v>
      </c>
      <c r="I620" s="22">
        <v>6</v>
      </c>
      <c r="J620" s="20" t="s">
        <v>5</v>
      </c>
      <c r="K620" s="20" t="s">
        <v>26</v>
      </c>
      <c r="L620" s="20" t="s">
        <v>49</v>
      </c>
      <c r="M620" s="23" t="s">
        <v>26</v>
      </c>
      <c r="N620" s="23" t="s">
        <v>7</v>
      </c>
      <c r="O620" s="23" t="s">
        <v>26</v>
      </c>
      <c r="P620" s="24">
        <v>13.2</v>
      </c>
      <c r="Q620" s="24">
        <v>23.6</v>
      </c>
      <c r="R620" s="24">
        <v>27</v>
      </c>
      <c r="S620" s="24">
        <v>311.7</v>
      </c>
      <c r="T620" s="24">
        <v>1.78</v>
      </c>
      <c r="U620" s="24">
        <v>1080</v>
      </c>
      <c r="V620" s="24">
        <v>1920</v>
      </c>
      <c r="W620" s="24">
        <v>2.0739999999999998</v>
      </c>
      <c r="X620" s="23" t="s">
        <v>47</v>
      </c>
      <c r="Y620" s="23" t="s">
        <v>47</v>
      </c>
      <c r="Z620" s="24">
        <v>6654</v>
      </c>
      <c r="AA620" s="24">
        <v>60</v>
      </c>
      <c r="AB620" s="24">
        <v>160</v>
      </c>
      <c r="AC620" s="24">
        <v>160</v>
      </c>
      <c r="AD620" s="23" t="s">
        <v>300</v>
      </c>
      <c r="AE620" s="23" t="s">
        <v>23</v>
      </c>
      <c r="AF620" s="23" t="s">
        <v>11</v>
      </c>
      <c r="AG620" s="23" t="s">
        <v>26</v>
      </c>
      <c r="AH620" s="23" t="s">
        <v>26</v>
      </c>
      <c r="AI620" s="23" t="s">
        <v>12</v>
      </c>
      <c r="AJ620" s="23" t="s">
        <v>23</v>
      </c>
      <c r="AK620" s="23" t="s">
        <v>23</v>
      </c>
      <c r="AL620" s="23" t="s">
        <v>114</v>
      </c>
      <c r="AM620" s="23" t="s">
        <v>26</v>
      </c>
      <c r="AN620" s="23" t="s">
        <v>14</v>
      </c>
      <c r="AO620" s="23" t="s">
        <v>26</v>
      </c>
      <c r="AP620" s="23" t="s">
        <v>36</v>
      </c>
      <c r="AQ620" s="23" t="s">
        <v>26</v>
      </c>
      <c r="AR620" s="23"/>
      <c r="AS620" s="23" t="s">
        <v>114</v>
      </c>
      <c r="AT620" s="23" t="s">
        <v>26</v>
      </c>
      <c r="AU620" s="23" t="s">
        <v>14</v>
      </c>
      <c r="AV620" s="25" t="s">
        <v>26</v>
      </c>
      <c r="AW620" s="25" t="s">
        <v>26</v>
      </c>
      <c r="AX620" s="26">
        <v>27</v>
      </c>
      <c r="AY620" s="26">
        <v>311.7</v>
      </c>
      <c r="AZ620" s="25" t="s">
        <v>14</v>
      </c>
      <c r="BA620" s="25" t="s">
        <v>14</v>
      </c>
      <c r="BB620" s="23" t="s">
        <v>26</v>
      </c>
      <c r="BC620" s="23" t="s">
        <v>15</v>
      </c>
      <c r="BD620" s="23" t="s">
        <v>26</v>
      </c>
      <c r="BE620" s="23" t="s">
        <v>11</v>
      </c>
      <c r="BF620" s="23" t="s">
        <v>185</v>
      </c>
      <c r="BG620" s="23" t="s">
        <v>11</v>
      </c>
      <c r="BH620" s="23" t="s">
        <v>17</v>
      </c>
      <c r="BI620" s="23" t="s">
        <v>26</v>
      </c>
      <c r="BJ620" s="23"/>
      <c r="BK620" s="23" t="s">
        <v>11</v>
      </c>
      <c r="BL620" s="23" t="s">
        <v>11</v>
      </c>
      <c r="BM620" s="23" t="s">
        <v>11</v>
      </c>
      <c r="BN620" s="23"/>
      <c r="BO620" s="24">
        <v>0</v>
      </c>
      <c r="BP620" s="24">
        <v>300</v>
      </c>
      <c r="BQ620" s="24">
        <v>297.2</v>
      </c>
      <c r="BR620" s="24">
        <v>270</v>
      </c>
      <c r="BS620" s="24">
        <v>200</v>
      </c>
      <c r="BT620" s="23"/>
      <c r="BU620" s="23"/>
      <c r="BV620" s="24">
        <v>17.850000000000001</v>
      </c>
      <c r="BW620" s="24">
        <v>0.3</v>
      </c>
      <c r="BX620" s="23"/>
      <c r="BY620" s="24">
        <v>0.26</v>
      </c>
      <c r="BZ620" s="27">
        <v>0.3</v>
      </c>
      <c r="CA620" s="27">
        <v>0.26</v>
      </c>
      <c r="CB620" s="25"/>
      <c r="CC620" s="25"/>
      <c r="CD620" s="28">
        <v>17.86</v>
      </c>
      <c r="CE620" s="28">
        <v>0.31</v>
      </c>
      <c r="CF620" s="25"/>
      <c r="CG620" s="28">
        <v>0.27</v>
      </c>
      <c r="CH620" s="28">
        <v>29.11</v>
      </c>
      <c r="CI620" s="28">
        <v>0.5</v>
      </c>
      <c r="CJ620" s="28">
        <v>0.5</v>
      </c>
      <c r="CK620" s="28">
        <v>0</v>
      </c>
      <c r="CL620" s="28">
        <v>0</v>
      </c>
      <c r="CM620" s="28">
        <v>0.5</v>
      </c>
      <c r="CN620" s="25"/>
      <c r="CO620" s="28">
        <v>0</v>
      </c>
      <c r="CP620" s="30" t="s">
        <v>5</v>
      </c>
      <c r="CQ620" s="8">
        <f t="shared" si="100"/>
        <v>6653.833814565287</v>
      </c>
      <c r="CR620" s="8">
        <f t="shared" si="101"/>
        <v>28</v>
      </c>
      <c r="CS620" s="8">
        <f t="shared" si="102"/>
        <v>2.5</v>
      </c>
      <c r="CT620" s="8">
        <f t="shared" si="103"/>
        <v>30</v>
      </c>
      <c r="CU620" s="8">
        <f t="shared" si="104"/>
        <v>300</v>
      </c>
      <c r="CV620" s="10">
        <f t="shared" si="105"/>
        <v>93510</v>
      </c>
      <c r="CW620" s="10">
        <f t="shared" si="108"/>
        <v>93.51</v>
      </c>
      <c r="CX620" s="8" t="str">
        <f t="shared" si="106"/>
        <v>No</v>
      </c>
      <c r="CY620" s="30" t="s">
        <v>11</v>
      </c>
      <c r="CZ620" s="30" t="s">
        <v>11</v>
      </c>
      <c r="DA620" s="31" t="s">
        <v>11</v>
      </c>
      <c r="DB620" s="31" t="s">
        <v>11</v>
      </c>
      <c r="DC620" s="8" t="str">
        <f t="shared" si="107"/>
        <v>No</v>
      </c>
      <c r="DD620" s="8" t="s">
        <v>11</v>
      </c>
      <c r="DE620" s="30" t="s">
        <v>11</v>
      </c>
      <c r="DF620" s="10">
        <f t="shared" si="109"/>
        <v>56.43630000000001</v>
      </c>
      <c r="DG620" s="9">
        <f>IF(S620&lt;Monitors!$H$4,(S620*Monitors!$I$4)+Monitors!$J$4,IF(S620&lt;Monitors!$H$5,(S620*Monitors!$I$5)+Monitors!$J$5,IF(S620&lt;Monitors!$H$6,(S620*Monitors!$I$6)+Monitors!$J$6,IF(S620&lt;Monitors!$H$7,(Monitors!$I$7*S620)+Monitors!$J$7,IF(S620&lt;Monitors!$H$8,(S620*Monitors!$I$8)+Monitors!$J$8,IF(S620&lt;Monitors!$H$9,(S620*Monitors!$I$9)+Monitors!$J$9,IF(S620&lt;Monitors!$H$10,(S620*Monitors!$I$10)+Monitors!$J$10,IF(S620&lt;Monitors!$H$11,(S620*Monitors!$I$11)+Monitors!$J$11,Monitors!$J$12))))))))</f>
        <v>51.34</v>
      </c>
      <c r="DH620" s="10">
        <f>$DF620-(Monitors!$B$4*'All Data'!$W620)</f>
        <v>43.722680000000011</v>
      </c>
      <c r="DI620" s="10">
        <f>IF($CX620="Yes",DH620-(Monitors!$E$4*(DG620+(Monitors!$B$4*'All Data'!$W620))),'All Data'!DH620)</f>
        <v>43.722680000000011</v>
      </c>
      <c r="DJ620" s="10">
        <f>IF(DD620="Yes",'All Data'!DI620-(DG620*Monitors!$C$4),'All Data'!DI620)</f>
        <v>43.722680000000011</v>
      </c>
      <c r="DK620" s="10">
        <f>IF($DE620="Yes",DJ620-(DG620*Monitors!$D$4),'All Data'!DJ620)</f>
        <v>43.722680000000011</v>
      </c>
      <c r="DL620" s="10">
        <f>IF($CZ620="Yes",DK620-Monitors!$C$7,'All Data'!DK620)</f>
        <v>43.722680000000011</v>
      </c>
      <c r="DM620" s="10">
        <f>IF($DA620="Yes",DL620-Monitors!$D$7,'All Data'!DL620)</f>
        <v>43.722680000000011</v>
      </c>
      <c r="DN620" s="10">
        <f>IF(DB620="Yes",DM620-((DG620+(W620*Monitors!$B$4))*Monitors!$F$4),'All Data'!DM620)</f>
        <v>43.722680000000011</v>
      </c>
      <c r="DO620" s="8" t="str">
        <f t="shared" si="110"/>
        <v>Yes</v>
      </c>
      <c r="DP620" s="10">
        <v>3.7404000000000002</v>
      </c>
      <c r="DQ620" s="10">
        <v>14.1096</v>
      </c>
      <c r="DR620" s="10">
        <v>14.1096</v>
      </c>
      <c r="DS620" s="9">
        <v>29.41446083624961</v>
      </c>
      <c r="DT620" s="9" t="s">
        <v>23</v>
      </c>
      <c r="DU620" s="14">
        <v>0</v>
      </c>
    </row>
    <row r="621" spans="1:125" ht="18" customHeight="1">
      <c r="A621" s="29">
        <v>620</v>
      </c>
      <c r="B621" s="29">
        <v>21</v>
      </c>
      <c r="C621" s="29">
        <v>338</v>
      </c>
      <c r="D621" s="21">
        <v>41925</v>
      </c>
      <c r="E621" s="21">
        <v>41933</v>
      </c>
      <c r="F621" s="21">
        <v>41936</v>
      </c>
      <c r="G621" s="20" t="s">
        <v>182</v>
      </c>
      <c r="H621" s="20" t="s">
        <v>1173</v>
      </c>
      <c r="I621" s="22">
        <v>6</v>
      </c>
      <c r="J621" s="20" t="s">
        <v>5</v>
      </c>
      <c r="K621" s="20" t="s">
        <v>26</v>
      </c>
      <c r="L621" s="20" t="s">
        <v>49</v>
      </c>
      <c r="M621" s="23" t="s">
        <v>26</v>
      </c>
      <c r="N621" s="23" t="s">
        <v>7</v>
      </c>
      <c r="O621" s="23" t="s">
        <v>26</v>
      </c>
      <c r="P621" s="24">
        <v>13.2</v>
      </c>
      <c r="Q621" s="24">
        <v>23.6</v>
      </c>
      <c r="R621" s="24">
        <v>27</v>
      </c>
      <c r="S621" s="24">
        <v>311.7</v>
      </c>
      <c r="T621" s="24">
        <v>1.78</v>
      </c>
      <c r="U621" s="24">
        <v>1080</v>
      </c>
      <c r="V621" s="24">
        <v>1920</v>
      </c>
      <c r="W621" s="24">
        <v>2.0739999999999998</v>
      </c>
      <c r="X621" s="23" t="s">
        <v>47</v>
      </c>
      <c r="Y621" s="23" t="s">
        <v>47</v>
      </c>
      <c r="Z621" s="24">
        <v>6654</v>
      </c>
      <c r="AA621" s="24">
        <v>60</v>
      </c>
      <c r="AB621" s="24">
        <v>160</v>
      </c>
      <c r="AC621" s="24">
        <v>160</v>
      </c>
      <c r="AD621" s="23" t="s">
        <v>300</v>
      </c>
      <c r="AE621" s="23" t="s">
        <v>23</v>
      </c>
      <c r="AF621" s="23" t="s">
        <v>11</v>
      </c>
      <c r="AG621" s="23" t="s">
        <v>26</v>
      </c>
      <c r="AH621" s="23" t="s">
        <v>26</v>
      </c>
      <c r="AI621" s="23" t="s">
        <v>12</v>
      </c>
      <c r="AJ621" s="23" t="s">
        <v>23</v>
      </c>
      <c r="AK621" s="23" t="s">
        <v>23</v>
      </c>
      <c r="AL621" s="23" t="s">
        <v>129</v>
      </c>
      <c r="AM621" s="23" t="s">
        <v>26</v>
      </c>
      <c r="AN621" s="23" t="s">
        <v>14</v>
      </c>
      <c r="AO621" s="23" t="s">
        <v>26</v>
      </c>
      <c r="AP621" s="23" t="s">
        <v>36</v>
      </c>
      <c r="AQ621" s="23" t="s">
        <v>26</v>
      </c>
      <c r="AR621" s="23"/>
      <c r="AS621" s="23" t="s">
        <v>129</v>
      </c>
      <c r="AT621" s="23" t="s">
        <v>26</v>
      </c>
      <c r="AU621" s="23" t="s">
        <v>14</v>
      </c>
      <c r="AV621" s="25" t="s">
        <v>26</v>
      </c>
      <c r="AW621" s="25" t="s">
        <v>26</v>
      </c>
      <c r="AX621" s="26">
        <v>27</v>
      </c>
      <c r="AY621" s="26">
        <v>311.7</v>
      </c>
      <c r="AZ621" s="25" t="s">
        <v>14</v>
      </c>
      <c r="BA621" s="25" t="s">
        <v>14</v>
      </c>
      <c r="BB621" s="23" t="s">
        <v>26</v>
      </c>
      <c r="BC621" s="23" t="s">
        <v>15</v>
      </c>
      <c r="BD621" s="23" t="s">
        <v>26</v>
      </c>
      <c r="BE621" s="23" t="s">
        <v>11</v>
      </c>
      <c r="BF621" s="23" t="s">
        <v>185</v>
      </c>
      <c r="BG621" s="23" t="s">
        <v>11</v>
      </c>
      <c r="BH621" s="23" t="s">
        <v>17</v>
      </c>
      <c r="BI621" s="23" t="s">
        <v>26</v>
      </c>
      <c r="BJ621" s="23"/>
      <c r="BK621" s="23" t="s">
        <v>11</v>
      </c>
      <c r="BL621" s="23" t="s">
        <v>11</v>
      </c>
      <c r="BM621" s="23" t="s">
        <v>11</v>
      </c>
      <c r="BN621" s="23"/>
      <c r="BO621" s="24">
        <v>0</v>
      </c>
      <c r="BP621" s="24">
        <v>300</v>
      </c>
      <c r="BQ621" s="24">
        <v>297.2</v>
      </c>
      <c r="BR621" s="24">
        <v>270</v>
      </c>
      <c r="BS621" s="24">
        <v>200</v>
      </c>
      <c r="BT621" s="23"/>
      <c r="BU621" s="23"/>
      <c r="BV621" s="24">
        <v>17.850000000000001</v>
      </c>
      <c r="BW621" s="24">
        <v>0.3</v>
      </c>
      <c r="BX621" s="23"/>
      <c r="BY621" s="24">
        <v>0.26</v>
      </c>
      <c r="BZ621" s="27">
        <v>0.3</v>
      </c>
      <c r="CA621" s="27">
        <v>0.26</v>
      </c>
      <c r="CB621" s="25"/>
      <c r="CC621" s="25"/>
      <c r="CD621" s="28">
        <v>17.86</v>
      </c>
      <c r="CE621" s="28">
        <v>0.31</v>
      </c>
      <c r="CF621" s="25"/>
      <c r="CG621" s="28">
        <v>0.27</v>
      </c>
      <c r="CH621" s="28">
        <v>29.11</v>
      </c>
      <c r="CI621" s="28">
        <v>0.5</v>
      </c>
      <c r="CJ621" s="28">
        <v>0.5</v>
      </c>
      <c r="CK621" s="28">
        <v>0</v>
      </c>
      <c r="CL621" s="28">
        <v>0</v>
      </c>
      <c r="CM621" s="28">
        <v>0.5</v>
      </c>
      <c r="CN621" s="25"/>
      <c r="CO621" s="28">
        <v>0</v>
      </c>
      <c r="CP621" s="30" t="s">
        <v>5</v>
      </c>
      <c r="CQ621" s="8">
        <f t="shared" si="100"/>
        <v>6653.833814565287</v>
      </c>
      <c r="CR621" s="8">
        <f t="shared" si="101"/>
        <v>28</v>
      </c>
      <c r="CS621" s="8">
        <f t="shared" si="102"/>
        <v>2.5</v>
      </c>
      <c r="CT621" s="8">
        <f t="shared" si="103"/>
        <v>30</v>
      </c>
      <c r="CU621" s="8">
        <f t="shared" si="104"/>
        <v>300</v>
      </c>
      <c r="CV621" s="10">
        <f t="shared" si="105"/>
        <v>93510</v>
      </c>
      <c r="CW621" s="10">
        <f t="shared" si="108"/>
        <v>93.51</v>
      </c>
      <c r="CX621" s="8" t="str">
        <f t="shared" si="106"/>
        <v>No</v>
      </c>
      <c r="CY621" s="30" t="s">
        <v>11</v>
      </c>
      <c r="CZ621" s="30" t="s">
        <v>11</v>
      </c>
      <c r="DA621" s="31" t="s">
        <v>11</v>
      </c>
      <c r="DB621" s="31" t="s">
        <v>11</v>
      </c>
      <c r="DC621" s="8" t="str">
        <f t="shared" si="107"/>
        <v>No</v>
      </c>
      <c r="DD621" s="8" t="s">
        <v>11</v>
      </c>
      <c r="DE621" s="30" t="s">
        <v>11</v>
      </c>
      <c r="DF621" s="10">
        <f t="shared" si="109"/>
        <v>56.43630000000001</v>
      </c>
      <c r="DG621" s="9">
        <f>IF(S621&lt;Monitors!$H$4,(S621*Monitors!$I$4)+Monitors!$J$4,IF(S621&lt;Monitors!$H$5,(S621*Monitors!$I$5)+Monitors!$J$5,IF(S621&lt;Monitors!$H$6,(S621*Monitors!$I$6)+Monitors!$J$6,IF(S621&lt;Monitors!$H$7,(Monitors!$I$7*S621)+Monitors!$J$7,IF(S621&lt;Monitors!$H$8,(S621*Monitors!$I$8)+Monitors!$J$8,IF(S621&lt;Monitors!$H$9,(S621*Monitors!$I$9)+Monitors!$J$9,IF(S621&lt;Monitors!$H$10,(S621*Monitors!$I$10)+Monitors!$J$10,IF(S621&lt;Monitors!$H$11,(S621*Monitors!$I$11)+Monitors!$J$11,Monitors!$J$12))))))))</f>
        <v>51.34</v>
      </c>
      <c r="DH621" s="10">
        <f>$DF621-(Monitors!$B$4*'All Data'!$W621)</f>
        <v>43.722680000000011</v>
      </c>
      <c r="DI621" s="10">
        <f>IF($CX621="Yes",DH621-(Monitors!$E$4*(DG621+(Monitors!$B$4*'All Data'!$W621))),'All Data'!DH621)</f>
        <v>43.722680000000011</v>
      </c>
      <c r="DJ621" s="10">
        <f>IF(DD621="Yes",'All Data'!DI621-(DG621*Monitors!$C$4),'All Data'!DI621)</f>
        <v>43.722680000000011</v>
      </c>
      <c r="DK621" s="10">
        <f>IF($DE621="Yes",DJ621-(DG621*Monitors!$D$4),'All Data'!DJ621)</f>
        <v>43.722680000000011</v>
      </c>
      <c r="DL621" s="10">
        <f>IF($CZ621="Yes",DK621-Monitors!$C$7,'All Data'!DK621)</f>
        <v>43.722680000000011</v>
      </c>
      <c r="DM621" s="10">
        <f>IF($DA621="Yes",DL621-Monitors!$D$7,'All Data'!DL621)</f>
        <v>43.722680000000011</v>
      </c>
      <c r="DN621" s="10">
        <f>IF(DB621="Yes",DM621-((DG621+(W621*Monitors!$B$4))*Monitors!$F$4),'All Data'!DM621)</f>
        <v>43.722680000000011</v>
      </c>
      <c r="DO621" s="8" t="str">
        <f t="shared" si="110"/>
        <v>Yes</v>
      </c>
      <c r="DP621" s="10">
        <v>3.7404000000000002</v>
      </c>
      <c r="DQ621" s="10">
        <v>14.1096</v>
      </c>
      <c r="DR621" s="10">
        <v>14.1096</v>
      </c>
      <c r="DS621" s="9">
        <v>29.41446083624961</v>
      </c>
      <c r="DT621" s="9" t="s">
        <v>23</v>
      </c>
      <c r="DU621" s="14">
        <v>0</v>
      </c>
    </row>
    <row r="622" spans="1:125" ht="18" customHeight="1">
      <c r="A622" s="29">
        <v>621</v>
      </c>
      <c r="B622" s="29">
        <v>24</v>
      </c>
      <c r="C622" s="29">
        <v>218</v>
      </c>
      <c r="D622" s="21">
        <v>42051</v>
      </c>
      <c r="E622" s="21">
        <v>42079</v>
      </c>
      <c r="F622" s="21">
        <v>42094</v>
      </c>
      <c r="G622" s="20" t="s">
        <v>4</v>
      </c>
      <c r="H622" s="20"/>
      <c r="I622" s="22">
        <v>6</v>
      </c>
      <c r="J622" s="20" t="s">
        <v>5</v>
      </c>
      <c r="K622" s="20"/>
      <c r="L622" s="20" t="s">
        <v>6</v>
      </c>
      <c r="M622" s="23"/>
      <c r="N622" s="23" t="s">
        <v>7</v>
      </c>
      <c r="O622" s="23"/>
      <c r="P622" s="24">
        <v>11.7</v>
      </c>
      <c r="Q622" s="24">
        <v>20.7</v>
      </c>
      <c r="R622" s="24">
        <v>23.8</v>
      </c>
      <c r="S622" s="24">
        <v>242.2</v>
      </c>
      <c r="T622" s="24">
        <v>1.78</v>
      </c>
      <c r="U622" s="24">
        <v>1080</v>
      </c>
      <c r="V622" s="24">
        <v>1920</v>
      </c>
      <c r="W622" s="24">
        <v>2.0739999999999998</v>
      </c>
      <c r="X622" s="23" t="s">
        <v>47</v>
      </c>
      <c r="Y622" s="23" t="s">
        <v>47</v>
      </c>
      <c r="Z622" s="24">
        <v>8562</v>
      </c>
      <c r="AA622" s="24">
        <v>60</v>
      </c>
      <c r="AB622" s="24">
        <v>178</v>
      </c>
      <c r="AC622" s="24">
        <v>178</v>
      </c>
      <c r="AD622" s="23" t="s">
        <v>10</v>
      </c>
      <c r="AE622" s="23" t="s">
        <v>11</v>
      </c>
      <c r="AF622" s="23" t="s">
        <v>11</v>
      </c>
      <c r="AG622" s="23"/>
      <c r="AH622" s="23"/>
      <c r="AI622" s="23" t="s">
        <v>12</v>
      </c>
      <c r="AJ622" s="23" t="s">
        <v>11</v>
      </c>
      <c r="AK622" s="23" t="s">
        <v>11</v>
      </c>
      <c r="AL622" s="23" t="s">
        <v>13</v>
      </c>
      <c r="AM622" s="23"/>
      <c r="AN622" s="23" t="s">
        <v>14</v>
      </c>
      <c r="AO622" s="23"/>
      <c r="AP622" s="23" t="s">
        <v>14</v>
      </c>
      <c r="AQ622" s="23"/>
      <c r="AR622" s="23"/>
      <c r="AS622" s="23" t="s">
        <v>13</v>
      </c>
      <c r="AT622" s="23"/>
      <c r="AU622" s="23" t="s">
        <v>14</v>
      </c>
      <c r="AV622" s="25"/>
      <c r="AW622" s="25"/>
      <c r="AX622" s="26">
        <v>23.8</v>
      </c>
      <c r="AY622" s="26">
        <v>242.2</v>
      </c>
      <c r="AZ622" s="25" t="s">
        <v>14</v>
      </c>
      <c r="BA622" s="25" t="s">
        <v>14</v>
      </c>
      <c r="BB622" s="23"/>
      <c r="BC622" s="23" t="s">
        <v>15</v>
      </c>
      <c r="BD622" s="23"/>
      <c r="BE622" s="23" t="s">
        <v>11</v>
      </c>
      <c r="BF622" s="23" t="s">
        <v>1215</v>
      </c>
      <c r="BG622" s="23" t="s">
        <v>11</v>
      </c>
      <c r="BH622" s="23" t="s">
        <v>17</v>
      </c>
      <c r="BI622" s="23"/>
      <c r="BJ622" s="23" t="s">
        <v>157</v>
      </c>
      <c r="BK622" s="23" t="s">
        <v>11</v>
      </c>
      <c r="BL622" s="23" t="s">
        <v>11</v>
      </c>
      <c r="BM622" s="23"/>
      <c r="BN622" s="23"/>
      <c r="BO622" s="24">
        <v>18.399999999999999</v>
      </c>
      <c r="BP622" s="24">
        <v>200.7</v>
      </c>
      <c r="BQ622" s="24">
        <v>250</v>
      </c>
      <c r="BR622" s="24">
        <v>242.1</v>
      </c>
      <c r="BS622" s="24">
        <v>263.8</v>
      </c>
      <c r="BT622" s="23"/>
      <c r="BU622" s="23"/>
      <c r="BV622" s="24">
        <v>17.87</v>
      </c>
      <c r="BW622" s="24">
        <v>0.28000000000000003</v>
      </c>
      <c r="BX622" s="23"/>
      <c r="BY622" s="24">
        <v>0.21</v>
      </c>
      <c r="BZ622" s="27">
        <v>0.28000000000000003</v>
      </c>
      <c r="CA622" s="27">
        <v>0.21</v>
      </c>
      <c r="CB622" s="25"/>
      <c r="CC622" s="25"/>
      <c r="CD622" s="28">
        <v>17.940000000000001</v>
      </c>
      <c r="CE622" s="28">
        <v>0.28999999999999998</v>
      </c>
      <c r="CF622" s="25"/>
      <c r="CG622" s="28">
        <v>0.22</v>
      </c>
      <c r="CH622" s="28">
        <v>23</v>
      </c>
      <c r="CI622" s="28">
        <v>0.5</v>
      </c>
      <c r="CJ622" s="28">
        <v>0.5</v>
      </c>
      <c r="CK622" s="25"/>
      <c r="CL622" s="25"/>
      <c r="CM622" s="28">
        <v>0.56999999999999995</v>
      </c>
      <c r="CN622" s="25"/>
      <c r="CO622" s="28">
        <v>0</v>
      </c>
      <c r="CP622" s="30" t="s">
        <v>5</v>
      </c>
      <c r="CQ622" s="8">
        <f t="shared" si="100"/>
        <v>8563.1709331131296</v>
      </c>
      <c r="CR622" s="8">
        <f t="shared" si="101"/>
        <v>24</v>
      </c>
      <c r="CS622" s="8">
        <f t="shared" si="102"/>
        <v>2.5</v>
      </c>
      <c r="CT622" s="8">
        <f t="shared" si="103"/>
        <v>30</v>
      </c>
      <c r="CU622" s="8">
        <f t="shared" si="104"/>
        <v>200</v>
      </c>
      <c r="CV622" s="10">
        <f t="shared" si="105"/>
        <v>48609.539999999994</v>
      </c>
      <c r="CW622" s="10">
        <f t="shared" si="108"/>
        <v>48.609539999999996</v>
      </c>
      <c r="CX622" s="8" t="str">
        <f t="shared" si="106"/>
        <v>No</v>
      </c>
      <c r="CY622" s="30" t="s">
        <v>11</v>
      </c>
      <c r="CZ622" s="30" t="s">
        <v>11</v>
      </c>
      <c r="DA622" s="31" t="s">
        <v>11</v>
      </c>
      <c r="DB622" s="31" t="s">
        <v>11</v>
      </c>
      <c r="DC622" s="8" t="str">
        <f t="shared" si="107"/>
        <v>No</v>
      </c>
      <c r="DD622" s="8" t="s">
        <v>11</v>
      </c>
      <c r="DE622" s="30" t="s">
        <v>11</v>
      </c>
      <c r="DF622" s="10">
        <f t="shared" si="109"/>
        <v>56.383740000000003</v>
      </c>
      <c r="DG622" s="9">
        <f>IF(S622&lt;Monitors!$H$4,(S622*Monitors!$I$4)+Monitors!$J$4,IF(S622&lt;Monitors!$H$5,(S622*Monitors!$I$5)+Monitors!$J$5,IF(S622&lt;Monitors!$H$6,(S622*Monitors!$I$6)+Monitors!$J$6,IF(S622&lt;Monitors!$H$7,(Monitors!$I$7*S622)+Monitors!$J$7,IF(S622&lt;Monitors!$H$8,(S622*Monitors!$I$8)+Monitors!$J$8,IF(S622&lt;Monitors!$H$9,(S622*Monitors!$I$9)+Monitors!$J$9,IF(S622&lt;Monitors!$H$10,(S622*Monitors!$I$10)+Monitors!$J$10,IF(S622&lt;Monitors!$H$11,(S622*Monitors!$I$11)+Monitors!$J$11,Monitors!$J$12))))))))</f>
        <v>41.44</v>
      </c>
      <c r="DH622" s="10">
        <f>$DF622-(Monitors!$B$4*'All Data'!$W622)</f>
        <v>43.670120000000004</v>
      </c>
      <c r="DI622" s="10">
        <f>IF($CX622="Yes",DH622-(Monitors!$E$4*(DG622+(Monitors!$B$4*'All Data'!$W622))),'All Data'!DH622)</f>
        <v>43.670120000000004</v>
      </c>
      <c r="DJ622" s="10">
        <f>IF(DD622="Yes",'All Data'!DI622-(DG622*Monitors!$C$4),'All Data'!DI622)</f>
        <v>43.670120000000004</v>
      </c>
      <c r="DK622" s="10">
        <f>IF($DE622="Yes",DJ622-(DG622*Monitors!$D$4),'All Data'!DJ622)</f>
        <v>43.670120000000004</v>
      </c>
      <c r="DL622" s="10">
        <f>IF($CZ622="Yes",DK622-Monitors!$C$7,'All Data'!DK622)</f>
        <v>43.670120000000004</v>
      </c>
      <c r="DM622" s="10">
        <f>IF($DA622="Yes",DL622-Monitors!$D$7,'All Data'!DL622)</f>
        <v>43.670120000000004</v>
      </c>
      <c r="DN622" s="10">
        <f>IF(DB622="Yes",DM622-((DG622+(W622*Monitors!$B$4))*Monitors!$F$4),'All Data'!DM622)</f>
        <v>43.670120000000004</v>
      </c>
      <c r="DO622" s="8" t="str">
        <f t="shared" si="110"/>
        <v>No</v>
      </c>
      <c r="DP622" s="10">
        <v>1.9443815999999998</v>
      </c>
      <c r="DQ622" s="10">
        <v>15.925618400000001</v>
      </c>
      <c r="DR622" s="10">
        <v>15.925618400000001</v>
      </c>
      <c r="DS622" s="9">
        <v>22.990553382042837</v>
      </c>
      <c r="DT622" s="9" t="s">
        <v>23</v>
      </c>
      <c r="DU622" s="14">
        <v>0</v>
      </c>
    </row>
    <row r="623" spans="1:125" ht="18" customHeight="1">
      <c r="A623" s="29">
        <v>622</v>
      </c>
      <c r="B623" s="29">
        <v>4</v>
      </c>
      <c r="C623" s="29">
        <v>613</v>
      </c>
      <c r="D623" s="21">
        <v>41815</v>
      </c>
      <c r="E623" s="21">
        <v>41765</v>
      </c>
      <c r="F623" s="21">
        <v>41772</v>
      </c>
      <c r="G623" s="20"/>
      <c r="H623" s="20" t="s">
        <v>26</v>
      </c>
      <c r="I623" s="22">
        <v>6</v>
      </c>
      <c r="J623" s="20" t="s">
        <v>5</v>
      </c>
      <c r="K623" s="20" t="s">
        <v>26</v>
      </c>
      <c r="L623" s="20" t="s">
        <v>6</v>
      </c>
      <c r="M623" s="23" t="s">
        <v>26</v>
      </c>
      <c r="N623" s="23" t="s">
        <v>7</v>
      </c>
      <c r="O623" s="23" t="s">
        <v>26</v>
      </c>
      <c r="P623" s="24">
        <v>10.6</v>
      </c>
      <c r="Q623" s="24">
        <v>18.8</v>
      </c>
      <c r="R623" s="24">
        <v>21.5</v>
      </c>
      <c r="S623" s="24">
        <v>199.28</v>
      </c>
      <c r="T623" s="24">
        <v>1.78</v>
      </c>
      <c r="U623" s="24">
        <v>1080</v>
      </c>
      <c r="V623" s="24">
        <v>1920</v>
      </c>
      <c r="W623" s="24">
        <v>2.0739999999999998</v>
      </c>
      <c r="X623" s="23" t="s">
        <v>47</v>
      </c>
      <c r="Y623" s="23" t="s">
        <v>47</v>
      </c>
      <c r="Z623" s="24">
        <v>10405</v>
      </c>
      <c r="AA623" s="24">
        <v>60</v>
      </c>
      <c r="AB623" s="24">
        <v>90</v>
      </c>
      <c r="AC623" s="24">
        <v>65</v>
      </c>
      <c r="AD623" s="23" t="s">
        <v>400</v>
      </c>
      <c r="AE623" s="23" t="s">
        <v>23</v>
      </c>
      <c r="AF623" s="23" t="s">
        <v>11</v>
      </c>
      <c r="AG623" s="23" t="s">
        <v>26</v>
      </c>
      <c r="AH623" s="23" t="s">
        <v>26</v>
      </c>
      <c r="AI623" s="23" t="s">
        <v>34</v>
      </c>
      <c r="AJ623" s="23" t="s">
        <v>11</v>
      </c>
      <c r="AK623" s="23" t="s">
        <v>23</v>
      </c>
      <c r="AL623" s="23" t="s">
        <v>111</v>
      </c>
      <c r="AM623" s="23" t="s">
        <v>14</v>
      </c>
      <c r="AN623" s="23" t="s">
        <v>14</v>
      </c>
      <c r="AO623" s="23" t="s">
        <v>14</v>
      </c>
      <c r="AP623" s="23" t="s">
        <v>14</v>
      </c>
      <c r="AQ623" s="23" t="s">
        <v>14</v>
      </c>
      <c r="AR623" s="23"/>
      <c r="AS623" s="23" t="s">
        <v>111</v>
      </c>
      <c r="AT623" s="23" t="s">
        <v>14</v>
      </c>
      <c r="AU623" s="23" t="s">
        <v>14</v>
      </c>
      <c r="AV623" s="25" t="s">
        <v>14</v>
      </c>
      <c r="AW623" s="25" t="s">
        <v>14</v>
      </c>
      <c r="AX623" s="26">
        <v>21.5</v>
      </c>
      <c r="AY623" s="26">
        <v>199.28</v>
      </c>
      <c r="AZ623" s="25" t="s">
        <v>14</v>
      </c>
      <c r="BA623" s="25" t="s">
        <v>14</v>
      </c>
      <c r="BB623" s="23" t="s">
        <v>14</v>
      </c>
      <c r="BC623" s="23" t="s">
        <v>15</v>
      </c>
      <c r="BD623" s="23" t="s">
        <v>26</v>
      </c>
      <c r="BE623" s="23" t="s">
        <v>11</v>
      </c>
      <c r="BF623" s="23" t="s">
        <v>193</v>
      </c>
      <c r="BG623" s="23" t="s">
        <v>11</v>
      </c>
      <c r="BH623" s="23" t="s">
        <v>17</v>
      </c>
      <c r="BI623" s="23" t="s">
        <v>14</v>
      </c>
      <c r="BJ623" s="23"/>
      <c r="BK623" s="23" t="s">
        <v>11</v>
      </c>
      <c r="BL623" s="23" t="s">
        <v>11</v>
      </c>
      <c r="BM623" s="23" t="s">
        <v>11</v>
      </c>
      <c r="BN623" s="23"/>
      <c r="BO623" s="24">
        <v>0.1</v>
      </c>
      <c r="BP623" s="24">
        <v>202</v>
      </c>
      <c r="BQ623" s="24">
        <v>200</v>
      </c>
      <c r="BR623" s="24">
        <v>170</v>
      </c>
      <c r="BS623" s="24">
        <v>200</v>
      </c>
      <c r="BT623" s="23"/>
      <c r="BU623" s="23"/>
      <c r="BV623" s="24">
        <v>17.899999999999999</v>
      </c>
      <c r="BW623" s="24">
        <v>0.18</v>
      </c>
      <c r="BX623" s="23"/>
      <c r="BY623" s="24">
        <v>0.13</v>
      </c>
      <c r="BZ623" s="27">
        <v>0.18</v>
      </c>
      <c r="CA623" s="27">
        <v>0.13</v>
      </c>
      <c r="CB623" s="25"/>
      <c r="CC623" s="25"/>
      <c r="CD623" s="28">
        <v>20.2</v>
      </c>
      <c r="CE623" s="28">
        <v>0.23</v>
      </c>
      <c r="CF623" s="25"/>
      <c r="CG623" s="28">
        <v>0.18</v>
      </c>
      <c r="CH623" s="28">
        <v>21.12</v>
      </c>
      <c r="CI623" s="28">
        <v>0.5</v>
      </c>
      <c r="CJ623" s="28">
        <v>0.5</v>
      </c>
      <c r="CK623" s="28">
        <v>0</v>
      </c>
      <c r="CL623" s="28">
        <v>0</v>
      </c>
      <c r="CM623" s="28">
        <v>0.42</v>
      </c>
      <c r="CN623" s="25"/>
      <c r="CO623" s="28">
        <v>0</v>
      </c>
      <c r="CP623" s="30" t="s">
        <v>5</v>
      </c>
      <c r="CQ623" s="8">
        <f t="shared" si="100"/>
        <v>10407.466880770773</v>
      </c>
      <c r="CR623" s="8">
        <f t="shared" si="101"/>
        <v>22</v>
      </c>
      <c r="CS623" s="8">
        <f t="shared" si="102"/>
        <v>2.5</v>
      </c>
      <c r="CT623" s="8">
        <f t="shared" si="103"/>
        <v>30</v>
      </c>
      <c r="CU623" s="8">
        <f t="shared" si="104"/>
        <v>200</v>
      </c>
      <c r="CV623" s="10">
        <f t="shared" si="105"/>
        <v>40254.559999999998</v>
      </c>
      <c r="CW623" s="10">
        <f t="shared" si="108"/>
        <v>40.254559999999998</v>
      </c>
      <c r="CX623" s="8" t="str">
        <f t="shared" si="106"/>
        <v>No</v>
      </c>
      <c r="CY623" s="30" t="s">
        <v>11</v>
      </c>
      <c r="CZ623" s="30" t="s">
        <v>11</v>
      </c>
      <c r="DA623" s="31" t="s">
        <v>11</v>
      </c>
      <c r="DB623" s="31" t="s">
        <v>11</v>
      </c>
      <c r="DC623" s="8" t="str">
        <f t="shared" si="107"/>
        <v>No</v>
      </c>
      <c r="DD623" s="8" t="s">
        <v>11</v>
      </c>
      <c r="DE623" s="30" t="s">
        <v>11</v>
      </c>
      <c r="DF623" s="10">
        <f t="shared" si="109"/>
        <v>55.906319999999994</v>
      </c>
      <c r="DG623" s="9">
        <f>IF(S623&lt;Monitors!$H$4,(S623*Monitors!$I$4)+Monitors!$J$4,IF(S623&lt;Monitors!$H$5,(S623*Monitors!$I$5)+Monitors!$J$5,IF(S623&lt;Monitors!$H$6,(S623*Monitors!$I$6)+Monitors!$J$6,IF(S623&lt;Monitors!$H$7,(Monitors!$I$7*S623)+Monitors!$J$7,IF(S623&lt;Monitors!$H$8,(S623*Monitors!$I$8)+Monitors!$J$8,IF(S623&lt;Monitors!$H$9,(S623*Monitors!$I$9)+Monitors!$J$9,IF(S623&lt;Monitors!$H$10,(S623*Monitors!$I$10)+Monitors!$J$10,IF(S623&lt;Monitors!$H$11,(S623*Monitors!$I$11)+Monitors!$J$11,Monitors!$J$12))))))))</f>
        <v>37.963999999999999</v>
      </c>
      <c r="DH623" s="10">
        <f>$DF623-(Monitors!$B$4*'All Data'!$W623)</f>
        <v>43.192699999999995</v>
      </c>
      <c r="DI623" s="10">
        <f>IF($CX623="Yes",DH623-(Monitors!$E$4*(DG623+(Monitors!$B$4*'All Data'!$W623))),'All Data'!DH623)</f>
        <v>43.192699999999995</v>
      </c>
      <c r="DJ623" s="10">
        <f>IF(DD623="Yes",'All Data'!DI623-(DG623*Monitors!$C$4),'All Data'!DI623)</f>
        <v>43.192699999999995</v>
      </c>
      <c r="DK623" s="10">
        <f>IF($DE623="Yes",DJ623-(DG623*Monitors!$D$4),'All Data'!DJ623)</f>
        <v>43.192699999999995</v>
      </c>
      <c r="DL623" s="10">
        <f>IF($CZ623="Yes",DK623-Monitors!$C$7,'All Data'!DK623)</f>
        <v>43.192699999999995</v>
      </c>
      <c r="DM623" s="10">
        <f>IF($DA623="Yes",DL623-Monitors!$D$7,'All Data'!DL623)</f>
        <v>43.192699999999995</v>
      </c>
      <c r="DN623" s="10">
        <f>IF(DB623="Yes",DM623-((DG623+(W623*Monitors!$B$4))*Monitors!$F$4),'All Data'!DM623)</f>
        <v>43.192699999999995</v>
      </c>
      <c r="DO623" s="8" t="str">
        <f t="shared" si="110"/>
        <v>No</v>
      </c>
      <c r="DP623" s="10">
        <v>1.6101824</v>
      </c>
      <c r="DQ623" s="10">
        <v>16.289817599999999</v>
      </c>
      <c r="DR623" s="10">
        <v>16.289817599999999</v>
      </c>
      <c r="DS623" s="9">
        <v>18.969732426776226</v>
      </c>
      <c r="DT623" s="9" t="s">
        <v>23</v>
      </c>
      <c r="DU623" s="14">
        <v>0</v>
      </c>
    </row>
    <row r="624" spans="1:125" ht="18" customHeight="1">
      <c r="A624" s="29">
        <v>623</v>
      </c>
      <c r="B624" s="29">
        <v>35</v>
      </c>
      <c r="C624" s="29">
        <v>724</v>
      </c>
      <c r="D624" s="21">
        <v>41307</v>
      </c>
      <c r="E624" s="21">
        <v>41409</v>
      </c>
      <c r="F624" s="21">
        <v>41430</v>
      </c>
      <c r="G624" s="20" t="s">
        <v>4</v>
      </c>
      <c r="H624" s="20" t="s">
        <v>343</v>
      </c>
      <c r="I624" s="22">
        <v>6</v>
      </c>
      <c r="J624" s="20" t="s">
        <v>5</v>
      </c>
      <c r="K624" s="20" t="s">
        <v>26</v>
      </c>
      <c r="L624" s="20" t="s">
        <v>27</v>
      </c>
      <c r="M624" s="23" t="s">
        <v>27</v>
      </c>
      <c r="N624" s="23" t="s">
        <v>7</v>
      </c>
      <c r="O624" s="23" t="s">
        <v>26</v>
      </c>
      <c r="P624" s="24">
        <v>11.8</v>
      </c>
      <c r="Q624" s="24">
        <v>20.9</v>
      </c>
      <c r="R624" s="24">
        <v>24</v>
      </c>
      <c r="S624" s="24">
        <v>246.85</v>
      </c>
      <c r="T624" s="24">
        <v>1.78</v>
      </c>
      <c r="U624" s="24">
        <v>1080</v>
      </c>
      <c r="V624" s="24">
        <v>1920</v>
      </c>
      <c r="W624" s="24">
        <v>2.0739999999999998</v>
      </c>
      <c r="X624" s="23" t="s">
        <v>47</v>
      </c>
      <c r="Y624" s="23" t="s">
        <v>47</v>
      </c>
      <c r="Z624" s="24">
        <v>8408</v>
      </c>
      <c r="AA624" s="24">
        <v>60</v>
      </c>
      <c r="AB624" s="24">
        <v>170</v>
      </c>
      <c r="AC624" s="24">
        <v>160</v>
      </c>
      <c r="AD624" s="23" t="s">
        <v>28</v>
      </c>
      <c r="AE624" s="23" t="s">
        <v>23</v>
      </c>
      <c r="AF624" s="23" t="s">
        <v>11</v>
      </c>
      <c r="AG624" s="23"/>
      <c r="AH624" s="23"/>
      <c r="AI624" s="23" t="s">
        <v>12</v>
      </c>
      <c r="AJ624" s="23" t="s">
        <v>11</v>
      </c>
      <c r="AK624" s="23" t="s">
        <v>23</v>
      </c>
      <c r="AL624" s="23" t="s">
        <v>51</v>
      </c>
      <c r="AM624" s="23" t="s">
        <v>82</v>
      </c>
      <c r="AN624" s="23" t="s">
        <v>14</v>
      </c>
      <c r="AO624" s="23" t="s">
        <v>26</v>
      </c>
      <c r="AP624" s="23" t="s">
        <v>36</v>
      </c>
      <c r="AQ624" s="23" t="s">
        <v>26</v>
      </c>
      <c r="AR624" s="23"/>
      <c r="AS624" s="23" t="s">
        <v>51</v>
      </c>
      <c r="AT624" s="23" t="s">
        <v>82</v>
      </c>
      <c r="AU624" s="23" t="s">
        <v>14</v>
      </c>
      <c r="AV624" s="25" t="s">
        <v>26</v>
      </c>
      <c r="AW624" s="25" t="s">
        <v>26</v>
      </c>
      <c r="AX624" s="26">
        <v>24</v>
      </c>
      <c r="AY624" s="26">
        <v>246.85</v>
      </c>
      <c r="AZ624" s="25" t="s">
        <v>14</v>
      </c>
      <c r="BA624" s="25" t="s">
        <v>14</v>
      </c>
      <c r="BB624" s="23" t="s">
        <v>26</v>
      </c>
      <c r="BC624" s="23" t="s">
        <v>15</v>
      </c>
      <c r="BD624" s="23" t="s">
        <v>26</v>
      </c>
      <c r="BE624" s="23" t="s">
        <v>11</v>
      </c>
      <c r="BF624" s="23" t="s">
        <v>344</v>
      </c>
      <c r="BG624" s="23" t="s">
        <v>11</v>
      </c>
      <c r="BH624" s="23" t="s">
        <v>17</v>
      </c>
      <c r="BI624" s="23" t="s">
        <v>26</v>
      </c>
      <c r="BJ624" s="23"/>
      <c r="BK624" s="23" t="s">
        <v>11</v>
      </c>
      <c r="BL624" s="23" t="s">
        <v>11</v>
      </c>
      <c r="BM624" s="23" t="s">
        <v>11</v>
      </c>
      <c r="BN624" s="23"/>
      <c r="BO624" s="24">
        <v>32.700000000000003</v>
      </c>
      <c r="BP624" s="24">
        <v>307</v>
      </c>
      <c r="BQ624" s="24">
        <v>300</v>
      </c>
      <c r="BR624" s="24">
        <v>296</v>
      </c>
      <c r="BS624" s="24">
        <v>200</v>
      </c>
      <c r="BT624" s="23"/>
      <c r="BU624" s="23"/>
      <c r="BV624" s="24">
        <v>17.899999999999999</v>
      </c>
      <c r="BW624" s="24">
        <v>0.3</v>
      </c>
      <c r="BX624" s="23"/>
      <c r="BY624" s="24">
        <v>0.3</v>
      </c>
      <c r="BZ624" s="27">
        <v>0.3</v>
      </c>
      <c r="CA624" s="27">
        <v>0.3</v>
      </c>
      <c r="CB624" s="25"/>
      <c r="CC624" s="25"/>
      <c r="CD624" s="28">
        <v>17.899999999999999</v>
      </c>
      <c r="CE624" s="28">
        <v>0.4</v>
      </c>
      <c r="CF624" s="25"/>
      <c r="CG624" s="28">
        <v>0.3</v>
      </c>
      <c r="CH624" s="28">
        <v>23.24</v>
      </c>
      <c r="CI624" s="28">
        <v>0.5</v>
      </c>
      <c r="CJ624" s="28">
        <v>0.5</v>
      </c>
      <c r="CK624" s="28">
        <v>0</v>
      </c>
      <c r="CL624" s="28">
        <v>0</v>
      </c>
      <c r="CM624" s="28">
        <v>0.4</v>
      </c>
      <c r="CN624" s="25"/>
      <c r="CO624" s="28">
        <v>0</v>
      </c>
      <c r="CP624" s="30" t="s">
        <v>5</v>
      </c>
      <c r="CQ624" s="8">
        <f t="shared" si="100"/>
        <v>8401.8634798460589</v>
      </c>
      <c r="CR624" s="8">
        <f t="shared" si="101"/>
        <v>26</v>
      </c>
      <c r="CS624" s="8">
        <f t="shared" si="102"/>
        <v>2.5</v>
      </c>
      <c r="CT624" s="8">
        <f t="shared" si="103"/>
        <v>30</v>
      </c>
      <c r="CU624" s="8">
        <f t="shared" si="104"/>
        <v>300</v>
      </c>
      <c r="CV624" s="10">
        <f t="shared" si="105"/>
        <v>75782.95</v>
      </c>
      <c r="CW624" s="10">
        <f t="shared" si="108"/>
        <v>75.78295</v>
      </c>
      <c r="CX624" s="8" t="str">
        <f t="shared" si="106"/>
        <v>No</v>
      </c>
      <c r="CY624" s="30" t="s">
        <v>11</v>
      </c>
      <c r="CZ624" s="30" t="s">
        <v>11</v>
      </c>
      <c r="DA624" s="31" t="s">
        <v>11</v>
      </c>
      <c r="DB624" s="31" t="s">
        <v>11</v>
      </c>
      <c r="DC624" s="8" t="str">
        <f t="shared" si="107"/>
        <v>No</v>
      </c>
      <c r="DD624" s="8" t="s">
        <v>11</v>
      </c>
      <c r="DE624" s="30" t="s">
        <v>11</v>
      </c>
      <c r="DF624" s="10">
        <f t="shared" si="109"/>
        <v>56.58959999999999</v>
      </c>
      <c r="DG624" s="9">
        <f>IF(S624&lt;Monitors!$H$4,(S624*Monitors!$I$4)+Monitors!$J$4,IF(S624&lt;Monitors!$H$5,(S624*Monitors!$I$5)+Monitors!$J$5,IF(S624&lt;Monitors!$H$6,(S624*Monitors!$I$6)+Monitors!$J$6,IF(S624&lt;Monitors!$H$7,(Monitors!$I$7*S624)+Monitors!$J$7,IF(S624&lt;Monitors!$H$8,(S624*Monitors!$I$8)+Monitors!$J$8,IF(S624&lt;Monitors!$H$9,(S624*Monitors!$I$9)+Monitors!$J$9,IF(S624&lt;Monitors!$H$10,(S624*Monitors!$I$10)+Monitors!$J$10,IF(S624&lt;Monitors!$H$11,(S624*Monitors!$I$11)+Monitors!$J$11,Monitors!$J$12))))))))</f>
        <v>42.370000000000005</v>
      </c>
      <c r="DH624" s="10">
        <f>$DF624-(Monitors!$B$4*'All Data'!$W624)</f>
        <v>43.875979999999991</v>
      </c>
      <c r="DI624" s="10">
        <f>IF($CX624="Yes",DH624-(Monitors!$E$4*(DG624+(Monitors!$B$4*'All Data'!$W624))),'All Data'!DH624)</f>
        <v>43.875979999999991</v>
      </c>
      <c r="DJ624" s="10">
        <f>IF(DD624="Yes",'All Data'!DI624-(DG624*Monitors!$C$4),'All Data'!DI624)</f>
        <v>43.875979999999991</v>
      </c>
      <c r="DK624" s="10">
        <f>IF($DE624="Yes",DJ624-(DG624*Monitors!$D$4),'All Data'!DJ624)</f>
        <v>43.875979999999991</v>
      </c>
      <c r="DL624" s="10">
        <f>IF($CZ624="Yes",DK624-Monitors!$C$7,'All Data'!DK624)</f>
        <v>43.875979999999991</v>
      </c>
      <c r="DM624" s="10">
        <f>IF($DA624="Yes",DL624-Monitors!$D$7,'All Data'!DL624)</f>
        <v>43.875979999999991</v>
      </c>
      <c r="DN624" s="10">
        <f>IF(DB624="Yes",DM624-((DG624+(W624*Monitors!$B$4))*Monitors!$F$4),'All Data'!DM624)</f>
        <v>43.875979999999991</v>
      </c>
      <c r="DO624" s="8" t="str">
        <f t="shared" si="110"/>
        <v>No</v>
      </c>
      <c r="DP624" s="10">
        <v>3.0313180000000002</v>
      </c>
      <c r="DQ624" s="10">
        <v>14.868681999999998</v>
      </c>
      <c r="DR624" s="10">
        <v>14.868681999999998</v>
      </c>
      <c r="DS624" s="9">
        <v>23.423976928986207</v>
      </c>
      <c r="DT624" s="9" t="s">
        <v>23</v>
      </c>
      <c r="DU624" s="14">
        <v>0</v>
      </c>
    </row>
    <row r="625" spans="1:125" ht="18" customHeight="1">
      <c r="A625" s="29">
        <v>624</v>
      </c>
      <c r="B625" s="29">
        <v>38</v>
      </c>
      <c r="C625" s="29">
        <v>1086</v>
      </c>
      <c r="D625" s="21">
        <v>41948</v>
      </c>
      <c r="E625" s="21">
        <v>41961</v>
      </c>
      <c r="F625" s="21">
        <v>41967</v>
      </c>
      <c r="G625" s="20" t="s">
        <v>4</v>
      </c>
      <c r="H625" s="20"/>
      <c r="I625" s="22">
        <v>6</v>
      </c>
      <c r="J625" s="20" t="s">
        <v>5</v>
      </c>
      <c r="K625" s="20"/>
      <c r="L625" s="20" t="s">
        <v>6</v>
      </c>
      <c r="M625" s="23"/>
      <c r="N625" s="23" t="s">
        <v>7</v>
      </c>
      <c r="O625" s="23"/>
      <c r="P625" s="24">
        <v>10.5</v>
      </c>
      <c r="Q625" s="24">
        <v>18.7</v>
      </c>
      <c r="R625" s="24">
        <v>21.5</v>
      </c>
      <c r="S625" s="24">
        <v>197.7</v>
      </c>
      <c r="T625" s="24">
        <v>1.78</v>
      </c>
      <c r="U625" s="24">
        <v>1080</v>
      </c>
      <c r="V625" s="24">
        <v>1920</v>
      </c>
      <c r="W625" s="24">
        <v>2.0739999999999998</v>
      </c>
      <c r="X625" s="23" t="s">
        <v>47</v>
      </c>
      <c r="Y625" s="23" t="s">
        <v>47</v>
      </c>
      <c r="Z625" s="24">
        <v>10490</v>
      </c>
      <c r="AA625" s="24">
        <v>60</v>
      </c>
      <c r="AB625" s="24">
        <v>178</v>
      </c>
      <c r="AC625" s="24">
        <v>178</v>
      </c>
      <c r="AD625" s="23" t="s">
        <v>10</v>
      </c>
      <c r="AE625" s="23" t="s">
        <v>11</v>
      </c>
      <c r="AF625" s="23" t="s">
        <v>11</v>
      </c>
      <c r="AG625" s="23"/>
      <c r="AH625" s="23"/>
      <c r="AI625" s="23" t="s">
        <v>12</v>
      </c>
      <c r="AJ625" s="23" t="s">
        <v>23</v>
      </c>
      <c r="AK625" s="23" t="s">
        <v>23</v>
      </c>
      <c r="AL625" s="23" t="s">
        <v>114</v>
      </c>
      <c r="AM625" s="23"/>
      <c r="AN625" s="23" t="s">
        <v>14</v>
      </c>
      <c r="AO625" s="23"/>
      <c r="AP625" s="23" t="s">
        <v>14</v>
      </c>
      <c r="AQ625" s="23"/>
      <c r="AR625" s="23"/>
      <c r="AS625" s="23" t="s">
        <v>114</v>
      </c>
      <c r="AT625" s="23"/>
      <c r="AU625" s="23" t="s">
        <v>14</v>
      </c>
      <c r="AV625" s="25"/>
      <c r="AW625" s="25"/>
      <c r="AX625" s="26">
        <v>21.5</v>
      </c>
      <c r="AY625" s="26">
        <v>197.7</v>
      </c>
      <c r="AZ625" s="25" t="s">
        <v>14</v>
      </c>
      <c r="BA625" s="25" t="s">
        <v>14</v>
      </c>
      <c r="BB625" s="23"/>
      <c r="BC625" s="23" t="s">
        <v>15</v>
      </c>
      <c r="BD625" s="23"/>
      <c r="BE625" s="23" t="s">
        <v>11</v>
      </c>
      <c r="BF625" s="23" t="s">
        <v>338</v>
      </c>
      <c r="BG625" s="23" t="s">
        <v>11</v>
      </c>
      <c r="BH625" s="23" t="s">
        <v>17</v>
      </c>
      <c r="BI625" s="23"/>
      <c r="BJ625" s="23" t="s">
        <v>272</v>
      </c>
      <c r="BK625" s="23" t="s">
        <v>11</v>
      </c>
      <c r="BL625" s="23" t="s">
        <v>11</v>
      </c>
      <c r="BM625" s="23"/>
      <c r="BN625" s="23"/>
      <c r="BO625" s="24">
        <v>29.6</v>
      </c>
      <c r="BP625" s="24">
        <v>256.7</v>
      </c>
      <c r="BQ625" s="24">
        <v>250</v>
      </c>
      <c r="BR625" s="24">
        <v>252.7</v>
      </c>
      <c r="BS625" s="24">
        <v>202.8</v>
      </c>
      <c r="BT625" s="23"/>
      <c r="BU625" s="23"/>
      <c r="BV625" s="24">
        <v>17.91</v>
      </c>
      <c r="BW625" s="24">
        <v>0.14000000000000001</v>
      </c>
      <c r="BX625" s="23"/>
      <c r="BY625" s="24">
        <v>0.09</v>
      </c>
      <c r="BZ625" s="27">
        <v>0.14000000000000001</v>
      </c>
      <c r="CA625" s="27">
        <v>0.09</v>
      </c>
      <c r="CB625" s="25"/>
      <c r="CC625" s="25"/>
      <c r="CD625" s="28">
        <v>17.8</v>
      </c>
      <c r="CE625" s="28">
        <v>0.17</v>
      </c>
      <c r="CF625" s="25"/>
      <c r="CG625" s="28">
        <v>0.12</v>
      </c>
      <c r="CH625" s="28">
        <v>21.1</v>
      </c>
      <c r="CI625" s="28">
        <v>0.5</v>
      </c>
      <c r="CJ625" s="28">
        <v>0.5</v>
      </c>
      <c r="CK625" s="25"/>
      <c r="CL625" s="25"/>
      <c r="CM625" s="28">
        <v>0.47</v>
      </c>
      <c r="CN625" s="25"/>
      <c r="CO625" s="28">
        <v>0</v>
      </c>
      <c r="CP625" s="30" t="s">
        <v>5</v>
      </c>
      <c r="CQ625" s="8">
        <f t="shared" si="100"/>
        <v>10490.64238745574</v>
      </c>
      <c r="CR625" s="8">
        <f t="shared" si="101"/>
        <v>22</v>
      </c>
      <c r="CS625" s="8">
        <f t="shared" si="102"/>
        <v>2.5</v>
      </c>
      <c r="CT625" s="8">
        <f t="shared" si="103"/>
        <v>30</v>
      </c>
      <c r="CU625" s="8">
        <f t="shared" si="104"/>
        <v>200</v>
      </c>
      <c r="CV625" s="10">
        <f t="shared" si="105"/>
        <v>50749.59</v>
      </c>
      <c r="CW625" s="10">
        <f t="shared" si="108"/>
        <v>50.749589999999998</v>
      </c>
      <c r="CX625" s="8" t="str">
        <f t="shared" si="106"/>
        <v>No</v>
      </c>
      <c r="CY625" s="30" t="s">
        <v>11</v>
      </c>
      <c r="CZ625" s="30" t="s">
        <v>11</v>
      </c>
      <c r="DA625" s="31" t="s">
        <v>11</v>
      </c>
      <c r="DB625" s="31" t="s">
        <v>11</v>
      </c>
      <c r="DC625" s="8" t="str">
        <f t="shared" si="107"/>
        <v>No</v>
      </c>
      <c r="DD625" s="8" t="s">
        <v>11</v>
      </c>
      <c r="DE625" s="30" t="s">
        <v>11</v>
      </c>
      <c r="DF625" s="10">
        <f t="shared" si="109"/>
        <v>55.709219999999995</v>
      </c>
      <c r="DG625" s="9">
        <f>IF(S625&lt;Monitors!$H$4,(S625*Monitors!$I$4)+Monitors!$J$4,IF(S625&lt;Monitors!$H$5,(S625*Monitors!$I$5)+Monitors!$J$5,IF(S625&lt;Monitors!$H$6,(S625*Monitors!$I$6)+Monitors!$J$6,IF(S625&lt;Monitors!$H$7,(Monitors!$I$7*S625)+Monitors!$J$7,IF(S625&lt;Monitors!$H$8,(S625*Monitors!$I$8)+Monitors!$J$8,IF(S625&lt;Monitors!$H$9,(S625*Monitors!$I$9)+Monitors!$J$9,IF(S625&lt;Monitors!$H$10,(S625*Monitors!$I$10)+Monitors!$J$10,IF(S625&lt;Monitors!$H$11,(S625*Monitors!$I$11)+Monitors!$J$11,Monitors!$J$12))))))))</f>
        <v>37.884999999999998</v>
      </c>
      <c r="DH625" s="10">
        <f>$DF625-(Monitors!$B$4*'All Data'!$W625)</f>
        <v>42.995599999999996</v>
      </c>
      <c r="DI625" s="10">
        <f>IF($CX625="Yes",DH625-(Monitors!$E$4*(DG625+(Monitors!$B$4*'All Data'!$W625))),'All Data'!DH625)</f>
        <v>42.995599999999996</v>
      </c>
      <c r="DJ625" s="10">
        <f>IF(DD625="Yes",'All Data'!DI625-(DG625*Monitors!$C$4),'All Data'!DI625)</f>
        <v>42.995599999999996</v>
      </c>
      <c r="DK625" s="10">
        <f>IF($DE625="Yes",DJ625-(DG625*Monitors!$D$4),'All Data'!DJ625)</f>
        <v>42.995599999999996</v>
      </c>
      <c r="DL625" s="10">
        <f>IF($CZ625="Yes",DK625-Monitors!$C$7,'All Data'!DK625)</f>
        <v>42.995599999999996</v>
      </c>
      <c r="DM625" s="10">
        <f>IF($DA625="Yes",DL625-Monitors!$D$7,'All Data'!DL625)</f>
        <v>42.995599999999996</v>
      </c>
      <c r="DN625" s="10">
        <f>IF(DB625="Yes",DM625-((DG625+(W625*Monitors!$B$4))*Monitors!$F$4),'All Data'!DM625)</f>
        <v>42.995599999999996</v>
      </c>
      <c r="DO625" s="8" t="str">
        <f t="shared" si="110"/>
        <v>No</v>
      </c>
      <c r="DP625" s="10">
        <v>2.0299836</v>
      </c>
      <c r="DQ625" s="10">
        <v>15.880016400000001</v>
      </c>
      <c r="DR625" s="10">
        <v>15.880016400000001</v>
      </c>
      <c r="DS625" s="9">
        <v>18.821082770819018</v>
      </c>
      <c r="DT625" s="9" t="s">
        <v>23</v>
      </c>
      <c r="DU625" s="14">
        <v>0</v>
      </c>
    </row>
    <row r="626" spans="1:125" ht="18" customHeight="1">
      <c r="A626" s="29">
        <v>625</v>
      </c>
      <c r="B626" s="29">
        <v>13</v>
      </c>
      <c r="C626" s="29">
        <v>740</v>
      </c>
      <c r="D626" s="21">
        <v>42012</v>
      </c>
      <c r="E626" s="21">
        <v>41908</v>
      </c>
      <c r="F626" s="21">
        <v>41925</v>
      </c>
      <c r="G626" s="20" t="s">
        <v>4</v>
      </c>
      <c r="H626" s="20" t="s">
        <v>26</v>
      </c>
      <c r="I626" s="22">
        <v>6</v>
      </c>
      <c r="J626" s="20" t="s">
        <v>5</v>
      </c>
      <c r="K626" s="20" t="s">
        <v>26</v>
      </c>
      <c r="L626" s="20" t="s">
        <v>6</v>
      </c>
      <c r="M626" s="23" t="s">
        <v>26</v>
      </c>
      <c r="N626" s="23" t="s">
        <v>7</v>
      </c>
      <c r="O626" s="23" t="s">
        <v>26</v>
      </c>
      <c r="P626" s="24">
        <v>11.3</v>
      </c>
      <c r="Q626" s="24">
        <v>20.100000000000001</v>
      </c>
      <c r="R626" s="24">
        <v>23</v>
      </c>
      <c r="S626" s="24">
        <v>226.16</v>
      </c>
      <c r="T626" s="24">
        <v>1.78</v>
      </c>
      <c r="U626" s="24">
        <v>1080</v>
      </c>
      <c r="V626" s="24">
        <v>1920</v>
      </c>
      <c r="W626" s="24">
        <v>2.0739999999999998</v>
      </c>
      <c r="X626" s="23" t="s">
        <v>47</v>
      </c>
      <c r="Y626" s="23" t="s">
        <v>47</v>
      </c>
      <c r="Z626" s="24">
        <v>9169</v>
      </c>
      <c r="AA626" s="24">
        <v>60</v>
      </c>
      <c r="AB626" s="24">
        <v>178</v>
      </c>
      <c r="AC626" s="24">
        <v>178</v>
      </c>
      <c r="AD626" s="23" t="s">
        <v>640</v>
      </c>
      <c r="AE626" s="23" t="s">
        <v>11</v>
      </c>
      <c r="AF626" s="23" t="s">
        <v>11</v>
      </c>
      <c r="AG626" s="23" t="s">
        <v>26</v>
      </c>
      <c r="AH626" s="23" t="s">
        <v>26</v>
      </c>
      <c r="AI626" s="23" t="s">
        <v>12</v>
      </c>
      <c r="AJ626" s="23" t="s">
        <v>23</v>
      </c>
      <c r="AK626" s="23" t="s">
        <v>23</v>
      </c>
      <c r="AL626" s="23" t="s">
        <v>114</v>
      </c>
      <c r="AM626" s="23" t="s">
        <v>14</v>
      </c>
      <c r="AN626" s="23" t="s">
        <v>14</v>
      </c>
      <c r="AO626" s="23" t="s">
        <v>14</v>
      </c>
      <c r="AP626" s="23" t="s">
        <v>14</v>
      </c>
      <c r="AQ626" s="23" t="s">
        <v>14</v>
      </c>
      <c r="AR626" s="23"/>
      <c r="AS626" s="23" t="s">
        <v>114</v>
      </c>
      <c r="AT626" s="23" t="s">
        <v>14</v>
      </c>
      <c r="AU626" s="23" t="s">
        <v>14</v>
      </c>
      <c r="AV626" s="25" t="s">
        <v>14</v>
      </c>
      <c r="AW626" s="25" t="s">
        <v>14</v>
      </c>
      <c r="AX626" s="26">
        <v>23</v>
      </c>
      <c r="AY626" s="26">
        <v>226.16</v>
      </c>
      <c r="AZ626" s="25" t="s">
        <v>14</v>
      </c>
      <c r="BA626" s="25" t="s">
        <v>14</v>
      </c>
      <c r="BB626" s="23" t="s">
        <v>14</v>
      </c>
      <c r="BC626" s="23" t="s">
        <v>15</v>
      </c>
      <c r="BD626" s="23" t="s">
        <v>14</v>
      </c>
      <c r="BE626" s="23" t="s">
        <v>11</v>
      </c>
      <c r="BF626" s="23" t="s">
        <v>372</v>
      </c>
      <c r="BG626" s="23" t="s">
        <v>11</v>
      </c>
      <c r="BH626" s="23" t="s">
        <v>17</v>
      </c>
      <c r="BI626" s="23" t="s">
        <v>14</v>
      </c>
      <c r="BJ626" s="23"/>
      <c r="BK626" s="23" t="s">
        <v>11</v>
      </c>
      <c r="BL626" s="23" t="s">
        <v>11</v>
      </c>
      <c r="BM626" s="23" t="s">
        <v>11</v>
      </c>
      <c r="BN626" s="23"/>
      <c r="BO626" s="24">
        <v>6.5</v>
      </c>
      <c r="BP626" s="24">
        <v>265</v>
      </c>
      <c r="BQ626" s="24">
        <v>250</v>
      </c>
      <c r="BR626" s="24">
        <v>218</v>
      </c>
      <c r="BS626" s="24">
        <v>200</v>
      </c>
      <c r="BT626" s="23"/>
      <c r="BU626" s="23"/>
      <c r="BV626" s="24">
        <v>17.920000000000002</v>
      </c>
      <c r="BW626" s="24">
        <v>0.28999999999999998</v>
      </c>
      <c r="BX626" s="23"/>
      <c r="BY626" s="24">
        <v>0.2</v>
      </c>
      <c r="BZ626" s="27">
        <v>0.28999999999999998</v>
      </c>
      <c r="CA626" s="27">
        <v>0.2</v>
      </c>
      <c r="CB626" s="25"/>
      <c r="CC626" s="25"/>
      <c r="CD626" s="28">
        <v>17.91</v>
      </c>
      <c r="CE626" s="28">
        <v>0.3</v>
      </c>
      <c r="CF626" s="25"/>
      <c r="CG626" s="28">
        <v>0.22</v>
      </c>
      <c r="CH626" s="28">
        <v>22.01</v>
      </c>
      <c r="CI626" s="28">
        <v>0.5</v>
      </c>
      <c r="CJ626" s="28">
        <v>0.5</v>
      </c>
      <c r="CK626" s="25"/>
      <c r="CL626" s="25"/>
      <c r="CM626" s="28">
        <v>0.4</v>
      </c>
      <c r="CN626" s="25"/>
      <c r="CO626" s="28">
        <v>0</v>
      </c>
      <c r="CP626" s="30" t="s">
        <v>5</v>
      </c>
      <c r="CQ626" s="8">
        <f t="shared" si="100"/>
        <v>9170.4987619384501</v>
      </c>
      <c r="CR626" s="8">
        <f t="shared" si="101"/>
        <v>24</v>
      </c>
      <c r="CS626" s="8">
        <f t="shared" si="102"/>
        <v>2.5</v>
      </c>
      <c r="CT626" s="8">
        <f t="shared" si="103"/>
        <v>30</v>
      </c>
      <c r="CU626" s="8">
        <f t="shared" si="104"/>
        <v>200</v>
      </c>
      <c r="CV626" s="10">
        <f t="shared" si="105"/>
        <v>59932.4</v>
      </c>
      <c r="CW626" s="10">
        <f t="shared" si="108"/>
        <v>59.932400000000001</v>
      </c>
      <c r="CX626" s="8" t="str">
        <f t="shared" si="106"/>
        <v>No</v>
      </c>
      <c r="CY626" s="30" t="s">
        <v>11</v>
      </c>
      <c r="CZ626" s="30" t="s">
        <v>11</v>
      </c>
      <c r="DA626" s="31" t="s">
        <v>11</v>
      </c>
      <c r="DB626" s="31" t="s">
        <v>11</v>
      </c>
      <c r="DC626" s="8" t="str">
        <f t="shared" si="107"/>
        <v>No</v>
      </c>
      <c r="DD626" s="8" t="s">
        <v>11</v>
      </c>
      <c r="DE626" s="30" t="s">
        <v>11</v>
      </c>
      <c r="DF626" s="10">
        <f t="shared" si="109"/>
        <v>56.593980000000002</v>
      </c>
      <c r="DG626" s="9">
        <f>IF(S626&lt;Monitors!$H$4,(S626*Monitors!$I$4)+Monitors!$J$4,IF(S626&lt;Monitors!$H$5,(S626*Monitors!$I$5)+Monitors!$J$5,IF(S626&lt;Monitors!$H$6,(S626*Monitors!$I$6)+Monitors!$J$6,IF(S626&lt;Monitors!$H$7,(Monitors!$I$7*S626)+Monitors!$J$7,IF(S626&lt;Monitors!$H$8,(S626*Monitors!$I$8)+Monitors!$J$8,IF(S626&lt;Monitors!$H$9,(S626*Monitors!$I$9)+Monitors!$J$9,IF(S626&lt;Monitors!$H$10,(S626*Monitors!$I$10)+Monitors!$J$10,IF(S626&lt;Monitors!$H$11,(S626*Monitors!$I$11)+Monitors!$J$11,Monitors!$J$12))))))))</f>
        <v>38.872</v>
      </c>
      <c r="DH626" s="10">
        <f>$DF626-(Monitors!$B$4*'All Data'!$W626)</f>
        <v>43.880360000000003</v>
      </c>
      <c r="DI626" s="10">
        <f>IF($CX626="Yes",DH626-(Monitors!$E$4*(DG626+(Monitors!$B$4*'All Data'!$W626))),'All Data'!DH626)</f>
        <v>43.880360000000003</v>
      </c>
      <c r="DJ626" s="10">
        <f>IF(DD626="Yes",'All Data'!DI626-(DG626*Monitors!$C$4),'All Data'!DI626)</f>
        <v>43.880360000000003</v>
      </c>
      <c r="DK626" s="10">
        <f>IF($DE626="Yes",DJ626-(DG626*Monitors!$D$4),'All Data'!DJ626)</f>
        <v>43.880360000000003</v>
      </c>
      <c r="DL626" s="10">
        <f>IF($CZ626="Yes",DK626-Monitors!$C$7,'All Data'!DK626)</f>
        <v>43.880360000000003</v>
      </c>
      <c r="DM626" s="10">
        <f>IF($DA626="Yes",DL626-Monitors!$D$7,'All Data'!DL626)</f>
        <v>43.880360000000003</v>
      </c>
      <c r="DN626" s="10">
        <f>IF(DB626="Yes",DM626-((DG626+(W626*Monitors!$B$4))*Monitors!$F$4),'All Data'!DM626)</f>
        <v>43.880360000000003</v>
      </c>
      <c r="DO626" s="8" t="str">
        <f t="shared" si="110"/>
        <v>No</v>
      </c>
      <c r="DP626" s="10">
        <v>2.3972960000000003</v>
      </c>
      <c r="DQ626" s="10">
        <v>15.522704000000001</v>
      </c>
      <c r="DR626" s="10">
        <v>15.522704000000001</v>
      </c>
      <c r="DS626" s="9">
        <v>21.492010919520805</v>
      </c>
      <c r="DT626" s="9" t="s">
        <v>23</v>
      </c>
      <c r="DU626" s="14">
        <v>0</v>
      </c>
    </row>
    <row r="627" spans="1:125" ht="18" customHeight="1">
      <c r="A627" s="29">
        <v>626</v>
      </c>
      <c r="B627" s="29">
        <v>13</v>
      </c>
      <c r="C627" s="29">
        <v>977</v>
      </c>
      <c r="D627" s="21">
        <v>41995</v>
      </c>
      <c r="E627" s="21">
        <v>41989</v>
      </c>
      <c r="F627" s="21">
        <v>42004</v>
      </c>
      <c r="G627" s="20" t="s">
        <v>4</v>
      </c>
      <c r="H627" s="20" t="s">
        <v>26</v>
      </c>
      <c r="I627" s="22">
        <v>6</v>
      </c>
      <c r="J627" s="20" t="s">
        <v>5</v>
      </c>
      <c r="K627" s="20" t="s">
        <v>26</v>
      </c>
      <c r="L627" s="20" t="s">
        <v>6</v>
      </c>
      <c r="M627" s="23" t="s">
        <v>26</v>
      </c>
      <c r="N627" s="23" t="s">
        <v>7</v>
      </c>
      <c r="O627" s="23" t="s">
        <v>26</v>
      </c>
      <c r="P627" s="24">
        <v>11.3</v>
      </c>
      <c r="Q627" s="24">
        <v>20</v>
      </c>
      <c r="R627" s="24">
        <v>23</v>
      </c>
      <c r="S627" s="24">
        <v>225.98</v>
      </c>
      <c r="T627" s="24">
        <v>1.78</v>
      </c>
      <c r="U627" s="24">
        <v>1080</v>
      </c>
      <c r="V627" s="24">
        <v>1920</v>
      </c>
      <c r="W627" s="24">
        <v>2.0739999999999998</v>
      </c>
      <c r="X627" s="23" t="s">
        <v>47</v>
      </c>
      <c r="Y627" s="23" t="s">
        <v>47</v>
      </c>
      <c r="Z627" s="24">
        <v>9175</v>
      </c>
      <c r="AA627" s="24">
        <v>60</v>
      </c>
      <c r="AB627" s="24">
        <v>170</v>
      </c>
      <c r="AC627" s="24">
        <v>160</v>
      </c>
      <c r="AD627" s="23" t="s">
        <v>28</v>
      </c>
      <c r="AE627" s="23" t="s">
        <v>23</v>
      </c>
      <c r="AF627" s="23" t="s">
        <v>11</v>
      </c>
      <c r="AG627" s="23" t="s">
        <v>26</v>
      </c>
      <c r="AH627" s="23" t="s">
        <v>26</v>
      </c>
      <c r="AI627" s="23" t="s">
        <v>12</v>
      </c>
      <c r="AJ627" s="23" t="s">
        <v>11</v>
      </c>
      <c r="AK627" s="23" t="s">
        <v>23</v>
      </c>
      <c r="AL627" s="23" t="s">
        <v>404</v>
      </c>
      <c r="AM627" s="23" t="s">
        <v>189</v>
      </c>
      <c r="AN627" s="23" t="s">
        <v>14</v>
      </c>
      <c r="AO627" s="23" t="s">
        <v>14</v>
      </c>
      <c r="AP627" s="23" t="s">
        <v>14</v>
      </c>
      <c r="AQ627" s="23" t="s">
        <v>14</v>
      </c>
      <c r="AR627" s="23"/>
      <c r="AS627" s="23" t="s">
        <v>404</v>
      </c>
      <c r="AT627" s="23" t="s">
        <v>189</v>
      </c>
      <c r="AU627" s="23" t="s">
        <v>14</v>
      </c>
      <c r="AV627" s="25" t="s">
        <v>14</v>
      </c>
      <c r="AW627" s="25" t="s">
        <v>14</v>
      </c>
      <c r="AX627" s="26">
        <v>23</v>
      </c>
      <c r="AY627" s="26">
        <v>225.98</v>
      </c>
      <c r="AZ627" s="25" t="s">
        <v>14</v>
      </c>
      <c r="BA627" s="25" t="s">
        <v>14</v>
      </c>
      <c r="BB627" s="23" t="s">
        <v>14</v>
      </c>
      <c r="BC627" s="23" t="s">
        <v>15</v>
      </c>
      <c r="BD627" s="23" t="s">
        <v>14</v>
      </c>
      <c r="BE627" s="23" t="s">
        <v>11</v>
      </c>
      <c r="BF627" s="23" t="s">
        <v>165</v>
      </c>
      <c r="BG627" s="23" t="s">
        <v>11</v>
      </c>
      <c r="BH627" s="23" t="s">
        <v>17</v>
      </c>
      <c r="BI627" s="23" t="s">
        <v>14</v>
      </c>
      <c r="BJ627" s="23"/>
      <c r="BK627" s="23" t="s">
        <v>11</v>
      </c>
      <c r="BL627" s="23" t="s">
        <v>11</v>
      </c>
      <c r="BM627" s="23" t="s">
        <v>11</v>
      </c>
      <c r="BN627" s="23"/>
      <c r="BO627" s="24">
        <v>15</v>
      </c>
      <c r="BP627" s="24">
        <v>250</v>
      </c>
      <c r="BQ627" s="24">
        <v>250</v>
      </c>
      <c r="BR627" s="24">
        <v>230</v>
      </c>
      <c r="BS627" s="24">
        <v>200</v>
      </c>
      <c r="BT627" s="23"/>
      <c r="BU627" s="23"/>
      <c r="BV627" s="24">
        <v>17.920000000000002</v>
      </c>
      <c r="BW627" s="24">
        <v>0.23</v>
      </c>
      <c r="BX627" s="23"/>
      <c r="BY627" s="24">
        <v>0.16</v>
      </c>
      <c r="BZ627" s="27">
        <v>0.23</v>
      </c>
      <c r="CA627" s="27">
        <v>0.16</v>
      </c>
      <c r="CB627" s="25"/>
      <c r="CC627" s="25"/>
      <c r="CD627" s="28">
        <v>18.39</v>
      </c>
      <c r="CE627" s="28">
        <v>0.26</v>
      </c>
      <c r="CF627" s="25"/>
      <c r="CG627" s="28">
        <v>0.16</v>
      </c>
      <c r="CH627" s="28">
        <v>22</v>
      </c>
      <c r="CI627" s="28">
        <v>0.5</v>
      </c>
      <c r="CJ627" s="28">
        <v>0.5</v>
      </c>
      <c r="CK627" s="28">
        <v>0</v>
      </c>
      <c r="CL627" s="28">
        <v>0</v>
      </c>
      <c r="CM627" s="28">
        <v>0.5</v>
      </c>
      <c r="CN627" s="25"/>
      <c r="CO627" s="28">
        <v>0</v>
      </c>
      <c r="CP627" s="30" t="s">
        <v>5</v>
      </c>
      <c r="CQ627" s="8">
        <f t="shared" si="100"/>
        <v>9177.8033454287979</v>
      </c>
      <c r="CR627" s="8">
        <f t="shared" si="101"/>
        <v>24</v>
      </c>
      <c r="CS627" s="8">
        <f t="shared" si="102"/>
        <v>2.5</v>
      </c>
      <c r="CT627" s="8">
        <f t="shared" si="103"/>
        <v>30</v>
      </c>
      <c r="CU627" s="8">
        <f t="shared" si="104"/>
        <v>200</v>
      </c>
      <c r="CV627" s="10">
        <f t="shared" si="105"/>
        <v>56495</v>
      </c>
      <c r="CW627" s="10">
        <f t="shared" si="108"/>
        <v>56.494999999999997</v>
      </c>
      <c r="CX627" s="8" t="str">
        <f t="shared" si="106"/>
        <v>No</v>
      </c>
      <c r="CY627" s="30" t="s">
        <v>11</v>
      </c>
      <c r="CZ627" s="30" t="s">
        <v>11</v>
      </c>
      <c r="DA627" s="31" t="s">
        <v>11</v>
      </c>
      <c r="DB627" s="31" t="s">
        <v>11</v>
      </c>
      <c r="DC627" s="8" t="str">
        <f t="shared" si="107"/>
        <v>No</v>
      </c>
      <c r="DD627" s="8" t="s">
        <v>11</v>
      </c>
      <c r="DE627" s="30" t="s">
        <v>11</v>
      </c>
      <c r="DF627" s="10">
        <f t="shared" si="109"/>
        <v>56.252339999999997</v>
      </c>
      <c r="DG627" s="9">
        <f>IF(S627&lt;Monitors!$H$4,(S627*Monitors!$I$4)+Monitors!$J$4,IF(S627&lt;Monitors!$H$5,(S627*Monitors!$I$5)+Monitors!$J$5,IF(S627&lt;Monitors!$H$6,(S627*Monitors!$I$6)+Monitors!$J$6,IF(S627&lt;Monitors!$H$7,(Monitors!$I$7*S627)+Monitors!$J$7,IF(S627&lt;Monitors!$H$8,(S627*Monitors!$I$8)+Monitors!$J$8,IF(S627&lt;Monitors!$H$9,(S627*Monitors!$I$9)+Monitors!$J$9,IF(S627&lt;Monitors!$H$10,(S627*Monitors!$I$10)+Monitors!$J$10,IF(S627&lt;Monitors!$H$11,(S627*Monitors!$I$11)+Monitors!$J$11,Monitors!$J$12))))))))</f>
        <v>38.866</v>
      </c>
      <c r="DH627" s="10">
        <f>$DF627-(Monitors!$B$4*'All Data'!$W627)</f>
        <v>43.538719999999998</v>
      </c>
      <c r="DI627" s="10">
        <f>IF($CX627="Yes",DH627-(Monitors!$E$4*(DG627+(Monitors!$B$4*'All Data'!$W627))),'All Data'!DH627)</f>
        <v>43.538719999999998</v>
      </c>
      <c r="DJ627" s="10">
        <f>IF(DD627="Yes",'All Data'!DI627-(DG627*Monitors!$C$4),'All Data'!DI627)</f>
        <v>43.538719999999998</v>
      </c>
      <c r="DK627" s="10">
        <f>IF($DE627="Yes",DJ627-(DG627*Monitors!$D$4),'All Data'!DJ627)</f>
        <v>43.538719999999998</v>
      </c>
      <c r="DL627" s="10">
        <f>IF($CZ627="Yes",DK627-Monitors!$C$7,'All Data'!DK627)</f>
        <v>43.538719999999998</v>
      </c>
      <c r="DM627" s="10">
        <f>IF($DA627="Yes",DL627-Monitors!$D$7,'All Data'!DL627)</f>
        <v>43.538719999999998</v>
      </c>
      <c r="DN627" s="10">
        <f>IF(DB627="Yes",DM627-((DG627+(W627*Monitors!$B$4))*Monitors!$F$4),'All Data'!DM627)</f>
        <v>43.538719999999998</v>
      </c>
      <c r="DO627" s="8" t="str">
        <f t="shared" si="110"/>
        <v>No</v>
      </c>
      <c r="DP627" s="10">
        <v>2.2598000000000003</v>
      </c>
      <c r="DQ627" s="10">
        <v>15.660200000000001</v>
      </c>
      <c r="DR627" s="10">
        <v>15.660200000000001</v>
      </c>
      <c r="DS627" s="9">
        <v>21.475165026908535</v>
      </c>
      <c r="DT627" s="9" t="s">
        <v>23</v>
      </c>
      <c r="DU627" s="14">
        <v>0</v>
      </c>
    </row>
    <row r="628" spans="1:125" ht="18" customHeight="1">
      <c r="A628" s="29">
        <v>627</v>
      </c>
      <c r="B628" s="29">
        <v>24</v>
      </c>
      <c r="C628" s="29">
        <v>108</v>
      </c>
      <c r="D628" s="21">
        <v>41892</v>
      </c>
      <c r="E628" s="21">
        <v>41932</v>
      </c>
      <c r="F628" s="21">
        <v>41936</v>
      </c>
      <c r="G628" s="20" t="s">
        <v>4</v>
      </c>
      <c r="H628" s="20" t="s">
        <v>26</v>
      </c>
      <c r="I628" s="22">
        <v>6</v>
      </c>
      <c r="J628" s="20" t="s">
        <v>5</v>
      </c>
      <c r="K628" s="20" t="s">
        <v>26</v>
      </c>
      <c r="L628" s="20" t="s">
        <v>6</v>
      </c>
      <c r="M628" s="23" t="s">
        <v>26</v>
      </c>
      <c r="N628" s="23" t="s">
        <v>7</v>
      </c>
      <c r="O628" s="23" t="s">
        <v>26</v>
      </c>
      <c r="P628" s="24">
        <v>10.6</v>
      </c>
      <c r="Q628" s="24">
        <v>18.8</v>
      </c>
      <c r="R628" s="24">
        <v>21.5</v>
      </c>
      <c r="S628" s="24">
        <v>198.38</v>
      </c>
      <c r="T628" s="24">
        <v>1.78</v>
      </c>
      <c r="U628" s="24">
        <v>1080</v>
      </c>
      <c r="V628" s="24">
        <v>1920</v>
      </c>
      <c r="W628" s="24">
        <v>2.0739999999999998</v>
      </c>
      <c r="X628" s="23" t="s">
        <v>47</v>
      </c>
      <c r="Y628" s="23" t="s">
        <v>47</v>
      </c>
      <c r="Z628" s="24">
        <v>9565</v>
      </c>
      <c r="AA628" s="24">
        <v>60</v>
      </c>
      <c r="AB628" s="24">
        <v>178</v>
      </c>
      <c r="AC628" s="24">
        <v>178</v>
      </c>
      <c r="AD628" s="23" t="s">
        <v>28</v>
      </c>
      <c r="AE628" s="23" t="s">
        <v>23</v>
      </c>
      <c r="AF628" s="23" t="s">
        <v>11</v>
      </c>
      <c r="AG628" s="23" t="s">
        <v>26</v>
      </c>
      <c r="AH628" s="23" t="s">
        <v>26</v>
      </c>
      <c r="AI628" s="23" t="s">
        <v>34</v>
      </c>
      <c r="AJ628" s="23" t="s">
        <v>11</v>
      </c>
      <c r="AK628" s="23" t="s">
        <v>23</v>
      </c>
      <c r="AL628" s="23" t="s">
        <v>51</v>
      </c>
      <c r="AM628" s="23" t="s">
        <v>14</v>
      </c>
      <c r="AN628" s="23" t="s">
        <v>14</v>
      </c>
      <c r="AO628" s="23" t="s">
        <v>14</v>
      </c>
      <c r="AP628" s="23" t="s">
        <v>14</v>
      </c>
      <c r="AQ628" s="23" t="s">
        <v>14</v>
      </c>
      <c r="AR628" s="23"/>
      <c r="AS628" s="23" t="s">
        <v>51</v>
      </c>
      <c r="AT628" s="23" t="s">
        <v>14</v>
      </c>
      <c r="AU628" s="23" t="s">
        <v>14</v>
      </c>
      <c r="AV628" s="25" t="s">
        <v>14</v>
      </c>
      <c r="AW628" s="25" t="s">
        <v>14</v>
      </c>
      <c r="AX628" s="26">
        <v>21.5</v>
      </c>
      <c r="AY628" s="26">
        <v>198.38</v>
      </c>
      <c r="AZ628" s="25" t="s">
        <v>14</v>
      </c>
      <c r="BA628" s="25" t="s">
        <v>14</v>
      </c>
      <c r="BB628" s="23" t="s">
        <v>14</v>
      </c>
      <c r="BC628" s="23" t="s">
        <v>15</v>
      </c>
      <c r="BD628" s="23" t="s">
        <v>14</v>
      </c>
      <c r="BE628" s="23" t="s">
        <v>11</v>
      </c>
      <c r="BF628" s="23" t="s">
        <v>55</v>
      </c>
      <c r="BG628" s="23" t="s">
        <v>11</v>
      </c>
      <c r="BH628" s="23" t="s">
        <v>17</v>
      </c>
      <c r="BI628" s="23" t="s">
        <v>14</v>
      </c>
      <c r="BJ628" s="23"/>
      <c r="BK628" s="23" t="s">
        <v>11</v>
      </c>
      <c r="BL628" s="23" t="s">
        <v>11</v>
      </c>
      <c r="BM628" s="23" t="s">
        <v>11</v>
      </c>
      <c r="BN628" s="23"/>
      <c r="BO628" s="24">
        <v>13</v>
      </c>
      <c r="BP628" s="24">
        <v>258</v>
      </c>
      <c r="BQ628" s="24">
        <v>250</v>
      </c>
      <c r="BR628" s="24">
        <v>198</v>
      </c>
      <c r="BS628" s="24">
        <v>200</v>
      </c>
      <c r="BT628" s="23"/>
      <c r="BU628" s="23"/>
      <c r="BV628" s="24">
        <v>17.95</v>
      </c>
      <c r="BW628" s="24">
        <v>0.31</v>
      </c>
      <c r="BX628" s="23"/>
      <c r="BY628" s="24">
        <v>0.25</v>
      </c>
      <c r="BZ628" s="27">
        <v>0.31</v>
      </c>
      <c r="CA628" s="27">
        <v>0.25</v>
      </c>
      <c r="CB628" s="25"/>
      <c r="CC628" s="25"/>
      <c r="CD628" s="28">
        <v>19.5</v>
      </c>
      <c r="CE628" s="25"/>
      <c r="CF628" s="28">
        <v>0.34</v>
      </c>
      <c r="CG628" s="28">
        <v>0.27</v>
      </c>
      <c r="CH628" s="28">
        <v>21.1</v>
      </c>
      <c r="CI628" s="28">
        <v>0.5</v>
      </c>
      <c r="CJ628" s="28">
        <v>0.5</v>
      </c>
      <c r="CK628" s="28">
        <v>0</v>
      </c>
      <c r="CL628" s="28">
        <v>0</v>
      </c>
      <c r="CM628" s="28">
        <v>0.9</v>
      </c>
      <c r="CN628" s="25"/>
      <c r="CO628" s="28">
        <v>0</v>
      </c>
      <c r="CP628" s="30" t="s">
        <v>5</v>
      </c>
      <c r="CQ628" s="8">
        <f t="shared" si="100"/>
        <v>10454.682931747151</v>
      </c>
      <c r="CR628" s="8">
        <f t="shared" si="101"/>
        <v>22</v>
      </c>
      <c r="CS628" s="8">
        <f t="shared" si="102"/>
        <v>2.5</v>
      </c>
      <c r="CT628" s="8">
        <f t="shared" si="103"/>
        <v>30</v>
      </c>
      <c r="CU628" s="8">
        <f t="shared" si="104"/>
        <v>200</v>
      </c>
      <c r="CV628" s="10">
        <f t="shared" si="105"/>
        <v>51182.04</v>
      </c>
      <c r="CW628" s="10">
        <f t="shared" si="108"/>
        <v>51.182040000000001</v>
      </c>
      <c r="CX628" s="8" t="str">
        <f t="shared" si="106"/>
        <v>No</v>
      </c>
      <c r="CY628" s="30" t="s">
        <v>11</v>
      </c>
      <c r="CZ628" s="30" t="s">
        <v>11</v>
      </c>
      <c r="DA628" s="31" t="s">
        <v>11</v>
      </c>
      <c r="DB628" s="31" t="s">
        <v>11</v>
      </c>
      <c r="DC628" s="8" t="str">
        <f t="shared" si="107"/>
        <v>No</v>
      </c>
      <c r="DD628" s="8" t="s">
        <v>11</v>
      </c>
      <c r="DE628" s="30" t="s">
        <v>11</v>
      </c>
      <c r="DF628" s="10">
        <f t="shared" si="109"/>
        <v>56.799839999999996</v>
      </c>
      <c r="DG628" s="9">
        <f>IF(S628&lt;Monitors!$H$4,(S628*Monitors!$I$4)+Monitors!$J$4,IF(S628&lt;Monitors!$H$5,(S628*Monitors!$I$5)+Monitors!$J$5,IF(S628&lt;Monitors!$H$6,(S628*Monitors!$I$6)+Monitors!$J$6,IF(S628&lt;Monitors!$H$7,(Monitors!$I$7*S628)+Monitors!$J$7,IF(S628&lt;Monitors!$H$8,(S628*Monitors!$I$8)+Monitors!$J$8,IF(S628&lt;Monitors!$H$9,(S628*Monitors!$I$9)+Monitors!$J$9,IF(S628&lt;Monitors!$H$10,(S628*Monitors!$I$10)+Monitors!$J$10,IF(S628&lt;Monitors!$H$11,(S628*Monitors!$I$11)+Monitors!$J$11,Monitors!$J$12))))))))</f>
        <v>37.918999999999997</v>
      </c>
      <c r="DH628" s="10">
        <f>$DF628-(Monitors!$B$4*'All Data'!$W628)</f>
        <v>44.086219999999997</v>
      </c>
      <c r="DI628" s="10">
        <f>IF($CX628="Yes",DH628-(Monitors!$E$4*(DG628+(Monitors!$B$4*'All Data'!$W628))),'All Data'!DH628)</f>
        <v>44.086219999999997</v>
      </c>
      <c r="DJ628" s="10">
        <f>IF(DD628="Yes",'All Data'!DI628-(DG628*Monitors!$C$4),'All Data'!DI628)</f>
        <v>44.086219999999997</v>
      </c>
      <c r="DK628" s="10">
        <f>IF($DE628="Yes",DJ628-(DG628*Monitors!$D$4),'All Data'!DJ628)</f>
        <v>44.086219999999997</v>
      </c>
      <c r="DL628" s="10">
        <f>IF($CZ628="Yes",DK628-Monitors!$C$7,'All Data'!DK628)</f>
        <v>44.086219999999997</v>
      </c>
      <c r="DM628" s="10">
        <f>IF($DA628="Yes",DL628-Monitors!$D$7,'All Data'!DL628)</f>
        <v>44.086219999999997</v>
      </c>
      <c r="DN628" s="10">
        <f>IF(DB628="Yes",DM628-((DG628+(W628*Monitors!$B$4))*Monitors!$F$4),'All Data'!DM628)</f>
        <v>44.086219999999997</v>
      </c>
      <c r="DO628" s="8" t="str">
        <f t="shared" si="110"/>
        <v>No</v>
      </c>
      <c r="DP628" s="10">
        <v>2.0472816000000003</v>
      </c>
      <c r="DQ628" s="10">
        <v>15.902718399999999</v>
      </c>
      <c r="DR628" s="10">
        <v>15.902718399999999</v>
      </c>
      <c r="DS628" s="9">
        <v>18.885063562375308</v>
      </c>
      <c r="DT628" s="9" t="s">
        <v>23</v>
      </c>
      <c r="DU628" s="14">
        <v>0</v>
      </c>
    </row>
    <row r="629" spans="1:125" ht="18" customHeight="1">
      <c r="A629" s="29">
        <v>628</v>
      </c>
      <c r="B629" s="29">
        <v>47</v>
      </c>
      <c r="C629" s="29">
        <v>170</v>
      </c>
      <c r="D629" s="21">
        <v>41567</v>
      </c>
      <c r="E629" s="21">
        <v>41546</v>
      </c>
      <c r="F629" s="21">
        <v>41563</v>
      </c>
      <c r="G629" s="20" t="s">
        <v>4</v>
      </c>
      <c r="H629" s="20"/>
      <c r="I629" s="22">
        <v>6</v>
      </c>
      <c r="J629" s="20" t="s">
        <v>5</v>
      </c>
      <c r="K629" s="20"/>
      <c r="L629" s="20" t="s">
        <v>6</v>
      </c>
      <c r="M629" s="23"/>
      <c r="N629" s="23" t="s">
        <v>7</v>
      </c>
      <c r="O629" s="23"/>
      <c r="P629" s="24">
        <v>11.5</v>
      </c>
      <c r="Q629" s="24">
        <v>20.5</v>
      </c>
      <c r="R629" s="24">
        <v>23.5</v>
      </c>
      <c r="S629" s="24">
        <v>236.9</v>
      </c>
      <c r="T629" s="24">
        <v>1.78</v>
      </c>
      <c r="U629" s="24">
        <v>1080</v>
      </c>
      <c r="V629" s="24">
        <v>1920</v>
      </c>
      <c r="W629" s="24">
        <v>2.0739999999999998</v>
      </c>
      <c r="X629" s="23" t="s">
        <v>47</v>
      </c>
      <c r="Y629" s="23" t="s">
        <v>47</v>
      </c>
      <c r="Z629" s="24">
        <v>8752</v>
      </c>
      <c r="AA629" s="24">
        <v>60</v>
      </c>
      <c r="AB629" s="24">
        <v>170</v>
      </c>
      <c r="AC629" s="24">
        <v>160</v>
      </c>
      <c r="AD629" s="23" t="s">
        <v>10</v>
      </c>
      <c r="AE629" s="23" t="s">
        <v>11</v>
      </c>
      <c r="AF629" s="23" t="s">
        <v>11</v>
      </c>
      <c r="AG629" s="23"/>
      <c r="AH629" s="23"/>
      <c r="AI629" s="23" t="s">
        <v>12</v>
      </c>
      <c r="AJ629" s="23" t="s">
        <v>11</v>
      </c>
      <c r="AK629" s="23" t="s">
        <v>11</v>
      </c>
      <c r="AL629" s="23" t="s">
        <v>25</v>
      </c>
      <c r="AM629" s="23"/>
      <c r="AN629" s="23" t="s">
        <v>14</v>
      </c>
      <c r="AO629" s="23"/>
      <c r="AP629" s="23" t="s">
        <v>36</v>
      </c>
      <c r="AQ629" s="23"/>
      <c r="AR629" s="23"/>
      <c r="AS629" s="23" t="s">
        <v>25</v>
      </c>
      <c r="AT629" s="23"/>
      <c r="AU629" s="23" t="s">
        <v>14</v>
      </c>
      <c r="AV629" s="25"/>
      <c r="AW629" s="25"/>
      <c r="AX629" s="26">
        <v>23.5</v>
      </c>
      <c r="AY629" s="26">
        <v>236.9</v>
      </c>
      <c r="AZ629" s="25" t="s">
        <v>14</v>
      </c>
      <c r="BA629" s="25" t="s">
        <v>14</v>
      </c>
      <c r="BB629" s="23"/>
      <c r="BC629" s="23" t="s">
        <v>15</v>
      </c>
      <c r="BD629" s="23"/>
      <c r="BE629" s="23" t="s">
        <v>11</v>
      </c>
      <c r="BF629" s="23" t="s">
        <v>982</v>
      </c>
      <c r="BG629" s="23" t="s">
        <v>11</v>
      </c>
      <c r="BH629" s="23" t="s">
        <v>17</v>
      </c>
      <c r="BI629" s="23"/>
      <c r="BJ629" s="23" t="s">
        <v>18</v>
      </c>
      <c r="BK629" s="23" t="s">
        <v>11</v>
      </c>
      <c r="BL629" s="23" t="s">
        <v>11</v>
      </c>
      <c r="BM629" s="23"/>
      <c r="BN629" s="23"/>
      <c r="BO629" s="24">
        <v>20.8</v>
      </c>
      <c r="BP629" s="24">
        <v>262.2</v>
      </c>
      <c r="BQ629" s="24">
        <v>250</v>
      </c>
      <c r="BR629" s="24">
        <v>210.5</v>
      </c>
      <c r="BS629" s="24">
        <v>201.5</v>
      </c>
      <c r="BT629" s="23"/>
      <c r="BU629" s="23"/>
      <c r="BV629" s="24">
        <v>17.96</v>
      </c>
      <c r="BW629" s="24">
        <v>0.37</v>
      </c>
      <c r="BX629" s="23"/>
      <c r="BY629" s="24">
        <v>0.19</v>
      </c>
      <c r="BZ629" s="27">
        <v>0.37</v>
      </c>
      <c r="CA629" s="27">
        <v>0.19</v>
      </c>
      <c r="CB629" s="25"/>
      <c r="CC629" s="25"/>
      <c r="CD629" s="28">
        <v>18.05</v>
      </c>
      <c r="CE629" s="28">
        <v>0.42</v>
      </c>
      <c r="CF629" s="25"/>
      <c r="CG629" s="28">
        <v>0.26</v>
      </c>
      <c r="CH629" s="28">
        <v>22.7</v>
      </c>
      <c r="CI629" s="28">
        <v>0.5</v>
      </c>
      <c r="CJ629" s="28">
        <v>0.5</v>
      </c>
      <c r="CK629" s="25"/>
      <c r="CL629" s="25"/>
      <c r="CM629" s="28">
        <v>0.57999999999999996</v>
      </c>
      <c r="CN629" s="25"/>
      <c r="CO629" s="28">
        <v>0</v>
      </c>
      <c r="CP629" s="30" t="s">
        <v>5</v>
      </c>
      <c r="CQ629" s="8">
        <f t="shared" si="100"/>
        <v>8754.7488391726456</v>
      </c>
      <c r="CR629" s="8">
        <f t="shared" si="101"/>
        <v>24</v>
      </c>
      <c r="CS629" s="8">
        <f t="shared" si="102"/>
        <v>2.5</v>
      </c>
      <c r="CT629" s="8">
        <f t="shared" si="103"/>
        <v>30</v>
      </c>
      <c r="CU629" s="8">
        <f t="shared" si="104"/>
        <v>200</v>
      </c>
      <c r="CV629" s="10">
        <f t="shared" si="105"/>
        <v>62115.18</v>
      </c>
      <c r="CW629" s="10">
        <f t="shared" si="108"/>
        <v>62.115180000000002</v>
      </c>
      <c r="CX629" s="8" t="str">
        <f t="shared" si="106"/>
        <v>No</v>
      </c>
      <c r="CY629" s="30" t="s">
        <v>11</v>
      </c>
      <c r="CZ629" s="30" t="s">
        <v>11</v>
      </c>
      <c r="DA629" s="31" t="s">
        <v>11</v>
      </c>
      <c r="DB629" s="31" t="s">
        <v>11</v>
      </c>
      <c r="DC629" s="8" t="str">
        <f t="shared" si="107"/>
        <v>No</v>
      </c>
      <c r="DD629" s="8" t="s">
        <v>11</v>
      </c>
      <c r="DE629" s="30" t="s">
        <v>11</v>
      </c>
      <c r="DF629" s="10">
        <f t="shared" si="109"/>
        <v>57.172139999999999</v>
      </c>
      <c r="DG629" s="9">
        <f>IF(S629&lt;Monitors!$H$4,(S629*Monitors!$I$4)+Monitors!$J$4,IF(S629&lt;Monitors!$H$5,(S629*Monitors!$I$5)+Monitors!$J$5,IF(S629&lt;Monitors!$H$6,(S629*Monitors!$I$6)+Monitors!$J$6,IF(S629&lt;Monitors!$H$7,(Monitors!$I$7*S629)+Monitors!$J$7,IF(S629&lt;Monitors!$H$8,(S629*Monitors!$I$8)+Monitors!$J$8,IF(S629&lt;Monitors!$H$9,(S629*Monitors!$I$9)+Monitors!$J$9,IF(S629&lt;Monitors!$H$10,(S629*Monitors!$I$10)+Monitors!$J$10,IF(S629&lt;Monitors!$H$11,(S629*Monitors!$I$11)+Monitors!$J$11,Monitors!$J$12))))))))</f>
        <v>40.380000000000003</v>
      </c>
      <c r="DH629" s="10">
        <f>$DF629-(Monitors!$B$4*'All Data'!$W629)</f>
        <v>44.45852</v>
      </c>
      <c r="DI629" s="10">
        <f>IF($CX629="Yes",DH629-(Monitors!$E$4*(DG629+(Monitors!$B$4*'All Data'!$W629))),'All Data'!DH629)</f>
        <v>44.45852</v>
      </c>
      <c r="DJ629" s="10">
        <f>IF(DD629="Yes",'All Data'!DI629-(DG629*Monitors!$C$4),'All Data'!DI629)</f>
        <v>44.45852</v>
      </c>
      <c r="DK629" s="10">
        <f>IF($DE629="Yes",DJ629-(DG629*Monitors!$D$4),'All Data'!DJ629)</f>
        <v>44.45852</v>
      </c>
      <c r="DL629" s="10">
        <f>IF($CZ629="Yes",DK629-Monitors!$C$7,'All Data'!DK629)</f>
        <v>44.45852</v>
      </c>
      <c r="DM629" s="10">
        <f>IF($DA629="Yes",DL629-Monitors!$D$7,'All Data'!DL629)</f>
        <v>44.45852</v>
      </c>
      <c r="DN629" s="10">
        <f>IF(DB629="Yes",DM629-((DG629+(W629*Monitors!$B$4))*Monitors!$F$4),'All Data'!DM629)</f>
        <v>44.45852</v>
      </c>
      <c r="DO629" s="8" t="str">
        <f t="shared" si="110"/>
        <v>No</v>
      </c>
      <c r="DP629" s="10">
        <v>2.4846072000000001</v>
      </c>
      <c r="DQ629" s="10">
        <v>15.475392800000002</v>
      </c>
      <c r="DR629" s="10">
        <v>15.475392800000002</v>
      </c>
      <c r="DS629" s="9">
        <v>22.495982645809793</v>
      </c>
      <c r="DT629" s="9" t="s">
        <v>23</v>
      </c>
      <c r="DU629" s="14">
        <v>0</v>
      </c>
    </row>
    <row r="630" spans="1:125" ht="18" customHeight="1">
      <c r="A630" s="29">
        <v>629</v>
      </c>
      <c r="B630" s="29">
        <v>13</v>
      </c>
      <c r="C630" s="29">
        <v>742</v>
      </c>
      <c r="D630" s="21">
        <v>42175</v>
      </c>
      <c r="E630" s="21">
        <v>42093</v>
      </c>
      <c r="F630" s="21">
        <v>42102</v>
      </c>
      <c r="G630" s="20"/>
      <c r="H630" s="20" t="s">
        <v>26</v>
      </c>
      <c r="I630" s="22">
        <v>6</v>
      </c>
      <c r="J630" s="20" t="s">
        <v>5</v>
      </c>
      <c r="K630" s="20" t="s">
        <v>26</v>
      </c>
      <c r="L630" s="20" t="s">
        <v>27</v>
      </c>
      <c r="M630" s="23" t="s">
        <v>27</v>
      </c>
      <c r="N630" s="23" t="s">
        <v>7</v>
      </c>
      <c r="O630" s="23" t="s">
        <v>26</v>
      </c>
      <c r="P630" s="24">
        <v>11.7</v>
      </c>
      <c r="Q630" s="24">
        <v>20.7</v>
      </c>
      <c r="R630" s="24">
        <v>23.8</v>
      </c>
      <c r="S630" s="24">
        <v>242.18</v>
      </c>
      <c r="T630" s="24">
        <v>1.78</v>
      </c>
      <c r="U630" s="24">
        <v>1080</v>
      </c>
      <c r="V630" s="24">
        <v>1920</v>
      </c>
      <c r="W630" s="24">
        <v>2.0739999999999998</v>
      </c>
      <c r="X630" s="23" t="s">
        <v>47</v>
      </c>
      <c r="Y630" s="23" t="s">
        <v>47</v>
      </c>
      <c r="Z630" s="24">
        <v>8562</v>
      </c>
      <c r="AA630" s="24">
        <v>60</v>
      </c>
      <c r="AB630" s="24">
        <v>178</v>
      </c>
      <c r="AC630" s="24">
        <v>178</v>
      </c>
      <c r="AD630" s="23" t="s">
        <v>298</v>
      </c>
      <c r="AE630" s="23" t="s">
        <v>11</v>
      </c>
      <c r="AF630" s="23" t="s">
        <v>11</v>
      </c>
      <c r="AG630" s="23" t="s">
        <v>26</v>
      </c>
      <c r="AH630" s="23" t="s">
        <v>26</v>
      </c>
      <c r="AI630" s="23" t="s">
        <v>12</v>
      </c>
      <c r="AJ630" s="23" t="s">
        <v>23</v>
      </c>
      <c r="AK630" s="23" t="s">
        <v>23</v>
      </c>
      <c r="AL630" s="23" t="s">
        <v>114</v>
      </c>
      <c r="AM630" s="23" t="s">
        <v>14</v>
      </c>
      <c r="AN630" s="23" t="s">
        <v>14</v>
      </c>
      <c r="AO630" s="23" t="s">
        <v>14</v>
      </c>
      <c r="AP630" s="23" t="s">
        <v>14</v>
      </c>
      <c r="AQ630" s="23" t="s">
        <v>14</v>
      </c>
      <c r="AR630" s="23"/>
      <c r="AS630" s="23" t="s">
        <v>114</v>
      </c>
      <c r="AT630" s="23" t="s">
        <v>14</v>
      </c>
      <c r="AU630" s="23" t="s">
        <v>14</v>
      </c>
      <c r="AV630" s="25" t="s">
        <v>14</v>
      </c>
      <c r="AW630" s="25" t="s">
        <v>14</v>
      </c>
      <c r="AX630" s="26">
        <v>23.8</v>
      </c>
      <c r="AY630" s="26">
        <v>242.18</v>
      </c>
      <c r="AZ630" s="25" t="s">
        <v>14</v>
      </c>
      <c r="BA630" s="25" t="s">
        <v>14</v>
      </c>
      <c r="BB630" s="23" t="s">
        <v>14</v>
      </c>
      <c r="BC630" s="23" t="s">
        <v>15</v>
      </c>
      <c r="BD630" s="23" t="s">
        <v>14</v>
      </c>
      <c r="BE630" s="23" t="s">
        <v>11</v>
      </c>
      <c r="BF630" s="23" t="s">
        <v>1216</v>
      </c>
      <c r="BG630" s="23" t="s">
        <v>11</v>
      </c>
      <c r="BH630" s="23" t="s">
        <v>17</v>
      </c>
      <c r="BI630" s="23" t="s">
        <v>14</v>
      </c>
      <c r="BJ630" s="23"/>
      <c r="BK630" s="23" t="s">
        <v>11</v>
      </c>
      <c r="BL630" s="23" t="s">
        <v>11</v>
      </c>
      <c r="BM630" s="23" t="s">
        <v>11</v>
      </c>
      <c r="BN630" s="23"/>
      <c r="BO630" s="24">
        <v>15</v>
      </c>
      <c r="BP630" s="24">
        <v>250</v>
      </c>
      <c r="BQ630" s="24">
        <v>240</v>
      </c>
      <c r="BR630" s="24">
        <v>210</v>
      </c>
      <c r="BS630" s="24">
        <v>200</v>
      </c>
      <c r="BT630" s="23"/>
      <c r="BU630" s="23"/>
      <c r="BV630" s="24">
        <v>17.96</v>
      </c>
      <c r="BW630" s="24">
        <v>0.28000000000000003</v>
      </c>
      <c r="BX630" s="23"/>
      <c r="BY630" s="24">
        <v>0.2</v>
      </c>
      <c r="BZ630" s="27">
        <v>0.28000000000000003</v>
      </c>
      <c r="CA630" s="27">
        <v>0.2</v>
      </c>
      <c r="CB630" s="25"/>
      <c r="CC630" s="25"/>
      <c r="CD630" s="28">
        <v>17.260000000000002</v>
      </c>
      <c r="CE630" s="28">
        <v>0.3</v>
      </c>
      <c r="CF630" s="25"/>
      <c r="CG630" s="28">
        <v>0.19</v>
      </c>
      <c r="CH630" s="28">
        <v>22.97</v>
      </c>
      <c r="CI630" s="28">
        <v>0.5</v>
      </c>
      <c r="CJ630" s="28">
        <v>0.5</v>
      </c>
      <c r="CK630" s="28">
        <v>0</v>
      </c>
      <c r="CL630" s="28">
        <v>0</v>
      </c>
      <c r="CM630" s="28">
        <v>0.4</v>
      </c>
      <c r="CN630" s="25"/>
      <c r="CO630" s="28">
        <v>0</v>
      </c>
      <c r="CP630" s="30" t="s">
        <v>5</v>
      </c>
      <c r="CQ630" s="8">
        <f t="shared" si="100"/>
        <v>8563.8781071929952</v>
      </c>
      <c r="CR630" s="8">
        <f t="shared" si="101"/>
        <v>24</v>
      </c>
      <c r="CS630" s="8">
        <f t="shared" si="102"/>
        <v>2.5</v>
      </c>
      <c r="CT630" s="8">
        <f t="shared" si="103"/>
        <v>30</v>
      </c>
      <c r="CU630" s="8">
        <f t="shared" si="104"/>
        <v>200</v>
      </c>
      <c r="CV630" s="10">
        <f t="shared" si="105"/>
        <v>60545</v>
      </c>
      <c r="CW630" s="10">
        <f t="shared" si="108"/>
        <v>60.545000000000002</v>
      </c>
      <c r="CX630" s="8" t="str">
        <f t="shared" si="106"/>
        <v>No</v>
      </c>
      <c r="CY630" s="30" t="s">
        <v>11</v>
      </c>
      <c r="CZ630" s="30" t="s">
        <v>11</v>
      </c>
      <c r="DA630" s="31" t="s">
        <v>11</v>
      </c>
      <c r="DB630" s="31" t="s">
        <v>11</v>
      </c>
      <c r="DC630" s="8" t="str">
        <f t="shared" si="107"/>
        <v>No</v>
      </c>
      <c r="DD630" s="8" t="s">
        <v>11</v>
      </c>
      <c r="DE630" s="30" t="s">
        <v>11</v>
      </c>
      <c r="DF630" s="10">
        <f t="shared" si="109"/>
        <v>56.659680000000002</v>
      </c>
      <c r="DG630" s="9">
        <f>IF(S630&lt;Monitors!$H$4,(S630*Monitors!$I$4)+Monitors!$J$4,IF(S630&lt;Monitors!$H$5,(S630*Monitors!$I$5)+Monitors!$J$5,IF(S630&lt;Monitors!$H$6,(S630*Monitors!$I$6)+Monitors!$J$6,IF(S630&lt;Monitors!$H$7,(Monitors!$I$7*S630)+Monitors!$J$7,IF(S630&lt;Monitors!$H$8,(S630*Monitors!$I$8)+Monitors!$J$8,IF(S630&lt;Monitors!$H$9,(S630*Monitors!$I$9)+Monitors!$J$9,IF(S630&lt;Monitors!$H$10,(S630*Monitors!$I$10)+Monitors!$J$10,IF(S630&lt;Monitors!$H$11,(S630*Monitors!$I$11)+Monitors!$J$11,Monitors!$J$12))))))))</f>
        <v>41.436000000000007</v>
      </c>
      <c r="DH630" s="10">
        <f>$DF630-(Monitors!$B$4*'All Data'!$W630)</f>
        <v>43.946060000000003</v>
      </c>
      <c r="DI630" s="10">
        <f>IF($CX630="Yes",DH630-(Monitors!$E$4*(DG630+(Monitors!$B$4*'All Data'!$W630))),'All Data'!DH630)</f>
        <v>43.946060000000003</v>
      </c>
      <c r="DJ630" s="10">
        <f>IF(DD630="Yes",'All Data'!DI630-(DG630*Monitors!$C$4),'All Data'!DI630)</f>
        <v>43.946060000000003</v>
      </c>
      <c r="DK630" s="10">
        <f>IF($DE630="Yes",DJ630-(DG630*Monitors!$D$4),'All Data'!DJ630)</f>
        <v>43.946060000000003</v>
      </c>
      <c r="DL630" s="10">
        <f>IF($CZ630="Yes",DK630-Monitors!$C$7,'All Data'!DK630)</f>
        <v>43.946060000000003</v>
      </c>
      <c r="DM630" s="10">
        <f>IF($DA630="Yes",DL630-Monitors!$D$7,'All Data'!DL630)</f>
        <v>43.946060000000003</v>
      </c>
      <c r="DN630" s="10">
        <f>IF(DB630="Yes",DM630-((DG630+(W630*Monitors!$B$4))*Monitors!$F$4),'All Data'!DM630)</f>
        <v>43.946060000000003</v>
      </c>
      <c r="DO630" s="8" t="str">
        <f t="shared" si="110"/>
        <v>No</v>
      </c>
      <c r="DP630" s="10">
        <v>2.4218000000000002</v>
      </c>
      <c r="DQ630" s="10">
        <v>15.5382</v>
      </c>
      <c r="DR630" s="10">
        <v>15.5382</v>
      </c>
      <c r="DS630" s="9">
        <v>22.988688191752395</v>
      </c>
      <c r="DT630" s="9" t="s">
        <v>23</v>
      </c>
      <c r="DU630" s="14">
        <v>0</v>
      </c>
    </row>
    <row r="631" spans="1:125" ht="18" customHeight="1">
      <c r="A631" s="29">
        <v>630</v>
      </c>
      <c r="B631" s="29">
        <v>38</v>
      </c>
      <c r="C631" s="29">
        <v>1072</v>
      </c>
      <c r="D631" s="21">
        <v>41309</v>
      </c>
      <c r="E631" s="21">
        <v>41281</v>
      </c>
      <c r="F631" s="21">
        <v>41298</v>
      </c>
      <c r="G631" s="20" t="s">
        <v>4</v>
      </c>
      <c r="H631" s="20"/>
      <c r="I631" s="22">
        <v>6</v>
      </c>
      <c r="J631" s="20" t="s">
        <v>5</v>
      </c>
      <c r="K631" s="20"/>
      <c r="L631" s="20" t="s">
        <v>6</v>
      </c>
      <c r="M631" s="23"/>
      <c r="N631" s="23" t="s">
        <v>7</v>
      </c>
      <c r="O631" s="23"/>
      <c r="P631" s="24">
        <v>10.5</v>
      </c>
      <c r="Q631" s="24">
        <v>18.8</v>
      </c>
      <c r="R631" s="24">
        <v>21.5</v>
      </c>
      <c r="S631" s="24">
        <v>197.7</v>
      </c>
      <c r="T631" s="24">
        <v>1.78</v>
      </c>
      <c r="U631" s="24">
        <v>1080</v>
      </c>
      <c r="V631" s="24">
        <v>1920</v>
      </c>
      <c r="W631" s="24">
        <v>2.0739999999999998</v>
      </c>
      <c r="X631" s="23" t="s">
        <v>47</v>
      </c>
      <c r="Y631" s="23" t="s">
        <v>47</v>
      </c>
      <c r="Z631" s="24">
        <v>10490</v>
      </c>
      <c r="AA631" s="24">
        <v>60</v>
      </c>
      <c r="AB631" s="24">
        <v>170</v>
      </c>
      <c r="AC631" s="24">
        <v>160</v>
      </c>
      <c r="AD631" s="23" t="s">
        <v>10</v>
      </c>
      <c r="AE631" s="23" t="s">
        <v>11</v>
      </c>
      <c r="AF631" s="23" t="s">
        <v>11</v>
      </c>
      <c r="AG631" s="23"/>
      <c r="AH631" s="23"/>
      <c r="AI631" s="23" t="s">
        <v>12</v>
      </c>
      <c r="AJ631" s="23" t="s">
        <v>23</v>
      </c>
      <c r="AK631" s="23" t="s">
        <v>23</v>
      </c>
      <c r="AL631" s="23" t="s">
        <v>51</v>
      </c>
      <c r="AM631" s="23"/>
      <c r="AN631" s="23" t="s">
        <v>14</v>
      </c>
      <c r="AO631" s="23"/>
      <c r="AP631" s="23" t="s">
        <v>14</v>
      </c>
      <c r="AQ631" s="23"/>
      <c r="AR631" s="23"/>
      <c r="AS631" s="23" t="s">
        <v>51</v>
      </c>
      <c r="AT631" s="23"/>
      <c r="AU631" s="23" t="s">
        <v>14</v>
      </c>
      <c r="AV631" s="25"/>
      <c r="AW631" s="25"/>
      <c r="AX631" s="26">
        <v>21.5</v>
      </c>
      <c r="AY631" s="26">
        <v>197.7</v>
      </c>
      <c r="AZ631" s="25" t="s">
        <v>14</v>
      </c>
      <c r="BA631" s="25" t="s">
        <v>14</v>
      </c>
      <c r="BB631" s="23"/>
      <c r="BC631" s="23" t="s">
        <v>15</v>
      </c>
      <c r="BD631" s="23"/>
      <c r="BE631" s="23" t="s">
        <v>11</v>
      </c>
      <c r="BF631" s="23" t="s">
        <v>715</v>
      </c>
      <c r="BG631" s="23" t="s">
        <v>11</v>
      </c>
      <c r="BH631" s="23" t="s">
        <v>17</v>
      </c>
      <c r="BI631" s="23"/>
      <c r="BJ631" s="23" t="s">
        <v>272</v>
      </c>
      <c r="BK631" s="23" t="s">
        <v>11</v>
      </c>
      <c r="BL631" s="23" t="s">
        <v>11</v>
      </c>
      <c r="BM631" s="23"/>
      <c r="BN631" s="23"/>
      <c r="BO631" s="24">
        <v>10.1</v>
      </c>
      <c r="BP631" s="24">
        <v>291</v>
      </c>
      <c r="BQ631" s="24">
        <v>250</v>
      </c>
      <c r="BR631" s="24">
        <v>287.39999999999998</v>
      </c>
      <c r="BS631" s="24">
        <v>200</v>
      </c>
      <c r="BT631" s="23"/>
      <c r="BU631" s="23"/>
      <c r="BV631" s="24">
        <v>17.96</v>
      </c>
      <c r="BW631" s="24">
        <v>0.25</v>
      </c>
      <c r="BX631" s="23"/>
      <c r="BY631" s="24">
        <v>0.19</v>
      </c>
      <c r="BZ631" s="27">
        <v>0.25</v>
      </c>
      <c r="CA631" s="27">
        <v>0.19</v>
      </c>
      <c r="CB631" s="25"/>
      <c r="CC631" s="25"/>
      <c r="CD631" s="28">
        <v>18.04</v>
      </c>
      <c r="CE631" s="28">
        <v>0.28000000000000003</v>
      </c>
      <c r="CF631" s="25"/>
      <c r="CG631" s="28">
        <v>0.21</v>
      </c>
      <c r="CH631" s="28">
        <v>21.1</v>
      </c>
      <c r="CI631" s="28">
        <v>0.5</v>
      </c>
      <c r="CJ631" s="28">
        <v>0.5</v>
      </c>
      <c r="CK631" s="25"/>
      <c r="CL631" s="25"/>
      <c r="CM631" s="28">
        <v>0.47</v>
      </c>
      <c r="CN631" s="25"/>
      <c r="CO631" s="28">
        <v>0</v>
      </c>
      <c r="CP631" s="30" t="s">
        <v>5</v>
      </c>
      <c r="CQ631" s="8">
        <f t="shared" si="100"/>
        <v>10490.64238745574</v>
      </c>
      <c r="CR631" s="8">
        <f t="shared" si="101"/>
        <v>22</v>
      </c>
      <c r="CS631" s="8">
        <f t="shared" si="102"/>
        <v>2.5</v>
      </c>
      <c r="CT631" s="8">
        <f t="shared" si="103"/>
        <v>30</v>
      </c>
      <c r="CU631" s="8">
        <f t="shared" si="104"/>
        <v>200</v>
      </c>
      <c r="CV631" s="10">
        <f t="shared" si="105"/>
        <v>57530.7</v>
      </c>
      <c r="CW631" s="10">
        <f t="shared" si="108"/>
        <v>57.530699999999996</v>
      </c>
      <c r="CX631" s="8" t="str">
        <f t="shared" si="106"/>
        <v>No</v>
      </c>
      <c r="CY631" s="30" t="s">
        <v>11</v>
      </c>
      <c r="CZ631" s="30" t="s">
        <v>11</v>
      </c>
      <c r="DA631" s="31" t="s">
        <v>11</v>
      </c>
      <c r="DB631" s="31" t="s">
        <v>11</v>
      </c>
      <c r="DC631" s="8" t="str">
        <f t="shared" si="107"/>
        <v>No</v>
      </c>
      <c r="DD631" s="8" t="s">
        <v>11</v>
      </c>
      <c r="DE631" s="30" t="s">
        <v>11</v>
      </c>
      <c r="DF631" s="10">
        <f t="shared" si="109"/>
        <v>56.488859999999995</v>
      </c>
      <c r="DG631" s="9">
        <f>IF(S631&lt;Monitors!$H$4,(S631*Monitors!$I$4)+Monitors!$J$4,IF(S631&lt;Monitors!$H$5,(S631*Monitors!$I$5)+Monitors!$J$5,IF(S631&lt;Monitors!$H$6,(S631*Monitors!$I$6)+Monitors!$J$6,IF(S631&lt;Monitors!$H$7,(Monitors!$I$7*S631)+Monitors!$J$7,IF(S631&lt;Monitors!$H$8,(S631*Monitors!$I$8)+Monitors!$J$8,IF(S631&lt;Monitors!$H$9,(S631*Monitors!$I$9)+Monitors!$J$9,IF(S631&lt;Monitors!$H$10,(S631*Monitors!$I$10)+Monitors!$J$10,IF(S631&lt;Monitors!$H$11,(S631*Monitors!$I$11)+Monitors!$J$11,Monitors!$J$12))))))))</f>
        <v>37.884999999999998</v>
      </c>
      <c r="DH631" s="10">
        <f>$DF631-(Monitors!$B$4*'All Data'!$W631)</f>
        <v>43.775239999999997</v>
      </c>
      <c r="DI631" s="10">
        <f>IF($CX631="Yes",DH631-(Monitors!$E$4*(DG631+(Monitors!$B$4*'All Data'!$W631))),'All Data'!DH631)</f>
        <v>43.775239999999997</v>
      </c>
      <c r="DJ631" s="10">
        <f>IF(DD631="Yes",'All Data'!DI631-(DG631*Monitors!$C$4),'All Data'!DI631)</f>
        <v>43.775239999999997</v>
      </c>
      <c r="DK631" s="10">
        <f>IF($DE631="Yes",DJ631-(DG631*Monitors!$D$4),'All Data'!DJ631)</f>
        <v>43.775239999999997</v>
      </c>
      <c r="DL631" s="10">
        <f>IF($CZ631="Yes",DK631-Monitors!$C$7,'All Data'!DK631)</f>
        <v>43.775239999999997</v>
      </c>
      <c r="DM631" s="10">
        <f>IF($DA631="Yes",DL631-Monitors!$D$7,'All Data'!DL631)</f>
        <v>43.775239999999997</v>
      </c>
      <c r="DN631" s="10">
        <f>IF(DB631="Yes",DM631-((DG631+(W631*Monitors!$B$4))*Monitors!$F$4),'All Data'!DM631)</f>
        <v>43.775239999999997</v>
      </c>
      <c r="DO631" s="8" t="str">
        <f t="shared" si="110"/>
        <v>No</v>
      </c>
      <c r="DP631" s="10">
        <v>2.3012280000000001</v>
      </c>
      <c r="DQ631" s="10">
        <v>15.658772000000001</v>
      </c>
      <c r="DR631" s="10">
        <v>15.658772000000001</v>
      </c>
      <c r="DS631" s="9">
        <v>18.821082770819018</v>
      </c>
      <c r="DT631" s="9" t="s">
        <v>23</v>
      </c>
      <c r="DU631" s="14">
        <v>0</v>
      </c>
    </row>
    <row r="632" spans="1:125" ht="18" customHeight="1">
      <c r="A632" s="29">
        <v>631</v>
      </c>
      <c r="B632" s="29">
        <v>25</v>
      </c>
      <c r="C632" s="29">
        <v>1288</v>
      </c>
      <c r="D632" s="21">
        <v>40919</v>
      </c>
      <c r="E632" s="21">
        <v>41278</v>
      </c>
      <c r="F632" s="21">
        <v>41283</v>
      </c>
      <c r="G632" s="20" t="s">
        <v>4</v>
      </c>
      <c r="H632" s="20"/>
      <c r="I632" s="22">
        <v>6</v>
      </c>
      <c r="J632" s="20" t="s">
        <v>5</v>
      </c>
      <c r="K632" s="20"/>
      <c r="L632" s="20" t="s">
        <v>6</v>
      </c>
      <c r="M632" s="23"/>
      <c r="N632" s="23" t="s">
        <v>7</v>
      </c>
      <c r="O632" s="23"/>
      <c r="P632" s="24">
        <v>106</v>
      </c>
      <c r="Q632" s="24">
        <v>188</v>
      </c>
      <c r="R632" s="24">
        <v>21.5</v>
      </c>
      <c r="S632" s="24">
        <v>198</v>
      </c>
      <c r="T632" s="24">
        <v>1.78</v>
      </c>
      <c r="U632" s="24">
        <v>1080</v>
      </c>
      <c r="V632" s="24">
        <v>1920</v>
      </c>
      <c r="W632" s="24">
        <v>2.0739999999999998</v>
      </c>
      <c r="X632" s="23" t="s">
        <v>47</v>
      </c>
      <c r="Y632" s="23" t="s">
        <v>47</v>
      </c>
      <c r="Z632" s="24">
        <v>10469</v>
      </c>
      <c r="AA632" s="24">
        <v>60</v>
      </c>
      <c r="AB632" s="24">
        <v>170</v>
      </c>
      <c r="AC632" s="24">
        <v>160</v>
      </c>
      <c r="AD632" s="23" t="s">
        <v>10</v>
      </c>
      <c r="AE632" s="23" t="s">
        <v>11</v>
      </c>
      <c r="AF632" s="23" t="s">
        <v>11</v>
      </c>
      <c r="AG632" s="23"/>
      <c r="AH632" s="23"/>
      <c r="AI632" s="23" t="s">
        <v>12</v>
      </c>
      <c r="AJ632" s="23" t="s">
        <v>11</v>
      </c>
      <c r="AK632" s="23" t="s">
        <v>11</v>
      </c>
      <c r="AL632" s="23" t="s">
        <v>25</v>
      </c>
      <c r="AM632" s="23"/>
      <c r="AN632" s="23" t="s">
        <v>14</v>
      </c>
      <c r="AO632" s="23"/>
      <c r="AP632" s="23" t="s">
        <v>14</v>
      </c>
      <c r="AQ632" s="23"/>
      <c r="AR632" s="23"/>
      <c r="AS632" s="23" t="s">
        <v>25</v>
      </c>
      <c r="AT632" s="23"/>
      <c r="AU632" s="23" t="s">
        <v>14</v>
      </c>
      <c r="AV632" s="25"/>
      <c r="AW632" s="25"/>
      <c r="AX632" s="26">
        <v>21.5</v>
      </c>
      <c r="AY632" s="26">
        <v>198</v>
      </c>
      <c r="AZ632" s="25" t="s">
        <v>14</v>
      </c>
      <c r="BA632" s="25" t="s">
        <v>14</v>
      </c>
      <c r="BB632" s="23"/>
      <c r="BC632" s="23" t="s">
        <v>15</v>
      </c>
      <c r="BD632" s="23"/>
      <c r="BE632" s="23" t="s">
        <v>11</v>
      </c>
      <c r="BF632" s="23" t="s">
        <v>61</v>
      </c>
      <c r="BG632" s="23" t="s">
        <v>11</v>
      </c>
      <c r="BH632" s="23" t="s">
        <v>17</v>
      </c>
      <c r="BI632" s="23"/>
      <c r="BJ632" s="23" t="s">
        <v>20</v>
      </c>
      <c r="BK632" s="23" t="s">
        <v>11</v>
      </c>
      <c r="BL632" s="23" t="s">
        <v>11</v>
      </c>
      <c r="BM632" s="23" t="s">
        <v>11</v>
      </c>
      <c r="BN632" s="23"/>
      <c r="BO632" s="24">
        <v>17.3</v>
      </c>
      <c r="BP632" s="24">
        <v>243.1</v>
      </c>
      <c r="BQ632" s="24">
        <v>250</v>
      </c>
      <c r="BR632" s="24">
        <v>242.2</v>
      </c>
      <c r="BS632" s="24">
        <v>201.4</v>
      </c>
      <c r="BT632" s="23"/>
      <c r="BU632" s="23"/>
      <c r="BV632" s="24">
        <v>17.96</v>
      </c>
      <c r="BW632" s="24">
        <v>0.14000000000000001</v>
      </c>
      <c r="BX632" s="23"/>
      <c r="BY632" s="24">
        <v>0.12</v>
      </c>
      <c r="BZ632" s="27">
        <v>0.14000000000000001</v>
      </c>
      <c r="CA632" s="27">
        <v>0.12</v>
      </c>
      <c r="CB632" s="25"/>
      <c r="CC632" s="25"/>
      <c r="CD632" s="28">
        <v>17.670000000000002</v>
      </c>
      <c r="CE632" s="28">
        <v>0.19</v>
      </c>
      <c r="CF632" s="25"/>
      <c r="CG632" s="28">
        <v>0.17</v>
      </c>
      <c r="CH632" s="28">
        <v>21.1</v>
      </c>
      <c r="CI632" s="28">
        <v>0.5</v>
      </c>
      <c r="CJ632" s="28">
        <v>0.5</v>
      </c>
      <c r="CK632" s="25"/>
      <c r="CL632" s="25"/>
      <c r="CM632" s="28">
        <v>0.53</v>
      </c>
      <c r="CN632" s="25"/>
      <c r="CO632" s="28">
        <v>0</v>
      </c>
      <c r="CP632" s="30" t="s">
        <v>5</v>
      </c>
      <c r="CQ632" s="8">
        <f t="shared" si="100"/>
        <v>10474.747474747473</v>
      </c>
      <c r="CR632" s="8">
        <f t="shared" si="101"/>
        <v>22</v>
      </c>
      <c r="CS632" s="8">
        <f t="shared" si="102"/>
        <v>2.5</v>
      </c>
      <c r="CT632" s="8">
        <f t="shared" si="103"/>
        <v>30</v>
      </c>
      <c r="CU632" s="8">
        <f t="shared" si="104"/>
        <v>200</v>
      </c>
      <c r="CV632" s="10">
        <f t="shared" si="105"/>
        <v>48133.799999999996</v>
      </c>
      <c r="CW632" s="10">
        <f t="shared" si="108"/>
        <v>48.133799999999994</v>
      </c>
      <c r="CX632" s="8" t="str">
        <f t="shared" si="106"/>
        <v>No</v>
      </c>
      <c r="CY632" s="30" t="s">
        <v>11</v>
      </c>
      <c r="CZ632" s="30" t="s">
        <v>11</v>
      </c>
      <c r="DA632" s="31" t="s">
        <v>11</v>
      </c>
      <c r="DB632" s="31" t="s">
        <v>11</v>
      </c>
      <c r="DC632" s="8" t="str">
        <f t="shared" si="107"/>
        <v>No</v>
      </c>
      <c r="DD632" s="8" t="s">
        <v>11</v>
      </c>
      <c r="DE632" s="30" t="s">
        <v>11</v>
      </c>
      <c r="DF632" s="10">
        <f t="shared" si="109"/>
        <v>55.862519999999996</v>
      </c>
      <c r="DG632" s="9">
        <f>IF(S632&lt;Monitors!$H$4,(S632*Monitors!$I$4)+Monitors!$J$4,IF(S632&lt;Monitors!$H$5,(S632*Monitors!$I$5)+Monitors!$J$5,IF(S632&lt;Monitors!$H$6,(S632*Monitors!$I$6)+Monitors!$J$6,IF(S632&lt;Monitors!$H$7,(Monitors!$I$7*S632)+Monitors!$J$7,IF(S632&lt;Monitors!$H$8,(S632*Monitors!$I$8)+Monitors!$J$8,IF(S632&lt;Monitors!$H$9,(S632*Monitors!$I$9)+Monitors!$J$9,IF(S632&lt;Monitors!$H$10,(S632*Monitors!$I$10)+Monitors!$J$10,IF(S632&lt;Monitors!$H$11,(S632*Monitors!$I$11)+Monitors!$J$11,Monitors!$J$12))))))))</f>
        <v>37.9</v>
      </c>
      <c r="DH632" s="10">
        <f>$DF632-(Monitors!$B$4*'All Data'!$W632)</f>
        <v>43.148899999999998</v>
      </c>
      <c r="DI632" s="10">
        <f>IF($CX632="Yes",DH632-(Monitors!$E$4*(DG632+(Monitors!$B$4*'All Data'!$W632))),'All Data'!DH632)</f>
        <v>43.148899999999998</v>
      </c>
      <c r="DJ632" s="10">
        <f>IF(DD632="Yes",'All Data'!DI632-(DG632*Monitors!$C$4),'All Data'!DI632)</f>
        <v>43.148899999999998</v>
      </c>
      <c r="DK632" s="10">
        <f>IF($DE632="Yes",DJ632-(DG632*Monitors!$D$4),'All Data'!DJ632)</f>
        <v>43.148899999999998</v>
      </c>
      <c r="DL632" s="10">
        <f>IF($CZ632="Yes",DK632-Monitors!$C$7,'All Data'!DK632)</f>
        <v>43.148899999999998</v>
      </c>
      <c r="DM632" s="10">
        <f>IF($DA632="Yes",DL632-Monitors!$D$7,'All Data'!DL632)</f>
        <v>43.148899999999998</v>
      </c>
      <c r="DN632" s="10">
        <f>IF(DB632="Yes",DM632-((DG632+(W632*Monitors!$B$4))*Monitors!$F$4),'All Data'!DM632)</f>
        <v>43.148899999999998</v>
      </c>
      <c r="DO632" s="8" t="str">
        <f t="shared" si="110"/>
        <v>No</v>
      </c>
      <c r="DP632" s="10">
        <v>1.925352</v>
      </c>
      <c r="DQ632" s="10">
        <v>16.034648000000001</v>
      </c>
      <c r="DR632" s="10">
        <v>16.034648000000001</v>
      </c>
      <c r="DS632" s="9">
        <v>18.849310517355313</v>
      </c>
      <c r="DT632" s="9" t="s">
        <v>23</v>
      </c>
      <c r="DU632" s="14">
        <v>0</v>
      </c>
    </row>
    <row r="633" spans="1:125" ht="18" customHeight="1">
      <c r="A633" s="29">
        <v>632</v>
      </c>
      <c r="B633" s="29">
        <v>21</v>
      </c>
      <c r="C633" s="29">
        <v>251</v>
      </c>
      <c r="D633" s="21">
        <v>41926</v>
      </c>
      <c r="E633" s="21">
        <v>41932</v>
      </c>
      <c r="F633" s="21">
        <v>41936</v>
      </c>
      <c r="G633" s="20" t="s">
        <v>182</v>
      </c>
      <c r="H633" s="20" t="s">
        <v>1173</v>
      </c>
      <c r="I633" s="22">
        <v>6</v>
      </c>
      <c r="J633" s="20" t="s">
        <v>5</v>
      </c>
      <c r="K633" s="20" t="s">
        <v>26</v>
      </c>
      <c r="L633" s="20" t="s">
        <v>6</v>
      </c>
      <c r="M633" s="23" t="s">
        <v>26</v>
      </c>
      <c r="N633" s="23" t="s">
        <v>7</v>
      </c>
      <c r="O633" s="23" t="s">
        <v>26</v>
      </c>
      <c r="P633" s="24">
        <v>11.5</v>
      </c>
      <c r="Q633" s="24">
        <v>20.5</v>
      </c>
      <c r="R633" s="24">
        <v>23.6</v>
      </c>
      <c r="S633" s="24">
        <v>235.75</v>
      </c>
      <c r="T633" s="24">
        <v>1.78</v>
      </c>
      <c r="U633" s="24">
        <v>1080</v>
      </c>
      <c r="V633" s="24">
        <v>1920</v>
      </c>
      <c r="W633" s="24">
        <v>2.0739999999999998</v>
      </c>
      <c r="X633" s="23" t="s">
        <v>47</v>
      </c>
      <c r="Y633" s="23" t="s">
        <v>47</v>
      </c>
      <c r="Z633" s="24">
        <v>8798</v>
      </c>
      <c r="AA633" s="24">
        <v>60</v>
      </c>
      <c r="AB633" s="24">
        <v>160</v>
      </c>
      <c r="AC633" s="24">
        <v>160</v>
      </c>
      <c r="AD633" s="23" t="s">
        <v>300</v>
      </c>
      <c r="AE633" s="23" t="s">
        <v>23</v>
      </c>
      <c r="AF633" s="23" t="s">
        <v>11</v>
      </c>
      <c r="AG633" s="23" t="s">
        <v>26</v>
      </c>
      <c r="AH633" s="23" t="s">
        <v>26</v>
      </c>
      <c r="AI633" s="23" t="s">
        <v>12</v>
      </c>
      <c r="AJ633" s="23" t="s">
        <v>23</v>
      </c>
      <c r="AK633" s="23" t="s">
        <v>23</v>
      </c>
      <c r="AL633" s="23" t="s">
        <v>129</v>
      </c>
      <c r="AM633" s="23" t="s">
        <v>26</v>
      </c>
      <c r="AN633" s="23" t="s">
        <v>14</v>
      </c>
      <c r="AO633" s="23" t="s">
        <v>26</v>
      </c>
      <c r="AP633" s="23" t="s">
        <v>36</v>
      </c>
      <c r="AQ633" s="23" t="s">
        <v>26</v>
      </c>
      <c r="AR633" s="23"/>
      <c r="AS633" s="23" t="s">
        <v>129</v>
      </c>
      <c r="AT633" s="23" t="s">
        <v>26</v>
      </c>
      <c r="AU633" s="23" t="s">
        <v>14</v>
      </c>
      <c r="AV633" s="25" t="s">
        <v>26</v>
      </c>
      <c r="AW633" s="25" t="s">
        <v>26</v>
      </c>
      <c r="AX633" s="26">
        <v>23.6</v>
      </c>
      <c r="AY633" s="26">
        <v>235.75</v>
      </c>
      <c r="AZ633" s="25" t="s">
        <v>14</v>
      </c>
      <c r="BA633" s="25" t="s">
        <v>14</v>
      </c>
      <c r="BB633" s="23" t="s">
        <v>26</v>
      </c>
      <c r="BC633" s="23" t="s">
        <v>15</v>
      </c>
      <c r="BD633" s="23" t="s">
        <v>26</v>
      </c>
      <c r="BE633" s="23" t="s">
        <v>11</v>
      </c>
      <c r="BF633" s="23" t="s">
        <v>730</v>
      </c>
      <c r="BG633" s="23" t="s">
        <v>11</v>
      </c>
      <c r="BH633" s="23" t="s">
        <v>17</v>
      </c>
      <c r="BI633" s="23" t="s">
        <v>26</v>
      </c>
      <c r="BJ633" s="23"/>
      <c r="BK633" s="23" t="s">
        <v>11</v>
      </c>
      <c r="BL633" s="23" t="s">
        <v>11</v>
      </c>
      <c r="BM633" s="23" t="s">
        <v>11</v>
      </c>
      <c r="BN633" s="23"/>
      <c r="BO633" s="24">
        <v>0</v>
      </c>
      <c r="BP633" s="24">
        <v>270</v>
      </c>
      <c r="BQ633" s="24">
        <v>256.7</v>
      </c>
      <c r="BR633" s="24">
        <v>240</v>
      </c>
      <c r="BS633" s="24">
        <v>200</v>
      </c>
      <c r="BT633" s="23"/>
      <c r="BU633" s="23"/>
      <c r="BV633" s="24">
        <v>17.97</v>
      </c>
      <c r="BW633" s="24">
        <v>0.18</v>
      </c>
      <c r="BX633" s="23"/>
      <c r="BY633" s="24">
        <v>0.16</v>
      </c>
      <c r="BZ633" s="27">
        <v>0.18</v>
      </c>
      <c r="CA633" s="27">
        <v>0.16</v>
      </c>
      <c r="CB633" s="25"/>
      <c r="CC633" s="25"/>
      <c r="CD633" s="28">
        <v>17.98</v>
      </c>
      <c r="CE633" s="28">
        <v>0.18</v>
      </c>
      <c r="CF633" s="25"/>
      <c r="CG633" s="28">
        <v>0.17</v>
      </c>
      <c r="CH633" s="28">
        <v>22.66</v>
      </c>
      <c r="CI633" s="28">
        <v>0.5</v>
      </c>
      <c r="CJ633" s="28">
        <v>0.5</v>
      </c>
      <c r="CK633" s="28">
        <v>0</v>
      </c>
      <c r="CL633" s="28">
        <v>0</v>
      </c>
      <c r="CM633" s="28">
        <v>0.5</v>
      </c>
      <c r="CN633" s="25"/>
      <c r="CO633" s="28">
        <v>0</v>
      </c>
      <c r="CP633" s="30" t="s">
        <v>5</v>
      </c>
      <c r="CQ633" s="8">
        <f t="shared" si="100"/>
        <v>8797.4549310710481</v>
      </c>
      <c r="CR633" s="8">
        <f t="shared" si="101"/>
        <v>24</v>
      </c>
      <c r="CS633" s="8">
        <f t="shared" si="102"/>
        <v>2.5</v>
      </c>
      <c r="CT633" s="8">
        <f t="shared" si="103"/>
        <v>30</v>
      </c>
      <c r="CU633" s="8">
        <f t="shared" si="104"/>
        <v>200</v>
      </c>
      <c r="CV633" s="10">
        <f t="shared" si="105"/>
        <v>63652.5</v>
      </c>
      <c r="CW633" s="10">
        <f t="shared" si="108"/>
        <v>63.652500000000003</v>
      </c>
      <c r="CX633" s="8" t="str">
        <f t="shared" si="106"/>
        <v>No</v>
      </c>
      <c r="CY633" s="30" t="s">
        <v>11</v>
      </c>
      <c r="CZ633" s="30" t="s">
        <v>11</v>
      </c>
      <c r="DA633" s="31" t="s">
        <v>11</v>
      </c>
      <c r="DB633" s="31" t="s">
        <v>11</v>
      </c>
      <c r="DC633" s="8" t="str">
        <f t="shared" si="107"/>
        <v>No</v>
      </c>
      <c r="DD633" s="8" t="s">
        <v>11</v>
      </c>
      <c r="DE633" s="30" t="s">
        <v>11</v>
      </c>
      <c r="DF633" s="10">
        <f t="shared" si="109"/>
        <v>56.120939999999997</v>
      </c>
      <c r="DG633" s="9">
        <f>IF(S633&lt;Monitors!$H$4,(S633*Monitors!$I$4)+Monitors!$J$4,IF(S633&lt;Monitors!$H$5,(S633*Monitors!$I$5)+Monitors!$J$5,IF(S633&lt;Monitors!$H$6,(S633*Monitors!$I$6)+Monitors!$J$6,IF(S633&lt;Monitors!$H$7,(Monitors!$I$7*S633)+Monitors!$J$7,IF(S633&lt;Monitors!$H$8,(S633*Monitors!$I$8)+Monitors!$J$8,IF(S633&lt;Monitors!$H$9,(S633*Monitors!$I$9)+Monitors!$J$9,IF(S633&lt;Monitors!$H$10,(S633*Monitors!$I$10)+Monitors!$J$10,IF(S633&lt;Monitors!$H$11,(S633*Monitors!$I$11)+Monitors!$J$11,Monitors!$J$12))))))))</f>
        <v>40.150000000000006</v>
      </c>
      <c r="DH633" s="10">
        <f>$DF633-(Monitors!$B$4*'All Data'!$W633)</f>
        <v>43.407319999999999</v>
      </c>
      <c r="DI633" s="10">
        <f>IF($CX633="Yes",DH633-(Monitors!$E$4*(DG633+(Monitors!$B$4*'All Data'!$W633))),'All Data'!DH633)</f>
        <v>43.407319999999999</v>
      </c>
      <c r="DJ633" s="10">
        <f>IF(DD633="Yes",'All Data'!DI633-(DG633*Monitors!$C$4),'All Data'!DI633)</f>
        <v>43.407319999999999</v>
      </c>
      <c r="DK633" s="10">
        <f>IF($DE633="Yes",DJ633-(DG633*Monitors!$D$4),'All Data'!DJ633)</f>
        <v>43.407319999999999</v>
      </c>
      <c r="DL633" s="10">
        <f>IF($CZ633="Yes",DK633-Monitors!$C$7,'All Data'!DK633)</f>
        <v>43.407319999999999</v>
      </c>
      <c r="DM633" s="10">
        <f>IF($DA633="Yes",DL633-Monitors!$D$7,'All Data'!DL633)</f>
        <v>43.407319999999999</v>
      </c>
      <c r="DN633" s="10">
        <f>IF(DB633="Yes",DM633-((DG633+(W633*Monitors!$B$4))*Monitors!$F$4),'All Data'!DM633)</f>
        <v>43.407319999999999</v>
      </c>
      <c r="DO633" s="8" t="str">
        <f t="shared" si="110"/>
        <v>No</v>
      </c>
      <c r="DP633" s="10">
        <v>2.5461</v>
      </c>
      <c r="DQ633" s="10">
        <v>15.4239</v>
      </c>
      <c r="DR633" s="10">
        <v>15.4239</v>
      </c>
      <c r="DS633" s="9">
        <v>22.388592745571916</v>
      </c>
      <c r="DT633" s="9" t="s">
        <v>23</v>
      </c>
      <c r="DU633" s="14">
        <v>0</v>
      </c>
    </row>
    <row r="634" spans="1:125" ht="18" customHeight="1">
      <c r="A634" s="29">
        <v>633</v>
      </c>
      <c r="B634" s="29">
        <v>21</v>
      </c>
      <c r="C634" s="29">
        <v>252</v>
      </c>
      <c r="D634" s="21">
        <v>41926</v>
      </c>
      <c r="E634" s="21">
        <v>42051</v>
      </c>
      <c r="F634" s="21">
        <v>42065</v>
      </c>
      <c r="G634" s="20" t="s">
        <v>233</v>
      </c>
      <c r="H634" s="20" t="s">
        <v>26</v>
      </c>
      <c r="I634" s="22">
        <v>6</v>
      </c>
      <c r="J634" s="20" t="s">
        <v>5</v>
      </c>
      <c r="K634" s="20" t="s">
        <v>26</v>
      </c>
      <c r="L634" s="20" t="s">
        <v>6</v>
      </c>
      <c r="M634" s="23" t="s">
        <v>26</v>
      </c>
      <c r="N634" s="23" t="s">
        <v>7</v>
      </c>
      <c r="O634" s="23" t="s">
        <v>26</v>
      </c>
      <c r="P634" s="24">
        <v>11.5</v>
      </c>
      <c r="Q634" s="24">
        <v>20.5</v>
      </c>
      <c r="R634" s="24">
        <v>23.6</v>
      </c>
      <c r="S634" s="24">
        <v>235.75</v>
      </c>
      <c r="T634" s="24">
        <v>1.78</v>
      </c>
      <c r="U634" s="24">
        <v>1080</v>
      </c>
      <c r="V634" s="24">
        <v>1920</v>
      </c>
      <c r="W634" s="24">
        <v>2.0739999999999998</v>
      </c>
      <c r="X634" s="23" t="s">
        <v>47</v>
      </c>
      <c r="Y634" s="23" t="s">
        <v>47</v>
      </c>
      <c r="Z634" s="24">
        <v>8798</v>
      </c>
      <c r="AA634" s="24">
        <v>60</v>
      </c>
      <c r="AB634" s="24">
        <v>160</v>
      </c>
      <c r="AC634" s="24">
        <v>160</v>
      </c>
      <c r="AD634" s="23" t="s">
        <v>300</v>
      </c>
      <c r="AE634" s="23" t="s">
        <v>23</v>
      </c>
      <c r="AF634" s="23" t="s">
        <v>11</v>
      </c>
      <c r="AG634" s="23" t="s">
        <v>26</v>
      </c>
      <c r="AH634" s="23" t="s">
        <v>26</v>
      </c>
      <c r="AI634" s="23" t="s">
        <v>12</v>
      </c>
      <c r="AJ634" s="23" t="s">
        <v>23</v>
      </c>
      <c r="AK634" s="23" t="s">
        <v>23</v>
      </c>
      <c r="AL634" s="23" t="s">
        <v>129</v>
      </c>
      <c r="AM634" s="23" t="s">
        <v>26</v>
      </c>
      <c r="AN634" s="23" t="s">
        <v>14</v>
      </c>
      <c r="AO634" s="23" t="s">
        <v>26</v>
      </c>
      <c r="AP634" s="23" t="s">
        <v>36</v>
      </c>
      <c r="AQ634" s="23" t="s">
        <v>26</v>
      </c>
      <c r="AR634" s="23"/>
      <c r="AS634" s="23" t="s">
        <v>129</v>
      </c>
      <c r="AT634" s="23" t="s">
        <v>26</v>
      </c>
      <c r="AU634" s="23" t="s">
        <v>14</v>
      </c>
      <c r="AV634" s="25" t="s">
        <v>26</v>
      </c>
      <c r="AW634" s="25" t="s">
        <v>26</v>
      </c>
      <c r="AX634" s="26">
        <v>23.6</v>
      </c>
      <c r="AY634" s="26">
        <v>235.75</v>
      </c>
      <c r="AZ634" s="25" t="s">
        <v>14</v>
      </c>
      <c r="BA634" s="25" t="s">
        <v>14</v>
      </c>
      <c r="BB634" s="23" t="s">
        <v>26</v>
      </c>
      <c r="BC634" s="23" t="s">
        <v>15</v>
      </c>
      <c r="BD634" s="23" t="s">
        <v>26</v>
      </c>
      <c r="BE634" s="23" t="s">
        <v>11</v>
      </c>
      <c r="BF634" s="23" t="s">
        <v>730</v>
      </c>
      <c r="BG634" s="23" t="s">
        <v>11</v>
      </c>
      <c r="BH634" s="23" t="s">
        <v>17</v>
      </c>
      <c r="BI634" s="23" t="s">
        <v>26</v>
      </c>
      <c r="BJ634" s="23"/>
      <c r="BK634" s="23" t="s">
        <v>11</v>
      </c>
      <c r="BL634" s="23" t="s">
        <v>11</v>
      </c>
      <c r="BM634" s="23" t="s">
        <v>11</v>
      </c>
      <c r="BN634" s="23"/>
      <c r="BO634" s="24">
        <v>0</v>
      </c>
      <c r="BP634" s="24">
        <v>270</v>
      </c>
      <c r="BQ634" s="24">
        <v>256.7</v>
      </c>
      <c r="BR634" s="24">
        <v>240</v>
      </c>
      <c r="BS634" s="24">
        <v>200</v>
      </c>
      <c r="BT634" s="23"/>
      <c r="BU634" s="23"/>
      <c r="BV634" s="24">
        <v>17.97</v>
      </c>
      <c r="BW634" s="24">
        <v>0.18</v>
      </c>
      <c r="BX634" s="23"/>
      <c r="BY634" s="24">
        <v>0.16</v>
      </c>
      <c r="BZ634" s="27">
        <v>0.18</v>
      </c>
      <c r="CA634" s="27">
        <v>0.16</v>
      </c>
      <c r="CB634" s="25"/>
      <c r="CC634" s="25"/>
      <c r="CD634" s="28">
        <v>17.98</v>
      </c>
      <c r="CE634" s="28">
        <v>0.18</v>
      </c>
      <c r="CF634" s="25"/>
      <c r="CG634" s="28">
        <v>0.17</v>
      </c>
      <c r="CH634" s="28">
        <v>22.66</v>
      </c>
      <c r="CI634" s="28">
        <v>0.5</v>
      </c>
      <c r="CJ634" s="28">
        <v>0.5</v>
      </c>
      <c r="CK634" s="28">
        <v>0</v>
      </c>
      <c r="CL634" s="28">
        <v>0</v>
      </c>
      <c r="CM634" s="28">
        <v>0.5</v>
      </c>
      <c r="CN634" s="25"/>
      <c r="CO634" s="28">
        <v>0</v>
      </c>
      <c r="CP634" s="30" t="s">
        <v>5</v>
      </c>
      <c r="CQ634" s="8">
        <f t="shared" si="100"/>
        <v>8797.4549310710481</v>
      </c>
      <c r="CR634" s="8">
        <f t="shared" si="101"/>
        <v>24</v>
      </c>
      <c r="CS634" s="8">
        <f t="shared" si="102"/>
        <v>2.5</v>
      </c>
      <c r="CT634" s="8">
        <f t="shared" si="103"/>
        <v>30</v>
      </c>
      <c r="CU634" s="8">
        <f t="shared" si="104"/>
        <v>200</v>
      </c>
      <c r="CV634" s="10">
        <f t="shared" si="105"/>
        <v>63652.5</v>
      </c>
      <c r="CW634" s="10">
        <f t="shared" si="108"/>
        <v>63.652500000000003</v>
      </c>
      <c r="CX634" s="8" t="str">
        <f t="shared" si="106"/>
        <v>No</v>
      </c>
      <c r="CY634" s="30" t="s">
        <v>11</v>
      </c>
      <c r="CZ634" s="30" t="s">
        <v>11</v>
      </c>
      <c r="DA634" s="31" t="s">
        <v>11</v>
      </c>
      <c r="DB634" s="31" t="s">
        <v>11</v>
      </c>
      <c r="DC634" s="8" t="str">
        <f t="shared" si="107"/>
        <v>No</v>
      </c>
      <c r="DD634" s="8" t="s">
        <v>11</v>
      </c>
      <c r="DE634" s="30" t="s">
        <v>11</v>
      </c>
      <c r="DF634" s="10">
        <f t="shared" si="109"/>
        <v>56.120939999999997</v>
      </c>
      <c r="DG634" s="9">
        <f>IF(S634&lt;Monitors!$H$4,(S634*Monitors!$I$4)+Monitors!$J$4,IF(S634&lt;Monitors!$H$5,(S634*Monitors!$I$5)+Monitors!$J$5,IF(S634&lt;Monitors!$H$6,(S634*Monitors!$I$6)+Monitors!$J$6,IF(S634&lt;Monitors!$H$7,(Monitors!$I$7*S634)+Monitors!$J$7,IF(S634&lt;Monitors!$H$8,(S634*Monitors!$I$8)+Monitors!$J$8,IF(S634&lt;Monitors!$H$9,(S634*Monitors!$I$9)+Monitors!$J$9,IF(S634&lt;Monitors!$H$10,(S634*Monitors!$I$10)+Monitors!$J$10,IF(S634&lt;Monitors!$H$11,(S634*Monitors!$I$11)+Monitors!$J$11,Monitors!$J$12))))))))</f>
        <v>40.150000000000006</v>
      </c>
      <c r="DH634" s="10">
        <f>$DF634-(Monitors!$B$4*'All Data'!$W634)</f>
        <v>43.407319999999999</v>
      </c>
      <c r="DI634" s="10">
        <f>IF($CX634="Yes",DH634-(Monitors!$E$4*(DG634+(Monitors!$B$4*'All Data'!$W634))),'All Data'!DH634)</f>
        <v>43.407319999999999</v>
      </c>
      <c r="DJ634" s="10">
        <f>IF(DD634="Yes",'All Data'!DI634-(DG634*Monitors!$C$4),'All Data'!DI634)</f>
        <v>43.407319999999999</v>
      </c>
      <c r="DK634" s="10">
        <f>IF($DE634="Yes",DJ634-(DG634*Monitors!$D$4),'All Data'!DJ634)</f>
        <v>43.407319999999999</v>
      </c>
      <c r="DL634" s="10">
        <f>IF($CZ634="Yes",DK634-Monitors!$C$7,'All Data'!DK634)</f>
        <v>43.407319999999999</v>
      </c>
      <c r="DM634" s="10">
        <f>IF($DA634="Yes",DL634-Monitors!$D$7,'All Data'!DL634)</f>
        <v>43.407319999999999</v>
      </c>
      <c r="DN634" s="10">
        <f>IF(DB634="Yes",DM634-((DG634+(W634*Monitors!$B$4))*Monitors!$F$4),'All Data'!DM634)</f>
        <v>43.407319999999999</v>
      </c>
      <c r="DO634" s="8" t="str">
        <f t="shared" si="110"/>
        <v>No</v>
      </c>
      <c r="DP634" s="10">
        <v>2.5461</v>
      </c>
      <c r="DQ634" s="10">
        <v>15.4239</v>
      </c>
      <c r="DR634" s="10">
        <v>15.4239</v>
      </c>
      <c r="DS634" s="9">
        <v>22.388592745571916</v>
      </c>
      <c r="DT634" s="9" t="s">
        <v>23</v>
      </c>
      <c r="DU634" s="14">
        <v>0</v>
      </c>
    </row>
    <row r="635" spans="1:125" ht="18" customHeight="1">
      <c r="A635" s="29">
        <v>634</v>
      </c>
      <c r="B635" s="29">
        <v>19</v>
      </c>
      <c r="C635" s="29">
        <v>860</v>
      </c>
      <c r="D635" s="21">
        <v>41649</v>
      </c>
      <c r="E635" s="21">
        <v>41646</v>
      </c>
      <c r="F635" s="21">
        <v>41649</v>
      </c>
      <c r="G635" s="20" t="s">
        <v>4</v>
      </c>
      <c r="H635" s="20"/>
      <c r="I635" s="22">
        <v>6</v>
      </c>
      <c r="J635" s="20" t="s">
        <v>5</v>
      </c>
      <c r="K635" s="20"/>
      <c r="L635" s="20" t="s">
        <v>6</v>
      </c>
      <c r="M635" s="23"/>
      <c r="N635" s="23" t="s">
        <v>7</v>
      </c>
      <c r="O635" s="23"/>
      <c r="P635" s="24">
        <v>10.5</v>
      </c>
      <c r="Q635" s="24">
        <v>18.7</v>
      </c>
      <c r="R635" s="24">
        <v>21.5</v>
      </c>
      <c r="S635" s="24">
        <v>197.6</v>
      </c>
      <c r="T635" s="24">
        <v>1.78</v>
      </c>
      <c r="U635" s="24">
        <v>1080</v>
      </c>
      <c r="V635" s="24">
        <v>1920</v>
      </c>
      <c r="W635" s="24">
        <v>2.0739999999999998</v>
      </c>
      <c r="X635" s="23" t="s">
        <v>67</v>
      </c>
      <c r="Y635" s="23" t="s">
        <v>47</v>
      </c>
      <c r="Z635" s="24">
        <v>10494</v>
      </c>
      <c r="AA635" s="24">
        <v>60</v>
      </c>
      <c r="AB635" s="24">
        <v>170</v>
      </c>
      <c r="AC635" s="24">
        <v>160</v>
      </c>
      <c r="AD635" s="23" t="s">
        <v>10</v>
      </c>
      <c r="AE635" s="23" t="s">
        <v>11</v>
      </c>
      <c r="AF635" s="23" t="s">
        <v>11</v>
      </c>
      <c r="AG635" s="23"/>
      <c r="AH635" s="23"/>
      <c r="AI635" s="23" t="s">
        <v>12</v>
      </c>
      <c r="AJ635" s="23" t="s">
        <v>11</v>
      </c>
      <c r="AK635" s="23" t="s">
        <v>11</v>
      </c>
      <c r="AL635" s="23" t="s">
        <v>25</v>
      </c>
      <c r="AM635" s="23"/>
      <c r="AN635" s="23" t="s">
        <v>14</v>
      </c>
      <c r="AO635" s="23" t="s">
        <v>14</v>
      </c>
      <c r="AP635" s="23" t="s">
        <v>14</v>
      </c>
      <c r="AQ635" s="23"/>
      <c r="AR635" s="23"/>
      <c r="AS635" s="23" t="s">
        <v>25</v>
      </c>
      <c r="AT635" s="23"/>
      <c r="AU635" s="23" t="s">
        <v>14</v>
      </c>
      <c r="AV635" s="25" t="s">
        <v>14</v>
      </c>
      <c r="AW635" s="25"/>
      <c r="AX635" s="26">
        <v>21.5</v>
      </c>
      <c r="AY635" s="26">
        <v>197.6</v>
      </c>
      <c r="AZ635" s="25" t="s">
        <v>14</v>
      </c>
      <c r="BA635" s="25" t="s">
        <v>14</v>
      </c>
      <c r="BB635" s="23"/>
      <c r="BC635" s="23" t="s">
        <v>15</v>
      </c>
      <c r="BD635" s="23" t="s">
        <v>693</v>
      </c>
      <c r="BE635" s="23" t="s">
        <v>11</v>
      </c>
      <c r="BF635" s="23" t="s">
        <v>153</v>
      </c>
      <c r="BG635" s="23" t="s">
        <v>11</v>
      </c>
      <c r="BH635" s="23" t="s">
        <v>17</v>
      </c>
      <c r="BI635" s="23"/>
      <c r="BJ635" s="23" t="s">
        <v>157</v>
      </c>
      <c r="BK635" s="23" t="s">
        <v>11</v>
      </c>
      <c r="BL635" s="23" t="s">
        <v>11</v>
      </c>
      <c r="BM635" s="23"/>
      <c r="BN635" s="23"/>
      <c r="BO635" s="24">
        <v>1.2</v>
      </c>
      <c r="BP635" s="24">
        <v>257</v>
      </c>
      <c r="BQ635" s="24">
        <v>250</v>
      </c>
      <c r="BR635" s="24">
        <v>190</v>
      </c>
      <c r="BS635" s="24">
        <v>200.4</v>
      </c>
      <c r="BT635" s="23"/>
      <c r="BU635" s="23"/>
      <c r="BV635" s="24">
        <v>17.98</v>
      </c>
      <c r="BW635" s="24">
        <v>0.16</v>
      </c>
      <c r="BX635" s="23"/>
      <c r="BY635" s="24">
        <v>0.1</v>
      </c>
      <c r="BZ635" s="27">
        <v>0.16</v>
      </c>
      <c r="CA635" s="27">
        <v>0.1</v>
      </c>
      <c r="CB635" s="25"/>
      <c r="CC635" s="25"/>
      <c r="CD635" s="28">
        <v>18.03</v>
      </c>
      <c r="CE635" s="28">
        <v>0.18</v>
      </c>
      <c r="CF635" s="25"/>
      <c r="CG635" s="28">
        <v>0.12</v>
      </c>
      <c r="CH635" s="28">
        <v>21.1</v>
      </c>
      <c r="CI635" s="28">
        <v>0.5</v>
      </c>
      <c r="CJ635" s="28">
        <v>0.5</v>
      </c>
      <c r="CK635" s="25"/>
      <c r="CL635" s="25"/>
      <c r="CM635" s="28">
        <v>0.52</v>
      </c>
      <c r="CN635" s="25"/>
      <c r="CO635" s="28">
        <v>0</v>
      </c>
      <c r="CP635" s="30" t="s">
        <v>5</v>
      </c>
      <c r="CQ635" s="8">
        <f t="shared" si="100"/>
        <v>10495.951417004047</v>
      </c>
      <c r="CR635" s="8">
        <f t="shared" si="101"/>
        <v>22</v>
      </c>
      <c r="CS635" s="8">
        <f t="shared" si="102"/>
        <v>2.5</v>
      </c>
      <c r="CT635" s="8">
        <f t="shared" si="103"/>
        <v>30</v>
      </c>
      <c r="CU635" s="8">
        <f t="shared" si="104"/>
        <v>200</v>
      </c>
      <c r="CV635" s="10">
        <f t="shared" si="105"/>
        <v>50783.199999999997</v>
      </c>
      <c r="CW635" s="10">
        <f t="shared" si="108"/>
        <v>50.783199999999994</v>
      </c>
      <c r="CX635" s="8" t="str">
        <f t="shared" si="106"/>
        <v>No</v>
      </c>
      <c r="CY635" s="30" t="s">
        <v>11</v>
      </c>
      <c r="CZ635" s="30" t="s">
        <v>11</v>
      </c>
      <c r="DA635" s="31" t="s">
        <v>11</v>
      </c>
      <c r="DB635" s="31" t="s">
        <v>11</v>
      </c>
      <c r="DC635" s="8" t="str">
        <f t="shared" si="107"/>
        <v>No</v>
      </c>
      <c r="DD635" s="8" t="s">
        <v>11</v>
      </c>
      <c r="DE635" s="30" t="s">
        <v>11</v>
      </c>
      <c r="DF635" s="10">
        <f t="shared" si="109"/>
        <v>56.03772</v>
      </c>
      <c r="DG635" s="9">
        <f>IF(S635&lt;Monitors!$H$4,(S635*Monitors!$I$4)+Monitors!$J$4,IF(S635&lt;Monitors!$H$5,(S635*Monitors!$I$5)+Monitors!$J$5,IF(S635&lt;Monitors!$H$6,(S635*Monitors!$I$6)+Monitors!$J$6,IF(S635&lt;Monitors!$H$7,(Monitors!$I$7*S635)+Monitors!$J$7,IF(S635&lt;Monitors!$H$8,(S635*Monitors!$I$8)+Monitors!$J$8,IF(S635&lt;Monitors!$H$9,(S635*Monitors!$I$9)+Monitors!$J$9,IF(S635&lt;Monitors!$H$10,(S635*Monitors!$I$10)+Monitors!$J$10,IF(S635&lt;Monitors!$H$11,(S635*Monitors!$I$11)+Monitors!$J$11,Monitors!$J$12))))))))</f>
        <v>37.879999999999995</v>
      </c>
      <c r="DH635" s="10">
        <f>$DF635-(Monitors!$B$4*'All Data'!$W635)</f>
        <v>43.324100000000001</v>
      </c>
      <c r="DI635" s="10">
        <f>IF($CX635="Yes",DH635-(Monitors!$E$4*(DG635+(Monitors!$B$4*'All Data'!$W635))),'All Data'!DH635)</f>
        <v>43.324100000000001</v>
      </c>
      <c r="DJ635" s="10">
        <f>IF(DD635="Yes",'All Data'!DI635-(DG635*Monitors!$C$4),'All Data'!DI635)</f>
        <v>43.324100000000001</v>
      </c>
      <c r="DK635" s="10">
        <f>IF($DE635="Yes",DJ635-(DG635*Monitors!$D$4),'All Data'!DJ635)</f>
        <v>43.324100000000001</v>
      </c>
      <c r="DL635" s="10">
        <f>IF($CZ635="Yes",DK635-Monitors!$C$7,'All Data'!DK635)</f>
        <v>43.324100000000001</v>
      </c>
      <c r="DM635" s="10">
        <f>IF($DA635="Yes",DL635-Monitors!$D$7,'All Data'!DL635)</f>
        <v>43.324100000000001</v>
      </c>
      <c r="DN635" s="10">
        <f>IF(DB635="Yes",DM635-((DG635+(W635*Monitors!$B$4))*Monitors!$F$4),'All Data'!DM635)</f>
        <v>43.324100000000001</v>
      </c>
      <c r="DO635" s="8" t="str">
        <f t="shared" si="110"/>
        <v>No</v>
      </c>
      <c r="DP635" s="10">
        <v>2.0313280000000002</v>
      </c>
      <c r="DQ635" s="10">
        <v>15.948672</v>
      </c>
      <c r="DR635" s="10">
        <v>15.948672</v>
      </c>
      <c r="DS635" s="9">
        <v>18.811673197408837</v>
      </c>
      <c r="DT635" s="9" t="s">
        <v>23</v>
      </c>
      <c r="DU635" s="14">
        <v>0</v>
      </c>
    </row>
    <row r="636" spans="1:125" ht="18" customHeight="1">
      <c r="A636" s="29">
        <v>635</v>
      </c>
      <c r="B636" s="29">
        <v>47</v>
      </c>
      <c r="C636" s="29">
        <v>156</v>
      </c>
      <c r="D636" s="21">
        <v>42062</v>
      </c>
      <c r="E636" s="21">
        <v>42063</v>
      </c>
      <c r="F636" s="21">
        <v>42066</v>
      </c>
      <c r="G636" s="20" t="s">
        <v>4</v>
      </c>
      <c r="H636" s="20" t="s">
        <v>26</v>
      </c>
      <c r="I636" s="22">
        <v>6</v>
      </c>
      <c r="J636" s="20" t="s">
        <v>5</v>
      </c>
      <c r="K636" s="20" t="s">
        <v>26</v>
      </c>
      <c r="L636" s="20" t="s">
        <v>27</v>
      </c>
      <c r="M636" s="23" t="s">
        <v>27</v>
      </c>
      <c r="N636" s="23" t="s">
        <v>7</v>
      </c>
      <c r="O636" s="23" t="s">
        <v>26</v>
      </c>
      <c r="P636" s="24">
        <v>11.3</v>
      </c>
      <c r="Q636" s="24">
        <v>20</v>
      </c>
      <c r="R636" s="24">
        <v>23</v>
      </c>
      <c r="S636" s="24">
        <v>226.05</v>
      </c>
      <c r="T636" s="24">
        <v>1.78</v>
      </c>
      <c r="U636" s="24">
        <v>1080</v>
      </c>
      <c r="V636" s="24">
        <v>1920</v>
      </c>
      <c r="W636" s="24">
        <v>2.0739999999999998</v>
      </c>
      <c r="X636" s="23" t="s">
        <v>47</v>
      </c>
      <c r="Y636" s="23" t="s">
        <v>47</v>
      </c>
      <c r="Z636" s="24">
        <v>9173</v>
      </c>
      <c r="AA636" s="24">
        <v>60</v>
      </c>
      <c r="AB636" s="24">
        <v>178</v>
      </c>
      <c r="AC636" s="24">
        <v>178</v>
      </c>
      <c r="AD636" s="23" t="s">
        <v>298</v>
      </c>
      <c r="AE636" s="23" t="s">
        <v>11</v>
      </c>
      <c r="AF636" s="23" t="s">
        <v>11</v>
      </c>
      <c r="AG636" s="23" t="s">
        <v>26</v>
      </c>
      <c r="AH636" s="23" t="s">
        <v>26</v>
      </c>
      <c r="AI636" s="23" t="s">
        <v>12</v>
      </c>
      <c r="AJ636" s="23" t="s">
        <v>23</v>
      </c>
      <c r="AK636" s="23" t="s">
        <v>23</v>
      </c>
      <c r="AL636" s="23" t="s">
        <v>114</v>
      </c>
      <c r="AM636" s="23" t="s">
        <v>14</v>
      </c>
      <c r="AN636" s="23" t="s">
        <v>14</v>
      </c>
      <c r="AO636" s="23" t="s">
        <v>26</v>
      </c>
      <c r="AP636" s="23" t="s">
        <v>14</v>
      </c>
      <c r="AQ636" s="23" t="s">
        <v>14</v>
      </c>
      <c r="AR636" s="23"/>
      <c r="AS636" s="23" t="s">
        <v>114</v>
      </c>
      <c r="AT636" s="23" t="s">
        <v>14</v>
      </c>
      <c r="AU636" s="23" t="s">
        <v>14</v>
      </c>
      <c r="AV636" s="25" t="s">
        <v>26</v>
      </c>
      <c r="AW636" s="25" t="s">
        <v>14</v>
      </c>
      <c r="AX636" s="26">
        <v>23</v>
      </c>
      <c r="AY636" s="26">
        <v>226.05</v>
      </c>
      <c r="AZ636" s="25" t="s">
        <v>14</v>
      </c>
      <c r="BA636" s="25" t="s">
        <v>14</v>
      </c>
      <c r="BB636" s="23" t="s">
        <v>14</v>
      </c>
      <c r="BC636" s="23" t="s">
        <v>15</v>
      </c>
      <c r="BD636" s="23" t="s">
        <v>26</v>
      </c>
      <c r="BE636" s="23" t="s">
        <v>11</v>
      </c>
      <c r="BF636" s="23" t="s">
        <v>793</v>
      </c>
      <c r="BG636" s="23" t="s">
        <v>11</v>
      </c>
      <c r="BH636" s="23" t="s">
        <v>17</v>
      </c>
      <c r="BI636" s="23" t="s">
        <v>14</v>
      </c>
      <c r="BJ636" s="23"/>
      <c r="BK636" s="23" t="s">
        <v>11</v>
      </c>
      <c r="BL636" s="23" t="s">
        <v>11</v>
      </c>
      <c r="BM636" s="23" t="s">
        <v>11</v>
      </c>
      <c r="BN636" s="23"/>
      <c r="BO636" s="24">
        <v>30.6</v>
      </c>
      <c r="BP636" s="24">
        <v>244.9</v>
      </c>
      <c r="BQ636" s="24">
        <v>250</v>
      </c>
      <c r="BR636" s="24">
        <v>230</v>
      </c>
      <c r="BS636" s="24">
        <v>200</v>
      </c>
      <c r="BT636" s="23"/>
      <c r="BU636" s="23"/>
      <c r="BV636" s="24">
        <v>17.989999999999998</v>
      </c>
      <c r="BW636" s="24">
        <v>0.2</v>
      </c>
      <c r="BX636" s="23"/>
      <c r="BY636" s="24">
        <v>0.09</v>
      </c>
      <c r="BZ636" s="27">
        <v>0.2</v>
      </c>
      <c r="CA636" s="27">
        <v>0.09</v>
      </c>
      <c r="CB636" s="25"/>
      <c r="CC636" s="25"/>
      <c r="CD636" s="28">
        <v>17.899999999999999</v>
      </c>
      <c r="CE636" s="28">
        <v>0.23</v>
      </c>
      <c r="CF636" s="25"/>
      <c r="CG636" s="28">
        <v>0.15</v>
      </c>
      <c r="CH636" s="28">
        <v>22</v>
      </c>
      <c r="CI636" s="28">
        <v>0.5</v>
      </c>
      <c r="CJ636" s="28">
        <v>0.5</v>
      </c>
      <c r="CK636" s="28">
        <v>0</v>
      </c>
      <c r="CL636" s="28">
        <v>0</v>
      </c>
      <c r="CM636" s="28">
        <v>0.53</v>
      </c>
      <c r="CN636" s="25"/>
      <c r="CO636" s="28">
        <v>0</v>
      </c>
      <c r="CP636" s="30" t="s">
        <v>5</v>
      </c>
      <c r="CQ636" s="8">
        <f t="shared" si="100"/>
        <v>9174.9612917496106</v>
      </c>
      <c r="CR636" s="8">
        <f t="shared" si="101"/>
        <v>24</v>
      </c>
      <c r="CS636" s="8">
        <f t="shared" si="102"/>
        <v>2.5</v>
      </c>
      <c r="CT636" s="8">
        <f t="shared" si="103"/>
        <v>30</v>
      </c>
      <c r="CU636" s="8">
        <f t="shared" si="104"/>
        <v>200</v>
      </c>
      <c r="CV636" s="10">
        <f t="shared" si="105"/>
        <v>55359.645000000004</v>
      </c>
      <c r="CW636" s="10">
        <f t="shared" si="108"/>
        <v>55.359645000000008</v>
      </c>
      <c r="CX636" s="8" t="str">
        <f t="shared" si="106"/>
        <v>No</v>
      </c>
      <c r="CY636" s="30" t="s">
        <v>11</v>
      </c>
      <c r="CZ636" s="30" t="s">
        <v>11</v>
      </c>
      <c r="DA636" s="31" t="s">
        <v>11</v>
      </c>
      <c r="DB636" s="31" t="s">
        <v>11</v>
      </c>
      <c r="DC636" s="8" t="str">
        <f t="shared" si="107"/>
        <v>No</v>
      </c>
      <c r="DD636" s="8" t="s">
        <v>11</v>
      </c>
      <c r="DE636" s="30" t="s">
        <v>11</v>
      </c>
      <c r="DF636" s="10">
        <f t="shared" si="109"/>
        <v>56.296139999999994</v>
      </c>
      <c r="DG636" s="9">
        <f>IF(S636&lt;Monitors!$H$4,(S636*Monitors!$I$4)+Monitors!$J$4,IF(S636&lt;Monitors!$H$5,(S636*Monitors!$I$5)+Monitors!$J$5,IF(S636&lt;Monitors!$H$6,(S636*Monitors!$I$6)+Monitors!$J$6,IF(S636&lt;Monitors!$H$7,(Monitors!$I$7*S636)+Monitors!$J$7,IF(S636&lt;Monitors!$H$8,(S636*Monitors!$I$8)+Monitors!$J$8,IF(S636&lt;Monitors!$H$9,(S636*Monitors!$I$9)+Monitors!$J$9,IF(S636&lt;Monitors!$H$10,(S636*Monitors!$I$10)+Monitors!$J$10,IF(S636&lt;Monitors!$H$11,(S636*Monitors!$I$11)+Monitors!$J$11,Monitors!$J$12))))))))</f>
        <v>38.868333333333332</v>
      </c>
      <c r="DH636" s="10">
        <f>$DF636-(Monitors!$B$4*'All Data'!$W636)</f>
        <v>43.582519999999995</v>
      </c>
      <c r="DI636" s="10">
        <f>IF($CX636="Yes",DH636-(Monitors!$E$4*(DG636+(Monitors!$B$4*'All Data'!$W636))),'All Data'!DH636)</f>
        <v>43.582519999999995</v>
      </c>
      <c r="DJ636" s="10">
        <f>IF(DD636="Yes",'All Data'!DI636-(DG636*Monitors!$C$4),'All Data'!DI636)</f>
        <v>43.582519999999995</v>
      </c>
      <c r="DK636" s="10">
        <f>IF($DE636="Yes",DJ636-(DG636*Monitors!$D$4),'All Data'!DJ636)</f>
        <v>43.582519999999995</v>
      </c>
      <c r="DL636" s="10">
        <f>IF($CZ636="Yes",DK636-Monitors!$C$7,'All Data'!DK636)</f>
        <v>43.582519999999995</v>
      </c>
      <c r="DM636" s="10">
        <f>IF($DA636="Yes",DL636-Monitors!$D$7,'All Data'!DL636)</f>
        <v>43.582519999999995</v>
      </c>
      <c r="DN636" s="10">
        <f>IF(DB636="Yes",DM636-((DG636+(W636*Monitors!$B$4))*Monitors!$F$4),'All Data'!DM636)</f>
        <v>43.582519999999995</v>
      </c>
      <c r="DO636" s="8" t="str">
        <f t="shared" si="110"/>
        <v>No</v>
      </c>
      <c r="DP636" s="10">
        <v>2.2143858000000005</v>
      </c>
      <c r="DQ636" s="10">
        <v>15.775614199999998</v>
      </c>
      <c r="DR636" s="10">
        <v>15.775614199999998</v>
      </c>
      <c r="DS636" s="9">
        <v>21.481716282377281</v>
      </c>
      <c r="DT636" s="9" t="s">
        <v>23</v>
      </c>
      <c r="DU636" s="14">
        <v>0</v>
      </c>
    </row>
    <row r="637" spans="1:125" ht="18" customHeight="1">
      <c r="A637" s="29">
        <v>636</v>
      </c>
      <c r="B637" s="29">
        <v>47</v>
      </c>
      <c r="C637" s="29">
        <v>183</v>
      </c>
      <c r="D637" s="21">
        <v>41544</v>
      </c>
      <c r="E637" s="21">
        <v>41505</v>
      </c>
      <c r="F637" s="21">
        <v>41514</v>
      </c>
      <c r="G637" s="20" t="s">
        <v>4</v>
      </c>
      <c r="H637" s="20" t="s">
        <v>26</v>
      </c>
      <c r="I637" s="22">
        <v>6</v>
      </c>
      <c r="J637" s="20" t="s">
        <v>5</v>
      </c>
      <c r="K637" s="20" t="s">
        <v>26</v>
      </c>
      <c r="L637" s="20" t="s">
        <v>6</v>
      </c>
      <c r="M637" s="23" t="s">
        <v>26</v>
      </c>
      <c r="N637" s="23" t="s">
        <v>7</v>
      </c>
      <c r="O637" s="23" t="s">
        <v>26</v>
      </c>
      <c r="P637" s="24">
        <v>11.7</v>
      </c>
      <c r="Q637" s="24">
        <v>20.7</v>
      </c>
      <c r="R637" s="24">
        <v>23.8</v>
      </c>
      <c r="S637" s="24">
        <v>242.19</v>
      </c>
      <c r="T637" s="24">
        <v>1.78</v>
      </c>
      <c r="U637" s="24">
        <v>1080</v>
      </c>
      <c r="V637" s="24">
        <v>1920</v>
      </c>
      <c r="W637" s="24">
        <v>2.0739999999999998</v>
      </c>
      <c r="X637" s="23" t="s">
        <v>47</v>
      </c>
      <c r="Y637" s="23" t="s">
        <v>47</v>
      </c>
      <c r="Z637" s="24">
        <v>8562</v>
      </c>
      <c r="AA637" s="24">
        <v>60</v>
      </c>
      <c r="AB637" s="24">
        <v>170</v>
      </c>
      <c r="AC637" s="24">
        <v>160</v>
      </c>
      <c r="AD637" s="23" t="s">
        <v>300</v>
      </c>
      <c r="AE637" s="23" t="s">
        <v>23</v>
      </c>
      <c r="AF637" s="23" t="s">
        <v>11</v>
      </c>
      <c r="AG637" s="23" t="s">
        <v>26</v>
      </c>
      <c r="AH637" s="23" t="s">
        <v>26</v>
      </c>
      <c r="AI637" s="23" t="s">
        <v>12</v>
      </c>
      <c r="AJ637" s="23" t="s">
        <v>11</v>
      </c>
      <c r="AK637" s="23" t="s">
        <v>23</v>
      </c>
      <c r="AL637" s="23" t="s">
        <v>114</v>
      </c>
      <c r="AM637" s="23" t="s">
        <v>14</v>
      </c>
      <c r="AN637" s="23" t="s">
        <v>14</v>
      </c>
      <c r="AO637" s="23" t="s">
        <v>14</v>
      </c>
      <c r="AP637" s="23" t="s">
        <v>14</v>
      </c>
      <c r="AQ637" s="23" t="s">
        <v>14</v>
      </c>
      <c r="AR637" s="23"/>
      <c r="AS637" s="23" t="s">
        <v>114</v>
      </c>
      <c r="AT637" s="23" t="s">
        <v>14</v>
      </c>
      <c r="AU637" s="23" t="s">
        <v>14</v>
      </c>
      <c r="AV637" s="25" t="s">
        <v>14</v>
      </c>
      <c r="AW637" s="25" t="s">
        <v>14</v>
      </c>
      <c r="AX637" s="26">
        <v>23.8</v>
      </c>
      <c r="AY637" s="26">
        <v>242.19</v>
      </c>
      <c r="AZ637" s="25" t="s">
        <v>14</v>
      </c>
      <c r="BA637" s="25" t="s">
        <v>14</v>
      </c>
      <c r="BB637" s="23" t="s">
        <v>14</v>
      </c>
      <c r="BC637" s="23" t="s">
        <v>15</v>
      </c>
      <c r="BD637" s="23" t="s">
        <v>14</v>
      </c>
      <c r="BE637" s="23" t="s">
        <v>11</v>
      </c>
      <c r="BF637" s="23" t="s">
        <v>281</v>
      </c>
      <c r="BG637" s="23" t="s">
        <v>11</v>
      </c>
      <c r="BH637" s="23" t="s">
        <v>17</v>
      </c>
      <c r="BI637" s="23" t="s">
        <v>14</v>
      </c>
      <c r="BJ637" s="23"/>
      <c r="BK637" s="23" t="s">
        <v>11</v>
      </c>
      <c r="BL637" s="23" t="s">
        <v>11</v>
      </c>
      <c r="BM637" s="23" t="s">
        <v>11</v>
      </c>
      <c r="BN637" s="23"/>
      <c r="BO637" s="24">
        <v>13.3</v>
      </c>
      <c r="BP637" s="24">
        <v>242.6</v>
      </c>
      <c r="BQ637" s="24">
        <v>215</v>
      </c>
      <c r="BR637" s="23"/>
      <c r="BS637" s="24">
        <v>200</v>
      </c>
      <c r="BT637" s="23"/>
      <c r="BU637" s="23"/>
      <c r="BV637" s="24">
        <v>18</v>
      </c>
      <c r="BW637" s="24">
        <v>0.32</v>
      </c>
      <c r="BX637" s="23"/>
      <c r="BY637" s="24">
        <v>0.24</v>
      </c>
      <c r="BZ637" s="27">
        <v>0.32</v>
      </c>
      <c r="CA637" s="27">
        <v>0.24</v>
      </c>
      <c r="CB637" s="25"/>
      <c r="CC637" s="25"/>
      <c r="CD637" s="28">
        <v>17.8</v>
      </c>
      <c r="CE637" s="28">
        <v>0.33</v>
      </c>
      <c r="CF637" s="25"/>
      <c r="CG637" s="28">
        <v>0.26</v>
      </c>
      <c r="CH637" s="28">
        <v>22.97</v>
      </c>
      <c r="CI637" s="28">
        <v>0.5</v>
      </c>
      <c r="CJ637" s="28">
        <v>0.5</v>
      </c>
      <c r="CK637" s="28">
        <v>0</v>
      </c>
      <c r="CL637" s="28">
        <v>0</v>
      </c>
      <c r="CM637" s="28">
        <v>0.5</v>
      </c>
      <c r="CN637" s="25"/>
      <c r="CO637" s="28">
        <v>0</v>
      </c>
      <c r="CP637" s="30" t="s">
        <v>5</v>
      </c>
      <c r="CQ637" s="8">
        <f t="shared" si="100"/>
        <v>8563.5245055534906</v>
      </c>
      <c r="CR637" s="8">
        <f t="shared" si="101"/>
        <v>24</v>
      </c>
      <c r="CS637" s="8">
        <f t="shared" si="102"/>
        <v>2.5</v>
      </c>
      <c r="CT637" s="8">
        <f t="shared" si="103"/>
        <v>30</v>
      </c>
      <c r="CU637" s="8">
        <f t="shared" si="104"/>
        <v>200</v>
      </c>
      <c r="CV637" s="10">
        <f t="shared" si="105"/>
        <v>58755.294000000002</v>
      </c>
      <c r="CW637" s="10">
        <f t="shared" si="108"/>
        <v>58.755293999999999</v>
      </c>
      <c r="CX637" s="8" t="str">
        <f t="shared" si="106"/>
        <v>No</v>
      </c>
      <c r="CY637" s="30" t="s">
        <v>11</v>
      </c>
      <c r="CZ637" s="30" t="s">
        <v>11</v>
      </c>
      <c r="DA637" s="31" t="s">
        <v>11</v>
      </c>
      <c r="DB637" s="31" t="s">
        <v>11</v>
      </c>
      <c r="DC637" s="8" t="str">
        <f t="shared" si="107"/>
        <v>No</v>
      </c>
      <c r="DD637" s="8" t="s">
        <v>11</v>
      </c>
      <c r="DE637" s="30" t="s">
        <v>11</v>
      </c>
      <c r="DF637" s="10">
        <f t="shared" si="109"/>
        <v>57.010080000000002</v>
      </c>
      <c r="DG637" s="9">
        <f>IF(S637&lt;Monitors!$H$4,(S637*Monitors!$I$4)+Monitors!$J$4,IF(S637&lt;Monitors!$H$5,(S637*Monitors!$I$5)+Monitors!$J$5,IF(S637&lt;Monitors!$H$6,(S637*Monitors!$I$6)+Monitors!$J$6,IF(S637&lt;Monitors!$H$7,(Monitors!$I$7*S637)+Monitors!$J$7,IF(S637&lt;Monitors!$H$8,(S637*Monitors!$I$8)+Monitors!$J$8,IF(S637&lt;Monitors!$H$9,(S637*Monitors!$I$9)+Monitors!$J$9,IF(S637&lt;Monitors!$H$10,(S637*Monitors!$I$10)+Monitors!$J$10,IF(S637&lt;Monitors!$H$11,(S637*Monitors!$I$11)+Monitors!$J$11,Monitors!$J$12))))))))</f>
        <v>41.438000000000002</v>
      </c>
      <c r="DH637" s="10">
        <f>$DF637-(Monitors!$B$4*'All Data'!$W637)</f>
        <v>44.296460000000003</v>
      </c>
      <c r="DI637" s="10">
        <f>IF($CX637="Yes",DH637-(Monitors!$E$4*(DG637+(Monitors!$B$4*'All Data'!$W637))),'All Data'!DH637)</f>
        <v>44.296460000000003</v>
      </c>
      <c r="DJ637" s="10">
        <f>IF(DD637="Yes",'All Data'!DI637-(DG637*Monitors!$C$4),'All Data'!DI637)</f>
        <v>44.296460000000003</v>
      </c>
      <c r="DK637" s="10">
        <f>IF($DE637="Yes",DJ637-(DG637*Monitors!$D$4),'All Data'!DJ637)</f>
        <v>44.296460000000003</v>
      </c>
      <c r="DL637" s="10">
        <f>IF($CZ637="Yes",DK637-Monitors!$C$7,'All Data'!DK637)</f>
        <v>44.296460000000003</v>
      </c>
      <c r="DM637" s="10">
        <f>IF($DA637="Yes",DL637-Monitors!$D$7,'All Data'!DL637)</f>
        <v>44.296460000000003</v>
      </c>
      <c r="DN637" s="10">
        <f>IF(DB637="Yes",DM637-((DG637+(W637*Monitors!$B$4))*Monitors!$F$4),'All Data'!DM637)</f>
        <v>44.296460000000003</v>
      </c>
      <c r="DO637" s="8" t="str">
        <f t="shared" si="110"/>
        <v>No</v>
      </c>
      <c r="DP637" s="10">
        <v>2.3502117600000001</v>
      </c>
      <c r="DQ637" s="10">
        <v>15.649788239999999</v>
      </c>
      <c r="DR637" s="10">
        <v>15.649788239999999</v>
      </c>
      <c r="DS637" s="9">
        <v>22.989620787962785</v>
      </c>
      <c r="DT637" s="9" t="s">
        <v>23</v>
      </c>
      <c r="DU637" s="14">
        <v>0</v>
      </c>
    </row>
    <row r="638" spans="1:125" ht="18" customHeight="1">
      <c r="A638" s="29">
        <v>637</v>
      </c>
      <c r="B638" s="29">
        <v>24</v>
      </c>
      <c r="C638" s="29">
        <v>219</v>
      </c>
      <c r="D638" s="21">
        <v>41445</v>
      </c>
      <c r="E638" s="21">
        <v>41442</v>
      </c>
      <c r="F638" s="21">
        <v>41453</v>
      </c>
      <c r="G638" s="20" t="s">
        <v>4</v>
      </c>
      <c r="H638" s="20" t="s">
        <v>26</v>
      </c>
      <c r="I638" s="22">
        <v>6</v>
      </c>
      <c r="J638" s="20" t="s">
        <v>5</v>
      </c>
      <c r="K638" s="20" t="s">
        <v>26</v>
      </c>
      <c r="L638" s="20" t="s">
        <v>27</v>
      </c>
      <c r="M638" s="23" t="s">
        <v>27</v>
      </c>
      <c r="N638" s="23" t="s">
        <v>7</v>
      </c>
      <c r="O638" s="23" t="s">
        <v>26</v>
      </c>
      <c r="P638" s="24">
        <v>11.8</v>
      </c>
      <c r="Q638" s="24">
        <v>20.9</v>
      </c>
      <c r="R638" s="24">
        <v>24</v>
      </c>
      <c r="S638" s="24">
        <v>246.17</v>
      </c>
      <c r="T638" s="24">
        <v>1.78</v>
      </c>
      <c r="U638" s="24">
        <v>1080</v>
      </c>
      <c r="V638" s="24">
        <v>1920</v>
      </c>
      <c r="W638" s="24">
        <v>2.0739999999999998</v>
      </c>
      <c r="X638" s="23" t="s">
        <v>47</v>
      </c>
      <c r="Y638" s="23" t="s">
        <v>47</v>
      </c>
      <c r="Z638" s="24">
        <v>8423</v>
      </c>
      <c r="AA638" s="24">
        <v>60</v>
      </c>
      <c r="AB638" s="24">
        <v>170</v>
      </c>
      <c r="AC638" s="24">
        <v>160</v>
      </c>
      <c r="AD638" s="23" t="s">
        <v>73</v>
      </c>
      <c r="AE638" s="23" t="s">
        <v>23</v>
      </c>
      <c r="AF638" s="23" t="s">
        <v>11</v>
      </c>
      <c r="AG638" s="23" t="s">
        <v>26</v>
      </c>
      <c r="AH638" s="23" t="s">
        <v>26</v>
      </c>
      <c r="AI638" s="23" t="s">
        <v>12</v>
      </c>
      <c r="AJ638" s="23" t="s">
        <v>11</v>
      </c>
      <c r="AK638" s="23" t="s">
        <v>23</v>
      </c>
      <c r="AL638" s="23" t="s">
        <v>78</v>
      </c>
      <c r="AM638" s="23" t="s">
        <v>796</v>
      </c>
      <c r="AN638" s="23" t="s">
        <v>72</v>
      </c>
      <c r="AO638" s="23" t="s">
        <v>14</v>
      </c>
      <c r="AP638" s="23" t="s">
        <v>36</v>
      </c>
      <c r="AQ638" s="23" t="s">
        <v>14</v>
      </c>
      <c r="AR638" s="23"/>
      <c r="AS638" s="23" t="s">
        <v>78</v>
      </c>
      <c r="AT638" s="23" t="s">
        <v>796</v>
      </c>
      <c r="AU638" s="23" t="s">
        <v>83</v>
      </c>
      <c r="AV638" s="25" t="s">
        <v>14</v>
      </c>
      <c r="AW638" s="25" t="s">
        <v>14</v>
      </c>
      <c r="AX638" s="26">
        <v>24</v>
      </c>
      <c r="AY638" s="26">
        <v>246.17</v>
      </c>
      <c r="AZ638" s="25" t="s">
        <v>72</v>
      </c>
      <c r="BA638" s="25" t="s">
        <v>83</v>
      </c>
      <c r="BB638" s="23" t="s">
        <v>14</v>
      </c>
      <c r="BC638" s="23" t="s">
        <v>15</v>
      </c>
      <c r="BD638" s="23" t="s">
        <v>14</v>
      </c>
      <c r="BE638" s="23" t="s">
        <v>11</v>
      </c>
      <c r="BF638" s="23" t="s">
        <v>344</v>
      </c>
      <c r="BG638" s="23" t="s">
        <v>11</v>
      </c>
      <c r="BH638" s="23" t="s">
        <v>365</v>
      </c>
      <c r="BI638" s="23" t="s">
        <v>14</v>
      </c>
      <c r="BJ638" s="23"/>
      <c r="BK638" s="23" t="s">
        <v>11</v>
      </c>
      <c r="BL638" s="23" t="s">
        <v>11</v>
      </c>
      <c r="BM638" s="23" t="s">
        <v>11</v>
      </c>
      <c r="BN638" s="23"/>
      <c r="BO638" s="24">
        <v>49.5</v>
      </c>
      <c r="BP638" s="24">
        <v>264</v>
      </c>
      <c r="BQ638" s="24">
        <v>264</v>
      </c>
      <c r="BR638" s="24">
        <v>246</v>
      </c>
      <c r="BS638" s="24">
        <v>200</v>
      </c>
      <c r="BT638" s="23"/>
      <c r="BU638" s="23"/>
      <c r="BV638" s="24">
        <v>18</v>
      </c>
      <c r="BW638" s="24">
        <v>0.24</v>
      </c>
      <c r="BX638" s="23"/>
      <c r="BY638" s="24">
        <v>0.18</v>
      </c>
      <c r="BZ638" s="27">
        <v>0.24</v>
      </c>
      <c r="CA638" s="27">
        <v>0.18</v>
      </c>
      <c r="CB638" s="25"/>
      <c r="CC638" s="25"/>
      <c r="CD638" s="28">
        <v>18.16</v>
      </c>
      <c r="CE638" s="28">
        <v>0.28000000000000003</v>
      </c>
      <c r="CF638" s="25"/>
      <c r="CG638" s="28">
        <v>0.22</v>
      </c>
      <c r="CH638" s="28">
        <v>23.21</v>
      </c>
      <c r="CI638" s="28">
        <v>1</v>
      </c>
      <c r="CJ638" s="28">
        <v>0.5</v>
      </c>
      <c r="CK638" s="28">
        <v>0</v>
      </c>
      <c r="CL638" s="28">
        <v>0</v>
      </c>
      <c r="CM638" s="28">
        <v>0.5</v>
      </c>
      <c r="CN638" s="25"/>
      <c r="CO638" s="28">
        <v>0</v>
      </c>
      <c r="CP638" s="30" t="s">
        <v>5</v>
      </c>
      <c r="CQ638" s="8">
        <f t="shared" si="100"/>
        <v>8425.0721046431318</v>
      </c>
      <c r="CR638" s="8">
        <f t="shared" si="101"/>
        <v>26</v>
      </c>
      <c r="CS638" s="8">
        <f t="shared" si="102"/>
        <v>2.5</v>
      </c>
      <c r="CT638" s="8">
        <f t="shared" si="103"/>
        <v>30</v>
      </c>
      <c r="CU638" s="8">
        <f t="shared" si="104"/>
        <v>200</v>
      </c>
      <c r="CV638" s="10">
        <f t="shared" si="105"/>
        <v>64988.88</v>
      </c>
      <c r="CW638" s="10">
        <f t="shared" si="108"/>
        <v>64.988879999999995</v>
      </c>
      <c r="CX638" s="8" t="str">
        <f t="shared" si="106"/>
        <v>No</v>
      </c>
      <c r="CY638" s="30" t="s">
        <v>11</v>
      </c>
      <c r="CZ638" s="30" t="s">
        <v>11</v>
      </c>
      <c r="DA638" s="31" t="s">
        <v>11</v>
      </c>
      <c r="DB638" s="31" t="s">
        <v>11</v>
      </c>
      <c r="DC638" s="8" t="str">
        <f t="shared" si="107"/>
        <v>No</v>
      </c>
      <c r="DD638" s="8" t="s">
        <v>11</v>
      </c>
      <c r="DE638" s="30" t="s">
        <v>11</v>
      </c>
      <c r="DF638" s="10">
        <f t="shared" si="109"/>
        <v>56.554559999999995</v>
      </c>
      <c r="DG638" s="9">
        <f>IF(S638&lt;Monitors!$H$4,(S638*Monitors!$I$4)+Monitors!$J$4,IF(S638&lt;Monitors!$H$5,(S638*Monitors!$I$5)+Monitors!$J$5,IF(S638&lt;Monitors!$H$6,(S638*Monitors!$I$6)+Monitors!$J$6,IF(S638&lt;Monitors!$H$7,(Monitors!$I$7*S638)+Monitors!$J$7,IF(S638&lt;Monitors!$H$8,(S638*Monitors!$I$8)+Monitors!$J$8,IF(S638&lt;Monitors!$H$9,(S638*Monitors!$I$9)+Monitors!$J$9,IF(S638&lt;Monitors!$H$10,(S638*Monitors!$I$10)+Monitors!$J$10,IF(S638&lt;Monitors!$H$11,(S638*Monitors!$I$11)+Monitors!$J$11,Monitors!$J$12))))))))</f>
        <v>42.234000000000002</v>
      </c>
      <c r="DH638" s="10">
        <f>$DF638-(Monitors!$B$4*'All Data'!$W638)</f>
        <v>43.840939999999996</v>
      </c>
      <c r="DI638" s="10">
        <f>IF($CX638="Yes",DH638-(Monitors!$E$4*(DG638+(Monitors!$B$4*'All Data'!$W638))),'All Data'!DH638)</f>
        <v>43.840939999999996</v>
      </c>
      <c r="DJ638" s="10">
        <f>IF(DD638="Yes",'All Data'!DI638-(DG638*Monitors!$C$4),'All Data'!DI638)</f>
        <v>43.840939999999996</v>
      </c>
      <c r="DK638" s="10">
        <f>IF($DE638="Yes",DJ638-(DG638*Monitors!$D$4),'All Data'!DJ638)</f>
        <v>43.840939999999996</v>
      </c>
      <c r="DL638" s="10">
        <f>IF($CZ638="Yes",DK638-Monitors!$C$7,'All Data'!DK638)</f>
        <v>43.840939999999996</v>
      </c>
      <c r="DM638" s="10">
        <f>IF($DA638="Yes",DL638-Monitors!$D$7,'All Data'!DL638)</f>
        <v>43.840939999999996</v>
      </c>
      <c r="DN638" s="10">
        <f>IF(DB638="Yes",DM638-((DG638+(W638*Monitors!$B$4))*Monitors!$F$4),'All Data'!DM638)</f>
        <v>43.840939999999996</v>
      </c>
      <c r="DO638" s="8" t="str">
        <f t="shared" si="110"/>
        <v>No</v>
      </c>
      <c r="DP638" s="10">
        <v>2.5995552000000002</v>
      </c>
      <c r="DQ638" s="10">
        <v>15.400444799999999</v>
      </c>
      <c r="DR638" s="10">
        <v>15.400444799999999</v>
      </c>
      <c r="DS638" s="9">
        <v>23.360623751728141</v>
      </c>
      <c r="DT638" s="9" t="s">
        <v>23</v>
      </c>
      <c r="DU638" s="14">
        <v>0</v>
      </c>
    </row>
    <row r="639" spans="1:125" ht="18" customHeight="1">
      <c r="A639" s="29">
        <v>638</v>
      </c>
      <c r="B639" s="29">
        <v>52</v>
      </c>
      <c r="C639" s="29">
        <v>1337</v>
      </c>
      <c r="D639" s="21">
        <v>41278</v>
      </c>
      <c r="E639" s="21">
        <v>41242</v>
      </c>
      <c r="F639" s="21">
        <v>41278</v>
      </c>
      <c r="G639" s="20" t="s">
        <v>182</v>
      </c>
      <c r="H639" s="20"/>
      <c r="I639" s="22">
        <v>6</v>
      </c>
      <c r="J639" s="20" t="s">
        <v>5</v>
      </c>
      <c r="K639" s="20"/>
      <c r="L639" s="20" t="s">
        <v>49</v>
      </c>
      <c r="M639" s="23"/>
      <c r="N639" s="23" t="s">
        <v>7</v>
      </c>
      <c r="O639" s="23"/>
      <c r="P639" s="24">
        <v>11.5</v>
      </c>
      <c r="Q639" s="24">
        <v>20.5</v>
      </c>
      <c r="R639" s="24">
        <v>23.6</v>
      </c>
      <c r="S639" s="24">
        <v>236.9</v>
      </c>
      <c r="T639" s="24">
        <v>1.78</v>
      </c>
      <c r="U639" s="24">
        <v>1080</v>
      </c>
      <c r="V639" s="24">
        <v>1920</v>
      </c>
      <c r="W639" s="24">
        <v>2.0739999999999998</v>
      </c>
      <c r="X639" s="23" t="s">
        <v>47</v>
      </c>
      <c r="Y639" s="23" t="s">
        <v>47</v>
      </c>
      <c r="Z639" s="24">
        <v>8753</v>
      </c>
      <c r="AA639" s="24">
        <v>60</v>
      </c>
      <c r="AB639" s="24">
        <v>170</v>
      </c>
      <c r="AC639" s="24">
        <v>160</v>
      </c>
      <c r="AD639" s="23" t="s">
        <v>223</v>
      </c>
      <c r="AE639" s="23" t="s">
        <v>23</v>
      </c>
      <c r="AF639" s="23" t="s">
        <v>11</v>
      </c>
      <c r="AG639" s="23"/>
      <c r="AH639" s="23"/>
      <c r="AI639" s="23" t="s">
        <v>12</v>
      </c>
      <c r="AJ639" s="23" t="s">
        <v>11</v>
      </c>
      <c r="AK639" s="23" t="s">
        <v>11</v>
      </c>
      <c r="AL639" s="23" t="s">
        <v>129</v>
      </c>
      <c r="AM639" s="23"/>
      <c r="AN639" s="23" t="s">
        <v>14</v>
      </c>
      <c r="AO639" s="23"/>
      <c r="AP639" s="23" t="s">
        <v>24</v>
      </c>
      <c r="AQ639" s="23" t="s">
        <v>881</v>
      </c>
      <c r="AR639" s="23"/>
      <c r="AS639" s="23" t="s">
        <v>129</v>
      </c>
      <c r="AT639" s="23"/>
      <c r="AU639" s="23" t="s">
        <v>14</v>
      </c>
      <c r="AV639" s="25"/>
      <c r="AW639" s="25"/>
      <c r="AX639" s="26">
        <v>23.6</v>
      </c>
      <c r="AY639" s="26">
        <v>236.9</v>
      </c>
      <c r="AZ639" s="25" t="s">
        <v>14</v>
      </c>
      <c r="BA639" s="25" t="s">
        <v>14</v>
      </c>
      <c r="BB639" s="23"/>
      <c r="BC639" s="23" t="s">
        <v>24</v>
      </c>
      <c r="BD639" s="23" t="s">
        <v>1005</v>
      </c>
      <c r="BE639" s="23" t="s">
        <v>11</v>
      </c>
      <c r="BF639" s="23" t="s">
        <v>1006</v>
      </c>
      <c r="BG639" s="23" t="s">
        <v>11</v>
      </c>
      <c r="BH639" s="23" t="s">
        <v>24</v>
      </c>
      <c r="BI639" s="23" t="s">
        <v>24</v>
      </c>
      <c r="BJ639" s="23"/>
      <c r="BK639" s="23" t="s">
        <v>11</v>
      </c>
      <c r="BL639" s="23" t="s">
        <v>11</v>
      </c>
      <c r="BM639" s="23" t="s">
        <v>11</v>
      </c>
      <c r="BN639" s="23" t="s">
        <v>592</v>
      </c>
      <c r="BO639" s="24">
        <v>200</v>
      </c>
      <c r="BP639" s="24">
        <v>292.2</v>
      </c>
      <c r="BQ639" s="24">
        <v>229.5</v>
      </c>
      <c r="BR639" s="24">
        <v>229.5</v>
      </c>
      <c r="BS639" s="24">
        <v>200.8</v>
      </c>
      <c r="BT639" s="23"/>
      <c r="BU639" s="23"/>
      <c r="BV639" s="24">
        <v>18</v>
      </c>
      <c r="BW639" s="24">
        <v>0.2</v>
      </c>
      <c r="BX639" s="24">
        <v>0.2</v>
      </c>
      <c r="BY639" s="24">
        <v>0.2</v>
      </c>
      <c r="BZ639" s="27">
        <v>0.2</v>
      </c>
      <c r="CA639" s="27">
        <v>0.2</v>
      </c>
      <c r="CB639" s="25"/>
      <c r="CC639" s="25"/>
      <c r="CD639" s="28">
        <v>17.7</v>
      </c>
      <c r="CE639" s="28">
        <v>0.3</v>
      </c>
      <c r="CF639" s="28">
        <v>0.3</v>
      </c>
      <c r="CG639" s="28">
        <v>0.3</v>
      </c>
      <c r="CH639" s="28">
        <v>22.68</v>
      </c>
      <c r="CI639" s="28">
        <v>0.5</v>
      </c>
      <c r="CJ639" s="28">
        <v>0.5</v>
      </c>
      <c r="CK639" s="25"/>
      <c r="CL639" s="25"/>
      <c r="CM639" s="28">
        <v>0.56000000000000005</v>
      </c>
      <c r="CN639" s="25"/>
      <c r="CO639" s="28">
        <v>0</v>
      </c>
      <c r="CP639" s="30" t="s">
        <v>5</v>
      </c>
      <c r="CQ639" s="8">
        <f t="shared" si="100"/>
        <v>8754.7488391726456</v>
      </c>
      <c r="CR639" s="8">
        <f t="shared" si="101"/>
        <v>24</v>
      </c>
      <c r="CS639" s="8">
        <f t="shared" si="102"/>
        <v>2.5</v>
      </c>
      <c r="CT639" s="8">
        <f t="shared" si="103"/>
        <v>30</v>
      </c>
      <c r="CU639" s="8">
        <f t="shared" si="104"/>
        <v>200</v>
      </c>
      <c r="CV639" s="10">
        <f t="shared" si="105"/>
        <v>69222.179999999993</v>
      </c>
      <c r="CW639" s="10">
        <f t="shared" si="108"/>
        <v>69.222179999999994</v>
      </c>
      <c r="CX639" s="8" t="str">
        <f t="shared" si="106"/>
        <v>No</v>
      </c>
      <c r="CY639" s="30" t="s">
        <v>11</v>
      </c>
      <c r="CZ639" s="30" t="s">
        <v>11</v>
      </c>
      <c r="DA639" s="31" t="s">
        <v>11</v>
      </c>
      <c r="DB639" s="31" t="s">
        <v>11</v>
      </c>
      <c r="DC639" s="8" t="str">
        <f t="shared" si="107"/>
        <v>No</v>
      </c>
      <c r="DD639" s="8" t="s">
        <v>11</v>
      </c>
      <c r="DE639" s="30" t="s">
        <v>11</v>
      </c>
      <c r="DF639" s="10">
        <f t="shared" si="109"/>
        <v>56.326799999999999</v>
      </c>
      <c r="DG639" s="9">
        <f>IF(S639&lt;Monitors!$H$4,(S639*Monitors!$I$4)+Monitors!$J$4,IF(S639&lt;Monitors!$H$5,(S639*Monitors!$I$5)+Monitors!$J$5,IF(S639&lt;Monitors!$H$6,(S639*Monitors!$I$6)+Monitors!$J$6,IF(S639&lt;Monitors!$H$7,(Monitors!$I$7*S639)+Monitors!$J$7,IF(S639&lt;Monitors!$H$8,(S639*Monitors!$I$8)+Monitors!$J$8,IF(S639&lt;Monitors!$H$9,(S639*Monitors!$I$9)+Monitors!$J$9,IF(S639&lt;Monitors!$H$10,(S639*Monitors!$I$10)+Monitors!$J$10,IF(S639&lt;Monitors!$H$11,(S639*Monitors!$I$11)+Monitors!$J$11,Monitors!$J$12))))))))</f>
        <v>40.380000000000003</v>
      </c>
      <c r="DH639" s="10">
        <f>$DF639-(Monitors!$B$4*'All Data'!$W639)</f>
        <v>43.61318</v>
      </c>
      <c r="DI639" s="10">
        <f>IF($CX639="Yes",DH639-(Monitors!$E$4*(DG639+(Monitors!$B$4*'All Data'!$W639))),'All Data'!DH639)</f>
        <v>43.61318</v>
      </c>
      <c r="DJ639" s="10">
        <f>IF(DD639="Yes",'All Data'!DI639-(DG639*Monitors!$C$4),'All Data'!DI639)</f>
        <v>43.61318</v>
      </c>
      <c r="DK639" s="10">
        <f>IF($DE639="Yes",DJ639-(DG639*Monitors!$D$4),'All Data'!DJ639)</f>
        <v>43.61318</v>
      </c>
      <c r="DL639" s="10">
        <f>IF($CZ639="Yes",DK639-Monitors!$C$7,'All Data'!DK639)</f>
        <v>43.61318</v>
      </c>
      <c r="DM639" s="10">
        <f>IF($DA639="Yes",DL639-Monitors!$D$7,'All Data'!DL639)</f>
        <v>43.61318</v>
      </c>
      <c r="DN639" s="10">
        <f>IF(DB639="Yes",DM639-((DG639+(W639*Monitors!$B$4))*Monitors!$F$4),'All Data'!DM639)</f>
        <v>43.61318</v>
      </c>
      <c r="DO639" s="8" t="str">
        <f t="shared" si="110"/>
        <v>No</v>
      </c>
      <c r="DP639" s="10">
        <v>2.7688872</v>
      </c>
      <c r="DQ639" s="10">
        <v>15.2311128</v>
      </c>
      <c r="DR639" s="10">
        <v>15.2311128</v>
      </c>
      <c r="DS639" s="9">
        <v>22.495982645809793</v>
      </c>
      <c r="DT639" s="9" t="s">
        <v>23</v>
      </c>
      <c r="DU639" s="14">
        <v>0</v>
      </c>
    </row>
    <row r="640" spans="1:125" ht="18" customHeight="1">
      <c r="A640" s="29">
        <v>639</v>
      </c>
      <c r="B640" s="29">
        <v>38</v>
      </c>
      <c r="C640" s="29">
        <v>1148</v>
      </c>
      <c r="D640" s="21">
        <v>41325</v>
      </c>
      <c r="E640" s="21">
        <v>41325</v>
      </c>
      <c r="F640" s="21">
        <v>41337</v>
      </c>
      <c r="G640" s="20" t="s">
        <v>4</v>
      </c>
      <c r="H640" s="20"/>
      <c r="I640" s="22">
        <v>6</v>
      </c>
      <c r="J640" s="20" t="s">
        <v>5</v>
      </c>
      <c r="K640" s="20"/>
      <c r="L640" s="20" t="s">
        <v>6</v>
      </c>
      <c r="M640" s="23"/>
      <c r="N640" s="23" t="s">
        <v>7</v>
      </c>
      <c r="O640" s="23"/>
      <c r="P640" s="24">
        <v>13.2</v>
      </c>
      <c r="Q640" s="24">
        <v>23.5</v>
      </c>
      <c r="R640" s="24">
        <v>27</v>
      </c>
      <c r="S640" s="24">
        <v>310.89999999999998</v>
      </c>
      <c r="T640" s="24">
        <v>1.78</v>
      </c>
      <c r="U640" s="24">
        <v>1080</v>
      </c>
      <c r="V640" s="24">
        <v>1920</v>
      </c>
      <c r="W640" s="24">
        <v>2.0739999999999998</v>
      </c>
      <c r="X640" s="23" t="s">
        <v>47</v>
      </c>
      <c r="Y640" s="23" t="s">
        <v>47</v>
      </c>
      <c r="Z640" s="24">
        <v>6670</v>
      </c>
      <c r="AA640" s="24">
        <v>60</v>
      </c>
      <c r="AB640" s="24">
        <v>178</v>
      </c>
      <c r="AC640" s="24">
        <v>178</v>
      </c>
      <c r="AD640" s="23" t="s">
        <v>10</v>
      </c>
      <c r="AE640" s="23" t="s">
        <v>11</v>
      </c>
      <c r="AF640" s="23" t="s">
        <v>11</v>
      </c>
      <c r="AG640" s="23"/>
      <c r="AH640" s="23"/>
      <c r="AI640" s="23" t="s">
        <v>12</v>
      </c>
      <c r="AJ640" s="23" t="s">
        <v>23</v>
      </c>
      <c r="AK640" s="23" t="s">
        <v>23</v>
      </c>
      <c r="AL640" s="23" t="s">
        <v>114</v>
      </c>
      <c r="AM640" s="23"/>
      <c r="AN640" s="23" t="s">
        <v>14</v>
      </c>
      <c r="AO640" s="23"/>
      <c r="AP640" s="23" t="s">
        <v>14</v>
      </c>
      <c r="AQ640" s="23"/>
      <c r="AR640" s="23"/>
      <c r="AS640" s="23" t="s">
        <v>114</v>
      </c>
      <c r="AT640" s="23"/>
      <c r="AU640" s="23" t="s">
        <v>14</v>
      </c>
      <c r="AV640" s="25"/>
      <c r="AW640" s="25"/>
      <c r="AX640" s="26">
        <v>27</v>
      </c>
      <c r="AY640" s="26">
        <v>310.89999999999998</v>
      </c>
      <c r="AZ640" s="25" t="s">
        <v>14</v>
      </c>
      <c r="BA640" s="25" t="s">
        <v>14</v>
      </c>
      <c r="BB640" s="23"/>
      <c r="BC640" s="23" t="s">
        <v>15</v>
      </c>
      <c r="BD640" s="23"/>
      <c r="BE640" s="23" t="s">
        <v>11</v>
      </c>
      <c r="BF640" s="23" t="s">
        <v>466</v>
      </c>
      <c r="BG640" s="23" t="s">
        <v>11</v>
      </c>
      <c r="BH640" s="23" t="s">
        <v>17</v>
      </c>
      <c r="BI640" s="23"/>
      <c r="BJ640" s="23" t="s">
        <v>272</v>
      </c>
      <c r="BK640" s="23" t="s">
        <v>11</v>
      </c>
      <c r="BL640" s="23" t="s">
        <v>11</v>
      </c>
      <c r="BM640" s="23"/>
      <c r="BN640" s="23"/>
      <c r="BO640" s="24">
        <v>19.600000000000001</v>
      </c>
      <c r="BP640" s="24">
        <v>281.7</v>
      </c>
      <c r="BQ640" s="24">
        <v>300</v>
      </c>
      <c r="BR640" s="24">
        <v>271.2</v>
      </c>
      <c r="BS640" s="24">
        <v>200</v>
      </c>
      <c r="BT640" s="23"/>
      <c r="BU640" s="23"/>
      <c r="BV640" s="24">
        <v>18.010000000000002</v>
      </c>
      <c r="BW640" s="24">
        <v>0.22</v>
      </c>
      <c r="BX640" s="23"/>
      <c r="BY640" s="24">
        <v>0.16</v>
      </c>
      <c r="BZ640" s="27">
        <v>0.22</v>
      </c>
      <c r="CA640" s="27">
        <v>0.16</v>
      </c>
      <c r="CB640" s="25"/>
      <c r="CC640" s="25"/>
      <c r="CD640" s="28">
        <v>18.04</v>
      </c>
      <c r="CE640" s="28">
        <v>0.26</v>
      </c>
      <c r="CF640" s="25"/>
      <c r="CG640" s="28">
        <v>0.2</v>
      </c>
      <c r="CH640" s="28">
        <v>29</v>
      </c>
      <c r="CI640" s="28">
        <v>0.5</v>
      </c>
      <c r="CJ640" s="28">
        <v>0.5</v>
      </c>
      <c r="CK640" s="25"/>
      <c r="CL640" s="25"/>
      <c r="CM640" s="28">
        <v>0.51</v>
      </c>
      <c r="CN640" s="25"/>
      <c r="CO640" s="28">
        <v>0</v>
      </c>
      <c r="CP640" s="30" t="s">
        <v>5</v>
      </c>
      <c r="CQ640" s="8">
        <f t="shared" si="100"/>
        <v>6670.9552910903822</v>
      </c>
      <c r="CR640" s="8">
        <f t="shared" si="101"/>
        <v>28</v>
      </c>
      <c r="CS640" s="8">
        <f t="shared" si="102"/>
        <v>2.5</v>
      </c>
      <c r="CT640" s="8">
        <f t="shared" si="103"/>
        <v>30</v>
      </c>
      <c r="CU640" s="8">
        <f t="shared" si="104"/>
        <v>200</v>
      </c>
      <c r="CV640" s="10">
        <f t="shared" si="105"/>
        <v>87580.529999999984</v>
      </c>
      <c r="CW640" s="10">
        <f t="shared" si="108"/>
        <v>87.580529999999982</v>
      </c>
      <c r="CX640" s="8" t="str">
        <f t="shared" si="106"/>
        <v>No</v>
      </c>
      <c r="CY640" s="30" t="s">
        <v>11</v>
      </c>
      <c r="CZ640" s="30" t="s">
        <v>11</v>
      </c>
      <c r="DA640" s="31" t="s">
        <v>11</v>
      </c>
      <c r="DB640" s="31" t="s">
        <v>11</v>
      </c>
      <c r="DC640" s="8" t="str">
        <f t="shared" si="107"/>
        <v>No</v>
      </c>
      <c r="DD640" s="8" t="s">
        <v>11</v>
      </c>
      <c r="DE640" s="30" t="s">
        <v>11</v>
      </c>
      <c r="DF640" s="10">
        <f t="shared" si="109"/>
        <v>56.471340000000005</v>
      </c>
      <c r="DG640" s="9">
        <f>IF(S640&lt;Monitors!$H$4,(S640*Monitors!$I$4)+Monitors!$J$4,IF(S640&lt;Monitors!$H$5,(S640*Monitors!$I$5)+Monitors!$J$5,IF(S640&lt;Monitors!$H$6,(S640*Monitors!$I$6)+Monitors!$J$6,IF(S640&lt;Monitors!$H$7,(Monitors!$I$7*S640)+Monitors!$J$7,IF(S640&lt;Monitors!$H$8,(S640*Monitors!$I$8)+Monitors!$J$8,IF(S640&lt;Monitors!$H$9,(S640*Monitors!$I$9)+Monitors!$J$9,IF(S640&lt;Monitors!$H$10,(S640*Monitors!$I$10)+Monitors!$J$10,IF(S640&lt;Monitors!$H$11,(S640*Monitors!$I$11)+Monitors!$J$11,Monitors!$J$12))))))))</f>
        <v>51.18</v>
      </c>
      <c r="DH640" s="10">
        <f>$DF640-(Monitors!$B$4*'All Data'!$W640)</f>
        <v>43.757720000000006</v>
      </c>
      <c r="DI640" s="10">
        <f>IF($CX640="Yes",DH640-(Monitors!$E$4*(DG640+(Monitors!$B$4*'All Data'!$W640))),'All Data'!DH640)</f>
        <v>43.757720000000006</v>
      </c>
      <c r="DJ640" s="10">
        <f>IF(DD640="Yes",'All Data'!DI640-(DG640*Monitors!$C$4),'All Data'!DI640)</f>
        <v>43.757720000000006</v>
      </c>
      <c r="DK640" s="10">
        <f>IF($DE640="Yes",DJ640-(DG640*Monitors!$D$4),'All Data'!DJ640)</f>
        <v>43.757720000000006</v>
      </c>
      <c r="DL640" s="10">
        <f>IF($CZ640="Yes",DK640-Monitors!$C$7,'All Data'!DK640)</f>
        <v>43.757720000000006</v>
      </c>
      <c r="DM640" s="10">
        <f>IF($DA640="Yes",DL640-Monitors!$D$7,'All Data'!DL640)</f>
        <v>43.757720000000006</v>
      </c>
      <c r="DN640" s="10">
        <f>IF(DB640="Yes",DM640-((DG640+(W640*Monitors!$B$4))*Monitors!$F$4),'All Data'!DM640)</f>
        <v>43.757720000000006</v>
      </c>
      <c r="DO640" s="8" t="str">
        <f t="shared" si="110"/>
        <v>Yes</v>
      </c>
      <c r="DP640" s="10">
        <v>3.5032211999999996</v>
      </c>
      <c r="DQ640" s="10">
        <v>14.506778800000003</v>
      </c>
      <c r="DR640" s="10">
        <v>14.506778800000003</v>
      </c>
      <c r="DS640" s="9">
        <v>29.341240127203058</v>
      </c>
      <c r="DT640" s="9" t="s">
        <v>23</v>
      </c>
      <c r="DU640" s="14">
        <v>0</v>
      </c>
    </row>
    <row r="641" spans="1:125" ht="18" customHeight="1">
      <c r="A641" s="29">
        <v>640</v>
      </c>
      <c r="B641" s="29">
        <v>38</v>
      </c>
      <c r="C641" s="29">
        <v>1084</v>
      </c>
      <c r="D641" s="21">
        <v>42036</v>
      </c>
      <c r="E641" s="21">
        <v>42009</v>
      </c>
      <c r="F641" s="21">
        <v>42012</v>
      </c>
      <c r="G641" s="20" t="s">
        <v>4</v>
      </c>
      <c r="H641" s="20"/>
      <c r="I641" s="22">
        <v>6</v>
      </c>
      <c r="J641" s="20" t="s">
        <v>5</v>
      </c>
      <c r="K641" s="20"/>
      <c r="L641" s="20" t="s">
        <v>376</v>
      </c>
      <c r="M641" s="23" t="s">
        <v>376</v>
      </c>
      <c r="N641" s="23" t="s">
        <v>7</v>
      </c>
      <c r="O641" s="23"/>
      <c r="P641" s="24">
        <v>10.6</v>
      </c>
      <c r="Q641" s="24">
        <v>18.8</v>
      </c>
      <c r="R641" s="24">
        <v>21.5</v>
      </c>
      <c r="S641" s="24">
        <v>198.1</v>
      </c>
      <c r="T641" s="24">
        <v>1.78</v>
      </c>
      <c r="U641" s="24">
        <v>1080</v>
      </c>
      <c r="V641" s="24">
        <v>1920</v>
      </c>
      <c r="W641" s="24">
        <v>2.0739999999999998</v>
      </c>
      <c r="X641" s="23" t="s">
        <v>47</v>
      </c>
      <c r="Y641" s="23" t="s">
        <v>47</v>
      </c>
      <c r="Z641" s="24">
        <v>10469</v>
      </c>
      <c r="AA641" s="24">
        <v>60</v>
      </c>
      <c r="AB641" s="24">
        <v>170</v>
      </c>
      <c r="AC641" s="24">
        <v>160</v>
      </c>
      <c r="AD641" s="23" t="s">
        <v>10</v>
      </c>
      <c r="AE641" s="23" t="s">
        <v>11</v>
      </c>
      <c r="AF641" s="23" t="s">
        <v>11</v>
      </c>
      <c r="AG641" s="23"/>
      <c r="AH641" s="23"/>
      <c r="AI641" s="23" t="s">
        <v>12</v>
      </c>
      <c r="AJ641" s="23" t="s">
        <v>23</v>
      </c>
      <c r="AK641" s="23" t="s">
        <v>11</v>
      </c>
      <c r="AL641" s="23" t="s">
        <v>114</v>
      </c>
      <c r="AM641" s="23"/>
      <c r="AN641" s="23" t="s">
        <v>14</v>
      </c>
      <c r="AO641" s="23"/>
      <c r="AP641" s="23" t="s">
        <v>14</v>
      </c>
      <c r="AQ641" s="23"/>
      <c r="AR641" s="23"/>
      <c r="AS641" s="23" t="s">
        <v>114</v>
      </c>
      <c r="AT641" s="23"/>
      <c r="AU641" s="23" t="s">
        <v>14</v>
      </c>
      <c r="AV641" s="25"/>
      <c r="AW641" s="25"/>
      <c r="AX641" s="26">
        <v>21.5</v>
      </c>
      <c r="AY641" s="26">
        <v>198.1</v>
      </c>
      <c r="AZ641" s="25" t="s">
        <v>14</v>
      </c>
      <c r="BA641" s="25" t="s">
        <v>14</v>
      </c>
      <c r="BB641" s="23"/>
      <c r="BC641" s="23" t="s">
        <v>24</v>
      </c>
      <c r="BD641" s="23" t="s">
        <v>1184</v>
      </c>
      <c r="BE641" s="23" t="s">
        <v>11</v>
      </c>
      <c r="BF641" s="23" t="s">
        <v>403</v>
      </c>
      <c r="BG641" s="23" t="s">
        <v>11</v>
      </c>
      <c r="BH641" s="23" t="s">
        <v>17</v>
      </c>
      <c r="BI641" s="23"/>
      <c r="BJ641" s="23" t="s">
        <v>272</v>
      </c>
      <c r="BK641" s="23" t="s">
        <v>11</v>
      </c>
      <c r="BL641" s="23" t="s">
        <v>11</v>
      </c>
      <c r="BM641" s="23"/>
      <c r="BN641" s="23"/>
      <c r="BO641" s="24">
        <v>30.1</v>
      </c>
      <c r="BP641" s="24">
        <v>247.4</v>
      </c>
      <c r="BQ641" s="24">
        <v>250</v>
      </c>
      <c r="BR641" s="24">
        <v>247.1</v>
      </c>
      <c r="BS641" s="24">
        <v>200.2</v>
      </c>
      <c r="BT641" s="23"/>
      <c r="BU641" s="23"/>
      <c r="BV641" s="24">
        <v>18.02</v>
      </c>
      <c r="BW641" s="24">
        <v>0.14000000000000001</v>
      </c>
      <c r="BX641" s="23"/>
      <c r="BY641" s="24">
        <v>0.14000000000000001</v>
      </c>
      <c r="BZ641" s="27">
        <v>0.14000000000000001</v>
      </c>
      <c r="CA641" s="27">
        <v>0.14000000000000001</v>
      </c>
      <c r="CB641" s="25"/>
      <c r="CC641" s="25"/>
      <c r="CD641" s="28">
        <v>17.899999999999999</v>
      </c>
      <c r="CE641" s="28">
        <v>0.17</v>
      </c>
      <c r="CF641" s="25"/>
      <c r="CG641" s="28">
        <v>0.16</v>
      </c>
      <c r="CH641" s="28">
        <v>21.1</v>
      </c>
      <c r="CI641" s="28">
        <v>0.5</v>
      </c>
      <c r="CJ641" s="28">
        <v>0.5</v>
      </c>
      <c r="CK641" s="25"/>
      <c r="CL641" s="25"/>
      <c r="CM641" s="28">
        <v>0.45</v>
      </c>
      <c r="CN641" s="25"/>
      <c r="CO641" s="28">
        <v>0</v>
      </c>
      <c r="CP641" s="30" t="s">
        <v>5</v>
      </c>
      <c r="CQ641" s="8">
        <f t="shared" si="100"/>
        <v>10469.459868753154</v>
      </c>
      <c r="CR641" s="8">
        <f t="shared" si="101"/>
        <v>22</v>
      </c>
      <c r="CS641" s="8">
        <f t="shared" si="102"/>
        <v>2.5</v>
      </c>
      <c r="CT641" s="8">
        <f t="shared" si="103"/>
        <v>30</v>
      </c>
      <c r="CU641" s="8">
        <f t="shared" si="104"/>
        <v>200</v>
      </c>
      <c r="CV641" s="10">
        <f t="shared" si="105"/>
        <v>49009.94</v>
      </c>
      <c r="CW641" s="10">
        <f t="shared" si="108"/>
        <v>49.00994</v>
      </c>
      <c r="CX641" s="8" t="str">
        <f t="shared" si="106"/>
        <v>No</v>
      </c>
      <c r="CY641" s="30" t="s">
        <v>11</v>
      </c>
      <c r="CZ641" s="30" t="s">
        <v>11</v>
      </c>
      <c r="DA641" s="31" t="s">
        <v>11</v>
      </c>
      <c r="DB641" s="31" t="s">
        <v>11</v>
      </c>
      <c r="DC641" s="8" t="str">
        <f t="shared" si="107"/>
        <v>No</v>
      </c>
      <c r="DD641" s="8" t="s">
        <v>11</v>
      </c>
      <c r="DE641" s="30" t="s">
        <v>11</v>
      </c>
      <c r="DF641" s="10">
        <f t="shared" si="109"/>
        <v>56.046479999999995</v>
      </c>
      <c r="DG641" s="9">
        <f>IF(S641&lt;Monitors!$H$4,(S641*Monitors!$I$4)+Monitors!$J$4,IF(S641&lt;Monitors!$H$5,(S641*Monitors!$I$5)+Monitors!$J$5,IF(S641&lt;Monitors!$H$6,(S641*Monitors!$I$6)+Monitors!$J$6,IF(S641&lt;Monitors!$H$7,(Monitors!$I$7*S641)+Monitors!$J$7,IF(S641&lt;Monitors!$H$8,(S641*Monitors!$I$8)+Monitors!$J$8,IF(S641&lt;Monitors!$H$9,(S641*Monitors!$I$9)+Monitors!$J$9,IF(S641&lt;Monitors!$H$10,(S641*Monitors!$I$10)+Monitors!$J$10,IF(S641&lt;Monitors!$H$11,(S641*Monitors!$I$11)+Monitors!$J$11,Monitors!$J$12))))))))</f>
        <v>37.905000000000001</v>
      </c>
      <c r="DH641" s="10">
        <f>$DF641-(Monitors!$B$4*'All Data'!$W641)</f>
        <v>43.332859999999997</v>
      </c>
      <c r="DI641" s="10">
        <f>IF($CX641="Yes",DH641-(Monitors!$E$4*(DG641+(Monitors!$B$4*'All Data'!$W641))),'All Data'!DH641)</f>
        <v>43.332859999999997</v>
      </c>
      <c r="DJ641" s="10">
        <f>IF(DD641="Yes",'All Data'!DI641-(DG641*Monitors!$C$4),'All Data'!DI641)</f>
        <v>43.332859999999997</v>
      </c>
      <c r="DK641" s="10">
        <f>IF($DE641="Yes",DJ641-(DG641*Monitors!$D$4),'All Data'!DJ641)</f>
        <v>43.332859999999997</v>
      </c>
      <c r="DL641" s="10">
        <f>IF($CZ641="Yes",DK641-Monitors!$C$7,'All Data'!DK641)</f>
        <v>43.332859999999997</v>
      </c>
      <c r="DM641" s="10">
        <f>IF($DA641="Yes",DL641-Monitors!$D$7,'All Data'!DL641)</f>
        <v>43.332859999999997</v>
      </c>
      <c r="DN641" s="10">
        <f>IF(DB641="Yes",DM641-((DG641+(W641*Monitors!$B$4))*Monitors!$F$4),'All Data'!DM641)</f>
        <v>43.332859999999997</v>
      </c>
      <c r="DO641" s="8" t="str">
        <f t="shared" si="110"/>
        <v>No</v>
      </c>
      <c r="DP641" s="10">
        <v>1.9603976000000003</v>
      </c>
      <c r="DQ641" s="10">
        <v>16.059602399999999</v>
      </c>
      <c r="DR641" s="10">
        <v>16.059602399999999</v>
      </c>
      <c r="DS641" s="9">
        <v>18.858719441248546</v>
      </c>
      <c r="DT641" s="9" t="s">
        <v>23</v>
      </c>
      <c r="DU641" s="14">
        <v>0</v>
      </c>
    </row>
    <row r="642" spans="1:125" ht="18" customHeight="1">
      <c r="A642" s="29">
        <v>641</v>
      </c>
      <c r="B642" s="29">
        <v>4</v>
      </c>
      <c r="C642" s="29">
        <v>1219</v>
      </c>
      <c r="D642" s="21">
        <v>41193</v>
      </c>
      <c r="E642" s="21">
        <v>41260</v>
      </c>
      <c r="F642" s="21">
        <v>41263</v>
      </c>
      <c r="G642" s="20" t="s">
        <v>4</v>
      </c>
      <c r="H642" s="20"/>
      <c r="I642" s="22">
        <v>6</v>
      </c>
      <c r="J642" s="20" t="s">
        <v>5</v>
      </c>
      <c r="K642" s="20"/>
      <c r="L642" s="20" t="s">
        <v>49</v>
      </c>
      <c r="M642" s="23"/>
      <c r="N642" s="23" t="s">
        <v>7</v>
      </c>
      <c r="O642" s="23"/>
      <c r="P642" s="24">
        <v>11.3</v>
      </c>
      <c r="Q642" s="24">
        <v>20</v>
      </c>
      <c r="R642" s="24">
        <v>23</v>
      </c>
      <c r="S642" s="24">
        <v>225.7</v>
      </c>
      <c r="T642" s="24">
        <v>1.78</v>
      </c>
      <c r="U642" s="24">
        <v>1920</v>
      </c>
      <c r="V642" s="24">
        <v>1080</v>
      </c>
      <c r="W642" s="24">
        <v>2.0739999999999998</v>
      </c>
      <c r="X642" s="23" t="s">
        <v>67</v>
      </c>
      <c r="Y642" s="23" t="s">
        <v>67</v>
      </c>
      <c r="Z642" s="24">
        <v>9187</v>
      </c>
      <c r="AA642" s="24">
        <v>60</v>
      </c>
      <c r="AB642" s="24">
        <v>178</v>
      </c>
      <c r="AC642" s="24">
        <v>178</v>
      </c>
      <c r="AD642" s="23" t="s">
        <v>10</v>
      </c>
      <c r="AE642" s="23" t="s">
        <v>11</v>
      </c>
      <c r="AF642" s="23" t="s">
        <v>11</v>
      </c>
      <c r="AG642" s="23"/>
      <c r="AH642" s="23"/>
      <c r="AI642" s="23" t="s">
        <v>12</v>
      </c>
      <c r="AJ642" s="23" t="s">
        <v>11</v>
      </c>
      <c r="AK642" s="23" t="s">
        <v>23</v>
      </c>
      <c r="AL642" s="23" t="s">
        <v>78</v>
      </c>
      <c r="AM642" s="23"/>
      <c r="AN642" s="23" t="s">
        <v>72</v>
      </c>
      <c r="AO642" s="23"/>
      <c r="AP642" s="23" t="s">
        <v>14</v>
      </c>
      <c r="AQ642" s="23"/>
      <c r="AR642" s="23"/>
      <c r="AS642" s="23" t="s">
        <v>78</v>
      </c>
      <c r="AT642" s="23"/>
      <c r="AU642" s="23" t="s">
        <v>83</v>
      </c>
      <c r="AV642" s="25"/>
      <c r="AW642" s="25"/>
      <c r="AX642" s="26">
        <v>23</v>
      </c>
      <c r="AY642" s="26">
        <v>225.7</v>
      </c>
      <c r="AZ642" s="25" t="s">
        <v>72</v>
      </c>
      <c r="BA642" s="25" t="s">
        <v>83</v>
      </c>
      <c r="BB642" s="23"/>
      <c r="BC642" s="23" t="s">
        <v>15</v>
      </c>
      <c r="BD642" s="23"/>
      <c r="BE642" s="23" t="s">
        <v>11</v>
      </c>
      <c r="BF642" s="23" t="s">
        <v>434</v>
      </c>
      <c r="BG642" s="23" t="s">
        <v>11</v>
      </c>
      <c r="BH642" s="23" t="s">
        <v>17</v>
      </c>
      <c r="BI642" s="23"/>
      <c r="BJ642" s="23" t="s">
        <v>272</v>
      </c>
      <c r="BK642" s="23" t="s">
        <v>11</v>
      </c>
      <c r="BL642" s="23" t="s">
        <v>11</v>
      </c>
      <c r="BM642" s="23"/>
      <c r="BN642" s="23"/>
      <c r="BO642" s="24">
        <v>0.1</v>
      </c>
      <c r="BP642" s="24">
        <v>295</v>
      </c>
      <c r="BQ642" s="24">
        <v>300</v>
      </c>
      <c r="BR642" s="24">
        <v>213</v>
      </c>
      <c r="BS642" s="24">
        <v>200</v>
      </c>
      <c r="BT642" s="23"/>
      <c r="BU642" s="23"/>
      <c r="BV642" s="24">
        <v>18.05</v>
      </c>
      <c r="BW642" s="24">
        <v>0.28999999999999998</v>
      </c>
      <c r="BX642" s="24">
        <v>0.26</v>
      </c>
      <c r="BY642" s="24">
        <v>0.22</v>
      </c>
      <c r="BZ642" s="27">
        <v>0.28999999999999998</v>
      </c>
      <c r="CA642" s="27">
        <v>0.22</v>
      </c>
      <c r="CB642" s="25"/>
      <c r="CC642" s="25"/>
      <c r="CD642" s="28">
        <v>18.329999999999998</v>
      </c>
      <c r="CE642" s="28">
        <v>0.34</v>
      </c>
      <c r="CF642" s="28">
        <v>0.32</v>
      </c>
      <c r="CG642" s="28">
        <v>0.28999999999999998</v>
      </c>
      <c r="CH642" s="28">
        <v>21.8</v>
      </c>
      <c r="CI642" s="28">
        <v>1</v>
      </c>
      <c r="CJ642" s="28">
        <v>0.5</v>
      </c>
      <c r="CK642" s="25"/>
      <c r="CL642" s="25"/>
      <c r="CM642" s="28">
        <v>0.51</v>
      </c>
      <c r="CN642" s="25"/>
      <c r="CO642" s="28">
        <v>0</v>
      </c>
      <c r="CP642" s="30" t="s">
        <v>5</v>
      </c>
      <c r="CQ642" s="8">
        <f t="shared" ref="CQ642:CQ705" si="111">(W642*1000000)/S642</f>
        <v>9189.1891891891883</v>
      </c>
      <c r="CR642" s="8">
        <f t="shared" ref="CR642:CR705" si="112">IF($R642&lt;14,14,IF($R642&lt;16,16,IF($R642&lt;19,19,IF($R642&lt;20,20,IF($R642&lt;22,22,IF($R642&lt;24,24,IF($R642&lt;26,26,28)))))))</f>
        <v>24</v>
      </c>
      <c r="CS642" s="8">
        <f t="shared" ref="CS642:CS705" si="113">IF(W642&lt;=1.05,1.05,IF(W642&lt;=1.3,1.3,IF(W642&lt;=1.5,1.5,IF(W642&lt;=2,2,IF(W642&lt;=2.5,2.5,IF(W642&lt;=3.8,3.8,IF(W642&lt;=5,5,8)))))))</f>
        <v>2.5</v>
      </c>
      <c r="CT642" s="8">
        <f t="shared" ref="CT642:CT705" si="114">IF($R642&lt;30,30,IF($R642&lt;40,40,IF($R642&lt;50,50,IF($R642&lt;=60,60))))</f>
        <v>30</v>
      </c>
      <c r="CU642" s="8">
        <f t="shared" ref="CU642:CU705" si="115">IF(BP642&lt;200,100,IF(BP642&lt;300,200,IF(BP642&lt;400,300,IF(BP642&lt;500,400,IF(BP642&lt;600,500,IF(BP642&lt;700,600,IF(BP642&lt;800,700,IF(BP642&lt;900,800,900))))))))</f>
        <v>200</v>
      </c>
      <c r="CV642" s="10">
        <f t="shared" ref="CV642:CV705" si="116">($BP642*$S642)</f>
        <v>66581.5</v>
      </c>
      <c r="CW642" s="10">
        <f t="shared" si="108"/>
        <v>66.581500000000005</v>
      </c>
      <c r="CX642" s="8" t="str">
        <f t="shared" ref="CX642:CX705" si="117">IF(AND(BL642="Yes",BM642="Yes"),"Yes","No")</f>
        <v>No</v>
      </c>
      <c r="CY642" s="30" t="s">
        <v>11</v>
      </c>
      <c r="CZ642" s="30" t="s">
        <v>11</v>
      </c>
      <c r="DA642" s="31" t="s">
        <v>11</v>
      </c>
      <c r="DB642" s="31" t="s">
        <v>11</v>
      </c>
      <c r="DC642" s="8" t="str">
        <f t="shared" ref="DC642:DC705" si="118">IF(AF642="Yes","Yes","No")</f>
        <v>No</v>
      </c>
      <c r="DD642" s="8" t="s">
        <v>11</v>
      </c>
      <c r="DE642" s="30" t="s">
        <v>11</v>
      </c>
      <c r="DF642" s="10">
        <f t="shared" si="109"/>
        <v>56.992560000000005</v>
      </c>
      <c r="DG642" s="9">
        <f>IF(S642&lt;Monitors!$H$4,(S642*Monitors!$I$4)+Monitors!$J$4,IF(S642&lt;Monitors!$H$5,(S642*Monitors!$I$5)+Monitors!$J$5,IF(S642&lt;Monitors!$H$6,(S642*Monitors!$I$6)+Monitors!$J$6,IF(S642&lt;Monitors!$H$7,(Monitors!$I$7*S642)+Monitors!$J$7,IF(S642&lt;Monitors!$H$8,(S642*Monitors!$I$8)+Monitors!$J$8,IF(S642&lt;Monitors!$H$9,(S642*Monitors!$I$9)+Monitors!$J$9,IF(S642&lt;Monitors!$H$10,(S642*Monitors!$I$10)+Monitors!$J$10,IF(S642&lt;Monitors!$H$11,(S642*Monitors!$I$11)+Monitors!$J$11,Monitors!$J$12))))))))</f>
        <v>38.856666666666669</v>
      </c>
      <c r="DH642" s="10">
        <f>$DF642-(Monitors!$B$4*'All Data'!$W642)</f>
        <v>44.278940000000006</v>
      </c>
      <c r="DI642" s="10">
        <f>IF($CX642="Yes",DH642-(Monitors!$E$4*(DG642+(Monitors!$B$4*'All Data'!$W642))),'All Data'!DH642)</f>
        <v>44.278940000000006</v>
      </c>
      <c r="DJ642" s="10">
        <f>IF(DD642="Yes",'All Data'!DI642-(DG642*Monitors!$C$4),'All Data'!DI642)</f>
        <v>44.278940000000006</v>
      </c>
      <c r="DK642" s="10">
        <f>IF($DE642="Yes",DJ642-(DG642*Monitors!$D$4),'All Data'!DJ642)</f>
        <v>44.278940000000006</v>
      </c>
      <c r="DL642" s="10">
        <f>IF($CZ642="Yes",DK642-Monitors!$C$7,'All Data'!DK642)</f>
        <v>44.278940000000006</v>
      </c>
      <c r="DM642" s="10">
        <f>IF($DA642="Yes",DL642-Monitors!$D$7,'All Data'!DL642)</f>
        <v>44.278940000000006</v>
      </c>
      <c r="DN642" s="10">
        <f>IF(DB642="Yes",DM642-((DG642+(W642*Monitors!$B$4))*Monitors!$F$4),'All Data'!DM642)</f>
        <v>44.278940000000006</v>
      </c>
      <c r="DO642" s="8" t="str">
        <f t="shared" si="110"/>
        <v>No</v>
      </c>
      <c r="DP642" s="10">
        <v>2.6632600000000002</v>
      </c>
      <c r="DQ642" s="10">
        <v>15.38674</v>
      </c>
      <c r="DR642" s="10">
        <v>15.38674</v>
      </c>
      <c r="DS642" s="9">
        <v>21.448959051235427</v>
      </c>
      <c r="DT642" s="9" t="s">
        <v>23</v>
      </c>
      <c r="DU642" s="14">
        <v>0</v>
      </c>
    </row>
    <row r="643" spans="1:125" ht="18" customHeight="1">
      <c r="A643" s="29">
        <v>642</v>
      </c>
      <c r="B643" s="29">
        <v>25</v>
      </c>
      <c r="C643" s="29">
        <v>936</v>
      </c>
      <c r="D643" s="21">
        <v>41230</v>
      </c>
      <c r="E643" s="21">
        <v>41376</v>
      </c>
      <c r="F643" s="21">
        <v>41442</v>
      </c>
      <c r="G643" s="20" t="s">
        <v>4</v>
      </c>
      <c r="H643" s="20" t="s">
        <v>26</v>
      </c>
      <c r="I643" s="22">
        <v>6</v>
      </c>
      <c r="J643" s="20" t="s">
        <v>5</v>
      </c>
      <c r="K643" s="20" t="s">
        <v>26</v>
      </c>
      <c r="L643" s="20" t="s">
        <v>27</v>
      </c>
      <c r="M643" s="23" t="s">
        <v>27</v>
      </c>
      <c r="N643" s="23" t="s">
        <v>7</v>
      </c>
      <c r="O643" s="23" t="s">
        <v>26</v>
      </c>
      <c r="P643" s="24">
        <v>11.3</v>
      </c>
      <c r="Q643" s="24">
        <v>20</v>
      </c>
      <c r="R643" s="24">
        <v>23</v>
      </c>
      <c r="S643" s="24">
        <v>226</v>
      </c>
      <c r="T643" s="24">
        <v>1.78</v>
      </c>
      <c r="U643" s="24">
        <v>1080</v>
      </c>
      <c r="V643" s="24">
        <v>1920</v>
      </c>
      <c r="W643" s="24">
        <v>2.0739999999999998</v>
      </c>
      <c r="X643" s="23" t="s">
        <v>47</v>
      </c>
      <c r="Y643" s="23" t="s">
        <v>47</v>
      </c>
      <c r="Z643" s="24">
        <v>9176</v>
      </c>
      <c r="AA643" s="24">
        <v>60</v>
      </c>
      <c r="AB643" s="24">
        <v>178</v>
      </c>
      <c r="AC643" s="24">
        <v>178</v>
      </c>
      <c r="AD643" s="23" t="s">
        <v>73</v>
      </c>
      <c r="AE643" s="23" t="s">
        <v>23</v>
      </c>
      <c r="AF643" s="23" t="s">
        <v>11</v>
      </c>
      <c r="AG643" s="23" t="s">
        <v>26</v>
      </c>
      <c r="AH643" s="23" t="s">
        <v>26</v>
      </c>
      <c r="AI643" s="23" t="s">
        <v>12</v>
      </c>
      <c r="AJ643" s="23" t="s">
        <v>11</v>
      </c>
      <c r="AK643" s="23" t="s">
        <v>23</v>
      </c>
      <c r="AL643" s="23" t="s">
        <v>114</v>
      </c>
      <c r="AM643" s="23" t="s">
        <v>54</v>
      </c>
      <c r="AN643" s="23" t="s">
        <v>14</v>
      </c>
      <c r="AO643" s="23" t="s">
        <v>14</v>
      </c>
      <c r="AP643" s="23" t="s">
        <v>36</v>
      </c>
      <c r="AQ643" s="23" t="s">
        <v>14</v>
      </c>
      <c r="AR643" s="23"/>
      <c r="AS643" s="23" t="s">
        <v>114</v>
      </c>
      <c r="AT643" s="23" t="s">
        <v>54</v>
      </c>
      <c r="AU643" s="23" t="s">
        <v>14</v>
      </c>
      <c r="AV643" s="25" t="s">
        <v>14</v>
      </c>
      <c r="AW643" s="25" t="s">
        <v>26</v>
      </c>
      <c r="AX643" s="26">
        <v>23</v>
      </c>
      <c r="AY643" s="26">
        <v>226</v>
      </c>
      <c r="AZ643" s="25" t="s">
        <v>14</v>
      </c>
      <c r="BA643" s="25" t="s">
        <v>14</v>
      </c>
      <c r="BB643" s="23" t="s">
        <v>26</v>
      </c>
      <c r="BC643" s="23" t="s">
        <v>15</v>
      </c>
      <c r="BD643" s="23" t="s">
        <v>26</v>
      </c>
      <c r="BE643" s="23" t="s">
        <v>11</v>
      </c>
      <c r="BF643" s="23" t="s">
        <v>226</v>
      </c>
      <c r="BG643" s="23" t="s">
        <v>11</v>
      </c>
      <c r="BH643" s="23" t="s">
        <v>17</v>
      </c>
      <c r="BI643" s="23" t="s">
        <v>14</v>
      </c>
      <c r="BJ643" s="23"/>
      <c r="BK643" s="23" t="s">
        <v>11</v>
      </c>
      <c r="BL643" s="23" t="s">
        <v>11</v>
      </c>
      <c r="BM643" s="23" t="s">
        <v>11</v>
      </c>
      <c r="BN643" s="23"/>
      <c r="BO643" s="24">
        <v>5.6</v>
      </c>
      <c r="BP643" s="24">
        <v>252</v>
      </c>
      <c r="BQ643" s="24">
        <v>252</v>
      </c>
      <c r="BR643" s="24">
        <v>248</v>
      </c>
      <c r="BS643" s="24">
        <v>200</v>
      </c>
      <c r="BT643" s="23"/>
      <c r="BU643" s="23"/>
      <c r="BV643" s="24">
        <v>18.079999999999998</v>
      </c>
      <c r="BW643" s="24">
        <v>0.37</v>
      </c>
      <c r="BX643" s="23"/>
      <c r="BY643" s="24">
        <v>0.25</v>
      </c>
      <c r="BZ643" s="27">
        <v>0.37</v>
      </c>
      <c r="CA643" s="27">
        <v>0.25</v>
      </c>
      <c r="CB643" s="25"/>
      <c r="CC643" s="25"/>
      <c r="CD643" s="28">
        <v>18.010000000000002</v>
      </c>
      <c r="CE643" s="28">
        <v>0.42</v>
      </c>
      <c r="CF643" s="25"/>
      <c r="CG643" s="28">
        <v>0.31</v>
      </c>
      <c r="CH643" s="28">
        <v>22</v>
      </c>
      <c r="CI643" s="28">
        <v>0.5</v>
      </c>
      <c r="CJ643" s="28">
        <v>0.5</v>
      </c>
      <c r="CK643" s="28">
        <v>0</v>
      </c>
      <c r="CL643" s="28">
        <v>0</v>
      </c>
      <c r="CM643" s="28">
        <v>0.5</v>
      </c>
      <c r="CN643" s="25"/>
      <c r="CO643" s="28">
        <v>0</v>
      </c>
      <c r="CP643" s="30" t="s">
        <v>5</v>
      </c>
      <c r="CQ643" s="8">
        <f t="shared" si="111"/>
        <v>9176.9911504424763</v>
      </c>
      <c r="CR643" s="8">
        <f t="shared" si="112"/>
        <v>24</v>
      </c>
      <c r="CS643" s="8">
        <f t="shared" si="113"/>
        <v>2.5</v>
      </c>
      <c r="CT643" s="8">
        <f t="shared" si="114"/>
        <v>30</v>
      </c>
      <c r="CU643" s="8">
        <f t="shared" si="115"/>
        <v>200</v>
      </c>
      <c r="CV643" s="10">
        <f t="shared" si="116"/>
        <v>56952</v>
      </c>
      <c r="CW643" s="10">
        <f t="shared" ref="CW643:CW706" si="119">CV643/1000</f>
        <v>56.951999999999998</v>
      </c>
      <c r="CX643" s="8" t="str">
        <f t="shared" si="117"/>
        <v>No</v>
      </c>
      <c r="CY643" s="30" t="s">
        <v>11</v>
      </c>
      <c r="CZ643" s="30" t="s">
        <v>11</v>
      </c>
      <c r="DA643" s="31" t="s">
        <v>11</v>
      </c>
      <c r="DB643" s="31" t="s">
        <v>11</v>
      </c>
      <c r="DC643" s="8" t="str">
        <f t="shared" si="118"/>
        <v>No</v>
      </c>
      <c r="DD643" s="8" t="s">
        <v>11</v>
      </c>
      <c r="DE643" s="30" t="s">
        <v>11</v>
      </c>
      <c r="DF643" s="10">
        <f t="shared" ref="DF643:DF706" si="120">((BV643*0.35)+(BW643*0.65))*(365*24)/1000</f>
        <v>57.540059999999997</v>
      </c>
      <c r="DG643" s="9">
        <f>IF(S643&lt;Monitors!$H$4,(S643*Monitors!$I$4)+Monitors!$J$4,IF(S643&lt;Monitors!$H$5,(S643*Monitors!$I$5)+Monitors!$J$5,IF(S643&lt;Monitors!$H$6,(S643*Monitors!$I$6)+Monitors!$J$6,IF(S643&lt;Monitors!$H$7,(Monitors!$I$7*S643)+Monitors!$J$7,IF(S643&lt;Monitors!$H$8,(S643*Monitors!$I$8)+Monitors!$J$8,IF(S643&lt;Monitors!$H$9,(S643*Monitors!$I$9)+Monitors!$J$9,IF(S643&lt;Monitors!$H$10,(S643*Monitors!$I$10)+Monitors!$J$10,IF(S643&lt;Monitors!$H$11,(S643*Monitors!$I$11)+Monitors!$J$11,Monitors!$J$12))))))))</f>
        <v>38.866666666666667</v>
      </c>
      <c r="DH643" s="10">
        <f>$DF643-(Monitors!$B$4*'All Data'!$W643)</f>
        <v>44.826439999999998</v>
      </c>
      <c r="DI643" s="10">
        <f>IF($CX643="Yes",DH643-(Monitors!$E$4*(DG643+(Monitors!$B$4*'All Data'!$W643))),'All Data'!DH643)</f>
        <v>44.826439999999998</v>
      </c>
      <c r="DJ643" s="10">
        <f>IF(DD643="Yes",'All Data'!DI643-(DG643*Monitors!$C$4),'All Data'!DI643)</f>
        <v>44.826439999999998</v>
      </c>
      <c r="DK643" s="10">
        <f>IF($DE643="Yes",DJ643-(DG643*Monitors!$D$4),'All Data'!DJ643)</f>
        <v>44.826439999999998</v>
      </c>
      <c r="DL643" s="10">
        <f>IF($CZ643="Yes",DK643-Monitors!$C$7,'All Data'!DK643)</f>
        <v>44.826439999999998</v>
      </c>
      <c r="DM643" s="10">
        <f>IF($DA643="Yes",DL643-Monitors!$D$7,'All Data'!DL643)</f>
        <v>44.826439999999998</v>
      </c>
      <c r="DN643" s="10">
        <f>IF(DB643="Yes",DM643-((DG643+(W643*Monitors!$B$4))*Monitors!$F$4),'All Data'!DM643)</f>
        <v>44.826439999999998</v>
      </c>
      <c r="DO643" s="8" t="str">
        <f t="shared" ref="DO643:DO706" si="121">IF(DN643&lt;=DG643,"Yes","No")</f>
        <v>No</v>
      </c>
      <c r="DP643" s="10">
        <v>2.2780800000000001</v>
      </c>
      <c r="DQ643" s="10">
        <v>15.801919999999999</v>
      </c>
      <c r="DR643" s="10">
        <v>15.801919999999999</v>
      </c>
      <c r="DS643" s="9">
        <v>21.47703682392364</v>
      </c>
      <c r="DT643" s="9" t="s">
        <v>23</v>
      </c>
      <c r="DU643" s="14">
        <v>0</v>
      </c>
    </row>
    <row r="644" spans="1:125" ht="18" customHeight="1">
      <c r="A644" s="29">
        <v>643</v>
      </c>
      <c r="B644" s="29">
        <v>4</v>
      </c>
      <c r="C644" s="29">
        <v>549</v>
      </c>
      <c r="D644" s="21">
        <v>41969</v>
      </c>
      <c r="E644" s="21">
        <v>41855</v>
      </c>
      <c r="F644" s="21">
        <v>41865</v>
      </c>
      <c r="G644" s="20" t="s">
        <v>4</v>
      </c>
      <c r="H644" s="20"/>
      <c r="I644" s="22">
        <v>6</v>
      </c>
      <c r="J644" s="20" t="s">
        <v>5</v>
      </c>
      <c r="K644" s="20"/>
      <c r="L644" s="20" t="s">
        <v>6</v>
      </c>
      <c r="M644" s="23"/>
      <c r="N644" s="23" t="s">
        <v>7</v>
      </c>
      <c r="O644" s="23"/>
      <c r="P644" s="24">
        <v>10.6</v>
      </c>
      <c r="Q644" s="24">
        <v>18.8</v>
      </c>
      <c r="R644" s="24">
        <v>21.5</v>
      </c>
      <c r="S644" s="24">
        <v>198.1</v>
      </c>
      <c r="T644" s="24">
        <v>1.78</v>
      </c>
      <c r="U644" s="24">
        <v>1080</v>
      </c>
      <c r="V644" s="24">
        <v>1920</v>
      </c>
      <c r="W644" s="24">
        <v>2.0739999999999998</v>
      </c>
      <c r="X644" s="23" t="s">
        <v>47</v>
      </c>
      <c r="Y644" s="23" t="s">
        <v>47</v>
      </c>
      <c r="Z644" s="24">
        <v>10469</v>
      </c>
      <c r="AA644" s="24">
        <v>60</v>
      </c>
      <c r="AB644" s="24">
        <v>178</v>
      </c>
      <c r="AC644" s="24">
        <v>178</v>
      </c>
      <c r="AD644" s="23" t="s">
        <v>10</v>
      </c>
      <c r="AE644" s="23" t="s">
        <v>11</v>
      </c>
      <c r="AF644" s="23" t="s">
        <v>11</v>
      </c>
      <c r="AG644" s="23"/>
      <c r="AH644" s="23"/>
      <c r="AI644" s="23" t="s">
        <v>12</v>
      </c>
      <c r="AJ644" s="23" t="s">
        <v>11</v>
      </c>
      <c r="AK644" s="23" t="s">
        <v>11</v>
      </c>
      <c r="AL644" s="23" t="s">
        <v>13</v>
      </c>
      <c r="AM644" s="23"/>
      <c r="AN644" s="23" t="s">
        <v>14</v>
      </c>
      <c r="AO644" s="23"/>
      <c r="AP644" s="23" t="s">
        <v>14</v>
      </c>
      <c r="AQ644" s="23"/>
      <c r="AR644" s="23"/>
      <c r="AS644" s="23" t="s">
        <v>13</v>
      </c>
      <c r="AT644" s="23"/>
      <c r="AU644" s="23" t="s">
        <v>14</v>
      </c>
      <c r="AV644" s="25"/>
      <c r="AW644" s="25"/>
      <c r="AX644" s="26">
        <v>21.5</v>
      </c>
      <c r="AY644" s="26">
        <v>198.1</v>
      </c>
      <c r="AZ644" s="25" t="s">
        <v>14</v>
      </c>
      <c r="BA644" s="25" t="s">
        <v>14</v>
      </c>
      <c r="BB644" s="23"/>
      <c r="BC644" s="23" t="s">
        <v>15</v>
      </c>
      <c r="BD644" s="23"/>
      <c r="BE644" s="23" t="s">
        <v>11</v>
      </c>
      <c r="BF644" s="23" t="s">
        <v>403</v>
      </c>
      <c r="BG644" s="23" t="s">
        <v>11</v>
      </c>
      <c r="BH644" s="23" t="s">
        <v>17</v>
      </c>
      <c r="BI644" s="23"/>
      <c r="BJ644" s="23" t="s">
        <v>18</v>
      </c>
      <c r="BK644" s="23" t="s">
        <v>11</v>
      </c>
      <c r="BL644" s="23" t="s">
        <v>11</v>
      </c>
      <c r="BM644" s="23"/>
      <c r="BN644" s="23"/>
      <c r="BO644" s="24">
        <v>10.5</v>
      </c>
      <c r="BP644" s="24">
        <v>261</v>
      </c>
      <c r="BQ644" s="24">
        <v>261</v>
      </c>
      <c r="BR644" s="24">
        <v>211</v>
      </c>
      <c r="BS644" s="24">
        <v>200</v>
      </c>
      <c r="BT644" s="23"/>
      <c r="BU644" s="23"/>
      <c r="BV644" s="24">
        <v>18.100000000000001</v>
      </c>
      <c r="BW644" s="24">
        <v>0.16</v>
      </c>
      <c r="BX644" s="23"/>
      <c r="BY644" s="24">
        <v>0.16</v>
      </c>
      <c r="BZ644" s="27">
        <v>0.16</v>
      </c>
      <c r="CA644" s="27">
        <v>0.16</v>
      </c>
      <c r="CB644" s="25"/>
      <c r="CC644" s="25"/>
      <c r="CD644" s="28">
        <v>17.760000000000002</v>
      </c>
      <c r="CE644" s="28">
        <v>0.19</v>
      </c>
      <c r="CF644" s="25"/>
      <c r="CG644" s="28">
        <v>0.18</v>
      </c>
      <c r="CH644" s="28">
        <v>21.1</v>
      </c>
      <c r="CI644" s="28">
        <v>0.5</v>
      </c>
      <c r="CJ644" s="28">
        <v>0.5</v>
      </c>
      <c r="CK644" s="25"/>
      <c r="CL644" s="25"/>
      <c r="CM644" s="28">
        <v>0.52</v>
      </c>
      <c r="CN644" s="25"/>
      <c r="CO644" s="28">
        <v>0</v>
      </c>
      <c r="CP644" s="30" t="s">
        <v>5</v>
      </c>
      <c r="CQ644" s="8">
        <f t="shared" si="111"/>
        <v>10469.459868753154</v>
      </c>
      <c r="CR644" s="8">
        <f t="shared" si="112"/>
        <v>22</v>
      </c>
      <c r="CS644" s="8">
        <f t="shared" si="113"/>
        <v>2.5</v>
      </c>
      <c r="CT644" s="8">
        <f t="shared" si="114"/>
        <v>30</v>
      </c>
      <c r="CU644" s="8">
        <f t="shared" si="115"/>
        <v>200</v>
      </c>
      <c r="CV644" s="10">
        <f t="shared" si="116"/>
        <v>51704.1</v>
      </c>
      <c r="CW644" s="10">
        <f t="shared" si="119"/>
        <v>51.704099999999997</v>
      </c>
      <c r="CX644" s="8" t="str">
        <f t="shared" si="117"/>
        <v>No</v>
      </c>
      <c r="CY644" s="30" t="s">
        <v>11</v>
      </c>
      <c r="CZ644" s="30" t="s">
        <v>11</v>
      </c>
      <c r="DA644" s="31" t="s">
        <v>11</v>
      </c>
      <c r="DB644" s="31" t="s">
        <v>11</v>
      </c>
      <c r="DC644" s="8" t="str">
        <f t="shared" si="118"/>
        <v>No</v>
      </c>
      <c r="DD644" s="8" t="s">
        <v>11</v>
      </c>
      <c r="DE644" s="30" t="s">
        <v>11</v>
      </c>
      <c r="DF644" s="10">
        <f t="shared" si="120"/>
        <v>56.405639999999998</v>
      </c>
      <c r="DG644" s="9">
        <f>IF(S644&lt;Monitors!$H$4,(S644*Monitors!$I$4)+Monitors!$J$4,IF(S644&lt;Monitors!$H$5,(S644*Monitors!$I$5)+Monitors!$J$5,IF(S644&lt;Monitors!$H$6,(S644*Monitors!$I$6)+Monitors!$J$6,IF(S644&lt;Monitors!$H$7,(Monitors!$I$7*S644)+Monitors!$J$7,IF(S644&lt;Monitors!$H$8,(S644*Monitors!$I$8)+Monitors!$J$8,IF(S644&lt;Monitors!$H$9,(S644*Monitors!$I$9)+Monitors!$J$9,IF(S644&lt;Monitors!$H$10,(S644*Monitors!$I$10)+Monitors!$J$10,IF(S644&lt;Monitors!$H$11,(S644*Monitors!$I$11)+Monitors!$J$11,Monitors!$J$12))))))))</f>
        <v>37.905000000000001</v>
      </c>
      <c r="DH644" s="10">
        <f>$DF644-(Monitors!$B$4*'All Data'!$W644)</f>
        <v>43.692019999999999</v>
      </c>
      <c r="DI644" s="10">
        <f>IF($CX644="Yes",DH644-(Monitors!$E$4*(DG644+(Monitors!$B$4*'All Data'!$W644))),'All Data'!DH644)</f>
        <v>43.692019999999999</v>
      </c>
      <c r="DJ644" s="10">
        <f>IF(DD644="Yes",'All Data'!DI644-(DG644*Monitors!$C$4),'All Data'!DI644)</f>
        <v>43.692019999999999</v>
      </c>
      <c r="DK644" s="10">
        <f>IF($DE644="Yes",DJ644-(DG644*Monitors!$D$4),'All Data'!DJ644)</f>
        <v>43.692019999999999</v>
      </c>
      <c r="DL644" s="10">
        <f>IF($CZ644="Yes",DK644-Monitors!$C$7,'All Data'!DK644)</f>
        <v>43.692019999999999</v>
      </c>
      <c r="DM644" s="10">
        <f>IF($DA644="Yes",DL644-Monitors!$D$7,'All Data'!DL644)</f>
        <v>43.692019999999999</v>
      </c>
      <c r="DN644" s="10">
        <f>IF(DB644="Yes",DM644-((DG644+(W644*Monitors!$B$4))*Monitors!$F$4),'All Data'!DM644)</f>
        <v>43.692019999999999</v>
      </c>
      <c r="DO644" s="8" t="str">
        <f t="shared" si="121"/>
        <v>No</v>
      </c>
      <c r="DP644" s="10">
        <v>2.0681639999999999</v>
      </c>
      <c r="DQ644" s="10">
        <v>16.031836000000002</v>
      </c>
      <c r="DR644" s="10">
        <v>16.031836000000002</v>
      </c>
      <c r="DS644" s="9">
        <v>18.858719441248546</v>
      </c>
      <c r="DT644" s="9" t="s">
        <v>23</v>
      </c>
      <c r="DU644" s="14">
        <v>0</v>
      </c>
    </row>
    <row r="645" spans="1:125" ht="18" customHeight="1">
      <c r="A645" s="29">
        <v>644</v>
      </c>
      <c r="B645" s="29">
        <v>13</v>
      </c>
      <c r="C645" s="29">
        <v>1277</v>
      </c>
      <c r="D645" s="21">
        <v>41538</v>
      </c>
      <c r="E645" s="21">
        <v>41480</v>
      </c>
      <c r="F645" s="21">
        <v>41481</v>
      </c>
      <c r="G645" s="20" t="s">
        <v>4</v>
      </c>
      <c r="H645" s="20" t="s">
        <v>26</v>
      </c>
      <c r="I645" s="22">
        <v>6</v>
      </c>
      <c r="J645" s="20" t="s">
        <v>5</v>
      </c>
      <c r="K645" s="20" t="s">
        <v>26</v>
      </c>
      <c r="L645" s="20" t="s">
        <v>27</v>
      </c>
      <c r="M645" s="23" t="s">
        <v>27</v>
      </c>
      <c r="N645" s="23" t="s">
        <v>7</v>
      </c>
      <c r="O645" s="23" t="s">
        <v>26</v>
      </c>
      <c r="P645" s="24">
        <v>11.5</v>
      </c>
      <c r="Q645" s="24">
        <v>20.5</v>
      </c>
      <c r="R645" s="24">
        <v>23.6</v>
      </c>
      <c r="S645" s="24">
        <v>236.8</v>
      </c>
      <c r="T645" s="24">
        <v>1.78</v>
      </c>
      <c r="U645" s="24">
        <v>1080</v>
      </c>
      <c r="V645" s="24">
        <v>1920</v>
      </c>
      <c r="W645" s="24">
        <v>2.0739999999999998</v>
      </c>
      <c r="X645" s="23" t="s">
        <v>47</v>
      </c>
      <c r="Y645" s="23" t="s">
        <v>47</v>
      </c>
      <c r="Z645" s="24">
        <v>8757</v>
      </c>
      <c r="AA645" s="24">
        <v>60</v>
      </c>
      <c r="AB645" s="24">
        <v>170</v>
      </c>
      <c r="AC645" s="24">
        <v>160</v>
      </c>
      <c r="AD645" s="23" t="s">
        <v>28</v>
      </c>
      <c r="AE645" s="23" t="s">
        <v>23</v>
      </c>
      <c r="AF645" s="23" t="s">
        <v>11</v>
      </c>
      <c r="AG645" s="23" t="s">
        <v>26</v>
      </c>
      <c r="AH645" s="23" t="s">
        <v>26</v>
      </c>
      <c r="AI645" s="23" t="s">
        <v>12</v>
      </c>
      <c r="AJ645" s="23" t="s">
        <v>11</v>
      </c>
      <c r="AK645" s="23" t="s">
        <v>23</v>
      </c>
      <c r="AL645" s="23" t="s">
        <v>25</v>
      </c>
      <c r="AM645" s="23" t="s">
        <v>673</v>
      </c>
      <c r="AN645" s="23" t="s">
        <v>14</v>
      </c>
      <c r="AO645" s="23" t="s">
        <v>14</v>
      </c>
      <c r="AP645" s="23" t="s">
        <v>36</v>
      </c>
      <c r="AQ645" s="23" t="s">
        <v>14</v>
      </c>
      <c r="AR645" s="23"/>
      <c r="AS645" s="23" t="s">
        <v>25</v>
      </c>
      <c r="AT645" s="23" t="s">
        <v>673</v>
      </c>
      <c r="AU645" s="23" t="s">
        <v>14</v>
      </c>
      <c r="AV645" s="25" t="s">
        <v>14</v>
      </c>
      <c r="AW645" s="25" t="s">
        <v>14</v>
      </c>
      <c r="AX645" s="26">
        <v>23.6</v>
      </c>
      <c r="AY645" s="26">
        <v>236.8</v>
      </c>
      <c r="AZ645" s="25" t="s">
        <v>14</v>
      </c>
      <c r="BA645" s="25" t="s">
        <v>14</v>
      </c>
      <c r="BB645" s="23" t="s">
        <v>14</v>
      </c>
      <c r="BC645" s="23" t="s">
        <v>15</v>
      </c>
      <c r="BD645" s="23" t="s">
        <v>26</v>
      </c>
      <c r="BE645" s="23" t="s">
        <v>11</v>
      </c>
      <c r="BF645" s="23" t="s">
        <v>672</v>
      </c>
      <c r="BG645" s="23" t="s">
        <v>11</v>
      </c>
      <c r="BH645" s="23" t="s">
        <v>17</v>
      </c>
      <c r="BI645" s="23" t="s">
        <v>14</v>
      </c>
      <c r="BJ645" s="23"/>
      <c r="BK645" s="23" t="s">
        <v>11</v>
      </c>
      <c r="BL645" s="23" t="s">
        <v>11</v>
      </c>
      <c r="BM645" s="23" t="s">
        <v>11</v>
      </c>
      <c r="BN645" s="23"/>
      <c r="BO645" s="24">
        <v>1.3</v>
      </c>
      <c r="BP645" s="24">
        <v>253</v>
      </c>
      <c r="BQ645" s="24">
        <v>250</v>
      </c>
      <c r="BR645" s="24">
        <v>221</v>
      </c>
      <c r="BS645" s="24">
        <v>200</v>
      </c>
      <c r="BT645" s="23"/>
      <c r="BU645" s="23"/>
      <c r="BV645" s="24">
        <v>18.100000000000001</v>
      </c>
      <c r="BW645" s="24">
        <v>0.3</v>
      </c>
      <c r="BX645" s="23"/>
      <c r="BY645" s="24">
        <v>0.21</v>
      </c>
      <c r="BZ645" s="27">
        <v>0.3</v>
      </c>
      <c r="CA645" s="27">
        <v>0.21</v>
      </c>
      <c r="CB645" s="25"/>
      <c r="CC645" s="25"/>
      <c r="CD645" s="28">
        <v>18.600000000000001</v>
      </c>
      <c r="CE645" s="28">
        <v>0.38</v>
      </c>
      <c r="CF645" s="25"/>
      <c r="CG645" s="28">
        <v>0.28000000000000003</v>
      </c>
      <c r="CH645" s="28">
        <v>22.65</v>
      </c>
      <c r="CI645" s="28">
        <v>0.5</v>
      </c>
      <c r="CJ645" s="28">
        <v>0.5</v>
      </c>
      <c r="CK645" s="28">
        <v>0</v>
      </c>
      <c r="CL645" s="28">
        <v>0</v>
      </c>
      <c r="CM645" s="28">
        <v>0.5</v>
      </c>
      <c r="CN645" s="25"/>
      <c r="CO645" s="28">
        <v>1</v>
      </c>
      <c r="CP645" s="30" t="s">
        <v>5</v>
      </c>
      <c r="CQ645" s="8">
        <f t="shared" si="111"/>
        <v>8758.4459459459449</v>
      </c>
      <c r="CR645" s="8">
        <f t="shared" si="112"/>
        <v>24</v>
      </c>
      <c r="CS645" s="8">
        <f t="shared" si="113"/>
        <v>2.5</v>
      </c>
      <c r="CT645" s="8">
        <f t="shared" si="114"/>
        <v>30</v>
      </c>
      <c r="CU645" s="8">
        <f t="shared" si="115"/>
        <v>200</v>
      </c>
      <c r="CV645" s="10">
        <f t="shared" si="116"/>
        <v>59910.400000000001</v>
      </c>
      <c r="CW645" s="10">
        <f t="shared" si="119"/>
        <v>59.910400000000003</v>
      </c>
      <c r="CX645" s="8" t="str">
        <f t="shared" si="117"/>
        <v>No</v>
      </c>
      <c r="CY645" s="30" t="s">
        <v>11</v>
      </c>
      <c r="CZ645" s="30" t="s">
        <v>11</v>
      </c>
      <c r="DA645" s="31" t="s">
        <v>11</v>
      </c>
      <c r="DB645" s="31" t="s">
        <v>11</v>
      </c>
      <c r="DC645" s="8" t="str">
        <f t="shared" si="118"/>
        <v>No</v>
      </c>
      <c r="DD645" s="8" t="s">
        <v>11</v>
      </c>
      <c r="DE645" s="30" t="s">
        <v>11</v>
      </c>
      <c r="DF645" s="10">
        <f t="shared" si="120"/>
        <v>57.202800000000003</v>
      </c>
      <c r="DG645" s="9">
        <f>IF(S645&lt;Monitors!$H$4,(S645*Monitors!$I$4)+Monitors!$J$4,IF(S645&lt;Monitors!$H$5,(S645*Monitors!$I$5)+Monitors!$J$5,IF(S645&lt;Monitors!$H$6,(S645*Monitors!$I$6)+Monitors!$J$6,IF(S645&lt;Monitors!$H$7,(Monitors!$I$7*S645)+Monitors!$J$7,IF(S645&lt;Monitors!$H$8,(S645*Monitors!$I$8)+Monitors!$J$8,IF(S645&lt;Monitors!$H$9,(S645*Monitors!$I$9)+Monitors!$J$9,IF(S645&lt;Monitors!$H$10,(S645*Monitors!$I$10)+Monitors!$J$10,IF(S645&lt;Monitors!$H$11,(S645*Monitors!$I$11)+Monitors!$J$11,Monitors!$J$12))))))))</f>
        <v>40.360000000000007</v>
      </c>
      <c r="DH645" s="10">
        <f>$DF645-(Monitors!$B$4*'All Data'!$W645)</f>
        <v>44.489180000000005</v>
      </c>
      <c r="DI645" s="10">
        <f>IF($CX645="Yes",DH645-(Monitors!$E$4*(DG645+(Monitors!$B$4*'All Data'!$W645))),'All Data'!DH645)</f>
        <v>44.489180000000005</v>
      </c>
      <c r="DJ645" s="10">
        <f>IF(DD645="Yes",'All Data'!DI645-(DG645*Monitors!$C$4),'All Data'!DI645)</f>
        <v>44.489180000000005</v>
      </c>
      <c r="DK645" s="10">
        <f>IF($DE645="Yes",DJ645-(DG645*Monitors!$D$4),'All Data'!DJ645)</f>
        <v>44.489180000000005</v>
      </c>
      <c r="DL645" s="10">
        <f>IF($CZ645="Yes",DK645-Monitors!$C$7,'All Data'!DK645)</f>
        <v>44.489180000000005</v>
      </c>
      <c r="DM645" s="10">
        <f>IF($DA645="Yes",DL645-Monitors!$D$7,'All Data'!DL645)</f>
        <v>44.489180000000005</v>
      </c>
      <c r="DN645" s="10">
        <f>IF(DB645="Yes",DM645-((DG645+(W645*Monitors!$B$4))*Monitors!$F$4),'All Data'!DM645)</f>
        <v>44.489180000000005</v>
      </c>
      <c r="DO645" s="8" t="str">
        <f t="shared" si="121"/>
        <v>No</v>
      </c>
      <c r="DP645" s="10">
        <v>2.3964160000000003</v>
      </c>
      <c r="DQ645" s="10">
        <v>15.703584000000001</v>
      </c>
      <c r="DR645" s="10">
        <v>15.703584000000001</v>
      </c>
      <c r="DS645" s="9">
        <v>22.486645478379423</v>
      </c>
      <c r="DT645" s="9" t="s">
        <v>23</v>
      </c>
      <c r="DU645" s="14">
        <v>0</v>
      </c>
    </row>
    <row r="646" spans="1:125" ht="18" customHeight="1">
      <c r="A646" s="29">
        <v>645</v>
      </c>
      <c r="B646" s="29">
        <v>19</v>
      </c>
      <c r="C646" s="29">
        <v>615</v>
      </c>
      <c r="D646" s="21">
        <v>41502</v>
      </c>
      <c r="E646" s="21">
        <v>41496</v>
      </c>
      <c r="F646" s="21">
        <v>41500</v>
      </c>
      <c r="G646" s="20" t="s">
        <v>4</v>
      </c>
      <c r="H646" s="20"/>
      <c r="I646" s="22">
        <v>6</v>
      </c>
      <c r="J646" s="20" t="s">
        <v>5</v>
      </c>
      <c r="K646" s="20"/>
      <c r="L646" s="20" t="s">
        <v>6</v>
      </c>
      <c r="M646" s="23"/>
      <c r="N646" s="23" t="s">
        <v>7</v>
      </c>
      <c r="O646" s="23"/>
      <c r="P646" s="24">
        <v>105</v>
      </c>
      <c r="Q646" s="24">
        <v>187</v>
      </c>
      <c r="R646" s="24">
        <v>21.5</v>
      </c>
      <c r="S646" s="24">
        <v>198</v>
      </c>
      <c r="T646" s="24">
        <v>1.78</v>
      </c>
      <c r="U646" s="24">
        <v>1080</v>
      </c>
      <c r="V646" s="24">
        <v>1920</v>
      </c>
      <c r="W646" s="24">
        <v>2.0739999999999998</v>
      </c>
      <c r="X646" s="23" t="s">
        <v>47</v>
      </c>
      <c r="Y646" s="23" t="s">
        <v>47</v>
      </c>
      <c r="Z646" s="24">
        <v>10494</v>
      </c>
      <c r="AA646" s="24">
        <v>60</v>
      </c>
      <c r="AB646" s="24">
        <v>170</v>
      </c>
      <c r="AC646" s="24">
        <v>160</v>
      </c>
      <c r="AD646" s="23" t="s">
        <v>10</v>
      </c>
      <c r="AE646" s="23" t="s">
        <v>11</v>
      </c>
      <c r="AF646" s="23" t="s">
        <v>11</v>
      </c>
      <c r="AG646" s="23"/>
      <c r="AH646" s="23"/>
      <c r="AI646" s="23" t="s">
        <v>12</v>
      </c>
      <c r="AJ646" s="23" t="s">
        <v>11</v>
      </c>
      <c r="AK646" s="23" t="s">
        <v>11</v>
      </c>
      <c r="AL646" s="23" t="s">
        <v>13</v>
      </c>
      <c r="AM646" s="23"/>
      <c r="AN646" s="23" t="s">
        <v>14</v>
      </c>
      <c r="AO646" s="23"/>
      <c r="AP646" s="23" t="s">
        <v>14</v>
      </c>
      <c r="AQ646" s="23"/>
      <c r="AR646" s="23"/>
      <c r="AS646" s="23" t="s">
        <v>13</v>
      </c>
      <c r="AT646" s="23"/>
      <c r="AU646" s="23" t="s">
        <v>14</v>
      </c>
      <c r="AV646" s="25"/>
      <c r="AW646" s="25"/>
      <c r="AX646" s="26">
        <v>21.5</v>
      </c>
      <c r="AY646" s="26">
        <v>198</v>
      </c>
      <c r="AZ646" s="25" t="s">
        <v>14</v>
      </c>
      <c r="BA646" s="25" t="s">
        <v>14</v>
      </c>
      <c r="BB646" s="23"/>
      <c r="BC646" s="23" t="s">
        <v>15</v>
      </c>
      <c r="BD646" s="23"/>
      <c r="BE646" s="23" t="s">
        <v>11</v>
      </c>
      <c r="BF646" s="23" t="s">
        <v>338</v>
      </c>
      <c r="BG646" s="23" t="s">
        <v>11</v>
      </c>
      <c r="BH646" s="23" t="s">
        <v>17</v>
      </c>
      <c r="BI646" s="23"/>
      <c r="BJ646" s="23" t="s">
        <v>18</v>
      </c>
      <c r="BK646" s="23" t="s">
        <v>11</v>
      </c>
      <c r="BL646" s="23" t="s">
        <v>11</v>
      </c>
      <c r="BM646" s="23"/>
      <c r="BN646" s="23"/>
      <c r="BO646" s="24">
        <v>2.8</v>
      </c>
      <c r="BP646" s="24">
        <v>200</v>
      </c>
      <c r="BQ646" s="24">
        <v>250</v>
      </c>
      <c r="BR646" s="24">
        <v>145.69999999999999</v>
      </c>
      <c r="BS646" s="24">
        <v>200</v>
      </c>
      <c r="BT646" s="23"/>
      <c r="BU646" s="23"/>
      <c r="BV646" s="24">
        <v>18.12</v>
      </c>
      <c r="BW646" s="24">
        <v>0.27</v>
      </c>
      <c r="BX646" s="24">
        <v>0.27</v>
      </c>
      <c r="BY646" s="24">
        <v>0.22</v>
      </c>
      <c r="BZ646" s="27">
        <v>0.27</v>
      </c>
      <c r="CA646" s="27">
        <v>0.22</v>
      </c>
      <c r="CB646" s="25"/>
      <c r="CC646" s="25"/>
      <c r="CD646" s="28">
        <v>18.100000000000001</v>
      </c>
      <c r="CE646" s="28">
        <v>0.28000000000000003</v>
      </c>
      <c r="CF646" s="28">
        <v>0.27</v>
      </c>
      <c r="CG646" s="28">
        <v>0.23</v>
      </c>
      <c r="CH646" s="28">
        <v>21.1</v>
      </c>
      <c r="CI646" s="28">
        <v>0.5</v>
      </c>
      <c r="CJ646" s="28">
        <v>0.5</v>
      </c>
      <c r="CK646" s="25"/>
      <c r="CL646" s="25"/>
      <c r="CM646" s="28">
        <v>0.5</v>
      </c>
      <c r="CN646" s="25"/>
      <c r="CO646" s="28">
        <v>0</v>
      </c>
      <c r="CP646" s="30" t="s">
        <v>5</v>
      </c>
      <c r="CQ646" s="8">
        <f t="shared" si="111"/>
        <v>10474.747474747473</v>
      </c>
      <c r="CR646" s="8">
        <f t="shared" si="112"/>
        <v>22</v>
      </c>
      <c r="CS646" s="8">
        <f t="shared" si="113"/>
        <v>2.5</v>
      </c>
      <c r="CT646" s="8">
        <f t="shared" si="114"/>
        <v>30</v>
      </c>
      <c r="CU646" s="8">
        <f t="shared" si="115"/>
        <v>200</v>
      </c>
      <c r="CV646" s="10">
        <f t="shared" si="116"/>
        <v>39600</v>
      </c>
      <c r="CW646" s="10">
        <f t="shared" si="119"/>
        <v>39.6</v>
      </c>
      <c r="CX646" s="8" t="str">
        <f t="shared" si="117"/>
        <v>No</v>
      </c>
      <c r="CY646" s="30" t="s">
        <v>11</v>
      </c>
      <c r="CZ646" s="30" t="s">
        <v>11</v>
      </c>
      <c r="DA646" s="31" t="s">
        <v>11</v>
      </c>
      <c r="DB646" s="31" t="s">
        <v>11</v>
      </c>
      <c r="DC646" s="8" t="str">
        <f t="shared" si="118"/>
        <v>No</v>
      </c>
      <c r="DD646" s="8" t="s">
        <v>11</v>
      </c>
      <c r="DE646" s="30" t="s">
        <v>11</v>
      </c>
      <c r="DF646" s="10">
        <f t="shared" si="120"/>
        <v>57.093300000000006</v>
      </c>
      <c r="DG646" s="9">
        <f>IF(S646&lt;Monitors!$H$4,(S646*Monitors!$I$4)+Monitors!$J$4,IF(S646&lt;Monitors!$H$5,(S646*Monitors!$I$5)+Monitors!$J$5,IF(S646&lt;Monitors!$H$6,(S646*Monitors!$I$6)+Monitors!$J$6,IF(S646&lt;Monitors!$H$7,(Monitors!$I$7*S646)+Monitors!$J$7,IF(S646&lt;Monitors!$H$8,(S646*Monitors!$I$8)+Monitors!$J$8,IF(S646&lt;Monitors!$H$9,(S646*Monitors!$I$9)+Monitors!$J$9,IF(S646&lt;Monitors!$H$10,(S646*Monitors!$I$10)+Monitors!$J$10,IF(S646&lt;Monitors!$H$11,(S646*Monitors!$I$11)+Monitors!$J$11,Monitors!$J$12))))))))</f>
        <v>37.9</v>
      </c>
      <c r="DH646" s="10">
        <f>$DF646-(Monitors!$B$4*'All Data'!$W646)</f>
        <v>44.379680000000008</v>
      </c>
      <c r="DI646" s="10">
        <f>IF($CX646="Yes",DH646-(Monitors!$E$4*(DG646+(Monitors!$B$4*'All Data'!$W646))),'All Data'!DH646)</f>
        <v>44.379680000000008</v>
      </c>
      <c r="DJ646" s="10">
        <f>IF(DD646="Yes",'All Data'!DI646-(DG646*Monitors!$C$4),'All Data'!DI646)</f>
        <v>44.379680000000008</v>
      </c>
      <c r="DK646" s="10">
        <f>IF($DE646="Yes",DJ646-(DG646*Monitors!$D$4),'All Data'!DJ646)</f>
        <v>44.379680000000008</v>
      </c>
      <c r="DL646" s="10">
        <f>IF($CZ646="Yes",DK646-Monitors!$C$7,'All Data'!DK646)</f>
        <v>44.379680000000008</v>
      </c>
      <c r="DM646" s="10">
        <f>IF($DA646="Yes",DL646-Monitors!$D$7,'All Data'!DL646)</f>
        <v>44.379680000000008</v>
      </c>
      <c r="DN646" s="10">
        <f>IF(DB646="Yes",DM646-((DG646+(W646*Monitors!$B$4))*Monitors!$F$4),'All Data'!DM646)</f>
        <v>44.379680000000008</v>
      </c>
      <c r="DO646" s="8" t="str">
        <f t="shared" si="121"/>
        <v>No</v>
      </c>
      <c r="DP646" s="10">
        <v>1.5840000000000001</v>
      </c>
      <c r="DQ646" s="10">
        <v>16.536000000000001</v>
      </c>
      <c r="DR646" s="10">
        <v>16.536000000000001</v>
      </c>
      <c r="DS646" s="9">
        <v>18.849310517355313</v>
      </c>
      <c r="DT646" s="9" t="s">
        <v>23</v>
      </c>
      <c r="DU646" s="14">
        <v>0</v>
      </c>
    </row>
    <row r="647" spans="1:125" ht="18" customHeight="1">
      <c r="A647" s="29">
        <v>646</v>
      </c>
      <c r="B647" s="29">
        <v>47</v>
      </c>
      <c r="C647" s="29">
        <v>171</v>
      </c>
      <c r="D647" s="21">
        <v>41333</v>
      </c>
      <c r="E647" s="21">
        <v>41337</v>
      </c>
      <c r="F647" s="21">
        <v>41338</v>
      </c>
      <c r="G647" s="20" t="s">
        <v>4</v>
      </c>
      <c r="H647" s="20" t="s">
        <v>26</v>
      </c>
      <c r="I647" s="22">
        <v>6</v>
      </c>
      <c r="J647" s="20" t="s">
        <v>5</v>
      </c>
      <c r="K647" s="20" t="s">
        <v>26</v>
      </c>
      <c r="L647" s="20" t="s">
        <v>27</v>
      </c>
      <c r="M647" s="23" t="s">
        <v>27</v>
      </c>
      <c r="N647" s="23" t="s">
        <v>7</v>
      </c>
      <c r="O647" s="23" t="s">
        <v>26</v>
      </c>
      <c r="P647" s="24">
        <v>11.6</v>
      </c>
      <c r="Q647" s="24">
        <v>20.6</v>
      </c>
      <c r="R647" s="24">
        <v>23.6</v>
      </c>
      <c r="S647" s="24">
        <v>237.93</v>
      </c>
      <c r="T647" s="24">
        <v>1.78</v>
      </c>
      <c r="U647" s="24">
        <v>1080</v>
      </c>
      <c r="V647" s="24">
        <v>1092</v>
      </c>
      <c r="W647" s="24">
        <v>2.0739999999999998</v>
      </c>
      <c r="X647" s="23" t="s">
        <v>47</v>
      </c>
      <c r="Y647" s="23" t="s">
        <v>980</v>
      </c>
      <c r="Z647" s="24">
        <v>8715</v>
      </c>
      <c r="AA647" s="24">
        <v>60</v>
      </c>
      <c r="AB647" s="24">
        <v>170</v>
      </c>
      <c r="AC647" s="24">
        <v>160</v>
      </c>
      <c r="AD647" s="23" t="s">
        <v>300</v>
      </c>
      <c r="AE647" s="23" t="s">
        <v>23</v>
      </c>
      <c r="AF647" s="23" t="s">
        <v>11</v>
      </c>
      <c r="AG647" s="23" t="s">
        <v>26</v>
      </c>
      <c r="AH647" s="23" t="s">
        <v>26</v>
      </c>
      <c r="AI647" s="23" t="s">
        <v>12</v>
      </c>
      <c r="AJ647" s="23" t="s">
        <v>23</v>
      </c>
      <c r="AK647" s="23" t="s">
        <v>23</v>
      </c>
      <c r="AL647" s="23" t="s">
        <v>51</v>
      </c>
      <c r="AM647" s="23" t="s">
        <v>14</v>
      </c>
      <c r="AN647" s="23" t="s">
        <v>14</v>
      </c>
      <c r="AO647" s="23" t="s">
        <v>14</v>
      </c>
      <c r="AP647" s="23" t="s">
        <v>36</v>
      </c>
      <c r="AQ647" s="23" t="s">
        <v>14</v>
      </c>
      <c r="AR647" s="23"/>
      <c r="AS647" s="23" t="s">
        <v>51</v>
      </c>
      <c r="AT647" s="23" t="s">
        <v>14</v>
      </c>
      <c r="AU647" s="23" t="s">
        <v>14</v>
      </c>
      <c r="AV647" s="25" t="s">
        <v>14</v>
      </c>
      <c r="AW647" s="25" t="s">
        <v>14</v>
      </c>
      <c r="AX647" s="26">
        <v>23.6</v>
      </c>
      <c r="AY647" s="26">
        <v>237.93</v>
      </c>
      <c r="AZ647" s="25" t="s">
        <v>14</v>
      </c>
      <c r="BA647" s="25" t="s">
        <v>14</v>
      </c>
      <c r="BB647" s="23" t="s">
        <v>14</v>
      </c>
      <c r="BC647" s="23" t="s">
        <v>15</v>
      </c>
      <c r="BD647" s="23" t="s">
        <v>14</v>
      </c>
      <c r="BE647" s="23" t="s">
        <v>11</v>
      </c>
      <c r="BF647" s="23" t="s">
        <v>600</v>
      </c>
      <c r="BG647" s="23" t="s">
        <v>11</v>
      </c>
      <c r="BH647" s="23" t="s">
        <v>17</v>
      </c>
      <c r="BI647" s="23" t="s">
        <v>14</v>
      </c>
      <c r="BJ647" s="23"/>
      <c r="BK647" s="23" t="s">
        <v>11</v>
      </c>
      <c r="BL647" s="23" t="s">
        <v>11</v>
      </c>
      <c r="BM647" s="23" t="s">
        <v>11</v>
      </c>
      <c r="BN647" s="23"/>
      <c r="BO647" s="24">
        <v>2</v>
      </c>
      <c r="BP647" s="24">
        <v>290</v>
      </c>
      <c r="BQ647" s="24">
        <v>250</v>
      </c>
      <c r="BR647" s="23"/>
      <c r="BS647" s="24">
        <v>200</v>
      </c>
      <c r="BT647" s="23"/>
      <c r="BU647" s="23"/>
      <c r="BV647" s="24">
        <v>18.13</v>
      </c>
      <c r="BW647" s="24">
        <v>0.35</v>
      </c>
      <c r="BX647" s="23"/>
      <c r="BY647" s="24">
        <v>0.28000000000000003</v>
      </c>
      <c r="BZ647" s="27">
        <v>0.35</v>
      </c>
      <c r="CA647" s="27">
        <v>0.28000000000000003</v>
      </c>
      <c r="CB647" s="25"/>
      <c r="CC647" s="25"/>
      <c r="CD647" s="28">
        <v>18.079999999999998</v>
      </c>
      <c r="CE647" s="28">
        <v>0.38</v>
      </c>
      <c r="CF647" s="25"/>
      <c r="CG647" s="28">
        <v>0.32</v>
      </c>
      <c r="CH647" s="28">
        <v>22.72</v>
      </c>
      <c r="CI647" s="28">
        <v>0.5</v>
      </c>
      <c r="CJ647" s="28">
        <v>0.5</v>
      </c>
      <c r="CK647" s="28">
        <v>0</v>
      </c>
      <c r="CL647" s="28">
        <v>0</v>
      </c>
      <c r="CM647" s="28">
        <v>0.47</v>
      </c>
      <c r="CN647" s="25"/>
      <c r="CO647" s="28">
        <v>0</v>
      </c>
      <c r="CP647" s="30" t="s">
        <v>5</v>
      </c>
      <c r="CQ647" s="8">
        <f t="shared" si="111"/>
        <v>8716.8494935485214</v>
      </c>
      <c r="CR647" s="8">
        <f t="shared" si="112"/>
        <v>24</v>
      </c>
      <c r="CS647" s="8">
        <f t="shared" si="113"/>
        <v>2.5</v>
      </c>
      <c r="CT647" s="8">
        <f t="shared" si="114"/>
        <v>30</v>
      </c>
      <c r="CU647" s="8">
        <f t="shared" si="115"/>
        <v>200</v>
      </c>
      <c r="CV647" s="10">
        <f t="shared" si="116"/>
        <v>68999.7</v>
      </c>
      <c r="CW647" s="10">
        <f t="shared" si="119"/>
        <v>68.99969999999999</v>
      </c>
      <c r="CX647" s="8" t="str">
        <f t="shared" si="117"/>
        <v>No</v>
      </c>
      <c r="CY647" s="30" t="s">
        <v>11</v>
      </c>
      <c r="CZ647" s="30" t="s">
        <v>11</v>
      </c>
      <c r="DA647" s="31" t="s">
        <v>11</v>
      </c>
      <c r="DB647" s="31" t="s">
        <v>11</v>
      </c>
      <c r="DC647" s="8" t="str">
        <f t="shared" si="118"/>
        <v>No</v>
      </c>
      <c r="DD647" s="8" t="s">
        <v>11</v>
      </c>
      <c r="DE647" s="30" t="s">
        <v>11</v>
      </c>
      <c r="DF647" s="10">
        <f t="shared" si="120"/>
        <v>57.579479999999997</v>
      </c>
      <c r="DG647" s="9">
        <f>IF(S647&lt;Monitors!$H$4,(S647*Monitors!$I$4)+Monitors!$J$4,IF(S647&lt;Monitors!$H$5,(S647*Monitors!$I$5)+Monitors!$J$5,IF(S647&lt;Monitors!$H$6,(S647*Monitors!$I$6)+Monitors!$J$6,IF(S647&lt;Monitors!$H$7,(Monitors!$I$7*S647)+Monitors!$J$7,IF(S647&lt;Monitors!$H$8,(S647*Monitors!$I$8)+Monitors!$J$8,IF(S647&lt;Monitors!$H$9,(S647*Monitors!$I$9)+Monitors!$J$9,IF(S647&lt;Monitors!$H$10,(S647*Monitors!$I$10)+Monitors!$J$10,IF(S647&lt;Monitors!$H$11,(S647*Monitors!$I$11)+Monitors!$J$11,Monitors!$J$12))))))))</f>
        <v>40.586000000000006</v>
      </c>
      <c r="DH647" s="10">
        <f>$DF647-(Monitors!$B$4*'All Data'!$W647)</f>
        <v>44.865859999999998</v>
      </c>
      <c r="DI647" s="10">
        <f>IF($CX647="Yes",DH647-(Monitors!$E$4*(DG647+(Monitors!$B$4*'All Data'!$W647))),'All Data'!DH647)</f>
        <v>44.865859999999998</v>
      </c>
      <c r="DJ647" s="10">
        <f>IF(DD647="Yes",'All Data'!DI647-(DG647*Monitors!$C$4),'All Data'!DI647)</f>
        <v>44.865859999999998</v>
      </c>
      <c r="DK647" s="10">
        <f>IF($DE647="Yes",DJ647-(DG647*Monitors!$D$4),'All Data'!DJ647)</f>
        <v>44.865859999999998</v>
      </c>
      <c r="DL647" s="10">
        <f>IF($CZ647="Yes",DK647-Monitors!$C$7,'All Data'!DK647)</f>
        <v>44.865859999999998</v>
      </c>
      <c r="DM647" s="10">
        <f>IF($DA647="Yes",DL647-Monitors!$D$7,'All Data'!DL647)</f>
        <v>44.865859999999998</v>
      </c>
      <c r="DN647" s="10">
        <f>IF(DB647="Yes",DM647-((DG647+(W647*Monitors!$B$4))*Monitors!$F$4),'All Data'!DM647)</f>
        <v>44.865859999999998</v>
      </c>
      <c r="DO647" s="8" t="str">
        <f t="shared" si="121"/>
        <v>No</v>
      </c>
      <c r="DP647" s="10">
        <v>2.7599880000000003</v>
      </c>
      <c r="DQ647" s="10">
        <v>15.370011999999999</v>
      </c>
      <c r="DR647" s="10">
        <v>15.370011999999999</v>
      </c>
      <c r="DS647" s="9">
        <v>22.592143398359845</v>
      </c>
      <c r="DT647" s="9" t="s">
        <v>23</v>
      </c>
      <c r="DU647" s="14">
        <v>0</v>
      </c>
    </row>
    <row r="648" spans="1:125" ht="18" customHeight="1">
      <c r="A648" s="29">
        <v>647</v>
      </c>
      <c r="B648" s="29">
        <v>8</v>
      </c>
      <c r="C648" s="29">
        <v>686</v>
      </c>
      <c r="D648" s="21">
        <v>41891</v>
      </c>
      <c r="E648" s="21">
        <v>41852</v>
      </c>
      <c r="F648" s="21">
        <v>41870</v>
      </c>
      <c r="G648" s="20" t="s">
        <v>4</v>
      </c>
      <c r="H648" s="20"/>
      <c r="I648" s="22">
        <v>6</v>
      </c>
      <c r="J648" s="20" t="s">
        <v>5</v>
      </c>
      <c r="K648" s="20"/>
      <c r="L648" s="20" t="s">
        <v>49</v>
      </c>
      <c r="M648" s="23"/>
      <c r="N648" s="23" t="s">
        <v>7</v>
      </c>
      <c r="O648" s="23"/>
      <c r="P648" s="24">
        <v>20.7</v>
      </c>
      <c r="Q648" s="24">
        <v>11.7</v>
      </c>
      <c r="R648" s="24">
        <v>23.8</v>
      </c>
      <c r="S648" s="24">
        <v>242.2</v>
      </c>
      <c r="T648" s="24">
        <v>1.78</v>
      </c>
      <c r="U648" s="24">
        <v>1080</v>
      </c>
      <c r="V648" s="24">
        <v>1920</v>
      </c>
      <c r="W648" s="24">
        <v>2.0739999999999998</v>
      </c>
      <c r="X648" s="23" t="s">
        <v>47</v>
      </c>
      <c r="Y648" s="23" t="s">
        <v>47</v>
      </c>
      <c r="Z648" s="24">
        <v>8562</v>
      </c>
      <c r="AA648" s="24">
        <v>60</v>
      </c>
      <c r="AB648" s="24">
        <v>178</v>
      </c>
      <c r="AC648" s="24">
        <v>178</v>
      </c>
      <c r="AD648" s="23" t="s">
        <v>223</v>
      </c>
      <c r="AE648" s="23" t="s">
        <v>23</v>
      </c>
      <c r="AF648" s="23" t="s">
        <v>11</v>
      </c>
      <c r="AG648" s="23"/>
      <c r="AH648" s="23"/>
      <c r="AI648" s="23" t="s">
        <v>57</v>
      </c>
      <c r="AJ648" s="23" t="s">
        <v>11</v>
      </c>
      <c r="AK648" s="23" t="s">
        <v>23</v>
      </c>
      <c r="AL648" s="23" t="s">
        <v>444</v>
      </c>
      <c r="AM648" s="23"/>
      <c r="AN648" s="23" t="s">
        <v>14</v>
      </c>
      <c r="AO648" s="23"/>
      <c r="AP648" s="23" t="s">
        <v>36</v>
      </c>
      <c r="AQ648" s="23"/>
      <c r="AR648" s="23"/>
      <c r="AS648" s="23" t="s">
        <v>444</v>
      </c>
      <c r="AT648" s="23"/>
      <c r="AU648" s="23" t="s">
        <v>14</v>
      </c>
      <c r="AV648" s="25"/>
      <c r="AW648" s="25"/>
      <c r="AX648" s="26">
        <v>23.8</v>
      </c>
      <c r="AY648" s="26">
        <v>242.2</v>
      </c>
      <c r="AZ648" s="25" t="s">
        <v>14</v>
      </c>
      <c r="BA648" s="25" t="s">
        <v>14</v>
      </c>
      <c r="BB648" s="23"/>
      <c r="BC648" s="23" t="s">
        <v>15</v>
      </c>
      <c r="BD648" s="23"/>
      <c r="BE648" s="23" t="s">
        <v>11</v>
      </c>
      <c r="BF648" s="23" t="s">
        <v>521</v>
      </c>
      <c r="BG648" s="23" t="s">
        <v>11</v>
      </c>
      <c r="BH648" s="23" t="s">
        <v>17</v>
      </c>
      <c r="BI648" s="23"/>
      <c r="BJ648" s="23"/>
      <c r="BK648" s="23" t="s">
        <v>23</v>
      </c>
      <c r="BL648" s="23" t="s">
        <v>23</v>
      </c>
      <c r="BM648" s="23" t="s">
        <v>11</v>
      </c>
      <c r="BN648" s="23" t="s">
        <v>210</v>
      </c>
      <c r="BO648" s="24">
        <v>5</v>
      </c>
      <c r="BP648" s="24">
        <v>177</v>
      </c>
      <c r="BQ648" s="24">
        <v>177</v>
      </c>
      <c r="BR648" s="24">
        <v>177</v>
      </c>
      <c r="BS648" s="24">
        <v>177</v>
      </c>
      <c r="BT648" s="23"/>
      <c r="BU648" s="23"/>
      <c r="BV648" s="24">
        <v>18.14</v>
      </c>
      <c r="BW648" s="24">
        <v>0.59</v>
      </c>
      <c r="BX648" s="24">
        <v>0.14000000000000001</v>
      </c>
      <c r="BY648" s="24">
        <v>0.12</v>
      </c>
      <c r="BZ648" s="27">
        <v>0.59</v>
      </c>
      <c r="CA648" s="27">
        <v>0.12</v>
      </c>
      <c r="CB648" s="25"/>
      <c r="CC648" s="25"/>
      <c r="CD648" s="28">
        <v>18.329999999999998</v>
      </c>
      <c r="CE648" s="28">
        <v>0.63</v>
      </c>
      <c r="CF648" s="28">
        <v>0.17</v>
      </c>
      <c r="CG648" s="28">
        <v>0.15</v>
      </c>
      <c r="CH648" s="28">
        <v>23</v>
      </c>
      <c r="CI648" s="28">
        <v>1.2</v>
      </c>
      <c r="CJ648" s="28">
        <v>0.5</v>
      </c>
      <c r="CK648" s="25"/>
      <c r="CL648" s="25"/>
      <c r="CM648" s="28">
        <v>0.53</v>
      </c>
      <c r="CN648" s="25"/>
      <c r="CO648" s="28">
        <v>0</v>
      </c>
      <c r="CP648" s="30" t="s">
        <v>5</v>
      </c>
      <c r="CQ648" s="8">
        <f t="shared" si="111"/>
        <v>8563.1709331131296</v>
      </c>
      <c r="CR648" s="8">
        <f t="shared" si="112"/>
        <v>24</v>
      </c>
      <c r="CS648" s="8">
        <f t="shared" si="113"/>
        <v>2.5</v>
      </c>
      <c r="CT648" s="8">
        <f t="shared" si="114"/>
        <v>30</v>
      </c>
      <c r="CU648" s="8">
        <f t="shared" si="115"/>
        <v>100</v>
      </c>
      <c r="CV648" s="10">
        <f t="shared" si="116"/>
        <v>42869.4</v>
      </c>
      <c r="CW648" s="10">
        <f t="shared" si="119"/>
        <v>42.869399999999999</v>
      </c>
      <c r="CX648" s="8" t="str">
        <f t="shared" si="117"/>
        <v>No</v>
      </c>
      <c r="CY648" s="30" t="s">
        <v>11</v>
      </c>
      <c r="CZ648" s="30" t="s">
        <v>11</v>
      </c>
      <c r="DA648" s="31" t="s">
        <v>11</v>
      </c>
      <c r="DB648" s="31" t="s">
        <v>11</v>
      </c>
      <c r="DC648" s="8" t="str">
        <f t="shared" si="118"/>
        <v>No</v>
      </c>
      <c r="DD648" s="8" t="s">
        <v>11</v>
      </c>
      <c r="DE648" s="30" t="s">
        <v>11</v>
      </c>
      <c r="DF648" s="10">
        <f t="shared" si="120"/>
        <v>58.976699999999994</v>
      </c>
      <c r="DG648" s="9">
        <f>IF(S648&lt;Monitors!$H$4,(S648*Monitors!$I$4)+Monitors!$J$4,IF(S648&lt;Monitors!$H$5,(S648*Monitors!$I$5)+Monitors!$J$5,IF(S648&lt;Monitors!$H$6,(S648*Monitors!$I$6)+Monitors!$J$6,IF(S648&lt;Monitors!$H$7,(Monitors!$I$7*S648)+Monitors!$J$7,IF(S648&lt;Monitors!$H$8,(S648*Monitors!$I$8)+Monitors!$J$8,IF(S648&lt;Monitors!$H$9,(S648*Monitors!$I$9)+Monitors!$J$9,IF(S648&lt;Monitors!$H$10,(S648*Monitors!$I$10)+Monitors!$J$10,IF(S648&lt;Monitors!$H$11,(S648*Monitors!$I$11)+Monitors!$J$11,Monitors!$J$12))))))))</f>
        <v>41.44</v>
      </c>
      <c r="DH648" s="10">
        <f>$DF648-(Monitors!$B$4*'All Data'!$W648)</f>
        <v>46.263079999999995</v>
      </c>
      <c r="DI648" s="10">
        <f>IF($CX648="Yes",DH648-(Monitors!$E$4*(DG648+(Monitors!$B$4*'All Data'!$W648))),'All Data'!DH648)</f>
        <v>46.263079999999995</v>
      </c>
      <c r="DJ648" s="10">
        <f>IF(DD648="Yes",'All Data'!DI648-(DG648*Monitors!$C$4),'All Data'!DI648)</f>
        <v>46.263079999999995</v>
      </c>
      <c r="DK648" s="10">
        <f>IF($DE648="Yes",DJ648-(DG648*Monitors!$D$4),'All Data'!DJ648)</f>
        <v>46.263079999999995</v>
      </c>
      <c r="DL648" s="10">
        <f>IF($CZ648="Yes",DK648-Monitors!$C$7,'All Data'!DK648)</f>
        <v>46.263079999999995</v>
      </c>
      <c r="DM648" s="10">
        <f>IF($DA648="Yes",DL648-Monitors!$D$7,'All Data'!DL648)</f>
        <v>46.263079999999995</v>
      </c>
      <c r="DN648" s="10">
        <f>IF(DB648="Yes",DM648-((DG648+(W648*Monitors!$B$4))*Monitors!$F$4),'All Data'!DM648)</f>
        <v>46.263079999999995</v>
      </c>
      <c r="DO648" s="8" t="str">
        <f t="shared" si="121"/>
        <v>No</v>
      </c>
      <c r="DP648" s="10">
        <v>1.7147760000000003</v>
      </c>
      <c r="DQ648" s="10">
        <v>16.425224</v>
      </c>
      <c r="DR648" s="10">
        <v>16.425224</v>
      </c>
      <c r="DS648" s="9">
        <v>22.990553382042837</v>
      </c>
      <c r="DT648" s="9" t="s">
        <v>23</v>
      </c>
      <c r="DU648" s="14">
        <v>0</v>
      </c>
    </row>
    <row r="649" spans="1:125" ht="18" customHeight="1">
      <c r="A649" s="29">
        <v>648</v>
      </c>
      <c r="B649" s="29">
        <v>4</v>
      </c>
      <c r="C649" s="29">
        <v>1223</v>
      </c>
      <c r="D649" s="21">
        <v>41547</v>
      </c>
      <c r="E649" s="21">
        <v>41502</v>
      </c>
      <c r="F649" s="21">
        <v>41513</v>
      </c>
      <c r="G649" s="20" t="s">
        <v>4</v>
      </c>
      <c r="H649" s="20"/>
      <c r="I649" s="22">
        <v>6</v>
      </c>
      <c r="J649" s="20" t="s">
        <v>5</v>
      </c>
      <c r="K649" s="20"/>
      <c r="L649" s="20" t="s">
        <v>6</v>
      </c>
      <c r="M649" s="23"/>
      <c r="N649" s="23" t="s">
        <v>7</v>
      </c>
      <c r="O649" s="23"/>
      <c r="P649" s="24">
        <v>11.7</v>
      </c>
      <c r="Q649" s="24">
        <v>20.7</v>
      </c>
      <c r="R649" s="24">
        <v>23.8</v>
      </c>
      <c r="S649" s="24">
        <v>242.18</v>
      </c>
      <c r="T649" s="24">
        <v>1.78</v>
      </c>
      <c r="U649" s="24">
        <v>1080</v>
      </c>
      <c r="V649" s="24">
        <v>1920</v>
      </c>
      <c r="W649" s="24">
        <v>2.0739999999999998</v>
      </c>
      <c r="X649" s="23" t="s">
        <v>47</v>
      </c>
      <c r="Y649" s="23" t="s">
        <v>47</v>
      </c>
      <c r="Z649" s="24">
        <v>8562</v>
      </c>
      <c r="AA649" s="24">
        <v>60</v>
      </c>
      <c r="AB649" s="24">
        <v>178</v>
      </c>
      <c r="AC649" s="24">
        <v>178</v>
      </c>
      <c r="AD649" s="23" t="s">
        <v>98</v>
      </c>
      <c r="AE649" s="23" t="s">
        <v>11</v>
      </c>
      <c r="AF649" s="23" t="s">
        <v>11</v>
      </c>
      <c r="AG649" s="23"/>
      <c r="AH649" s="23"/>
      <c r="AI649" s="23" t="s">
        <v>12</v>
      </c>
      <c r="AJ649" s="23" t="s">
        <v>11</v>
      </c>
      <c r="AK649" s="23" t="s">
        <v>11</v>
      </c>
      <c r="AL649" s="23" t="s">
        <v>107</v>
      </c>
      <c r="AM649" s="23"/>
      <c r="AN649" s="23" t="s">
        <v>14</v>
      </c>
      <c r="AO649" s="23"/>
      <c r="AP649" s="23" t="s">
        <v>14</v>
      </c>
      <c r="AQ649" s="23"/>
      <c r="AR649" s="23"/>
      <c r="AS649" s="23" t="s">
        <v>107</v>
      </c>
      <c r="AT649" s="23"/>
      <c r="AU649" s="23" t="s">
        <v>14</v>
      </c>
      <c r="AV649" s="25"/>
      <c r="AW649" s="25"/>
      <c r="AX649" s="26">
        <v>23.8</v>
      </c>
      <c r="AY649" s="26">
        <v>242.18</v>
      </c>
      <c r="AZ649" s="25" t="s">
        <v>14</v>
      </c>
      <c r="BA649" s="25" t="s">
        <v>14</v>
      </c>
      <c r="BB649" s="23"/>
      <c r="BC649" s="23" t="s">
        <v>15</v>
      </c>
      <c r="BD649" s="23"/>
      <c r="BE649" s="23" t="s">
        <v>11</v>
      </c>
      <c r="BF649" s="23" t="s">
        <v>458</v>
      </c>
      <c r="BG649" s="23" t="s">
        <v>11</v>
      </c>
      <c r="BH649" s="23" t="s">
        <v>17</v>
      </c>
      <c r="BI649" s="23"/>
      <c r="BJ649" s="23"/>
      <c r="BK649" s="23" t="s">
        <v>11</v>
      </c>
      <c r="BL649" s="23" t="s">
        <v>11</v>
      </c>
      <c r="BM649" s="23"/>
      <c r="BN649" s="23"/>
      <c r="BO649" s="24">
        <v>0.8</v>
      </c>
      <c r="BP649" s="24">
        <v>285.5</v>
      </c>
      <c r="BQ649" s="24">
        <v>250</v>
      </c>
      <c r="BR649" s="24">
        <v>150.69999999999999</v>
      </c>
      <c r="BS649" s="24">
        <v>201.6</v>
      </c>
      <c r="BT649" s="23"/>
      <c r="BU649" s="23"/>
      <c r="BV649" s="24">
        <v>18.16</v>
      </c>
      <c r="BW649" s="24">
        <v>0.46</v>
      </c>
      <c r="BX649" s="23"/>
      <c r="BY649" s="24">
        <v>0.3</v>
      </c>
      <c r="BZ649" s="27">
        <v>0.46</v>
      </c>
      <c r="CA649" s="27">
        <v>0.3</v>
      </c>
      <c r="CB649" s="25"/>
      <c r="CC649" s="25"/>
      <c r="CD649" s="28">
        <v>18.079999999999998</v>
      </c>
      <c r="CE649" s="28">
        <v>18.079999999999998</v>
      </c>
      <c r="CF649" s="25"/>
      <c r="CG649" s="28">
        <v>0.3</v>
      </c>
      <c r="CH649" s="28">
        <v>22.97</v>
      </c>
      <c r="CI649" s="28">
        <v>1.2</v>
      </c>
      <c r="CJ649" s="28">
        <v>0.5</v>
      </c>
      <c r="CK649" s="25"/>
      <c r="CL649" s="25"/>
      <c r="CM649" s="28">
        <v>0.47</v>
      </c>
      <c r="CN649" s="25"/>
      <c r="CO649" s="28">
        <v>0</v>
      </c>
      <c r="CP649" s="30" t="s">
        <v>5</v>
      </c>
      <c r="CQ649" s="8">
        <f t="shared" si="111"/>
        <v>8563.8781071929952</v>
      </c>
      <c r="CR649" s="8">
        <f t="shared" si="112"/>
        <v>24</v>
      </c>
      <c r="CS649" s="8">
        <f t="shared" si="113"/>
        <v>2.5</v>
      </c>
      <c r="CT649" s="8">
        <f t="shared" si="114"/>
        <v>30</v>
      </c>
      <c r="CU649" s="8">
        <f t="shared" si="115"/>
        <v>200</v>
      </c>
      <c r="CV649" s="10">
        <f t="shared" si="116"/>
        <v>69142.39</v>
      </c>
      <c r="CW649" s="10">
        <f t="shared" si="119"/>
        <v>69.142390000000006</v>
      </c>
      <c r="CX649" s="8" t="str">
        <f t="shared" si="117"/>
        <v>No</v>
      </c>
      <c r="CY649" s="30" t="s">
        <v>11</v>
      </c>
      <c r="CZ649" s="30" t="s">
        <v>11</v>
      </c>
      <c r="DA649" s="31" t="s">
        <v>11</v>
      </c>
      <c r="DB649" s="31" t="s">
        <v>11</v>
      </c>
      <c r="DC649" s="8" t="str">
        <f t="shared" si="118"/>
        <v>No</v>
      </c>
      <c r="DD649" s="8" t="s">
        <v>11</v>
      </c>
      <c r="DE649" s="30" t="s">
        <v>11</v>
      </c>
      <c r="DF649" s="10">
        <f t="shared" si="120"/>
        <v>58.297800000000002</v>
      </c>
      <c r="DG649" s="9">
        <f>IF(S649&lt;Monitors!$H$4,(S649*Monitors!$I$4)+Monitors!$J$4,IF(S649&lt;Monitors!$H$5,(S649*Monitors!$I$5)+Monitors!$J$5,IF(S649&lt;Monitors!$H$6,(S649*Monitors!$I$6)+Monitors!$J$6,IF(S649&lt;Monitors!$H$7,(Monitors!$I$7*S649)+Monitors!$J$7,IF(S649&lt;Monitors!$H$8,(S649*Monitors!$I$8)+Monitors!$J$8,IF(S649&lt;Monitors!$H$9,(S649*Monitors!$I$9)+Monitors!$J$9,IF(S649&lt;Monitors!$H$10,(S649*Monitors!$I$10)+Monitors!$J$10,IF(S649&lt;Monitors!$H$11,(S649*Monitors!$I$11)+Monitors!$J$11,Monitors!$J$12))))))))</f>
        <v>41.436000000000007</v>
      </c>
      <c r="DH649" s="10">
        <f>$DF649-(Monitors!$B$4*'All Data'!$W649)</f>
        <v>45.584180000000003</v>
      </c>
      <c r="DI649" s="10">
        <f>IF($CX649="Yes",DH649-(Monitors!$E$4*(DG649+(Monitors!$B$4*'All Data'!$W649))),'All Data'!DH649)</f>
        <v>45.584180000000003</v>
      </c>
      <c r="DJ649" s="10">
        <f>IF(DD649="Yes",'All Data'!DI649-(DG649*Monitors!$C$4),'All Data'!DI649)</f>
        <v>45.584180000000003</v>
      </c>
      <c r="DK649" s="10">
        <f>IF($DE649="Yes",DJ649-(DG649*Monitors!$D$4),'All Data'!DJ649)</f>
        <v>45.584180000000003</v>
      </c>
      <c r="DL649" s="10">
        <f>IF($CZ649="Yes",DK649-Monitors!$C$7,'All Data'!DK649)</f>
        <v>45.584180000000003</v>
      </c>
      <c r="DM649" s="10">
        <f>IF($DA649="Yes",DL649-Monitors!$D$7,'All Data'!DL649)</f>
        <v>45.584180000000003</v>
      </c>
      <c r="DN649" s="10">
        <f>IF(DB649="Yes",DM649-((DG649+(W649*Monitors!$B$4))*Monitors!$F$4),'All Data'!DM649)</f>
        <v>45.584180000000003</v>
      </c>
      <c r="DO649" s="8" t="str">
        <f t="shared" si="121"/>
        <v>No</v>
      </c>
      <c r="DP649" s="10">
        <v>2.7656956000000004</v>
      </c>
      <c r="DQ649" s="10">
        <v>15.394304399999999</v>
      </c>
      <c r="DR649" s="10">
        <v>15.394304399999999</v>
      </c>
      <c r="DS649" s="9">
        <v>22.988688191752395</v>
      </c>
      <c r="DT649" s="9" t="s">
        <v>23</v>
      </c>
      <c r="DU649" s="14">
        <v>0</v>
      </c>
    </row>
    <row r="650" spans="1:125" ht="18" customHeight="1">
      <c r="A650" s="29">
        <v>649</v>
      </c>
      <c r="B650" s="29">
        <v>38</v>
      </c>
      <c r="C650" s="29">
        <v>1153</v>
      </c>
      <c r="D650" s="21">
        <v>41647</v>
      </c>
      <c r="E650" s="21">
        <v>41647</v>
      </c>
      <c r="F650" s="21">
        <v>41653</v>
      </c>
      <c r="G650" s="20" t="s">
        <v>4</v>
      </c>
      <c r="H650" s="20" t="s">
        <v>953</v>
      </c>
      <c r="I650" s="22">
        <v>6</v>
      </c>
      <c r="J650" s="20" t="s">
        <v>5</v>
      </c>
      <c r="K650" s="20" t="s">
        <v>26</v>
      </c>
      <c r="L650" s="20" t="s">
        <v>27</v>
      </c>
      <c r="M650" s="23" t="s">
        <v>27</v>
      </c>
      <c r="N650" s="23" t="s">
        <v>7</v>
      </c>
      <c r="O650" s="23" t="s">
        <v>26</v>
      </c>
      <c r="P650" s="24">
        <v>13.2</v>
      </c>
      <c r="Q650" s="24">
        <v>23.6</v>
      </c>
      <c r="R650" s="24">
        <v>27</v>
      </c>
      <c r="S650" s="24">
        <v>311.7</v>
      </c>
      <c r="T650" s="24">
        <v>1.78</v>
      </c>
      <c r="U650" s="24">
        <v>1080</v>
      </c>
      <c r="V650" s="24">
        <v>1920</v>
      </c>
      <c r="W650" s="24">
        <v>2.0739999999999998</v>
      </c>
      <c r="X650" s="23" t="s">
        <v>47</v>
      </c>
      <c r="Y650" s="23" t="s">
        <v>47</v>
      </c>
      <c r="Z650" s="24">
        <v>6654</v>
      </c>
      <c r="AA650" s="24">
        <v>60</v>
      </c>
      <c r="AB650" s="24">
        <v>178</v>
      </c>
      <c r="AC650" s="24">
        <v>178</v>
      </c>
      <c r="AD650" s="23" t="s">
        <v>28</v>
      </c>
      <c r="AE650" s="23" t="s">
        <v>11</v>
      </c>
      <c r="AF650" s="23" t="s">
        <v>11</v>
      </c>
      <c r="AG650" s="23" t="s">
        <v>26</v>
      </c>
      <c r="AH650" s="23" t="s">
        <v>26</v>
      </c>
      <c r="AI650" s="23" t="s">
        <v>12</v>
      </c>
      <c r="AJ650" s="23" t="s">
        <v>23</v>
      </c>
      <c r="AK650" s="23" t="s">
        <v>23</v>
      </c>
      <c r="AL650" s="23" t="s">
        <v>114</v>
      </c>
      <c r="AM650" s="23" t="s">
        <v>14</v>
      </c>
      <c r="AN650" s="23" t="s">
        <v>14</v>
      </c>
      <c r="AO650" s="23" t="s">
        <v>14</v>
      </c>
      <c r="AP650" s="23" t="s">
        <v>14</v>
      </c>
      <c r="AQ650" s="23" t="s">
        <v>14</v>
      </c>
      <c r="AR650" s="23"/>
      <c r="AS650" s="23" t="s">
        <v>114</v>
      </c>
      <c r="AT650" s="23" t="s">
        <v>14</v>
      </c>
      <c r="AU650" s="23" t="s">
        <v>14</v>
      </c>
      <c r="AV650" s="25" t="s">
        <v>14</v>
      </c>
      <c r="AW650" s="25" t="s">
        <v>14</v>
      </c>
      <c r="AX650" s="26">
        <v>27</v>
      </c>
      <c r="AY650" s="26">
        <v>311.7</v>
      </c>
      <c r="AZ650" s="25" t="s">
        <v>14</v>
      </c>
      <c r="BA650" s="25" t="s">
        <v>14</v>
      </c>
      <c r="BB650" s="23" t="s">
        <v>14</v>
      </c>
      <c r="BC650" s="23" t="s">
        <v>15</v>
      </c>
      <c r="BD650" s="23" t="s">
        <v>14</v>
      </c>
      <c r="BE650" s="23" t="s">
        <v>11</v>
      </c>
      <c r="BF650" s="23" t="s">
        <v>346</v>
      </c>
      <c r="BG650" s="23" t="s">
        <v>11</v>
      </c>
      <c r="BH650" s="23" t="s">
        <v>17</v>
      </c>
      <c r="BI650" s="23" t="s">
        <v>14</v>
      </c>
      <c r="BJ650" s="23"/>
      <c r="BK650" s="23" t="s">
        <v>11</v>
      </c>
      <c r="BL650" s="23" t="s">
        <v>11</v>
      </c>
      <c r="BM650" s="23" t="s">
        <v>11</v>
      </c>
      <c r="BN650" s="23"/>
      <c r="BO650" s="24">
        <v>27.9</v>
      </c>
      <c r="BP650" s="24">
        <v>329.8</v>
      </c>
      <c r="BQ650" s="24">
        <v>350</v>
      </c>
      <c r="BR650" s="24">
        <v>329.8</v>
      </c>
      <c r="BS650" s="24">
        <v>200</v>
      </c>
      <c r="BT650" s="23"/>
      <c r="BU650" s="23"/>
      <c r="BV650" s="24">
        <v>18.170000000000002</v>
      </c>
      <c r="BW650" s="24">
        <v>0.26</v>
      </c>
      <c r="BX650" s="23"/>
      <c r="BY650" s="24">
        <v>0.26</v>
      </c>
      <c r="BZ650" s="27">
        <v>0.26</v>
      </c>
      <c r="CA650" s="27">
        <v>0.26</v>
      </c>
      <c r="CB650" s="25"/>
      <c r="CC650" s="25"/>
      <c r="CD650" s="28">
        <v>18.36</v>
      </c>
      <c r="CE650" s="28">
        <v>0.28999999999999998</v>
      </c>
      <c r="CF650" s="25"/>
      <c r="CG650" s="28">
        <v>0.28000000000000003</v>
      </c>
      <c r="CH650" s="28">
        <v>29.1</v>
      </c>
      <c r="CI650" s="28">
        <v>0.5</v>
      </c>
      <c r="CJ650" s="28">
        <v>0.5</v>
      </c>
      <c r="CK650" s="28">
        <v>0</v>
      </c>
      <c r="CL650" s="28">
        <v>0</v>
      </c>
      <c r="CM650" s="28">
        <v>0.5</v>
      </c>
      <c r="CN650" s="25"/>
      <c r="CO650" s="28">
        <v>0</v>
      </c>
      <c r="CP650" s="30" t="s">
        <v>5</v>
      </c>
      <c r="CQ650" s="8">
        <f t="shared" si="111"/>
        <v>6653.833814565287</v>
      </c>
      <c r="CR650" s="8">
        <f t="shared" si="112"/>
        <v>28</v>
      </c>
      <c r="CS650" s="8">
        <f t="shared" si="113"/>
        <v>2.5</v>
      </c>
      <c r="CT650" s="8">
        <f t="shared" si="114"/>
        <v>30</v>
      </c>
      <c r="CU650" s="8">
        <f t="shared" si="115"/>
        <v>300</v>
      </c>
      <c r="CV650" s="10">
        <f t="shared" si="116"/>
        <v>102798.66</v>
      </c>
      <c r="CW650" s="10">
        <f t="shared" si="119"/>
        <v>102.79866</v>
      </c>
      <c r="CX650" s="8" t="str">
        <f t="shared" si="117"/>
        <v>No</v>
      </c>
      <c r="CY650" s="30" t="s">
        <v>11</v>
      </c>
      <c r="CZ650" s="30" t="s">
        <v>11</v>
      </c>
      <c r="DA650" s="31" t="s">
        <v>11</v>
      </c>
      <c r="DB650" s="31" t="s">
        <v>11</v>
      </c>
      <c r="DC650" s="8" t="str">
        <f t="shared" si="118"/>
        <v>No</v>
      </c>
      <c r="DD650" s="8" t="s">
        <v>11</v>
      </c>
      <c r="DE650" s="30" t="s">
        <v>11</v>
      </c>
      <c r="DF650" s="10">
        <f t="shared" si="120"/>
        <v>57.189660000000003</v>
      </c>
      <c r="DG650" s="9">
        <f>IF(S650&lt;Monitors!$H$4,(S650*Monitors!$I$4)+Monitors!$J$4,IF(S650&lt;Monitors!$H$5,(S650*Monitors!$I$5)+Monitors!$J$5,IF(S650&lt;Monitors!$H$6,(S650*Monitors!$I$6)+Monitors!$J$6,IF(S650&lt;Monitors!$H$7,(Monitors!$I$7*S650)+Monitors!$J$7,IF(S650&lt;Monitors!$H$8,(S650*Monitors!$I$8)+Monitors!$J$8,IF(S650&lt;Monitors!$H$9,(S650*Monitors!$I$9)+Monitors!$J$9,IF(S650&lt;Monitors!$H$10,(S650*Monitors!$I$10)+Monitors!$J$10,IF(S650&lt;Monitors!$H$11,(S650*Monitors!$I$11)+Monitors!$J$11,Monitors!$J$12))))))))</f>
        <v>51.34</v>
      </c>
      <c r="DH650" s="10">
        <f>$DF650-(Monitors!$B$4*'All Data'!$W650)</f>
        <v>44.476040000000005</v>
      </c>
      <c r="DI650" s="10">
        <f>IF($CX650="Yes",DH650-(Monitors!$E$4*(DG650+(Monitors!$B$4*'All Data'!$W650))),'All Data'!DH650)</f>
        <v>44.476040000000005</v>
      </c>
      <c r="DJ650" s="10">
        <f>IF(DD650="Yes",'All Data'!DI650-(DG650*Monitors!$C$4),'All Data'!DI650)</f>
        <v>44.476040000000005</v>
      </c>
      <c r="DK650" s="10">
        <f>IF($DE650="Yes",DJ650-(DG650*Monitors!$D$4),'All Data'!DJ650)</f>
        <v>44.476040000000005</v>
      </c>
      <c r="DL650" s="10">
        <f>IF($CZ650="Yes",DK650-Monitors!$C$7,'All Data'!DK650)</f>
        <v>44.476040000000005</v>
      </c>
      <c r="DM650" s="10">
        <f>IF($DA650="Yes",DL650-Monitors!$D$7,'All Data'!DL650)</f>
        <v>44.476040000000005</v>
      </c>
      <c r="DN650" s="10">
        <f>IF(DB650="Yes",DM650-((DG650+(W650*Monitors!$B$4))*Monitors!$F$4),'All Data'!DM650)</f>
        <v>44.476040000000005</v>
      </c>
      <c r="DO650" s="8" t="str">
        <f t="shared" si="121"/>
        <v>Yes</v>
      </c>
      <c r="DP650" s="10">
        <v>4.1119464000000008</v>
      </c>
      <c r="DQ650" s="10">
        <v>14.058053600000001</v>
      </c>
      <c r="DR650" s="10">
        <v>14.058053600000001</v>
      </c>
      <c r="DS650" s="9">
        <v>29.41446083624961</v>
      </c>
      <c r="DT650" s="9" t="s">
        <v>23</v>
      </c>
      <c r="DU650" s="14">
        <v>0</v>
      </c>
    </row>
    <row r="651" spans="1:125" ht="18" customHeight="1">
      <c r="A651" s="29">
        <v>650</v>
      </c>
      <c r="B651" s="29">
        <v>47</v>
      </c>
      <c r="C651" s="29">
        <v>82</v>
      </c>
      <c r="D651" s="21">
        <v>41333</v>
      </c>
      <c r="E651" s="21">
        <v>41337</v>
      </c>
      <c r="F651" s="21">
        <v>41340</v>
      </c>
      <c r="G651" s="20" t="s">
        <v>4</v>
      </c>
      <c r="H651" s="20" t="s">
        <v>26</v>
      </c>
      <c r="I651" s="22">
        <v>6</v>
      </c>
      <c r="J651" s="20" t="s">
        <v>5</v>
      </c>
      <c r="K651" s="20" t="s">
        <v>26</v>
      </c>
      <c r="L651" s="20" t="s">
        <v>27</v>
      </c>
      <c r="M651" s="23" t="s">
        <v>27</v>
      </c>
      <c r="N651" s="23" t="s">
        <v>7</v>
      </c>
      <c r="O651" s="23" t="s">
        <v>26</v>
      </c>
      <c r="P651" s="24">
        <v>10.6</v>
      </c>
      <c r="Q651" s="24">
        <v>18.8</v>
      </c>
      <c r="R651" s="24">
        <v>21.5</v>
      </c>
      <c r="S651" s="24">
        <v>197.93</v>
      </c>
      <c r="T651" s="24">
        <v>1.78</v>
      </c>
      <c r="U651" s="24">
        <v>1080</v>
      </c>
      <c r="V651" s="24">
        <v>1920</v>
      </c>
      <c r="W651" s="24">
        <v>2.0739999999999998</v>
      </c>
      <c r="X651" s="23" t="s">
        <v>47</v>
      </c>
      <c r="Y651" s="23" t="s">
        <v>47</v>
      </c>
      <c r="Z651" s="24">
        <v>10405</v>
      </c>
      <c r="AA651" s="24">
        <v>60</v>
      </c>
      <c r="AB651" s="24">
        <v>170</v>
      </c>
      <c r="AC651" s="24">
        <v>160</v>
      </c>
      <c r="AD651" s="23" t="s">
        <v>300</v>
      </c>
      <c r="AE651" s="23" t="s">
        <v>23</v>
      </c>
      <c r="AF651" s="23" t="s">
        <v>11</v>
      </c>
      <c r="AG651" s="23" t="s">
        <v>26</v>
      </c>
      <c r="AH651" s="23" t="s">
        <v>26</v>
      </c>
      <c r="AI651" s="23" t="s">
        <v>34</v>
      </c>
      <c r="AJ651" s="23" t="s">
        <v>11</v>
      </c>
      <c r="AK651" s="23" t="s">
        <v>23</v>
      </c>
      <c r="AL651" s="23" t="s">
        <v>111</v>
      </c>
      <c r="AM651" s="23" t="s">
        <v>14</v>
      </c>
      <c r="AN651" s="23" t="s">
        <v>14</v>
      </c>
      <c r="AO651" s="23" t="s">
        <v>14</v>
      </c>
      <c r="AP651" s="23" t="s">
        <v>14</v>
      </c>
      <c r="AQ651" s="23" t="s">
        <v>14</v>
      </c>
      <c r="AR651" s="23"/>
      <c r="AS651" s="23" t="s">
        <v>111</v>
      </c>
      <c r="AT651" s="23" t="s">
        <v>14</v>
      </c>
      <c r="AU651" s="23" t="s">
        <v>14</v>
      </c>
      <c r="AV651" s="25" t="s">
        <v>14</v>
      </c>
      <c r="AW651" s="25" t="s">
        <v>14</v>
      </c>
      <c r="AX651" s="26">
        <v>21.5</v>
      </c>
      <c r="AY651" s="26">
        <v>197.93</v>
      </c>
      <c r="AZ651" s="25" t="s">
        <v>14</v>
      </c>
      <c r="BA651" s="25" t="s">
        <v>14</v>
      </c>
      <c r="BB651" s="23" t="s">
        <v>14</v>
      </c>
      <c r="BC651" s="23" t="s">
        <v>15</v>
      </c>
      <c r="BD651" s="23" t="s">
        <v>14</v>
      </c>
      <c r="BE651" s="23" t="s">
        <v>11</v>
      </c>
      <c r="BF651" s="23" t="s">
        <v>55</v>
      </c>
      <c r="BG651" s="23" t="s">
        <v>11</v>
      </c>
      <c r="BH651" s="23" t="s">
        <v>17</v>
      </c>
      <c r="BI651" s="23" t="s">
        <v>14</v>
      </c>
      <c r="BJ651" s="23"/>
      <c r="BK651" s="23" t="s">
        <v>11</v>
      </c>
      <c r="BL651" s="23" t="s">
        <v>11</v>
      </c>
      <c r="BM651" s="23" t="s">
        <v>11</v>
      </c>
      <c r="BN651" s="23"/>
      <c r="BO651" s="24">
        <v>22.8</v>
      </c>
      <c r="BP651" s="24">
        <v>269</v>
      </c>
      <c r="BQ651" s="24">
        <v>250</v>
      </c>
      <c r="BR651" s="23"/>
      <c r="BS651" s="24">
        <v>200</v>
      </c>
      <c r="BT651" s="23"/>
      <c r="BU651" s="23"/>
      <c r="BV651" s="24">
        <v>18.190000000000001</v>
      </c>
      <c r="BW651" s="24">
        <v>0.28999999999999998</v>
      </c>
      <c r="BX651" s="23"/>
      <c r="BY651" s="24">
        <v>0.24</v>
      </c>
      <c r="BZ651" s="27">
        <v>0.28999999999999998</v>
      </c>
      <c r="CA651" s="27">
        <v>0.24</v>
      </c>
      <c r="CB651" s="25"/>
      <c r="CC651" s="25"/>
      <c r="CD651" s="28">
        <v>18.11</v>
      </c>
      <c r="CE651" s="28">
        <v>0.3</v>
      </c>
      <c r="CF651" s="25"/>
      <c r="CG651" s="28">
        <v>0.25</v>
      </c>
      <c r="CH651" s="28">
        <v>21.12</v>
      </c>
      <c r="CI651" s="28">
        <v>0.5</v>
      </c>
      <c r="CJ651" s="28">
        <v>0.5</v>
      </c>
      <c r="CK651" s="28">
        <v>0</v>
      </c>
      <c r="CL651" s="28">
        <v>0</v>
      </c>
      <c r="CM651" s="28">
        <v>0.5</v>
      </c>
      <c r="CN651" s="25"/>
      <c r="CO651" s="28">
        <v>0</v>
      </c>
      <c r="CP651" s="30" t="s">
        <v>5</v>
      </c>
      <c r="CQ651" s="8">
        <f t="shared" si="111"/>
        <v>10478.451977972009</v>
      </c>
      <c r="CR651" s="8">
        <f t="shared" si="112"/>
        <v>22</v>
      </c>
      <c r="CS651" s="8">
        <f t="shared" si="113"/>
        <v>2.5</v>
      </c>
      <c r="CT651" s="8">
        <f t="shared" si="114"/>
        <v>30</v>
      </c>
      <c r="CU651" s="8">
        <f t="shared" si="115"/>
        <v>200</v>
      </c>
      <c r="CV651" s="10">
        <f t="shared" si="116"/>
        <v>53243.17</v>
      </c>
      <c r="CW651" s="10">
        <f t="shared" si="119"/>
        <v>53.243169999999999</v>
      </c>
      <c r="CX651" s="8" t="str">
        <f t="shared" si="117"/>
        <v>No</v>
      </c>
      <c r="CY651" s="30" t="s">
        <v>11</v>
      </c>
      <c r="CZ651" s="30" t="s">
        <v>11</v>
      </c>
      <c r="DA651" s="31" t="s">
        <v>11</v>
      </c>
      <c r="DB651" s="31" t="s">
        <v>11</v>
      </c>
      <c r="DC651" s="8" t="str">
        <f t="shared" si="118"/>
        <v>No</v>
      </c>
      <c r="DD651" s="8" t="s">
        <v>11</v>
      </c>
      <c r="DE651" s="30" t="s">
        <v>11</v>
      </c>
      <c r="DF651" s="10">
        <f t="shared" si="120"/>
        <v>57.421800000000005</v>
      </c>
      <c r="DG651" s="9">
        <f>IF(S651&lt;Monitors!$H$4,(S651*Monitors!$I$4)+Monitors!$J$4,IF(S651&lt;Monitors!$H$5,(S651*Monitors!$I$5)+Monitors!$J$5,IF(S651&lt;Monitors!$H$6,(S651*Monitors!$I$6)+Monitors!$J$6,IF(S651&lt;Monitors!$H$7,(Monitors!$I$7*S651)+Monitors!$J$7,IF(S651&lt;Monitors!$H$8,(S651*Monitors!$I$8)+Monitors!$J$8,IF(S651&lt;Monitors!$H$9,(S651*Monitors!$I$9)+Monitors!$J$9,IF(S651&lt;Monitors!$H$10,(S651*Monitors!$I$10)+Monitors!$J$10,IF(S651&lt;Monitors!$H$11,(S651*Monitors!$I$11)+Monitors!$J$11,Monitors!$J$12))))))))</f>
        <v>37.896500000000003</v>
      </c>
      <c r="DH651" s="10">
        <f>$DF651-(Monitors!$B$4*'All Data'!$W651)</f>
        <v>44.708180000000006</v>
      </c>
      <c r="DI651" s="10">
        <f>IF($CX651="Yes",DH651-(Monitors!$E$4*(DG651+(Monitors!$B$4*'All Data'!$W651))),'All Data'!DH651)</f>
        <v>44.708180000000006</v>
      </c>
      <c r="DJ651" s="10">
        <f>IF(DD651="Yes",'All Data'!DI651-(DG651*Monitors!$C$4),'All Data'!DI651)</f>
        <v>44.708180000000006</v>
      </c>
      <c r="DK651" s="10">
        <f>IF($DE651="Yes",DJ651-(DG651*Monitors!$D$4),'All Data'!DJ651)</f>
        <v>44.708180000000006</v>
      </c>
      <c r="DL651" s="10">
        <f>IF($CZ651="Yes",DK651-Monitors!$C$7,'All Data'!DK651)</f>
        <v>44.708180000000006</v>
      </c>
      <c r="DM651" s="10">
        <f>IF($DA651="Yes",DL651-Monitors!$D$7,'All Data'!DL651)</f>
        <v>44.708180000000006</v>
      </c>
      <c r="DN651" s="10">
        <f>IF(DB651="Yes",DM651-((DG651+(W651*Monitors!$B$4))*Monitors!$F$4),'All Data'!DM651)</f>
        <v>44.708180000000006</v>
      </c>
      <c r="DO651" s="8" t="str">
        <f t="shared" si="121"/>
        <v>No</v>
      </c>
      <c r="DP651" s="10">
        <v>2.1297268000000003</v>
      </c>
      <c r="DQ651" s="10">
        <v>16.060273200000001</v>
      </c>
      <c r="DR651" s="10">
        <v>16.060273200000001</v>
      </c>
      <c r="DS651" s="9">
        <v>18.842724173903754</v>
      </c>
      <c r="DT651" s="9" t="s">
        <v>23</v>
      </c>
      <c r="DU651" s="14">
        <v>0</v>
      </c>
    </row>
    <row r="652" spans="1:125" ht="18" customHeight="1">
      <c r="A652" s="29">
        <v>651</v>
      </c>
      <c r="B652" s="29">
        <v>47</v>
      </c>
      <c r="C652" s="29">
        <v>82</v>
      </c>
      <c r="D652" s="21">
        <v>41333</v>
      </c>
      <c r="E652" s="21">
        <v>41340</v>
      </c>
      <c r="F652" s="21">
        <v>42124</v>
      </c>
      <c r="G652" s="20" t="s">
        <v>4</v>
      </c>
      <c r="H652" s="20"/>
      <c r="I652" s="22">
        <v>6</v>
      </c>
      <c r="J652" s="20" t="s">
        <v>5</v>
      </c>
      <c r="K652" s="20"/>
      <c r="L652" s="20" t="s">
        <v>27</v>
      </c>
      <c r="M652" s="23" t="s">
        <v>27</v>
      </c>
      <c r="N652" s="23" t="s">
        <v>7</v>
      </c>
      <c r="O652" s="23"/>
      <c r="P652" s="24">
        <v>10.6</v>
      </c>
      <c r="Q652" s="24">
        <v>18.8</v>
      </c>
      <c r="R652" s="24">
        <v>21.5</v>
      </c>
      <c r="S652" s="24">
        <v>197.93</v>
      </c>
      <c r="T652" s="24">
        <v>1.78</v>
      </c>
      <c r="U652" s="24">
        <v>1080</v>
      </c>
      <c r="V652" s="24">
        <v>1920</v>
      </c>
      <c r="W652" s="24">
        <v>2.0739999999999998</v>
      </c>
      <c r="X652" s="23" t="s">
        <v>47</v>
      </c>
      <c r="Y652" s="23" t="s">
        <v>47</v>
      </c>
      <c r="Z652" s="24">
        <v>10469</v>
      </c>
      <c r="AA652" s="24">
        <v>60</v>
      </c>
      <c r="AB652" s="24">
        <v>90</v>
      </c>
      <c r="AC652" s="24">
        <v>65</v>
      </c>
      <c r="AD652" s="23" t="s">
        <v>10</v>
      </c>
      <c r="AE652" s="23" t="s">
        <v>11</v>
      </c>
      <c r="AF652" s="23" t="s">
        <v>11</v>
      </c>
      <c r="AG652" s="23"/>
      <c r="AH652" s="23"/>
      <c r="AI652" s="23" t="s">
        <v>12</v>
      </c>
      <c r="AJ652" s="23" t="s">
        <v>11</v>
      </c>
      <c r="AK652" s="23" t="s">
        <v>23</v>
      </c>
      <c r="AL652" s="23" t="s">
        <v>51</v>
      </c>
      <c r="AM652" s="23"/>
      <c r="AN652" s="23" t="s">
        <v>14</v>
      </c>
      <c r="AO652" s="23"/>
      <c r="AP652" s="23" t="s">
        <v>14</v>
      </c>
      <c r="AQ652" s="23"/>
      <c r="AR652" s="23"/>
      <c r="AS652" s="23" t="s">
        <v>51</v>
      </c>
      <c r="AT652" s="23"/>
      <c r="AU652" s="23" t="s">
        <v>14</v>
      </c>
      <c r="AV652" s="25"/>
      <c r="AW652" s="25"/>
      <c r="AX652" s="26">
        <v>21.5</v>
      </c>
      <c r="AY652" s="26">
        <v>197.93</v>
      </c>
      <c r="AZ652" s="25" t="s">
        <v>14</v>
      </c>
      <c r="BA652" s="25" t="s">
        <v>14</v>
      </c>
      <c r="BB652" s="23"/>
      <c r="BC652" s="23" t="s">
        <v>15</v>
      </c>
      <c r="BD652" s="23"/>
      <c r="BE652" s="23" t="s">
        <v>11</v>
      </c>
      <c r="BF652" s="23" t="s">
        <v>403</v>
      </c>
      <c r="BG652" s="23" t="s">
        <v>11</v>
      </c>
      <c r="BH652" s="23" t="s">
        <v>17</v>
      </c>
      <c r="BI652" s="23"/>
      <c r="BJ652" s="23" t="s">
        <v>18</v>
      </c>
      <c r="BK652" s="23" t="s">
        <v>11</v>
      </c>
      <c r="BL652" s="23" t="s">
        <v>11</v>
      </c>
      <c r="BM652" s="23"/>
      <c r="BN652" s="23"/>
      <c r="BO652" s="24">
        <v>20</v>
      </c>
      <c r="BP652" s="24">
        <v>250</v>
      </c>
      <c r="BQ652" s="24">
        <v>250</v>
      </c>
      <c r="BR652" s="24">
        <v>200</v>
      </c>
      <c r="BS652" s="24">
        <v>200</v>
      </c>
      <c r="BT652" s="23"/>
      <c r="BU652" s="23"/>
      <c r="BV652" s="24">
        <v>18.190000000000001</v>
      </c>
      <c r="BW652" s="24">
        <v>0.28999999999999998</v>
      </c>
      <c r="BX652" s="23"/>
      <c r="BY652" s="24">
        <v>0.24</v>
      </c>
      <c r="BZ652" s="27">
        <v>0.28999999999999998</v>
      </c>
      <c r="CA652" s="27">
        <v>0.24</v>
      </c>
      <c r="CB652" s="25"/>
      <c r="CC652" s="25"/>
      <c r="CD652" s="28">
        <v>18.190000000000001</v>
      </c>
      <c r="CE652" s="28">
        <v>0.28999999999999998</v>
      </c>
      <c r="CF652" s="25"/>
      <c r="CG652" s="28">
        <v>0.24</v>
      </c>
      <c r="CH652" s="28">
        <v>21.1</v>
      </c>
      <c r="CI652" s="28">
        <v>0.5</v>
      </c>
      <c r="CJ652" s="28">
        <v>0.5</v>
      </c>
      <c r="CK652" s="25"/>
      <c r="CL652" s="25"/>
      <c r="CM652" s="28">
        <v>0.5</v>
      </c>
      <c r="CN652" s="25"/>
      <c r="CO652" s="28">
        <v>0</v>
      </c>
      <c r="CP652" s="30" t="s">
        <v>5</v>
      </c>
      <c r="CQ652" s="8">
        <f t="shared" si="111"/>
        <v>10478.451977972009</v>
      </c>
      <c r="CR652" s="8">
        <f t="shared" si="112"/>
        <v>22</v>
      </c>
      <c r="CS652" s="8">
        <f t="shared" si="113"/>
        <v>2.5</v>
      </c>
      <c r="CT652" s="8">
        <f t="shared" si="114"/>
        <v>30</v>
      </c>
      <c r="CU652" s="8">
        <f t="shared" si="115"/>
        <v>200</v>
      </c>
      <c r="CV652" s="10">
        <f t="shared" si="116"/>
        <v>49482.5</v>
      </c>
      <c r="CW652" s="10">
        <f t="shared" si="119"/>
        <v>49.482500000000002</v>
      </c>
      <c r="CX652" s="8" t="str">
        <f t="shared" si="117"/>
        <v>No</v>
      </c>
      <c r="CY652" s="30" t="s">
        <v>11</v>
      </c>
      <c r="CZ652" s="30" t="s">
        <v>11</v>
      </c>
      <c r="DA652" s="31" t="s">
        <v>11</v>
      </c>
      <c r="DB652" s="31" t="s">
        <v>11</v>
      </c>
      <c r="DC652" s="8" t="str">
        <f t="shared" si="118"/>
        <v>No</v>
      </c>
      <c r="DD652" s="8" t="s">
        <v>11</v>
      </c>
      <c r="DE652" s="30" t="s">
        <v>11</v>
      </c>
      <c r="DF652" s="10">
        <f t="shared" si="120"/>
        <v>57.421800000000005</v>
      </c>
      <c r="DG652" s="9">
        <f>IF(S652&lt;Monitors!$H$4,(S652*Monitors!$I$4)+Monitors!$J$4,IF(S652&lt;Monitors!$H$5,(S652*Monitors!$I$5)+Monitors!$J$5,IF(S652&lt;Monitors!$H$6,(S652*Monitors!$I$6)+Monitors!$J$6,IF(S652&lt;Monitors!$H$7,(Monitors!$I$7*S652)+Monitors!$J$7,IF(S652&lt;Monitors!$H$8,(S652*Monitors!$I$8)+Monitors!$J$8,IF(S652&lt;Monitors!$H$9,(S652*Monitors!$I$9)+Monitors!$J$9,IF(S652&lt;Monitors!$H$10,(S652*Monitors!$I$10)+Monitors!$J$10,IF(S652&lt;Monitors!$H$11,(S652*Monitors!$I$11)+Monitors!$J$11,Monitors!$J$12))))))))</f>
        <v>37.896500000000003</v>
      </c>
      <c r="DH652" s="10">
        <f>$DF652-(Monitors!$B$4*'All Data'!$W652)</f>
        <v>44.708180000000006</v>
      </c>
      <c r="DI652" s="10">
        <f>IF($CX652="Yes",DH652-(Monitors!$E$4*(DG652+(Monitors!$B$4*'All Data'!$W652))),'All Data'!DH652)</f>
        <v>44.708180000000006</v>
      </c>
      <c r="DJ652" s="10">
        <f>IF(DD652="Yes",'All Data'!DI652-(DG652*Monitors!$C$4),'All Data'!DI652)</f>
        <v>44.708180000000006</v>
      </c>
      <c r="DK652" s="10">
        <f>IF($DE652="Yes",DJ652-(DG652*Monitors!$D$4),'All Data'!DJ652)</f>
        <v>44.708180000000006</v>
      </c>
      <c r="DL652" s="10">
        <f>IF($CZ652="Yes",DK652-Monitors!$C$7,'All Data'!DK652)</f>
        <v>44.708180000000006</v>
      </c>
      <c r="DM652" s="10">
        <f>IF($DA652="Yes",DL652-Monitors!$D$7,'All Data'!DL652)</f>
        <v>44.708180000000006</v>
      </c>
      <c r="DN652" s="10">
        <f>IF(DB652="Yes",DM652-((DG652+(W652*Monitors!$B$4))*Monitors!$F$4),'All Data'!DM652)</f>
        <v>44.708180000000006</v>
      </c>
      <c r="DO652" s="8" t="str">
        <f t="shared" si="121"/>
        <v>No</v>
      </c>
      <c r="DP652" s="10">
        <v>1.9793000000000001</v>
      </c>
      <c r="DQ652" s="10">
        <v>16.210700000000003</v>
      </c>
      <c r="DR652" s="10">
        <v>16.210700000000003</v>
      </c>
      <c r="DS652" s="9">
        <v>18.842724173903754</v>
      </c>
      <c r="DT652" s="9" t="s">
        <v>23</v>
      </c>
      <c r="DU652" s="14">
        <v>0</v>
      </c>
    </row>
    <row r="653" spans="1:125" ht="18" customHeight="1">
      <c r="A653" s="29">
        <v>652</v>
      </c>
      <c r="B653" s="29">
        <v>4</v>
      </c>
      <c r="C653" s="29">
        <v>635</v>
      </c>
      <c r="D653" s="21">
        <v>41784</v>
      </c>
      <c r="E653" s="21">
        <v>41765</v>
      </c>
      <c r="F653" s="21">
        <v>41772</v>
      </c>
      <c r="G653" s="20" t="s">
        <v>4</v>
      </c>
      <c r="H653" s="20" t="s">
        <v>26</v>
      </c>
      <c r="I653" s="22">
        <v>6</v>
      </c>
      <c r="J653" s="20" t="s">
        <v>5</v>
      </c>
      <c r="K653" s="20" t="s">
        <v>26</v>
      </c>
      <c r="L653" s="20" t="s">
        <v>6</v>
      </c>
      <c r="M653" s="23" t="s">
        <v>26</v>
      </c>
      <c r="N653" s="23" t="s">
        <v>7</v>
      </c>
      <c r="O653" s="23" t="s">
        <v>26</v>
      </c>
      <c r="P653" s="24">
        <v>13.2</v>
      </c>
      <c r="Q653" s="24">
        <v>23.5</v>
      </c>
      <c r="R653" s="24">
        <v>27</v>
      </c>
      <c r="S653" s="24">
        <v>311.67</v>
      </c>
      <c r="T653" s="24">
        <v>1.78</v>
      </c>
      <c r="U653" s="24">
        <v>1080</v>
      </c>
      <c r="V653" s="24">
        <v>1920</v>
      </c>
      <c r="W653" s="24">
        <v>2.0739999999999998</v>
      </c>
      <c r="X653" s="23" t="s">
        <v>47</v>
      </c>
      <c r="Y653" s="23" t="s">
        <v>47</v>
      </c>
      <c r="Z653" s="24">
        <v>6653</v>
      </c>
      <c r="AA653" s="24">
        <v>60</v>
      </c>
      <c r="AB653" s="24">
        <v>178</v>
      </c>
      <c r="AC653" s="24">
        <v>178</v>
      </c>
      <c r="AD653" s="23" t="s">
        <v>400</v>
      </c>
      <c r="AE653" s="23" t="s">
        <v>23</v>
      </c>
      <c r="AF653" s="23" t="s">
        <v>11</v>
      </c>
      <c r="AG653" s="23" t="s">
        <v>26</v>
      </c>
      <c r="AH653" s="23" t="s">
        <v>26</v>
      </c>
      <c r="AI653" s="23" t="s">
        <v>12</v>
      </c>
      <c r="AJ653" s="23" t="s">
        <v>11</v>
      </c>
      <c r="AK653" s="23" t="s">
        <v>23</v>
      </c>
      <c r="AL653" s="23" t="s">
        <v>78</v>
      </c>
      <c r="AM653" s="23" t="s">
        <v>14</v>
      </c>
      <c r="AN653" s="23" t="s">
        <v>14</v>
      </c>
      <c r="AO653" s="23" t="s">
        <v>14</v>
      </c>
      <c r="AP653" s="23" t="s">
        <v>14</v>
      </c>
      <c r="AQ653" s="23" t="s">
        <v>14</v>
      </c>
      <c r="AR653" s="23"/>
      <c r="AS653" s="23" t="s">
        <v>78</v>
      </c>
      <c r="AT653" s="23" t="s">
        <v>14</v>
      </c>
      <c r="AU653" s="23" t="s">
        <v>14</v>
      </c>
      <c r="AV653" s="25" t="s">
        <v>14</v>
      </c>
      <c r="AW653" s="25" t="s">
        <v>14</v>
      </c>
      <c r="AX653" s="26">
        <v>27</v>
      </c>
      <c r="AY653" s="26">
        <v>311.67</v>
      </c>
      <c r="AZ653" s="25" t="s">
        <v>14</v>
      </c>
      <c r="BA653" s="25" t="s">
        <v>14</v>
      </c>
      <c r="BB653" s="23" t="s">
        <v>14</v>
      </c>
      <c r="BC653" s="23" t="s">
        <v>15</v>
      </c>
      <c r="BD653" s="23" t="s">
        <v>26</v>
      </c>
      <c r="BE653" s="23" t="s">
        <v>11</v>
      </c>
      <c r="BF653" s="23" t="s">
        <v>423</v>
      </c>
      <c r="BG653" s="23" t="s">
        <v>11</v>
      </c>
      <c r="BH653" s="23" t="s">
        <v>17</v>
      </c>
      <c r="BI653" s="23" t="s">
        <v>14</v>
      </c>
      <c r="BJ653" s="23"/>
      <c r="BK653" s="23" t="s">
        <v>11</v>
      </c>
      <c r="BL653" s="23" t="s">
        <v>11</v>
      </c>
      <c r="BM653" s="23" t="s">
        <v>11</v>
      </c>
      <c r="BN653" s="23"/>
      <c r="BO653" s="24">
        <v>0.2</v>
      </c>
      <c r="BP653" s="24">
        <v>314.60000000000002</v>
      </c>
      <c r="BQ653" s="24">
        <v>300</v>
      </c>
      <c r="BR653" s="24">
        <v>231.1</v>
      </c>
      <c r="BS653" s="24">
        <v>200</v>
      </c>
      <c r="BT653" s="23"/>
      <c r="BU653" s="23"/>
      <c r="BV653" s="24">
        <v>18.2</v>
      </c>
      <c r="BW653" s="24">
        <v>0.15</v>
      </c>
      <c r="BX653" s="23"/>
      <c r="BY653" s="24">
        <v>0.12</v>
      </c>
      <c r="BZ653" s="27">
        <v>0.15</v>
      </c>
      <c r="CA653" s="27">
        <v>0.12</v>
      </c>
      <c r="CB653" s="25"/>
      <c r="CC653" s="25"/>
      <c r="CD653" s="28">
        <v>18.5</v>
      </c>
      <c r="CE653" s="28">
        <v>0.22</v>
      </c>
      <c r="CF653" s="25"/>
      <c r="CG653" s="28">
        <v>0.16</v>
      </c>
      <c r="CH653" s="28">
        <v>29.11</v>
      </c>
      <c r="CI653" s="28">
        <v>0.5</v>
      </c>
      <c r="CJ653" s="28">
        <v>0.5</v>
      </c>
      <c r="CK653" s="28">
        <v>0</v>
      </c>
      <c r="CL653" s="28">
        <v>0</v>
      </c>
      <c r="CM653" s="28">
        <v>0.55000000000000004</v>
      </c>
      <c r="CN653" s="25"/>
      <c r="CO653" s="28">
        <v>0</v>
      </c>
      <c r="CP653" s="30" t="s">
        <v>5</v>
      </c>
      <c r="CQ653" s="8">
        <f t="shared" si="111"/>
        <v>6654.4742836974992</v>
      </c>
      <c r="CR653" s="8">
        <f t="shared" si="112"/>
        <v>28</v>
      </c>
      <c r="CS653" s="8">
        <f t="shared" si="113"/>
        <v>2.5</v>
      </c>
      <c r="CT653" s="8">
        <f t="shared" si="114"/>
        <v>30</v>
      </c>
      <c r="CU653" s="8">
        <f t="shared" si="115"/>
        <v>300</v>
      </c>
      <c r="CV653" s="10">
        <f t="shared" si="116"/>
        <v>98051.382000000012</v>
      </c>
      <c r="CW653" s="10">
        <f t="shared" si="119"/>
        <v>98.051382000000018</v>
      </c>
      <c r="CX653" s="8" t="str">
        <f t="shared" si="117"/>
        <v>No</v>
      </c>
      <c r="CY653" s="30" t="s">
        <v>11</v>
      </c>
      <c r="CZ653" s="30" t="s">
        <v>11</v>
      </c>
      <c r="DA653" s="31" t="s">
        <v>11</v>
      </c>
      <c r="DB653" s="31" t="s">
        <v>11</v>
      </c>
      <c r="DC653" s="8" t="str">
        <f t="shared" si="118"/>
        <v>No</v>
      </c>
      <c r="DD653" s="8" t="s">
        <v>11</v>
      </c>
      <c r="DE653" s="30" t="s">
        <v>11</v>
      </c>
      <c r="DF653" s="10">
        <f t="shared" si="120"/>
        <v>56.655299999999997</v>
      </c>
      <c r="DG653" s="9">
        <f>IF(S653&lt;Monitors!$H$4,(S653*Monitors!$I$4)+Monitors!$J$4,IF(S653&lt;Monitors!$H$5,(S653*Monitors!$I$5)+Monitors!$J$5,IF(S653&lt;Monitors!$H$6,(S653*Monitors!$I$6)+Monitors!$J$6,IF(S653&lt;Monitors!$H$7,(Monitors!$I$7*S653)+Monitors!$J$7,IF(S653&lt;Monitors!$H$8,(S653*Monitors!$I$8)+Monitors!$J$8,IF(S653&lt;Monitors!$H$9,(S653*Monitors!$I$9)+Monitors!$J$9,IF(S653&lt;Monitors!$H$10,(S653*Monitors!$I$10)+Monitors!$J$10,IF(S653&lt;Monitors!$H$11,(S653*Monitors!$I$11)+Monitors!$J$11,Monitors!$J$12))))))))</f>
        <v>51.334000000000003</v>
      </c>
      <c r="DH653" s="10">
        <f>$DF653-(Monitors!$B$4*'All Data'!$W653)</f>
        <v>43.941679999999998</v>
      </c>
      <c r="DI653" s="10">
        <f>IF($CX653="Yes",DH653-(Monitors!$E$4*(DG653+(Monitors!$B$4*'All Data'!$W653))),'All Data'!DH653)</f>
        <v>43.941679999999998</v>
      </c>
      <c r="DJ653" s="10">
        <f>IF(DD653="Yes",'All Data'!DI653-(DG653*Monitors!$C$4),'All Data'!DI653)</f>
        <v>43.941679999999998</v>
      </c>
      <c r="DK653" s="10">
        <f>IF($DE653="Yes",DJ653-(DG653*Monitors!$D$4),'All Data'!DJ653)</f>
        <v>43.941679999999998</v>
      </c>
      <c r="DL653" s="10">
        <f>IF($CZ653="Yes",DK653-Monitors!$C$7,'All Data'!DK653)</f>
        <v>43.941679999999998</v>
      </c>
      <c r="DM653" s="10">
        <f>IF($DA653="Yes",DL653-Monitors!$D$7,'All Data'!DL653)</f>
        <v>43.941679999999998</v>
      </c>
      <c r="DN653" s="10">
        <f>IF(DB653="Yes",DM653-((DG653+(W653*Monitors!$B$4))*Monitors!$F$4),'All Data'!DM653)</f>
        <v>43.941679999999998</v>
      </c>
      <c r="DO653" s="8" t="str">
        <f t="shared" si="121"/>
        <v>Yes</v>
      </c>
      <c r="DP653" s="10">
        <v>3.9220552800000008</v>
      </c>
      <c r="DQ653" s="10">
        <v>14.277944719999999</v>
      </c>
      <c r="DR653" s="10">
        <v>14.277944719999999</v>
      </c>
      <c r="DS653" s="9">
        <v>29.411715392087416</v>
      </c>
      <c r="DT653" s="9" t="s">
        <v>23</v>
      </c>
      <c r="DU653" s="14">
        <v>0</v>
      </c>
    </row>
    <row r="654" spans="1:125" ht="18" customHeight="1">
      <c r="A654" s="29">
        <v>653</v>
      </c>
      <c r="B654" s="29">
        <v>19</v>
      </c>
      <c r="C654" s="29">
        <v>876</v>
      </c>
      <c r="D654" s="21">
        <v>41791</v>
      </c>
      <c r="E654" s="21">
        <v>41771</v>
      </c>
      <c r="F654" s="21">
        <v>41807</v>
      </c>
      <c r="G654" s="20" t="s">
        <v>4</v>
      </c>
      <c r="H654" s="20" t="s">
        <v>424</v>
      </c>
      <c r="I654" s="22">
        <v>6</v>
      </c>
      <c r="J654" s="20" t="s">
        <v>5</v>
      </c>
      <c r="K654" s="20"/>
      <c r="L654" s="20" t="s">
        <v>6</v>
      </c>
      <c r="M654" s="23"/>
      <c r="N654" s="23" t="s">
        <v>7</v>
      </c>
      <c r="O654" s="23"/>
      <c r="P654" s="24">
        <v>11</v>
      </c>
      <c r="Q654" s="24">
        <v>19</v>
      </c>
      <c r="R654" s="24">
        <v>22</v>
      </c>
      <c r="S654" s="24">
        <v>198</v>
      </c>
      <c r="T654" s="24">
        <v>1.78</v>
      </c>
      <c r="U654" s="24">
        <v>1080</v>
      </c>
      <c r="V654" s="24">
        <v>1920</v>
      </c>
      <c r="W654" s="24">
        <v>2.0739999999999998</v>
      </c>
      <c r="X654" s="23" t="s">
        <v>47</v>
      </c>
      <c r="Y654" s="23" t="s">
        <v>47</v>
      </c>
      <c r="Z654" s="24">
        <v>205</v>
      </c>
      <c r="AA654" s="24">
        <v>60</v>
      </c>
      <c r="AB654" s="24">
        <v>170</v>
      </c>
      <c r="AC654" s="24">
        <v>160</v>
      </c>
      <c r="AD654" s="23" t="s">
        <v>10</v>
      </c>
      <c r="AE654" s="23" t="s">
        <v>11</v>
      </c>
      <c r="AF654" s="23" t="s">
        <v>11</v>
      </c>
      <c r="AG654" s="23"/>
      <c r="AH654" s="23"/>
      <c r="AI654" s="23" t="s">
        <v>57</v>
      </c>
      <c r="AJ654" s="23" t="s">
        <v>11</v>
      </c>
      <c r="AK654" s="23" t="s">
        <v>11</v>
      </c>
      <c r="AL654" s="23" t="s">
        <v>35</v>
      </c>
      <c r="AM654" s="23"/>
      <c r="AN654" s="23" t="s">
        <v>14</v>
      </c>
      <c r="AO654" s="23"/>
      <c r="AP654" s="23" t="s">
        <v>14</v>
      </c>
      <c r="AQ654" s="23"/>
      <c r="AR654" s="23"/>
      <c r="AS654" s="23" t="s">
        <v>35</v>
      </c>
      <c r="AT654" s="23"/>
      <c r="AU654" s="23" t="s">
        <v>14</v>
      </c>
      <c r="AV654" s="25"/>
      <c r="AW654" s="25"/>
      <c r="AX654" s="26">
        <v>22</v>
      </c>
      <c r="AY654" s="26">
        <v>198</v>
      </c>
      <c r="AZ654" s="25" t="s">
        <v>14</v>
      </c>
      <c r="BA654" s="25" t="s">
        <v>14</v>
      </c>
      <c r="BB654" s="23"/>
      <c r="BC654" s="23" t="s">
        <v>24</v>
      </c>
      <c r="BD654" s="23" t="s">
        <v>79</v>
      </c>
      <c r="BE654" s="23" t="s">
        <v>11</v>
      </c>
      <c r="BF654" s="23" t="s">
        <v>338</v>
      </c>
      <c r="BG654" s="23" t="s">
        <v>11</v>
      </c>
      <c r="BH654" s="23" t="s">
        <v>17</v>
      </c>
      <c r="BI654" s="23"/>
      <c r="BJ654" s="23" t="s">
        <v>157</v>
      </c>
      <c r="BK654" s="23" t="s">
        <v>11</v>
      </c>
      <c r="BL654" s="23" t="s">
        <v>11</v>
      </c>
      <c r="BM654" s="23"/>
      <c r="BN654" s="23"/>
      <c r="BO654" s="24">
        <v>2</v>
      </c>
      <c r="BP654" s="24">
        <v>240</v>
      </c>
      <c r="BQ654" s="24">
        <v>250</v>
      </c>
      <c r="BR654" s="24">
        <v>163</v>
      </c>
      <c r="BS654" s="24">
        <v>201</v>
      </c>
      <c r="BT654" s="23"/>
      <c r="BU654" s="23" t="s">
        <v>20</v>
      </c>
      <c r="BV654" s="24">
        <v>18.2</v>
      </c>
      <c r="BW654" s="24">
        <v>0.3</v>
      </c>
      <c r="BX654" s="24">
        <v>0</v>
      </c>
      <c r="BY654" s="24">
        <v>0.21</v>
      </c>
      <c r="BZ654" s="27">
        <v>0.3</v>
      </c>
      <c r="CA654" s="27">
        <v>0.21</v>
      </c>
      <c r="CB654" s="25"/>
      <c r="CC654" s="25" t="s">
        <v>20</v>
      </c>
      <c r="CD654" s="28">
        <v>18.2</v>
      </c>
      <c r="CE654" s="28">
        <v>0.3</v>
      </c>
      <c r="CF654" s="28">
        <v>0</v>
      </c>
      <c r="CG654" s="28">
        <v>0.21</v>
      </c>
      <c r="CH654" s="28">
        <v>21.1</v>
      </c>
      <c r="CI654" s="28">
        <v>0.5</v>
      </c>
      <c r="CJ654" s="28">
        <v>0.5</v>
      </c>
      <c r="CK654" s="25"/>
      <c r="CL654" s="25"/>
      <c r="CM654" s="28">
        <v>0.49</v>
      </c>
      <c r="CN654" s="25"/>
      <c r="CO654" s="28">
        <v>0</v>
      </c>
      <c r="CP654" s="30" t="s">
        <v>5</v>
      </c>
      <c r="CQ654" s="8">
        <f t="shared" si="111"/>
        <v>10474.747474747473</v>
      </c>
      <c r="CR654" s="8">
        <f t="shared" si="112"/>
        <v>24</v>
      </c>
      <c r="CS654" s="8">
        <f t="shared" si="113"/>
        <v>2.5</v>
      </c>
      <c r="CT654" s="8">
        <f t="shared" si="114"/>
        <v>30</v>
      </c>
      <c r="CU654" s="8">
        <f t="shared" si="115"/>
        <v>200</v>
      </c>
      <c r="CV654" s="10">
        <f t="shared" si="116"/>
        <v>47520</v>
      </c>
      <c r="CW654" s="10">
        <f t="shared" si="119"/>
        <v>47.52</v>
      </c>
      <c r="CX654" s="8" t="str">
        <f t="shared" si="117"/>
        <v>No</v>
      </c>
      <c r="CY654" s="30" t="s">
        <v>11</v>
      </c>
      <c r="CZ654" s="30" t="s">
        <v>11</v>
      </c>
      <c r="DA654" s="31" t="s">
        <v>11</v>
      </c>
      <c r="DB654" s="31" t="s">
        <v>11</v>
      </c>
      <c r="DC654" s="8" t="str">
        <f t="shared" si="118"/>
        <v>No</v>
      </c>
      <c r="DD654" s="8" t="s">
        <v>11</v>
      </c>
      <c r="DE654" s="30" t="s">
        <v>11</v>
      </c>
      <c r="DF654" s="10">
        <f t="shared" si="120"/>
        <v>57.509399999999992</v>
      </c>
      <c r="DG654" s="9">
        <f>IF(S654&lt;Monitors!$H$4,(S654*Monitors!$I$4)+Monitors!$J$4,IF(S654&lt;Monitors!$H$5,(S654*Monitors!$I$5)+Monitors!$J$5,IF(S654&lt;Monitors!$H$6,(S654*Monitors!$I$6)+Monitors!$J$6,IF(S654&lt;Monitors!$H$7,(Monitors!$I$7*S654)+Monitors!$J$7,IF(S654&lt;Monitors!$H$8,(S654*Monitors!$I$8)+Monitors!$J$8,IF(S654&lt;Monitors!$H$9,(S654*Monitors!$I$9)+Monitors!$J$9,IF(S654&lt;Monitors!$H$10,(S654*Monitors!$I$10)+Monitors!$J$10,IF(S654&lt;Monitors!$H$11,(S654*Monitors!$I$11)+Monitors!$J$11,Monitors!$J$12))))))))</f>
        <v>37.9</v>
      </c>
      <c r="DH654" s="10">
        <f>$DF654-(Monitors!$B$4*'All Data'!$W654)</f>
        <v>44.795779999999993</v>
      </c>
      <c r="DI654" s="10">
        <f>IF($CX654="Yes",DH654-(Monitors!$E$4*(DG654+(Monitors!$B$4*'All Data'!$W654))),'All Data'!DH654)</f>
        <v>44.795779999999993</v>
      </c>
      <c r="DJ654" s="10">
        <f>IF(DD654="Yes",'All Data'!DI654-(DG654*Monitors!$C$4),'All Data'!DI654)</f>
        <v>44.795779999999993</v>
      </c>
      <c r="DK654" s="10">
        <f>IF($DE654="Yes",DJ654-(DG654*Monitors!$D$4),'All Data'!DJ654)</f>
        <v>44.795779999999993</v>
      </c>
      <c r="DL654" s="10">
        <f>IF($CZ654="Yes",DK654-Monitors!$C$7,'All Data'!DK654)</f>
        <v>44.795779999999993</v>
      </c>
      <c r="DM654" s="10">
        <f>IF($DA654="Yes",DL654-Monitors!$D$7,'All Data'!DL654)</f>
        <v>44.795779999999993</v>
      </c>
      <c r="DN654" s="10">
        <f>IF(DB654="Yes",DM654-((DG654+(W654*Monitors!$B$4))*Monitors!$F$4),'All Data'!DM654)</f>
        <v>44.795779999999993</v>
      </c>
      <c r="DO654" s="8" t="str">
        <f t="shared" si="121"/>
        <v>No</v>
      </c>
      <c r="DP654" s="10">
        <v>1.9008</v>
      </c>
      <c r="DQ654" s="10">
        <v>16.299199999999999</v>
      </c>
      <c r="DR654" s="10">
        <v>16.299199999999999</v>
      </c>
      <c r="DS654" s="9">
        <v>18.849310517355313</v>
      </c>
      <c r="DT654" s="9" t="s">
        <v>23</v>
      </c>
      <c r="DU654" s="14">
        <v>0</v>
      </c>
    </row>
    <row r="655" spans="1:125" ht="18" customHeight="1">
      <c r="A655" s="29">
        <v>654</v>
      </c>
      <c r="B655" s="29">
        <v>19</v>
      </c>
      <c r="C655" s="29">
        <v>1180</v>
      </c>
      <c r="D655" s="21">
        <v>42027</v>
      </c>
      <c r="E655" s="21">
        <v>41978</v>
      </c>
      <c r="F655" s="21">
        <v>41996</v>
      </c>
      <c r="G655" s="20" t="s">
        <v>4</v>
      </c>
      <c r="H655" s="20" t="s">
        <v>26</v>
      </c>
      <c r="I655" s="22">
        <v>6</v>
      </c>
      <c r="J655" s="20" t="s">
        <v>5</v>
      </c>
      <c r="K655" s="20" t="s">
        <v>26</v>
      </c>
      <c r="L655" s="20" t="s">
        <v>27</v>
      </c>
      <c r="M655" s="23" t="s">
        <v>27</v>
      </c>
      <c r="N655" s="23" t="s">
        <v>7</v>
      </c>
      <c r="O655" s="23" t="s">
        <v>26</v>
      </c>
      <c r="P655" s="24">
        <v>10.5</v>
      </c>
      <c r="Q655" s="24">
        <v>18.7</v>
      </c>
      <c r="R655" s="24">
        <v>21.5</v>
      </c>
      <c r="S655" s="24">
        <v>197.52</v>
      </c>
      <c r="T655" s="24">
        <v>1.78</v>
      </c>
      <c r="U655" s="24">
        <v>1080</v>
      </c>
      <c r="V655" s="24">
        <v>1920</v>
      </c>
      <c r="W655" s="24">
        <v>2.0739999999999998</v>
      </c>
      <c r="X655" s="23" t="s">
        <v>47</v>
      </c>
      <c r="Y655" s="23" t="s">
        <v>47</v>
      </c>
      <c r="Z655" s="24">
        <v>10498</v>
      </c>
      <c r="AA655" s="24">
        <v>60</v>
      </c>
      <c r="AB655" s="24">
        <v>178</v>
      </c>
      <c r="AC655" s="24">
        <v>178</v>
      </c>
      <c r="AD655" s="23" t="s">
        <v>28</v>
      </c>
      <c r="AE655" s="23" t="s">
        <v>23</v>
      </c>
      <c r="AF655" s="23" t="s">
        <v>11</v>
      </c>
      <c r="AG655" s="23" t="s">
        <v>26</v>
      </c>
      <c r="AH655" s="23" t="s">
        <v>26</v>
      </c>
      <c r="AI655" s="23" t="s">
        <v>12</v>
      </c>
      <c r="AJ655" s="23" t="s">
        <v>11</v>
      </c>
      <c r="AK655" s="23" t="s">
        <v>23</v>
      </c>
      <c r="AL655" s="23" t="s">
        <v>276</v>
      </c>
      <c r="AM655" s="23" t="s">
        <v>26</v>
      </c>
      <c r="AN655" s="23" t="s">
        <v>72</v>
      </c>
      <c r="AO655" s="23" t="s">
        <v>26</v>
      </c>
      <c r="AP655" s="23" t="s">
        <v>14</v>
      </c>
      <c r="AQ655" s="23" t="s">
        <v>26</v>
      </c>
      <c r="AR655" s="23"/>
      <c r="AS655" s="23" t="s">
        <v>276</v>
      </c>
      <c r="AT655" s="23" t="s">
        <v>26</v>
      </c>
      <c r="AU655" s="23" t="s">
        <v>63</v>
      </c>
      <c r="AV655" s="25" t="s">
        <v>26</v>
      </c>
      <c r="AW655" s="25" t="s">
        <v>26</v>
      </c>
      <c r="AX655" s="26">
        <v>21.5</v>
      </c>
      <c r="AY655" s="26">
        <v>197.52</v>
      </c>
      <c r="AZ655" s="25" t="s">
        <v>72</v>
      </c>
      <c r="BA655" s="25" t="s">
        <v>63</v>
      </c>
      <c r="BB655" s="23" t="s">
        <v>26</v>
      </c>
      <c r="BC655" s="23" t="s">
        <v>15</v>
      </c>
      <c r="BD655" s="23" t="s">
        <v>26</v>
      </c>
      <c r="BE655" s="23" t="s">
        <v>11</v>
      </c>
      <c r="BF655" s="23" t="s">
        <v>1211</v>
      </c>
      <c r="BG655" s="23" t="s">
        <v>11</v>
      </c>
      <c r="BH655" s="23" t="s">
        <v>17</v>
      </c>
      <c r="BI655" s="23" t="s">
        <v>26</v>
      </c>
      <c r="BJ655" s="23"/>
      <c r="BK655" s="23" t="s">
        <v>11</v>
      </c>
      <c r="BL655" s="23" t="s">
        <v>11</v>
      </c>
      <c r="BM655" s="23" t="s">
        <v>11</v>
      </c>
      <c r="BN655" s="23"/>
      <c r="BO655" s="24">
        <v>9.3000000000000007</v>
      </c>
      <c r="BP655" s="24">
        <v>268</v>
      </c>
      <c r="BQ655" s="24">
        <v>250</v>
      </c>
      <c r="BR655" s="24">
        <v>180</v>
      </c>
      <c r="BS655" s="24">
        <v>200</v>
      </c>
      <c r="BT655" s="23"/>
      <c r="BU655" s="23"/>
      <c r="BV655" s="24">
        <v>18.2</v>
      </c>
      <c r="BW655" s="24">
        <v>0.25</v>
      </c>
      <c r="BX655" s="23"/>
      <c r="BY655" s="24">
        <v>0.11</v>
      </c>
      <c r="BZ655" s="27">
        <v>0.25</v>
      </c>
      <c r="CA655" s="27">
        <v>0.11</v>
      </c>
      <c r="CB655" s="25"/>
      <c r="CC655" s="25"/>
      <c r="CD655" s="28">
        <v>18.600000000000001</v>
      </c>
      <c r="CE655" s="28">
        <v>0.28999999999999998</v>
      </c>
      <c r="CF655" s="25"/>
      <c r="CG655" s="28">
        <v>0.14000000000000001</v>
      </c>
      <c r="CH655" s="28">
        <v>21.08</v>
      </c>
      <c r="CI655" s="28">
        <v>1.2</v>
      </c>
      <c r="CJ655" s="28">
        <v>0.5</v>
      </c>
      <c r="CK655" s="28">
        <v>0</v>
      </c>
      <c r="CL655" s="28">
        <v>0</v>
      </c>
      <c r="CM655" s="28">
        <v>0.5</v>
      </c>
      <c r="CN655" s="25"/>
      <c r="CO655" s="28">
        <v>0</v>
      </c>
      <c r="CP655" s="30" t="s">
        <v>5</v>
      </c>
      <c r="CQ655" s="8">
        <f t="shared" si="111"/>
        <v>10500.202511138112</v>
      </c>
      <c r="CR655" s="8">
        <f t="shared" si="112"/>
        <v>22</v>
      </c>
      <c r="CS655" s="8">
        <f t="shared" si="113"/>
        <v>2.5</v>
      </c>
      <c r="CT655" s="8">
        <f t="shared" si="114"/>
        <v>30</v>
      </c>
      <c r="CU655" s="8">
        <f t="shared" si="115"/>
        <v>200</v>
      </c>
      <c r="CV655" s="10">
        <f t="shared" si="116"/>
        <v>52935.360000000001</v>
      </c>
      <c r="CW655" s="10">
        <f t="shared" si="119"/>
        <v>52.935360000000003</v>
      </c>
      <c r="CX655" s="8" t="str">
        <f t="shared" si="117"/>
        <v>No</v>
      </c>
      <c r="CY655" s="30" t="s">
        <v>11</v>
      </c>
      <c r="CZ655" s="30" t="s">
        <v>11</v>
      </c>
      <c r="DA655" s="31" t="s">
        <v>11</v>
      </c>
      <c r="DB655" s="31" t="s">
        <v>11</v>
      </c>
      <c r="DC655" s="8" t="str">
        <f t="shared" si="118"/>
        <v>No</v>
      </c>
      <c r="DD655" s="8" t="s">
        <v>11</v>
      </c>
      <c r="DE655" s="30" t="s">
        <v>11</v>
      </c>
      <c r="DF655" s="10">
        <f t="shared" si="120"/>
        <v>57.224699999999991</v>
      </c>
      <c r="DG655" s="9">
        <f>IF(S655&lt;Monitors!$H$4,(S655*Monitors!$I$4)+Monitors!$J$4,IF(S655&lt;Monitors!$H$5,(S655*Monitors!$I$5)+Monitors!$J$5,IF(S655&lt;Monitors!$H$6,(S655*Monitors!$I$6)+Monitors!$J$6,IF(S655&lt;Monitors!$H$7,(Monitors!$I$7*S655)+Monitors!$J$7,IF(S655&lt;Monitors!$H$8,(S655*Monitors!$I$8)+Monitors!$J$8,IF(S655&lt;Monitors!$H$9,(S655*Monitors!$I$9)+Monitors!$J$9,IF(S655&lt;Monitors!$H$10,(S655*Monitors!$I$10)+Monitors!$J$10,IF(S655&lt;Monitors!$H$11,(S655*Monitors!$I$11)+Monitors!$J$11,Monitors!$J$12))))))))</f>
        <v>37.875999999999998</v>
      </c>
      <c r="DH655" s="10">
        <f>$DF655-(Monitors!$B$4*'All Data'!$W655)</f>
        <v>44.511079999999993</v>
      </c>
      <c r="DI655" s="10">
        <f>IF($CX655="Yes",DH655-(Monitors!$E$4*(DG655+(Monitors!$B$4*'All Data'!$W655))),'All Data'!DH655)</f>
        <v>44.511079999999993</v>
      </c>
      <c r="DJ655" s="10">
        <f>IF(DD655="Yes",'All Data'!DI655-(DG655*Monitors!$C$4),'All Data'!DI655)</f>
        <v>44.511079999999993</v>
      </c>
      <c r="DK655" s="10">
        <f>IF($DE655="Yes",DJ655-(DG655*Monitors!$D$4),'All Data'!DJ655)</f>
        <v>44.511079999999993</v>
      </c>
      <c r="DL655" s="10">
        <f>IF($CZ655="Yes",DK655-Monitors!$C$7,'All Data'!DK655)</f>
        <v>44.511079999999993</v>
      </c>
      <c r="DM655" s="10">
        <f>IF($DA655="Yes",DL655-Monitors!$D$7,'All Data'!DL655)</f>
        <v>44.511079999999993</v>
      </c>
      <c r="DN655" s="10">
        <f>IF(DB655="Yes",DM655-((DG655+(W655*Monitors!$B$4))*Monitors!$F$4),'All Data'!DM655)</f>
        <v>44.511079999999993</v>
      </c>
      <c r="DO655" s="8" t="str">
        <f t="shared" si="121"/>
        <v>No</v>
      </c>
      <c r="DP655" s="10">
        <v>2.1174144000000004</v>
      </c>
      <c r="DQ655" s="10">
        <v>16.082585599999998</v>
      </c>
      <c r="DR655" s="10">
        <v>16.082585599999998</v>
      </c>
      <c r="DS655" s="9">
        <v>18.804145421971299</v>
      </c>
      <c r="DT655" s="9" t="s">
        <v>23</v>
      </c>
      <c r="DU655" s="14">
        <v>0</v>
      </c>
    </row>
    <row r="656" spans="1:125" ht="18" customHeight="1">
      <c r="A656" s="29">
        <v>655</v>
      </c>
      <c r="B656" s="29">
        <v>25</v>
      </c>
      <c r="C656" s="29">
        <v>936</v>
      </c>
      <c r="D656" s="21">
        <v>41199</v>
      </c>
      <c r="E656" s="21">
        <v>41416</v>
      </c>
      <c r="F656" s="21">
        <v>41429</v>
      </c>
      <c r="G656" s="20" t="s">
        <v>4</v>
      </c>
      <c r="H656" s="20" t="s">
        <v>26</v>
      </c>
      <c r="I656" s="22">
        <v>6</v>
      </c>
      <c r="J656" s="20" t="s">
        <v>5</v>
      </c>
      <c r="K656" s="20" t="s">
        <v>26</v>
      </c>
      <c r="L656" s="20" t="s">
        <v>27</v>
      </c>
      <c r="M656" s="23" t="s">
        <v>27</v>
      </c>
      <c r="N656" s="23" t="s">
        <v>7</v>
      </c>
      <c r="O656" s="23" t="s">
        <v>26</v>
      </c>
      <c r="P656" s="24">
        <v>11.3</v>
      </c>
      <c r="Q656" s="24">
        <v>20</v>
      </c>
      <c r="R656" s="24">
        <v>23</v>
      </c>
      <c r="S656" s="24">
        <v>226</v>
      </c>
      <c r="T656" s="24">
        <v>1.78</v>
      </c>
      <c r="U656" s="24">
        <v>1080</v>
      </c>
      <c r="V656" s="24">
        <v>1920</v>
      </c>
      <c r="W656" s="24">
        <v>2.0739999999999998</v>
      </c>
      <c r="X656" s="23" t="s">
        <v>47</v>
      </c>
      <c r="Y656" s="23" t="s">
        <v>47</v>
      </c>
      <c r="Z656" s="24">
        <v>9175</v>
      </c>
      <c r="AA656" s="24">
        <v>60</v>
      </c>
      <c r="AB656" s="24">
        <v>178</v>
      </c>
      <c r="AC656" s="24">
        <v>178</v>
      </c>
      <c r="AD656" s="23" t="s">
        <v>28</v>
      </c>
      <c r="AE656" s="23" t="s">
        <v>23</v>
      </c>
      <c r="AF656" s="23" t="s">
        <v>11</v>
      </c>
      <c r="AG656" s="23" t="s">
        <v>26</v>
      </c>
      <c r="AH656" s="23" t="s">
        <v>26</v>
      </c>
      <c r="AI656" s="23" t="s">
        <v>12</v>
      </c>
      <c r="AJ656" s="23" t="s">
        <v>23</v>
      </c>
      <c r="AK656" s="23" t="s">
        <v>23</v>
      </c>
      <c r="AL656" s="23" t="s">
        <v>114</v>
      </c>
      <c r="AM656" s="23" t="s">
        <v>190</v>
      </c>
      <c r="AN656" s="23" t="s">
        <v>14</v>
      </c>
      <c r="AO656" s="23" t="s">
        <v>26</v>
      </c>
      <c r="AP656" s="23" t="s">
        <v>36</v>
      </c>
      <c r="AQ656" s="23" t="s">
        <v>14</v>
      </c>
      <c r="AR656" s="23"/>
      <c r="AS656" s="23" t="s">
        <v>114</v>
      </c>
      <c r="AT656" s="23" t="s">
        <v>190</v>
      </c>
      <c r="AU656" s="23" t="s">
        <v>14</v>
      </c>
      <c r="AV656" s="25" t="s">
        <v>26</v>
      </c>
      <c r="AW656" s="25" t="s">
        <v>26</v>
      </c>
      <c r="AX656" s="26">
        <v>23</v>
      </c>
      <c r="AY656" s="26">
        <v>226</v>
      </c>
      <c r="AZ656" s="25" t="s">
        <v>14</v>
      </c>
      <c r="BA656" s="25" t="s">
        <v>14</v>
      </c>
      <c r="BB656" s="23" t="s">
        <v>26</v>
      </c>
      <c r="BC656" s="23" t="s">
        <v>15</v>
      </c>
      <c r="BD656" s="23" t="s">
        <v>26</v>
      </c>
      <c r="BE656" s="23" t="s">
        <v>11</v>
      </c>
      <c r="BF656" s="23" t="s">
        <v>227</v>
      </c>
      <c r="BG656" s="23" t="s">
        <v>11</v>
      </c>
      <c r="BH656" s="23" t="s">
        <v>17</v>
      </c>
      <c r="BI656" s="23" t="s">
        <v>14</v>
      </c>
      <c r="BJ656" s="23"/>
      <c r="BK656" s="23" t="s">
        <v>11</v>
      </c>
      <c r="BL656" s="23" t="s">
        <v>11</v>
      </c>
      <c r="BM656" s="23" t="s">
        <v>11</v>
      </c>
      <c r="BN656" s="23"/>
      <c r="BO656" s="24">
        <v>5.6</v>
      </c>
      <c r="BP656" s="24">
        <v>252</v>
      </c>
      <c r="BQ656" s="24">
        <v>250</v>
      </c>
      <c r="BR656" s="24">
        <v>248</v>
      </c>
      <c r="BS656" s="24">
        <v>200</v>
      </c>
      <c r="BT656" s="23"/>
      <c r="BU656" s="23"/>
      <c r="BV656" s="24">
        <v>18.23</v>
      </c>
      <c r="BW656" s="24">
        <v>0.42</v>
      </c>
      <c r="BX656" s="23"/>
      <c r="BY656" s="24">
        <v>0.31</v>
      </c>
      <c r="BZ656" s="27">
        <v>0.42</v>
      </c>
      <c r="CA656" s="27">
        <v>0.31</v>
      </c>
      <c r="CB656" s="25"/>
      <c r="CC656" s="25"/>
      <c r="CD656" s="28">
        <v>18.25</v>
      </c>
      <c r="CE656" s="28">
        <v>0.43</v>
      </c>
      <c r="CF656" s="25"/>
      <c r="CG656" s="28">
        <v>0.31</v>
      </c>
      <c r="CH656" s="28">
        <v>22</v>
      </c>
      <c r="CI656" s="28">
        <v>0.5</v>
      </c>
      <c r="CJ656" s="28">
        <v>0.5</v>
      </c>
      <c r="CK656" s="28">
        <v>0</v>
      </c>
      <c r="CL656" s="28">
        <v>0</v>
      </c>
      <c r="CM656" s="28">
        <v>0.5</v>
      </c>
      <c r="CN656" s="25"/>
      <c r="CO656" s="28">
        <v>0</v>
      </c>
      <c r="CP656" s="30" t="s">
        <v>5</v>
      </c>
      <c r="CQ656" s="8">
        <f t="shared" si="111"/>
        <v>9176.9911504424763</v>
      </c>
      <c r="CR656" s="8">
        <f t="shared" si="112"/>
        <v>24</v>
      </c>
      <c r="CS656" s="8">
        <f t="shared" si="113"/>
        <v>2.5</v>
      </c>
      <c r="CT656" s="8">
        <f t="shared" si="114"/>
        <v>30</v>
      </c>
      <c r="CU656" s="8">
        <f t="shared" si="115"/>
        <v>200</v>
      </c>
      <c r="CV656" s="10">
        <f t="shared" si="116"/>
        <v>56952</v>
      </c>
      <c r="CW656" s="10">
        <f t="shared" si="119"/>
        <v>56.951999999999998</v>
      </c>
      <c r="CX656" s="8" t="str">
        <f t="shared" si="117"/>
        <v>No</v>
      </c>
      <c r="CY656" s="30" t="s">
        <v>11</v>
      </c>
      <c r="CZ656" s="30" t="s">
        <v>11</v>
      </c>
      <c r="DA656" s="31" t="s">
        <v>11</v>
      </c>
      <c r="DB656" s="31" t="s">
        <v>11</v>
      </c>
      <c r="DC656" s="8" t="str">
        <f t="shared" si="118"/>
        <v>No</v>
      </c>
      <c r="DD656" s="8" t="s">
        <v>11</v>
      </c>
      <c r="DE656" s="30" t="s">
        <v>11</v>
      </c>
      <c r="DF656" s="10">
        <f t="shared" si="120"/>
        <v>58.284659999999995</v>
      </c>
      <c r="DG656" s="9">
        <f>IF(S656&lt;Monitors!$H$4,(S656*Monitors!$I$4)+Monitors!$J$4,IF(S656&lt;Monitors!$H$5,(S656*Monitors!$I$5)+Monitors!$J$5,IF(S656&lt;Monitors!$H$6,(S656*Monitors!$I$6)+Monitors!$J$6,IF(S656&lt;Monitors!$H$7,(Monitors!$I$7*S656)+Monitors!$J$7,IF(S656&lt;Monitors!$H$8,(S656*Monitors!$I$8)+Monitors!$J$8,IF(S656&lt;Monitors!$H$9,(S656*Monitors!$I$9)+Monitors!$J$9,IF(S656&lt;Monitors!$H$10,(S656*Monitors!$I$10)+Monitors!$J$10,IF(S656&lt;Monitors!$H$11,(S656*Monitors!$I$11)+Monitors!$J$11,Monitors!$J$12))))))))</f>
        <v>38.866666666666667</v>
      </c>
      <c r="DH656" s="10">
        <f>$DF656-(Monitors!$B$4*'All Data'!$W656)</f>
        <v>45.571039999999996</v>
      </c>
      <c r="DI656" s="10">
        <f>IF($CX656="Yes",DH656-(Monitors!$E$4*(DG656+(Monitors!$B$4*'All Data'!$W656))),'All Data'!DH656)</f>
        <v>45.571039999999996</v>
      </c>
      <c r="DJ656" s="10">
        <f>IF(DD656="Yes",'All Data'!DI656-(DG656*Monitors!$C$4),'All Data'!DI656)</f>
        <v>45.571039999999996</v>
      </c>
      <c r="DK656" s="10">
        <f>IF($DE656="Yes",DJ656-(DG656*Monitors!$D$4),'All Data'!DJ656)</f>
        <v>45.571039999999996</v>
      </c>
      <c r="DL656" s="10">
        <f>IF($CZ656="Yes",DK656-Monitors!$C$7,'All Data'!DK656)</f>
        <v>45.571039999999996</v>
      </c>
      <c r="DM656" s="10">
        <f>IF($DA656="Yes",DL656-Monitors!$D$7,'All Data'!DL656)</f>
        <v>45.571039999999996</v>
      </c>
      <c r="DN656" s="10">
        <f>IF(DB656="Yes",DM656-((DG656+(W656*Monitors!$B$4))*Monitors!$F$4),'All Data'!DM656)</f>
        <v>45.571039999999996</v>
      </c>
      <c r="DO656" s="8" t="str">
        <f t="shared" si="121"/>
        <v>No</v>
      </c>
      <c r="DP656" s="10">
        <v>2.2780800000000001</v>
      </c>
      <c r="DQ656" s="10">
        <v>15.951920000000001</v>
      </c>
      <c r="DR656" s="10">
        <v>15.951920000000001</v>
      </c>
      <c r="DS656" s="9">
        <v>21.47703682392364</v>
      </c>
      <c r="DT656" s="9" t="s">
        <v>23</v>
      </c>
      <c r="DU656" s="14">
        <v>0</v>
      </c>
    </row>
    <row r="657" spans="1:125" ht="18" customHeight="1">
      <c r="A657" s="29">
        <v>656</v>
      </c>
      <c r="B657" s="29">
        <v>5</v>
      </c>
      <c r="C657" s="29">
        <v>802</v>
      </c>
      <c r="D657" s="21">
        <v>41394</v>
      </c>
      <c r="E657" s="21">
        <v>41376</v>
      </c>
      <c r="F657" s="21">
        <v>41387</v>
      </c>
      <c r="G657" s="20" t="s">
        <v>4</v>
      </c>
      <c r="H657" s="20"/>
      <c r="I657" s="22">
        <v>6</v>
      </c>
      <c r="J657" s="20" t="s">
        <v>5</v>
      </c>
      <c r="K657" s="20"/>
      <c r="L657" s="20" t="s">
        <v>6</v>
      </c>
      <c r="M657" s="23"/>
      <c r="N657" s="23" t="s">
        <v>7</v>
      </c>
      <c r="O657" s="23"/>
      <c r="P657" s="24">
        <v>112</v>
      </c>
      <c r="Q657" s="24">
        <v>188</v>
      </c>
      <c r="R657" s="24">
        <v>21.9</v>
      </c>
      <c r="S657" s="24">
        <v>211</v>
      </c>
      <c r="T657" s="24">
        <v>1.78</v>
      </c>
      <c r="U657" s="24">
        <v>1080</v>
      </c>
      <c r="V657" s="24">
        <v>1920</v>
      </c>
      <c r="W657" s="24">
        <v>2.0739999999999998</v>
      </c>
      <c r="X657" s="23" t="s">
        <v>47</v>
      </c>
      <c r="Y657" s="23" t="s">
        <v>47</v>
      </c>
      <c r="Z657" s="24">
        <v>9844</v>
      </c>
      <c r="AA657" s="24">
        <v>60</v>
      </c>
      <c r="AB657" s="24">
        <v>178</v>
      </c>
      <c r="AC657" s="24">
        <v>178</v>
      </c>
      <c r="AD657" s="23" t="s">
        <v>10</v>
      </c>
      <c r="AE657" s="23" t="s">
        <v>11</v>
      </c>
      <c r="AF657" s="23" t="s">
        <v>11</v>
      </c>
      <c r="AG657" s="23"/>
      <c r="AH657" s="23"/>
      <c r="AI657" s="23" t="s">
        <v>12</v>
      </c>
      <c r="AJ657" s="23" t="s">
        <v>11</v>
      </c>
      <c r="AK657" s="23" t="s">
        <v>11</v>
      </c>
      <c r="AL657" s="23" t="s">
        <v>25</v>
      </c>
      <c r="AM657" s="23"/>
      <c r="AN657" s="23" t="s">
        <v>14</v>
      </c>
      <c r="AO657" s="23"/>
      <c r="AP657" s="23" t="s">
        <v>14</v>
      </c>
      <c r="AQ657" s="23"/>
      <c r="AR657" s="23"/>
      <c r="AS657" s="23" t="s">
        <v>25</v>
      </c>
      <c r="AT657" s="23"/>
      <c r="AU657" s="23" t="s">
        <v>14</v>
      </c>
      <c r="AV657" s="25"/>
      <c r="AW657" s="25"/>
      <c r="AX657" s="26">
        <v>21.9</v>
      </c>
      <c r="AY657" s="26">
        <v>211</v>
      </c>
      <c r="AZ657" s="25" t="s">
        <v>14</v>
      </c>
      <c r="BA657" s="25" t="s">
        <v>14</v>
      </c>
      <c r="BB657" s="23"/>
      <c r="BC657" s="23" t="s">
        <v>15</v>
      </c>
      <c r="BD657" s="23"/>
      <c r="BE657" s="23" t="s">
        <v>11</v>
      </c>
      <c r="BF657" s="23" t="s">
        <v>198</v>
      </c>
      <c r="BG657" s="23" t="s">
        <v>11</v>
      </c>
      <c r="BH657" s="23" t="s">
        <v>17</v>
      </c>
      <c r="BI657" s="23"/>
      <c r="BJ657" s="23" t="s">
        <v>18</v>
      </c>
      <c r="BK657" s="23" t="s">
        <v>11</v>
      </c>
      <c r="BL657" s="23" t="s">
        <v>11</v>
      </c>
      <c r="BM657" s="23"/>
      <c r="BN657" s="23"/>
      <c r="BO657" s="24">
        <v>31.7</v>
      </c>
      <c r="BP657" s="24">
        <v>252.8</v>
      </c>
      <c r="BQ657" s="24">
        <v>250</v>
      </c>
      <c r="BR657" s="24">
        <v>234.2</v>
      </c>
      <c r="BS657" s="24">
        <v>201.7</v>
      </c>
      <c r="BT657" s="23"/>
      <c r="BU657" s="23"/>
      <c r="BV657" s="24">
        <v>18.25</v>
      </c>
      <c r="BW657" s="24">
        <v>0.28000000000000003</v>
      </c>
      <c r="BX657" s="23"/>
      <c r="BY657" s="24">
        <v>0.11</v>
      </c>
      <c r="BZ657" s="27">
        <v>0.28000000000000003</v>
      </c>
      <c r="CA657" s="27">
        <v>0.11</v>
      </c>
      <c r="CB657" s="25"/>
      <c r="CC657" s="25"/>
      <c r="CD657" s="28">
        <v>17.829999999999998</v>
      </c>
      <c r="CE657" s="28">
        <v>0.33</v>
      </c>
      <c r="CF657" s="25"/>
      <c r="CG657" s="28">
        <v>0.16</v>
      </c>
      <c r="CH657" s="28">
        <v>21.4</v>
      </c>
      <c r="CI657" s="28">
        <v>0.5</v>
      </c>
      <c r="CJ657" s="28">
        <v>0.5</v>
      </c>
      <c r="CK657" s="25"/>
      <c r="CL657" s="25"/>
      <c r="CM657" s="28">
        <v>0.53</v>
      </c>
      <c r="CN657" s="25"/>
      <c r="CO657" s="28">
        <v>0</v>
      </c>
      <c r="CP657" s="30" t="s">
        <v>5</v>
      </c>
      <c r="CQ657" s="8">
        <f t="shared" si="111"/>
        <v>9829.3838862559223</v>
      </c>
      <c r="CR657" s="8">
        <f t="shared" si="112"/>
        <v>22</v>
      </c>
      <c r="CS657" s="8">
        <f t="shared" si="113"/>
        <v>2.5</v>
      </c>
      <c r="CT657" s="8">
        <f t="shared" si="114"/>
        <v>30</v>
      </c>
      <c r="CU657" s="8">
        <f t="shared" si="115"/>
        <v>200</v>
      </c>
      <c r="CV657" s="10">
        <f t="shared" si="116"/>
        <v>53340.800000000003</v>
      </c>
      <c r="CW657" s="10">
        <f t="shared" si="119"/>
        <v>53.340800000000002</v>
      </c>
      <c r="CX657" s="8" t="str">
        <f t="shared" si="117"/>
        <v>No</v>
      </c>
      <c r="CY657" s="30" t="s">
        <v>11</v>
      </c>
      <c r="CZ657" s="30" t="s">
        <v>11</v>
      </c>
      <c r="DA657" s="31" t="s">
        <v>11</v>
      </c>
      <c r="DB657" s="31" t="s">
        <v>11</v>
      </c>
      <c r="DC657" s="8" t="str">
        <f t="shared" si="118"/>
        <v>No</v>
      </c>
      <c r="DD657" s="8" t="s">
        <v>11</v>
      </c>
      <c r="DE657" s="30" t="s">
        <v>11</v>
      </c>
      <c r="DF657" s="10">
        <f t="shared" si="120"/>
        <v>57.548819999999999</v>
      </c>
      <c r="DG657" s="9">
        <f>IF(S657&lt;Monitors!$H$4,(S657*Monitors!$I$4)+Monitors!$J$4,IF(S657&lt;Monitors!$H$5,(S657*Monitors!$I$5)+Monitors!$J$5,IF(S657&lt;Monitors!$H$6,(S657*Monitors!$I$6)+Monitors!$J$6,IF(S657&lt;Monitors!$H$7,(Monitors!$I$7*S657)+Monitors!$J$7,IF(S657&lt;Monitors!$H$8,(S657*Monitors!$I$8)+Monitors!$J$8,IF(S657&lt;Monitors!$H$9,(S657*Monitors!$I$9)+Monitors!$J$9,IF(S657&lt;Monitors!$H$10,(S657*Monitors!$I$10)+Monitors!$J$10,IF(S657&lt;Monitors!$H$11,(S657*Monitors!$I$11)+Monitors!$J$11,Monitors!$J$12))))))))</f>
        <v>38.366666666666667</v>
      </c>
      <c r="DH657" s="10">
        <f>$DF657-(Monitors!$B$4*'All Data'!$W657)</f>
        <v>44.8352</v>
      </c>
      <c r="DI657" s="10">
        <f>IF($CX657="Yes",DH657-(Monitors!$E$4*(DG657+(Monitors!$B$4*'All Data'!$W657))),'All Data'!DH657)</f>
        <v>44.8352</v>
      </c>
      <c r="DJ657" s="10">
        <f>IF(DD657="Yes",'All Data'!DI657-(DG657*Monitors!$C$4),'All Data'!DI657)</f>
        <v>44.8352</v>
      </c>
      <c r="DK657" s="10">
        <f>IF($DE657="Yes",DJ657-(DG657*Monitors!$D$4),'All Data'!DJ657)</f>
        <v>44.8352</v>
      </c>
      <c r="DL657" s="10">
        <f>IF($CZ657="Yes",DK657-Monitors!$C$7,'All Data'!DK657)</f>
        <v>44.8352</v>
      </c>
      <c r="DM657" s="10">
        <f>IF($DA657="Yes",DL657-Monitors!$D$7,'All Data'!DL657)</f>
        <v>44.8352</v>
      </c>
      <c r="DN657" s="10">
        <f>IF(DB657="Yes",DM657-((DG657+(W657*Monitors!$B$4))*Monitors!$F$4),'All Data'!DM657)</f>
        <v>44.8352</v>
      </c>
      <c r="DO657" s="8" t="str">
        <f t="shared" si="121"/>
        <v>No</v>
      </c>
      <c r="DP657" s="10">
        <v>2.1336320000000004</v>
      </c>
      <c r="DQ657" s="10">
        <v>16.116368000000001</v>
      </c>
      <c r="DR657" s="10">
        <v>16.116368000000001</v>
      </c>
      <c r="DS657" s="9">
        <v>20.071065156326874</v>
      </c>
      <c r="DT657" s="9" t="s">
        <v>23</v>
      </c>
      <c r="DU657" s="14">
        <v>0</v>
      </c>
    </row>
    <row r="658" spans="1:125" ht="18" customHeight="1">
      <c r="A658" s="29">
        <v>657</v>
      </c>
      <c r="B658" s="29">
        <v>5</v>
      </c>
      <c r="C658" s="29">
        <v>1297</v>
      </c>
      <c r="D658" s="21">
        <v>41394</v>
      </c>
      <c r="E658" s="21">
        <v>41376</v>
      </c>
      <c r="F658" s="21">
        <v>41387</v>
      </c>
      <c r="G658" s="20" t="s">
        <v>4</v>
      </c>
      <c r="H658" s="20"/>
      <c r="I658" s="22">
        <v>6</v>
      </c>
      <c r="J658" s="20" t="s">
        <v>5</v>
      </c>
      <c r="K658" s="20"/>
      <c r="L658" s="20" t="s">
        <v>6</v>
      </c>
      <c r="M658" s="23"/>
      <c r="N658" s="23" t="s">
        <v>7</v>
      </c>
      <c r="O658" s="23"/>
      <c r="P658" s="24">
        <v>112</v>
      </c>
      <c r="Q658" s="24">
        <v>188</v>
      </c>
      <c r="R658" s="24">
        <v>21.9</v>
      </c>
      <c r="S658" s="24">
        <v>211</v>
      </c>
      <c r="T658" s="24">
        <v>1.78</v>
      </c>
      <c r="U658" s="24">
        <v>1080</v>
      </c>
      <c r="V658" s="24">
        <v>1920</v>
      </c>
      <c r="W658" s="24">
        <v>2.0739999999999998</v>
      </c>
      <c r="X658" s="23" t="s">
        <v>47</v>
      </c>
      <c r="Y658" s="23" t="s">
        <v>47</v>
      </c>
      <c r="Z658" s="24">
        <v>9844</v>
      </c>
      <c r="AA658" s="24">
        <v>60</v>
      </c>
      <c r="AB658" s="24">
        <v>178</v>
      </c>
      <c r="AC658" s="24">
        <v>178</v>
      </c>
      <c r="AD658" s="23" t="s">
        <v>10</v>
      </c>
      <c r="AE658" s="23" t="s">
        <v>11</v>
      </c>
      <c r="AF658" s="23" t="s">
        <v>11</v>
      </c>
      <c r="AG658" s="23"/>
      <c r="AH658" s="23"/>
      <c r="AI658" s="23" t="s">
        <v>12</v>
      </c>
      <c r="AJ658" s="23" t="s">
        <v>11</v>
      </c>
      <c r="AK658" s="23" t="s">
        <v>11</v>
      </c>
      <c r="AL658" s="23" t="s">
        <v>25</v>
      </c>
      <c r="AM658" s="23"/>
      <c r="AN658" s="23" t="s">
        <v>14</v>
      </c>
      <c r="AO658" s="23"/>
      <c r="AP658" s="23" t="s">
        <v>14</v>
      </c>
      <c r="AQ658" s="23"/>
      <c r="AR658" s="23"/>
      <c r="AS658" s="23" t="s">
        <v>25</v>
      </c>
      <c r="AT658" s="23"/>
      <c r="AU658" s="23" t="s">
        <v>14</v>
      </c>
      <c r="AV658" s="25"/>
      <c r="AW658" s="25"/>
      <c r="AX658" s="26">
        <v>21.9</v>
      </c>
      <c r="AY658" s="26">
        <v>211</v>
      </c>
      <c r="AZ658" s="25" t="s">
        <v>14</v>
      </c>
      <c r="BA658" s="25" t="s">
        <v>14</v>
      </c>
      <c r="BB658" s="23"/>
      <c r="BC658" s="23" t="s">
        <v>15</v>
      </c>
      <c r="BD658" s="23"/>
      <c r="BE658" s="23" t="s">
        <v>11</v>
      </c>
      <c r="BF658" s="23" t="s">
        <v>198</v>
      </c>
      <c r="BG658" s="23" t="s">
        <v>11</v>
      </c>
      <c r="BH658" s="23" t="s">
        <v>17</v>
      </c>
      <c r="BI658" s="23"/>
      <c r="BJ658" s="23" t="s">
        <v>18</v>
      </c>
      <c r="BK658" s="23" t="s">
        <v>11</v>
      </c>
      <c r="BL658" s="23" t="s">
        <v>11</v>
      </c>
      <c r="BM658" s="23"/>
      <c r="BN658" s="23"/>
      <c r="BO658" s="24">
        <v>31.7</v>
      </c>
      <c r="BP658" s="24">
        <v>252.8</v>
      </c>
      <c r="BQ658" s="24">
        <v>250</v>
      </c>
      <c r="BR658" s="24">
        <v>234.2</v>
      </c>
      <c r="BS658" s="24">
        <v>201.7</v>
      </c>
      <c r="BT658" s="23"/>
      <c r="BU658" s="23"/>
      <c r="BV658" s="24">
        <v>18.25</v>
      </c>
      <c r="BW658" s="24">
        <v>0.28000000000000003</v>
      </c>
      <c r="BX658" s="23"/>
      <c r="BY658" s="24">
        <v>0.11</v>
      </c>
      <c r="BZ658" s="27">
        <v>0.28000000000000003</v>
      </c>
      <c r="CA658" s="27">
        <v>0.11</v>
      </c>
      <c r="CB658" s="25"/>
      <c r="CC658" s="25"/>
      <c r="CD658" s="28">
        <v>17.829999999999998</v>
      </c>
      <c r="CE658" s="28">
        <v>0.33</v>
      </c>
      <c r="CF658" s="25"/>
      <c r="CG658" s="28">
        <v>0.16</v>
      </c>
      <c r="CH658" s="28">
        <v>21.4</v>
      </c>
      <c r="CI658" s="28">
        <v>0.5</v>
      </c>
      <c r="CJ658" s="28">
        <v>0.5</v>
      </c>
      <c r="CK658" s="25"/>
      <c r="CL658" s="25"/>
      <c r="CM658" s="28">
        <v>0.53</v>
      </c>
      <c r="CN658" s="25"/>
      <c r="CO658" s="28">
        <v>0</v>
      </c>
      <c r="CP658" s="30" t="s">
        <v>5</v>
      </c>
      <c r="CQ658" s="8">
        <f t="shared" si="111"/>
        <v>9829.3838862559223</v>
      </c>
      <c r="CR658" s="8">
        <f t="shared" si="112"/>
        <v>22</v>
      </c>
      <c r="CS658" s="8">
        <f t="shared" si="113"/>
        <v>2.5</v>
      </c>
      <c r="CT658" s="8">
        <f t="shared" si="114"/>
        <v>30</v>
      </c>
      <c r="CU658" s="8">
        <f t="shared" si="115"/>
        <v>200</v>
      </c>
      <c r="CV658" s="10">
        <f t="shared" si="116"/>
        <v>53340.800000000003</v>
      </c>
      <c r="CW658" s="10">
        <f t="shared" si="119"/>
        <v>53.340800000000002</v>
      </c>
      <c r="CX658" s="8" t="str">
        <f t="shared" si="117"/>
        <v>No</v>
      </c>
      <c r="CY658" s="30" t="s">
        <v>11</v>
      </c>
      <c r="CZ658" s="30" t="s">
        <v>11</v>
      </c>
      <c r="DA658" s="31" t="s">
        <v>11</v>
      </c>
      <c r="DB658" s="31" t="s">
        <v>11</v>
      </c>
      <c r="DC658" s="8" t="str">
        <f t="shared" si="118"/>
        <v>No</v>
      </c>
      <c r="DD658" s="8" t="s">
        <v>11</v>
      </c>
      <c r="DE658" s="30" t="s">
        <v>11</v>
      </c>
      <c r="DF658" s="10">
        <f t="shared" si="120"/>
        <v>57.548819999999999</v>
      </c>
      <c r="DG658" s="9">
        <f>IF(S658&lt;Monitors!$H$4,(S658*Monitors!$I$4)+Monitors!$J$4,IF(S658&lt;Monitors!$H$5,(S658*Monitors!$I$5)+Monitors!$J$5,IF(S658&lt;Monitors!$H$6,(S658*Monitors!$I$6)+Monitors!$J$6,IF(S658&lt;Monitors!$H$7,(Monitors!$I$7*S658)+Monitors!$J$7,IF(S658&lt;Monitors!$H$8,(S658*Monitors!$I$8)+Monitors!$J$8,IF(S658&lt;Monitors!$H$9,(S658*Monitors!$I$9)+Monitors!$J$9,IF(S658&lt;Monitors!$H$10,(S658*Monitors!$I$10)+Monitors!$J$10,IF(S658&lt;Monitors!$H$11,(S658*Monitors!$I$11)+Monitors!$J$11,Monitors!$J$12))))))))</f>
        <v>38.366666666666667</v>
      </c>
      <c r="DH658" s="10">
        <f>$DF658-(Monitors!$B$4*'All Data'!$W658)</f>
        <v>44.8352</v>
      </c>
      <c r="DI658" s="10">
        <f>IF($CX658="Yes",DH658-(Monitors!$E$4*(DG658+(Monitors!$B$4*'All Data'!$W658))),'All Data'!DH658)</f>
        <v>44.8352</v>
      </c>
      <c r="DJ658" s="10">
        <f>IF(DD658="Yes",'All Data'!DI658-(DG658*Monitors!$C$4),'All Data'!DI658)</f>
        <v>44.8352</v>
      </c>
      <c r="DK658" s="10">
        <f>IF($DE658="Yes",DJ658-(DG658*Monitors!$D$4),'All Data'!DJ658)</f>
        <v>44.8352</v>
      </c>
      <c r="DL658" s="10">
        <f>IF($CZ658="Yes",DK658-Monitors!$C$7,'All Data'!DK658)</f>
        <v>44.8352</v>
      </c>
      <c r="DM658" s="10">
        <f>IF($DA658="Yes",DL658-Monitors!$D$7,'All Data'!DL658)</f>
        <v>44.8352</v>
      </c>
      <c r="DN658" s="10">
        <f>IF(DB658="Yes",DM658-((DG658+(W658*Monitors!$B$4))*Monitors!$F$4),'All Data'!DM658)</f>
        <v>44.8352</v>
      </c>
      <c r="DO658" s="8" t="str">
        <f t="shared" si="121"/>
        <v>No</v>
      </c>
      <c r="DP658" s="10">
        <v>2.1336320000000004</v>
      </c>
      <c r="DQ658" s="10">
        <v>16.116368000000001</v>
      </c>
      <c r="DR658" s="10">
        <v>16.116368000000001</v>
      </c>
      <c r="DS658" s="9">
        <v>20.071065156326874</v>
      </c>
      <c r="DT658" s="9" t="s">
        <v>23</v>
      </c>
      <c r="DU658" s="14">
        <v>0</v>
      </c>
    </row>
    <row r="659" spans="1:125" ht="18" customHeight="1">
      <c r="A659" s="29">
        <v>658</v>
      </c>
      <c r="B659" s="29">
        <v>25</v>
      </c>
      <c r="C659" s="29">
        <v>1304</v>
      </c>
      <c r="D659" s="21">
        <v>41420</v>
      </c>
      <c r="E659" s="21">
        <v>41390</v>
      </c>
      <c r="F659" s="21">
        <v>41409</v>
      </c>
      <c r="G659" s="20" t="s">
        <v>4</v>
      </c>
      <c r="H659" s="20" t="s">
        <v>26</v>
      </c>
      <c r="I659" s="22">
        <v>6</v>
      </c>
      <c r="J659" s="20" t="s">
        <v>5</v>
      </c>
      <c r="K659" s="20" t="s">
        <v>26</v>
      </c>
      <c r="L659" s="20" t="s">
        <v>49</v>
      </c>
      <c r="M659" s="23" t="s">
        <v>26</v>
      </c>
      <c r="N659" s="23" t="s">
        <v>7</v>
      </c>
      <c r="O659" s="23" t="s">
        <v>26</v>
      </c>
      <c r="P659" s="24">
        <v>11.7</v>
      </c>
      <c r="Q659" s="24">
        <v>20.8</v>
      </c>
      <c r="R659" s="24">
        <v>23.8</v>
      </c>
      <c r="S659" s="24">
        <v>242.15</v>
      </c>
      <c r="T659" s="24">
        <v>1.78</v>
      </c>
      <c r="U659" s="24">
        <v>1080</v>
      </c>
      <c r="V659" s="24">
        <v>1920</v>
      </c>
      <c r="W659" s="24">
        <v>2.0739999999999998</v>
      </c>
      <c r="X659" s="23" t="s">
        <v>47</v>
      </c>
      <c r="Y659" s="23" t="s">
        <v>47</v>
      </c>
      <c r="Z659" s="24">
        <v>8563</v>
      </c>
      <c r="AA659" s="24">
        <v>60</v>
      </c>
      <c r="AB659" s="24">
        <v>178</v>
      </c>
      <c r="AC659" s="24">
        <v>178</v>
      </c>
      <c r="AD659" s="23" t="s">
        <v>28</v>
      </c>
      <c r="AE659" s="23" t="s">
        <v>23</v>
      </c>
      <c r="AF659" s="23" t="s">
        <v>11</v>
      </c>
      <c r="AG659" s="23" t="s">
        <v>26</v>
      </c>
      <c r="AH659" s="23" t="s">
        <v>26</v>
      </c>
      <c r="AI659" s="23" t="s">
        <v>12</v>
      </c>
      <c r="AJ659" s="23" t="s">
        <v>11</v>
      </c>
      <c r="AK659" s="23" t="s">
        <v>23</v>
      </c>
      <c r="AL659" s="23" t="s">
        <v>51</v>
      </c>
      <c r="AM659" s="23" t="s">
        <v>54</v>
      </c>
      <c r="AN659" s="23" t="s">
        <v>14</v>
      </c>
      <c r="AO659" s="23" t="s">
        <v>14</v>
      </c>
      <c r="AP659" s="23" t="s">
        <v>36</v>
      </c>
      <c r="AQ659" s="23" t="s">
        <v>14</v>
      </c>
      <c r="AR659" s="23"/>
      <c r="AS659" s="23" t="s">
        <v>51</v>
      </c>
      <c r="AT659" s="23" t="s">
        <v>54</v>
      </c>
      <c r="AU659" s="23" t="s">
        <v>14</v>
      </c>
      <c r="AV659" s="25" t="s">
        <v>14</v>
      </c>
      <c r="AW659" s="25" t="s">
        <v>26</v>
      </c>
      <c r="AX659" s="26">
        <v>23.8</v>
      </c>
      <c r="AY659" s="26">
        <v>242.15</v>
      </c>
      <c r="AZ659" s="25" t="s">
        <v>14</v>
      </c>
      <c r="BA659" s="25" t="s">
        <v>14</v>
      </c>
      <c r="BB659" s="23" t="s">
        <v>26</v>
      </c>
      <c r="BC659" s="23" t="s">
        <v>15</v>
      </c>
      <c r="BD659" s="23" t="s">
        <v>26</v>
      </c>
      <c r="BE659" s="23" t="s">
        <v>11</v>
      </c>
      <c r="BF659" s="23" t="s">
        <v>281</v>
      </c>
      <c r="BG659" s="23" t="s">
        <v>11</v>
      </c>
      <c r="BH659" s="23" t="s">
        <v>17</v>
      </c>
      <c r="BI659" s="23" t="s">
        <v>14</v>
      </c>
      <c r="BJ659" s="23"/>
      <c r="BK659" s="23" t="s">
        <v>11</v>
      </c>
      <c r="BL659" s="23" t="s">
        <v>11</v>
      </c>
      <c r="BM659" s="23" t="s">
        <v>11</v>
      </c>
      <c r="BN659" s="23"/>
      <c r="BO659" s="24">
        <v>14</v>
      </c>
      <c r="BP659" s="24">
        <v>280</v>
      </c>
      <c r="BQ659" s="24">
        <v>280</v>
      </c>
      <c r="BR659" s="24">
        <v>260</v>
      </c>
      <c r="BS659" s="24">
        <v>200</v>
      </c>
      <c r="BT659" s="23"/>
      <c r="BU659" s="23"/>
      <c r="BV659" s="24">
        <v>18.260000000000002</v>
      </c>
      <c r="BW659" s="24">
        <v>0.38</v>
      </c>
      <c r="BX659" s="23"/>
      <c r="BY659" s="24">
        <v>0.28999999999999998</v>
      </c>
      <c r="BZ659" s="27">
        <v>0.38</v>
      </c>
      <c r="CA659" s="27">
        <v>0.28999999999999998</v>
      </c>
      <c r="CB659" s="25"/>
      <c r="CC659" s="25"/>
      <c r="CD659" s="28">
        <v>18.29</v>
      </c>
      <c r="CE659" s="28">
        <v>0.44</v>
      </c>
      <c r="CF659" s="25"/>
      <c r="CG659" s="28">
        <v>0.32</v>
      </c>
      <c r="CH659" s="28">
        <v>22.97</v>
      </c>
      <c r="CI659" s="28">
        <v>0.5</v>
      </c>
      <c r="CJ659" s="28">
        <v>0.5</v>
      </c>
      <c r="CK659" s="28">
        <v>0</v>
      </c>
      <c r="CL659" s="28">
        <v>0</v>
      </c>
      <c r="CM659" s="28">
        <v>0.5</v>
      </c>
      <c r="CN659" s="25"/>
      <c r="CO659" s="28">
        <v>0</v>
      </c>
      <c r="CP659" s="30" t="s">
        <v>5</v>
      </c>
      <c r="CQ659" s="8">
        <f t="shared" si="111"/>
        <v>8564.9390873425546</v>
      </c>
      <c r="CR659" s="8">
        <f t="shared" si="112"/>
        <v>24</v>
      </c>
      <c r="CS659" s="8">
        <f t="shared" si="113"/>
        <v>2.5</v>
      </c>
      <c r="CT659" s="8">
        <f t="shared" si="114"/>
        <v>30</v>
      </c>
      <c r="CU659" s="8">
        <f t="shared" si="115"/>
        <v>200</v>
      </c>
      <c r="CV659" s="10">
        <f t="shared" si="116"/>
        <v>67802</v>
      </c>
      <c r="CW659" s="10">
        <f t="shared" si="119"/>
        <v>67.802000000000007</v>
      </c>
      <c r="CX659" s="8" t="str">
        <f t="shared" si="117"/>
        <v>No</v>
      </c>
      <c r="CY659" s="30" t="s">
        <v>11</v>
      </c>
      <c r="CZ659" s="30" t="s">
        <v>11</v>
      </c>
      <c r="DA659" s="31" t="s">
        <v>11</v>
      </c>
      <c r="DB659" s="31" t="s">
        <v>11</v>
      </c>
      <c r="DC659" s="8" t="str">
        <f t="shared" si="118"/>
        <v>No</v>
      </c>
      <c r="DD659" s="8" t="s">
        <v>11</v>
      </c>
      <c r="DE659" s="30" t="s">
        <v>11</v>
      </c>
      <c r="DF659" s="10">
        <f t="shared" si="120"/>
        <v>58.148879999999998</v>
      </c>
      <c r="DG659" s="9">
        <f>IF(S659&lt;Monitors!$H$4,(S659*Monitors!$I$4)+Monitors!$J$4,IF(S659&lt;Monitors!$H$5,(S659*Monitors!$I$5)+Monitors!$J$5,IF(S659&lt;Monitors!$H$6,(S659*Monitors!$I$6)+Monitors!$J$6,IF(S659&lt;Monitors!$H$7,(Monitors!$I$7*S659)+Monitors!$J$7,IF(S659&lt;Monitors!$H$8,(S659*Monitors!$I$8)+Monitors!$J$8,IF(S659&lt;Monitors!$H$9,(S659*Monitors!$I$9)+Monitors!$J$9,IF(S659&lt;Monitors!$H$10,(S659*Monitors!$I$10)+Monitors!$J$10,IF(S659&lt;Monitors!$H$11,(S659*Monitors!$I$11)+Monitors!$J$11,Monitors!$J$12))))))))</f>
        <v>41.430000000000007</v>
      </c>
      <c r="DH659" s="10">
        <f>$DF659-(Monitors!$B$4*'All Data'!$W659)</f>
        <v>45.43526</v>
      </c>
      <c r="DI659" s="10">
        <f>IF($CX659="Yes",DH659-(Monitors!$E$4*(DG659+(Monitors!$B$4*'All Data'!$W659))),'All Data'!DH659)</f>
        <v>45.43526</v>
      </c>
      <c r="DJ659" s="10">
        <f>IF(DD659="Yes",'All Data'!DI659-(DG659*Monitors!$C$4),'All Data'!DI659)</f>
        <v>45.43526</v>
      </c>
      <c r="DK659" s="10">
        <f>IF($DE659="Yes",DJ659-(DG659*Monitors!$D$4),'All Data'!DJ659)</f>
        <v>45.43526</v>
      </c>
      <c r="DL659" s="10">
        <f>IF($CZ659="Yes",DK659-Monitors!$C$7,'All Data'!DK659)</f>
        <v>45.43526</v>
      </c>
      <c r="DM659" s="10">
        <f>IF($DA659="Yes",DL659-Monitors!$D$7,'All Data'!DL659)</f>
        <v>45.43526</v>
      </c>
      <c r="DN659" s="10">
        <f>IF(DB659="Yes",DM659-((DG659+(W659*Monitors!$B$4))*Monitors!$F$4),'All Data'!DM659)</f>
        <v>45.43526</v>
      </c>
      <c r="DO659" s="8" t="str">
        <f t="shared" si="121"/>
        <v>No</v>
      </c>
      <c r="DP659" s="10">
        <v>2.7120800000000003</v>
      </c>
      <c r="DQ659" s="10">
        <v>15.547920000000001</v>
      </c>
      <c r="DR659" s="10">
        <v>15.547920000000001</v>
      </c>
      <c r="DS659" s="9">
        <v>22.985890390340256</v>
      </c>
      <c r="DT659" s="9" t="s">
        <v>23</v>
      </c>
      <c r="DU659" s="14">
        <v>0</v>
      </c>
    </row>
    <row r="660" spans="1:125" ht="18" customHeight="1">
      <c r="A660" s="29">
        <v>659</v>
      </c>
      <c r="B660" s="29">
        <v>38</v>
      </c>
      <c r="C660" s="29">
        <v>1149</v>
      </c>
      <c r="D660" s="21">
        <v>41456</v>
      </c>
      <c r="E660" s="21">
        <v>41452</v>
      </c>
      <c r="F660" s="21">
        <v>41599</v>
      </c>
      <c r="G660" s="20" t="s">
        <v>4</v>
      </c>
      <c r="H660" s="20"/>
      <c r="I660" s="22">
        <v>6</v>
      </c>
      <c r="J660" s="20" t="s">
        <v>5</v>
      </c>
      <c r="K660" s="20"/>
      <c r="L660" s="20" t="s">
        <v>6</v>
      </c>
      <c r="M660" s="23"/>
      <c r="N660" s="23" t="s">
        <v>7</v>
      </c>
      <c r="O660" s="23"/>
      <c r="P660" s="24">
        <v>13.2</v>
      </c>
      <c r="Q660" s="24">
        <v>23.5</v>
      </c>
      <c r="R660" s="24">
        <v>27</v>
      </c>
      <c r="S660" s="24">
        <v>311.7</v>
      </c>
      <c r="T660" s="24">
        <v>1.78</v>
      </c>
      <c r="U660" s="24">
        <v>1080</v>
      </c>
      <c r="V660" s="24">
        <v>1920</v>
      </c>
      <c r="W660" s="24">
        <v>2.0739999999999998</v>
      </c>
      <c r="X660" s="23" t="s">
        <v>47</v>
      </c>
      <c r="Y660" s="23" t="s">
        <v>47</v>
      </c>
      <c r="Z660" s="24">
        <v>6653</v>
      </c>
      <c r="AA660" s="24">
        <v>60</v>
      </c>
      <c r="AB660" s="24">
        <v>178</v>
      </c>
      <c r="AC660" s="24">
        <v>178</v>
      </c>
      <c r="AD660" s="23" t="s">
        <v>10</v>
      </c>
      <c r="AE660" s="23" t="s">
        <v>11</v>
      </c>
      <c r="AF660" s="23" t="s">
        <v>11</v>
      </c>
      <c r="AG660" s="23"/>
      <c r="AH660" s="23"/>
      <c r="AI660" s="23" t="s">
        <v>12</v>
      </c>
      <c r="AJ660" s="23" t="s">
        <v>11</v>
      </c>
      <c r="AK660" s="23" t="s">
        <v>23</v>
      </c>
      <c r="AL660" s="23" t="s">
        <v>107</v>
      </c>
      <c r="AM660" s="23"/>
      <c r="AN660" s="23" t="s">
        <v>14</v>
      </c>
      <c r="AO660" s="23"/>
      <c r="AP660" s="23" t="s">
        <v>36</v>
      </c>
      <c r="AQ660" s="23"/>
      <c r="AR660" s="23"/>
      <c r="AS660" s="23" t="s">
        <v>107</v>
      </c>
      <c r="AT660" s="23"/>
      <c r="AU660" s="23" t="s">
        <v>14</v>
      </c>
      <c r="AV660" s="25"/>
      <c r="AW660" s="25"/>
      <c r="AX660" s="26">
        <v>27</v>
      </c>
      <c r="AY660" s="26">
        <v>311.7</v>
      </c>
      <c r="AZ660" s="25" t="s">
        <v>14</v>
      </c>
      <c r="BA660" s="25" t="s">
        <v>14</v>
      </c>
      <c r="BB660" s="23"/>
      <c r="BC660" s="23" t="s">
        <v>15</v>
      </c>
      <c r="BD660" s="23"/>
      <c r="BE660" s="23" t="s">
        <v>11</v>
      </c>
      <c r="BF660" s="23" t="s">
        <v>700</v>
      </c>
      <c r="BG660" s="23" t="s">
        <v>11</v>
      </c>
      <c r="BH660" s="23" t="s">
        <v>17</v>
      </c>
      <c r="BI660" s="23"/>
      <c r="BJ660" s="23" t="s">
        <v>272</v>
      </c>
      <c r="BK660" s="23" t="s">
        <v>11</v>
      </c>
      <c r="BL660" s="23" t="s">
        <v>11</v>
      </c>
      <c r="BM660" s="23"/>
      <c r="BN660" s="23"/>
      <c r="BO660" s="24">
        <v>9.6999999999999993</v>
      </c>
      <c r="BP660" s="24">
        <v>273</v>
      </c>
      <c r="BQ660" s="24">
        <v>300</v>
      </c>
      <c r="BR660" s="24">
        <v>259.60000000000002</v>
      </c>
      <c r="BS660" s="24">
        <v>200</v>
      </c>
      <c r="BT660" s="23"/>
      <c r="BU660" s="23"/>
      <c r="BV660" s="24">
        <v>18.28</v>
      </c>
      <c r="BW660" s="24">
        <v>0.19</v>
      </c>
      <c r="BX660" s="23"/>
      <c r="BY660" s="24">
        <v>0.16</v>
      </c>
      <c r="BZ660" s="27">
        <v>0.19</v>
      </c>
      <c r="CA660" s="27">
        <v>0.16</v>
      </c>
      <c r="CB660" s="25"/>
      <c r="CC660" s="25"/>
      <c r="CD660" s="28">
        <v>18.600000000000001</v>
      </c>
      <c r="CE660" s="28">
        <v>0.18</v>
      </c>
      <c r="CF660" s="25"/>
      <c r="CG660" s="28">
        <v>0.13</v>
      </c>
      <c r="CH660" s="28">
        <v>29.1</v>
      </c>
      <c r="CI660" s="28">
        <v>0.5</v>
      </c>
      <c r="CJ660" s="28">
        <v>0.5</v>
      </c>
      <c r="CK660" s="25"/>
      <c r="CL660" s="25"/>
      <c r="CM660" s="28">
        <v>0.46</v>
      </c>
      <c r="CN660" s="25"/>
      <c r="CO660" s="28">
        <v>0</v>
      </c>
      <c r="CP660" s="30" t="s">
        <v>5</v>
      </c>
      <c r="CQ660" s="8">
        <f t="shared" si="111"/>
        <v>6653.833814565287</v>
      </c>
      <c r="CR660" s="8">
        <f t="shared" si="112"/>
        <v>28</v>
      </c>
      <c r="CS660" s="8">
        <f t="shared" si="113"/>
        <v>2.5</v>
      </c>
      <c r="CT660" s="8">
        <f t="shared" si="114"/>
        <v>30</v>
      </c>
      <c r="CU660" s="8">
        <f t="shared" si="115"/>
        <v>200</v>
      </c>
      <c r="CV660" s="10">
        <f t="shared" si="116"/>
        <v>85094.099999999991</v>
      </c>
      <c r="CW660" s="10">
        <f t="shared" si="119"/>
        <v>85.094099999999997</v>
      </c>
      <c r="CX660" s="8" t="str">
        <f t="shared" si="117"/>
        <v>No</v>
      </c>
      <c r="CY660" s="30" t="s">
        <v>11</v>
      </c>
      <c r="CZ660" s="30" t="s">
        <v>11</v>
      </c>
      <c r="DA660" s="31" t="s">
        <v>11</v>
      </c>
      <c r="DB660" s="31" t="s">
        <v>11</v>
      </c>
      <c r="DC660" s="8" t="str">
        <f t="shared" si="118"/>
        <v>No</v>
      </c>
      <c r="DD660" s="8" t="s">
        <v>11</v>
      </c>
      <c r="DE660" s="30" t="s">
        <v>11</v>
      </c>
      <c r="DF660" s="10">
        <f t="shared" si="120"/>
        <v>57.128339999999994</v>
      </c>
      <c r="DG660" s="9">
        <f>IF(S660&lt;Monitors!$H$4,(S660*Monitors!$I$4)+Monitors!$J$4,IF(S660&lt;Monitors!$H$5,(S660*Monitors!$I$5)+Monitors!$J$5,IF(S660&lt;Monitors!$H$6,(S660*Monitors!$I$6)+Monitors!$J$6,IF(S660&lt;Monitors!$H$7,(Monitors!$I$7*S660)+Monitors!$J$7,IF(S660&lt;Monitors!$H$8,(S660*Monitors!$I$8)+Monitors!$J$8,IF(S660&lt;Monitors!$H$9,(S660*Monitors!$I$9)+Monitors!$J$9,IF(S660&lt;Monitors!$H$10,(S660*Monitors!$I$10)+Monitors!$J$10,IF(S660&lt;Monitors!$H$11,(S660*Monitors!$I$11)+Monitors!$J$11,Monitors!$J$12))))))))</f>
        <v>51.34</v>
      </c>
      <c r="DH660" s="10">
        <f>$DF660-(Monitors!$B$4*'All Data'!$W660)</f>
        <v>44.414719999999996</v>
      </c>
      <c r="DI660" s="10">
        <f>IF($CX660="Yes",DH660-(Monitors!$E$4*(DG660+(Monitors!$B$4*'All Data'!$W660))),'All Data'!DH660)</f>
        <v>44.414719999999996</v>
      </c>
      <c r="DJ660" s="10">
        <f>IF(DD660="Yes",'All Data'!DI660-(DG660*Monitors!$C$4),'All Data'!DI660)</f>
        <v>44.414719999999996</v>
      </c>
      <c r="DK660" s="10">
        <f>IF($DE660="Yes",DJ660-(DG660*Monitors!$D$4),'All Data'!DJ660)</f>
        <v>44.414719999999996</v>
      </c>
      <c r="DL660" s="10">
        <f>IF($CZ660="Yes",DK660-Monitors!$C$7,'All Data'!DK660)</f>
        <v>44.414719999999996</v>
      </c>
      <c r="DM660" s="10">
        <f>IF($DA660="Yes",DL660-Monitors!$D$7,'All Data'!DL660)</f>
        <v>44.414719999999996</v>
      </c>
      <c r="DN660" s="10">
        <f>IF(DB660="Yes",DM660-((DG660+(W660*Monitors!$B$4))*Monitors!$F$4),'All Data'!DM660)</f>
        <v>44.414719999999996</v>
      </c>
      <c r="DO660" s="8" t="str">
        <f t="shared" si="121"/>
        <v>Yes</v>
      </c>
      <c r="DP660" s="10">
        <v>3.4037639999999998</v>
      </c>
      <c r="DQ660" s="10">
        <v>14.876236000000002</v>
      </c>
      <c r="DR660" s="10">
        <v>14.876236000000002</v>
      </c>
      <c r="DS660" s="9">
        <v>29.41446083624961</v>
      </c>
      <c r="DT660" s="9" t="s">
        <v>23</v>
      </c>
      <c r="DU660" s="14">
        <v>0</v>
      </c>
    </row>
    <row r="661" spans="1:125" ht="18" customHeight="1">
      <c r="A661" s="29">
        <v>660</v>
      </c>
      <c r="B661" s="29">
        <v>24</v>
      </c>
      <c r="C661" s="29">
        <v>101</v>
      </c>
      <c r="D661" s="21">
        <v>41323</v>
      </c>
      <c r="E661" s="21">
        <v>41401</v>
      </c>
      <c r="F661" s="21">
        <v>41415</v>
      </c>
      <c r="G661" s="20" t="s">
        <v>4</v>
      </c>
      <c r="H661" s="20" t="s">
        <v>26</v>
      </c>
      <c r="I661" s="22">
        <v>6</v>
      </c>
      <c r="J661" s="20" t="s">
        <v>5</v>
      </c>
      <c r="K661" s="20" t="s">
        <v>26</v>
      </c>
      <c r="L661" s="20" t="s">
        <v>27</v>
      </c>
      <c r="M661" s="23" t="s">
        <v>27</v>
      </c>
      <c r="N661" s="23" t="s">
        <v>7</v>
      </c>
      <c r="O661" s="23" t="s">
        <v>26</v>
      </c>
      <c r="P661" s="24">
        <v>10.5</v>
      </c>
      <c r="Q661" s="24">
        <v>18.7</v>
      </c>
      <c r="R661" s="24">
        <v>21.5</v>
      </c>
      <c r="S661" s="24">
        <v>197.52</v>
      </c>
      <c r="T661" s="24">
        <v>1.78</v>
      </c>
      <c r="U661" s="24">
        <v>1080</v>
      </c>
      <c r="V661" s="24">
        <v>1920</v>
      </c>
      <c r="W661" s="24">
        <v>2.0739999999999998</v>
      </c>
      <c r="X661" s="23" t="s">
        <v>47</v>
      </c>
      <c r="Y661" s="23" t="s">
        <v>47</v>
      </c>
      <c r="Z661" s="24">
        <v>10498</v>
      </c>
      <c r="AA661" s="24">
        <v>60</v>
      </c>
      <c r="AB661" s="24">
        <v>176</v>
      </c>
      <c r="AC661" s="24">
        <v>170</v>
      </c>
      <c r="AD661" s="23" t="s">
        <v>781</v>
      </c>
      <c r="AE661" s="23" t="s">
        <v>23</v>
      </c>
      <c r="AF661" s="23" t="s">
        <v>11</v>
      </c>
      <c r="AG661" s="23" t="s">
        <v>26</v>
      </c>
      <c r="AH661" s="23" t="s">
        <v>26</v>
      </c>
      <c r="AI661" s="23" t="s">
        <v>12</v>
      </c>
      <c r="AJ661" s="23" t="s">
        <v>11</v>
      </c>
      <c r="AK661" s="23" t="s">
        <v>23</v>
      </c>
      <c r="AL661" s="23" t="s">
        <v>53</v>
      </c>
      <c r="AM661" s="23" t="s">
        <v>783</v>
      </c>
      <c r="AN661" s="23" t="s">
        <v>72</v>
      </c>
      <c r="AO661" s="23" t="s">
        <v>26</v>
      </c>
      <c r="AP661" s="23" t="s">
        <v>36</v>
      </c>
      <c r="AQ661" s="23" t="s">
        <v>26</v>
      </c>
      <c r="AR661" s="23"/>
      <c r="AS661" s="23" t="s">
        <v>53</v>
      </c>
      <c r="AT661" s="23" t="s">
        <v>783</v>
      </c>
      <c r="AU661" s="23" t="s">
        <v>14</v>
      </c>
      <c r="AV661" s="25" t="s">
        <v>26</v>
      </c>
      <c r="AW661" s="25" t="s">
        <v>26</v>
      </c>
      <c r="AX661" s="26">
        <v>21.5</v>
      </c>
      <c r="AY661" s="26">
        <v>197.52</v>
      </c>
      <c r="AZ661" s="25" t="s">
        <v>72</v>
      </c>
      <c r="BA661" s="25" t="s">
        <v>14</v>
      </c>
      <c r="BB661" s="23" t="s">
        <v>26</v>
      </c>
      <c r="BC661" s="23" t="s">
        <v>15</v>
      </c>
      <c r="BD661" s="23" t="s">
        <v>26</v>
      </c>
      <c r="BE661" s="23" t="s">
        <v>11</v>
      </c>
      <c r="BF661" s="23" t="s">
        <v>452</v>
      </c>
      <c r="BG661" s="23" t="s">
        <v>11</v>
      </c>
      <c r="BH661" s="23" t="s">
        <v>17</v>
      </c>
      <c r="BI661" s="23" t="s">
        <v>26</v>
      </c>
      <c r="BJ661" s="23"/>
      <c r="BK661" s="23" t="s">
        <v>11</v>
      </c>
      <c r="BL661" s="23" t="s">
        <v>11</v>
      </c>
      <c r="BM661" s="23" t="s">
        <v>11</v>
      </c>
      <c r="BN661" s="23"/>
      <c r="BO661" s="24">
        <v>21</v>
      </c>
      <c r="BP661" s="24">
        <v>274</v>
      </c>
      <c r="BQ661" s="24">
        <v>250</v>
      </c>
      <c r="BR661" s="24">
        <v>270</v>
      </c>
      <c r="BS661" s="24">
        <v>200</v>
      </c>
      <c r="BT661" s="23"/>
      <c r="BU661" s="23"/>
      <c r="BV661" s="24">
        <v>18.3</v>
      </c>
      <c r="BW661" s="24">
        <v>0.45</v>
      </c>
      <c r="BX661" s="23"/>
      <c r="BY661" s="24">
        <v>0.26</v>
      </c>
      <c r="BZ661" s="27">
        <v>0.45</v>
      </c>
      <c r="CA661" s="27">
        <v>0.26</v>
      </c>
      <c r="CB661" s="25"/>
      <c r="CC661" s="25"/>
      <c r="CD661" s="28">
        <v>18.600000000000001</v>
      </c>
      <c r="CE661" s="28">
        <v>0.49</v>
      </c>
      <c r="CF661" s="25"/>
      <c r="CG661" s="28">
        <v>0.32</v>
      </c>
      <c r="CH661" s="28">
        <v>21.08</v>
      </c>
      <c r="CI661" s="28">
        <v>1</v>
      </c>
      <c r="CJ661" s="28">
        <v>0.5</v>
      </c>
      <c r="CK661" s="28">
        <v>0</v>
      </c>
      <c r="CL661" s="28">
        <v>0</v>
      </c>
      <c r="CM661" s="28">
        <v>0.5</v>
      </c>
      <c r="CN661" s="25"/>
      <c r="CO661" s="28">
        <v>0</v>
      </c>
      <c r="CP661" s="30" t="s">
        <v>5</v>
      </c>
      <c r="CQ661" s="8">
        <f t="shared" si="111"/>
        <v>10500.202511138112</v>
      </c>
      <c r="CR661" s="8">
        <f t="shared" si="112"/>
        <v>22</v>
      </c>
      <c r="CS661" s="8">
        <f t="shared" si="113"/>
        <v>2.5</v>
      </c>
      <c r="CT661" s="8">
        <f t="shared" si="114"/>
        <v>30</v>
      </c>
      <c r="CU661" s="8">
        <f t="shared" si="115"/>
        <v>200</v>
      </c>
      <c r="CV661" s="10">
        <f t="shared" si="116"/>
        <v>54120.480000000003</v>
      </c>
      <c r="CW661" s="10">
        <f t="shared" si="119"/>
        <v>54.120480000000001</v>
      </c>
      <c r="CX661" s="8" t="str">
        <f t="shared" si="117"/>
        <v>No</v>
      </c>
      <c r="CY661" s="30" t="s">
        <v>11</v>
      </c>
      <c r="CZ661" s="30" t="s">
        <v>11</v>
      </c>
      <c r="DA661" s="31" t="s">
        <v>11</v>
      </c>
      <c r="DB661" s="31" t="s">
        <v>11</v>
      </c>
      <c r="DC661" s="8" t="str">
        <f t="shared" si="118"/>
        <v>No</v>
      </c>
      <c r="DD661" s="8" t="s">
        <v>11</v>
      </c>
      <c r="DE661" s="30" t="s">
        <v>11</v>
      </c>
      <c r="DF661" s="10">
        <f t="shared" si="120"/>
        <v>58.670100000000005</v>
      </c>
      <c r="DG661" s="9">
        <f>IF(S661&lt;Monitors!$H$4,(S661*Monitors!$I$4)+Monitors!$J$4,IF(S661&lt;Monitors!$H$5,(S661*Monitors!$I$5)+Monitors!$J$5,IF(S661&lt;Monitors!$H$6,(S661*Monitors!$I$6)+Monitors!$J$6,IF(S661&lt;Monitors!$H$7,(Monitors!$I$7*S661)+Monitors!$J$7,IF(S661&lt;Monitors!$H$8,(S661*Monitors!$I$8)+Monitors!$J$8,IF(S661&lt;Monitors!$H$9,(S661*Monitors!$I$9)+Monitors!$J$9,IF(S661&lt;Monitors!$H$10,(S661*Monitors!$I$10)+Monitors!$J$10,IF(S661&lt;Monitors!$H$11,(S661*Monitors!$I$11)+Monitors!$J$11,Monitors!$J$12))))))))</f>
        <v>37.875999999999998</v>
      </c>
      <c r="DH661" s="10">
        <f>$DF661-(Monitors!$B$4*'All Data'!$W661)</f>
        <v>45.956480000000006</v>
      </c>
      <c r="DI661" s="10">
        <f>IF($CX661="Yes",DH661-(Monitors!$E$4*(DG661+(Monitors!$B$4*'All Data'!$W661))),'All Data'!DH661)</f>
        <v>45.956480000000006</v>
      </c>
      <c r="DJ661" s="10">
        <f>IF(DD661="Yes",'All Data'!DI661-(DG661*Monitors!$C$4),'All Data'!DI661)</f>
        <v>45.956480000000006</v>
      </c>
      <c r="DK661" s="10">
        <f>IF($DE661="Yes",DJ661-(DG661*Monitors!$D$4),'All Data'!DJ661)</f>
        <v>45.956480000000006</v>
      </c>
      <c r="DL661" s="10">
        <f>IF($CZ661="Yes",DK661-Monitors!$C$7,'All Data'!DK661)</f>
        <v>45.956480000000006</v>
      </c>
      <c r="DM661" s="10">
        <f>IF($DA661="Yes",DL661-Monitors!$D$7,'All Data'!DL661)</f>
        <v>45.956480000000006</v>
      </c>
      <c r="DN661" s="10">
        <f>IF(DB661="Yes",DM661-((DG661+(W661*Monitors!$B$4))*Monitors!$F$4),'All Data'!DM661)</f>
        <v>45.956480000000006</v>
      </c>
      <c r="DO661" s="8" t="str">
        <f t="shared" si="121"/>
        <v>No</v>
      </c>
      <c r="DP661" s="10">
        <v>2.1648192000000002</v>
      </c>
      <c r="DQ661" s="10">
        <v>16.135180800000001</v>
      </c>
      <c r="DR661" s="10">
        <v>16.135180800000001</v>
      </c>
      <c r="DS661" s="9">
        <v>18.804145421971299</v>
      </c>
      <c r="DT661" s="9" t="s">
        <v>23</v>
      </c>
      <c r="DU661" s="14">
        <v>0</v>
      </c>
    </row>
    <row r="662" spans="1:125" ht="18" customHeight="1">
      <c r="A662" s="29">
        <v>661</v>
      </c>
      <c r="B662" s="29">
        <v>47</v>
      </c>
      <c r="C662" s="29">
        <v>73</v>
      </c>
      <c r="D662" s="21">
        <v>41273</v>
      </c>
      <c r="E662" s="21">
        <v>41379</v>
      </c>
      <c r="F662" s="21">
        <v>41389</v>
      </c>
      <c r="G662" s="20" t="s">
        <v>4</v>
      </c>
      <c r="H662" s="20" t="s">
        <v>26</v>
      </c>
      <c r="I662" s="22">
        <v>6</v>
      </c>
      <c r="J662" s="20" t="s">
        <v>5</v>
      </c>
      <c r="K662" s="20" t="s">
        <v>26</v>
      </c>
      <c r="L662" s="20" t="s">
        <v>27</v>
      </c>
      <c r="M662" s="23" t="s">
        <v>27</v>
      </c>
      <c r="N662" s="23" t="s">
        <v>7</v>
      </c>
      <c r="O662" s="23" t="s">
        <v>26</v>
      </c>
      <c r="P662" s="24">
        <v>10.5</v>
      </c>
      <c r="Q662" s="24">
        <v>18.7</v>
      </c>
      <c r="R662" s="24">
        <v>21.5</v>
      </c>
      <c r="S662" s="24">
        <v>197.52</v>
      </c>
      <c r="T662" s="24">
        <v>1.78</v>
      </c>
      <c r="U662" s="24">
        <v>1080</v>
      </c>
      <c r="V662" s="24">
        <v>1920</v>
      </c>
      <c r="W662" s="24">
        <v>2.0739999999999998</v>
      </c>
      <c r="X662" s="23" t="s">
        <v>47</v>
      </c>
      <c r="Y662" s="23" t="s">
        <v>47</v>
      </c>
      <c r="Z662" s="24">
        <v>10498</v>
      </c>
      <c r="AA662" s="24">
        <v>60</v>
      </c>
      <c r="AB662" s="24">
        <v>170</v>
      </c>
      <c r="AC662" s="24">
        <v>160</v>
      </c>
      <c r="AD662" s="23" t="s">
        <v>28</v>
      </c>
      <c r="AE662" s="23" t="s">
        <v>23</v>
      </c>
      <c r="AF662" s="23" t="s">
        <v>11</v>
      </c>
      <c r="AG662" s="23" t="s">
        <v>26</v>
      </c>
      <c r="AH662" s="23" t="s">
        <v>26</v>
      </c>
      <c r="AI662" s="23" t="s">
        <v>12</v>
      </c>
      <c r="AJ662" s="23" t="s">
        <v>23</v>
      </c>
      <c r="AK662" s="23" t="s">
        <v>23</v>
      </c>
      <c r="AL662" s="23" t="s">
        <v>129</v>
      </c>
      <c r="AM662" s="23" t="s">
        <v>808</v>
      </c>
      <c r="AN662" s="23" t="s">
        <v>14</v>
      </c>
      <c r="AO662" s="23" t="s">
        <v>26</v>
      </c>
      <c r="AP662" s="23" t="s">
        <v>36</v>
      </c>
      <c r="AQ662" s="23" t="s">
        <v>26</v>
      </c>
      <c r="AR662" s="23"/>
      <c r="AS662" s="23" t="s">
        <v>129</v>
      </c>
      <c r="AT662" s="23" t="s">
        <v>808</v>
      </c>
      <c r="AU662" s="23" t="s">
        <v>14</v>
      </c>
      <c r="AV662" s="25" t="s">
        <v>26</v>
      </c>
      <c r="AW662" s="25" t="s">
        <v>26</v>
      </c>
      <c r="AX662" s="26">
        <v>21.5</v>
      </c>
      <c r="AY662" s="26">
        <v>197.52</v>
      </c>
      <c r="AZ662" s="25" t="s">
        <v>14</v>
      </c>
      <c r="BA662" s="25" t="s">
        <v>14</v>
      </c>
      <c r="BB662" s="23" t="s">
        <v>26</v>
      </c>
      <c r="BC662" s="23" t="s">
        <v>15</v>
      </c>
      <c r="BD662" s="23" t="s">
        <v>26</v>
      </c>
      <c r="BE662" s="23" t="s">
        <v>11</v>
      </c>
      <c r="BF662" s="23" t="s">
        <v>452</v>
      </c>
      <c r="BG662" s="23" t="s">
        <v>11</v>
      </c>
      <c r="BH662" s="23" t="s">
        <v>17</v>
      </c>
      <c r="BI662" s="23" t="s">
        <v>26</v>
      </c>
      <c r="BJ662" s="23"/>
      <c r="BK662" s="23" t="s">
        <v>11</v>
      </c>
      <c r="BL662" s="23" t="s">
        <v>11</v>
      </c>
      <c r="BM662" s="23" t="s">
        <v>11</v>
      </c>
      <c r="BN662" s="23"/>
      <c r="BO662" s="24">
        <v>4.5</v>
      </c>
      <c r="BP662" s="24">
        <v>285</v>
      </c>
      <c r="BQ662" s="24">
        <v>280</v>
      </c>
      <c r="BR662" s="24">
        <v>268</v>
      </c>
      <c r="BS662" s="24">
        <v>200</v>
      </c>
      <c r="BT662" s="23"/>
      <c r="BU662" s="23"/>
      <c r="BV662" s="24">
        <v>18.32</v>
      </c>
      <c r="BW662" s="24">
        <v>0.22</v>
      </c>
      <c r="BX662" s="23"/>
      <c r="BY662" s="24">
        <v>0.16</v>
      </c>
      <c r="BZ662" s="27">
        <v>0.22</v>
      </c>
      <c r="CA662" s="27">
        <v>0.16</v>
      </c>
      <c r="CB662" s="25"/>
      <c r="CC662" s="25"/>
      <c r="CD662" s="28">
        <v>18.22</v>
      </c>
      <c r="CE662" s="28">
        <v>0.24</v>
      </c>
      <c r="CF662" s="25"/>
      <c r="CG662" s="28">
        <v>0.18</v>
      </c>
      <c r="CH662" s="28">
        <v>21.1</v>
      </c>
      <c r="CI662" s="28">
        <v>0.5</v>
      </c>
      <c r="CJ662" s="28">
        <v>0.5</v>
      </c>
      <c r="CK662" s="28">
        <v>0</v>
      </c>
      <c r="CL662" s="28">
        <v>0</v>
      </c>
      <c r="CM662" s="28">
        <v>0.4</v>
      </c>
      <c r="CN662" s="25"/>
      <c r="CO662" s="28">
        <v>0</v>
      </c>
      <c r="CP662" s="30" t="s">
        <v>5</v>
      </c>
      <c r="CQ662" s="8">
        <f t="shared" si="111"/>
        <v>10500.202511138112</v>
      </c>
      <c r="CR662" s="8">
        <f t="shared" si="112"/>
        <v>22</v>
      </c>
      <c r="CS662" s="8">
        <f t="shared" si="113"/>
        <v>2.5</v>
      </c>
      <c r="CT662" s="8">
        <f t="shared" si="114"/>
        <v>30</v>
      </c>
      <c r="CU662" s="8">
        <f t="shared" si="115"/>
        <v>200</v>
      </c>
      <c r="CV662" s="10">
        <f t="shared" si="116"/>
        <v>56293.200000000004</v>
      </c>
      <c r="CW662" s="10">
        <f t="shared" si="119"/>
        <v>56.293200000000006</v>
      </c>
      <c r="CX662" s="8" t="str">
        <f t="shared" si="117"/>
        <v>No</v>
      </c>
      <c r="CY662" s="30" t="s">
        <v>11</v>
      </c>
      <c r="CZ662" s="30" t="s">
        <v>11</v>
      </c>
      <c r="DA662" s="31" t="s">
        <v>11</v>
      </c>
      <c r="DB662" s="31" t="s">
        <v>11</v>
      </c>
      <c r="DC662" s="8" t="str">
        <f t="shared" si="118"/>
        <v>No</v>
      </c>
      <c r="DD662" s="8" t="s">
        <v>11</v>
      </c>
      <c r="DE662" s="30" t="s">
        <v>11</v>
      </c>
      <c r="DF662" s="10">
        <f t="shared" si="120"/>
        <v>57.421799999999998</v>
      </c>
      <c r="DG662" s="9">
        <f>IF(S662&lt;Monitors!$H$4,(S662*Monitors!$I$4)+Monitors!$J$4,IF(S662&lt;Monitors!$H$5,(S662*Monitors!$I$5)+Monitors!$J$5,IF(S662&lt;Monitors!$H$6,(S662*Monitors!$I$6)+Monitors!$J$6,IF(S662&lt;Monitors!$H$7,(Monitors!$I$7*S662)+Monitors!$J$7,IF(S662&lt;Monitors!$H$8,(S662*Monitors!$I$8)+Monitors!$J$8,IF(S662&lt;Monitors!$H$9,(S662*Monitors!$I$9)+Monitors!$J$9,IF(S662&lt;Monitors!$H$10,(S662*Monitors!$I$10)+Monitors!$J$10,IF(S662&lt;Monitors!$H$11,(S662*Monitors!$I$11)+Monitors!$J$11,Monitors!$J$12))))))))</f>
        <v>37.875999999999998</v>
      </c>
      <c r="DH662" s="10">
        <f>$DF662-(Monitors!$B$4*'All Data'!$W662)</f>
        <v>44.708179999999999</v>
      </c>
      <c r="DI662" s="10">
        <f>IF($CX662="Yes",DH662-(Monitors!$E$4*(DG662+(Monitors!$B$4*'All Data'!$W662))),'All Data'!DH662)</f>
        <v>44.708179999999999</v>
      </c>
      <c r="DJ662" s="10">
        <f>IF(DD662="Yes",'All Data'!DI662-(DG662*Monitors!$C$4),'All Data'!DI662)</f>
        <v>44.708179999999999</v>
      </c>
      <c r="DK662" s="10">
        <f>IF($DE662="Yes",DJ662-(DG662*Monitors!$D$4),'All Data'!DJ662)</f>
        <v>44.708179999999999</v>
      </c>
      <c r="DL662" s="10">
        <f>IF($CZ662="Yes",DK662-Monitors!$C$7,'All Data'!DK662)</f>
        <v>44.708179999999999</v>
      </c>
      <c r="DM662" s="10">
        <f>IF($DA662="Yes",DL662-Monitors!$D$7,'All Data'!DL662)</f>
        <v>44.708179999999999</v>
      </c>
      <c r="DN662" s="10">
        <f>IF(DB662="Yes",DM662-((DG662+(W662*Monitors!$B$4))*Monitors!$F$4),'All Data'!DM662)</f>
        <v>44.708179999999999</v>
      </c>
      <c r="DO662" s="8" t="str">
        <f t="shared" si="121"/>
        <v>No</v>
      </c>
      <c r="DP662" s="10">
        <v>2.2517280000000004</v>
      </c>
      <c r="DQ662" s="10">
        <v>16.068272</v>
      </c>
      <c r="DR662" s="10">
        <v>16.068272</v>
      </c>
      <c r="DS662" s="9">
        <v>18.804145421971299</v>
      </c>
      <c r="DT662" s="9" t="s">
        <v>23</v>
      </c>
      <c r="DU662" s="14">
        <v>0</v>
      </c>
    </row>
    <row r="663" spans="1:125" ht="18" customHeight="1">
      <c r="A663" s="29">
        <v>662</v>
      </c>
      <c r="B663" s="29">
        <v>38</v>
      </c>
      <c r="C663" s="29">
        <v>1079</v>
      </c>
      <c r="D663" s="21">
        <v>41588</v>
      </c>
      <c r="E663" s="21">
        <v>41570</v>
      </c>
      <c r="F663" s="21">
        <v>41593</v>
      </c>
      <c r="G663" s="20" t="s">
        <v>4</v>
      </c>
      <c r="H663" s="20" t="s">
        <v>26</v>
      </c>
      <c r="I663" s="22">
        <v>6</v>
      </c>
      <c r="J663" s="20" t="s">
        <v>5</v>
      </c>
      <c r="K663" s="20" t="s">
        <v>26</v>
      </c>
      <c r="L663" s="20" t="s">
        <v>6</v>
      </c>
      <c r="M663" s="23" t="s">
        <v>26</v>
      </c>
      <c r="N663" s="23" t="s">
        <v>7</v>
      </c>
      <c r="O663" s="23" t="s">
        <v>26</v>
      </c>
      <c r="P663" s="24">
        <v>10.6</v>
      </c>
      <c r="Q663" s="24">
        <v>18.8</v>
      </c>
      <c r="R663" s="24">
        <v>21.5</v>
      </c>
      <c r="S663" s="24">
        <v>198.91</v>
      </c>
      <c r="T663" s="24">
        <v>1.78</v>
      </c>
      <c r="U663" s="24">
        <v>1080</v>
      </c>
      <c r="V663" s="24">
        <v>1920</v>
      </c>
      <c r="W663" s="24">
        <v>2.0739999999999998</v>
      </c>
      <c r="X663" s="23" t="s">
        <v>47</v>
      </c>
      <c r="Y663" s="23" t="s">
        <v>47</v>
      </c>
      <c r="Z663" s="24">
        <v>10405</v>
      </c>
      <c r="AA663" s="24">
        <v>60</v>
      </c>
      <c r="AB663" s="24">
        <v>170</v>
      </c>
      <c r="AC663" s="24">
        <v>160</v>
      </c>
      <c r="AD663" s="23" t="s">
        <v>28</v>
      </c>
      <c r="AE663" s="23" t="s">
        <v>11</v>
      </c>
      <c r="AF663" s="23" t="s">
        <v>11</v>
      </c>
      <c r="AG663" s="23" t="s">
        <v>26</v>
      </c>
      <c r="AH663" s="23" t="s">
        <v>26</v>
      </c>
      <c r="AI663" s="23" t="s">
        <v>12</v>
      </c>
      <c r="AJ663" s="23" t="s">
        <v>23</v>
      </c>
      <c r="AK663" s="23" t="s">
        <v>23</v>
      </c>
      <c r="AL663" s="23" t="s">
        <v>114</v>
      </c>
      <c r="AM663" s="23" t="s">
        <v>14</v>
      </c>
      <c r="AN663" s="23" t="s">
        <v>14</v>
      </c>
      <c r="AO663" s="23" t="s">
        <v>14</v>
      </c>
      <c r="AP663" s="23" t="s">
        <v>14</v>
      </c>
      <c r="AQ663" s="23" t="s">
        <v>14</v>
      </c>
      <c r="AR663" s="23"/>
      <c r="AS663" s="23" t="s">
        <v>114</v>
      </c>
      <c r="AT663" s="23" t="s">
        <v>14</v>
      </c>
      <c r="AU663" s="23" t="s">
        <v>14</v>
      </c>
      <c r="AV663" s="25" t="s">
        <v>14</v>
      </c>
      <c r="AW663" s="25" t="s">
        <v>14</v>
      </c>
      <c r="AX663" s="26">
        <v>21.5</v>
      </c>
      <c r="AY663" s="26">
        <v>198.91</v>
      </c>
      <c r="AZ663" s="25" t="s">
        <v>14</v>
      </c>
      <c r="BA663" s="25" t="s">
        <v>14</v>
      </c>
      <c r="BB663" s="23" t="s">
        <v>14</v>
      </c>
      <c r="BC663" s="23" t="s">
        <v>15</v>
      </c>
      <c r="BD663" s="23" t="s">
        <v>14</v>
      </c>
      <c r="BE663" s="23" t="s">
        <v>11</v>
      </c>
      <c r="BF663" s="23" t="s">
        <v>55</v>
      </c>
      <c r="BG663" s="23" t="s">
        <v>11</v>
      </c>
      <c r="BH663" s="23" t="s">
        <v>17</v>
      </c>
      <c r="BI663" s="23" t="s">
        <v>14</v>
      </c>
      <c r="BJ663" s="23"/>
      <c r="BK663" s="23" t="s">
        <v>11</v>
      </c>
      <c r="BL663" s="23" t="s">
        <v>11</v>
      </c>
      <c r="BM663" s="23" t="s">
        <v>11</v>
      </c>
      <c r="BN663" s="23"/>
      <c r="BO663" s="24">
        <v>27.2</v>
      </c>
      <c r="BP663" s="24">
        <v>248.3</v>
      </c>
      <c r="BQ663" s="24">
        <v>250</v>
      </c>
      <c r="BR663" s="24">
        <v>238.2</v>
      </c>
      <c r="BS663" s="24">
        <v>200</v>
      </c>
      <c r="BT663" s="23"/>
      <c r="BU663" s="23"/>
      <c r="BV663" s="24">
        <v>18.329999999999998</v>
      </c>
      <c r="BW663" s="24">
        <v>0.21</v>
      </c>
      <c r="BX663" s="23"/>
      <c r="BY663" s="24">
        <v>0.14000000000000001</v>
      </c>
      <c r="BZ663" s="27">
        <v>0.21</v>
      </c>
      <c r="CA663" s="27">
        <v>0.14000000000000001</v>
      </c>
      <c r="CB663" s="25"/>
      <c r="CC663" s="25"/>
      <c r="CD663" s="28">
        <v>18.48</v>
      </c>
      <c r="CE663" s="28">
        <v>0.24</v>
      </c>
      <c r="CF663" s="25"/>
      <c r="CG663" s="28">
        <v>0.17</v>
      </c>
      <c r="CH663" s="28">
        <v>21.12</v>
      </c>
      <c r="CI663" s="28">
        <v>0.5</v>
      </c>
      <c r="CJ663" s="28">
        <v>0.5</v>
      </c>
      <c r="CK663" s="28">
        <v>0</v>
      </c>
      <c r="CL663" s="28">
        <v>0</v>
      </c>
      <c r="CM663" s="28">
        <v>0.5</v>
      </c>
      <c r="CN663" s="25"/>
      <c r="CO663" s="28">
        <v>0</v>
      </c>
      <c r="CP663" s="30" t="s">
        <v>5</v>
      </c>
      <c r="CQ663" s="8">
        <f t="shared" si="111"/>
        <v>10426.826202805289</v>
      </c>
      <c r="CR663" s="8">
        <f t="shared" si="112"/>
        <v>22</v>
      </c>
      <c r="CS663" s="8">
        <f t="shared" si="113"/>
        <v>2.5</v>
      </c>
      <c r="CT663" s="8">
        <f t="shared" si="114"/>
        <v>30</v>
      </c>
      <c r="CU663" s="8">
        <f t="shared" si="115"/>
        <v>200</v>
      </c>
      <c r="CV663" s="10">
        <f t="shared" si="116"/>
        <v>49389.353000000003</v>
      </c>
      <c r="CW663" s="10">
        <f t="shared" si="119"/>
        <v>49.389353</v>
      </c>
      <c r="CX663" s="8" t="str">
        <f t="shared" si="117"/>
        <v>No</v>
      </c>
      <c r="CY663" s="30" t="s">
        <v>11</v>
      </c>
      <c r="CZ663" s="30" t="s">
        <v>11</v>
      </c>
      <c r="DA663" s="31" t="s">
        <v>11</v>
      </c>
      <c r="DB663" s="31" t="s">
        <v>11</v>
      </c>
      <c r="DC663" s="8" t="str">
        <f t="shared" si="118"/>
        <v>No</v>
      </c>
      <c r="DD663" s="8" t="s">
        <v>11</v>
      </c>
      <c r="DE663" s="30" t="s">
        <v>11</v>
      </c>
      <c r="DF663" s="10">
        <f t="shared" si="120"/>
        <v>57.395519999999991</v>
      </c>
      <c r="DG663" s="9">
        <f>IF(S663&lt;Monitors!$H$4,(S663*Monitors!$I$4)+Monitors!$J$4,IF(S663&lt;Monitors!$H$5,(S663*Monitors!$I$5)+Monitors!$J$5,IF(S663&lt;Monitors!$H$6,(S663*Monitors!$I$6)+Monitors!$J$6,IF(S663&lt;Monitors!$H$7,(Monitors!$I$7*S663)+Monitors!$J$7,IF(S663&lt;Monitors!$H$8,(S663*Monitors!$I$8)+Monitors!$J$8,IF(S663&lt;Monitors!$H$9,(S663*Monitors!$I$9)+Monitors!$J$9,IF(S663&lt;Monitors!$H$10,(S663*Monitors!$I$10)+Monitors!$J$10,IF(S663&lt;Monitors!$H$11,(S663*Monitors!$I$11)+Monitors!$J$11,Monitors!$J$12))))))))</f>
        <v>37.945499999999996</v>
      </c>
      <c r="DH663" s="10">
        <f>$DF663-(Monitors!$B$4*'All Data'!$W663)</f>
        <v>44.681899999999992</v>
      </c>
      <c r="DI663" s="10">
        <f>IF($CX663="Yes",DH663-(Monitors!$E$4*(DG663+(Monitors!$B$4*'All Data'!$W663))),'All Data'!DH663)</f>
        <v>44.681899999999992</v>
      </c>
      <c r="DJ663" s="10">
        <f>IF(DD663="Yes",'All Data'!DI663-(DG663*Monitors!$C$4),'All Data'!DI663)</f>
        <v>44.681899999999992</v>
      </c>
      <c r="DK663" s="10">
        <f>IF($DE663="Yes",DJ663-(DG663*Monitors!$D$4),'All Data'!DJ663)</f>
        <v>44.681899999999992</v>
      </c>
      <c r="DL663" s="10">
        <f>IF($CZ663="Yes",DK663-Monitors!$C$7,'All Data'!DK663)</f>
        <v>44.681899999999992</v>
      </c>
      <c r="DM663" s="10">
        <f>IF($DA663="Yes",DL663-Monitors!$D$7,'All Data'!DL663)</f>
        <v>44.681899999999992</v>
      </c>
      <c r="DN663" s="10">
        <f>IF(DB663="Yes",DM663-((DG663+(W663*Monitors!$B$4))*Monitors!$F$4),'All Data'!DM663)</f>
        <v>44.681899999999992</v>
      </c>
      <c r="DO663" s="8" t="str">
        <f t="shared" si="121"/>
        <v>No</v>
      </c>
      <c r="DP663" s="10">
        <v>1.9755741200000003</v>
      </c>
      <c r="DQ663" s="10">
        <v>16.354425879999997</v>
      </c>
      <c r="DR663" s="10">
        <v>16.354425879999997</v>
      </c>
      <c r="DS663" s="9">
        <v>18.934925719452938</v>
      </c>
      <c r="DT663" s="9" t="s">
        <v>23</v>
      </c>
      <c r="DU663" s="14">
        <v>0</v>
      </c>
    </row>
    <row r="664" spans="1:125" ht="18" customHeight="1">
      <c r="A664" s="29">
        <v>663</v>
      </c>
      <c r="B664" s="29">
        <v>47</v>
      </c>
      <c r="C664" s="29">
        <v>76</v>
      </c>
      <c r="D664" s="21">
        <v>41273</v>
      </c>
      <c r="E664" s="21">
        <v>41379</v>
      </c>
      <c r="F664" s="21">
        <v>41389</v>
      </c>
      <c r="G664" s="20" t="s">
        <v>4</v>
      </c>
      <c r="H664" s="20" t="s">
        <v>26</v>
      </c>
      <c r="I664" s="22">
        <v>6</v>
      </c>
      <c r="J664" s="20" t="s">
        <v>5</v>
      </c>
      <c r="K664" s="20" t="s">
        <v>26</v>
      </c>
      <c r="L664" s="20" t="s">
        <v>27</v>
      </c>
      <c r="M664" s="23" t="s">
        <v>27</v>
      </c>
      <c r="N664" s="23" t="s">
        <v>7</v>
      </c>
      <c r="O664" s="23" t="s">
        <v>26</v>
      </c>
      <c r="P664" s="24">
        <v>10.5</v>
      </c>
      <c r="Q664" s="24">
        <v>18.7</v>
      </c>
      <c r="R664" s="24">
        <v>21.5</v>
      </c>
      <c r="S664" s="24">
        <v>197.52</v>
      </c>
      <c r="T664" s="24">
        <v>1.78</v>
      </c>
      <c r="U664" s="24">
        <v>1080</v>
      </c>
      <c r="V664" s="24">
        <v>1920</v>
      </c>
      <c r="W664" s="24">
        <v>2.0739999999999998</v>
      </c>
      <c r="X664" s="23" t="s">
        <v>47</v>
      </c>
      <c r="Y664" s="23" t="s">
        <v>47</v>
      </c>
      <c r="Z664" s="24">
        <v>10498</v>
      </c>
      <c r="AA664" s="24">
        <v>60</v>
      </c>
      <c r="AB664" s="24">
        <v>170</v>
      </c>
      <c r="AC664" s="24">
        <v>160</v>
      </c>
      <c r="AD664" s="23" t="s">
        <v>28</v>
      </c>
      <c r="AE664" s="23" t="s">
        <v>23</v>
      </c>
      <c r="AF664" s="23" t="s">
        <v>11</v>
      </c>
      <c r="AG664" s="23" t="s">
        <v>26</v>
      </c>
      <c r="AH664" s="23" t="s">
        <v>26</v>
      </c>
      <c r="AI664" s="23" t="s">
        <v>12</v>
      </c>
      <c r="AJ664" s="23" t="s">
        <v>11</v>
      </c>
      <c r="AK664" s="23" t="s">
        <v>23</v>
      </c>
      <c r="AL664" s="23" t="s">
        <v>129</v>
      </c>
      <c r="AM664" s="23" t="s">
        <v>189</v>
      </c>
      <c r="AN664" s="23" t="s">
        <v>14</v>
      </c>
      <c r="AO664" s="23" t="s">
        <v>26</v>
      </c>
      <c r="AP664" s="23" t="s">
        <v>36</v>
      </c>
      <c r="AQ664" s="23" t="s">
        <v>26</v>
      </c>
      <c r="AR664" s="23"/>
      <c r="AS664" s="23" t="s">
        <v>129</v>
      </c>
      <c r="AT664" s="23" t="s">
        <v>189</v>
      </c>
      <c r="AU664" s="23" t="s">
        <v>14</v>
      </c>
      <c r="AV664" s="25" t="s">
        <v>26</v>
      </c>
      <c r="AW664" s="25" t="s">
        <v>26</v>
      </c>
      <c r="AX664" s="26">
        <v>21.5</v>
      </c>
      <c r="AY664" s="26">
        <v>197.52</v>
      </c>
      <c r="AZ664" s="25" t="s">
        <v>14</v>
      </c>
      <c r="BA664" s="25" t="s">
        <v>14</v>
      </c>
      <c r="BB664" s="23" t="s">
        <v>26</v>
      </c>
      <c r="BC664" s="23" t="s">
        <v>15</v>
      </c>
      <c r="BD664" s="23" t="s">
        <v>26</v>
      </c>
      <c r="BE664" s="23" t="s">
        <v>11</v>
      </c>
      <c r="BF664" s="23" t="s">
        <v>452</v>
      </c>
      <c r="BG664" s="23" t="s">
        <v>11</v>
      </c>
      <c r="BH664" s="23" t="s">
        <v>17</v>
      </c>
      <c r="BI664" s="23" t="s">
        <v>26</v>
      </c>
      <c r="BJ664" s="23"/>
      <c r="BK664" s="23" t="s">
        <v>11</v>
      </c>
      <c r="BL664" s="23" t="s">
        <v>11</v>
      </c>
      <c r="BM664" s="23" t="s">
        <v>11</v>
      </c>
      <c r="BN664" s="23"/>
      <c r="BO664" s="24">
        <v>46.5</v>
      </c>
      <c r="BP664" s="24">
        <v>269</v>
      </c>
      <c r="BQ664" s="24">
        <v>280</v>
      </c>
      <c r="BR664" s="24">
        <v>228</v>
      </c>
      <c r="BS664" s="24">
        <v>200</v>
      </c>
      <c r="BT664" s="23"/>
      <c r="BU664" s="23"/>
      <c r="BV664" s="24">
        <v>18.37</v>
      </c>
      <c r="BW664" s="24">
        <v>0.35</v>
      </c>
      <c r="BX664" s="23"/>
      <c r="BY664" s="24">
        <v>0.14000000000000001</v>
      </c>
      <c r="BZ664" s="27">
        <v>0.35</v>
      </c>
      <c r="CA664" s="27">
        <v>0.14000000000000001</v>
      </c>
      <c r="CB664" s="25"/>
      <c r="CC664" s="25"/>
      <c r="CD664" s="28">
        <v>18.260000000000002</v>
      </c>
      <c r="CE664" s="28">
        <v>0.34</v>
      </c>
      <c r="CF664" s="25"/>
      <c r="CG664" s="28">
        <v>0.16</v>
      </c>
      <c r="CH664" s="28">
        <v>21.1</v>
      </c>
      <c r="CI664" s="28">
        <v>0.5</v>
      </c>
      <c r="CJ664" s="28">
        <v>0.5</v>
      </c>
      <c r="CK664" s="28">
        <v>0</v>
      </c>
      <c r="CL664" s="28">
        <v>0</v>
      </c>
      <c r="CM664" s="28">
        <v>0.4</v>
      </c>
      <c r="CN664" s="25"/>
      <c r="CO664" s="28">
        <v>0</v>
      </c>
      <c r="CP664" s="30" t="s">
        <v>5</v>
      </c>
      <c r="CQ664" s="8">
        <f t="shared" si="111"/>
        <v>10500.202511138112</v>
      </c>
      <c r="CR664" s="8">
        <f t="shared" si="112"/>
        <v>22</v>
      </c>
      <c r="CS664" s="8">
        <f t="shared" si="113"/>
        <v>2.5</v>
      </c>
      <c r="CT664" s="8">
        <f t="shared" si="114"/>
        <v>30</v>
      </c>
      <c r="CU664" s="8">
        <f t="shared" si="115"/>
        <v>200</v>
      </c>
      <c r="CV664" s="10">
        <f t="shared" si="116"/>
        <v>53132.880000000005</v>
      </c>
      <c r="CW664" s="10">
        <f t="shared" si="119"/>
        <v>53.132880000000007</v>
      </c>
      <c r="CX664" s="8" t="str">
        <f t="shared" si="117"/>
        <v>No</v>
      </c>
      <c r="CY664" s="30" t="s">
        <v>11</v>
      </c>
      <c r="CZ664" s="30" t="s">
        <v>11</v>
      </c>
      <c r="DA664" s="31" t="s">
        <v>11</v>
      </c>
      <c r="DB664" s="31" t="s">
        <v>11</v>
      </c>
      <c r="DC664" s="8" t="str">
        <f t="shared" si="118"/>
        <v>No</v>
      </c>
      <c r="DD664" s="8" t="s">
        <v>11</v>
      </c>
      <c r="DE664" s="30" t="s">
        <v>11</v>
      </c>
      <c r="DF664" s="10">
        <f t="shared" si="120"/>
        <v>58.31532</v>
      </c>
      <c r="DG664" s="9">
        <f>IF(S664&lt;Monitors!$H$4,(S664*Monitors!$I$4)+Monitors!$J$4,IF(S664&lt;Monitors!$H$5,(S664*Monitors!$I$5)+Monitors!$J$5,IF(S664&lt;Monitors!$H$6,(S664*Monitors!$I$6)+Monitors!$J$6,IF(S664&lt;Monitors!$H$7,(Monitors!$I$7*S664)+Monitors!$J$7,IF(S664&lt;Monitors!$H$8,(S664*Monitors!$I$8)+Monitors!$J$8,IF(S664&lt;Monitors!$H$9,(S664*Monitors!$I$9)+Monitors!$J$9,IF(S664&lt;Monitors!$H$10,(S664*Monitors!$I$10)+Monitors!$J$10,IF(S664&lt;Monitors!$H$11,(S664*Monitors!$I$11)+Monitors!$J$11,Monitors!$J$12))))))))</f>
        <v>37.875999999999998</v>
      </c>
      <c r="DH664" s="10">
        <f>$DF664-(Monitors!$B$4*'All Data'!$W664)</f>
        <v>45.601700000000001</v>
      </c>
      <c r="DI664" s="10">
        <f>IF($CX664="Yes",DH664-(Monitors!$E$4*(DG664+(Monitors!$B$4*'All Data'!$W664))),'All Data'!DH664)</f>
        <v>45.601700000000001</v>
      </c>
      <c r="DJ664" s="10">
        <f>IF(DD664="Yes",'All Data'!DI664-(DG664*Monitors!$C$4),'All Data'!DI664)</f>
        <v>45.601700000000001</v>
      </c>
      <c r="DK664" s="10">
        <f>IF($DE664="Yes",DJ664-(DG664*Monitors!$D$4),'All Data'!DJ664)</f>
        <v>45.601700000000001</v>
      </c>
      <c r="DL664" s="10">
        <f>IF($CZ664="Yes",DK664-Monitors!$C$7,'All Data'!DK664)</f>
        <v>45.601700000000001</v>
      </c>
      <c r="DM664" s="10">
        <f>IF($DA664="Yes",DL664-Monitors!$D$7,'All Data'!DL664)</f>
        <v>45.601700000000001</v>
      </c>
      <c r="DN664" s="10">
        <f>IF(DB664="Yes",DM664-((DG664+(W664*Monitors!$B$4))*Monitors!$F$4),'All Data'!DM664)</f>
        <v>45.601700000000001</v>
      </c>
      <c r="DO664" s="8" t="str">
        <f t="shared" si="121"/>
        <v>No</v>
      </c>
      <c r="DP664" s="10">
        <v>2.1253152000000002</v>
      </c>
      <c r="DQ664" s="10">
        <v>16.244684800000002</v>
      </c>
      <c r="DR664" s="10">
        <v>16.244684800000002</v>
      </c>
      <c r="DS664" s="9">
        <v>18.804145421971299</v>
      </c>
      <c r="DT664" s="9" t="s">
        <v>23</v>
      </c>
      <c r="DU664" s="14">
        <v>0</v>
      </c>
    </row>
    <row r="665" spans="1:125" ht="18" customHeight="1">
      <c r="A665" s="29">
        <v>664</v>
      </c>
      <c r="B665" s="29">
        <v>47</v>
      </c>
      <c r="C665" s="29">
        <v>77</v>
      </c>
      <c r="D665" s="21">
        <v>41009</v>
      </c>
      <c r="E665" s="21">
        <v>41388</v>
      </c>
      <c r="F665" s="21">
        <v>41393</v>
      </c>
      <c r="G665" s="20" t="s">
        <v>4</v>
      </c>
      <c r="H665" s="20" t="s">
        <v>26</v>
      </c>
      <c r="I665" s="22">
        <v>6</v>
      </c>
      <c r="J665" s="20" t="s">
        <v>5</v>
      </c>
      <c r="K665" s="20" t="s">
        <v>26</v>
      </c>
      <c r="L665" s="20" t="s">
        <v>27</v>
      </c>
      <c r="M665" s="23" t="s">
        <v>27</v>
      </c>
      <c r="N665" s="23" t="s">
        <v>7</v>
      </c>
      <c r="O665" s="23" t="s">
        <v>26</v>
      </c>
      <c r="P665" s="24">
        <v>10.5</v>
      </c>
      <c r="Q665" s="24">
        <v>18.8</v>
      </c>
      <c r="R665" s="24">
        <v>21.5</v>
      </c>
      <c r="S665" s="24">
        <v>197.4</v>
      </c>
      <c r="T665" s="24">
        <v>1.78</v>
      </c>
      <c r="U665" s="24">
        <v>1080</v>
      </c>
      <c r="V665" s="24">
        <v>1920</v>
      </c>
      <c r="W665" s="24">
        <v>2.0739999999999998</v>
      </c>
      <c r="X665" s="23" t="s">
        <v>47</v>
      </c>
      <c r="Y665" s="23" t="s">
        <v>47</v>
      </c>
      <c r="Z665" s="24">
        <v>10505</v>
      </c>
      <c r="AA665" s="24">
        <v>60</v>
      </c>
      <c r="AB665" s="24">
        <v>170</v>
      </c>
      <c r="AC665" s="24">
        <v>160</v>
      </c>
      <c r="AD665" s="23" t="s">
        <v>300</v>
      </c>
      <c r="AE665" s="23" t="s">
        <v>23</v>
      </c>
      <c r="AF665" s="23" t="s">
        <v>11</v>
      </c>
      <c r="AG665" s="23" t="s">
        <v>26</v>
      </c>
      <c r="AH665" s="23" t="s">
        <v>26</v>
      </c>
      <c r="AI665" s="23" t="s">
        <v>12</v>
      </c>
      <c r="AJ665" s="23" t="s">
        <v>11</v>
      </c>
      <c r="AK665" s="23" t="s">
        <v>23</v>
      </c>
      <c r="AL665" s="23" t="s">
        <v>51</v>
      </c>
      <c r="AM665" s="23" t="s">
        <v>14</v>
      </c>
      <c r="AN665" s="23" t="s">
        <v>72</v>
      </c>
      <c r="AO665" s="23" t="s">
        <v>14</v>
      </c>
      <c r="AP665" s="23" t="s">
        <v>36</v>
      </c>
      <c r="AQ665" s="23" t="s">
        <v>14</v>
      </c>
      <c r="AR665" s="23"/>
      <c r="AS665" s="23" t="s">
        <v>51</v>
      </c>
      <c r="AT665" s="23" t="s">
        <v>14</v>
      </c>
      <c r="AU665" s="23" t="s">
        <v>83</v>
      </c>
      <c r="AV665" s="25" t="s">
        <v>14</v>
      </c>
      <c r="AW665" s="25" t="s">
        <v>14</v>
      </c>
      <c r="AX665" s="26">
        <v>21.5</v>
      </c>
      <c r="AY665" s="26">
        <v>197.4</v>
      </c>
      <c r="AZ665" s="25" t="s">
        <v>72</v>
      </c>
      <c r="BA665" s="25" t="s">
        <v>83</v>
      </c>
      <c r="BB665" s="23" t="s">
        <v>14</v>
      </c>
      <c r="BC665" s="23" t="s">
        <v>15</v>
      </c>
      <c r="BD665" s="23" t="s">
        <v>14</v>
      </c>
      <c r="BE665" s="23" t="s">
        <v>11</v>
      </c>
      <c r="BF665" s="23" t="s">
        <v>55</v>
      </c>
      <c r="BG665" s="23" t="s">
        <v>11</v>
      </c>
      <c r="BH665" s="23" t="s">
        <v>17</v>
      </c>
      <c r="BI665" s="23" t="s">
        <v>14</v>
      </c>
      <c r="BJ665" s="23"/>
      <c r="BK665" s="23" t="s">
        <v>11</v>
      </c>
      <c r="BL665" s="23" t="s">
        <v>11</v>
      </c>
      <c r="BM665" s="23" t="s">
        <v>11</v>
      </c>
      <c r="BN665" s="23"/>
      <c r="BO665" s="24">
        <v>18.5</v>
      </c>
      <c r="BP665" s="24">
        <v>271</v>
      </c>
      <c r="BQ665" s="24">
        <v>250</v>
      </c>
      <c r="BR665" s="24">
        <v>220</v>
      </c>
      <c r="BS665" s="24">
        <v>200</v>
      </c>
      <c r="BT665" s="23"/>
      <c r="BU665" s="23"/>
      <c r="BV665" s="24">
        <v>18.37</v>
      </c>
      <c r="BW665" s="24">
        <v>0.35</v>
      </c>
      <c r="BX665" s="23"/>
      <c r="BY665" s="24">
        <v>0.14000000000000001</v>
      </c>
      <c r="BZ665" s="27">
        <v>0.35</v>
      </c>
      <c r="CA665" s="27">
        <v>0.14000000000000001</v>
      </c>
      <c r="CB665" s="25"/>
      <c r="CC665" s="25"/>
      <c r="CD665" s="28">
        <v>18.260000000000002</v>
      </c>
      <c r="CE665" s="28">
        <v>0.34</v>
      </c>
      <c r="CF665" s="25"/>
      <c r="CG665" s="28">
        <v>0.16</v>
      </c>
      <c r="CH665" s="28">
        <v>21.08</v>
      </c>
      <c r="CI665" s="28">
        <v>0.5</v>
      </c>
      <c r="CJ665" s="28">
        <v>0.5</v>
      </c>
      <c r="CK665" s="28">
        <v>0</v>
      </c>
      <c r="CL665" s="28">
        <v>0</v>
      </c>
      <c r="CM665" s="28">
        <v>0.5</v>
      </c>
      <c r="CN665" s="25"/>
      <c r="CO665" s="28">
        <v>0</v>
      </c>
      <c r="CP665" s="30" t="s">
        <v>5</v>
      </c>
      <c r="CQ665" s="8">
        <f t="shared" si="111"/>
        <v>10506.585612968591</v>
      </c>
      <c r="CR665" s="8">
        <f t="shared" si="112"/>
        <v>22</v>
      </c>
      <c r="CS665" s="8">
        <f t="shared" si="113"/>
        <v>2.5</v>
      </c>
      <c r="CT665" s="8">
        <f t="shared" si="114"/>
        <v>30</v>
      </c>
      <c r="CU665" s="8">
        <f t="shared" si="115"/>
        <v>200</v>
      </c>
      <c r="CV665" s="10">
        <f t="shared" si="116"/>
        <v>53495.4</v>
      </c>
      <c r="CW665" s="10">
        <f t="shared" si="119"/>
        <v>53.495400000000004</v>
      </c>
      <c r="CX665" s="8" t="str">
        <f t="shared" si="117"/>
        <v>No</v>
      </c>
      <c r="CY665" s="30" t="s">
        <v>11</v>
      </c>
      <c r="CZ665" s="30" t="s">
        <v>11</v>
      </c>
      <c r="DA665" s="31" t="s">
        <v>11</v>
      </c>
      <c r="DB665" s="31" t="s">
        <v>11</v>
      </c>
      <c r="DC665" s="8" t="str">
        <f t="shared" si="118"/>
        <v>No</v>
      </c>
      <c r="DD665" s="8" t="s">
        <v>11</v>
      </c>
      <c r="DE665" s="30" t="s">
        <v>11</v>
      </c>
      <c r="DF665" s="10">
        <f t="shared" si="120"/>
        <v>58.31532</v>
      </c>
      <c r="DG665" s="9">
        <f>IF(S665&lt;Monitors!$H$4,(S665*Monitors!$I$4)+Monitors!$J$4,IF(S665&lt;Monitors!$H$5,(S665*Monitors!$I$5)+Monitors!$J$5,IF(S665&lt;Monitors!$H$6,(S665*Monitors!$I$6)+Monitors!$J$6,IF(S665&lt;Monitors!$H$7,(Monitors!$I$7*S665)+Monitors!$J$7,IF(S665&lt;Monitors!$H$8,(S665*Monitors!$I$8)+Monitors!$J$8,IF(S665&lt;Monitors!$H$9,(S665*Monitors!$I$9)+Monitors!$J$9,IF(S665&lt;Monitors!$H$10,(S665*Monitors!$I$10)+Monitors!$J$10,IF(S665&lt;Monitors!$H$11,(S665*Monitors!$I$11)+Monitors!$J$11,Monitors!$J$12))))))))</f>
        <v>37.869999999999997</v>
      </c>
      <c r="DH665" s="10">
        <f>$DF665-(Monitors!$B$4*'All Data'!$W665)</f>
        <v>45.601700000000001</v>
      </c>
      <c r="DI665" s="10">
        <f>IF($CX665="Yes",DH665-(Monitors!$E$4*(DG665+(Monitors!$B$4*'All Data'!$W665))),'All Data'!DH665)</f>
        <v>45.601700000000001</v>
      </c>
      <c r="DJ665" s="10">
        <f>IF(DD665="Yes",'All Data'!DI665-(DG665*Monitors!$C$4),'All Data'!DI665)</f>
        <v>45.601700000000001</v>
      </c>
      <c r="DK665" s="10">
        <f>IF($DE665="Yes",DJ665-(DG665*Monitors!$D$4),'All Data'!DJ665)</f>
        <v>45.601700000000001</v>
      </c>
      <c r="DL665" s="10">
        <f>IF($CZ665="Yes",DK665-Monitors!$C$7,'All Data'!DK665)</f>
        <v>45.601700000000001</v>
      </c>
      <c r="DM665" s="10">
        <f>IF($DA665="Yes",DL665-Monitors!$D$7,'All Data'!DL665)</f>
        <v>45.601700000000001</v>
      </c>
      <c r="DN665" s="10">
        <f>IF(DB665="Yes",DM665-((DG665+(W665*Monitors!$B$4))*Monitors!$F$4),'All Data'!DM665)</f>
        <v>45.601700000000001</v>
      </c>
      <c r="DO665" s="8" t="str">
        <f t="shared" si="121"/>
        <v>No</v>
      </c>
      <c r="DP665" s="10">
        <v>2.1398160000000002</v>
      </c>
      <c r="DQ665" s="10">
        <v>16.230184000000001</v>
      </c>
      <c r="DR665" s="10">
        <v>16.230184000000001</v>
      </c>
      <c r="DS665" s="9">
        <v>18.792853564438847</v>
      </c>
      <c r="DT665" s="9" t="s">
        <v>23</v>
      </c>
      <c r="DU665" s="14">
        <v>0</v>
      </c>
    </row>
    <row r="666" spans="1:125" ht="18" customHeight="1">
      <c r="A666" s="29">
        <v>665</v>
      </c>
      <c r="B666" s="29">
        <v>38</v>
      </c>
      <c r="C666" s="29">
        <v>1100</v>
      </c>
      <c r="D666" s="21">
        <v>41426</v>
      </c>
      <c r="E666" s="21">
        <v>41390</v>
      </c>
      <c r="F666" s="21">
        <v>41410</v>
      </c>
      <c r="G666" s="20" t="s">
        <v>4</v>
      </c>
      <c r="H666" s="20"/>
      <c r="I666" s="22">
        <v>6</v>
      </c>
      <c r="J666" s="20" t="s">
        <v>5</v>
      </c>
      <c r="K666" s="20"/>
      <c r="L666" s="20" t="s">
        <v>6</v>
      </c>
      <c r="M666" s="23"/>
      <c r="N666" s="23" t="s">
        <v>7</v>
      </c>
      <c r="O666" s="23"/>
      <c r="P666" s="24">
        <v>11.3</v>
      </c>
      <c r="Q666" s="24">
        <v>20</v>
      </c>
      <c r="R666" s="24">
        <v>23</v>
      </c>
      <c r="S666" s="24">
        <v>225.7</v>
      </c>
      <c r="T666" s="24">
        <v>1.78</v>
      </c>
      <c r="U666" s="24">
        <v>1080</v>
      </c>
      <c r="V666" s="24">
        <v>1920</v>
      </c>
      <c r="W666" s="24">
        <v>2.0739999999999998</v>
      </c>
      <c r="X666" s="23" t="s">
        <v>47</v>
      </c>
      <c r="Y666" s="23" t="s">
        <v>47</v>
      </c>
      <c r="Z666" s="24">
        <v>9187</v>
      </c>
      <c r="AA666" s="24">
        <v>60</v>
      </c>
      <c r="AB666" s="24">
        <v>178</v>
      </c>
      <c r="AC666" s="24">
        <v>178</v>
      </c>
      <c r="AD666" s="23" t="s">
        <v>10</v>
      </c>
      <c r="AE666" s="23" t="s">
        <v>11</v>
      </c>
      <c r="AF666" s="23" t="s">
        <v>11</v>
      </c>
      <c r="AG666" s="23"/>
      <c r="AH666" s="23"/>
      <c r="AI666" s="23" t="s">
        <v>12</v>
      </c>
      <c r="AJ666" s="23" t="s">
        <v>11</v>
      </c>
      <c r="AK666" s="23" t="s">
        <v>23</v>
      </c>
      <c r="AL666" s="23" t="s">
        <v>90</v>
      </c>
      <c r="AM666" s="23"/>
      <c r="AN666" s="23" t="s">
        <v>14</v>
      </c>
      <c r="AO666" s="23"/>
      <c r="AP666" s="23" t="s">
        <v>14</v>
      </c>
      <c r="AQ666" s="23"/>
      <c r="AR666" s="23"/>
      <c r="AS666" s="23" t="s">
        <v>90</v>
      </c>
      <c r="AT666" s="23"/>
      <c r="AU666" s="23" t="s">
        <v>14</v>
      </c>
      <c r="AV666" s="25"/>
      <c r="AW666" s="25"/>
      <c r="AX666" s="26">
        <v>23</v>
      </c>
      <c r="AY666" s="26">
        <v>225.7</v>
      </c>
      <c r="AZ666" s="25" t="s">
        <v>14</v>
      </c>
      <c r="BA666" s="25" t="s">
        <v>14</v>
      </c>
      <c r="BB666" s="23"/>
      <c r="BC666" s="23" t="s">
        <v>15</v>
      </c>
      <c r="BD666" s="23"/>
      <c r="BE666" s="23" t="s">
        <v>11</v>
      </c>
      <c r="BF666" s="23" t="s">
        <v>434</v>
      </c>
      <c r="BG666" s="23" t="s">
        <v>11</v>
      </c>
      <c r="BH666" s="23" t="s">
        <v>17</v>
      </c>
      <c r="BI666" s="23"/>
      <c r="BJ666" s="23" t="s">
        <v>272</v>
      </c>
      <c r="BK666" s="23" t="s">
        <v>11</v>
      </c>
      <c r="BL666" s="23" t="s">
        <v>11</v>
      </c>
      <c r="BM666" s="23"/>
      <c r="BN666" s="23"/>
      <c r="BO666" s="24">
        <v>6.6</v>
      </c>
      <c r="BP666" s="24">
        <v>268.39999999999998</v>
      </c>
      <c r="BQ666" s="24">
        <v>300</v>
      </c>
      <c r="BR666" s="24">
        <v>264.2</v>
      </c>
      <c r="BS666" s="24">
        <v>200</v>
      </c>
      <c r="BT666" s="23"/>
      <c r="BU666" s="23"/>
      <c r="BV666" s="24">
        <v>18.38</v>
      </c>
      <c r="BW666" s="24">
        <v>0.08</v>
      </c>
      <c r="BX666" s="23"/>
      <c r="BY666" s="24">
        <v>0.06</v>
      </c>
      <c r="BZ666" s="27">
        <v>0.08</v>
      </c>
      <c r="CA666" s="27">
        <v>0.06</v>
      </c>
      <c r="CB666" s="25"/>
      <c r="CC666" s="25"/>
      <c r="CD666" s="28">
        <v>18.43</v>
      </c>
      <c r="CE666" s="28">
        <v>0.1</v>
      </c>
      <c r="CF666" s="25"/>
      <c r="CG666" s="28">
        <v>0.08</v>
      </c>
      <c r="CH666" s="28">
        <v>21.8</v>
      </c>
      <c r="CI666" s="28">
        <v>0.5</v>
      </c>
      <c r="CJ666" s="28">
        <v>0.5</v>
      </c>
      <c r="CK666" s="25"/>
      <c r="CL666" s="25"/>
      <c r="CM666" s="28">
        <v>0.51</v>
      </c>
      <c r="CN666" s="25"/>
      <c r="CO666" s="28">
        <v>0</v>
      </c>
      <c r="CP666" s="30" t="s">
        <v>5</v>
      </c>
      <c r="CQ666" s="8">
        <f t="shared" si="111"/>
        <v>9189.1891891891883</v>
      </c>
      <c r="CR666" s="8">
        <f t="shared" si="112"/>
        <v>24</v>
      </c>
      <c r="CS666" s="8">
        <f t="shared" si="113"/>
        <v>2.5</v>
      </c>
      <c r="CT666" s="8">
        <f t="shared" si="114"/>
        <v>30</v>
      </c>
      <c r="CU666" s="8">
        <f t="shared" si="115"/>
        <v>200</v>
      </c>
      <c r="CV666" s="10">
        <f t="shared" si="116"/>
        <v>60577.87999999999</v>
      </c>
      <c r="CW666" s="10">
        <f t="shared" si="119"/>
        <v>60.577879999999993</v>
      </c>
      <c r="CX666" s="8" t="str">
        <f t="shared" si="117"/>
        <v>No</v>
      </c>
      <c r="CY666" s="30" t="s">
        <v>11</v>
      </c>
      <c r="CZ666" s="30" t="s">
        <v>11</v>
      </c>
      <c r="DA666" s="31" t="s">
        <v>11</v>
      </c>
      <c r="DB666" s="31" t="s">
        <v>11</v>
      </c>
      <c r="DC666" s="8" t="str">
        <f t="shared" si="118"/>
        <v>No</v>
      </c>
      <c r="DD666" s="8" t="s">
        <v>11</v>
      </c>
      <c r="DE666" s="30" t="s">
        <v>11</v>
      </c>
      <c r="DF666" s="10">
        <f t="shared" si="120"/>
        <v>56.808599999999984</v>
      </c>
      <c r="DG666" s="9">
        <f>IF(S666&lt;Monitors!$H$4,(S666*Monitors!$I$4)+Monitors!$J$4,IF(S666&lt;Monitors!$H$5,(S666*Monitors!$I$5)+Monitors!$J$5,IF(S666&lt;Monitors!$H$6,(S666*Monitors!$I$6)+Monitors!$J$6,IF(S666&lt;Monitors!$H$7,(Monitors!$I$7*S666)+Monitors!$J$7,IF(S666&lt;Monitors!$H$8,(S666*Monitors!$I$8)+Monitors!$J$8,IF(S666&lt;Monitors!$H$9,(S666*Monitors!$I$9)+Monitors!$J$9,IF(S666&lt;Monitors!$H$10,(S666*Monitors!$I$10)+Monitors!$J$10,IF(S666&lt;Monitors!$H$11,(S666*Monitors!$I$11)+Monitors!$J$11,Monitors!$J$12))))))))</f>
        <v>38.856666666666669</v>
      </c>
      <c r="DH666" s="10">
        <f>$DF666-(Monitors!$B$4*'All Data'!$W666)</f>
        <v>44.094979999999985</v>
      </c>
      <c r="DI666" s="10">
        <f>IF($CX666="Yes",DH666-(Monitors!$E$4*(DG666+(Monitors!$B$4*'All Data'!$W666))),'All Data'!DH666)</f>
        <v>44.094979999999985</v>
      </c>
      <c r="DJ666" s="10">
        <f>IF(DD666="Yes",'All Data'!DI666-(DG666*Monitors!$C$4),'All Data'!DI666)</f>
        <v>44.094979999999985</v>
      </c>
      <c r="DK666" s="10">
        <f>IF($DE666="Yes",DJ666-(DG666*Monitors!$D$4),'All Data'!DJ666)</f>
        <v>44.094979999999985</v>
      </c>
      <c r="DL666" s="10">
        <f>IF($CZ666="Yes",DK666-Monitors!$C$7,'All Data'!DK666)</f>
        <v>44.094979999999985</v>
      </c>
      <c r="DM666" s="10">
        <f>IF($DA666="Yes",DL666-Monitors!$D$7,'All Data'!DL666)</f>
        <v>44.094979999999985</v>
      </c>
      <c r="DN666" s="10">
        <f>IF(DB666="Yes",DM666-((DG666+(W666*Monitors!$B$4))*Monitors!$F$4),'All Data'!DM666)</f>
        <v>44.094979999999985</v>
      </c>
      <c r="DO666" s="8" t="str">
        <f t="shared" si="121"/>
        <v>No</v>
      </c>
      <c r="DP666" s="10">
        <v>2.4231151999999998</v>
      </c>
      <c r="DQ666" s="10">
        <v>15.956884799999999</v>
      </c>
      <c r="DR666" s="10">
        <v>15.956884799999999</v>
      </c>
      <c r="DS666" s="9">
        <v>21.448959051235427</v>
      </c>
      <c r="DT666" s="9" t="s">
        <v>23</v>
      </c>
      <c r="DU666" s="14">
        <v>0</v>
      </c>
    </row>
    <row r="667" spans="1:125" ht="18" customHeight="1">
      <c r="A667" s="29">
        <v>666</v>
      </c>
      <c r="B667" s="29">
        <v>5</v>
      </c>
      <c r="C667" s="29">
        <v>674</v>
      </c>
      <c r="D667" s="21">
        <v>41275</v>
      </c>
      <c r="E667" s="21">
        <v>41253</v>
      </c>
      <c r="F667" s="21">
        <v>41919</v>
      </c>
      <c r="G667" s="20" t="s">
        <v>4</v>
      </c>
      <c r="H667" s="20"/>
      <c r="I667" s="22">
        <v>6</v>
      </c>
      <c r="J667" s="20" t="s">
        <v>5</v>
      </c>
      <c r="K667" s="20"/>
      <c r="L667" s="20" t="s">
        <v>6</v>
      </c>
      <c r="M667" s="23"/>
      <c r="N667" s="23" t="s">
        <v>7</v>
      </c>
      <c r="O667" s="23"/>
      <c r="P667" s="24">
        <v>106</v>
      </c>
      <c r="Q667" s="24">
        <v>188</v>
      </c>
      <c r="R667" s="24">
        <v>22</v>
      </c>
      <c r="S667" s="24">
        <v>198</v>
      </c>
      <c r="T667" s="24">
        <v>1.78</v>
      </c>
      <c r="U667" s="24">
        <v>1080</v>
      </c>
      <c r="V667" s="24">
        <v>1920</v>
      </c>
      <c r="W667" s="24">
        <v>2.0739999999999998</v>
      </c>
      <c r="X667" s="23" t="s">
        <v>47</v>
      </c>
      <c r="Y667" s="23" t="s">
        <v>47</v>
      </c>
      <c r="Z667" s="24">
        <v>10469</v>
      </c>
      <c r="AA667" s="24">
        <v>60</v>
      </c>
      <c r="AB667" s="24">
        <v>178</v>
      </c>
      <c r="AC667" s="24">
        <v>178</v>
      </c>
      <c r="AD667" s="23" t="s">
        <v>10</v>
      </c>
      <c r="AE667" s="23" t="s">
        <v>11</v>
      </c>
      <c r="AF667" s="23"/>
      <c r="AG667" s="23"/>
      <c r="AH667" s="23"/>
      <c r="AI667" s="23" t="s">
        <v>57</v>
      </c>
      <c r="AJ667" s="23" t="s">
        <v>11</v>
      </c>
      <c r="AK667" s="23" t="s">
        <v>11</v>
      </c>
      <c r="AL667" s="23" t="s">
        <v>58</v>
      </c>
      <c r="AM667" s="23"/>
      <c r="AN667" s="23" t="s">
        <v>14</v>
      </c>
      <c r="AO667" s="23"/>
      <c r="AP667" s="23" t="s">
        <v>14</v>
      </c>
      <c r="AQ667" s="23"/>
      <c r="AR667" s="23"/>
      <c r="AS667" s="23" t="s">
        <v>58</v>
      </c>
      <c r="AT667" s="23"/>
      <c r="AU667" s="23" t="s">
        <v>14</v>
      </c>
      <c r="AV667" s="25"/>
      <c r="AW667" s="25"/>
      <c r="AX667" s="26">
        <v>22</v>
      </c>
      <c r="AY667" s="26">
        <v>198</v>
      </c>
      <c r="AZ667" s="25" t="s">
        <v>14</v>
      </c>
      <c r="BA667" s="25" t="s">
        <v>14</v>
      </c>
      <c r="BB667" s="23"/>
      <c r="BC667" s="23" t="s">
        <v>15</v>
      </c>
      <c r="BD667" s="23"/>
      <c r="BE667" s="23" t="s">
        <v>11</v>
      </c>
      <c r="BF667" s="23" t="s">
        <v>61</v>
      </c>
      <c r="BG667" s="23" t="s">
        <v>11</v>
      </c>
      <c r="BH667" s="23" t="s">
        <v>17</v>
      </c>
      <c r="BI667" s="23"/>
      <c r="BJ667" s="23" t="s">
        <v>18</v>
      </c>
      <c r="BK667" s="23" t="s">
        <v>23</v>
      </c>
      <c r="BL667" s="23" t="s">
        <v>11</v>
      </c>
      <c r="BM667" s="23"/>
      <c r="BN667" s="23"/>
      <c r="BO667" s="24">
        <v>42.3</v>
      </c>
      <c r="BP667" s="24">
        <v>249.5</v>
      </c>
      <c r="BQ667" s="24">
        <v>300</v>
      </c>
      <c r="BR667" s="24">
        <v>240.8</v>
      </c>
      <c r="BS667" s="24">
        <v>200.3</v>
      </c>
      <c r="BT667" s="23"/>
      <c r="BU667" s="23"/>
      <c r="BV667" s="24">
        <v>18.399999999999999</v>
      </c>
      <c r="BW667" s="24">
        <v>0.3</v>
      </c>
      <c r="BX667" s="23"/>
      <c r="BY667" s="24">
        <v>0.14000000000000001</v>
      </c>
      <c r="BZ667" s="27">
        <v>0.3</v>
      </c>
      <c r="CA667" s="27">
        <v>0.14000000000000001</v>
      </c>
      <c r="CB667" s="25"/>
      <c r="CC667" s="25"/>
      <c r="CD667" s="28">
        <v>18.21</v>
      </c>
      <c r="CE667" s="28">
        <v>0.35</v>
      </c>
      <c r="CF667" s="25"/>
      <c r="CG667" s="28">
        <v>0.2</v>
      </c>
      <c r="CH667" s="28">
        <v>21.1</v>
      </c>
      <c r="CI667" s="28">
        <v>0.5</v>
      </c>
      <c r="CJ667" s="28">
        <v>0.5</v>
      </c>
      <c r="CK667" s="25"/>
      <c r="CL667" s="25"/>
      <c r="CM667" s="28">
        <v>0.52</v>
      </c>
      <c r="CN667" s="25"/>
      <c r="CO667" s="28">
        <v>0</v>
      </c>
      <c r="CP667" s="30" t="s">
        <v>5</v>
      </c>
      <c r="CQ667" s="8">
        <f t="shared" si="111"/>
        <v>10474.747474747473</v>
      </c>
      <c r="CR667" s="8">
        <f t="shared" si="112"/>
        <v>24</v>
      </c>
      <c r="CS667" s="8">
        <f t="shared" si="113"/>
        <v>2.5</v>
      </c>
      <c r="CT667" s="8">
        <f t="shared" si="114"/>
        <v>30</v>
      </c>
      <c r="CU667" s="8">
        <f t="shared" si="115"/>
        <v>200</v>
      </c>
      <c r="CV667" s="10">
        <f t="shared" si="116"/>
        <v>49401</v>
      </c>
      <c r="CW667" s="10">
        <f t="shared" si="119"/>
        <v>49.401000000000003</v>
      </c>
      <c r="CX667" s="8" t="str">
        <f t="shared" si="117"/>
        <v>No</v>
      </c>
      <c r="CY667" s="30" t="s">
        <v>11</v>
      </c>
      <c r="CZ667" s="30" t="s">
        <v>11</v>
      </c>
      <c r="DA667" s="31" t="s">
        <v>11</v>
      </c>
      <c r="DB667" s="31" t="s">
        <v>11</v>
      </c>
      <c r="DC667" s="8" t="str">
        <f t="shared" si="118"/>
        <v>No</v>
      </c>
      <c r="DD667" s="8" t="s">
        <v>11</v>
      </c>
      <c r="DE667" s="30" t="s">
        <v>11</v>
      </c>
      <c r="DF667" s="10">
        <f t="shared" si="120"/>
        <v>58.122599999999998</v>
      </c>
      <c r="DG667" s="9">
        <f>IF(S667&lt;Monitors!$H$4,(S667*Monitors!$I$4)+Monitors!$J$4,IF(S667&lt;Monitors!$H$5,(S667*Monitors!$I$5)+Monitors!$J$5,IF(S667&lt;Monitors!$H$6,(S667*Monitors!$I$6)+Monitors!$J$6,IF(S667&lt;Monitors!$H$7,(Monitors!$I$7*S667)+Monitors!$J$7,IF(S667&lt;Monitors!$H$8,(S667*Monitors!$I$8)+Monitors!$J$8,IF(S667&lt;Monitors!$H$9,(S667*Monitors!$I$9)+Monitors!$J$9,IF(S667&lt;Monitors!$H$10,(S667*Monitors!$I$10)+Monitors!$J$10,IF(S667&lt;Monitors!$H$11,(S667*Monitors!$I$11)+Monitors!$J$11,Monitors!$J$12))))))))</f>
        <v>37.9</v>
      </c>
      <c r="DH667" s="10">
        <f>$DF667-(Monitors!$B$4*'All Data'!$W667)</f>
        <v>45.40898</v>
      </c>
      <c r="DI667" s="10">
        <f>IF($CX667="Yes",DH667-(Monitors!$E$4*(DG667+(Monitors!$B$4*'All Data'!$W667))),'All Data'!DH667)</f>
        <v>45.40898</v>
      </c>
      <c r="DJ667" s="10">
        <f>IF(DD667="Yes",'All Data'!DI667-(DG667*Monitors!$C$4),'All Data'!DI667)</f>
        <v>45.40898</v>
      </c>
      <c r="DK667" s="10">
        <f>IF($DE667="Yes",DJ667-(DG667*Monitors!$D$4),'All Data'!DJ667)</f>
        <v>45.40898</v>
      </c>
      <c r="DL667" s="10">
        <f>IF($CZ667="Yes",DK667-Monitors!$C$7,'All Data'!DK667)</f>
        <v>45.40898</v>
      </c>
      <c r="DM667" s="10">
        <f>IF($DA667="Yes",DL667-Monitors!$D$7,'All Data'!DL667)</f>
        <v>45.40898</v>
      </c>
      <c r="DN667" s="10">
        <f>IF(DB667="Yes",DM667-((DG667+(W667*Monitors!$B$4))*Monitors!$F$4),'All Data'!DM667)</f>
        <v>45.40898</v>
      </c>
      <c r="DO667" s="8" t="str">
        <f t="shared" si="121"/>
        <v>No</v>
      </c>
      <c r="DP667" s="10">
        <v>1.9760400000000002</v>
      </c>
      <c r="DQ667" s="10">
        <v>16.423959999999997</v>
      </c>
      <c r="DR667" s="10">
        <v>16.423959999999997</v>
      </c>
      <c r="DS667" s="9">
        <v>18.849310517355313</v>
      </c>
      <c r="DT667" s="9" t="s">
        <v>23</v>
      </c>
      <c r="DU667" s="14">
        <v>0</v>
      </c>
    </row>
    <row r="668" spans="1:125" ht="18" customHeight="1">
      <c r="A668" s="29">
        <v>667</v>
      </c>
      <c r="B668" s="29">
        <v>5</v>
      </c>
      <c r="C668" s="29">
        <v>1274</v>
      </c>
      <c r="D668" s="21">
        <v>41275</v>
      </c>
      <c r="E668" s="21">
        <v>41253</v>
      </c>
      <c r="F668" s="21">
        <v>41865</v>
      </c>
      <c r="G668" s="20" t="s">
        <v>4</v>
      </c>
      <c r="H668" s="20"/>
      <c r="I668" s="22">
        <v>6</v>
      </c>
      <c r="J668" s="20" t="s">
        <v>5</v>
      </c>
      <c r="K668" s="20"/>
      <c r="L668" s="20" t="s">
        <v>6</v>
      </c>
      <c r="M668" s="23"/>
      <c r="N668" s="23" t="s">
        <v>7</v>
      </c>
      <c r="O668" s="23"/>
      <c r="P668" s="24">
        <v>106</v>
      </c>
      <c r="Q668" s="24">
        <v>188</v>
      </c>
      <c r="R668" s="24">
        <v>22</v>
      </c>
      <c r="S668" s="24">
        <v>198</v>
      </c>
      <c r="T668" s="24">
        <v>1.78</v>
      </c>
      <c r="U668" s="24">
        <v>1080</v>
      </c>
      <c r="V668" s="24">
        <v>1920</v>
      </c>
      <c r="W668" s="24">
        <v>2.0739999999999998</v>
      </c>
      <c r="X668" s="23" t="s">
        <v>47</v>
      </c>
      <c r="Y668" s="23" t="s">
        <v>47</v>
      </c>
      <c r="Z668" s="24">
        <v>10469</v>
      </c>
      <c r="AA668" s="24">
        <v>60</v>
      </c>
      <c r="AB668" s="24">
        <v>178</v>
      </c>
      <c r="AC668" s="24">
        <v>178</v>
      </c>
      <c r="AD668" s="23" t="s">
        <v>10</v>
      </c>
      <c r="AE668" s="23" t="s">
        <v>11</v>
      </c>
      <c r="AF668" s="23"/>
      <c r="AG668" s="23"/>
      <c r="AH668" s="23"/>
      <c r="AI668" s="23" t="s">
        <v>57</v>
      </c>
      <c r="AJ668" s="23" t="s">
        <v>11</v>
      </c>
      <c r="AK668" s="23" t="s">
        <v>11</v>
      </c>
      <c r="AL668" s="23" t="s">
        <v>58</v>
      </c>
      <c r="AM668" s="23"/>
      <c r="AN668" s="23" t="s">
        <v>14</v>
      </c>
      <c r="AO668" s="23"/>
      <c r="AP668" s="23" t="s">
        <v>14</v>
      </c>
      <c r="AQ668" s="23"/>
      <c r="AR668" s="23"/>
      <c r="AS668" s="23" t="s">
        <v>58</v>
      </c>
      <c r="AT668" s="23"/>
      <c r="AU668" s="23" t="s">
        <v>14</v>
      </c>
      <c r="AV668" s="25"/>
      <c r="AW668" s="25"/>
      <c r="AX668" s="26">
        <v>22</v>
      </c>
      <c r="AY668" s="26">
        <v>198</v>
      </c>
      <c r="AZ668" s="25" t="s">
        <v>14</v>
      </c>
      <c r="BA668" s="25" t="s">
        <v>14</v>
      </c>
      <c r="BB668" s="23"/>
      <c r="BC668" s="23" t="s">
        <v>15</v>
      </c>
      <c r="BD668" s="23"/>
      <c r="BE668" s="23" t="s">
        <v>11</v>
      </c>
      <c r="BF668" s="23" t="s">
        <v>61</v>
      </c>
      <c r="BG668" s="23" t="s">
        <v>11</v>
      </c>
      <c r="BH668" s="23" t="s">
        <v>17</v>
      </c>
      <c r="BI668" s="23"/>
      <c r="BJ668" s="23" t="s">
        <v>18</v>
      </c>
      <c r="BK668" s="23" t="s">
        <v>23</v>
      </c>
      <c r="BL668" s="23" t="s">
        <v>11</v>
      </c>
      <c r="BM668" s="23"/>
      <c r="BN668" s="23"/>
      <c r="BO668" s="24">
        <v>42.3</v>
      </c>
      <c r="BP668" s="24">
        <v>249.5</v>
      </c>
      <c r="BQ668" s="24">
        <v>300</v>
      </c>
      <c r="BR668" s="24">
        <v>240.8</v>
      </c>
      <c r="BS668" s="24">
        <v>200.3</v>
      </c>
      <c r="BT668" s="23"/>
      <c r="BU668" s="23"/>
      <c r="BV668" s="24">
        <v>18.399999999999999</v>
      </c>
      <c r="BW668" s="24">
        <v>0.3</v>
      </c>
      <c r="BX668" s="23"/>
      <c r="BY668" s="24">
        <v>0.14000000000000001</v>
      </c>
      <c r="BZ668" s="27">
        <v>0.3</v>
      </c>
      <c r="CA668" s="27">
        <v>0.14000000000000001</v>
      </c>
      <c r="CB668" s="25"/>
      <c r="CC668" s="25"/>
      <c r="CD668" s="28">
        <v>18.21</v>
      </c>
      <c r="CE668" s="28">
        <v>0.35</v>
      </c>
      <c r="CF668" s="25"/>
      <c r="CG668" s="28">
        <v>0.2</v>
      </c>
      <c r="CH668" s="28">
        <v>21.1</v>
      </c>
      <c r="CI668" s="28">
        <v>0.5</v>
      </c>
      <c r="CJ668" s="28">
        <v>0.5</v>
      </c>
      <c r="CK668" s="25"/>
      <c r="CL668" s="25"/>
      <c r="CM668" s="28">
        <v>0.52</v>
      </c>
      <c r="CN668" s="25"/>
      <c r="CO668" s="28">
        <v>0</v>
      </c>
      <c r="CP668" s="30" t="s">
        <v>5</v>
      </c>
      <c r="CQ668" s="8">
        <f t="shared" si="111"/>
        <v>10474.747474747473</v>
      </c>
      <c r="CR668" s="8">
        <f t="shared" si="112"/>
        <v>24</v>
      </c>
      <c r="CS668" s="8">
        <f t="shared" si="113"/>
        <v>2.5</v>
      </c>
      <c r="CT668" s="8">
        <f t="shared" si="114"/>
        <v>30</v>
      </c>
      <c r="CU668" s="8">
        <f t="shared" si="115"/>
        <v>200</v>
      </c>
      <c r="CV668" s="10">
        <f t="shared" si="116"/>
        <v>49401</v>
      </c>
      <c r="CW668" s="10">
        <f t="shared" si="119"/>
        <v>49.401000000000003</v>
      </c>
      <c r="CX668" s="8" t="str">
        <f t="shared" si="117"/>
        <v>No</v>
      </c>
      <c r="CY668" s="30" t="s">
        <v>11</v>
      </c>
      <c r="CZ668" s="30" t="s">
        <v>11</v>
      </c>
      <c r="DA668" s="31" t="s">
        <v>11</v>
      </c>
      <c r="DB668" s="31" t="s">
        <v>11</v>
      </c>
      <c r="DC668" s="8" t="str">
        <f t="shared" si="118"/>
        <v>No</v>
      </c>
      <c r="DD668" s="8" t="s">
        <v>11</v>
      </c>
      <c r="DE668" s="30" t="s">
        <v>11</v>
      </c>
      <c r="DF668" s="10">
        <f t="shared" si="120"/>
        <v>58.122599999999998</v>
      </c>
      <c r="DG668" s="9">
        <f>IF(S668&lt;Monitors!$H$4,(S668*Monitors!$I$4)+Monitors!$J$4,IF(S668&lt;Monitors!$H$5,(S668*Monitors!$I$5)+Monitors!$J$5,IF(S668&lt;Monitors!$H$6,(S668*Monitors!$I$6)+Monitors!$J$6,IF(S668&lt;Monitors!$H$7,(Monitors!$I$7*S668)+Monitors!$J$7,IF(S668&lt;Monitors!$H$8,(S668*Monitors!$I$8)+Monitors!$J$8,IF(S668&lt;Monitors!$H$9,(S668*Monitors!$I$9)+Monitors!$J$9,IF(S668&lt;Monitors!$H$10,(S668*Monitors!$I$10)+Monitors!$J$10,IF(S668&lt;Monitors!$H$11,(S668*Monitors!$I$11)+Monitors!$J$11,Monitors!$J$12))))))))</f>
        <v>37.9</v>
      </c>
      <c r="DH668" s="10">
        <f>$DF668-(Monitors!$B$4*'All Data'!$W668)</f>
        <v>45.40898</v>
      </c>
      <c r="DI668" s="10">
        <f>IF($CX668="Yes",DH668-(Monitors!$E$4*(DG668+(Monitors!$B$4*'All Data'!$W668))),'All Data'!DH668)</f>
        <v>45.40898</v>
      </c>
      <c r="DJ668" s="10">
        <f>IF(DD668="Yes",'All Data'!DI668-(DG668*Monitors!$C$4),'All Data'!DI668)</f>
        <v>45.40898</v>
      </c>
      <c r="DK668" s="10">
        <f>IF($DE668="Yes",DJ668-(DG668*Monitors!$D$4),'All Data'!DJ668)</f>
        <v>45.40898</v>
      </c>
      <c r="DL668" s="10">
        <f>IF($CZ668="Yes",DK668-Monitors!$C$7,'All Data'!DK668)</f>
        <v>45.40898</v>
      </c>
      <c r="DM668" s="10">
        <f>IF($DA668="Yes",DL668-Monitors!$D$7,'All Data'!DL668)</f>
        <v>45.40898</v>
      </c>
      <c r="DN668" s="10">
        <f>IF(DB668="Yes",DM668-((DG668+(W668*Monitors!$B$4))*Monitors!$F$4),'All Data'!DM668)</f>
        <v>45.40898</v>
      </c>
      <c r="DO668" s="8" t="str">
        <f t="shared" si="121"/>
        <v>No</v>
      </c>
      <c r="DP668" s="10">
        <v>1.9760400000000002</v>
      </c>
      <c r="DQ668" s="10">
        <v>16.423959999999997</v>
      </c>
      <c r="DR668" s="10">
        <v>16.423959999999997</v>
      </c>
      <c r="DS668" s="9">
        <v>18.849310517355313</v>
      </c>
      <c r="DT668" s="9" t="s">
        <v>23</v>
      </c>
      <c r="DU668" s="14">
        <v>0</v>
      </c>
    </row>
    <row r="669" spans="1:125" ht="18" customHeight="1">
      <c r="A669" s="29">
        <v>668</v>
      </c>
      <c r="B669" s="29">
        <v>21</v>
      </c>
      <c r="C669" s="29">
        <v>128</v>
      </c>
      <c r="D669" s="21">
        <v>41072</v>
      </c>
      <c r="E669" s="21">
        <v>42060</v>
      </c>
      <c r="F669" s="21">
        <v>42067</v>
      </c>
      <c r="G669" s="20" t="s">
        <v>233</v>
      </c>
      <c r="H669" s="20" t="s">
        <v>26</v>
      </c>
      <c r="I669" s="22">
        <v>6</v>
      </c>
      <c r="J669" s="20" t="s">
        <v>5</v>
      </c>
      <c r="K669" s="20" t="s">
        <v>26</v>
      </c>
      <c r="L669" s="20" t="s">
        <v>27</v>
      </c>
      <c r="M669" s="23" t="s">
        <v>27</v>
      </c>
      <c r="N669" s="23" t="s">
        <v>7</v>
      </c>
      <c r="O669" s="23" t="s">
        <v>26</v>
      </c>
      <c r="P669" s="24">
        <v>10.5</v>
      </c>
      <c r="Q669" s="24">
        <v>18.7</v>
      </c>
      <c r="R669" s="24">
        <v>21.5</v>
      </c>
      <c r="S669" s="24">
        <v>197.47</v>
      </c>
      <c r="T669" s="24">
        <v>1.78</v>
      </c>
      <c r="U669" s="24">
        <v>1080</v>
      </c>
      <c r="V669" s="24">
        <v>1920</v>
      </c>
      <c r="W669" s="24">
        <v>2.0739999999999998</v>
      </c>
      <c r="X669" s="23" t="s">
        <v>47</v>
      </c>
      <c r="Y669" s="23" t="s">
        <v>47</v>
      </c>
      <c r="Z669" s="24">
        <v>10501</v>
      </c>
      <c r="AA669" s="24">
        <v>60</v>
      </c>
      <c r="AB669" s="24">
        <v>160</v>
      </c>
      <c r="AC669" s="24">
        <v>160</v>
      </c>
      <c r="AD669" s="23" t="s">
        <v>28</v>
      </c>
      <c r="AE669" s="23" t="s">
        <v>23</v>
      </c>
      <c r="AF669" s="23" t="s">
        <v>11</v>
      </c>
      <c r="AG669" s="23" t="s">
        <v>26</v>
      </c>
      <c r="AH669" s="23" t="s">
        <v>26</v>
      </c>
      <c r="AI669" s="23" t="s">
        <v>12</v>
      </c>
      <c r="AJ669" s="23" t="s">
        <v>23</v>
      </c>
      <c r="AK669" s="23" t="s">
        <v>23</v>
      </c>
      <c r="AL669" s="23" t="s">
        <v>25</v>
      </c>
      <c r="AM669" s="23" t="s">
        <v>26</v>
      </c>
      <c r="AN669" s="23" t="s">
        <v>14</v>
      </c>
      <c r="AO669" s="23" t="s">
        <v>26</v>
      </c>
      <c r="AP669" s="23" t="s">
        <v>14</v>
      </c>
      <c r="AQ669" s="23" t="s">
        <v>26</v>
      </c>
      <c r="AR669" s="23"/>
      <c r="AS669" s="23" t="s">
        <v>25</v>
      </c>
      <c r="AT669" s="23" t="s">
        <v>26</v>
      </c>
      <c r="AU669" s="23" t="s">
        <v>14</v>
      </c>
      <c r="AV669" s="25" t="s">
        <v>26</v>
      </c>
      <c r="AW669" s="25" t="s">
        <v>26</v>
      </c>
      <c r="AX669" s="26">
        <v>21.5</v>
      </c>
      <c r="AY669" s="26">
        <v>197.47</v>
      </c>
      <c r="AZ669" s="25" t="s">
        <v>14</v>
      </c>
      <c r="BA669" s="25" t="s">
        <v>14</v>
      </c>
      <c r="BB669" s="23" t="s">
        <v>26</v>
      </c>
      <c r="BC669" s="23" t="s">
        <v>15</v>
      </c>
      <c r="BD669" s="23" t="s">
        <v>26</v>
      </c>
      <c r="BE669" s="23" t="s">
        <v>11</v>
      </c>
      <c r="BF669" s="23" t="s">
        <v>188</v>
      </c>
      <c r="BG669" s="23" t="s">
        <v>11</v>
      </c>
      <c r="BH669" s="23" t="s">
        <v>17</v>
      </c>
      <c r="BI669" s="23" t="s">
        <v>26</v>
      </c>
      <c r="BJ669" s="23"/>
      <c r="BK669" s="23" t="s">
        <v>11</v>
      </c>
      <c r="BL669" s="23" t="s">
        <v>11</v>
      </c>
      <c r="BM669" s="23" t="s">
        <v>11</v>
      </c>
      <c r="BN669" s="23"/>
      <c r="BO669" s="24">
        <v>0</v>
      </c>
      <c r="BP669" s="24">
        <v>275</v>
      </c>
      <c r="BQ669" s="24">
        <v>275</v>
      </c>
      <c r="BR669" s="24">
        <v>275</v>
      </c>
      <c r="BS669" s="24">
        <v>200</v>
      </c>
      <c r="BT669" s="23"/>
      <c r="BU669" s="23"/>
      <c r="BV669" s="24">
        <v>18.420000000000002</v>
      </c>
      <c r="BW669" s="24">
        <v>0.3</v>
      </c>
      <c r="BX669" s="23"/>
      <c r="BY669" s="24">
        <v>0.3</v>
      </c>
      <c r="BZ669" s="27">
        <v>0.3</v>
      </c>
      <c r="CA669" s="27">
        <v>0.3</v>
      </c>
      <c r="CB669" s="25"/>
      <c r="CC669" s="25"/>
      <c r="CD669" s="28">
        <v>18.32</v>
      </c>
      <c r="CE669" s="28">
        <v>0.3</v>
      </c>
      <c r="CF669" s="25"/>
      <c r="CG669" s="28">
        <v>0.3</v>
      </c>
      <c r="CH669" s="28">
        <v>21.08</v>
      </c>
      <c r="CI669" s="28">
        <v>0.5</v>
      </c>
      <c r="CJ669" s="28">
        <v>0.5</v>
      </c>
      <c r="CK669" s="28">
        <v>0</v>
      </c>
      <c r="CL669" s="28">
        <v>0</v>
      </c>
      <c r="CM669" s="28">
        <v>0.5</v>
      </c>
      <c r="CN669" s="25"/>
      <c r="CO669" s="28">
        <v>0</v>
      </c>
      <c r="CP669" s="30" t="s">
        <v>5</v>
      </c>
      <c r="CQ669" s="8">
        <f t="shared" si="111"/>
        <v>10502.861194105433</v>
      </c>
      <c r="CR669" s="8">
        <f t="shared" si="112"/>
        <v>22</v>
      </c>
      <c r="CS669" s="8">
        <f t="shared" si="113"/>
        <v>2.5</v>
      </c>
      <c r="CT669" s="8">
        <f t="shared" si="114"/>
        <v>30</v>
      </c>
      <c r="CU669" s="8">
        <f t="shared" si="115"/>
        <v>200</v>
      </c>
      <c r="CV669" s="10">
        <f t="shared" si="116"/>
        <v>54304.25</v>
      </c>
      <c r="CW669" s="10">
        <f t="shared" si="119"/>
        <v>54.304250000000003</v>
      </c>
      <c r="CX669" s="8" t="str">
        <f t="shared" si="117"/>
        <v>No</v>
      </c>
      <c r="CY669" s="30" t="s">
        <v>11</v>
      </c>
      <c r="CZ669" s="30" t="s">
        <v>11</v>
      </c>
      <c r="DA669" s="31" t="s">
        <v>11</v>
      </c>
      <c r="DB669" s="31" t="s">
        <v>11</v>
      </c>
      <c r="DC669" s="8" t="str">
        <f t="shared" si="118"/>
        <v>No</v>
      </c>
      <c r="DD669" s="8" t="s">
        <v>11</v>
      </c>
      <c r="DE669" s="30" t="s">
        <v>11</v>
      </c>
      <c r="DF669" s="10">
        <f t="shared" si="120"/>
        <v>58.183920000000008</v>
      </c>
      <c r="DG669" s="9">
        <f>IF(S669&lt;Monitors!$H$4,(S669*Monitors!$I$4)+Monitors!$J$4,IF(S669&lt;Monitors!$H$5,(S669*Monitors!$I$5)+Monitors!$J$5,IF(S669&lt;Monitors!$H$6,(S669*Monitors!$I$6)+Monitors!$J$6,IF(S669&lt;Monitors!$H$7,(Monitors!$I$7*S669)+Monitors!$J$7,IF(S669&lt;Monitors!$H$8,(S669*Monitors!$I$8)+Monitors!$J$8,IF(S669&lt;Monitors!$H$9,(S669*Monitors!$I$9)+Monitors!$J$9,IF(S669&lt;Monitors!$H$10,(S669*Monitors!$I$10)+Monitors!$J$10,IF(S669&lt;Monitors!$H$11,(S669*Monitors!$I$11)+Monitors!$J$11,Monitors!$J$12))))))))</f>
        <v>37.8735</v>
      </c>
      <c r="DH669" s="10">
        <f>$DF669-(Monitors!$B$4*'All Data'!$W669)</f>
        <v>45.470300000000009</v>
      </c>
      <c r="DI669" s="10">
        <f>IF($CX669="Yes",DH669-(Monitors!$E$4*(DG669+(Monitors!$B$4*'All Data'!$W669))),'All Data'!DH669)</f>
        <v>45.470300000000009</v>
      </c>
      <c r="DJ669" s="10">
        <f>IF(DD669="Yes",'All Data'!DI669-(DG669*Monitors!$C$4),'All Data'!DI669)</f>
        <v>45.470300000000009</v>
      </c>
      <c r="DK669" s="10">
        <f>IF($DE669="Yes",DJ669-(DG669*Monitors!$D$4),'All Data'!DJ669)</f>
        <v>45.470300000000009</v>
      </c>
      <c r="DL669" s="10">
        <f>IF($CZ669="Yes",DK669-Monitors!$C$7,'All Data'!DK669)</f>
        <v>45.470300000000009</v>
      </c>
      <c r="DM669" s="10">
        <f>IF($DA669="Yes",DL669-Monitors!$D$7,'All Data'!DL669)</f>
        <v>45.470300000000009</v>
      </c>
      <c r="DN669" s="10">
        <f>IF(DB669="Yes",DM669-((DG669+(W669*Monitors!$B$4))*Monitors!$F$4),'All Data'!DM669)</f>
        <v>45.470300000000009</v>
      </c>
      <c r="DO669" s="8" t="str">
        <f t="shared" si="121"/>
        <v>No</v>
      </c>
      <c r="DP669" s="10">
        <v>2.1721700000000004</v>
      </c>
      <c r="DQ669" s="10">
        <v>16.24783</v>
      </c>
      <c r="DR669" s="10">
        <v>16.24783</v>
      </c>
      <c r="DS669" s="9">
        <v>18.799440509670482</v>
      </c>
      <c r="DT669" s="9" t="s">
        <v>23</v>
      </c>
      <c r="DU669" s="14">
        <v>0</v>
      </c>
    </row>
    <row r="670" spans="1:125" ht="18" customHeight="1">
      <c r="A670" s="29">
        <v>669</v>
      </c>
      <c r="B670" s="29">
        <v>21</v>
      </c>
      <c r="C670" s="29">
        <v>126</v>
      </c>
      <c r="D670" s="21">
        <v>41072</v>
      </c>
      <c r="E670" s="21">
        <v>41338</v>
      </c>
      <c r="F670" s="21">
        <v>41340</v>
      </c>
      <c r="G670" s="20" t="s">
        <v>4</v>
      </c>
      <c r="H670" s="20" t="s">
        <v>26</v>
      </c>
      <c r="I670" s="22">
        <v>6</v>
      </c>
      <c r="J670" s="20" t="s">
        <v>5</v>
      </c>
      <c r="K670" s="20" t="s">
        <v>26</v>
      </c>
      <c r="L670" s="20" t="s">
        <v>27</v>
      </c>
      <c r="M670" s="23" t="s">
        <v>27</v>
      </c>
      <c r="N670" s="23" t="s">
        <v>7</v>
      </c>
      <c r="O670" s="23" t="s">
        <v>26</v>
      </c>
      <c r="P670" s="24">
        <v>10.5</v>
      </c>
      <c r="Q670" s="24">
        <v>18.7</v>
      </c>
      <c r="R670" s="24">
        <v>21.5</v>
      </c>
      <c r="S670" s="24">
        <v>197.47</v>
      </c>
      <c r="T670" s="24">
        <v>1.78</v>
      </c>
      <c r="U670" s="24">
        <v>1920</v>
      </c>
      <c r="V670" s="24">
        <v>1080</v>
      </c>
      <c r="W670" s="24">
        <v>2.0739999999999998</v>
      </c>
      <c r="X670" s="23" t="s">
        <v>67</v>
      </c>
      <c r="Y670" s="23" t="s">
        <v>67</v>
      </c>
      <c r="Z670" s="24">
        <v>10501</v>
      </c>
      <c r="AA670" s="24">
        <v>60</v>
      </c>
      <c r="AB670" s="24">
        <v>160</v>
      </c>
      <c r="AC670" s="24">
        <v>160</v>
      </c>
      <c r="AD670" s="23" t="s">
        <v>28</v>
      </c>
      <c r="AE670" s="23" t="s">
        <v>23</v>
      </c>
      <c r="AF670" s="23" t="s">
        <v>11</v>
      </c>
      <c r="AG670" s="23" t="s">
        <v>26</v>
      </c>
      <c r="AH670" s="23" t="s">
        <v>26</v>
      </c>
      <c r="AI670" s="23" t="s">
        <v>12</v>
      </c>
      <c r="AJ670" s="23" t="s">
        <v>23</v>
      </c>
      <c r="AK670" s="23" t="s">
        <v>23</v>
      </c>
      <c r="AL670" s="23" t="s">
        <v>129</v>
      </c>
      <c r="AM670" s="23" t="s">
        <v>26</v>
      </c>
      <c r="AN670" s="23" t="s">
        <v>14</v>
      </c>
      <c r="AO670" s="23" t="s">
        <v>26</v>
      </c>
      <c r="AP670" s="23" t="s">
        <v>14</v>
      </c>
      <c r="AQ670" s="23" t="s">
        <v>26</v>
      </c>
      <c r="AR670" s="23"/>
      <c r="AS670" s="23" t="s">
        <v>129</v>
      </c>
      <c r="AT670" s="23" t="s">
        <v>26</v>
      </c>
      <c r="AU670" s="23" t="s">
        <v>14</v>
      </c>
      <c r="AV670" s="25" t="s">
        <v>26</v>
      </c>
      <c r="AW670" s="25" t="s">
        <v>26</v>
      </c>
      <c r="AX670" s="26">
        <v>21.5</v>
      </c>
      <c r="AY670" s="26">
        <v>197.47</v>
      </c>
      <c r="AZ670" s="25" t="s">
        <v>14</v>
      </c>
      <c r="BA670" s="25" t="s">
        <v>14</v>
      </c>
      <c r="BB670" s="23" t="s">
        <v>26</v>
      </c>
      <c r="BC670" s="23" t="s">
        <v>15</v>
      </c>
      <c r="BD670" s="23" t="s">
        <v>26</v>
      </c>
      <c r="BE670" s="23" t="s">
        <v>11</v>
      </c>
      <c r="BF670" s="23" t="s">
        <v>188</v>
      </c>
      <c r="BG670" s="23" t="s">
        <v>11</v>
      </c>
      <c r="BH670" s="23" t="s">
        <v>17</v>
      </c>
      <c r="BI670" s="23" t="s">
        <v>26</v>
      </c>
      <c r="BJ670" s="23"/>
      <c r="BK670" s="23" t="s">
        <v>11</v>
      </c>
      <c r="BL670" s="23" t="s">
        <v>11</v>
      </c>
      <c r="BM670" s="23" t="s">
        <v>11</v>
      </c>
      <c r="BN670" s="23"/>
      <c r="BO670" s="24">
        <v>0</v>
      </c>
      <c r="BP670" s="24">
        <v>275</v>
      </c>
      <c r="BQ670" s="24">
        <v>275</v>
      </c>
      <c r="BR670" s="24">
        <v>275</v>
      </c>
      <c r="BS670" s="24">
        <v>200</v>
      </c>
      <c r="BT670" s="23"/>
      <c r="BU670" s="23"/>
      <c r="BV670" s="24">
        <v>18.420000000000002</v>
      </c>
      <c r="BW670" s="24">
        <v>0.3</v>
      </c>
      <c r="BX670" s="23"/>
      <c r="BY670" s="24">
        <v>0.3</v>
      </c>
      <c r="BZ670" s="27">
        <v>0.3</v>
      </c>
      <c r="CA670" s="27">
        <v>0.3</v>
      </c>
      <c r="CB670" s="25"/>
      <c r="CC670" s="25"/>
      <c r="CD670" s="28">
        <v>18.32</v>
      </c>
      <c r="CE670" s="28">
        <v>0.3</v>
      </c>
      <c r="CF670" s="25"/>
      <c r="CG670" s="28">
        <v>0.3</v>
      </c>
      <c r="CH670" s="28">
        <v>21.08</v>
      </c>
      <c r="CI670" s="28">
        <v>0.5</v>
      </c>
      <c r="CJ670" s="28">
        <v>0.5</v>
      </c>
      <c r="CK670" s="28">
        <v>0</v>
      </c>
      <c r="CL670" s="28">
        <v>0</v>
      </c>
      <c r="CM670" s="28">
        <v>0.5</v>
      </c>
      <c r="CN670" s="25"/>
      <c r="CO670" s="28">
        <v>0</v>
      </c>
      <c r="CP670" s="30" t="s">
        <v>5</v>
      </c>
      <c r="CQ670" s="8">
        <f t="shared" si="111"/>
        <v>10502.861194105433</v>
      </c>
      <c r="CR670" s="8">
        <f t="shared" si="112"/>
        <v>22</v>
      </c>
      <c r="CS670" s="8">
        <f t="shared" si="113"/>
        <v>2.5</v>
      </c>
      <c r="CT670" s="8">
        <f t="shared" si="114"/>
        <v>30</v>
      </c>
      <c r="CU670" s="8">
        <f t="shared" si="115"/>
        <v>200</v>
      </c>
      <c r="CV670" s="10">
        <f t="shared" si="116"/>
        <v>54304.25</v>
      </c>
      <c r="CW670" s="10">
        <f t="shared" si="119"/>
        <v>54.304250000000003</v>
      </c>
      <c r="CX670" s="8" t="str">
        <f t="shared" si="117"/>
        <v>No</v>
      </c>
      <c r="CY670" s="30" t="s">
        <v>11</v>
      </c>
      <c r="CZ670" s="30" t="s">
        <v>11</v>
      </c>
      <c r="DA670" s="31" t="s">
        <v>11</v>
      </c>
      <c r="DB670" s="31" t="s">
        <v>11</v>
      </c>
      <c r="DC670" s="8" t="str">
        <f t="shared" si="118"/>
        <v>No</v>
      </c>
      <c r="DD670" s="8" t="s">
        <v>11</v>
      </c>
      <c r="DE670" s="30" t="s">
        <v>11</v>
      </c>
      <c r="DF670" s="10">
        <f t="shared" si="120"/>
        <v>58.183920000000008</v>
      </c>
      <c r="DG670" s="9">
        <f>IF(S670&lt;Monitors!$H$4,(S670*Monitors!$I$4)+Monitors!$J$4,IF(S670&lt;Monitors!$H$5,(S670*Monitors!$I$5)+Monitors!$J$5,IF(S670&lt;Monitors!$H$6,(S670*Monitors!$I$6)+Monitors!$J$6,IF(S670&lt;Monitors!$H$7,(Monitors!$I$7*S670)+Monitors!$J$7,IF(S670&lt;Monitors!$H$8,(S670*Monitors!$I$8)+Monitors!$J$8,IF(S670&lt;Monitors!$H$9,(S670*Monitors!$I$9)+Monitors!$J$9,IF(S670&lt;Monitors!$H$10,(S670*Monitors!$I$10)+Monitors!$J$10,IF(S670&lt;Monitors!$H$11,(S670*Monitors!$I$11)+Monitors!$J$11,Monitors!$J$12))))))))</f>
        <v>37.8735</v>
      </c>
      <c r="DH670" s="10">
        <f>$DF670-(Monitors!$B$4*'All Data'!$W670)</f>
        <v>45.470300000000009</v>
      </c>
      <c r="DI670" s="10">
        <f>IF($CX670="Yes",DH670-(Monitors!$E$4*(DG670+(Monitors!$B$4*'All Data'!$W670))),'All Data'!DH670)</f>
        <v>45.470300000000009</v>
      </c>
      <c r="DJ670" s="10">
        <f>IF(DD670="Yes",'All Data'!DI670-(DG670*Monitors!$C$4),'All Data'!DI670)</f>
        <v>45.470300000000009</v>
      </c>
      <c r="DK670" s="10">
        <f>IF($DE670="Yes",DJ670-(DG670*Monitors!$D$4),'All Data'!DJ670)</f>
        <v>45.470300000000009</v>
      </c>
      <c r="DL670" s="10">
        <f>IF($CZ670="Yes",DK670-Monitors!$C$7,'All Data'!DK670)</f>
        <v>45.470300000000009</v>
      </c>
      <c r="DM670" s="10">
        <f>IF($DA670="Yes",DL670-Monitors!$D$7,'All Data'!DL670)</f>
        <v>45.470300000000009</v>
      </c>
      <c r="DN670" s="10">
        <f>IF(DB670="Yes",DM670-((DG670+(W670*Monitors!$B$4))*Monitors!$F$4),'All Data'!DM670)</f>
        <v>45.470300000000009</v>
      </c>
      <c r="DO670" s="8" t="str">
        <f t="shared" si="121"/>
        <v>No</v>
      </c>
      <c r="DP670" s="10">
        <v>2.1721700000000004</v>
      </c>
      <c r="DQ670" s="10">
        <v>16.24783</v>
      </c>
      <c r="DR670" s="10">
        <v>16.24783</v>
      </c>
      <c r="DS670" s="9">
        <v>18.799440509670482</v>
      </c>
      <c r="DT670" s="9" t="s">
        <v>23</v>
      </c>
      <c r="DU670" s="14">
        <v>0</v>
      </c>
    </row>
    <row r="671" spans="1:125" ht="18" customHeight="1">
      <c r="A671" s="29">
        <v>670</v>
      </c>
      <c r="B671" s="29">
        <v>21</v>
      </c>
      <c r="C671" s="29">
        <v>127</v>
      </c>
      <c r="D671" s="21">
        <v>41072</v>
      </c>
      <c r="E671" s="21">
        <v>41338</v>
      </c>
      <c r="F671" s="21">
        <v>41577</v>
      </c>
      <c r="G671" s="20" t="s">
        <v>182</v>
      </c>
      <c r="H671" s="20" t="s">
        <v>1173</v>
      </c>
      <c r="I671" s="22">
        <v>6</v>
      </c>
      <c r="J671" s="20" t="s">
        <v>5</v>
      </c>
      <c r="K671" s="20" t="s">
        <v>26</v>
      </c>
      <c r="L671" s="20" t="s">
        <v>27</v>
      </c>
      <c r="M671" s="23" t="s">
        <v>27</v>
      </c>
      <c r="N671" s="23" t="s">
        <v>7</v>
      </c>
      <c r="O671" s="23" t="s">
        <v>26</v>
      </c>
      <c r="P671" s="24">
        <v>10.5</v>
      </c>
      <c r="Q671" s="24">
        <v>18.7</v>
      </c>
      <c r="R671" s="24">
        <v>21.5</v>
      </c>
      <c r="S671" s="24">
        <v>197.47</v>
      </c>
      <c r="T671" s="24">
        <v>1.78</v>
      </c>
      <c r="U671" s="24">
        <v>1920</v>
      </c>
      <c r="V671" s="24">
        <v>1080</v>
      </c>
      <c r="W671" s="24">
        <v>2.0739999999999998</v>
      </c>
      <c r="X671" s="23" t="s">
        <v>67</v>
      </c>
      <c r="Y671" s="23" t="s">
        <v>67</v>
      </c>
      <c r="Z671" s="24">
        <v>10501</v>
      </c>
      <c r="AA671" s="24">
        <v>60</v>
      </c>
      <c r="AB671" s="24">
        <v>160</v>
      </c>
      <c r="AC671" s="24">
        <v>160</v>
      </c>
      <c r="AD671" s="23" t="s">
        <v>28</v>
      </c>
      <c r="AE671" s="23" t="s">
        <v>23</v>
      </c>
      <c r="AF671" s="23" t="s">
        <v>11</v>
      </c>
      <c r="AG671" s="23" t="s">
        <v>26</v>
      </c>
      <c r="AH671" s="23" t="s">
        <v>26</v>
      </c>
      <c r="AI671" s="23" t="s">
        <v>12</v>
      </c>
      <c r="AJ671" s="23" t="s">
        <v>23</v>
      </c>
      <c r="AK671" s="23" t="s">
        <v>23</v>
      </c>
      <c r="AL671" s="23" t="s">
        <v>129</v>
      </c>
      <c r="AM671" s="23" t="s">
        <v>26</v>
      </c>
      <c r="AN671" s="23" t="s">
        <v>14</v>
      </c>
      <c r="AO671" s="23" t="s">
        <v>26</v>
      </c>
      <c r="AP671" s="23" t="s">
        <v>14</v>
      </c>
      <c r="AQ671" s="23" t="s">
        <v>26</v>
      </c>
      <c r="AR671" s="23"/>
      <c r="AS671" s="23" t="s">
        <v>129</v>
      </c>
      <c r="AT671" s="23" t="s">
        <v>26</v>
      </c>
      <c r="AU671" s="23" t="s">
        <v>14</v>
      </c>
      <c r="AV671" s="25" t="s">
        <v>26</v>
      </c>
      <c r="AW671" s="25" t="s">
        <v>26</v>
      </c>
      <c r="AX671" s="26">
        <v>21.5</v>
      </c>
      <c r="AY671" s="26">
        <v>197.47</v>
      </c>
      <c r="AZ671" s="25" t="s">
        <v>14</v>
      </c>
      <c r="BA671" s="25" t="s">
        <v>14</v>
      </c>
      <c r="BB671" s="23" t="s">
        <v>26</v>
      </c>
      <c r="BC671" s="23" t="s">
        <v>15</v>
      </c>
      <c r="BD671" s="23" t="s">
        <v>26</v>
      </c>
      <c r="BE671" s="23" t="s">
        <v>11</v>
      </c>
      <c r="BF671" s="23" t="s">
        <v>188</v>
      </c>
      <c r="BG671" s="23" t="s">
        <v>11</v>
      </c>
      <c r="BH671" s="23" t="s">
        <v>17</v>
      </c>
      <c r="BI671" s="23" t="s">
        <v>26</v>
      </c>
      <c r="BJ671" s="23"/>
      <c r="BK671" s="23" t="s">
        <v>11</v>
      </c>
      <c r="BL671" s="23" t="s">
        <v>11</v>
      </c>
      <c r="BM671" s="23" t="s">
        <v>11</v>
      </c>
      <c r="BN671" s="23"/>
      <c r="BO671" s="24">
        <v>0</v>
      </c>
      <c r="BP671" s="24">
        <v>275</v>
      </c>
      <c r="BQ671" s="24">
        <v>275</v>
      </c>
      <c r="BR671" s="24">
        <v>275</v>
      </c>
      <c r="BS671" s="24">
        <v>200</v>
      </c>
      <c r="BT671" s="23"/>
      <c r="BU671" s="23"/>
      <c r="BV671" s="24">
        <v>18.420000000000002</v>
      </c>
      <c r="BW671" s="24">
        <v>0.3</v>
      </c>
      <c r="BX671" s="23"/>
      <c r="BY671" s="24">
        <v>0.3</v>
      </c>
      <c r="BZ671" s="27">
        <v>0.3</v>
      </c>
      <c r="CA671" s="27">
        <v>0.3</v>
      </c>
      <c r="CB671" s="25"/>
      <c r="CC671" s="25"/>
      <c r="CD671" s="28">
        <v>18.32</v>
      </c>
      <c r="CE671" s="28">
        <v>0.3</v>
      </c>
      <c r="CF671" s="25"/>
      <c r="CG671" s="28">
        <v>0.3</v>
      </c>
      <c r="CH671" s="28">
        <v>21.08</v>
      </c>
      <c r="CI671" s="28">
        <v>0.5</v>
      </c>
      <c r="CJ671" s="28">
        <v>0.5</v>
      </c>
      <c r="CK671" s="28">
        <v>0</v>
      </c>
      <c r="CL671" s="28">
        <v>0</v>
      </c>
      <c r="CM671" s="28">
        <v>0.5</v>
      </c>
      <c r="CN671" s="25"/>
      <c r="CO671" s="28">
        <v>0</v>
      </c>
      <c r="CP671" s="30" t="s">
        <v>5</v>
      </c>
      <c r="CQ671" s="8">
        <f t="shared" si="111"/>
        <v>10502.861194105433</v>
      </c>
      <c r="CR671" s="8">
        <f t="shared" si="112"/>
        <v>22</v>
      </c>
      <c r="CS671" s="8">
        <f t="shared" si="113"/>
        <v>2.5</v>
      </c>
      <c r="CT671" s="8">
        <f t="shared" si="114"/>
        <v>30</v>
      </c>
      <c r="CU671" s="8">
        <f t="shared" si="115"/>
        <v>200</v>
      </c>
      <c r="CV671" s="10">
        <f t="shared" si="116"/>
        <v>54304.25</v>
      </c>
      <c r="CW671" s="10">
        <f t="shared" si="119"/>
        <v>54.304250000000003</v>
      </c>
      <c r="CX671" s="8" t="str">
        <f t="shared" si="117"/>
        <v>No</v>
      </c>
      <c r="CY671" s="30" t="s">
        <v>11</v>
      </c>
      <c r="CZ671" s="30" t="s">
        <v>11</v>
      </c>
      <c r="DA671" s="31" t="s">
        <v>11</v>
      </c>
      <c r="DB671" s="31" t="s">
        <v>11</v>
      </c>
      <c r="DC671" s="8" t="str">
        <f t="shared" si="118"/>
        <v>No</v>
      </c>
      <c r="DD671" s="8" t="s">
        <v>11</v>
      </c>
      <c r="DE671" s="30" t="s">
        <v>11</v>
      </c>
      <c r="DF671" s="10">
        <f t="shared" si="120"/>
        <v>58.183920000000008</v>
      </c>
      <c r="DG671" s="9">
        <f>IF(S671&lt;Monitors!$H$4,(S671*Monitors!$I$4)+Monitors!$J$4,IF(S671&lt;Monitors!$H$5,(S671*Monitors!$I$5)+Monitors!$J$5,IF(S671&lt;Monitors!$H$6,(S671*Monitors!$I$6)+Monitors!$J$6,IF(S671&lt;Monitors!$H$7,(Monitors!$I$7*S671)+Monitors!$J$7,IF(S671&lt;Monitors!$H$8,(S671*Monitors!$I$8)+Monitors!$J$8,IF(S671&lt;Monitors!$H$9,(S671*Monitors!$I$9)+Monitors!$J$9,IF(S671&lt;Monitors!$H$10,(S671*Monitors!$I$10)+Monitors!$J$10,IF(S671&lt;Monitors!$H$11,(S671*Monitors!$I$11)+Monitors!$J$11,Monitors!$J$12))))))))</f>
        <v>37.8735</v>
      </c>
      <c r="DH671" s="10">
        <f>$DF671-(Monitors!$B$4*'All Data'!$W671)</f>
        <v>45.470300000000009</v>
      </c>
      <c r="DI671" s="10">
        <f>IF($CX671="Yes",DH671-(Monitors!$E$4*(DG671+(Monitors!$B$4*'All Data'!$W671))),'All Data'!DH671)</f>
        <v>45.470300000000009</v>
      </c>
      <c r="DJ671" s="10">
        <f>IF(DD671="Yes",'All Data'!DI671-(DG671*Monitors!$C$4),'All Data'!DI671)</f>
        <v>45.470300000000009</v>
      </c>
      <c r="DK671" s="10">
        <f>IF($DE671="Yes",DJ671-(DG671*Monitors!$D$4),'All Data'!DJ671)</f>
        <v>45.470300000000009</v>
      </c>
      <c r="DL671" s="10">
        <f>IF($CZ671="Yes",DK671-Monitors!$C$7,'All Data'!DK671)</f>
        <v>45.470300000000009</v>
      </c>
      <c r="DM671" s="10">
        <f>IF($DA671="Yes",DL671-Monitors!$D$7,'All Data'!DL671)</f>
        <v>45.470300000000009</v>
      </c>
      <c r="DN671" s="10">
        <f>IF(DB671="Yes",DM671-((DG671+(W671*Monitors!$B$4))*Monitors!$F$4),'All Data'!DM671)</f>
        <v>45.470300000000009</v>
      </c>
      <c r="DO671" s="8" t="str">
        <f t="shared" si="121"/>
        <v>No</v>
      </c>
      <c r="DP671" s="10">
        <v>2.1721700000000004</v>
      </c>
      <c r="DQ671" s="10">
        <v>16.24783</v>
      </c>
      <c r="DR671" s="10">
        <v>16.24783</v>
      </c>
      <c r="DS671" s="9">
        <v>18.799440509670482</v>
      </c>
      <c r="DT671" s="9" t="s">
        <v>23</v>
      </c>
      <c r="DU671" s="14">
        <v>0</v>
      </c>
    </row>
    <row r="672" spans="1:125" ht="18" customHeight="1">
      <c r="A672" s="29">
        <v>671</v>
      </c>
      <c r="B672" s="29">
        <v>21</v>
      </c>
      <c r="C672" s="29">
        <v>132</v>
      </c>
      <c r="D672" s="21">
        <v>41072</v>
      </c>
      <c r="E672" s="21">
        <v>42060</v>
      </c>
      <c r="F672" s="21">
        <v>42067</v>
      </c>
      <c r="G672" s="20" t="s">
        <v>233</v>
      </c>
      <c r="H672" s="20" t="s">
        <v>26</v>
      </c>
      <c r="I672" s="22">
        <v>6</v>
      </c>
      <c r="J672" s="20" t="s">
        <v>5</v>
      </c>
      <c r="K672" s="20" t="s">
        <v>26</v>
      </c>
      <c r="L672" s="20" t="s">
        <v>27</v>
      </c>
      <c r="M672" s="23" t="s">
        <v>27</v>
      </c>
      <c r="N672" s="23" t="s">
        <v>7</v>
      </c>
      <c r="O672" s="23" t="s">
        <v>26</v>
      </c>
      <c r="P672" s="24">
        <v>10.5</v>
      </c>
      <c r="Q672" s="24">
        <v>18.7</v>
      </c>
      <c r="R672" s="24">
        <v>21.5</v>
      </c>
      <c r="S672" s="24">
        <v>197.47</v>
      </c>
      <c r="T672" s="24">
        <v>1.78</v>
      </c>
      <c r="U672" s="24">
        <v>1080</v>
      </c>
      <c r="V672" s="24">
        <v>1920</v>
      </c>
      <c r="W672" s="24">
        <v>2.0739999999999998</v>
      </c>
      <c r="X672" s="23" t="s">
        <v>47</v>
      </c>
      <c r="Y672" s="23" t="s">
        <v>47</v>
      </c>
      <c r="Z672" s="24">
        <v>10501</v>
      </c>
      <c r="AA672" s="24">
        <v>60</v>
      </c>
      <c r="AB672" s="24">
        <v>160</v>
      </c>
      <c r="AC672" s="24">
        <v>160</v>
      </c>
      <c r="AD672" s="23" t="s">
        <v>28</v>
      </c>
      <c r="AE672" s="23" t="s">
        <v>23</v>
      </c>
      <c r="AF672" s="23" t="s">
        <v>11</v>
      </c>
      <c r="AG672" s="23" t="s">
        <v>26</v>
      </c>
      <c r="AH672" s="23" t="s">
        <v>26</v>
      </c>
      <c r="AI672" s="23" t="s">
        <v>12</v>
      </c>
      <c r="AJ672" s="23" t="s">
        <v>23</v>
      </c>
      <c r="AK672" s="23" t="s">
        <v>23</v>
      </c>
      <c r="AL672" s="23" t="s">
        <v>25</v>
      </c>
      <c r="AM672" s="23" t="s">
        <v>26</v>
      </c>
      <c r="AN672" s="23" t="s">
        <v>14</v>
      </c>
      <c r="AO672" s="23" t="s">
        <v>26</v>
      </c>
      <c r="AP672" s="23" t="s">
        <v>14</v>
      </c>
      <c r="AQ672" s="23" t="s">
        <v>26</v>
      </c>
      <c r="AR672" s="23"/>
      <c r="AS672" s="23" t="s">
        <v>25</v>
      </c>
      <c r="AT672" s="23" t="s">
        <v>26</v>
      </c>
      <c r="AU672" s="23" t="s">
        <v>14</v>
      </c>
      <c r="AV672" s="25" t="s">
        <v>26</v>
      </c>
      <c r="AW672" s="25" t="s">
        <v>26</v>
      </c>
      <c r="AX672" s="26">
        <v>21.5</v>
      </c>
      <c r="AY672" s="26">
        <v>197.47</v>
      </c>
      <c r="AZ672" s="25" t="s">
        <v>14</v>
      </c>
      <c r="BA672" s="25" t="s">
        <v>14</v>
      </c>
      <c r="BB672" s="23" t="s">
        <v>26</v>
      </c>
      <c r="BC672" s="23" t="s">
        <v>15</v>
      </c>
      <c r="BD672" s="23" t="s">
        <v>26</v>
      </c>
      <c r="BE672" s="23" t="s">
        <v>11</v>
      </c>
      <c r="BF672" s="23" t="s">
        <v>188</v>
      </c>
      <c r="BG672" s="23" t="s">
        <v>11</v>
      </c>
      <c r="BH672" s="23" t="s">
        <v>17</v>
      </c>
      <c r="BI672" s="23" t="s">
        <v>26</v>
      </c>
      <c r="BJ672" s="23"/>
      <c r="BK672" s="23" t="s">
        <v>11</v>
      </c>
      <c r="BL672" s="23" t="s">
        <v>11</v>
      </c>
      <c r="BM672" s="23" t="s">
        <v>11</v>
      </c>
      <c r="BN672" s="23"/>
      <c r="BO672" s="24">
        <v>0</v>
      </c>
      <c r="BP672" s="24">
        <v>275</v>
      </c>
      <c r="BQ672" s="24">
        <v>275</v>
      </c>
      <c r="BR672" s="24">
        <v>275</v>
      </c>
      <c r="BS672" s="24">
        <v>200</v>
      </c>
      <c r="BT672" s="23"/>
      <c r="BU672" s="23"/>
      <c r="BV672" s="24">
        <v>18.420000000000002</v>
      </c>
      <c r="BW672" s="24">
        <v>0.3</v>
      </c>
      <c r="BX672" s="23"/>
      <c r="BY672" s="24">
        <v>0.3</v>
      </c>
      <c r="BZ672" s="27">
        <v>0.3</v>
      </c>
      <c r="CA672" s="27">
        <v>0.3</v>
      </c>
      <c r="CB672" s="25"/>
      <c r="CC672" s="25"/>
      <c r="CD672" s="28">
        <v>18.32</v>
      </c>
      <c r="CE672" s="28">
        <v>0.3</v>
      </c>
      <c r="CF672" s="25"/>
      <c r="CG672" s="28">
        <v>0.3</v>
      </c>
      <c r="CH672" s="28">
        <v>21.08</v>
      </c>
      <c r="CI672" s="28">
        <v>0.5</v>
      </c>
      <c r="CJ672" s="28">
        <v>0.5</v>
      </c>
      <c r="CK672" s="28">
        <v>0</v>
      </c>
      <c r="CL672" s="28">
        <v>0</v>
      </c>
      <c r="CM672" s="28">
        <v>0.5</v>
      </c>
      <c r="CN672" s="25"/>
      <c r="CO672" s="28">
        <v>0</v>
      </c>
      <c r="CP672" s="30" t="s">
        <v>5</v>
      </c>
      <c r="CQ672" s="8">
        <f t="shared" si="111"/>
        <v>10502.861194105433</v>
      </c>
      <c r="CR672" s="8">
        <f t="shared" si="112"/>
        <v>22</v>
      </c>
      <c r="CS672" s="8">
        <f t="shared" si="113"/>
        <v>2.5</v>
      </c>
      <c r="CT672" s="8">
        <f t="shared" si="114"/>
        <v>30</v>
      </c>
      <c r="CU672" s="8">
        <f t="shared" si="115"/>
        <v>200</v>
      </c>
      <c r="CV672" s="10">
        <f t="shared" si="116"/>
        <v>54304.25</v>
      </c>
      <c r="CW672" s="10">
        <f t="shared" si="119"/>
        <v>54.304250000000003</v>
      </c>
      <c r="CX672" s="8" t="str">
        <f t="shared" si="117"/>
        <v>No</v>
      </c>
      <c r="CY672" s="30" t="s">
        <v>11</v>
      </c>
      <c r="CZ672" s="30" t="s">
        <v>11</v>
      </c>
      <c r="DA672" s="31" t="s">
        <v>11</v>
      </c>
      <c r="DB672" s="31" t="s">
        <v>11</v>
      </c>
      <c r="DC672" s="8" t="str">
        <f t="shared" si="118"/>
        <v>No</v>
      </c>
      <c r="DD672" s="8" t="s">
        <v>11</v>
      </c>
      <c r="DE672" s="30" t="s">
        <v>11</v>
      </c>
      <c r="DF672" s="10">
        <f t="shared" si="120"/>
        <v>58.183920000000008</v>
      </c>
      <c r="DG672" s="9">
        <f>IF(S672&lt;Monitors!$H$4,(S672*Monitors!$I$4)+Monitors!$J$4,IF(S672&lt;Monitors!$H$5,(S672*Monitors!$I$5)+Monitors!$J$5,IF(S672&lt;Monitors!$H$6,(S672*Monitors!$I$6)+Monitors!$J$6,IF(S672&lt;Monitors!$H$7,(Monitors!$I$7*S672)+Monitors!$J$7,IF(S672&lt;Monitors!$H$8,(S672*Monitors!$I$8)+Monitors!$J$8,IF(S672&lt;Monitors!$H$9,(S672*Monitors!$I$9)+Monitors!$J$9,IF(S672&lt;Monitors!$H$10,(S672*Monitors!$I$10)+Monitors!$J$10,IF(S672&lt;Monitors!$H$11,(S672*Monitors!$I$11)+Monitors!$J$11,Monitors!$J$12))))))))</f>
        <v>37.8735</v>
      </c>
      <c r="DH672" s="10">
        <f>$DF672-(Monitors!$B$4*'All Data'!$W672)</f>
        <v>45.470300000000009</v>
      </c>
      <c r="DI672" s="10">
        <f>IF($CX672="Yes",DH672-(Monitors!$E$4*(DG672+(Monitors!$B$4*'All Data'!$W672))),'All Data'!DH672)</f>
        <v>45.470300000000009</v>
      </c>
      <c r="DJ672" s="10">
        <f>IF(DD672="Yes",'All Data'!DI672-(DG672*Monitors!$C$4),'All Data'!DI672)</f>
        <v>45.470300000000009</v>
      </c>
      <c r="DK672" s="10">
        <f>IF($DE672="Yes",DJ672-(DG672*Monitors!$D$4),'All Data'!DJ672)</f>
        <v>45.470300000000009</v>
      </c>
      <c r="DL672" s="10">
        <f>IF($CZ672="Yes",DK672-Monitors!$C$7,'All Data'!DK672)</f>
        <v>45.470300000000009</v>
      </c>
      <c r="DM672" s="10">
        <f>IF($DA672="Yes",DL672-Monitors!$D$7,'All Data'!DL672)</f>
        <v>45.470300000000009</v>
      </c>
      <c r="DN672" s="10">
        <f>IF(DB672="Yes",DM672-((DG672+(W672*Monitors!$B$4))*Monitors!$F$4),'All Data'!DM672)</f>
        <v>45.470300000000009</v>
      </c>
      <c r="DO672" s="8" t="str">
        <f t="shared" si="121"/>
        <v>No</v>
      </c>
      <c r="DP672" s="10">
        <v>2.1721700000000004</v>
      </c>
      <c r="DQ672" s="10">
        <v>16.24783</v>
      </c>
      <c r="DR672" s="10">
        <v>16.24783</v>
      </c>
      <c r="DS672" s="9">
        <v>18.799440509670482</v>
      </c>
      <c r="DT672" s="9" t="s">
        <v>23</v>
      </c>
      <c r="DU672" s="14">
        <v>0</v>
      </c>
    </row>
    <row r="673" spans="1:125" ht="18" customHeight="1">
      <c r="A673" s="29">
        <v>672</v>
      </c>
      <c r="B673" s="29">
        <v>5</v>
      </c>
      <c r="C673" s="29">
        <v>1093</v>
      </c>
      <c r="D673" s="21">
        <v>41093</v>
      </c>
      <c r="E673" s="21">
        <v>41323</v>
      </c>
      <c r="F673" s="21">
        <v>41338</v>
      </c>
      <c r="G673" s="20" t="s">
        <v>4</v>
      </c>
      <c r="H673" s="20"/>
      <c r="I673" s="22">
        <v>6</v>
      </c>
      <c r="J673" s="20" t="s">
        <v>5</v>
      </c>
      <c r="K673" s="20"/>
      <c r="L673" s="20" t="s">
        <v>49</v>
      </c>
      <c r="M673" s="23"/>
      <c r="N673" s="23" t="s">
        <v>7</v>
      </c>
      <c r="O673" s="23"/>
      <c r="P673" s="24">
        <v>20.100000000000001</v>
      </c>
      <c r="Q673" s="24">
        <v>11.3</v>
      </c>
      <c r="R673" s="24">
        <v>23</v>
      </c>
      <c r="S673" s="24">
        <v>226</v>
      </c>
      <c r="T673" s="24">
        <v>1.78</v>
      </c>
      <c r="U673" s="24">
        <v>1080</v>
      </c>
      <c r="V673" s="24">
        <v>1920</v>
      </c>
      <c r="W673" s="24">
        <v>2.0739999999999998</v>
      </c>
      <c r="X673" s="23" t="s">
        <v>47</v>
      </c>
      <c r="Y673" s="23" t="s">
        <v>47</v>
      </c>
      <c r="Z673" s="24">
        <v>9175</v>
      </c>
      <c r="AA673" s="24">
        <v>60</v>
      </c>
      <c r="AB673" s="24">
        <v>180</v>
      </c>
      <c r="AC673" s="24">
        <v>100</v>
      </c>
      <c r="AD673" s="23" t="s">
        <v>50</v>
      </c>
      <c r="AE673" s="23" t="s">
        <v>11</v>
      </c>
      <c r="AF673" s="23" t="s">
        <v>11</v>
      </c>
      <c r="AG673" s="23"/>
      <c r="AH673" s="23"/>
      <c r="AI673" s="23" t="s">
        <v>12</v>
      </c>
      <c r="AJ673" s="23" t="s">
        <v>23</v>
      </c>
      <c r="AK673" s="23" t="s">
        <v>23</v>
      </c>
      <c r="AL673" s="23" t="s">
        <v>51</v>
      </c>
      <c r="AM673" s="23"/>
      <c r="AN673" s="23" t="s">
        <v>14</v>
      </c>
      <c r="AO673" s="23"/>
      <c r="AP673" s="23" t="s">
        <v>14</v>
      </c>
      <c r="AQ673" s="23"/>
      <c r="AR673" s="23"/>
      <c r="AS673" s="23" t="s">
        <v>51</v>
      </c>
      <c r="AT673" s="23"/>
      <c r="AU673" s="23" t="s">
        <v>14</v>
      </c>
      <c r="AV673" s="25"/>
      <c r="AW673" s="25"/>
      <c r="AX673" s="26">
        <v>23</v>
      </c>
      <c r="AY673" s="26">
        <v>226</v>
      </c>
      <c r="AZ673" s="25" t="s">
        <v>14</v>
      </c>
      <c r="BA673" s="25" t="s">
        <v>14</v>
      </c>
      <c r="BB673" s="23"/>
      <c r="BC673" s="23" t="s">
        <v>15</v>
      </c>
      <c r="BD673" s="23"/>
      <c r="BE673" s="23" t="s">
        <v>11</v>
      </c>
      <c r="BF673" s="23" t="s">
        <v>68</v>
      </c>
      <c r="BG673" s="23" t="s">
        <v>11</v>
      </c>
      <c r="BH673" s="23" t="s">
        <v>17</v>
      </c>
      <c r="BI673" s="23"/>
      <c r="BJ673" s="23"/>
      <c r="BK673" s="23" t="s">
        <v>11</v>
      </c>
      <c r="BL673" s="23" t="s">
        <v>11</v>
      </c>
      <c r="BM673" s="23"/>
      <c r="BN673" s="23"/>
      <c r="BO673" s="24">
        <v>20.100000000000001</v>
      </c>
      <c r="BP673" s="24">
        <v>271.5</v>
      </c>
      <c r="BQ673" s="24">
        <v>271.5</v>
      </c>
      <c r="BR673" s="24">
        <v>270.10000000000002</v>
      </c>
      <c r="BS673" s="24">
        <v>200</v>
      </c>
      <c r="BT673" s="23"/>
      <c r="BU673" s="23"/>
      <c r="BV673" s="24">
        <v>18.420000000000002</v>
      </c>
      <c r="BW673" s="24">
        <v>0.39</v>
      </c>
      <c r="BX673" s="23"/>
      <c r="BY673" s="24">
        <v>0.36</v>
      </c>
      <c r="BZ673" s="27">
        <v>0.39</v>
      </c>
      <c r="CA673" s="27">
        <v>0.36</v>
      </c>
      <c r="CB673" s="25"/>
      <c r="CC673" s="25"/>
      <c r="CD673" s="28">
        <v>18.559999999999999</v>
      </c>
      <c r="CE673" s="28">
        <v>0.48</v>
      </c>
      <c r="CF673" s="25"/>
      <c r="CG673" s="28">
        <v>0.44</v>
      </c>
      <c r="CH673" s="28">
        <v>22</v>
      </c>
      <c r="CI673" s="28">
        <v>0.5</v>
      </c>
      <c r="CJ673" s="28">
        <v>0.5</v>
      </c>
      <c r="CK673" s="25"/>
      <c r="CL673" s="25"/>
      <c r="CM673" s="28">
        <v>0.43</v>
      </c>
      <c r="CN673" s="25"/>
      <c r="CO673" s="28">
        <v>0</v>
      </c>
      <c r="CP673" s="30" t="s">
        <v>5</v>
      </c>
      <c r="CQ673" s="8">
        <f t="shared" si="111"/>
        <v>9176.9911504424763</v>
      </c>
      <c r="CR673" s="8">
        <f t="shared" si="112"/>
        <v>24</v>
      </c>
      <c r="CS673" s="8">
        <f t="shared" si="113"/>
        <v>2.5</v>
      </c>
      <c r="CT673" s="8">
        <f t="shared" si="114"/>
        <v>30</v>
      </c>
      <c r="CU673" s="8">
        <f t="shared" si="115"/>
        <v>200</v>
      </c>
      <c r="CV673" s="10">
        <f t="shared" si="116"/>
        <v>61359</v>
      </c>
      <c r="CW673" s="10">
        <f t="shared" si="119"/>
        <v>61.359000000000002</v>
      </c>
      <c r="CX673" s="8" t="str">
        <f t="shared" si="117"/>
        <v>No</v>
      </c>
      <c r="CY673" s="30" t="s">
        <v>11</v>
      </c>
      <c r="CZ673" s="30" t="s">
        <v>11</v>
      </c>
      <c r="DA673" s="31" t="s">
        <v>11</v>
      </c>
      <c r="DB673" s="31" t="s">
        <v>11</v>
      </c>
      <c r="DC673" s="8" t="str">
        <f t="shared" si="118"/>
        <v>No</v>
      </c>
      <c r="DD673" s="8" t="s">
        <v>11</v>
      </c>
      <c r="DE673" s="30" t="s">
        <v>11</v>
      </c>
      <c r="DF673" s="10">
        <f t="shared" si="120"/>
        <v>58.696379999999998</v>
      </c>
      <c r="DG673" s="9">
        <f>IF(S673&lt;Monitors!$H$4,(S673*Monitors!$I$4)+Monitors!$J$4,IF(S673&lt;Monitors!$H$5,(S673*Monitors!$I$5)+Monitors!$J$5,IF(S673&lt;Monitors!$H$6,(S673*Monitors!$I$6)+Monitors!$J$6,IF(S673&lt;Monitors!$H$7,(Monitors!$I$7*S673)+Monitors!$J$7,IF(S673&lt;Monitors!$H$8,(S673*Monitors!$I$8)+Monitors!$J$8,IF(S673&lt;Monitors!$H$9,(S673*Monitors!$I$9)+Monitors!$J$9,IF(S673&lt;Monitors!$H$10,(S673*Monitors!$I$10)+Monitors!$J$10,IF(S673&lt;Monitors!$H$11,(S673*Monitors!$I$11)+Monitors!$J$11,Monitors!$J$12))))))))</f>
        <v>38.866666666666667</v>
      </c>
      <c r="DH673" s="10">
        <f>$DF673-(Monitors!$B$4*'All Data'!$W673)</f>
        <v>45.982759999999999</v>
      </c>
      <c r="DI673" s="10">
        <f>IF($CX673="Yes",DH673-(Monitors!$E$4*(DG673+(Monitors!$B$4*'All Data'!$W673))),'All Data'!DH673)</f>
        <v>45.982759999999999</v>
      </c>
      <c r="DJ673" s="10">
        <f>IF(DD673="Yes",'All Data'!DI673-(DG673*Monitors!$C$4),'All Data'!DI673)</f>
        <v>45.982759999999999</v>
      </c>
      <c r="DK673" s="10">
        <f>IF($DE673="Yes",DJ673-(DG673*Monitors!$D$4),'All Data'!DJ673)</f>
        <v>45.982759999999999</v>
      </c>
      <c r="DL673" s="10">
        <f>IF($CZ673="Yes",DK673-Monitors!$C$7,'All Data'!DK673)</f>
        <v>45.982759999999999</v>
      </c>
      <c r="DM673" s="10">
        <f>IF($DA673="Yes",DL673-Monitors!$D$7,'All Data'!DL673)</f>
        <v>45.982759999999999</v>
      </c>
      <c r="DN673" s="10">
        <f>IF(DB673="Yes",DM673-((DG673+(W673*Monitors!$B$4))*Monitors!$F$4),'All Data'!DM673)</f>
        <v>45.982759999999999</v>
      </c>
      <c r="DO673" s="8" t="str">
        <f t="shared" si="121"/>
        <v>No</v>
      </c>
      <c r="DP673" s="10">
        <v>2.4543600000000003</v>
      </c>
      <c r="DQ673" s="10">
        <v>15.96564</v>
      </c>
      <c r="DR673" s="10">
        <v>15.96564</v>
      </c>
      <c r="DS673" s="9">
        <v>21.47703682392364</v>
      </c>
      <c r="DT673" s="9" t="s">
        <v>23</v>
      </c>
      <c r="DU673" s="14">
        <v>0</v>
      </c>
    </row>
    <row r="674" spans="1:125" ht="18" customHeight="1">
      <c r="A674" s="29">
        <v>673</v>
      </c>
      <c r="B674" s="29">
        <v>13</v>
      </c>
      <c r="C674" s="29">
        <v>1273</v>
      </c>
      <c r="D674" s="21">
        <v>42098</v>
      </c>
      <c r="E674" s="21">
        <v>42030</v>
      </c>
      <c r="F674" s="21">
        <v>42033</v>
      </c>
      <c r="G674" s="20" t="s">
        <v>4</v>
      </c>
      <c r="H674" s="20" t="s">
        <v>26</v>
      </c>
      <c r="I674" s="22">
        <v>6</v>
      </c>
      <c r="J674" s="20" t="s">
        <v>5</v>
      </c>
      <c r="K674" s="20" t="s">
        <v>26</v>
      </c>
      <c r="L674" s="20" t="s">
        <v>27</v>
      </c>
      <c r="M674" s="23" t="s">
        <v>27</v>
      </c>
      <c r="N674" s="23" t="s">
        <v>7</v>
      </c>
      <c r="O674" s="23" t="s">
        <v>26</v>
      </c>
      <c r="P674" s="24">
        <v>10.6</v>
      </c>
      <c r="Q674" s="24">
        <v>18.8</v>
      </c>
      <c r="R674" s="24">
        <v>21.5</v>
      </c>
      <c r="S674" s="24">
        <v>198.53</v>
      </c>
      <c r="T674" s="24">
        <v>1.78</v>
      </c>
      <c r="U674" s="24">
        <v>1080</v>
      </c>
      <c r="V674" s="24">
        <v>1920</v>
      </c>
      <c r="W674" s="24">
        <v>2.0739999999999998</v>
      </c>
      <c r="X674" s="23" t="s">
        <v>47</v>
      </c>
      <c r="Y674" s="23" t="s">
        <v>47</v>
      </c>
      <c r="Z674" s="24">
        <v>10405</v>
      </c>
      <c r="AA674" s="24">
        <v>60</v>
      </c>
      <c r="AB674" s="24">
        <v>170</v>
      </c>
      <c r="AC674" s="24">
        <v>160</v>
      </c>
      <c r="AD674" s="23" t="s">
        <v>637</v>
      </c>
      <c r="AE674" s="23" t="s">
        <v>23</v>
      </c>
      <c r="AF674" s="23" t="s">
        <v>11</v>
      </c>
      <c r="AG674" s="23" t="s">
        <v>26</v>
      </c>
      <c r="AH674" s="23" t="s">
        <v>26</v>
      </c>
      <c r="AI674" s="23" t="s">
        <v>12</v>
      </c>
      <c r="AJ674" s="23" t="s">
        <v>11</v>
      </c>
      <c r="AK674" s="23" t="s">
        <v>23</v>
      </c>
      <c r="AL674" s="23" t="s">
        <v>78</v>
      </c>
      <c r="AM674" s="23" t="s">
        <v>14</v>
      </c>
      <c r="AN674" s="23" t="s">
        <v>14</v>
      </c>
      <c r="AO674" s="23" t="s">
        <v>14</v>
      </c>
      <c r="AP674" s="23" t="s">
        <v>14</v>
      </c>
      <c r="AQ674" s="23" t="s">
        <v>14</v>
      </c>
      <c r="AR674" s="23"/>
      <c r="AS674" s="23" t="s">
        <v>78</v>
      </c>
      <c r="AT674" s="23" t="s">
        <v>14</v>
      </c>
      <c r="AU674" s="23" t="s">
        <v>14</v>
      </c>
      <c r="AV674" s="25" t="s">
        <v>14</v>
      </c>
      <c r="AW674" s="25" t="s">
        <v>14</v>
      </c>
      <c r="AX674" s="26">
        <v>21.5</v>
      </c>
      <c r="AY674" s="26">
        <v>198.53</v>
      </c>
      <c r="AZ674" s="25" t="s">
        <v>14</v>
      </c>
      <c r="BA674" s="25" t="s">
        <v>14</v>
      </c>
      <c r="BB674" s="23" t="s">
        <v>14</v>
      </c>
      <c r="BC674" s="23" t="s">
        <v>15</v>
      </c>
      <c r="BD674" s="23" t="s">
        <v>14</v>
      </c>
      <c r="BE674" s="23" t="s">
        <v>11</v>
      </c>
      <c r="BF674" s="23" t="s">
        <v>193</v>
      </c>
      <c r="BG674" s="23" t="s">
        <v>11</v>
      </c>
      <c r="BH674" s="23" t="s">
        <v>17</v>
      </c>
      <c r="BI674" s="23" t="s">
        <v>14</v>
      </c>
      <c r="BJ674" s="23"/>
      <c r="BK674" s="23" t="s">
        <v>11</v>
      </c>
      <c r="BL674" s="23" t="s">
        <v>11</v>
      </c>
      <c r="BM674" s="23" t="s">
        <v>11</v>
      </c>
      <c r="BN674" s="23"/>
      <c r="BO674" s="24">
        <v>6.3</v>
      </c>
      <c r="BP674" s="24">
        <v>250</v>
      </c>
      <c r="BQ674" s="24">
        <v>250</v>
      </c>
      <c r="BR674" s="24">
        <v>230</v>
      </c>
      <c r="BS674" s="24">
        <v>200</v>
      </c>
      <c r="BT674" s="23"/>
      <c r="BU674" s="23"/>
      <c r="BV674" s="24">
        <v>18.420000000000002</v>
      </c>
      <c r="BW674" s="24">
        <v>0.31</v>
      </c>
      <c r="BX674" s="23"/>
      <c r="BY674" s="24">
        <v>0.18</v>
      </c>
      <c r="BZ674" s="27">
        <v>0.31</v>
      </c>
      <c r="CA674" s="27">
        <v>0.18</v>
      </c>
      <c r="CB674" s="25"/>
      <c r="CC674" s="25"/>
      <c r="CD674" s="28">
        <v>18.61</v>
      </c>
      <c r="CE674" s="28">
        <v>0.33</v>
      </c>
      <c r="CF674" s="25"/>
      <c r="CG674" s="28">
        <v>0.19</v>
      </c>
      <c r="CH674" s="28">
        <v>21.12</v>
      </c>
      <c r="CI674" s="28">
        <v>0.5</v>
      </c>
      <c r="CJ674" s="28">
        <v>0.5</v>
      </c>
      <c r="CK674" s="28">
        <v>0</v>
      </c>
      <c r="CL674" s="28">
        <v>0</v>
      </c>
      <c r="CM674" s="28">
        <v>0.54</v>
      </c>
      <c r="CN674" s="25"/>
      <c r="CO674" s="28">
        <v>0</v>
      </c>
      <c r="CP674" s="30" t="s">
        <v>5</v>
      </c>
      <c r="CQ674" s="8">
        <f t="shared" si="111"/>
        <v>10446.783861381151</v>
      </c>
      <c r="CR674" s="8">
        <f t="shared" si="112"/>
        <v>22</v>
      </c>
      <c r="CS674" s="8">
        <f t="shared" si="113"/>
        <v>2.5</v>
      </c>
      <c r="CT674" s="8">
        <f t="shared" si="114"/>
        <v>30</v>
      </c>
      <c r="CU674" s="8">
        <f t="shared" si="115"/>
        <v>200</v>
      </c>
      <c r="CV674" s="10">
        <f t="shared" si="116"/>
        <v>49632.5</v>
      </c>
      <c r="CW674" s="10">
        <f t="shared" si="119"/>
        <v>49.6325</v>
      </c>
      <c r="CX674" s="8" t="str">
        <f t="shared" si="117"/>
        <v>No</v>
      </c>
      <c r="CY674" s="30" t="s">
        <v>11</v>
      </c>
      <c r="CZ674" s="30" t="s">
        <v>11</v>
      </c>
      <c r="DA674" s="31" t="s">
        <v>11</v>
      </c>
      <c r="DB674" s="31" t="s">
        <v>11</v>
      </c>
      <c r="DC674" s="8" t="str">
        <f t="shared" si="118"/>
        <v>No</v>
      </c>
      <c r="DD674" s="8" t="s">
        <v>11</v>
      </c>
      <c r="DE674" s="30" t="s">
        <v>11</v>
      </c>
      <c r="DF674" s="10">
        <f t="shared" si="120"/>
        <v>58.240859999999998</v>
      </c>
      <c r="DG674" s="9">
        <f>IF(S674&lt;Monitors!$H$4,(S674*Monitors!$I$4)+Monitors!$J$4,IF(S674&lt;Monitors!$H$5,(S674*Monitors!$I$5)+Monitors!$J$5,IF(S674&lt;Monitors!$H$6,(S674*Monitors!$I$6)+Monitors!$J$6,IF(S674&lt;Monitors!$H$7,(Monitors!$I$7*S674)+Monitors!$J$7,IF(S674&lt;Monitors!$H$8,(S674*Monitors!$I$8)+Monitors!$J$8,IF(S674&lt;Monitors!$H$9,(S674*Monitors!$I$9)+Monitors!$J$9,IF(S674&lt;Monitors!$H$10,(S674*Monitors!$I$10)+Monitors!$J$10,IF(S674&lt;Monitors!$H$11,(S674*Monitors!$I$11)+Monitors!$J$11,Monitors!$J$12))))))))</f>
        <v>37.926499999999997</v>
      </c>
      <c r="DH674" s="10">
        <f>$DF674-(Monitors!$B$4*'All Data'!$W674)</f>
        <v>45.527239999999999</v>
      </c>
      <c r="DI674" s="10">
        <f>IF($CX674="Yes",DH674-(Monitors!$E$4*(DG674+(Monitors!$B$4*'All Data'!$W674))),'All Data'!DH674)</f>
        <v>45.527239999999999</v>
      </c>
      <c r="DJ674" s="10">
        <f>IF(DD674="Yes",'All Data'!DI674-(DG674*Monitors!$C$4),'All Data'!DI674)</f>
        <v>45.527239999999999</v>
      </c>
      <c r="DK674" s="10">
        <f>IF($DE674="Yes",DJ674-(DG674*Monitors!$D$4),'All Data'!DJ674)</f>
        <v>45.527239999999999</v>
      </c>
      <c r="DL674" s="10">
        <f>IF($CZ674="Yes",DK674-Monitors!$C$7,'All Data'!DK674)</f>
        <v>45.527239999999999</v>
      </c>
      <c r="DM674" s="10">
        <f>IF($DA674="Yes",DL674-Monitors!$D$7,'All Data'!DL674)</f>
        <v>45.527239999999999</v>
      </c>
      <c r="DN674" s="10">
        <f>IF(DB674="Yes",DM674-((DG674+(W674*Monitors!$B$4))*Monitors!$F$4),'All Data'!DM674)</f>
        <v>45.527239999999999</v>
      </c>
      <c r="DO674" s="8" t="str">
        <f t="shared" si="121"/>
        <v>No</v>
      </c>
      <c r="DP674" s="10">
        <v>1.9853000000000001</v>
      </c>
      <c r="DQ674" s="10">
        <v>16.434700000000003</v>
      </c>
      <c r="DR674" s="10">
        <v>16.434700000000003</v>
      </c>
      <c r="DS674" s="9">
        <v>18.899175958910465</v>
      </c>
      <c r="DT674" s="9" t="s">
        <v>23</v>
      </c>
      <c r="DU674" s="14">
        <v>0</v>
      </c>
    </row>
    <row r="675" spans="1:125" ht="18" customHeight="1">
      <c r="A675" s="29">
        <v>674</v>
      </c>
      <c r="B675" s="29">
        <v>13</v>
      </c>
      <c r="C675" s="29">
        <v>741</v>
      </c>
      <c r="D675" s="21">
        <v>41936</v>
      </c>
      <c r="E675" s="21">
        <v>41912</v>
      </c>
      <c r="F675" s="21">
        <v>41914</v>
      </c>
      <c r="G675" s="20" t="s">
        <v>4</v>
      </c>
      <c r="H675" s="20"/>
      <c r="I675" s="22">
        <v>6</v>
      </c>
      <c r="J675" s="20" t="s">
        <v>5</v>
      </c>
      <c r="K675" s="20"/>
      <c r="L675" s="20" t="s">
        <v>6</v>
      </c>
      <c r="M675" s="23"/>
      <c r="N675" s="23" t="s">
        <v>7</v>
      </c>
      <c r="O675" s="23"/>
      <c r="P675" s="24">
        <v>11.8</v>
      </c>
      <c r="Q675" s="24">
        <v>20.9</v>
      </c>
      <c r="R675" s="24">
        <v>24</v>
      </c>
      <c r="S675" s="24">
        <v>246.17</v>
      </c>
      <c r="T675" s="24">
        <v>1.78</v>
      </c>
      <c r="U675" s="24">
        <v>1080</v>
      </c>
      <c r="V675" s="24">
        <v>1920</v>
      </c>
      <c r="W675" s="24">
        <v>2.0739999999999998</v>
      </c>
      <c r="X675" s="23" t="s">
        <v>47</v>
      </c>
      <c r="Y675" s="23" t="s">
        <v>47</v>
      </c>
      <c r="Z675" s="24">
        <v>8423</v>
      </c>
      <c r="AA675" s="24">
        <v>60</v>
      </c>
      <c r="AB675" s="24">
        <v>170</v>
      </c>
      <c r="AC675" s="24">
        <v>160</v>
      </c>
      <c r="AD675" s="23" t="s">
        <v>237</v>
      </c>
      <c r="AE675" s="23" t="s">
        <v>11</v>
      </c>
      <c r="AF675" s="23" t="s">
        <v>11</v>
      </c>
      <c r="AG675" s="23"/>
      <c r="AH675" s="23"/>
      <c r="AI675" s="23" t="s">
        <v>12</v>
      </c>
      <c r="AJ675" s="23" t="s">
        <v>11</v>
      </c>
      <c r="AK675" s="23" t="s">
        <v>11</v>
      </c>
      <c r="AL675" s="23" t="s">
        <v>129</v>
      </c>
      <c r="AM675" s="23"/>
      <c r="AN675" s="23" t="s">
        <v>14</v>
      </c>
      <c r="AO675" s="23"/>
      <c r="AP675" s="23" t="s">
        <v>14</v>
      </c>
      <c r="AQ675" s="23"/>
      <c r="AR675" s="23"/>
      <c r="AS675" s="23" t="s">
        <v>129</v>
      </c>
      <c r="AT675" s="23"/>
      <c r="AU675" s="23" t="s">
        <v>14</v>
      </c>
      <c r="AV675" s="25"/>
      <c r="AW675" s="25"/>
      <c r="AX675" s="26">
        <v>24</v>
      </c>
      <c r="AY675" s="26">
        <v>246.17</v>
      </c>
      <c r="AZ675" s="25" t="s">
        <v>14</v>
      </c>
      <c r="BA675" s="25" t="s">
        <v>14</v>
      </c>
      <c r="BB675" s="23"/>
      <c r="BC675" s="23" t="s">
        <v>15</v>
      </c>
      <c r="BD675" s="23"/>
      <c r="BE675" s="23" t="s">
        <v>11</v>
      </c>
      <c r="BF675" s="23" t="s">
        <v>641</v>
      </c>
      <c r="BG675" s="23" t="s">
        <v>11</v>
      </c>
      <c r="BH675" s="23" t="s">
        <v>17</v>
      </c>
      <c r="BI675" s="23"/>
      <c r="BJ675" s="23"/>
      <c r="BK675" s="23" t="s">
        <v>11</v>
      </c>
      <c r="BL675" s="23" t="s">
        <v>11</v>
      </c>
      <c r="BM675" s="23"/>
      <c r="BN675" s="23"/>
      <c r="BO675" s="24">
        <v>3.1</v>
      </c>
      <c r="BP675" s="24">
        <v>312.10000000000002</v>
      </c>
      <c r="BQ675" s="24">
        <v>250</v>
      </c>
      <c r="BR675" s="24">
        <v>260.2</v>
      </c>
      <c r="BS675" s="24">
        <v>200.6</v>
      </c>
      <c r="BT675" s="23"/>
      <c r="BU675" s="23"/>
      <c r="BV675" s="24">
        <v>18.43</v>
      </c>
      <c r="BW675" s="24">
        <v>0.16</v>
      </c>
      <c r="BX675" s="23"/>
      <c r="BY675" s="24">
        <v>0.13</v>
      </c>
      <c r="BZ675" s="27">
        <v>0.16</v>
      </c>
      <c r="CA675" s="27">
        <v>0.13</v>
      </c>
      <c r="CB675" s="25"/>
      <c r="CC675" s="25"/>
      <c r="CD675" s="28">
        <v>18.260000000000002</v>
      </c>
      <c r="CE675" s="28">
        <v>0.2</v>
      </c>
      <c r="CF675" s="25"/>
      <c r="CG675" s="28">
        <v>0.18</v>
      </c>
      <c r="CH675" s="28">
        <v>23.21</v>
      </c>
      <c r="CI675" s="28">
        <v>0.5</v>
      </c>
      <c r="CJ675" s="28">
        <v>0.5</v>
      </c>
      <c r="CK675" s="25"/>
      <c r="CL675" s="25"/>
      <c r="CM675" s="28">
        <v>0.55000000000000004</v>
      </c>
      <c r="CN675" s="25"/>
      <c r="CO675" s="28">
        <v>0</v>
      </c>
      <c r="CP675" s="30" t="s">
        <v>5</v>
      </c>
      <c r="CQ675" s="8">
        <f t="shared" si="111"/>
        <v>8425.0721046431318</v>
      </c>
      <c r="CR675" s="8">
        <f t="shared" si="112"/>
        <v>26</v>
      </c>
      <c r="CS675" s="8">
        <f t="shared" si="113"/>
        <v>2.5</v>
      </c>
      <c r="CT675" s="8">
        <f t="shared" si="114"/>
        <v>30</v>
      </c>
      <c r="CU675" s="8">
        <f t="shared" si="115"/>
        <v>300</v>
      </c>
      <c r="CV675" s="10">
        <f t="shared" si="116"/>
        <v>76829.657000000007</v>
      </c>
      <c r="CW675" s="10">
        <f t="shared" si="119"/>
        <v>76.829657000000012</v>
      </c>
      <c r="CX675" s="8" t="str">
        <f t="shared" si="117"/>
        <v>No</v>
      </c>
      <c r="CY675" s="30" t="s">
        <v>11</v>
      </c>
      <c r="CZ675" s="30" t="s">
        <v>11</v>
      </c>
      <c r="DA675" s="31" t="s">
        <v>11</v>
      </c>
      <c r="DB675" s="31" t="s">
        <v>11</v>
      </c>
      <c r="DC675" s="8" t="str">
        <f t="shared" si="118"/>
        <v>No</v>
      </c>
      <c r="DD675" s="8" t="s">
        <v>11</v>
      </c>
      <c r="DE675" s="30" t="s">
        <v>11</v>
      </c>
      <c r="DF675" s="10">
        <f t="shared" si="120"/>
        <v>57.41742</v>
      </c>
      <c r="DG675" s="9">
        <f>IF(S675&lt;Monitors!$H$4,(S675*Monitors!$I$4)+Monitors!$J$4,IF(S675&lt;Monitors!$H$5,(S675*Monitors!$I$5)+Monitors!$J$5,IF(S675&lt;Monitors!$H$6,(S675*Monitors!$I$6)+Monitors!$J$6,IF(S675&lt;Monitors!$H$7,(Monitors!$I$7*S675)+Monitors!$J$7,IF(S675&lt;Monitors!$H$8,(S675*Monitors!$I$8)+Monitors!$J$8,IF(S675&lt;Monitors!$H$9,(S675*Monitors!$I$9)+Monitors!$J$9,IF(S675&lt;Monitors!$H$10,(S675*Monitors!$I$10)+Monitors!$J$10,IF(S675&lt;Monitors!$H$11,(S675*Monitors!$I$11)+Monitors!$J$11,Monitors!$J$12))))))))</f>
        <v>42.234000000000002</v>
      </c>
      <c r="DH675" s="10">
        <f>$DF675-(Monitors!$B$4*'All Data'!$W675)</f>
        <v>44.703800000000001</v>
      </c>
      <c r="DI675" s="10">
        <f>IF($CX675="Yes",DH675-(Monitors!$E$4*(DG675+(Monitors!$B$4*'All Data'!$W675))),'All Data'!DH675)</f>
        <v>44.703800000000001</v>
      </c>
      <c r="DJ675" s="10">
        <f>IF(DD675="Yes",'All Data'!DI675-(DG675*Monitors!$C$4),'All Data'!DI675)</f>
        <v>44.703800000000001</v>
      </c>
      <c r="DK675" s="10">
        <f>IF($DE675="Yes",DJ675-(DG675*Monitors!$D$4),'All Data'!DJ675)</f>
        <v>44.703800000000001</v>
      </c>
      <c r="DL675" s="10">
        <f>IF($CZ675="Yes",DK675-Monitors!$C$7,'All Data'!DK675)</f>
        <v>44.703800000000001</v>
      </c>
      <c r="DM675" s="10">
        <f>IF($DA675="Yes",DL675-Monitors!$D$7,'All Data'!DL675)</f>
        <v>44.703800000000001</v>
      </c>
      <c r="DN675" s="10">
        <f>IF(DB675="Yes",DM675-((DG675+(W675*Monitors!$B$4))*Monitors!$F$4),'All Data'!DM675)</f>
        <v>44.703800000000001</v>
      </c>
      <c r="DO675" s="8" t="str">
        <f t="shared" si="121"/>
        <v>No</v>
      </c>
      <c r="DP675" s="10">
        <v>3.0731862800000007</v>
      </c>
      <c r="DQ675" s="10">
        <v>15.356813719999998</v>
      </c>
      <c r="DR675" s="10">
        <v>15.356813719999998</v>
      </c>
      <c r="DS675" s="9">
        <v>23.360623751728141</v>
      </c>
      <c r="DT675" s="9" t="s">
        <v>23</v>
      </c>
      <c r="DU675" s="14">
        <v>0</v>
      </c>
    </row>
    <row r="676" spans="1:125" ht="18" customHeight="1">
      <c r="A676" s="29">
        <v>675</v>
      </c>
      <c r="B676" s="29">
        <v>13</v>
      </c>
      <c r="C676" s="29">
        <v>747</v>
      </c>
      <c r="D676" s="21">
        <v>41936</v>
      </c>
      <c r="E676" s="21">
        <v>41912</v>
      </c>
      <c r="F676" s="21">
        <v>41912</v>
      </c>
      <c r="G676" s="20" t="s">
        <v>4</v>
      </c>
      <c r="H676" s="20"/>
      <c r="I676" s="22">
        <v>6</v>
      </c>
      <c r="J676" s="20" t="s">
        <v>5</v>
      </c>
      <c r="K676" s="20"/>
      <c r="L676" s="20" t="s">
        <v>6</v>
      </c>
      <c r="M676" s="23"/>
      <c r="N676" s="23" t="s">
        <v>7</v>
      </c>
      <c r="O676" s="23"/>
      <c r="P676" s="24">
        <v>11.8</v>
      </c>
      <c r="Q676" s="24">
        <v>20.9</v>
      </c>
      <c r="R676" s="24">
        <v>24</v>
      </c>
      <c r="S676" s="24">
        <v>246.17</v>
      </c>
      <c r="T676" s="24">
        <v>1.78</v>
      </c>
      <c r="U676" s="24">
        <v>1080</v>
      </c>
      <c r="V676" s="24">
        <v>1920</v>
      </c>
      <c r="W676" s="24">
        <v>2.0739999999999998</v>
      </c>
      <c r="X676" s="23" t="s">
        <v>47</v>
      </c>
      <c r="Y676" s="23" t="s">
        <v>47</v>
      </c>
      <c r="Z676" s="24">
        <v>8423</v>
      </c>
      <c r="AA676" s="24">
        <v>60</v>
      </c>
      <c r="AB676" s="24">
        <v>170</v>
      </c>
      <c r="AC676" s="24">
        <v>160</v>
      </c>
      <c r="AD676" s="23" t="s">
        <v>237</v>
      </c>
      <c r="AE676" s="23" t="s">
        <v>11</v>
      </c>
      <c r="AF676" s="23" t="s">
        <v>11</v>
      </c>
      <c r="AG676" s="23"/>
      <c r="AH676" s="23"/>
      <c r="AI676" s="23" t="s">
        <v>12</v>
      </c>
      <c r="AJ676" s="23" t="s">
        <v>11</v>
      </c>
      <c r="AK676" s="23" t="s">
        <v>11</v>
      </c>
      <c r="AL676" s="23" t="s">
        <v>129</v>
      </c>
      <c r="AM676" s="23"/>
      <c r="AN676" s="23" t="s">
        <v>14</v>
      </c>
      <c r="AO676" s="23"/>
      <c r="AP676" s="23" t="s">
        <v>14</v>
      </c>
      <c r="AQ676" s="23"/>
      <c r="AR676" s="23"/>
      <c r="AS676" s="23" t="s">
        <v>129</v>
      </c>
      <c r="AT676" s="23"/>
      <c r="AU676" s="23" t="s">
        <v>14</v>
      </c>
      <c r="AV676" s="25"/>
      <c r="AW676" s="25"/>
      <c r="AX676" s="26">
        <v>24</v>
      </c>
      <c r="AY676" s="26">
        <v>246.17</v>
      </c>
      <c r="AZ676" s="25" t="s">
        <v>14</v>
      </c>
      <c r="BA676" s="25" t="s">
        <v>14</v>
      </c>
      <c r="BB676" s="23"/>
      <c r="BC676" s="23" t="s">
        <v>15</v>
      </c>
      <c r="BD676" s="23"/>
      <c r="BE676" s="23" t="s">
        <v>11</v>
      </c>
      <c r="BF676" s="23" t="s">
        <v>641</v>
      </c>
      <c r="BG676" s="23" t="s">
        <v>11</v>
      </c>
      <c r="BH676" s="23" t="s">
        <v>17</v>
      </c>
      <c r="BI676" s="23"/>
      <c r="BJ676" s="23"/>
      <c r="BK676" s="23" t="s">
        <v>11</v>
      </c>
      <c r="BL676" s="23" t="s">
        <v>11</v>
      </c>
      <c r="BM676" s="23"/>
      <c r="BN676" s="23"/>
      <c r="BO676" s="24">
        <v>3.1</v>
      </c>
      <c r="BP676" s="24">
        <v>312.10000000000002</v>
      </c>
      <c r="BQ676" s="24">
        <v>250</v>
      </c>
      <c r="BR676" s="24">
        <v>260.2</v>
      </c>
      <c r="BS676" s="24">
        <v>200.6</v>
      </c>
      <c r="BT676" s="23"/>
      <c r="BU676" s="23"/>
      <c r="BV676" s="24">
        <v>18.43</v>
      </c>
      <c r="BW676" s="24">
        <v>0.16</v>
      </c>
      <c r="BX676" s="23"/>
      <c r="BY676" s="24">
        <v>0.13</v>
      </c>
      <c r="BZ676" s="27">
        <v>0.16</v>
      </c>
      <c r="CA676" s="27">
        <v>0.13</v>
      </c>
      <c r="CB676" s="25"/>
      <c r="CC676" s="25"/>
      <c r="CD676" s="28">
        <v>18.260000000000002</v>
      </c>
      <c r="CE676" s="28">
        <v>0.2</v>
      </c>
      <c r="CF676" s="25"/>
      <c r="CG676" s="28">
        <v>0.18</v>
      </c>
      <c r="CH676" s="28">
        <v>23.21</v>
      </c>
      <c r="CI676" s="28">
        <v>0.5</v>
      </c>
      <c r="CJ676" s="28">
        <v>0.5</v>
      </c>
      <c r="CK676" s="25"/>
      <c r="CL676" s="25"/>
      <c r="CM676" s="28">
        <v>0.55000000000000004</v>
      </c>
      <c r="CN676" s="25"/>
      <c r="CO676" s="28">
        <v>0</v>
      </c>
      <c r="CP676" s="30" t="s">
        <v>5</v>
      </c>
      <c r="CQ676" s="8">
        <f t="shared" si="111"/>
        <v>8425.0721046431318</v>
      </c>
      <c r="CR676" s="8">
        <f t="shared" si="112"/>
        <v>26</v>
      </c>
      <c r="CS676" s="8">
        <f t="shared" si="113"/>
        <v>2.5</v>
      </c>
      <c r="CT676" s="8">
        <f t="shared" si="114"/>
        <v>30</v>
      </c>
      <c r="CU676" s="8">
        <f t="shared" si="115"/>
        <v>300</v>
      </c>
      <c r="CV676" s="10">
        <f t="shared" si="116"/>
        <v>76829.657000000007</v>
      </c>
      <c r="CW676" s="10">
        <f t="shared" si="119"/>
        <v>76.829657000000012</v>
      </c>
      <c r="CX676" s="8" t="str">
        <f t="shared" si="117"/>
        <v>No</v>
      </c>
      <c r="CY676" s="30" t="s">
        <v>11</v>
      </c>
      <c r="CZ676" s="30" t="s">
        <v>11</v>
      </c>
      <c r="DA676" s="31" t="s">
        <v>11</v>
      </c>
      <c r="DB676" s="31" t="s">
        <v>11</v>
      </c>
      <c r="DC676" s="8" t="str">
        <f t="shared" si="118"/>
        <v>No</v>
      </c>
      <c r="DD676" s="8" t="s">
        <v>11</v>
      </c>
      <c r="DE676" s="30" t="s">
        <v>11</v>
      </c>
      <c r="DF676" s="10">
        <f t="shared" si="120"/>
        <v>57.41742</v>
      </c>
      <c r="DG676" s="9">
        <f>IF(S676&lt;Monitors!$H$4,(S676*Monitors!$I$4)+Monitors!$J$4,IF(S676&lt;Monitors!$H$5,(S676*Monitors!$I$5)+Monitors!$J$5,IF(S676&lt;Monitors!$H$6,(S676*Monitors!$I$6)+Monitors!$J$6,IF(S676&lt;Monitors!$H$7,(Monitors!$I$7*S676)+Monitors!$J$7,IF(S676&lt;Monitors!$H$8,(S676*Monitors!$I$8)+Monitors!$J$8,IF(S676&lt;Monitors!$H$9,(S676*Monitors!$I$9)+Monitors!$J$9,IF(S676&lt;Monitors!$H$10,(S676*Monitors!$I$10)+Monitors!$J$10,IF(S676&lt;Monitors!$H$11,(S676*Monitors!$I$11)+Monitors!$J$11,Monitors!$J$12))))))))</f>
        <v>42.234000000000002</v>
      </c>
      <c r="DH676" s="10">
        <f>$DF676-(Monitors!$B$4*'All Data'!$W676)</f>
        <v>44.703800000000001</v>
      </c>
      <c r="DI676" s="10">
        <f>IF($CX676="Yes",DH676-(Monitors!$E$4*(DG676+(Monitors!$B$4*'All Data'!$W676))),'All Data'!DH676)</f>
        <v>44.703800000000001</v>
      </c>
      <c r="DJ676" s="10">
        <f>IF(DD676="Yes",'All Data'!DI676-(DG676*Monitors!$C$4),'All Data'!DI676)</f>
        <v>44.703800000000001</v>
      </c>
      <c r="DK676" s="10">
        <f>IF($DE676="Yes",DJ676-(DG676*Monitors!$D$4),'All Data'!DJ676)</f>
        <v>44.703800000000001</v>
      </c>
      <c r="DL676" s="10">
        <f>IF($CZ676="Yes",DK676-Monitors!$C$7,'All Data'!DK676)</f>
        <v>44.703800000000001</v>
      </c>
      <c r="DM676" s="10">
        <f>IF($DA676="Yes",DL676-Monitors!$D$7,'All Data'!DL676)</f>
        <v>44.703800000000001</v>
      </c>
      <c r="DN676" s="10">
        <f>IF(DB676="Yes",DM676-((DG676+(W676*Monitors!$B$4))*Monitors!$F$4),'All Data'!DM676)</f>
        <v>44.703800000000001</v>
      </c>
      <c r="DO676" s="8" t="str">
        <f t="shared" si="121"/>
        <v>No</v>
      </c>
      <c r="DP676" s="10">
        <v>3.0731862800000007</v>
      </c>
      <c r="DQ676" s="10">
        <v>15.356813719999998</v>
      </c>
      <c r="DR676" s="10">
        <v>15.356813719999998</v>
      </c>
      <c r="DS676" s="9">
        <v>23.360623751728141</v>
      </c>
      <c r="DT676" s="9" t="s">
        <v>23</v>
      </c>
      <c r="DU676" s="14">
        <v>0</v>
      </c>
    </row>
    <row r="677" spans="1:125" ht="18" customHeight="1">
      <c r="A677" s="29">
        <v>676</v>
      </c>
      <c r="B677" s="29">
        <v>38</v>
      </c>
      <c r="C677" s="29">
        <v>117</v>
      </c>
      <c r="D677" s="21">
        <v>41426</v>
      </c>
      <c r="E677" s="21">
        <v>41417</v>
      </c>
      <c r="F677" s="21">
        <v>41423</v>
      </c>
      <c r="G677" s="20" t="s">
        <v>4</v>
      </c>
      <c r="H677" s="20"/>
      <c r="I677" s="22">
        <v>6</v>
      </c>
      <c r="J677" s="20" t="s">
        <v>5</v>
      </c>
      <c r="K677" s="20"/>
      <c r="L677" s="20" t="s">
        <v>6</v>
      </c>
      <c r="M677" s="23"/>
      <c r="N677" s="23" t="s">
        <v>7</v>
      </c>
      <c r="O677" s="23"/>
      <c r="P677" s="24">
        <v>10.6</v>
      </c>
      <c r="Q677" s="24">
        <v>18.8</v>
      </c>
      <c r="R677" s="24">
        <v>21.5</v>
      </c>
      <c r="S677" s="24">
        <v>198.1</v>
      </c>
      <c r="T677" s="24">
        <v>1.78</v>
      </c>
      <c r="U677" s="24">
        <v>1080</v>
      </c>
      <c r="V677" s="24">
        <v>1920</v>
      </c>
      <c r="W677" s="24">
        <v>2.0739999999999998</v>
      </c>
      <c r="X677" s="23" t="s">
        <v>47</v>
      </c>
      <c r="Y677" s="23" t="s">
        <v>47</v>
      </c>
      <c r="Z677" s="24">
        <v>10469</v>
      </c>
      <c r="AA677" s="24">
        <v>60</v>
      </c>
      <c r="AB677" s="24">
        <v>91</v>
      </c>
      <c r="AC677" s="24">
        <v>91</v>
      </c>
      <c r="AD677" s="23" t="s">
        <v>10</v>
      </c>
      <c r="AE677" s="23" t="s">
        <v>11</v>
      </c>
      <c r="AF677" s="23" t="s">
        <v>11</v>
      </c>
      <c r="AG677" s="23"/>
      <c r="AH677" s="23"/>
      <c r="AI677" s="23" t="s">
        <v>12</v>
      </c>
      <c r="AJ677" s="23" t="s">
        <v>11</v>
      </c>
      <c r="AK677" s="23" t="s">
        <v>23</v>
      </c>
      <c r="AL677" s="23" t="s">
        <v>276</v>
      </c>
      <c r="AM677" s="23"/>
      <c r="AN677" s="23" t="s">
        <v>14</v>
      </c>
      <c r="AO677" s="23"/>
      <c r="AP677" s="23" t="s">
        <v>36</v>
      </c>
      <c r="AQ677" s="23"/>
      <c r="AR677" s="23"/>
      <c r="AS677" s="23" t="s">
        <v>276</v>
      </c>
      <c r="AT677" s="23"/>
      <c r="AU677" s="23" t="s">
        <v>14</v>
      </c>
      <c r="AV677" s="25"/>
      <c r="AW677" s="25"/>
      <c r="AX677" s="26">
        <v>21.5</v>
      </c>
      <c r="AY677" s="26">
        <v>198.1</v>
      </c>
      <c r="AZ677" s="25" t="s">
        <v>14</v>
      </c>
      <c r="BA677" s="25" t="s">
        <v>14</v>
      </c>
      <c r="BB677" s="23"/>
      <c r="BC677" s="23" t="s">
        <v>15</v>
      </c>
      <c r="BD677" s="23"/>
      <c r="BE677" s="23" t="s">
        <v>11</v>
      </c>
      <c r="BF677" s="23" t="s">
        <v>61</v>
      </c>
      <c r="BG677" s="23" t="s">
        <v>11</v>
      </c>
      <c r="BH677" s="23" t="s">
        <v>17</v>
      </c>
      <c r="BI677" s="23"/>
      <c r="BJ677" s="23" t="s">
        <v>272</v>
      </c>
      <c r="BK677" s="23" t="s">
        <v>11</v>
      </c>
      <c r="BL677" s="23" t="s">
        <v>11</v>
      </c>
      <c r="BM677" s="23"/>
      <c r="BN677" s="23"/>
      <c r="BO677" s="24">
        <v>9.5</v>
      </c>
      <c r="BP677" s="24">
        <v>236.9</v>
      </c>
      <c r="BQ677" s="24">
        <v>200</v>
      </c>
      <c r="BR677" s="24">
        <v>235.1</v>
      </c>
      <c r="BS677" s="24">
        <v>201</v>
      </c>
      <c r="BT677" s="23"/>
      <c r="BU677" s="23"/>
      <c r="BV677" s="24">
        <v>18.43</v>
      </c>
      <c r="BW677" s="24">
        <v>0.24</v>
      </c>
      <c r="BX677" s="23"/>
      <c r="BY677" s="24">
        <v>0.21</v>
      </c>
      <c r="BZ677" s="27">
        <v>0.24</v>
      </c>
      <c r="CA677" s="27">
        <v>0.21</v>
      </c>
      <c r="CB677" s="25"/>
      <c r="CC677" s="25"/>
      <c r="CD677" s="28">
        <v>18.53</v>
      </c>
      <c r="CE677" s="28">
        <v>0.23</v>
      </c>
      <c r="CF677" s="25"/>
      <c r="CG677" s="28">
        <v>0.19</v>
      </c>
      <c r="CH677" s="28">
        <v>21.1</v>
      </c>
      <c r="CI677" s="28">
        <v>0.5</v>
      </c>
      <c r="CJ677" s="28">
        <v>0.5</v>
      </c>
      <c r="CK677" s="25"/>
      <c r="CL677" s="25"/>
      <c r="CM677" s="28">
        <v>0.49</v>
      </c>
      <c r="CN677" s="25"/>
      <c r="CO677" s="28">
        <v>0</v>
      </c>
      <c r="CP677" s="30" t="s">
        <v>5</v>
      </c>
      <c r="CQ677" s="8">
        <f t="shared" si="111"/>
        <v>10469.459868753154</v>
      </c>
      <c r="CR677" s="8">
        <f t="shared" si="112"/>
        <v>22</v>
      </c>
      <c r="CS677" s="8">
        <f t="shared" si="113"/>
        <v>2.5</v>
      </c>
      <c r="CT677" s="8">
        <f t="shared" si="114"/>
        <v>30</v>
      </c>
      <c r="CU677" s="8">
        <f t="shared" si="115"/>
        <v>200</v>
      </c>
      <c r="CV677" s="10">
        <f t="shared" si="116"/>
        <v>46929.89</v>
      </c>
      <c r="CW677" s="10">
        <f t="shared" si="119"/>
        <v>46.92989</v>
      </c>
      <c r="CX677" s="8" t="str">
        <f t="shared" si="117"/>
        <v>No</v>
      </c>
      <c r="CY677" s="30" t="s">
        <v>11</v>
      </c>
      <c r="CZ677" s="30" t="s">
        <v>11</v>
      </c>
      <c r="DA677" s="31" t="s">
        <v>11</v>
      </c>
      <c r="DB677" s="31" t="s">
        <v>11</v>
      </c>
      <c r="DC677" s="8" t="str">
        <f t="shared" si="118"/>
        <v>No</v>
      </c>
      <c r="DD677" s="8" t="s">
        <v>11</v>
      </c>
      <c r="DE677" s="30" t="s">
        <v>11</v>
      </c>
      <c r="DF677" s="10">
        <f t="shared" si="120"/>
        <v>57.872939999999993</v>
      </c>
      <c r="DG677" s="9">
        <f>IF(S677&lt;Monitors!$H$4,(S677*Monitors!$I$4)+Monitors!$J$4,IF(S677&lt;Monitors!$H$5,(S677*Monitors!$I$5)+Monitors!$J$5,IF(S677&lt;Monitors!$H$6,(S677*Monitors!$I$6)+Monitors!$J$6,IF(S677&lt;Monitors!$H$7,(Monitors!$I$7*S677)+Monitors!$J$7,IF(S677&lt;Monitors!$H$8,(S677*Monitors!$I$8)+Monitors!$J$8,IF(S677&lt;Monitors!$H$9,(S677*Monitors!$I$9)+Monitors!$J$9,IF(S677&lt;Monitors!$H$10,(S677*Monitors!$I$10)+Monitors!$J$10,IF(S677&lt;Monitors!$H$11,(S677*Monitors!$I$11)+Monitors!$J$11,Monitors!$J$12))))))))</f>
        <v>37.905000000000001</v>
      </c>
      <c r="DH677" s="10">
        <f>$DF677-(Monitors!$B$4*'All Data'!$W677)</f>
        <v>45.159319999999994</v>
      </c>
      <c r="DI677" s="10">
        <f>IF($CX677="Yes",DH677-(Monitors!$E$4*(DG677+(Monitors!$B$4*'All Data'!$W677))),'All Data'!DH677)</f>
        <v>45.159319999999994</v>
      </c>
      <c r="DJ677" s="10">
        <f>IF(DD677="Yes",'All Data'!DI677-(DG677*Monitors!$C$4),'All Data'!DI677)</f>
        <v>45.159319999999994</v>
      </c>
      <c r="DK677" s="10">
        <f>IF($DE677="Yes",DJ677-(DG677*Monitors!$D$4),'All Data'!DJ677)</f>
        <v>45.159319999999994</v>
      </c>
      <c r="DL677" s="10">
        <f>IF($CZ677="Yes",DK677-Monitors!$C$7,'All Data'!DK677)</f>
        <v>45.159319999999994</v>
      </c>
      <c r="DM677" s="10">
        <f>IF($DA677="Yes",DL677-Monitors!$D$7,'All Data'!DL677)</f>
        <v>45.159319999999994</v>
      </c>
      <c r="DN677" s="10">
        <f>IF(DB677="Yes",DM677-((DG677+(W677*Monitors!$B$4))*Monitors!$F$4),'All Data'!DM677)</f>
        <v>45.159319999999994</v>
      </c>
      <c r="DO677" s="8" t="str">
        <f t="shared" si="121"/>
        <v>No</v>
      </c>
      <c r="DP677" s="10">
        <v>1.8771956000000001</v>
      </c>
      <c r="DQ677" s="10">
        <v>16.552804399999999</v>
      </c>
      <c r="DR677" s="10">
        <v>16.552804399999999</v>
      </c>
      <c r="DS677" s="9">
        <v>18.858719441248546</v>
      </c>
      <c r="DT677" s="9" t="s">
        <v>23</v>
      </c>
      <c r="DU677" s="14">
        <v>0</v>
      </c>
    </row>
    <row r="678" spans="1:125" ht="18" customHeight="1">
      <c r="A678" s="29">
        <v>677</v>
      </c>
      <c r="B678" s="29">
        <v>24</v>
      </c>
      <c r="C678" s="29">
        <v>161</v>
      </c>
      <c r="D678" s="21">
        <v>41480</v>
      </c>
      <c r="E678" s="21">
        <v>41491</v>
      </c>
      <c r="F678" s="21">
        <v>41493</v>
      </c>
      <c r="G678" s="20" t="s">
        <v>4</v>
      </c>
      <c r="H678" s="20" t="s">
        <v>26</v>
      </c>
      <c r="I678" s="22">
        <v>6</v>
      </c>
      <c r="J678" s="20" t="s">
        <v>5</v>
      </c>
      <c r="K678" s="20" t="s">
        <v>26</v>
      </c>
      <c r="L678" s="20" t="s">
        <v>27</v>
      </c>
      <c r="M678" s="23" t="s">
        <v>27</v>
      </c>
      <c r="N678" s="23" t="s">
        <v>7</v>
      </c>
      <c r="O678" s="23" t="s">
        <v>26</v>
      </c>
      <c r="P678" s="24">
        <v>11.3</v>
      </c>
      <c r="Q678" s="24">
        <v>20</v>
      </c>
      <c r="R678" s="24">
        <v>23</v>
      </c>
      <c r="S678" s="24">
        <v>226.04</v>
      </c>
      <c r="T678" s="24">
        <v>1.78</v>
      </c>
      <c r="U678" s="24">
        <v>1080</v>
      </c>
      <c r="V678" s="24">
        <v>1920</v>
      </c>
      <c r="W678" s="24">
        <v>2.0739999999999998</v>
      </c>
      <c r="X678" s="23" t="s">
        <v>47</v>
      </c>
      <c r="Y678" s="23" t="s">
        <v>47</v>
      </c>
      <c r="Z678" s="24">
        <v>9174</v>
      </c>
      <c r="AA678" s="24">
        <v>60</v>
      </c>
      <c r="AB678" s="24">
        <v>170</v>
      </c>
      <c r="AC678" s="24">
        <v>160</v>
      </c>
      <c r="AD678" s="23" t="s">
        <v>73</v>
      </c>
      <c r="AE678" s="23" t="s">
        <v>23</v>
      </c>
      <c r="AF678" s="23" t="s">
        <v>11</v>
      </c>
      <c r="AG678" s="23" t="s">
        <v>26</v>
      </c>
      <c r="AH678" s="23" t="s">
        <v>26</v>
      </c>
      <c r="AI678" s="23" t="s">
        <v>12</v>
      </c>
      <c r="AJ678" s="23" t="s">
        <v>11</v>
      </c>
      <c r="AK678" s="23" t="s">
        <v>23</v>
      </c>
      <c r="AL678" s="23" t="s">
        <v>114</v>
      </c>
      <c r="AM678" s="23" t="s">
        <v>773</v>
      </c>
      <c r="AN678" s="23" t="s">
        <v>14</v>
      </c>
      <c r="AO678" s="23" t="s">
        <v>14</v>
      </c>
      <c r="AP678" s="23" t="s">
        <v>36</v>
      </c>
      <c r="AQ678" s="23" t="s">
        <v>14</v>
      </c>
      <c r="AR678" s="23"/>
      <c r="AS678" s="23" t="s">
        <v>114</v>
      </c>
      <c r="AT678" s="23" t="s">
        <v>773</v>
      </c>
      <c r="AU678" s="23" t="s">
        <v>14</v>
      </c>
      <c r="AV678" s="25" t="s">
        <v>14</v>
      </c>
      <c r="AW678" s="25" t="s">
        <v>14</v>
      </c>
      <c r="AX678" s="26">
        <v>23</v>
      </c>
      <c r="AY678" s="26">
        <v>226.04</v>
      </c>
      <c r="AZ678" s="25" t="s">
        <v>14</v>
      </c>
      <c r="BA678" s="25" t="s">
        <v>14</v>
      </c>
      <c r="BB678" s="23" t="s">
        <v>14</v>
      </c>
      <c r="BC678" s="23" t="s">
        <v>15</v>
      </c>
      <c r="BD678" s="23" t="s">
        <v>14</v>
      </c>
      <c r="BE678" s="23" t="s">
        <v>11</v>
      </c>
      <c r="BF678" s="23" t="s">
        <v>792</v>
      </c>
      <c r="BG678" s="23" t="s">
        <v>11</v>
      </c>
      <c r="BH678" s="23" t="s">
        <v>17</v>
      </c>
      <c r="BI678" s="23" t="s">
        <v>14</v>
      </c>
      <c r="BJ678" s="23"/>
      <c r="BK678" s="23" t="s">
        <v>11</v>
      </c>
      <c r="BL678" s="23" t="s">
        <v>11</v>
      </c>
      <c r="BM678" s="23" t="s">
        <v>11</v>
      </c>
      <c r="BN678" s="23"/>
      <c r="BO678" s="24">
        <v>16.3</v>
      </c>
      <c r="BP678" s="24">
        <v>261.3</v>
      </c>
      <c r="BQ678" s="24">
        <v>261.3</v>
      </c>
      <c r="BR678" s="24">
        <v>258.8</v>
      </c>
      <c r="BS678" s="24">
        <v>200</v>
      </c>
      <c r="BT678" s="23"/>
      <c r="BU678" s="23"/>
      <c r="BV678" s="24">
        <v>18.440000000000001</v>
      </c>
      <c r="BW678" s="24">
        <v>0.36</v>
      </c>
      <c r="BX678" s="23"/>
      <c r="BY678" s="24">
        <v>0.21</v>
      </c>
      <c r="BZ678" s="27">
        <v>0.36</v>
      </c>
      <c r="CA678" s="27">
        <v>0.21</v>
      </c>
      <c r="CB678" s="25"/>
      <c r="CC678" s="25"/>
      <c r="CD678" s="28">
        <v>18.45</v>
      </c>
      <c r="CE678" s="28">
        <v>0.38</v>
      </c>
      <c r="CF678" s="25"/>
      <c r="CG678" s="28">
        <v>0.23</v>
      </c>
      <c r="CH678" s="28">
        <v>22</v>
      </c>
      <c r="CI678" s="28">
        <v>0.5</v>
      </c>
      <c r="CJ678" s="28">
        <v>0.5</v>
      </c>
      <c r="CK678" s="28">
        <v>0</v>
      </c>
      <c r="CL678" s="28">
        <v>0</v>
      </c>
      <c r="CM678" s="28">
        <v>0.5</v>
      </c>
      <c r="CN678" s="25"/>
      <c r="CO678" s="28">
        <v>0</v>
      </c>
      <c r="CP678" s="30" t="s">
        <v>5</v>
      </c>
      <c r="CQ678" s="8">
        <f t="shared" si="111"/>
        <v>9175.3671916474959</v>
      </c>
      <c r="CR678" s="8">
        <f t="shared" si="112"/>
        <v>24</v>
      </c>
      <c r="CS678" s="8">
        <f t="shared" si="113"/>
        <v>2.5</v>
      </c>
      <c r="CT678" s="8">
        <f t="shared" si="114"/>
        <v>30</v>
      </c>
      <c r="CU678" s="8">
        <f t="shared" si="115"/>
        <v>200</v>
      </c>
      <c r="CV678" s="10">
        <f t="shared" si="116"/>
        <v>59064.252</v>
      </c>
      <c r="CW678" s="10">
        <f t="shared" si="119"/>
        <v>59.064252000000003</v>
      </c>
      <c r="CX678" s="8" t="str">
        <f t="shared" si="117"/>
        <v>No</v>
      </c>
      <c r="CY678" s="30" t="s">
        <v>11</v>
      </c>
      <c r="CZ678" s="30" t="s">
        <v>11</v>
      </c>
      <c r="DA678" s="31" t="s">
        <v>11</v>
      </c>
      <c r="DB678" s="31" t="s">
        <v>11</v>
      </c>
      <c r="DC678" s="8" t="str">
        <f t="shared" si="118"/>
        <v>No</v>
      </c>
      <c r="DD678" s="8" t="s">
        <v>11</v>
      </c>
      <c r="DE678" s="30" t="s">
        <v>11</v>
      </c>
      <c r="DF678" s="10">
        <f t="shared" si="120"/>
        <v>58.586880000000001</v>
      </c>
      <c r="DG678" s="9">
        <f>IF(S678&lt;Monitors!$H$4,(S678*Monitors!$I$4)+Monitors!$J$4,IF(S678&lt;Monitors!$H$5,(S678*Monitors!$I$5)+Monitors!$J$5,IF(S678&lt;Monitors!$H$6,(S678*Monitors!$I$6)+Monitors!$J$6,IF(S678&lt;Monitors!$H$7,(Monitors!$I$7*S678)+Monitors!$J$7,IF(S678&lt;Monitors!$H$8,(S678*Monitors!$I$8)+Monitors!$J$8,IF(S678&lt;Monitors!$H$9,(S678*Monitors!$I$9)+Monitors!$J$9,IF(S678&lt;Monitors!$H$10,(S678*Monitors!$I$10)+Monitors!$J$10,IF(S678&lt;Monitors!$H$11,(S678*Monitors!$I$11)+Monitors!$J$11,Monitors!$J$12))))))))</f>
        <v>38.867999999999995</v>
      </c>
      <c r="DH678" s="10">
        <f>$DF678-(Monitors!$B$4*'All Data'!$W678)</f>
        <v>45.873260000000002</v>
      </c>
      <c r="DI678" s="10">
        <f>IF($CX678="Yes",DH678-(Monitors!$E$4*(DG678+(Monitors!$B$4*'All Data'!$W678))),'All Data'!DH678)</f>
        <v>45.873260000000002</v>
      </c>
      <c r="DJ678" s="10">
        <f>IF(DD678="Yes",'All Data'!DI678-(DG678*Monitors!$C$4),'All Data'!DI678)</f>
        <v>45.873260000000002</v>
      </c>
      <c r="DK678" s="10">
        <f>IF($DE678="Yes",DJ678-(DG678*Monitors!$D$4),'All Data'!DJ678)</f>
        <v>45.873260000000002</v>
      </c>
      <c r="DL678" s="10">
        <f>IF($CZ678="Yes",DK678-Monitors!$C$7,'All Data'!DK678)</f>
        <v>45.873260000000002</v>
      </c>
      <c r="DM678" s="10">
        <f>IF($DA678="Yes",DL678-Monitors!$D$7,'All Data'!DL678)</f>
        <v>45.873260000000002</v>
      </c>
      <c r="DN678" s="10">
        <f>IF(DB678="Yes",DM678-((DG678+(W678*Monitors!$B$4))*Monitors!$F$4),'All Data'!DM678)</f>
        <v>45.873260000000002</v>
      </c>
      <c r="DO678" s="8" t="str">
        <f t="shared" si="121"/>
        <v>No</v>
      </c>
      <c r="DP678" s="10">
        <v>2.3625700800000002</v>
      </c>
      <c r="DQ678" s="10">
        <v>16.07742992</v>
      </c>
      <c r="DR678" s="10">
        <v>16.07742992</v>
      </c>
      <c r="DS678" s="9">
        <v>21.480780394582339</v>
      </c>
      <c r="DT678" s="9" t="s">
        <v>23</v>
      </c>
      <c r="DU678" s="14">
        <v>0</v>
      </c>
    </row>
    <row r="679" spans="1:125" ht="18" customHeight="1">
      <c r="A679" s="29">
        <v>678</v>
      </c>
      <c r="B679" s="29">
        <v>25</v>
      </c>
      <c r="C679" s="29">
        <v>1388</v>
      </c>
      <c r="D679" s="21">
        <v>41530</v>
      </c>
      <c r="E679" s="21">
        <v>41493</v>
      </c>
      <c r="F679" s="21">
        <v>41837</v>
      </c>
      <c r="G679" s="20" t="s">
        <v>4</v>
      </c>
      <c r="H679" s="20"/>
      <c r="I679" s="22">
        <v>6</v>
      </c>
      <c r="J679" s="20" t="s">
        <v>5</v>
      </c>
      <c r="K679" s="20"/>
      <c r="L679" s="20" t="s">
        <v>121</v>
      </c>
      <c r="M679" s="23"/>
      <c r="N679" s="23" t="s">
        <v>7</v>
      </c>
      <c r="O679" s="23"/>
      <c r="P679" s="24">
        <v>10.6</v>
      </c>
      <c r="Q679" s="24">
        <v>18.8</v>
      </c>
      <c r="R679" s="24">
        <v>21.5</v>
      </c>
      <c r="S679" s="24">
        <v>198.08</v>
      </c>
      <c r="T679" s="24">
        <v>1.78</v>
      </c>
      <c r="U679" s="24">
        <v>1080</v>
      </c>
      <c r="V679" s="24">
        <v>1920</v>
      </c>
      <c r="W679" s="24">
        <v>2.0739999999999998</v>
      </c>
      <c r="X679" s="23" t="s">
        <v>47</v>
      </c>
      <c r="Y679" s="23" t="s">
        <v>47</v>
      </c>
      <c r="Z679" s="24">
        <v>10469</v>
      </c>
      <c r="AA679" s="24">
        <v>60</v>
      </c>
      <c r="AB679" s="24">
        <v>178</v>
      </c>
      <c r="AC679" s="24">
        <v>178</v>
      </c>
      <c r="AD679" s="23" t="s">
        <v>285</v>
      </c>
      <c r="AE679" s="23" t="s">
        <v>23</v>
      </c>
      <c r="AF679" s="23" t="s">
        <v>11</v>
      </c>
      <c r="AG679" s="23"/>
      <c r="AH679" s="23"/>
      <c r="AI679" s="23" t="s">
        <v>12</v>
      </c>
      <c r="AJ679" s="23" t="s">
        <v>11</v>
      </c>
      <c r="AK679" s="23" t="s">
        <v>11</v>
      </c>
      <c r="AL679" s="23" t="s">
        <v>129</v>
      </c>
      <c r="AM679" s="23"/>
      <c r="AN679" s="23" t="s">
        <v>14</v>
      </c>
      <c r="AO679" s="23"/>
      <c r="AP679" s="23" t="s">
        <v>14</v>
      </c>
      <c r="AQ679" s="23"/>
      <c r="AR679" s="23"/>
      <c r="AS679" s="23" t="s">
        <v>129</v>
      </c>
      <c r="AT679" s="23"/>
      <c r="AU679" s="23" t="s">
        <v>14</v>
      </c>
      <c r="AV679" s="25"/>
      <c r="AW679" s="25"/>
      <c r="AX679" s="26">
        <v>21.5</v>
      </c>
      <c r="AY679" s="26">
        <v>198.08</v>
      </c>
      <c r="AZ679" s="25" t="s">
        <v>14</v>
      </c>
      <c r="BA679" s="25" t="s">
        <v>14</v>
      </c>
      <c r="BB679" s="23"/>
      <c r="BC679" s="23" t="s">
        <v>15</v>
      </c>
      <c r="BD679" s="23"/>
      <c r="BE679" s="23" t="s">
        <v>11</v>
      </c>
      <c r="BF679" s="23" t="s">
        <v>286</v>
      </c>
      <c r="BG679" s="23" t="s">
        <v>11</v>
      </c>
      <c r="BH679" s="23" t="s">
        <v>17</v>
      </c>
      <c r="BI679" s="23"/>
      <c r="BJ679" s="23"/>
      <c r="BK679" s="23" t="s">
        <v>11</v>
      </c>
      <c r="BL679" s="23" t="s">
        <v>11</v>
      </c>
      <c r="BM679" s="23"/>
      <c r="BN679" s="23"/>
      <c r="BO679" s="24">
        <v>13.2</v>
      </c>
      <c r="BP679" s="24">
        <v>285.5</v>
      </c>
      <c r="BQ679" s="24">
        <v>250</v>
      </c>
      <c r="BR679" s="24">
        <v>239.8</v>
      </c>
      <c r="BS679" s="24">
        <v>200.5</v>
      </c>
      <c r="BT679" s="23"/>
      <c r="BU679" s="23"/>
      <c r="BV679" s="24">
        <v>18.440000000000001</v>
      </c>
      <c r="BW679" s="24">
        <v>0.16</v>
      </c>
      <c r="BX679" s="23"/>
      <c r="BY679" s="24">
        <v>0.12</v>
      </c>
      <c r="BZ679" s="27">
        <v>0.16</v>
      </c>
      <c r="CA679" s="27">
        <v>0.12</v>
      </c>
      <c r="CB679" s="25"/>
      <c r="CC679" s="25"/>
      <c r="CD679" s="28">
        <v>18.07</v>
      </c>
      <c r="CE679" s="28">
        <v>0.17</v>
      </c>
      <c r="CF679" s="25"/>
      <c r="CG679" s="28">
        <v>0.13</v>
      </c>
      <c r="CH679" s="28">
        <v>21.09</v>
      </c>
      <c r="CI679" s="28">
        <v>0.5</v>
      </c>
      <c r="CJ679" s="28">
        <v>0.5</v>
      </c>
      <c r="CK679" s="25"/>
      <c r="CL679" s="25"/>
      <c r="CM679" s="28">
        <v>0.54</v>
      </c>
      <c r="CN679" s="25"/>
      <c r="CO679" s="28">
        <v>0</v>
      </c>
      <c r="CP679" s="30" t="s">
        <v>5</v>
      </c>
      <c r="CQ679" s="8">
        <f t="shared" si="111"/>
        <v>10470.516962843294</v>
      </c>
      <c r="CR679" s="8">
        <f t="shared" si="112"/>
        <v>22</v>
      </c>
      <c r="CS679" s="8">
        <f t="shared" si="113"/>
        <v>2.5</v>
      </c>
      <c r="CT679" s="8">
        <f t="shared" si="114"/>
        <v>30</v>
      </c>
      <c r="CU679" s="8">
        <f t="shared" si="115"/>
        <v>200</v>
      </c>
      <c r="CV679" s="10">
        <f t="shared" si="116"/>
        <v>56551.840000000004</v>
      </c>
      <c r="CW679" s="10">
        <f t="shared" si="119"/>
        <v>56.551840000000006</v>
      </c>
      <c r="CX679" s="8" t="str">
        <f t="shared" si="117"/>
        <v>No</v>
      </c>
      <c r="CY679" s="30" t="s">
        <v>11</v>
      </c>
      <c r="CZ679" s="30" t="s">
        <v>11</v>
      </c>
      <c r="DA679" s="31" t="s">
        <v>11</v>
      </c>
      <c r="DB679" s="31" t="s">
        <v>11</v>
      </c>
      <c r="DC679" s="8" t="str">
        <f t="shared" si="118"/>
        <v>No</v>
      </c>
      <c r="DD679" s="8" t="s">
        <v>11</v>
      </c>
      <c r="DE679" s="30" t="s">
        <v>11</v>
      </c>
      <c r="DF679" s="10">
        <f t="shared" si="120"/>
        <v>57.448080000000004</v>
      </c>
      <c r="DG679" s="9">
        <f>IF(S679&lt;Monitors!$H$4,(S679*Monitors!$I$4)+Monitors!$J$4,IF(S679&lt;Monitors!$H$5,(S679*Monitors!$I$5)+Monitors!$J$5,IF(S679&lt;Monitors!$H$6,(S679*Monitors!$I$6)+Monitors!$J$6,IF(S679&lt;Monitors!$H$7,(Monitors!$I$7*S679)+Monitors!$J$7,IF(S679&lt;Monitors!$H$8,(S679*Monitors!$I$8)+Monitors!$J$8,IF(S679&lt;Monitors!$H$9,(S679*Monitors!$I$9)+Monitors!$J$9,IF(S679&lt;Monitors!$H$10,(S679*Monitors!$I$10)+Monitors!$J$10,IF(S679&lt;Monitors!$H$11,(S679*Monitors!$I$11)+Monitors!$J$11,Monitors!$J$12))))))))</f>
        <v>37.903999999999996</v>
      </c>
      <c r="DH679" s="10">
        <f>$DF679-(Monitors!$B$4*'All Data'!$W679)</f>
        <v>44.734460000000006</v>
      </c>
      <c r="DI679" s="10">
        <f>IF($CX679="Yes",DH679-(Monitors!$E$4*(DG679+(Monitors!$B$4*'All Data'!$W679))),'All Data'!DH679)</f>
        <v>44.734460000000006</v>
      </c>
      <c r="DJ679" s="10">
        <f>IF(DD679="Yes",'All Data'!DI679-(DG679*Monitors!$C$4),'All Data'!DI679)</f>
        <v>44.734460000000006</v>
      </c>
      <c r="DK679" s="10">
        <f>IF($DE679="Yes",DJ679-(DG679*Monitors!$D$4),'All Data'!DJ679)</f>
        <v>44.734460000000006</v>
      </c>
      <c r="DL679" s="10">
        <f>IF($CZ679="Yes",DK679-Monitors!$C$7,'All Data'!DK679)</f>
        <v>44.734460000000006</v>
      </c>
      <c r="DM679" s="10">
        <f>IF($DA679="Yes",DL679-Monitors!$D$7,'All Data'!DL679)</f>
        <v>44.734460000000006</v>
      </c>
      <c r="DN679" s="10">
        <f>IF(DB679="Yes",DM679-((DG679+(W679*Monitors!$B$4))*Monitors!$F$4),'All Data'!DM679)</f>
        <v>44.734460000000006</v>
      </c>
      <c r="DO679" s="8" t="str">
        <f t="shared" si="121"/>
        <v>No</v>
      </c>
      <c r="DP679" s="10">
        <v>2.2620736000000004</v>
      </c>
      <c r="DQ679" s="10">
        <v>16.1779264</v>
      </c>
      <c r="DR679" s="10">
        <v>16.1779264</v>
      </c>
      <c r="DS679" s="9">
        <v>18.856837669479766</v>
      </c>
      <c r="DT679" s="9" t="s">
        <v>23</v>
      </c>
      <c r="DU679" s="14">
        <v>0</v>
      </c>
    </row>
    <row r="680" spans="1:125" ht="18" customHeight="1">
      <c r="A680" s="29">
        <v>679</v>
      </c>
      <c r="B680" s="29">
        <v>21</v>
      </c>
      <c r="C680" s="29">
        <v>141</v>
      </c>
      <c r="D680" s="21">
        <v>41713</v>
      </c>
      <c r="E680" s="21">
        <v>41717</v>
      </c>
      <c r="F680" s="21">
        <v>41723</v>
      </c>
      <c r="G680" s="20" t="s">
        <v>182</v>
      </c>
      <c r="H680" s="20" t="s">
        <v>1173</v>
      </c>
      <c r="I680" s="22">
        <v>6</v>
      </c>
      <c r="J680" s="20" t="s">
        <v>5</v>
      </c>
      <c r="K680" s="20" t="s">
        <v>26</v>
      </c>
      <c r="L680" s="20" t="s">
        <v>27</v>
      </c>
      <c r="M680" s="23" t="s">
        <v>27</v>
      </c>
      <c r="N680" s="23" t="s">
        <v>7</v>
      </c>
      <c r="O680" s="23" t="s">
        <v>26</v>
      </c>
      <c r="P680" s="24">
        <v>10.6</v>
      </c>
      <c r="Q680" s="24">
        <v>18.8</v>
      </c>
      <c r="R680" s="24">
        <v>21.5</v>
      </c>
      <c r="S680" s="24">
        <v>198.91</v>
      </c>
      <c r="T680" s="24">
        <v>1.78</v>
      </c>
      <c r="U680" s="24">
        <v>1080</v>
      </c>
      <c r="V680" s="24">
        <v>1920</v>
      </c>
      <c r="W680" s="24">
        <v>2.0739999999999998</v>
      </c>
      <c r="X680" s="23" t="s">
        <v>47</v>
      </c>
      <c r="Y680" s="23" t="s">
        <v>47</v>
      </c>
      <c r="Z680" s="24">
        <v>10405</v>
      </c>
      <c r="AA680" s="24">
        <v>60</v>
      </c>
      <c r="AB680" s="24">
        <v>160</v>
      </c>
      <c r="AC680" s="24">
        <v>160</v>
      </c>
      <c r="AD680" s="23" t="s">
        <v>300</v>
      </c>
      <c r="AE680" s="23" t="s">
        <v>23</v>
      </c>
      <c r="AF680" s="23" t="s">
        <v>11</v>
      </c>
      <c r="AG680" s="23"/>
      <c r="AH680" s="23"/>
      <c r="AI680" s="23" t="s">
        <v>12</v>
      </c>
      <c r="AJ680" s="23" t="s">
        <v>11</v>
      </c>
      <c r="AK680" s="23" t="s">
        <v>23</v>
      </c>
      <c r="AL680" s="23" t="s">
        <v>129</v>
      </c>
      <c r="AM680" s="23" t="s">
        <v>26</v>
      </c>
      <c r="AN680" s="23" t="s">
        <v>14</v>
      </c>
      <c r="AO680" s="23" t="s">
        <v>26</v>
      </c>
      <c r="AP680" s="23" t="s">
        <v>14</v>
      </c>
      <c r="AQ680" s="23" t="s">
        <v>26</v>
      </c>
      <c r="AR680" s="23"/>
      <c r="AS680" s="23" t="s">
        <v>129</v>
      </c>
      <c r="AT680" s="23" t="s">
        <v>26</v>
      </c>
      <c r="AU680" s="23" t="s">
        <v>14</v>
      </c>
      <c r="AV680" s="25" t="s">
        <v>26</v>
      </c>
      <c r="AW680" s="25" t="s">
        <v>26</v>
      </c>
      <c r="AX680" s="26">
        <v>21.5</v>
      </c>
      <c r="AY680" s="26">
        <v>198.91</v>
      </c>
      <c r="AZ680" s="25" t="s">
        <v>14</v>
      </c>
      <c r="BA680" s="25" t="s">
        <v>14</v>
      </c>
      <c r="BB680" s="23" t="s">
        <v>26</v>
      </c>
      <c r="BC680" s="23" t="s">
        <v>15</v>
      </c>
      <c r="BD680" s="23" t="s">
        <v>26</v>
      </c>
      <c r="BE680" s="23" t="s">
        <v>11</v>
      </c>
      <c r="BF680" s="23" t="s">
        <v>55</v>
      </c>
      <c r="BG680" s="23" t="s">
        <v>11</v>
      </c>
      <c r="BH680" s="23" t="s">
        <v>17</v>
      </c>
      <c r="BI680" s="23" t="s">
        <v>26</v>
      </c>
      <c r="BJ680" s="23"/>
      <c r="BK680" s="23" t="s">
        <v>11</v>
      </c>
      <c r="BL680" s="23" t="s">
        <v>11</v>
      </c>
      <c r="BM680" s="23" t="s">
        <v>11</v>
      </c>
      <c r="BN680" s="23"/>
      <c r="BO680" s="24">
        <v>0</v>
      </c>
      <c r="BP680" s="24">
        <v>267.39999999999998</v>
      </c>
      <c r="BQ680" s="24">
        <v>250</v>
      </c>
      <c r="BR680" s="24">
        <v>235.3</v>
      </c>
      <c r="BS680" s="24">
        <v>200</v>
      </c>
      <c r="BT680" s="23"/>
      <c r="BU680" s="23"/>
      <c r="BV680" s="24">
        <v>18.45</v>
      </c>
      <c r="BW680" s="24">
        <v>0.18</v>
      </c>
      <c r="BX680" s="23"/>
      <c r="BY680" s="24">
        <v>0.16</v>
      </c>
      <c r="BZ680" s="27">
        <v>0.18</v>
      </c>
      <c r="CA680" s="27">
        <v>0.16</v>
      </c>
      <c r="CB680" s="25"/>
      <c r="CC680" s="25"/>
      <c r="CD680" s="28">
        <v>18.46</v>
      </c>
      <c r="CE680" s="28">
        <v>0.18</v>
      </c>
      <c r="CF680" s="25"/>
      <c r="CG680" s="28">
        <v>0.15</v>
      </c>
      <c r="CH680" s="28">
        <v>21.12</v>
      </c>
      <c r="CI680" s="28">
        <v>0.5</v>
      </c>
      <c r="CJ680" s="28">
        <v>0.5</v>
      </c>
      <c r="CK680" s="28">
        <v>0</v>
      </c>
      <c r="CL680" s="28">
        <v>0</v>
      </c>
      <c r="CM680" s="28">
        <v>0.4</v>
      </c>
      <c r="CN680" s="25"/>
      <c r="CO680" s="28">
        <v>0</v>
      </c>
      <c r="CP680" s="30" t="s">
        <v>5</v>
      </c>
      <c r="CQ680" s="8">
        <f t="shared" si="111"/>
        <v>10426.826202805289</v>
      </c>
      <c r="CR680" s="8">
        <f t="shared" si="112"/>
        <v>22</v>
      </c>
      <c r="CS680" s="8">
        <f t="shared" si="113"/>
        <v>2.5</v>
      </c>
      <c r="CT680" s="8">
        <f t="shared" si="114"/>
        <v>30</v>
      </c>
      <c r="CU680" s="8">
        <f t="shared" si="115"/>
        <v>200</v>
      </c>
      <c r="CV680" s="10">
        <f t="shared" si="116"/>
        <v>53188.533999999992</v>
      </c>
      <c r="CW680" s="10">
        <f t="shared" si="119"/>
        <v>53.18853399999999</v>
      </c>
      <c r="CX680" s="8" t="str">
        <f t="shared" si="117"/>
        <v>No</v>
      </c>
      <c r="CY680" s="30" t="s">
        <v>11</v>
      </c>
      <c r="CZ680" s="30" t="s">
        <v>11</v>
      </c>
      <c r="DA680" s="31" t="s">
        <v>11</v>
      </c>
      <c r="DB680" s="31" t="s">
        <v>11</v>
      </c>
      <c r="DC680" s="8" t="str">
        <f t="shared" si="118"/>
        <v>No</v>
      </c>
      <c r="DD680" s="8" t="s">
        <v>11</v>
      </c>
      <c r="DE680" s="30" t="s">
        <v>11</v>
      </c>
      <c r="DF680" s="10">
        <f t="shared" si="120"/>
        <v>57.592619999999997</v>
      </c>
      <c r="DG680" s="9">
        <f>IF(S680&lt;Monitors!$H$4,(S680*Monitors!$I$4)+Monitors!$J$4,IF(S680&lt;Monitors!$H$5,(S680*Monitors!$I$5)+Monitors!$J$5,IF(S680&lt;Monitors!$H$6,(S680*Monitors!$I$6)+Monitors!$J$6,IF(S680&lt;Monitors!$H$7,(Monitors!$I$7*S680)+Monitors!$J$7,IF(S680&lt;Monitors!$H$8,(S680*Monitors!$I$8)+Monitors!$J$8,IF(S680&lt;Monitors!$H$9,(S680*Monitors!$I$9)+Monitors!$J$9,IF(S680&lt;Monitors!$H$10,(S680*Monitors!$I$10)+Monitors!$J$10,IF(S680&lt;Monitors!$H$11,(S680*Monitors!$I$11)+Monitors!$J$11,Monitors!$J$12))))))))</f>
        <v>37.945499999999996</v>
      </c>
      <c r="DH680" s="10">
        <f>$DF680-(Monitors!$B$4*'All Data'!$W680)</f>
        <v>44.878999999999998</v>
      </c>
      <c r="DI680" s="10">
        <f>IF($CX680="Yes",DH680-(Monitors!$E$4*(DG680+(Monitors!$B$4*'All Data'!$W680))),'All Data'!DH680)</f>
        <v>44.878999999999998</v>
      </c>
      <c r="DJ680" s="10">
        <f>IF(DD680="Yes",'All Data'!DI680-(DG680*Monitors!$C$4),'All Data'!DI680)</f>
        <v>44.878999999999998</v>
      </c>
      <c r="DK680" s="10">
        <f>IF($DE680="Yes",DJ680-(DG680*Monitors!$D$4),'All Data'!DJ680)</f>
        <v>44.878999999999998</v>
      </c>
      <c r="DL680" s="10">
        <f>IF($CZ680="Yes",DK680-Monitors!$C$7,'All Data'!DK680)</f>
        <v>44.878999999999998</v>
      </c>
      <c r="DM680" s="10">
        <f>IF($DA680="Yes",DL680-Monitors!$D$7,'All Data'!DL680)</f>
        <v>44.878999999999998</v>
      </c>
      <c r="DN680" s="10">
        <f>IF(DB680="Yes",DM680-((DG680+(W680*Monitors!$B$4))*Monitors!$F$4),'All Data'!DM680)</f>
        <v>44.878999999999998</v>
      </c>
      <c r="DO680" s="8" t="str">
        <f t="shared" si="121"/>
        <v>No</v>
      </c>
      <c r="DP680" s="10">
        <v>2.1275413599999999</v>
      </c>
      <c r="DQ680" s="10">
        <v>16.322458640000001</v>
      </c>
      <c r="DR680" s="10">
        <v>16.322458640000001</v>
      </c>
      <c r="DS680" s="9">
        <v>18.934925719452938</v>
      </c>
      <c r="DT680" s="9" t="s">
        <v>23</v>
      </c>
      <c r="DU680" s="14">
        <v>0</v>
      </c>
    </row>
    <row r="681" spans="1:125" ht="18" customHeight="1">
      <c r="A681" s="29">
        <v>680</v>
      </c>
      <c r="B681" s="29">
        <v>5</v>
      </c>
      <c r="C681" s="29">
        <v>1063</v>
      </c>
      <c r="D681" s="21">
        <v>41351</v>
      </c>
      <c r="E681" s="21">
        <v>41351</v>
      </c>
      <c r="F681" s="21">
        <v>41360</v>
      </c>
      <c r="G681" s="20" t="s">
        <v>4</v>
      </c>
      <c r="H681" s="20" t="s">
        <v>26</v>
      </c>
      <c r="I681" s="22">
        <v>6</v>
      </c>
      <c r="J681" s="20" t="s">
        <v>5</v>
      </c>
      <c r="K681" s="20" t="s">
        <v>26</v>
      </c>
      <c r="L681" s="20" t="s">
        <v>27</v>
      </c>
      <c r="M681" s="23" t="s">
        <v>27</v>
      </c>
      <c r="N681" s="23" t="s">
        <v>7</v>
      </c>
      <c r="O681" s="23" t="s">
        <v>26</v>
      </c>
      <c r="P681" s="24">
        <v>10.5</v>
      </c>
      <c r="Q681" s="24">
        <v>18.7</v>
      </c>
      <c r="R681" s="24">
        <v>21.5</v>
      </c>
      <c r="S681" s="24">
        <v>197.52</v>
      </c>
      <c r="T681" s="24">
        <v>1.78</v>
      </c>
      <c r="U681" s="24">
        <v>1080</v>
      </c>
      <c r="V681" s="24">
        <v>1920</v>
      </c>
      <c r="W681" s="24">
        <v>2.0739999999999998</v>
      </c>
      <c r="X681" s="23" t="s">
        <v>47</v>
      </c>
      <c r="Y681" s="23" t="s">
        <v>47</v>
      </c>
      <c r="Z681" s="24">
        <v>10498</v>
      </c>
      <c r="AA681" s="24">
        <v>60</v>
      </c>
      <c r="AB681" s="24">
        <v>170</v>
      </c>
      <c r="AC681" s="24">
        <v>160</v>
      </c>
      <c r="AD681" s="23" t="s">
        <v>28</v>
      </c>
      <c r="AE681" s="23" t="s">
        <v>23</v>
      </c>
      <c r="AF681" s="23" t="s">
        <v>11</v>
      </c>
      <c r="AG681" s="23" t="s">
        <v>26</v>
      </c>
      <c r="AH681" s="23" t="s">
        <v>26</v>
      </c>
      <c r="AI681" s="23" t="s">
        <v>12</v>
      </c>
      <c r="AJ681" s="23" t="s">
        <v>23</v>
      </c>
      <c r="AK681" s="23" t="s">
        <v>23</v>
      </c>
      <c r="AL681" s="23" t="s">
        <v>25</v>
      </c>
      <c r="AM681" s="23" t="s">
        <v>82</v>
      </c>
      <c r="AN681" s="23" t="s">
        <v>14</v>
      </c>
      <c r="AO681" s="23" t="s">
        <v>26</v>
      </c>
      <c r="AP681" s="23" t="s">
        <v>14</v>
      </c>
      <c r="AQ681" s="23" t="s">
        <v>26</v>
      </c>
      <c r="AR681" s="23"/>
      <c r="AS681" s="23" t="s">
        <v>25</v>
      </c>
      <c r="AT681" s="23" t="s">
        <v>82</v>
      </c>
      <c r="AU681" s="23" t="s">
        <v>14</v>
      </c>
      <c r="AV681" s="25" t="s">
        <v>26</v>
      </c>
      <c r="AW681" s="25" t="s">
        <v>26</v>
      </c>
      <c r="AX681" s="26">
        <v>21.5</v>
      </c>
      <c r="AY681" s="26">
        <v>197.52</v>
      </c>
      <c r="AZ681" s="25" t="s">
        <v>14</v>
      </c>
      <c r="BA681" s="25" t="s">
        <v>14</v>
      </c>
      <c r="BB681" s="23" t="s">
        <v>26</v>
      </c>
      <c r="BC681" s="23" t="s">
        <v>15</v>
      </c>
      <c r="BD681" s="23" t="s">
        <v>26</v>
      </c>
      <c r="BE681" s="23" t="s">
        <v>11</v>
      </c>
      <c r="BF681" s="23" t="s">
        <v>188</v>
      </c>
      <c r="BG681" s="23" t="s">
        <v>11</v>
      </c>
      <c r="BH681" s="23" t="s">
        <v>17</v>
      </c>
      <c r="BI681" s="23" t="s">
        <v>26</v>
      </c>
      <c r="BJ681" s="23"/>
      <c r="BK681" s="23" t="s">
        <v>11</v>
      </c>
      <c r="BL681" s="23" t="s">
        <v>11</v>
      </c>
      <c r="BM681" s="23" t="s">
        <v>11</v>
      </c>
      <c r="BN681" s="23"/>
      <c r="BO681" s="24">
        <v>15</v>
      </c>
      <c r="BP681" s="24">
        <v>244</v>
      </c>
      <c r="BQ681" s="24">
        <v>250</v>
      </c>
      <c r="BR681" s="24">
        <v>239</v>
      </c>
      <c r="BS681" s="24">
        <v>200</v>
      </c>
      <c r="BT681" s="23"/>
      <c r="BU681" s="23"/>
      <c r="BV681" s="24">
        <v>18.45</v>
      </c>
      <c r="BW681" s="24">
        <v>0.24</v>
      </c>
      <c r="BX681" s="23"/>
      <c r="BY681" s="24">
        <v>0.22</v>
      </c>
      <c r="BZ681" s="27">
        <v>0.24</v>
      </c>
      <c r="CA681" s="27">
        <v>0.22</v>
      </c>
      <c r="CB681" s="25"/>
      <c r="CC681" s="25"/>
      <c r="CD681" s="28">
        <v>18.52</v>
      </c>
      <c r="CE681" s="28">
        <v>0.25</v>
      </c>
      <c r="CF681" s="25"/>
      <c r="CG681" s="28">
        <v>0.23</v>
      </c>
      <c r="CH681" s="28">
        <v>21.08</v>
      </c>
      <c r="CI681" s="28">
        <v>0.5</v>
      </c>
      <c r="CJ681" s="28">
        <v>0.5</v>
      </c>
      <c r="CK681" s="28">
        <v>0</v>
      </c>
      <c r="CL681" s="28">
        <v>0</v>
      </c>
      <c r="CM681" s="28">
        <v>0.5</v>
      </c>
      <c r="CN681" s="25"/>
      <c r="CO681" s="28">
        <v>0</v>
      </c>
      <c r="CP681" s="30" t="s">
        <v>5</v>
      </c>
      <c r="CQ681" s="8">
        <f t="shared" si="111"/>
        <v>10500.202511138112</v>
      </c>
      <c r="CR681" s="8">
        <f t="shared" si="112"/>
        <v>22</v>
      </c>
      <c r="CS681" s="8">
        <f t="shared" si="113"/>
        <v>2.5</v>
      </c>
      <c r="CT681" s="8">
        <f t="shared" si="114"/>
        <v>30</v>
      </c>
      <c r="CU681" s="8">
        <f t="shared" si="115"/>
        <v>200</v>
      </c>
      <c r="CV681" s="10">
        <f t="shared" si="116"/>
        <v>48194.880000000005</v>
      </c>
      <c r="CW681" s="10">
        <f t="shared" si="119"/>
        <v>48.194880000000005</v>
      </c>
      <c r="CX681" s="8" t="str">
        <f t="shared" si="117"/>
        <v>No</v>
      </c>
      <c r="CY681" s="30" t="s">
        <v>11</v>
      </c>
      <c r="CZ681" s="30" t="s">
        <v>11</v>
      </c>
      <c r="DA681" s="31" t="s">
        <v>11</v>
      </c>
      <c r="DB681" s="31" t="s">
        <v>11</v>
      </c>
      <c r="DC681" s="8" t="str">
        <f t="shared" si="118"/>
        <v>No</v>
      </c>
      <c r="DD681" s="8" t="s">
        <v>11</v>
      </c>
      <c r="DE681" s="30" t="s">
        <v>11</v>
      </c>
      <c r="DF681" s="10">
        <f t="shared" si="120"/>
        <v>57.934259999999995</v>
      </c>
      <c r="DG681" s="9">
        <f>IF(S681&lt;Monitors!$H$4,(S681*Monitors!$I$4)+Monitors!$J$4,IF(S681&lt;Monitors!$H$5,(S681*Monitors!$I$5)+Monitors!$J$5,IF(S681&lt;Monitors!$H$6,(S681*Monitors!$I$6)+Monitors!$J$6,IF(S681&lt;Monitors!$H$7,(Monitors!$I$7*S681)+Monitors!$J$7,IF(S681&lt;Monitors!$H$8,(S681*Monitors!$I$8)+Monitors!$J$8,IF(S681&lt;Monitors!$H$9,(S681*Monitors!$I$9)+Monitors!$J$9,IF(S681&lt;Monitors!$H$10,(S681*Monitors!$I$10)+Monitors!$J$10,IF(S681&lt;Monitors!$H$11,(S681*Monitors!$I$11)+Monitors!$J$11,Monitors!$J$12))))))))</f>
        <v>37.875999999999998</v>
      </c>
      <c r="DH681" s="10">
        <f>$DF681-(Monitors!$B$4*'All Data'!$W681)</f>
        <v>45.220639999999996</v>
      </c>
      <c r="DI681" s="10">
        <f>IF($CX681="Yes",DH681-(Monitors!$E$4*(DG681+(Monitors!$B$4*'All Data'!$W681))),'All Data'!DH681)</f>
        <v>45.220639999999996</v>
      </c>
      <c r="DJ681" s="10">
        <f>IF(DD681="Yes",'All Data'!DI681-(DG681*Monitors!$C$4),'All Data'!DI681)</f>
        <v>45.220639999999996</v>
      </c>
      <c r="DK681" s="10">
        <f>IF($DE681="Yes",DJ681-(DG681*Monitors!$D$4),'All Data'!DJ681)</f>
        <v>45.220639999999996</v>
      </c>
      <c r="DL681" s="10">
        <f>IF($CZ681="Yes",DK681-Monitors!$C$7,'All Data'!DK681)</f>
        <v>45.220639999999996</v>
      </c>
      <c r="DM681" s="10">
        <f>IF($DA681="Yes",DL681-Monitors!$D$7,'All Data'!DL681)</f>
        <v>45.220639999999996</v>
      </c>
      <c r="DN681" s="10">
        <f>IF(DB681="Yes",DM681-((DG681+(W681*Monitors!$B$4))*Monitors!$F$4),'All Data'!DM681)</f>
        <v>45.220639999999996</v>
      </c>
      <c r="DO681" s="8" t="str">
        <f t="shared" si="121"/>
        <v>No</v>
      </c>
      <c r="DP681" s="10">
        <v>1.9277952000000003</v>
      </c>
      <c r="DQ681" s="10">
        <v>16.522204799999997</v>
      </c>
      <c r="DR681" s="10">
        <v>16.522204799999997</v>
      </c>
      <c r="DS681" s="9">
        <v>18.804145421971299</v>
      </c>
      <c r="DT681" s="9" t="s">
        <v>23</v>
      </c>
      <c r="DU681" s="14">
        <v>0</v>
      </c>
    </row>
    <row r="682" spans="1:125" ht="18" customHeight="1">
      <c r="A682" s="29">
        <v>681</v>
      </c>
      <c r="B682" s="29">
        <v>38</v>
      </c>
      <c r="C682" s="29">
        <v>1144</v>
      </c>
      <c r="D682" s="21">
        <v>41340</v>
      </c>
      <c r="E682" s="21">
        <v>41325</v>
      </c>
      <c r="F682" s="21">
        <v>41339</v>
      </c>
      <c r="G682" s="20"/>
      <c r="H682" s="20"/>
      <c r="I682" s="22">
        <v>6</v>
      </c>
      <c r="J682" s="20" t="s">
        <v>5</v>
      </c>
      <c r="K682" s="20"/>
      <c r="L682" s="20" t="s">
        <v>6</v>
      </c>
      <c r="M682" s="23"/>
      <c r="N682" s="23" t="s">
        <v>7</v>
      </c>
      <c r="O682" s="23"/>
      <c r="P682" s="24">
        <v>13.2</v>
      </c>
      <c r="Q682" s="24">
        <v>23.5</v>
      </c>
      <c r="R682" s="24">
        <v>27</v>
      </c>
      <c r="S682" s="24">
        <v>310.89999999999998</v>
      </c>
      <c r="T682" s="24">
        <v>1.78</v>
      </c>
      <c r="U682" s="24">
        <v>1080</v>
      </c>
      <c r="V682" s="24">
        <v>1920</v>
      </c>
      <c r="W682" s="24">
        <v>2.0739999999999998</v>
      </c>
      <c r="X682" s="23" t="s">
        <v>47</v>
      </c>
      <c r="Y682" s="23" t="s">
        <v>47</v>
      </c>
      <c r="Z682" s="24">
        <v>6670</v>
      </c>
      <c r="AA682" s="24">
        <v>60</v>
      </c>
      <c r="AB682" s="24">
        <v>170</v>
      </c>
      <c r="AC682" s="24">
        <v>160</v>
      </c>
      <c r="AD682" s="23" t="s">
        <v>10</v>
      </c>
      <c r="AE682" s="23" t="s">
        <v>11</v>
      </c>
      <c r="AF682" s="23" t="s">
        <v>11</v>
      </c>
      <c r="AG682" s="23"/>
      <c r="AH682" s="23"/>
      <c r="AI682" s="23" t="s">
        <v>57</v>
      </c>
      <c r="AJ682" s="23" t="s">
        <v>23</v>
      </c>
      <c r="AK682" s="23" t="s">
        <v>23</v>
      </c>
      <c r="AL682" s="23" t="s">
        <v>35</v>
      </c>
      <c r="AM682" s="23"/>
      <c r="AN682" s="23" t="s">
        <v>14</v>
      </c>
      <c r="AO682" s="23"/>
      <c r="AP682" s="23" t="s">
        <v>14</v>
      </c>
      <c r="AQ682" s="23"/>
      <c r="AR682" s="23"/>
      <c r="AS682" s="23" t="s">
        <v>35</v>
      </c>
      <c r="AT682" s="23"/>
      <c r="AU682" s="23" t="s">
        <v>14</v>
      </c>
      <c r="AV682" s="25"/>
      <c r="AW682" s="25"/>
      <c r="AX682" s="26">
        <v>27</v>
      </c>
      <c r="AY682" s="26">
        <v>310.89999999999998</v>
      </c>
      <c r="AZ682" s="25" t="s">
        <v>14</v>
      </c>
      <c r="BA682" s="25" t="s">
        <v>14</v>
      </c>
      <c r="BB682" s="23"/>
      <c r="BC682" s="23" t="s">
        <v>15</v>
      </c>
      <c r="BD682" s="23"/>
      <c r="BE682" s="23" t="s">
        <v>11</v>
      </c>
      <c r="BF682" s="23" t="s">
        <v>466</v>
      </c>
      <c r="BG682" s="23" t="s">
        <v>11</v>
      </c>
      <c r="BH682" s="23" t="s">
        <v>17</v>
      </c>
      <c r="BI682" s="23"/>
      <c r="BJ682" s="23" t="s">
        <v>272</v>
      </c>
      <c r="BK682" s="23" t="s">
        <v>11</v>
      </c>
      <c r="BL682" s="23" t="s">
        <v>11</v>
      </c>
      <c r="BM682" s="23"/>
      <c r="BN682" s="23"/>
      <c r="BO682" s="24">
        <v>19.600000000000001</v>
      </c>
      <c r="BP682" s="24">
        <v>352</v>
      </c>
      <c r="BQ682" s="24">
        <v>300</v>
      </c>
      <c r="BR682" s="24">
        <v>349</v>
      </c>
      <c r="BS682" s="24">
        <v>200</v>
      </c>
      <c r="BT682" s="23"/>
      <c r="BU682" s="23"/>
      <c r="BV682" s="24">
        <v>18.46</v>
      </c>
      <c r="BW682" s="24">
        <v>0.23</v>
      </c>
      <c r="BX682" s="23"/>
      <c r="BY682" s="24">
        <v>0.22</v>
      </c>
      <c r="BZ682" s="27">
        <v>0.23</v>
      </c>
      <c r="CA682" s="27">
        <v>0.22</v>
      </c>
      <c r="CB682" s="25"/>
      <c r="CC682" s="25"/>
      <c r="CD682" s="28">
        <v>18.53</v>
      </c>
      <c r="CE682" s="28">
        <v>0.25</v>
      </c>
      <c r="CF682" s="25"/>
      <c r="CG682" s="28">
        <v>0.23</v>
      </c>
      <c r="CH682" s="28">
        <v>29</v>
      </c>
      <c r="CI682" s="28">
        <v>0.5</v>
      </c>
      <c r="CJ682" s="28">
        <v>0.5</v>
      </c>
      <c r="CK682" s="25"/>
      <c r="CL682" s="25"/>
      <c r="CM682" s="28">
        <v>0.52</v>
      </c>
      <c r="CN682" s="25"/>
      <c r="CO682" s="28">
        <v>0</v>
      </c>
      <c r="CP682" s="30" t="s">
        <v>5</v>
      </c>
      <c r="CQ682" s="8">
        <f t="shared" si="111"/>
        <v>6670.9552910903822</v>
      </c>
      <c r="CR682" s="8">
        <f t="shared" si="112"/>
        <v>28</v>
      </c>
      <c r="CS682" s="8">
        <f t="shared" si="113"/>
        <v>2.5</v>
      </c>
      <c r="CT682" s="8">
        <f t="shared" si="114"/>
        <v>30</v>
      </c>
      <c r="CU682" s="8">
        <f t="shared" si="115"/>
        <v>300</v>
      </c>
      <c r="CV682" s="10">
        <f t="shared" si="116"/>
        <v>109436.79999999999</v>
      </c>
      <c r="CW682" s="10">
        <f t="shared" si="119"/>
        <v>109.43679999999999</v>
      </c>
      <c r="CX682" s="8" t="str">
        <f t="shared" si="117"/>
        <v>No</v>
      </c>
      <c r="CY682" s="30" t="s">
        <v>11</v>
      </c>
      <c r="CZ682" s="30" t="s">
        <v>11</v>
      </c>
      <c r="DA682" s="31" t="s">
        <v>11</v>
      </c>
      <c r="DB682" s="31" t="s">
        <v>11</v>
      </c>
      <c r="DC682" s="8" t="str">
        <f t="shared" si="118"/>
        <v>No</v>
      </c>
      <c r="DD682" s="8" t="s">
        <v>11</v>
      </c>
      <c r="DE682" s="30" t="s">
        <v>11</v>
      </c>
      <c r="DF682" s="10">
        <f t="shared" si="120"/>
        <v>57.907980000000002</v>
      </c>
      <c r="DG682" s="9">
        <f>IF(S682&lt;Monitors!$H$4,(S682*Monitors!$I$4)+Monitors!$J$4,IF(S682&lt;Monitors!$H$5,(S682*Monitors!$I$5)+Monitors!$J$5,IF(S682&lt;Monitors!$H$6,(S682*Monitors!$I$6)+Monitors!$J$6,IF(S682&lt;Monitors!$H$7,(Monitors!$I$7*S682)+Monitors!$J$7,IF(S682&lt;Monitors!$H$8,(S682*Monitors!$I$8)+Monitors!$J$8,IF(S682&lt;Monitors!$H$9,(S682*Monitors!$I$9)+Monitors!$J$9,IF(S682&lt;Monitors!$H$10,(S682*Monitors!$I$10)+Monitors!$J$10,IF(S682&lt;Monitors!$H$11,(S682*Monitors!$I$11)+Monitors!$J$11,Monitors!$J$12))))))))</f>
        <v>51.18</v>
      </c>
      <c r="DH682" s="10">
        <f>$DF682-(Monitors!$B$4*'All Data'!$W682)</f>
        <v>45.194360000000003</v>
      </c>
      <c r="DI682" s="10">
        <f>IF($CX682="Yes",DH682-(Monitors!$E$4*(DG682+(Monitors!$B$4*'All Data'!$W682))),'All Data'!DH682)</f>
        <v>45.194360000000003</v>
      </c>
      <c r="DJ682" s="10">
        <f>IF(DD682="Yes",'All Data'!DI682-(DG682*Monitors!$C$4),'All Data'!DI682)</f>
        <v>45.194360000000003</v>
      </c>
      <c r="DK682" s="10">
        <f>IF($DE682="Yes",DJ682-(DG682*Monitors!$D$4),'All Data'!DJ682)</f>
        <v>45.194360000000003</v>
      </c>
      <c r="DL682" s="10">
        <f>IF($CZ682="Yes",DK682-Monitors!$C$7,'All Data'!DK682)</f>
        <v>45.194360000000003</v>
      </c>
      <c r="DM682" s="10">
        <f>IF($DA682="Yes",DL682-Monitors!$D$7,'All Data'!DL682)</f>
        <v>45.194360000000003</v>
      </c>
      <c r="DN682" s="10">
        <f>IF(DB682="Yes",DM682-((DG682+(W682*Monitors!$B$4))*Monitors!$F$4),'All Data'!DM682)</f>
        <v>45.194360000000003</v>
      </c>
      <c r="DO682" s="8" t="str">
        <f t="shared" si="121"/>
        <v>Yes</v>
      </c>
      <c r="DP682" s="10">
        <v>4.377472</v>
      </c>
      <c r="DQ682" s="10">
        <v>14.082528</v>
      </c>
      <c r="DR682" s="10">
        <v>14.082528</v>
      </c>
      <c r="DS682" s="9">
        <v>29.341240127203058</v>
      </c>
      <c r="DT682" s="9" t="s">
        <v>23</v>
      </c>
      <c r="DU682" s="14">
        <v>0</v>
      </c>
    </row>
    <row r="683" spans="1:125" ht="18" customHeight="1">
      <c r="A683" s="29">
        <v>682</v>
      </c>
      <c r="B683" s="29">
        <v>38</v>
      </c>
      <c r="C683" s="29">
        <v>1113</v>
      </c>
      <c r="D683" s="21">
        <v>41309</v>
      </c>
      <c r="E683" s="21">
        <v>41281</v>
      </c>
      <c r="F683" s="21">
        <v>41414</v>
      </c>
      <c r="G683" s="20" t="s">
        <v>4</v>
      </c>
      <c r="H683" s="20"/>
      <c r="I683" s="22">
        <v>6</v>
      </c>
      <c r="J683" s="20" t="s">
        <v>5</v>
      </c>
      <c r="K683" s="20"/>
      <c r="L683" s="20" t="s">
        <v>6</v>
      </c>
      <c r="M683" s="23"/>
      <c r="N683" s="23" t="s">
        <v>7</v>
      </c>
      <c r="O683" s="23"/>
      <c r="P683" s="24">
        <v>11.6</v>
      </c>
      <c r="Q683" s="24">
        <v>20.6</v>
      </c>
      <c r="R683" s="24">
        <v>23.6</v>
      </c>
      <c r="S683" s="24">
        <v>237.8</v>
      </c>
      <c r="T683" s="24">
        <v>1.78</v>
      </c>
      <c r="U683" s="24">
        <v>1080</v>
      </c>
      <c r="V683" s="24">
        <v>1920</v>
      </c>
      <c r="W683" s="24">
        <v>2.0739999999999998</v>
      </c>
      <c r="X683" s="23" t="s">
        <v>47</v>
      </c>
      <c r="Y683" s="23" t="s">
        <v>47</v>
      </c>
      <c r="Z683" s="24">
        <v>8720</v>
      </c>
      <c r="AA683" s="24">
        <v>60</v>
      </c>
      <c r="AB683" s="24">
        <v>170</v>
      </c>
      <c r="AC683" s="24">
        <v>160</v>
      </c>
      <c r="AD683" s="23" t="s">
        <v>10</v>
      </c>
      <c r="AE683" s="23" t="s">
        <v>11</v>
      </c>
      <c r="AF683" s="23" t="s">
        <v>11</v>
      </c>
      <c r="AG683" s="23"/>
      <c r="AH683" s="23"/>
      <c r="AI683" s="23" t="s">
        <v>12</v>
      </c>
      <c r="AJ683" s="23" t="s">
        <v>23</v>
      </c>
      <c r="AK683" s="23" t="s">
        <v>23</v>
      </c>
      <c r="AL683" s="23" t="s">
        <v>114</v>
      </c>
      <c r="AM683" s="23"/>
      <c r="AN683" s="23" t="s">
        <v>14</v>
      </c>
      <c r="AO683" s="23"/>
      <c r="AP683" s="23" t="s">
        <v>14</v>
      </c>
      <c r="AQ683" s="23"/>
      <c r="AR683" s="23"/>
      <c r="AS683" s="23" t="s">
        <v>114</v>
      </c>
      <c r="AT683" s="23"/>
      <c r="AU683" s="23" t="s">
        <v>14</v>
      </c>
      <c r="AV683" s="25"/>
      <c r="AW683" s="25"/>
      <c r="AX683" s="26">
        <v>23.6</v>
      </c>
      <c r="AY683" s="26">
        <v>237.8</v>
      </c>
      <c r="AZ683" s="25" t="s">
        <v>14</v>
      </c>
      <c r="BA683" s="25" t="s">
        <v>14</v>
      </c>
      <c r="BB683" s="23"/>
      <c r="BC683" s="23" t="s">
        <v>15</v>
      </c>
      <c r="BD683" s="23"/>
      <c r="BE683" s="23" t="s">
        <v>11</v>
      </c>
      <c r="BF683" s="23" t="s">
        <v>951</v>
      </c>
      <c r="BG683" s="23" t="s">
        <v>11</v>
      </c>
      <c r="BH683" s="23" t="s">
        <v>17</v>
      </c>
      <c r="BI683" s="23"/>
      <c r="BJ683" s="23" t="s">
        <v>272</v>
      </c>
      <c r="BK683" s="23" t="s">
        <v>11</v>
      </c>
      <c r="BL683" s="23" t="s">
        <v>11</v>
      </c>
      <c r="BM683" s="23"/>
      <c r="BN683" s="23"/>
      <c r="BO683" s="24">
        <v>7.7</v>
      </c>
      <c r="BP683" s="24">
        <v>283.10000000000002</v>
      </c>
      <c r="BQ683" s="24">
        <v>300</v>
      </c>
      <c r="BR683" s="24">
        <v>260</v>
      </c>
      <c r="BS683" s="24">
        <v>200</v>
      </c>
      <c r="BT683" s="23"/>
      <c r="BU683" s="23"/>
      <c r="BV683" s="24">
        <v>18.48</v>
      </c>
      <c r="BW683" s="24">
        <v>0.28999999999999998</v>
      </c>
      <c r="BX683" s="23"/>
      <c r="BY683" s="24">
        <v>0.21</v>
      </c>
      <c r="BZ683" s="27">
        <v>0.28999999999999998</v>
      </c>
      <c r="CA683" s="27">
        <v>0.21</v>
      </c>
      <c r="CB683" s="25"/>
      <c r="CC683" s="25"/>
      <c r="CD683" s="28">
        <v>18.57</v>
      </c>
      <c r="CE683" s="28">
        <v>0.34</v>
      </c>
      <c r="CF683" s="25"/>
      <c r="CG683" s="28">
        <v>0.23</v>
      </c>
      <c r="CH683" s="28">
        <v>22.7</v>
      </c>
      <c r="CI683" s="28">
        <v>0.5</v>
      </c>
      <c r="CJ683" s="28">
        <v>0.5</v>
      </c>
      <c r="CK683" s="25"/>
      <c r="CL683" s="25"/>
      <c r="CM683" s="28">
        <v>0.51</v>
      </c>
      <c r="CN683" s="25"/>
      <c r="CO683" s="28">
        <v>0</v>
      </c>
      <c r="CP683" s="30" t="s">
        <v>5</v>
      </c>
      <c r="CQ683" s="8">
        <f t="shared" si="111"/>
        <v>8721.6148023549194</v>
      </c>
      <c r="CR683" s="8">
        <f t="shared" si="112"/>
        <v>24</v>
      </c>
      <c r="CS683" s="8">
        <f t="shared" si="113"/>
        <v>2.5</v>
      </c>
      <c r="CT683" s="8">
        <f t="shared" si="114"/>
        <v>30</v>
      </c>
      <c r="CU683" s="8">
        <f t="shared" si="115"/>
        <v>200</v>
      </c>
      <c r="CV683" s="10">
        <f t="shared" si="116"/>
        <v>67321.180000000008</v>
      </c>
      <c r="CW683" s="10">
        <f t="shared" si="119"/>
        <v>67.321180000000012</v>
      </c>
      <c r="CX683" s="8" t="str">
        <f t="shared" si="117"/>
        <v>No</v>
      </c>
      <c r="CY683" s="30" t="s">
        <v>11</v>
      </c>
      <c r="CZ683" s="30" t="s">
        <v>11</v>
      </c>
      <c r="DA683" s="31" t="s">
        <v>11</v>
      </c>
      <c r="DB683" s="31" t="s">
        <v>11</v>
      </c>
      <c r="DC683" s="8" t="str">
        <f t="shared" si="118"/>
        <v>No</v>
      </c>
      <c r="DD683" s="8" t="s">
        <v>11</v>
      </c>
      <c r="DE683" s="30" t="s">
        <v>11</v>
      </c>
      <c r="DF683" s="10">
        <f t="shared" si="120"/>
        <v>58.310940000000002</v>
      </c>
      <c r="DG683" s="9">
        <f>IF(S683&lt;Monitors!$H$4,(S683*Monitors!$I$4)+Monitors!$J$4,IF(S683&lt;Monitors!$H$5,(S683*Monitors!$I$5)+Monitors!$J$5,IF(S683&lt;Monitors!$H$6,(S683*Monitors!$I$6)+Monitors!$J$6,IF(S683&lt;Monitors!$H$7,(Monitors!$I$7*S683)+Monitors!$J$7,IF(S683&lt;Monitors!$H$8,(S683*Monitors!$I$8)+Monitors!$J$8,IF(S683&lt;Monitors!$H$9,(S683*Monitors!$I$9)+Monitors!$J$9,IF(S683&lt;Monitors!$H$10,(S683*Monitors!$I$10)+Monitors!$J$10,IF(S683&lt;Monitors!$H$11,(S683*Monitors!$I$11)+Monitors!$J$11,Monitors!$J$12))))))))</f>
        <v>40.56</v>
      </c>
      <c r="DH683" s="10">
        <f>$DF683-(Monitors!$B$4*'All Data'!$W683)</f>
        <v>45.597320000000003</v>
      </c>
      <c r="DI683" s="10">
        <f>IF($CX683="Yes",DH683-(Monitors!$E$4*(DG683+(Monitors!$B$4*'All Data'!$W683))),'All Data'!DH683)</f>
        <v>45.597320000000003</v>
      </c>
      <c r="DJ683" s="10">
        <f>IF(DD683="Yes",'All Data'!DI683-(DG683*Monitors!$C$4),'All Data'!DI683)</f>
        <v>45.597320000000003</v>
      </c>
      <c r="DK683" s="10">
        <f>IF($DE683="Yes",DJ683-(DG683*Monitors!$D$4),'All Data'!DJ683)</f>
        <v>45.597320000000003</v>
      </c>
      <c r="DL683" s="10">
        <f>IF($CZ683="Yes",DK683-Monitors!$C$7,'All Data'!DK683)</f>
        <v>45.597320000000003</v>
      </c>
      <c r="DM683" s="10">
        <f>IF($DA683="Yes",DL683-Monitors!$D$7,'All Data'!DL683)</f>
        <v>45.597320000000003</v>
      </c>
      <c r="DN683" s="10">
        <f>IF(DB683="Yes",DM683-((DG683+(W683*Monitors!$B$4))*Monitors!$F$4),'All Data'!DM683)</f>
        <v>45.597320000000003</v>
      </c>
      <c r="DO683" s="8" t="str">
        <f t="shared" si="121"/>
        <v>No</v>
      </c>
      <c r="DP683" s="10">
        <v>2.6928472000000006</v>
      </c>
      <c r="DQ683" s="10">
        <v>15.787152799999999</v>
      </c>
      <c r="DR683" s="10">
        <v>15.787152799999999</v>
      </c>
      <c r="DS683" s="9">
        <v>22.580007820069131</v>
      </c>
      <c r="DT683" s="9" t="s">
        <v>23</v>
      </c>
      <c r="DU683" s="14">
        <v>0</v>
      </c>
    </row>
    <row r="684" spans="1:125" ht="18" customHeight="1">
      <c r="A684" s="29">
        <v>683</v>
      </c>
      <c r="B684" s="29">
        <v>24</v>
      </c>
      <c r="C684" s="29">
        <v>110</v>
      </c>
      <c r="D684" s="21">
        <v>41306</v>
      </c>
      <c r="E684" s="21">
        <v>41305</v>
      </c>
      <c r="F684" s="21">
        <v>41313</v>
      </c>
      <c r="G684" s="20" t="s">
        <v>4</v>
      </c>
      <c r="H684" s="20" t="s">
        <v>26</v>
      </c>
      <c r="I684" s="22">
        <v>6</v>
      </c>
      <c r="J684" s="20" t="s">
        <v>5</v>
      </c>
      <c r="K684" s="20" t="s">
        <v>26</v>
      </c>
      <c r="L684" s="20" t="s">
        <v>49</v>
      </c>
      <c r="M684" s="23" t="s">
        <v>26</v>
      </c>
      <c r="N684" s="23" t="s">
        <v>7</v>
      </c>
      <c r="O684" s="23" t="s">
        <v>26</v>
      </c>
      <c r="P684" s="24">
        <v>10.5</v>
      </c>
      <c r="Q684" s="24">
        <v>18.7</v>
      </c>
      <c r="R684" s="24">
        <v>21.5</v>
      </c>
      <c r="S684" s="24">
        <v>197.52</v>
      </c>
      <c r="T684" s="24">
        <v>1.78</v>
      </c>
      <c r="U684" s="24">
        <v>1080</v>
      </c>
      <c r="V684" s="24">
        <v>1920</v>
      </c>
      <c r="W684" s="24">
        <v>2.0739999999999998</v>
      </c>
      <c r="X684" s="23" t="s">
        <v>47</v>
      </c>
      <c r="Y684" s="23" t="s">
        <v>47</v>
      </c>
      <c r="Z684" s="24">
        <v>10498</v>
      </c>
      <c r="AA684" s="24">
        <v>60</v>
      </c>
      <c r="AB684" s="24">
        <v>178</v>
      </c>
      <c r="AC684" s="24">
        <v>178</v>
      </c>
      <c r="AD684" s="23" t="s">
        <v>28</v>
      </c>
      <c r="AE684" s="23" t="s">
        <v>23</v>
      </c>
      <c r="AF684" s="23" t="s">
        <v>11</v>
      </c>
      <c r="AG684" s="23" t="s">
        <v>26</v>
      </c>
      <c r="AH684" s="23" t="s">
        <v>26</v>
      </c>
      <c r="AI684" s="23" t="s">
        <v>12</v>
      </c>
      <c r="AJ684" s="23" t="s">
        <v>23</v>
      </c>
      <c r="AK684" s="23" t="s">
        <v>23</v>
      </c>
      <c r="AL684" s="23" t="s">
        <v>25</v>
      </c>
      <c r="AM684" s="23" t="s">
        <v>26</v>
      </c>
      <c r="AN684" s="23" t="s">
        <v>14</v>
      </c>
      <c r="AO684" s="23" t="s">
        <v>26</v>
      </c>
      <c r="AP684" s="23" t="s">
        <v>14</v>
      </c>
      <c r="AQ684" s="23" t="s">
        <v>26</v>
      </c>
      <c r="AR684" s="23"/>
      <c r="AS684" s="23" t="s">
        <v>25</v>
      </c>
      <c r="AT684" s="23" t="s">
        <v>26</v>
      </c>
      <c r="AU684" s="23" t="s">
        <v>14</v>
      </c>
      <c r="AV684" s="25" t="s">
        <v>26</v>
      </c>
      <c r="AW684" s="25" t="s">
        <v>26</v>
      </c>
      <c r="AX684" s="26">
        <v>21.5</v>
      </c>
      <c r="AY684" s="26">
        <v>197.52</v>
      </c>
      <c r="AZ684" s="25" t="s">
        <v>14</v>
      </c>
      <c r="BA684" s="25" t="s">
        <v>14</v>
      </c>
      <c r="BB684" s="23" t="s">
        <v>26</v>
      </c>
      <c r="BC684" s="23" t="s">
        <v>15</v>
      </c>
      <c r="BD684" s="23" t="s">
        <v>26</v>
      </c>
      <c r="BE684" s="23" t="s">
        <v>11</v>
      </c>
      <c r="BF684" s="23" t="s">
        <v>452</v>
      </c>
      <c r="BG684" s="23" t="s">
        <v>11</v>
      </c>
      <c r="BH684" s="23" t="s">
        <v>17</v>
      </c>
      <c r="BI684" s="23" t="s">
        <v>26</v>
      </c>
      <c r="BJ684" s="23"/>
      <c r="BK684" s="23" t="s">
        <v>11</v>
      </c>
      <c r="BL684" s="23" t="s">
        <v>11</v>
      </c>
      <c r="BM684" s="23" t="s">
        <v>11</v>
      </c>
      <c r="BN684" s="23"/>
      <c r="BO684" s="24">
        <v>23</v>
      </c>
      <c r="BP684" s="24">
        <v>242</v>
      </c>
      <c r="BQ684" s="24">
        <v>250</v>
      </c>
      <c r="BR684" s="24">
        <v>234</v>
      </c>
      <c r="BS684" s="24">
        <v>200</v>
      </c>
      <c r="BT684" s="23"/>
      <c r="BU684" s="23"/>
      <c r="BV684" s="24">
        <v>18.489999999999998</v>
      </c>
      <c r="BW684" s="24">
        <v>0.33</v>
      </c>
      <c r="BX684" s="23"/>
      <c r="BY684" s="24">
        <v>0.21</v>
      </c>
      <c r="BZ684" s="27">
        <v>0.33</v>
      </c>
      <c r="CA684" s="27">
        <v>0.21</v>
      </c>
      <c r="CB684" s="25"/>
      <c r="CC684" s="25"/>
      <c r="CD684" s="28">
        <v>18.670000000000002</v>
      </c>
      <c r="CE684" s="28">
        <v>0.35</v>
      </c>
      <c r="CF684" s="25"/>
      <c r="CG684" s="28">
        <v>0.23</v>
      </c>
      <c r="CH684" s="28">
        <v>21.08</v>
      </c>
      <c r="CI684" s="28">
        <v>0.5</v>
      </c>
      <c r="CJ684" s="28">
        <v>0.5</v>
      </c>
      <c r="CK684" s="28">
        <v>0</v>
      </c>
      <c r="CL684" s="28">
        <v>0</v>
      </c>
      <c r="CM684" s="28">
        <v>0.5</v>
      </c>
      <c r="CN684" s="25"/>
      <c r="CO684" s="28">
        <v>0</v>
      </c>
      <c r="CP684" s="30" t="s">
        <v>5</v>
      </c>
      <c r="CQ684" s="8">
        <f t="shared" si="111"/>
        <v>10500.202511138112</v>
      </c>
      <c r="CR684" s="8">
        <f t="shared" si="112"/>
        <v>22</v>
      </c>
      <c r="CS684" s="8">
        <f t="shared" si="113"/>
        <v>2.5</v>
      </c>
      <c r="CT684" s="8">
        <f t="shared" si="114"/>
        <v>30</v>
      </c>
      <c r="CU684" s="8">
        <f t="shared" si="115"/>
        <v>200</v>
      </c>
      <c r="CV684" s="10">
        <f t="shared" si="116"/>
        <v>47799.840000000004</v>
      </c>
      <c r="CW684" s="10">
        <f t="shared" si="119"/>
        <v>47.799840000000003</v>
      </c>
      <c r="CX684" s="8" t="str">
        <f t="shared" si="117"/>
        <v>No</v>
      </c>
      <c r="CY684" s="30" t="s">
        <v>11</v>
      </c>
      <c r="CZ684" s="30" t="s">
        <v>11</v>
      </c>
      <c r="DA684" s="31" t="s">
        <v>11</v>
      </c>
      <c r="DB684" s="31" t="s">
        <v>11</v>
      </c>
      <c r="DC684" s="8" t="str">
        <f t="shared" si="118"/>
        <v>No</v>
      </c>
      <c r="DD684" s="8" t="s">
        <v>11</v>
      </c>
      <c r="DE684" s="30" t="s">
        <v>11</v>
      </c>
      <c r="DF684" s="10">
        <f t="shared" si="120"/>
        <v>58.569359999999996</v>
      </c>
      <c r="DG684" s="9">
        <f>IF(S684&lt;Monitors!$H$4,(S684*Monitors!$I$4)+Monitors!$J$4,IF(S684&lt;Monitors!$H$5,(S684*Monitors!$I$5)+Monitors!$J$5,IF(S684&lt;Monitors!$H$6,(S684*Monitors!$I$6)+Monitors!$J$6,IF(S684&lt;Monitors!$H$7,(Monitors!$I$7*S684)+Monitors!$J$7,IF(S684&lt;Monitors!$H$8,(S684*Monitors!$I$8)+Monitors!$J$8,IF(S684&lt;Monitors!$H$9,(S684*Monitors!$I$9)+Monitors!$J$9,IF(S684&lt;Monitors!$H$10,(S684*Monitors!$I$10)+Monitors!$J$10,IF(S684&lt;Monitors!$H$11,(S684*Monitors!$I$11)+Monitors!$J$11,Monitors!$J$12))))))))</f>
        <v>37.875999999999998</v>
      </c>
      <c r="DH684" s="10">
        <f>$DF684-(Monitors!$B$4*'All Data'!$W684)</f>
        <v>45.855739999999997</v>
      </c>
      <c r="DI684" s="10">
        <f>IF($CX684="Yes",DH684-(Monitors!$E$4*(DG684+(Monitors!$B$4*'All Data'!$W684))),'All Data'!DH684)</f>
        <v>45.855739999999997</v>
      </c>
      <c r="DJ684" s="10">
        <f>IF(DD684="Yes",'All Data'!DI684-(DG684*Monitors!$C$4),'All Data'!DI684)</f>
        <v>45.855739999999997</v>
      </c>
      <c r="DK684" s="10">
        <f>IF($DE684="Yes",DJ684-(DG684*Monitors!$D$4),'All Data'!DJ684)</f>
        <v>45.855739999999997</v>
      </c>
      <c r="DL684" s="10">
        <f>IF($CZ684="Yes",DK684-Monitors!$C$7,'All Data'!DK684)</f>
        <v>45.855739999999997</v>
      </c>
      <c r="DM684" s="10">
        <f>IF($DA684="Yes",DL684-Monitors!$D$7,'All Data'!DL684)</f>
        <v>45.855739999999997</v>
      </c>
      <c r="DN684" s="10">
        <f>IF(DB684="Yes",DM684-((DG684+(W684*Monitors!$B$4))*Monitors!$F$4),'All Data'!DM684)</f>
        <v>45.855739999999997</v>
      </c>
      <c r="DO684" s="8" t="str">
        <f t="shared" si="121"/>
        <v>No</v>
      </c>
      <c r="DP684" s="10">
        <v>1.9119936000000004</v>
      </c>
      <c r="DQ684" s="10">
        <v>16.5780064</v>
      </c>
      <c r="DR684" s="10">
        <v>16.5780064</v>
      </c>
      <c r="DS684" s="9">
        <v>18.804145421971299</v>
      </c>
      <c r="DT684" s="9" t="s">
        <v>23</v>
      </c>
      <c r="DU684" s="14">
        <v>0</v>
      </c>
    </row>
    <row r="685" spans="1:125" ht="18" customHeight="1">
      <c r="A685" s="29">
        <v>684</v>
      </c>
      <c r="B685" s="29">
        <v>35</v>
      </c>
      <c r="C685" s="29">
        <v>720</v>
      </c>
      <c r="D685" s="21">
        <v>41471</v>
      </c>
      <c r="E685" s="21">
        <v>41446</v>
      </c>
      <c r="F685" s="21">
        <v>41463</v>
      </c>
      <c r="G685" s="20" t="s">
        <v>4</v>
      </c>
      <c r="H685" s="20"/>
      <c r="I685" s="22">
        <v>6</v>
      </c>
      <c r="J685" s="20" t="s">
        <v>5</v>
      </c>
      <c r="K685" s="20"/>
      <c r="L685" s="20" t="s">
        <v>339</v>
      </c>
      <c r="M685" s="23" t="s">
        <v>339</v>
      </c>
      <c r="N685" s="23" t="s">
        <v>7</v>
      </c>
      <c r="O685" s="23"/>
      <c r="P685" s="24">
        <v>105</v>
      </c>
      <c r="Q685" s="24">
        <v>187</v>
      </c>
      <c r="R685" s="24">
        <v>21.5</v>
      </c>
      <c r="S685" s="24">
        <v>198</v>
      </c>
      <c r="T685" s="24">
        <v>1.78</v>
      </c>
      <c r="U685" s="24">
        <v>1080</v>
      </c>
      <c r="V685" s="24">
        <v>1920</v>
      </c>
      <c r="W685" s="24">
        <v>2.0739999999999998</v>
      </c>
      <c r="X685" s="23" t="s">
        <v>47</v>
      </c>
      <c r="Y685" s="23" t="s">
        <v>47</v>
      </c>
      <c r="Z685" s="24">
        <v>10490</v>
      </c>
      <c r="AA685" s="24">
        <v>60</v>
      </c>
      <c r="AB685" s="24">
        <v>170</v>
      </c>
      <c r="AC685" s="24">
        <v>160</v>
      </c>
      <c r="AD685" s="23" t="s">
        <v>10</v>
      </c>
      <c r="AE685" s="23" t="s">
        <v>11</v>
      </c>
      <c r="AF685" s="23" t="s">
        <v>11</v>
      </c>
      <c r="AG685" s="23"/>
      <c r="AH685" s="23"/>
      <c r="AI685" s="23" t="s">
        <v>12</v>
      </c>
      <c r="AJ685" s="23" t="s">
        <v>11</v>
      </c>
      <c r="AK685" s="23" t="s">
        <v>11</v>
      </c>
      <c r="AL685" s="23" t="s">
        <v>25</v>
      </c>
      <c r="AM685" s="23"/>
      <c r="AN685" s="23" t="s">
        <v>14</v>
      </c>
      <c r="AO685" s="23"/>
      <c r="AP685" s="23" t="s">
        <v>14</v>
      </c>
      <c r="AQ685" s="23"/>
      <c r="AR685" s="23"/>
      <c r="AS685" s="23" t="s">
        <v>25</v>
      </c>
      <c r="AT685" s="23"/>
      <c r="AU685" s="23" t="s">
        <v>14</v>
      </c>
      <c r="AV685" s="25"/>
      <c r="AW685" s="25"/>
      <c r="AX685" s="26">
        <v>21.5</v>
      </c>
      <c r="AY685" s="26">
        <v>198</v>
      </c>
      <c r="AZ685" s="25" t="s">
        <v>14</v>
      </c>
      <c r="BA685" s="25" t="s">
        <v>14</v>
      </c>
      <c r="BB685" s="23"/>
      <c r="BC685" s="23" t="s">
        <v>15</v>
      </c>
      <c r="BD685" s="23"/>
      <c r="BE685" s="23" t="s">
        <v>11</v>
      </c>
      <c r="BF685" s="23" t="s">
        <v>338</v>
      </c>
      <c r="BG685" s="23" t="s">
        <v>11</v>
      </c>
      <c r="BH685" s="23" t="s">
        <v>17</v>
      </c>
      <c r="BI685" s="23"/>
      <c r="BJ685" s="23" t="s">
        <v>20</v>
      </c>
      <c r="BK685" s="23" t="s">
        <v>11</v>
      </c>
      <c r="BL685" s="23" t="s">
        <v>11</v>
      </c>
      <c r="BM685" s="23"/>
      <c r="BN685" s="23"/>
      <c r="BO685" s="24">
        <v>26.2</v>
      </c>
      <c r="BP685" s="24">
        <v>272.5</v>
      </c>
      <c r="BQ685" s="24">
        <v>0</v>
      </c>
      <c r="BR685" s="24">
        <v>226.4</v>
      </c>
      <c r="BS685" s="24">
        <v>201.3</v>
      </c>
      <c r="BT685" s="23"/>
      <c r="BU685" s="23"/>
      <c r="BV685" s="24">
        <v>18.489999999999998</v>
      </c>
      <c r="BW685" s="24">
        <v>0.24</v>
      </c>
      <c r="BX685" s="24">
        <v>0</v>
      </c>
      <c r="BY685" s="24">
        <v>0.11</v>
      </c>
      <c r="BZ685" s="27">
        <v>0.24</v>
      </c>
      <c r="CA685" s="27">
        <v>0.11</v>
      </c>
      <c r="CB685" s="25"/>
      <c r="CC685" s="25"/>
      <c r="CD685" s="28">
        <v>18.420000000000002</v>
      </c>
      <c r="CE685" s="28">
        <v>0.3</v>
      </c>
      <c r="CF685" s="28">
        <v>0</v>
      </c>
      <c r="CG685" s="28">
        <v>0.16</v>
      </c>
      <c r="CH685" s="28">
        <v>21.1</v>
      </c>
      <c r="CI685" s="28">
        <v>0.5</v>
      </c>
      <c r="CJ685" s="28">
        <v>0.5</v>
      </c>
      <c r="CK685" s="25"/>
      <c r="CL685" s="25"/>
      <c r="CM685" s="28">
        <v>0.52</v>
      </c>
      <c r="CN685" s="25"/>
      <c r="CO685" s="28">
        <v>0</v>
      </c>
      <c r="CP685" s="30" t="s">
        <v>5</v>
      </c>
      <c r="CQ685" s="8">
        <f t="shared" si="111"/>
        <v>10474.747474747473</v>
      </c>
      <c r="CR685" s="8">
        <f t="shared" si="112"/>
        <v>22</v>
      </c>
      <c r="CS685" s="8">
        <f t="shared" si="113"/>
        <v>2.5</v>
      </c>
      <c r="CT685" s="8">
        <f t="shared" si="114"/>
        <v>30</v>
      </c>
      <c r="CU685" s="8">
        <f t="shared" si="115"/>
        <v>200</v>
      </c>
      <c r="CV685" s="10">
        <f t="shared" si="116"/>
        <v>53955</v>
      </c>
      <c r="CW685" s="10">
        <f t="shared" si="119"/>
        <v>53.954999999999998</v>
      </c>
      <c r="CX685" s="8" t="str">
        <f t="shared" si="117"/>
        <v>No</v>
      </c>
      <c r="CY685" s="30" t="s">
        <v>11</v>
      </c>
      <c r="CZ685" s="30" t="s">
        <v>11</v>
      </c>
      <c r="DA685" s="31" t="s">
        <v>11</v>
      </c>
      <c r="DB685" s="31" t="s">
        <v>11</v>
      </c>
      <c r="DC685" s="8" t="str">
        <f t="shared" si="118"/>
        <v>No</v>
      </c>
      <c r="DD685" s="8" t="s">
        <v>11</v>
      </c>
      <c r="DE685" s="30" t="s">
        <v>11</v>
      </c>
      <c r="DF685" s="10">
        <f t="shared" si="120"/>
        <v>58.056899999999985</v>
      </c>
      <c r="DG685" s="9">
        <f>IF(S685&lt;Monitors!$H$4,(S685*Monitors!$I$4)+Monitors!$J$4,IF(S685&lt;Monitors!$H$5,(S685*Monitors!$I$5)+Monitors!$J$5,IF(S685&lt;Monitors!$H$6,(S685*Monitors!$I$6)+Monitors!$J$6,IF(S685&lt;Monitors!$H$7,(Monitors!$I$7*S685)+Monitors!$J$7,IF(S685&lt;Monitors!$H$8,(S685*Monitors!$I$8)+Monitors!$J$8,IF(S685&lt;Monitors!$H$9,(S685*Monitors!$I$9)+Monitors!$J$9,IF(S685&lt;Monitors!$H$10,(S685*Monitors!$I$10)+Monitors!$J$10,IF(S685&lt;Monitors!$H$11,(S685*Monitors!$I$11)+Monitors!$J$11,Monitors!$J$12))))))))</f>
        <v>37.9</v>
      </c>
      <c r="DH685" s="10">
        <f>$DF685-(Monitors!$B$4*'All Data'!$W685)</f>
        <v>45.343279999999986</v>
      </c>
      <c r="DI685" s="10">
        <f>IF($CX685="Yes",DH685-(Monitors!$E$4*(DG685+(Monitors!$B$4*'All Data'!$W685))),'All Data'!DH685)</f>
        <v>45.343279999999986</v>
      </c>
      <c r="DJ685" s="10">
        <f>IF(DD685="Yes",'All Data'!DI685-(DG685*Monitors!$C$4),'All Data'!DI685)</f>
        <v>45.343279999999986</v>
      </c>
      <c r="DK685" s="10">
        <f>IF($DE685="Yes",DJ685-(DG685*Monitors!$D$4),'All Data'!DJ685)</f>
        <v>45.343279999999986</v>
      </c>
      <c r="DL685" s="10">
        <f>IF($CZ685="Yes",DK685-Monitors!$C$7,'All Data'!DK685)</f>
        <v>45.343279999999986</v>
      </c>
      <c r="DM685" s="10">
        <f>IF($DA685="Yes",DL685-Monitors!$D$7,'All Data'!DL685)</f>
        <v>45.343279999999986</v>
      </c>
      <c r="DN685" s="10">
        <f>IF(DB685="Yes",DM685-((DG685+(W685*Monitors!$B$4))*Monitors!$F$4),'All Data'!DM685)</f>
        <v>45.343279999999986</v>
      </c>
      <c r="DO685" s="8" t="str">
        <f t="shared" si="121"/>
        <v>No</v>
      </c>
      <c r="DP685" s="10">
        <v>2.1582000000000003</v>
      </c>
      <c r="DQ685" s="10">
        <v>16.331799999999998</v>
      </c>
      <c r="DR685" s="10">
        <v>16.331799999999998</v>
      </c>
      <c r="DS685" s="9">
        <v>18.849310517355313</v>
      </c>
      <c r="DT685" s="9" t="s">
        <v>23</v>
      </c>
      <c r="DU685" s="14">
        <v>0</v>
      </c>
    </row>
    <row r="686" spans="1:125" ht="18" customHeight="1">
      <c r="A686" s="29">
        <v>685</v>
      </c>
      <c r="B686" s="29">
        <v>52</v>
      </c>
      <c r="C686" s="29">
        <v>1313</v>
      </c>
      <c r="D686" s="21">
        <v>41212</v>
      </c>
      <c r="E686" s="21">
        <v>41409</v>
      </c>
      <c r="F686" s="21">
        <v>41425</v>
      </c>
      <c r="G686" s="20" t="s">
        <v>4</v>
      </c>
      <c r="H686" s="20" t="s">
        <v>26</v>
      </c>
      <c r="I686" s="22">
        <v>6</v>
      </c>
      <c r="J686" s="20" t="s">
        <v>5</v>
      </c>
      <c r="K686" s="20" t="s">
        <v>26</v>
      </c>
      <c r="L686" s="20" t="s">
        <v>27</v>
      </c>
      <c r="M686" s="23" t="s">
        <v>27</v>
      </c>
      <c r="N686" s="23" t="s">
        <v>7</v>
      </c>
      <c r="O686" s="23" t="s">
        <v>26</v>
      </c>
      <c r="P686" s="24">
        <v>10.6</v>
      </c>
      <c r="Q686" s="24">
        <v>18.8</v>
      </c>
      <c r="R686" s="24">
        <v>21.5</v>
      </c>
      <c r="S686" s="24">
        <v>198.38</v>
      </c>
      <c r="T686" s="24">
        <v>1.78</v>
      </c>
      <c r="U686" s="24">
        <v>1080</v>
      </c>
      <c r="V686" s="24">
        <v>1920</v>
      </c>
      <c r="W686" s="24">
        <v>2.0739999999999998</v>
      </c>
      <c r="X686" s="23" t="s">
        <v>47</v>
      </c>
      <c r="Y686" s="23" t="s">
        <v>47</v>
      </c>
      <c r="Z686" s="24">
        <v>9565</v>
      </c>
      <c r="AA686" s="24">
        <v>60</v>
      </c>
      <c r="AB686" s="24">
        <v>170</v>
      </c>
      <c r="AC686" s="24">
        <v>160</v>
      </c>
      <c r="AD686" s="23" t="s">
        <v>28</v>
      </c>
      <c r="AE686" s="23" t="s">
        <v>23</v>
      </c>
      <c r="AF686" s="23" t="s">
        <v>11</v>
      </c>
      <c r="AG686" s="23"/>
      <c r="AH686" s="23"/>
      <c r="AI686" s="23" t="s">
        <v>12</v>
      </c>
      <c r="AJ686" s="23" t="s">
        <v>11</v>
      </c>
      <c r="AK686" s="23" t="s">
        <v>23</v>
      </c>
      <c r="AL686" s="23" t="s">
        <v>25</v>
      </c>
      <c r="AM686" s="23" t="s">
        <v>82</v>
      </c>
      <c r="AN686" s="23" t="s">
        <v>14</v>
      </c>
      <c r="AO686" s="23" t="s">
        <v>26</v>
      </c>
      <c r="AP686" s="23" t="s">
        <v>36</v>
      </c>
      <c r="AQ686" s="23" t="s">
        <v>26</v>
      </c>
      <c r="AR686" s="23"/>
      <c r="AS686" s="23" t="s">
        <v>25</v>
      </c>
      <c r="AT686" s="23" t="s">
        <v>82</v>
      </c>
      <c r="AU686" s="23" t="s">
        <v>14</v>
      </c>
      <c r="AV686" s="25" t="s">
        <v>26</v>
      </c>
      <c r="AW686" s="25" t="s">
        <v>26</v>
      </c>
      <c r="AX686" s="26">
        <v>21.5</v>
      </c>
      <c r="AY686" s="26">
        <v>198.38</v>
      </c>
      <c r="AZ686" s="25" t="s">
        <v>14</v>
      </c>
      <c r="BA686" s="25" t="s">
        <v>14</v>
      </c>
      <c r="BB686" s="23" t="s">
        <v>26</v>
      </c>
      <c r="BC686" s="23" t="s">
        <v>15</v>
      </c>
      <c r="BD686" s="23" t="s">
        <v>26</v>
      </c>
      <c r="BE686" s="23" t="s">
        <v>11</v>
      </c>
      <c r="BF686" s="23" t="s">
        <v>55</v>
      </c>
      <c r="BG686" s="23" t="s">
        <v>11</v>
      </c>
      <c r="BH686" s="23" t="s">
        <v>17</v>
      </c>
      <c r="BI686" s="23" t="s">
        <v>26</v>
      </c>
      <c r="BJ686" s="23"/>
      <c r="BK686" s="23" t="s">
        <v>11</v>
      </c>
      <c r="BL686" s="23" t="s">
        <v>11</v>
      </c>
      <c r="BM686" s="23" t="s">
        <v>11</v>
      </c>
      <c r="BN686" s="23"/>
      <c r="BO686" s="24">
        <v>13.5</v>
      </c>
      <c r="BP686" s="24">
        <v>274</v>
      </c>
      <c r="BQ686" s="24">
        <v>250</v>
      </c>
      <c r="BR686" s="24">
        <v>245</v>
      </c>
      <c r="BS686" s="24">
        <v>200</v>
      </c>
      <c r="BT686" s="23"/>
      <c r="BU686" s="23"/>
      <c r="BV686" s="24">
        <v>18.5</v>
      </c>
      <c r="BW686" s="24">
        <v>0.22</v>
      </c>
      <c r="BX686" s="23"/>
      <c r="BY686" s="24">
        <v>0.14000000000000001</v>
      </c>
      <c r="BZ686" s="27">
        <v>0.22</v>
      </c>
      <c r="CA686" s="27">
        <v>0.14000000000000001</v>
      </c>
      <c r="CB686" s="25"/>
      <c r="CC686" s="25"/>
      <c r="CD686" s="28">
        <v>18.600000000000001</v>
      </c>
      <c r="CE686" s="28">
        <v>0.23</v>
      </c>
      <c r="CF686" s="25"/>
      <c r="CG686" s="28">
        <v>0.15</v>
      </c>
      <c r="CH686" s="28">
        <v>21.1</v>
      </c>
      <c r="CI686" s="28">
        <v>0.5</v>
      </c>
      <c r="CJ686" s="28">
        <v>0.5</v>
      </c>
      <c r="CK686" s="28">
        <v>0</v>
      </c>
      <c r="CL686" s="28">
        <v>0</v>
      </c>
      <c r="CM686" s="28">
        <v>0.4</v>
      </c>
      <c r="CN686" s="25"/>
      <c r="CO686" s="28">
        <v>0</v>
      </c>
      <c r="CP686" s="30" t="s">
        <v>5</v>
      </c>
      <c r="CQ686" s="8">
        <f t="shared" si="111"/>
        <v>10454.682931747151</v>
      </c>
      <c r="CR686" s="8">
        <f t="shared" si="112"/>
        <v>22</v>
      </c>
      <c r="CS686" s="8">
        <f t="shared" si="113"/>
        <v>2.5</v>
      </c>
      <c r="CT686" s="8">
        <f t="shared" si="114"/>
        <v>30</v>
      </c>
      <c r="CU686" s="8">
        <f t="shared" si="115"/>
        <v>200</v>
      </c>
      <c r="CV686" s="10">
        <f t="shared" si="116"/>
        <v>54356.119999999995</v>
      </c>
      <c r="CW686" s="10">
        <f t="shared" si="119"/>
        <v>54.356119999999997</v>
      </c>
      <c r="CX686" s="8" t="str">
        <f t="shared" si="117"/>
        <v>No</v>
      </c>
      <c r="CY686" s="30" t="s">
        <v>11</v>
      </c>
      <c r="CZ686" s="30" t="s">
        <v>11</v>
      </c>
      <c r="DA686" s="31" t="s">
        <v>11</v>
      </c>
      <c r="DB686" s="31" t="s">
        <v>11</v>
      </c>
      <c r="DC686" s="8" t="str">
        <f t="shared" si="118"/>
        <v>No</v>
      </c>
      <c r="DD686" s="8" t="s">
        <v>11</v>
      </c>
      <c r="DE686" s="30" t="s">
        <v>11</v>
      </c>
      <c r="DF686" s="10">
        <f t="shared" si="120"/>
        <v>57.973679999999995</v>
      </c>
      <c r="DG686" s="9">
        <f>IF(S686&lt;Monitors!$H$4,(S686*Monitors!$I$4)+Monitors!$J$4,IF(S686&lt;Monitors!$H$5,(S686*Monitors!$I$5)+Monitors!$J$5,IF(S686&lt;Monitors!$H$6,(S686*Monitors!$I$6)+Monitors!$J$6,IF(S686&lt;Monitors!$H$7,(Monitors!$I$7*S686)+Monitors!$J$7,IF(S686&lt;Monitors!$H$8,(S686*Monitors!$I$8)+Monitors!$J$8,IF(S686&lt;Monitors!$H$9,(S686*Monitors!$I$9)+Monitors!$J$9,IF(S686&lt;Monitors!$H$10,(S686*Monitors!$I$10)+Monitors!$J$10,IF(S686&lt;Monitors!$H$11,(S686*Monitors!$I$11)+Monitors!$J$11,Monitors!$J$12))))))))</f>
        <v>37.918999999999997</v>
      </c>
      <c r="DH686" s="10">
        <f>$DF686-(Monitors!$B$4*'All Data'!$W686)</f>
        <v>45.260059999999996</v>
      </c>
      <c r="DI686" s="10">
        <f>IF($CX686="Yes",DH686-(Monitors!$E$4*(DG686+(Monitors!$B$4*'All Data'!$W686))),'All Data'!DH686)</f>
        <v>45.260059999999996</v>
      </c>
      <c r="DJ686" s="10">
        <f>IF(DD686="Yes",'All Data'!DI686-(DG686*Monitors!$C$4),'All Data'!DI686)</f>
        <v>45.260059999999996</v>
      </c>
      <c r="DK686" s="10">
        <f>IF($DE686="Yes",DJ686-(DG686*Monitors!$D$4),'All Data'!DJ686)</f>
        <v>45.260059999999996</v>
      </c>
      <c r="DL686" s="10">
        <f>IF($CZ686="Yes",DK686-Monitors!$C$7,'All Data'!DK686)</f>
        <v>45.260059999999996</v>
      </c>
      <c r="DM686" s="10">
        <f>IF($DA686="Yes",DL686-Monitors!$D$7,'All Data'!DL686)</f>
        <v>45.260059999999996</v>
      </c>
      <c r="DN686" s="10">
        <f>IF(DB686="Yes",DM686-((DG686+(W686*Monitors!$B$4))*Monitors!$F$4),'All Data'!DM686)</f>
        <v>45.260059999999996</v>
      </c>
      <c r="DO686" s="8" t="str">
        <f t="shared" si="121"/>
        <v>No</v>
      </c>
      <c r="DP686" s="10">
        <v>2.1742447999999999</v>
      </c>
      <c r="DQ686" s="10">
        <v>16.3257552</v>
      </c>
      <c r="DR686" s="10">
        <v>16.3257552</v>
      </c>
      <c r="DS686" s="9">
        <v>18.885063562375308</v>
      </c>
      <c r="DT686" s="9" t="s">
        <v>23</v>
      </c>
      <c r="DU686" s="14">
        <v>0</v>
      </c>
    </row>
    <row r="687" spans="1:125" ht="18" customHeight="1">
      <c r="A687" s="29">
        <v>686</v>
      </c>
      <c r="B687" s="29">
        <v>5</v>
      </c>
      <c r="C687" s="29">
        <v>470</v>
      </c>
      <c r="D687" s="21">
        <v>41327</v>
      </c>
      <c r="E687" s="21">
        <v>41299</v>
      </c>
      <c r="F687" s="21">
        <v>41304</v>
      </c>
      <c r="G687" s="20" t="s">
        <v>4</v>
      </c>
      <c r="H687" s="20"/>
      <c r="I687" s="22">
        <v>6</v>
      </c>
      <c r="J687" s="20" t="s">
        <v>5</v>
      </c>
      <c r="K687" s="20"/>
      <c r="L687" s="20" t="s">
        <v>6</v>
      </c>
      <c r="M687" s="23"/>
      <c r="N687" s="23" t="s">
        <v>7</v>
      </c>
      <c r="O687" s="23"/>
      <c r="P687" s="24">
        <v>118</v>
      </c>
      <c r="Q687" s="24">
        <v>209</v>
      </c>
      <c r="R687" s="24">
        <v>24</v>
      </c>
      <c r="S687" s="24">
        <v>246</v>
      </c>
      <c r="T687" s="24">
        <v>1.76</v>
      </c>
      <c r="U687" s="24">
        <v>1080</v>
      </c>
      <c r="V687" s="24">
        <v>1920</v>
      </c>
      <c r="W687" s="24">
        <v>2.0739999999999998</v>
      </c>
      <c r="X687" s="23" t="s">
        <v>47</v>
      </c>
      <c r="Y687" s="23" t="s">
        <v>47</v>
      </c>
      <c r="Z687" s="24">
        <v>8424</v>
      </c>
      <c r="AA687" s="24">
        <v>60</v>
      </c>
      <c r="AB687" s="24">
        <v>170</v>
      </c>
      <c r="AC687" s="24">
        <v>160</v>
      </c>
      <c r="AD687" s="23" t="s">
        <v>10</v>
      </c>
      <c r="AE687" s="23" t="s">
        <v>11</v>
      </c>
      <c r="AF687" s="23" t="s">
        <v>11</v>
      </c>
      <c r="AG687" s="23"/>
      <c r="AH687" s="23"/>
      <c r="AI687" s="23" t="s">
        <v>12</v>
      </c>
      <c r="AJ687" s="23" t="s">
        <v>11</v>
      </c>
      <c r="AK687" s="23" t="s">
        <v>11</v>
      </c>
      <c r="AL687" s="23" t="s">
        <v>76</v>
      </c>
      <c r="AM687" s="23"/>
      <c r="AN687" s="23" t="s">
        <v>59</v>
      </c>
      <c r="AO687" s="23" t="s">
        <v>60</v>
      </c>
      <c r="AP687" s="23" t="s">
        <v>14</v>
      </c>
      <c r="AQ687" s="23"/>
      <c r="AR687" s="23"/>
      <c r="AS687" s="23" t="s">
        <v>76</v>
      </c>
      <c r="AT687" s="23"/>
      <c r="AU687" s="23" t="s">
        <v>14</v>
      </c>
      <c r="AV687" s="25" t="s">
        <v>60</v>
      </c>
      <c r="AW687" s="25"/>
      <c r="AX687" s="26">
        <v>24</v>
      </c>
      <c r="AY687" s="26">
        <v>246</v>
      </c>
      <c r="AZ687" s="25" t="s">
        <v>59</v>
      </c>
      <c r="BA687" s="25" t="s">
        <v>14</v>
      </c>
      <c r="BB687" s="23"/>
      <c r="BC687" s="23" t="s">
        <v>15</v>
      </c>
      <c r="BD687" s="23"/>
      <c r="BE687" s="23" t="s">
        <v>11</v>
      </c>
      <c r="BF687" s="23" t="s">
        <v>77</v>
      </c>
      <c r="BG687" s="23" t="s">
        <v>11</v>
      </c>
      <c r="BH687" s="23" t="s">
        <v>17</v>
      </c>
      <c r="BI687" s="23"/>
      <c r="BJ687" s="23" t="s">
        <v>18</v>
      </c>
      <c r="BK687" s="23" t="s">
        <v>11</v>
      </c>
      <c r="BL687" s="23" t="s">
        <v>11</v>
      </c>
      <c r="BM687" s="23"/>
      <c r="BN687" s="23"/>
      <c r="BO687" s="24">
        <v>38.700000000000003</v>
      </c>
      <c r="BP687" s="24">
        <v>265.8</v>
      </c>
      <c r="BQ687" s="24">
        <v>300</v>
      </c>
      <c r="BR687" s="24">
        <v>257.39999999999998</v>
      </c>
      <c r="BS687" s="24">
        <v>201.9</v>
      </c>
      <c r="BT687" s="23"/>
      <c r="BU687" s="23"/>
      <c r="BV687" s="24">
        <v>18.510000000000002</v>
      </c>
      <c r="BW687" s="24">
        <v>0.28999999999999998</v>
      </c>
      <c r="BX687" s="23"/>
      <c r="BY687" s="24">
        <v>0.12</v>
      </c>
      <c r="BZ687" s="27">
        <v>0.28999999999999998</v>
      </c>
      <c r="CA687" s="27">
        <v>0.12</v>
      </c>
      <c r="CB687" s="25"/>
      <c r="CC687" s="25"/>
      <c r="CD687" s="28">
        <v>18.48</v>
      </c>
      <c r="CE687" s="28">
        <v>0.34</v>
      </c>
      <c r="CF687" s="25"/>
      <c r="CG687" s="28">
        <v>0.15</v>
      </c>
      <c r="CH687" s="28">
        <v>23.2</v>
      </c>
      <c r="CI687" s="28">
        <v>1.2</v>
      </c>
      <c r="CJ687" s="28">
        <v>0.5</v>
      </c>
      <c r="CK687" s="25"/>
      <c r="CL687" s="25"/>
      <c r="CM687" s="28">
        <v>0.52</v>
      </c>
      <c r="CN687" s="25"/>
      <c r="CO687" s="28">
        <v>0</v>
      </c>
      <c r="CP687" s="30" t="s">
        <v>5</v>
      </c>
      <c r="CQ687" s="8">
        <f t="shared" si="111"/>
        <v>8430.8943089430886</v>
      </c>
      <c r="CR687" s="8">
        <f t="shared" si="112"/>
        <v>26</v>
      </c>
      <c r="CS687" s="8">
        <f t="shared" si="113"/>
        <v>2.5</v>
      </c>
      <c r="CT687" s="8">
        <f t="shared" si="114"/>
        <v>30</v>
      </c>
      <c r="CU687" s="8">
        <f t="shared" si="115"/>
        <v>200</v>
      </c>
      <c r="CV687" s="10">
        <f t="shared" si="116"/>
        <v>65386.8</v>
      </c>
      <c r="CW687" s="10">
        <f t="shared" si="119"/>
        <v>65.386800000000008</v>
      </c>
      <c r="CX687" s="8" t="str">
        <f t="shared" si="117"/>
        <v>No</v>
      </c>
      <c r="CY687" s="30" t="s">
        <v>11</v>
      </c>
      <c r="CZ687" s="30" t="s">
        <v>11</v>
      </c>
      <c r="DA687" s="31" t="s">
        <v>11</v>
      </c>
      <c r="DB687" s="31" t="s">
        <v>11</v>
      </c>
      <c r="DC687" s="8" t="str">
        <f t="shared" si="118"/>
        <v>No</v>
      </c>
      <c r="DD687" s="8" t="s">
        <v>11</v>
      </c>
      <c r="DE687" s="30" t="s">
        <v>11</v>
      </c>
      <c r="DF687" s="10">
        <f t="shared" si="120"/>
        <v>58.402920000000009</v>
      </c>
      <c r="DG687" s="9">
        <f>IF(S687&lt;Monitors!$H$4,(S687*Monitors!$I$4)+Monitors!$J$4,IF(S687&lt;Monitors!$H$5,(S687*Monitors!$I$5)+Monitors!$J$5,IF(S687&lt;Monitors!$H$6,(S687*Monitors!$I$6)+Monitors!$J$6,IF(S687&lt;Monitors!$H$7,(Monitors!$I$7*S687)+Monitors!$J$7,IF(S687&lt;Monitors!$H$8,(S687*Monitors!$I$8)+Monitors!$J$8,IF(S687&lt;Monitors!$H$9,(S687*Monitors!$I$9)+Monitors!$J$9,IF(S687&lt;Monitors!$H$10,(S687*Monitors!$I$10)+Monitors!$J$10,IF(S687&lt;Monitors!$H$11,(S687*Monitors!$I$11)+Monitors!$J$11,Monitors!$J$12))))))))</f>
        <v>42.2</v>
      </c>
      <c r="DH687" s="10">
        <f>$DF687-(Monitors!$B$4*'All Data'!$W687)</f>
        <v>45.68930000000001</v>
      </c>
      <c r="DI687" s="10">
        <f>IF($CX687="Yes",DH687-(Monitors!$E$4*(DG687+(Monitors!$B$4*'All Data'!$W687))),'All Data'!DH687)</f>
        <v>45.68930000000001</v>
      </c>
      <c r="DJ687" s="10">
        <f>IF(DD687="Yes",'All Data'!DI687-(DG687*Monitors!$C$4),'All Data'!DI687)</f>
        <v>45.68930000000001</v>
      </c>
      <c r="DK687" s="10">
        <f>IF($DE687="Yes",DJ687-(DG687*Monitors!$D$4),'All Data'!DJ687)</f>
        <v>45.68930000000001</v>
      </c>
      <c r="DL687" s="10">
        <f>IF($CZ687="Yes",DK687-Monitors!$C$7,'All Data'!DK687)</f>
        <v>45.68930000000001</v>
      </c>
      <c r="DM687" s="10">
        <f>IF($DA687="Yes",DL687-Monitors!$D$7,'All Data'!DL687)</f>
        <v>45.68930000000001</v>
      </c>
      <c r="DN687" s="10">
        <f>IF(DB687="Yes",DM687-((DG687+(W687*Monitors!$B$4))*Monitors!$F$4),'All Data'!DM687)</f>
        <v>45.68930000000001</v>
      </c>
      <c r="DO687" s="8" t="str">
        <f t="shared" si="121"/>
        <v>No</v>
      </c>
      <c r="DP687" s="10">
        <v>2.6154720000000005</v>
      </c>
      <c r="DQ687" s="10">
        <v>15.894528000000001</v>
      </c>
      <c r="DR687" s="10">
        <v>15.894528000000001</v>
      </c>
      <c r="DS687" s="9">
        <v>23.344783884702462</v>
      </c>
      <c r="DT687" s="9" t="s">
        <v>23</v>
      </c>
      <c r="DU687" s="14">
        <v>0</v>
      </c>
    </row>
    <row r="688" spans="1:125" ht="18" customHeight="1">
      <c r="A688" s="29">
        <v>687</v>
      </c>
      <c r="B688" s="29">
        <v>38</v>
      </c>
      <c r="C688" s="29">
        <v>1112</v>
      </c>
      <c r="D688" s="21">
        <v>41315</v>
      </c>
      <c r="E688" s="21">
        <v>41302</v>
      </c>
      <c r="F688" s="21">
        <v>41312</v>
      </c>
      <c r="G688" s="20"/>
      <c r="H688" s="20"/>
      <c r="I688" s="22">
        <v>6</v>
      </c>
      <c r="J688" s="20" t="s">
        <v>5</v>
      </c>
      <c r="K688" s="20"/>
      <c r="L688" s="20" t="s">
        <v>6</v>
      </c>
      <c r="M688" s="23"/>
      <c r="N688" s="23" t="s">
        <v>7</v>
      </c>
      <c r="O688" s="23"/>
      <c r="P688" s="24">
        <v>11.8</v>
      </c>
      <c r="Q688" s="24">
        <v>20.9</v>
      </c>
      <c r="R688" s="24">
        <v>24</v>
      </c>
      <c r="S688" s="24">
        <v>246.6</v>
      </c>
      <c r="T688" s="24">
        <v>1.78</v>
      </c>
      <c r="U688" s="24">
        <v>1080</v>
      </c>
      <c r="V688" s="24">
        <v>1920</v>
      </c>
      <c r="W688" s="24">
        <v>2.0739999999999998</v>
      </c>
      <c r="X688" s="23" t="s">
        <v>47</v>
      </c>
      <c r="Y688" s="23" t="s">
        <v>47</v>
      </c>
      <c r="Z688" s="24">
        <v>8408</v>
      </c>
      <c r="AA688" s="24">
        <v>60</v>
      </c>
      <c r="AB688" s="24">
        <v>170</v>
      </c>
      <c r="AC688" s="24">
        <v>160</v>
      </c>
      <c r="AD688" s="23" t="s">
        <v>10</v>
      </c>
      <c r="AE688" s="23" t="s">
        <v>11</v>
      </c>
      <c r="AF688" s="23" t="s">
        <v>11</v>
      </c>
      <c r="AG688" s="23"/>
      <c r="AH688" s="23"/>
      <c r="AI688" s="23" t="s">
        <v>12</v>
      </c>
      <c r="AJ688" s="23" t="s">
        <v>23</v>
      </c>
      <c r="AK688" s="23" t="s">
        <v>23</v>
      </c>
      <c r="AL688" s="23" t="s">
        <v>51</v>
      </c>
      <c r="AM688" s="23"/>
      <c r="AN688" s="23" t="s">
        <v>14</v>
      </c>
      <c r="AO688" s="23"/>
      <c r="AP688" s="23" t="s">
        <v>14</v>
      </c>
      <c r="AQ688" s="23"/>
      <c r="AR688" s="23"/>
      <c r="AS688" s="23" t="s">
        <v>51</v>
      </c>
      <c r="AT688" s="23"/>
      <c r="AU688" s="23" t="s">
        <v>14</v>
      </c>
      <c r="AV688" s="25"/>
      <c r="AW688" s="25"/>
      <c r="AX688" s="26">
        <v>24</v>
      </c>
      <c r="AY688" s="26">
        <v>246.6</v>
      </c>
      <c r="AZ688" s="25" t="s">
        <v>14</v>
      </c>
      <c r="BA688" s="25" t="s">
        <v>14</v>
      </c>
      <c r="BB688" s="23"/>
      <c r="BC688" s="23" t="s">
        <v>15</v>
      </c>
      <c r="BD688" s="23"/>
      <c r="BE688" s="23" t="s">
        <v>11</v>
      </c>
      <c r="BF688" s="23" t="s">
        <v>422</v>
      </c>
      <c r="BG688" s="23" t="s">
        <v>11</v>
      </c>
      <c r="BH688" s="23" t="s">
        <v>17</v>
      </c>
      <c r="BI688" s="23"/>
      <c r="BJ688" s="23" t="s">
        <v>272</v>
      </c>
      <c r="BK688" s="23" t="s">
        <v>11</v>
      </c>
      <c r="BL688" s="23" t="s">
        <v>11</v>
      </c>
      <c r="BM688" s="23"/>
      <c r="BN688" s="23"/>
      <c r="BO688" s="24">
        <v>10.1</v>
      </c>
      <c r="BP688" s="24">
        <v>289</v>
      </c>
      <c r="BQ688" s="24">
        <v>250</v>
      </c>
      <c r="BR688" s="24">
        <v>286</v>
      </c>
      <c r="BS688" s="24">
        <v>200</v>
      </c>
      <c r="BT688" s="23"/>
      <c r="BU688" s="23"/>
      <c r="BV688" s="24">
        <v>18.52</v>
      </c>
      <c r="BW688" s="24">
        <v>0.26</v>
      </c>
      <c r="BX688" s="23"/>
      <c r="BY688" s="24">
        <v>0.18</v>
      </c>
      <c r="BZ688" s="27">
        <v>0.26</v>
      </c>
      <c r="CA688" s="27">
        <v>0.18</v>
      </c>
      <c r="CB688" s="25"/>
      <c r="CC688" s="25"/>
      <c r="CD688" s="28">
        <v>18.600000000000001</v>
      </c>
      <c r="CE688" s="28">
        <v>0.28000000000000003</v>
      </c>
      <c r="CF688" s="25"/>
      <c r="CG688" s="28">
        <v>0.23</v>
      </c>
      <c r="CH688" s="28">
        <v>23.2</v>
      </c>
      <c r="CI688" s="28">
        <v>0.5</v>
      </c>
      <c r="CJ688" s="28">
        <v>0.5</v>
      </c>
      <c r="CK688" s="25"/>
      <c r="CL688" s="25"/>
      <c r="CM688" s="28">
        <v>0.46</v>
      </c>
      <c r="CN688" s="25"/>
      <c r="CO688" s="28">
        <v>0</v>
      </c>
      <c r="CP688" s="30" t="s">
        <v>5</v>
      </c>
      <c r="CQ688" s="8">
        <f t="shared" si="111"/>
        <v>8410.3811841038114</v>
      </c>
      <c r="CR688" s="8">
        <f t="shared" si="112"/>
        <v>26</v>
      </c>
      <c r="CS688" s="8">
        <f t="shared" si="113"/>
        <v>2.5</v>
      </c>
      <c r="CT688" s="8">
        <f t="shared" si="114"/>
        <v>30</v>
      </c>
      <c r="CU688" s="8">
        <f t="shared" si="115"/>
        <v>200</v>
      </c>
      <c r="CV688" s="10">
        <f t="shared" si="116"/>
        <v>71267.399999999994</v>
      </c>
      <c r="CW688" s="10">
        <f t="shared" si="119"/>
        <v>71.267399999999995</v>
      </c>
      <c r="CX688" s="8" t="str">
        <f t="shared" si="117"/>
        <v>No</v>
      </c>
      <c r="CY688" s="30" t="s">
        <v>11</v>
      </c>
      <c r="CZ688" s="30" t="s">
        <v>11</v>
      </c>
      <c r="DA688" s="31" t="s">
        <v>11</v>
      </c>
      <c r="DB688" s="31" t="s">
        <v>11</v>
      </c>
      <c r="DC688" s="8" t="str">
        <f t="shared" si="118"/>
        <v>No</v>
      </c>
      <c r="DD688" s="8" t="s">
        <v>11</v>
      </c>
      <c r="DE688" s="30" t="s">
        <v>11</v>
      </c>
      <c r="DF688" s="10">
        <f t="shared" si="120"/>
        <v>58.262759999999986</v>
      </c>
      <c r="DG688" s="9">
        <f>IF(S688&lt;Monitors!$H$4,(S688*Monitors!$I$4)+Monitors!$J$4,IF(S688&lt;Monitors!$H$5,(S688*Monitors!$I$5)+Monitors!$J$5,IF(S688&lt;Monitors!$H$6,(S688*Monitors!$I$6)+Monitors!$J$6,IF(S688&lt;Monitors!$H$7,(Monitors!$I$7*S688)+Monitors!$J$7,IF(S688&lt;Monitors!$H$8,(S688*Monitors!$I$8)+Monitors!$J$8,IF(S688&lt;Monitors!$H$9,(S688*Monitors!$I$9)+Monitors!$J$9,IF(S688&lt;Monitors!$H$10,(S688*Monitors!$I$10)+Monitors!$J$10,IF(S688&lt;Monitors!$H$11,(S688*Monitors!$I$11)+Monitors!$J$11,Monitors!$J$12))))))))</f>
        <v>42.32</v>
      </c>
      <c r="DH688" s="10">
        <f>$DF688-(Monitors!$B$4*'All Data'!$W688)</f>
        <v>45.549139999999987</v>
      </c>
      <c r="DI688" s="10">
        <f>IF($CX688="Yes",DH688-(Monitors!$E$4*(DG688+(Monitors!$B$4*'All Data'!$W688))),'All Data'!DH688)</f>
        <v>45.549139999999987</v>
      </c>
      <c r="DJ688" s="10">
        <f>IF(DD688="Yes",'All Data'!DI688-(DG688*Monitors!$C$4),'All Data'!DI688)</f>
        <v>45.549139999999987</v>
      </c>
      <c r="DK688" s="10">
        <f>IF($DE688="Yes",DJ688-(DG688*Monitors!$D$4),'All Data'!DJ688)</f>
        <v>45.549139999999987</v>
      </c>
      <c r="DL688" s="10">
        <f>IF($CZ688="Yes",DK688-Monitors!$C$7,'All Data'!DK688)</f>
        <v>45.549139999999987</v>
      </c>
      <c r="DM688" s="10">
        <f>IF($DA688="Yes",DL688-Monitors!$D$7,'All Data'!DL688)</f>
        <v>45.549139999999987</v>
      </c>
      <c r="DN688" s="10">
        <f>IF(DB688="Yes",DM688-((DG688+(W688*Monitors!$B$4))*Monitors!$F$4),'All Data'!DM688)</f>
        <v>45.549139999999987</v>
      </c>
      <c r="DO688" s="8" t="str">
        <f t="shared" si="121"/>
        <v>No</v>
      </c>
      <c r="DP688" s="10">
        <v>2.8506960000000001</v>
      </c>
      <c r="DQ688" s="10">
        <v>15.669304</v>
      </c>
      <c r="DR688" s="10">
        <v>15.669304</v>
      </c>
      <c r="DS688" s="9">
        <v>23.400686490910132</v>
      </c>
      <c r="DT688" s="9" t="s">
        <v>23</v>
      </c>
      <c r="DU688" s="14">
        <v>0</v>
      </c>
    </row>
    <row r="689" spans="1:125" ht="18" customHeight="1">
      <c r="A689" s="29">
        <v>688</v>
      </c>
      <c r="B689" s="29">
        <v>38</v>
      </c>
      <c r="C689" s="29">
        <v>1129</v>
      </c>
      <c r="D689" s="21">
        <v>41948</v>
      </c>
      <c r="E689" s="21">
        <v>41961</v>
      </c>
      <c r="F689" s="21">
        <v>41967</v>
      </c>
      <c r="G689" s="20" t="s">
        <v>4</v>
      </c>
      <c r="H689" s="20"/>
      <c r="I689" s="22">
        <v>6</v>
      </c>
      <c r="J689" s="20" t="s">
        <v>5</v>
      </c>
      <c r="K689" s="20"/>
      <c r="L689" s="20" t="s">
        <v>6</v>
      </c>
      <c r="M689" s="23"/>
      <c r="N689" s="23" t="s">
        <v>7</v>
      </c>
      <c r="O689" s="23"/>
      <c r="P689" s="24">
        <v>11.5</v>
      </c>
      <c r="Q689" s="24">
        <v>20.5</v>
      </c>
      <c r="R689" s="24">
        <v>23.5</v>
      </c>
      <c r="S689" s="24">
        <v>236.9</v>
      </c>
      <c r="T689" s="24">
        <v>1.78</v>
      </c>
      <c r="U689" s="24">
        <v>1080</v>
      </c>
      <c r="V689" s="24">
        <v>1920</v>
      </c>
      <c r="W689" s="24">
        <v>2.0739999999999998</v>
      </c>
      <c r="X689" s="23" t="s">
        <v>47</v>
      </c>
      <c r="Y689" s="23" t="s">
        <v>47</v>
      </c>
      <c r="Z689" s="24">
        <v>8752</v>
      </c>
      <c r="AA689" s="24">
        <v>60</v>
      </c>
      <c r="AB689" s="24">
        <v>178</v>
      </c>
      <c r="AC689" s="24">
        <v>178</v>
      </c>
      <c r="AD689" s="23" t="s">
        <v>10</v>
      </c>
      <c r="AE689" s="23" t="s">
        <v>11</v>
      </c>
      <c r="AF689" s="23" t="s">
        <v>11</v>
      </c>
      <c r="AG689" s="23"/>
      <c r="AH689" s="23"/>
      <c r="AI689" s="23" t="s">
        <v>12</v>
      </c>
      <c r="AJ689" s="23" t="s">
        <v>23</v>
      </c>
      <c r="AK689" s="23" t="s">
        <v>23</v>
      </c>
      <c r="AL689" s="23" t="s">
        <v>114</v>
      </c>
      <c r="AM689" s="23"/>
      <c r="AN689" s="23" t="s">
        <v>14</v>
      </c>
      <c r="AO689" s="23"/>
      <c r="AP689" s="23" t="s">
        <v>14</v>
      </c>
      <c r="AQ689" s="23"/>
      <c r="AR689" s="23"/>
      <c r="AS689" s="23" t="s">
        <v>114</v>
      </c>
      <c r="AT689" s="23"/>
      <c r="AU689" s="23" t="s">
        <v>14</v>
      </c>
      <c r="AV689" s="25"/>
      <c r="AW689" s="25"/>
      <c r="AX689" s="26">
        <v>23.5</v>
      </c>
      <c r="AY689" s="26">
        <v>236.9</v>
      </c>
      <c r="AZ689" s="25" t="s">
        <v>14</v>
      </c>
      <c r="BA689" s="25" t="s">
        <v>14</v>
      </c>
      <c r="BB689" s="23"/>
      <c r="BC689" s="23" t="s">
        <v>15</v>
      </c>
      <c r="BD689" s="23"/>
      <c r="BE689" s="23" t="s">
        <v>11</v>
      </c>
      <c r="BF689" s="23" t="s">
        <v>80</v>
      </c>
      <c r="BG689" s="23" t="s">
        <v>11</v>
      </c>
      <c r="BH689" s="23" t="s">
        <v>17</v>
      </c>
      <c r="BI689" s="23"/>
      <c r="BJ689" s="23" t="s">
        <v>272</v>
      </c>
      <c r="BK689" s="23" t="s">
        <v>11</v>
      </c>
      <c r="BL689" s="23" t="s">
        <v>11</v>
      </c>
      <c r="BM689" s="23"/>
      <c r="BN689" s="23"/>
      <c r="BO689" s="24">
        <v>27.2</v>
      </c>
      <c r="BP689" s="24">
        <v>238.6</v>
      </c>
      <c r="BQ689" s="24">
        <v>250</v>
      </c>
      <c r="BR689" s="24">
        <v>237.3</v>
      </c>
      <c r="BS689" s="24">
        <v>202.3</v>
      </c>
      <c r="BT689" s="23"/>
      <c r="BU689" s="23"/>
      <c r="BV689" s="24">
        <v>18.52</v>
      </c>
      <c r="BW689" s="24">
        <v>0.14000000000000001</v>
      </c>
      <c r="BX689" s="23"/>
      <c r="BY689" s="24">
        <v>0.08</v>
      </c>
      <c r="BZ689" s="27">
        <v>0.14000000000000001</v>
      </c>
      <c r="CA689" s="27">
        <v>0.08</v>
      </c>
      <c r="CB689" s="25"/>
      <c r="CC689" s="25"/>
      <c r="CD689" s="28">
        <v>18.399999999999999</v>
      </c>
      <c r="CE689" s="28">
        <v>0.17</v>
      </c>
      <c r="CF689" s="25"/>
      <c r="CG689" s="28">
        <v>0.11</v>
      </c>
      <c r="CH689" s="28">
        <v>22.7</v>
      </c>
      <c r="CI689" s="28">
        <v>0.5</v>
      </c>
      <c r="CJ689" s="28">
        <v>0.5</v>
      </c>
      <c r="CK689" s="25"/>
      <c r="CL689" s="25"/>
      <c r="CM689" s="28">
        <v>0.46</v>
      </c>
      <c r="CN689" s="25"/>
      <c r="CO689" s="28">
        <v>0</v>
      </c>
      <c r="CP689" s="30" t="s">
        <v>5</v>
      </c>
      <c r="CQ689" s="8">
        <f t="shared" si="111"/>
        <v>8754.7488391726456</v>
      </c>
      <c r="CR689" s="8">
        <f t="shared" si="112"/>
        <v>24</v>
      </c>
      <c r="CS689" s="8">
        <f t="shared" si="113"/>
        <v>2.5</v>
      </c>
      <c r="CT689" s="8">
        <f t="shared" si="114"/>
        <v>30</v>
      </c>
      <c r="CU689" s="8">
        <f t="shared" si="115"/>
        <v>200</v>
      </c>
      <c r="CV689" s="10">
        <f t="shared" si="116"/>
        <v>56524.34</v>
      </c>
      <c r="CW689" s="10">
        <f t="shared" si="119"/>
        <v>56.524339999999995</v>
      </c>
      <c r="CX689" s="8" t="str">
        <f t="shared" si="117"/>
        <v>No</v>
      </c>
      <c r="CY689" s="30" t="s">
        <v>11</v>
      </c>
      <c r="CZ689" s="30" t="s">
        <v>11</v>
      </c>
      <c r="DA689" s="31" t="s">
        <v>11</v>
      </c>
      <c r="DB689" s="31" t="s">
        <v>11</v>
      </c>
      <c r="DC689" s="8" t="str">
        <f t="shared" si="118"/>
        <v>No</v>
      </c>
      <c r="DD689" s="8" t="s">
        <v>11</v>
      </c>
      <c r="DE689" s="30" t="s">
        <v>11</v>
      </c>
      <c r="DF689" s="10">
        <f t="shared" si="120"/>
        <v>57.579479999999997</v>
      </c>
      <c r="DG689" s="9">
        <f>IF(S689&lt;Monitors!$H$4,(S689*Monitors!$I$4)+Monitors!$J$4,IF(S689&lt;Monitors!$H$5,(S689*Monitors!$I$5)+Monitors!$J$5,IF(S689&lt;Monitors!$H$6,(S689*Monitors!$I$6)+Monitors!$J$6,IF(S689&lt;Monitors!$H$7,(Monitors!$I$7*S689)+Monitors!$J$7,IF(S689&lt;Monitors!$H$8,(S689*Monitors!$I$8)+Monitors!$J$8,IF(S689&lt;Monitors!$H$9,(S689*Monitors!$I$9)+Monitors!$J$9,IF(S689&lt;Monitors!$H$10,(S689*Monitors!$I$10)+Monitors!$J$10,IF(S689&lt;Monitors!$H$11,(S689*Monitors!$I$11)+Monitors!$J$11,Monitors!$J$12))))))))</f>
        <v>40.380000000000003</v>
      </c>
      <c r="DH689" s="10">
        <f>$DF689-(Monitors!$B$4*'All Data'!$W689)</f>
        <v>44.865859999999998</v>
      </c>
      <c r="DI689" s="10">
        <f>IF($CX689="Yes",DH689-(Monitors!$E$4*(DG689+(Monitors!$B$4*'All Data'!$W689))),'All Data'!DH689)</f>
        <v>44.865859999999998</v>
      </c>
      <c r="DJ689" s="10">
        <f>IF(DD689="Yes",'All Data'!DI689-(DG689*Monitors!$C$4),'All Data'!DI689)</f>
        <v>44.865859999999998</v>
      </c>
      <c r="DK689" s="10">
        <f>IF($DE689="Yes",DJ689-(DG689*Monitors!$D$4),'All Data'!DJ689)</f>
        <v>44.865859999999998</v>
      </c>
      <c r="DL689" s="10">
        <f>IF($CZ689="Yes",DK689-Monitors!$C$7,'All Data'!DK689)</f>
        <v>44.865859999999998</v>
      </c>
      <c r="DM689" s="10">
        <f>IF($DA689="Yes",DL689-Monitors!$D$7,'All Data'!DL689)</f>
        <v>44.865859999999998</v>
      </c>
      <c r="DN689" s="10">
        <f>IF(DB689="Yes",DM689-((DG689+(W689*Monitors!$B$4))*Monitors!$F$4),'All Data'!DM689)</f>
        <v>44.865859999999998</v>
      </c>
      <c r="DO689" s="8" t="str">
        <f t="shared" si="121"/>
        <v>No</v>
      </c>
      <c r="DP689" s="10">
        <v>2.2609736000000002</v>
      </c>
      <c r="DQ689" s="10">
        <v>16.2590264</v>
      </c>
      <c r="DR689" s="10">
        <v>16.2590264</v>
      </c>
      <c r="DS689" s="9">
        <v>22.495982645809793</v>
      </c>
      <c r="DT689" s="9" t="s">
        <v>23</v>
      </c>
      <c r="DU689" s="14">
        <v>0</v>
      </c>
    </row>
    <row r="690" spans="1:125" ht="18" customHeight="1">
      <c r="A690" s="29">
        <v>689</v>
      </c>
      <c r="B690" s="29">
        <v>47</v>
      </c>
      <c r="C690" s="29">
        <v>212</v>
      </c>
      <c r="D690" s="21">
        <v>41353</v>
      </c>
      <c r="E690" s="21">
        <v>41333</v>
      </c>
      <c r="F690" s="21">
        <v>41344</v>
      </c>
      <c r="G690" s="20"/>
      <c r="H690" s="20" t="s">
        <v>976</v>
      </c>
      <c r="I690" s="22">
        <v>6</v>
      </c>
      <c r="J690" s="20" t="s">
        <v>5</v>
      </c>
      <c r="K690" s="20"/>
      <c r="L690" s="20" t="s">
        <v>6</v>
      </c>
      <c r="M690" s="23"/>
      <c r="N690" s="23" t="s">
        <v>7</v>
      </c>
      <c r="O690" s="23"/>
      <c r="P690" s="24">
        <v>11.8</v>
      </c>
      <c r="Q690" s="24">
        <v>20.9</v>
      </c>
      <c r="R690" s="24">
        <v>24</v>
      </c>
      <c r="S690" s="24">
        <v>246.17</v>
      </c>
      <c r="T690" s="24">
        <v>1.78</v>
      </c>
      <c r="U690" s="24">
        <v>1920</v>
      </c>
      <c r="V690" s="24">
        <v>1080</v>
      </c>
      <c r="W690" s="24">
        <v>2.0739999999999998</v>
      </c>
      <c r="X690" s="23" t="s">
        <v>67</v>
      </c>
      <c r="Y690" s="23" t="s">
        <v>67</v>
      </c>
      <c r="Z690" s="24">
        <v>8424</v>
      </c>
      <c r="AA690" s="24">
        <v>60</v>
      </c>
      <c r="AB690" s="24">
        <v>170</v>
      </c>
      <c r="AC690" s="24">
        <v>160</v>
      </c>
      <c r="AD690" s="23" t="s">
        <v>10</v>
      </c>
      <c r="AE690" s="23" t="s">
        <v>11</v>
      </c>
      <c r="AF690" s="23" t="s">
        <v>11</v>
      </c>
      <c r="AG690" s="23"/>
      <c r="AH690" s="23"/>
      <c r="AI690" s="23" t="s">
        <v>12</v>
      </c>
      <c r="AJ690" s="23" t="s">
        <v>11</v>
      </c>
      <c r="AK690" s="23" t="s">
        <v>23</v>
      </c>
      <c r="AL690" s="23" t="s">
        <v>25</v>
      </c>
      <c r="AM690" s="23"/>
      <c r="AN690" s="23" t="s">
        <v>14</v>
      </c>
      <c r="AO690" s="23"/>
      <c r="AP690" s="23" t="s">
        <v>14</v>
      </c>
      <c r="AQ690" s="23"/>
      <c r="AR690" s="23"/>
      <c r="AS690" s="23" t="s">
        <v>25</v>
      </c>
      <c r="AT690" s="23"/>
      <c r="AU690" s="23" t="s">
        <v>14</v>
      </c>
      <c r="AV690" s="25"/>
      <c r="AW690" s="25"/>
      <c r="AX690" s="26">
        <v>24</v>
      </c>
      <c r="AY690" s="26">
        <v>246.17</v>
      </c>
      <c r="AZ690" s="25" t="s">
        <v>14</v>
      </c>
      <c r="BA690" s="25" t="s">
        <v>14</v>
      </c>
      <c r="BB690" s="23"/>
      <c r="BC690" s="23" t="s">
        <v>15</v>
      </c>
      <c r="BD690" s="23"/>
      <c r="BE690" s="23" t="s">
        <v>23</v>
      </c>
      <c r="BF690" s="23" t="s">
        <v>717</v>
      </c>
      <c r="BG690" s="23" t="s">
        <v>11</v>
      </c>
      <c r="BH690" s="23" t="s">
        <v>17</v>
      </c>
      <c r="BI690" s="23"/>
      <c r="BJ690" s="23"/>
      <c r="BK690" s="23" t="s">
        <v>11</v>
      </c>
      <c r="BL690" s="23" t="s">
        <v>11</v>
      </c>
      <c r="BM690" s="23"/>
      <c r="BN690" s="23"/>
      <c r="BO690" s="24">
        <v>3</v>
      </c>
      <c r="BP690" s="24">
        <v>287</v>
      </c>
      <c r="BQ690" s="24">
        <v>250</v>
      </c>
      <c r="BR690" s="24">
        <v>174.6</v>
      </c>
      <c r="BS690" s="24">
        <v>200</v>
      </c>
      <c r="BT690" s="23"/>
      <c r="BU690" s="23"/>
      <c r="BV690" s="24">
        <v>18.53</v>
      </c>
      <c r="BW690" s="24">
        <v>0.21</v>
      </c>
      <c r="BX690" s="23"/>
      <c r="BY690" s="24">
        <v>0.16</v>
      </c>
      <c r="BZ690" s="27">
        <v>0.21</v>
      </c>
      <c r="CA690" s="27">
        <v>0.16</v>
      </c>
      <c r="CB690" s="25"/>
      <c r="CC690" s="25"/>
      <c r="CD690" s="28">
        <v>18.53</v>
      </c>
      <c r="CE690" s="28">
        <v>0.22</v>
      </c>
      <c r="CF690" s="25"/>
      <c r="CG690" s="28">
        <v>0.16</v>
      </c>
      <c r="CH690" s="28">
        <v>23.2</v>
      </c>
      <c r="CI690" s="28">
        <v>0.5</v>
      </c>
      <c r="CJ690" s="28">
        <v>0.5</v>
      </c>
      <c r="CK690" s="25"/>
      <c r="CL690" s="25"/>
      <c r="CM690" s="28">
        <v>0.66</v>
      </c>
      <c r="CN690" s="25"/>
      <c r="CO690" s="28">
        <v>0</v>
      </c>
      <c r="CP690" s="30" t="s">
        <v>5</v>
      </c>
      <c r="CQ690" s="8">
        <f t="shared" si="111"/>
        <v>8425.0721046431318</v>
      </c>
      <c r="CR690" s="8">
        <f t="shared" si="112"/>
        <v>26</v>
      </c>
      <c r="CS690" s="8">
        <f t="shared" si="113"/>
        <v>2.5</v>
      </c>
      <c r="CT690" s="8">
        <f t="shared" si="114"/>
        <v>30</v>
      </c>
      <c r="CU690" s="8">
        <f t="shared" si="115"/>
        <v>200</v>
      </c>
      <c r="CV690" s="10">
        <f t="shared" si="116"/>
        <v>70650.789999999994</v>
      </c>
      <c r="CW690" s="10">
        <f t="shared" si="119"/>
        <v>70.650790000000001</v>
      </c>
      <c r="CX690" s="8" t="str">
        <f t="shared" si="117"/>
        <v>No</v>
      </c>
      <c r="CY690" s="30" t="s">
        <v>11</v>
      </c>
      <c r="CZ690" s="30" t="s">
        <v>11</v>
      </c>
      <c r="DA690" s="31" t="s">
        <v>11</v>
      </c>
      <c r="DB690" s="31" t="s">
        <v>11</v>
      </c>
      <c r="DC690" s="8" t="str">
        <f t="shared" si="118"/>
        <v>No</v>
      </c>
      <c r="DD690" s="8" t="s">
        <v>11</v>
      </c>
      <c r="DE690" s="30" t="s">
        <v>11</v>
      </c>
      <c r="DF690" s="10">
        <f t="shared" si="120"/>
        <v>58.008720000000004</v>
      </c>
      <c r="DG690" s="9">
        <f>IF(S690&lt;Monitors!$H$4,(S690*Monitors!$I$4)+Monitors!$J$4,IF(S690&lt;Monitors!$H$5,(S690*Monitors!$I$5)+Monitors!$J$5,IF(S690&lt;Monitors!$H$6,(S690*Monitors!$I$6)+Monitors!$J$6,IF(S690&lt;Monitors!$H$7,(Monitors!$I$7*S690)+Monitors!$J$7,IF(S690&lt;Monitors!$H$8,(S690*Monitors!$I$8)+Monitors!$J$8,IF(S690&lt;Monitors!$H$9,(S690*Monitors!$I$9)+Monitors!$J$9,IF(S690&lt;Monitors!$H$10,(S690*Monitors!$I$10)+Monitors!$J$10,IF(S690&lt;Monitors!$H$11,(S690*Monitors!$I$11)+Monitors!$J$11,Monitors!$J$12))))))))</f>
        <v>42.234000000000002</v>
      </c>
      <c r="DH690" s="10">
        <f>$DF690-(Monitors!$B$4*'All Data'!$W690)</f>
        <v>45.295100000000005</v>
      </c>
      <c r="DI690" s="10">
        <f>IF($CX690="Yes",DH690-(Monitors!$E$4*(DG690+(Monitors!$B$4*'All Data'!$W690))),'All Data'!DH690)</f>
        <v>45.295100000000005</v>
      </c>
      <c r="DJ690" s="10">
        <f>IF(DD690="Yes",'All Data'!DI690-(DG690*Monitors!$C$4),'All Data'!DI690)</f>
        <v>45.295100000000005</v>
      </c>
      <c r="DK690" s="10">
        <f>IF($DE690="Yes",DJ690-(DG690*Monitors!$D$4),'All Data'!DJ690)</f>
        <v>45.295100000000005</v>
      </c>
      <c r="DL690" s="10">
        <f>IF($CZ690="Yes",DK690-Monitors!$C$7,'All Data'!DK690)</f>
        <v>45.295100000000005</v>
      </c>
      <c r="DM690" s="10">
        <f>IF($DA690="Yes",DL690-Monitors!$D$7,'All Data'!DL690)</f>
        <v>45.295100000000005</v>
      </c>
      <c r="DN690" s="10">
        <f>IF(DB690="Yes",DM690-((DG690+(W690*Monitors!$B$4))*Monitors!$F$4),'All Data'!DM690)</f>
        <v>45.295100000000005</v>
      </c>
      <c r="DO690" s="8" t="str">
        <f t="shared" si="121"/>
        <v>No</v>
      </c>
      <c r="DP690" s="10">
        <v>2.8260315999999999</v>
      </c>
      <c r="DQ690" s="10">
        <v>15.703968400000001</v>
      </c>
      <c r="DR690" s="10">
        <v>15.703968400000001</v>
      </c>
      <c r="DS690" s="9">
        <v>23.360623751728141</v>
      </c>
      <c r="DT690" s="9" t="s">
        <v>23</v>
      </c>
      <c r="DU690" s="14">
        <v>0</v>
      </c>
    </row>
    <row r="691" spans="1:125" ht="18" customHeight="1">
      <c r="A691" s="29">
        <v>690</v>
      </c>
      <c r="B691" s="29">
        <v>16</v>
      </c>
      <c r="C691" s="29">
        <v>970</v>
      </c>
      <c r="D691" s="21">
        <v>41214</v>
      </c>
      <c r="E691" s="21">
        <v>41198</v>
      </c>
      <c r="F691" s="21">
        <v>41206</v>
      </c>
      <c r="G691" s="20" t="s">
        <v>4</v>
      </c>
      <c r="H691" s="20" t="s">
        <v>439</v>
      </c>
      <c r="I691" s="22">
        <v>6</v>
      </c>
      <c r="J691" s="20" t="s">
        <v>5</v>
      </c>
      <c r="K691" s="20"/>
      <c r="L691" s="20" t="s">
        <v>6</v>
      </c>
      <c r="M691" s="23"/>
      <c r="N691" s="23" t="s">
        <v>7</v>
      </c>
      <c r="O691" s="23"/>
      <c r="P691" s="24">
        <v>10.6</v>
      </c>
      <c r="Q691" s="24">
        <v>18.8</v>
      </c>
      <c r="R691" s="24">
        <v>21.5</v>
      </c>
      <c r="S691" s="24">
        <v>198.1</v>
      </c>
      <c r="T691" s="24">
        <v>1.78</v>
      </c>
      <c r="U691" s="24">
        <v>1080</v>
      </c>
      <c r="V691" s="24">
        <v>1920</v>
      </c>
      <c r="W691" s="24">
        <v>2.0739999999999998</v>
      </c>
      <c r="X691" s="23" t="s">
        <v>47</v>
      </c>
      <c r="Y691" s="23" t="s">
        <v>47</v>
      </c>
      <c r="Z691" s="24">
        <v>10469</v>
      </c>
      <c r="AA691" s="24">
        <v>60</v>
      </c>
      <c r="AB691" s="24">
        <v>170</v>
      </c>
      <c r="AC691" s="24">
        <v>170</v>
      </c>
      <c r="AD691" s="23" t="s">
        <v>237</v>
      </c>
      <c r="AE691" s="23" t="s">
        <v>23</v>
      </c>
      <c r="AF691" s="23"/>
      <c r="AG691" s="23"/>
      <c r="AH691" s="23"/>
      <c r="AI691" s="23" t="s">
        <v>12</v>
      </c>
      <c r="AJ691" s="23" t="s">
        <v>11</v>
      </c>
      <c r="AK691" s="23" t="s">
        <v>11</v>
      </c>
      <c r="AL691" s="23" t="s">
        <v>168</v>
      </c>
      <c r="AM691" s="23"/>
      <c r="AN691" s="23" t="s">
        <v>72</v>
      </c>
      <c r="AO691" s="23"/>
      <c r="AP691" s="23" t="s">
        <v>36</v>
      </c>
      <c r="AQ691" s="23"/>
      <c r="AR691" s="23"/>
      <c r="AS691" s="23" t="s">
        <v>168</v>
      </c>
      <c r="AT691" s="23"/>
      <c r="AU691" s="23" t="s">
        <v>83</v>
      </c>
      <c r="AV691" s="25"/>
      <c r="AW691" s="25"/>
      <c r="AX691" s="26">
        <v>21.5</v>
      </c>
      <c r="AY691" s="26">
        <v>198.1</v>
      </c>
      <c r="AZ691" s="25" t="s">
        <v>72</v>
      </c>
      <c r="BA691" s="25" t="s">
        <v>83</v>
      </c>
      <c r="BB691" s="23"/>
      <c r="BC691" s="23" t="s">
        <v>15</v>
      </c>
      <c r="BD691" s="23"/>
      <c r="BE691" s="23" t="s">
        <v>11</v>
      </c>
      <c r="BF691" s="23" t="s">
        <v>61</v>
      </c>
      <c r="BG691" s="23" t="s">
        <v>11</v>
      </c>
      <c r="BH691" s="23" t="s">
        <v>17</v>
      </c>
      <c r="BI691" s="23"/>
      <c r="BJ691" s="23"/>
      <c r="BK691" s="23" t="s">
        <v>23</v>
      </c>
      <c r="BL691" s="23" t="s">
        <v>11</v>
      </c>
      <c r="BM691" s="23"/>
      <c r="BN691" s="23"/>
      <c r="BO691" s="24">
        <v>200</v>
      </c>
      <c r="BP691" s="24">
        <v>257</v>
      </c>
      <c r="BQ691" s="24">
        <v>250</v>
      </c>
      <c r="BR691" s="24">
        <v>200</v>
      </c>
      <c r="BS691" s="24">
        <v>200</v>
      </c>
      <c r="BT691" s="23"/>
      <c r="BU691" s="23"/>
      <c r="BV691" s="24">
        <v>18.53</v>
      </c>
      <c r="BW691" s="24">
        <v>0.24</v>
      </c>
      <c r="BX691" s="23"/>
      <c r="BY691" s="24">
        <v>0.16</v>
      </c>
      <c r="BZ691" s="27">
        <v>0.24</v>
      </c>
      <c r="CA691" s="27">
        <v>0.16</v>
      </c>
      <c r="CB691" s="25"/>
      <c r="CC691" s="25"/>
      <c r="CD691" s="28">
        <v>18.53</v>
      </c>
      <c r="CE691" s="28">
        <v>0.42</v>
      </c>
      <c r="CF691" s="25"/>
      <c r="CG691" s="28">
        <v>0.27</v>
      </c>
      <c r="CH691" s="28">
        <v>21.1</v>
      </c>
      <c r="CI691" s="28">
        <v>0.5</v>
      </c>
      <c r="CJ691" s="28">
        <v>0.5</v>
      </c>
      <c r="CK691" s="25"/>
      <c r="CL691" s="25"/>
      <c r="CM691" s="28">
        <v>0.49</v>
      </c>
      <c r="CN691" s="25"/>
      <c r="CO691" s="28">
        <v>0</v>
      </c>
      <c r="CP691" s="30" t="s">
        <v>5</v>
      </c>
      <c r="CQ691" s="8">
        <f t="shared" si="111"/>
        <v>10469.459868753154</v>
      </c>
      <c r="CR691" s="8">
        <f t="shared" si="112"/>
        <v>22</v>
      </c>
      <c r="CS691" s="8">
        <f t="shared" si="113"/>
        <v>2.5</v>
      </c>
      <c r="CT691" s="8">
        <f t="shared" si="114"/>
        <v>30</v>
      </c>
      <c r="CU691" s="8">
        <f t="shared" si="115"/>
        <v>200</v>
      </c>
      <c r="CV691" s="10">
        <f t="shared" si="116"/>
        <v>50911.7</v>
      </c>
      <c r="CW691" s="10">
        <f t="shared" si="119"/>
        <v>50.911699999999996</v>
      </c>
      <c r="CX691" s="8" t="str">
        <f t="shared" si="117"/>
        <v>No</v>
      </c>
      <c r="CY691" s="30" t="s">
        <v>11</v>
      </c>
      <c r="CZ691" s="30" t="s">
        <v>11</v>
      </c>
      <c r="DA691" s="31" t="s">
        <v>11</v>
      </c>
      <c r="DB691" s="31" t="s">
        <v>11</v>
      </c>
      <c r="DC691" s="8" t="str">
        <f t="shared" si="118"/>
        <v>No</v>
      </c>
      <c r="DD691" s="8" t="s">
        <v>11</v>
      </c>
      <c r="DE691" s="30" t="s">
        <v>11</v>
      </c>
      <c r="DF691" s="10">
        <f t="shared" si="120"/>
        <v>58.179540000000003</v>
      </c>
      <c r="DG691" s="9">
        <f>IF(S691&lt;Monitors!$H$4,(S691*Monitors!$I$4)+Monitors!$J$4,IF(S691&lt;Monitors!$H$5,(S691*Monitors!$I$5)+Monitors!$J$5,IF(S691&lt;Monitors!$H$6,(S691*Monitors!$I$6)+Monitors!$J$6,IF(S691&lt;Monitors!$H$7,(Monitors!$I$7*S691)+Monitors!$J$7,IF(S691&lt;Monitors!$H$8,(S691*Monitors!$I$8)+Monitors!$J$8,IF(S691&lt;Monitors!$H$9,(S691*Monitors!$I$9)+Monitors!$J$9,IF(S691&lt;Monitors!$H$10,(S691*Monitors!$I$10)+Monitors!$J$10,IF(S691&lt;Monitors!$H$11,(S691*Monitors!$I$11)+Monitors!$J$11,Monitors!$J$12))))))))</f>
        <v>37.905000000000001</v>
      </c>
      <c r="DH691" s="10">
        <f>$DF691-(Monitors!$B$4*'All Data'!$W691)</f>
        <v>45.465920000000004</v>
      </c>
      <c r="DI691" s="10">
        <f>IF($CX691="Yes",DH691-(Monitors!$E$4*(DG691+(Monitors!$B$4*'All Data'!$W691))),'All Data'!DH691)</f>
        <v>45.465920000000004</v>
      </c>
      <c r="DJ691" s="10">
        <f>IF(DD691="Yes",'All Data'!DI691-(DG691*Monitors!$C$4),'All Data'!DI691)</f>
        <v>45.465920000000004</v>
      </c>
      <c r="DK691" s="10">
        <f>IF($DE691="Yes",DJ691-(DG691*Monitors!$D$4),'All Data'!DJ691)</f>
        <v>45.465920000000004</v>
      </c>
      <c r="DL691" s="10">
        <f>IF($CZ691="Yes",DK691-Monitors!$C$7,'All Data'!DK691)</f>
        <v>45.465920000000004</v>
      </c>
      <c r="DM691" s="10">
        <f>IF($DA691="Yes",DL691-Monitors!$D$7,'All Data'!DL691)</f>
        <v>45.465920000000004</v>
      </c>
      <c r="DN691" s="10">
        <f>IF(DB691="Yes",DM691-((DG691+(W691*Monitors!$B$4))*Monitors!$F$4),'All Data'!DM691)</f>
        <v>45.465920000000004</v>
      </c>
      <c r="DO691" s="8" t="str">
        <f t="shared" si="121"/>
        <v>No</v>
      </c>
      <c r="DP691" s="10">
        <v>2.0364680000000002</v>
      </c>
      <c r="DQ691" s="10">
        <v>16.493532000000002</v>
      </c>
      <c r="DR691" s="10">
        <v>16.493532000000002</v>
      </c>
      <c r="DS691" s="9">
        <v>18.858719441248546</v>
      </c>
      <c r="DT691" s="9" t="s">
        <v>23</v>
      </c>
      <c r="DU691" s="14">
        <v>0</v>
      </c>
    </row>
    <row r="692" spans="1:125" ht="18" customHeight="1">
      <c r="A692" s="29">
        <v>691</v>
      </c>
      <c r="B692" s="29">
        <v>47</v>
      </c>
      <c r="C692" s="29">
        <v>212</v>
      </c>
      <c r="D692" s="21">
        <v>41359</v>
      </c>
      <c r="E692" s="21">
        <v>41361</v>
      </c>
      <c r="F692" s="21">
        <v>41375</v>
      </c>
      <c r="G692" s="20" t="s">
        <v>4</v>
      </c>
      <c r="H692" s="20" t="s">
        <v>976</v>
      </c>
      <c r="I692" s="22">
        <v>6</v>
      </c>
      <c r="J692" s="20" t="s">
        <v>5</v>
      </c>
      <c r="K692" s="20"/>
      <c r="L692" s="20" t="s">
        <v>6</v>
      </c>
      <c r="M692" s="23"/>
      <c r="N692" s="23" t="s">
        <v>7</v>
      </c>
      <c r="O692" s="23"/>
      <c r="P692" s="24">
        <v>11.8</v>
      </c>
      <c r="Q692" s="24">
        <v>20.9</v>
      </c>
      <c r="R692" s="24">
        <v>24</v>
      </c>
      <c r="S692" s="24">
        <v>246.17</v>
      </c>
      <c r="T692" s="24">
        <v>1.78</v>
      </c>
      <c r="U692" s="24">
        <v>1920</v>
      </c>
      <c r="V692" s="24">
        <v>1080</v>
      </c>
      <c r="W692" s="24">
        <v>2.0739999999999998</v>
      </c>
      <c r="X692" s="23" t="s">
        <v>67</v>
      </c>
      <c r="Y692" s="23" t="s">
        <v>67</v>
      </c>
      <c r="Z692" s="24">
        <v>8424</v>
      </c>
      <c r="AA692" s="24">
        <v>60</v>
      </c>
      <c r="AB692" s="24">
        <v>170</v>
      </c>
      <c r="AC692" s="24">
        <v>160</v>
      </c>
      <c r="AD692" s="23" t="s">
        <v>10</v>
      </c>
      <c r="AE692" s="23" t="s">
        <v>11</v>
      </c>
      <c r="AF692" s="23" t="s">
        <v>11</v>
      </c>
      <c r="AG692" s="23"/>
      <c r="AH692" s="23"/>
      <c r="AI692" s="23" t="s">
        <v>12</v>
      </c>
      <c r="AJ692" s="23" t="s">
        <v>11</v>
      </c>
      <c r="AK692" s="23" t="s">
        <v>23</v>
      </c>
      <c r="AL692" s="23" t="s">
        <v>25</v>
      </c>
      <c r="AM692" s="23"/>
      <c r="AN692" s="23" t="s">
        <v>14</v>
      </c>
      <c r="AO692" s="23"/>
      <c r="AP692" s="23" t="s">
        <v>14</v>
      </c>
      <c r="AQ692" s="23"/>
      <c r="AR692" s="23"/>
      <c r="AS692" s="23" t="s">
        <v>25</v>
      </c>
      <c r="AT692" s="23"/>
      <c r="AU692" s="23" t="s">
        <v>14</v>
      </c>
      <c r="AV692" s="25"/>
      <c r="AW692" s="25"/>
      <c r="AX692" s="26">
        <v>24</v>
      </c>
      <c r="AY692" s="26">
        <v>246.17</v>
      </c>
      <c r="AZ692" s="25" t="s">
        <v>14</v>
      </c>
      <c r="BA692" s="25" t="s">
        <v>14</v>
      </c>
      <c r="BB692" s="23"/>
      <c r="BC692" s="23" t="s">
        <v>15</v>
      </c>
      <c r="BD692" s="23"/>
      <c r="BE692" s="23" t="s">
        <v>23</v>
      </c>
      <c r="BF692" s="23" t="s">
        <v>717</v>
      </c>
      <c r="BG692" s="23" t="s">
        <v>11</v>
      </c>
      <c r="BH692" s="23" t="s">
        <v>17</v>
      </c>
      <c r="BI692" s="23"/>
      <c r="BJ692" s="23"/>
      <c r="BK692" s="23" t="s">
        <v>11</v>
      </c>
      <c r="BL692" s="23" t="s">
        <v>11</v>
      </c>
      <c r="BM692" s="23"/>
      <c r="BN692" s="23"/>
      <c r="BO692" s="24">
        <v>13</v>
      </c>
      <c r="BP692" s="24">
        <v>269.8</v>
      </c>
      <c r="BQ692" s="24">
        <v>250</v>
      </c>
      <c r="BR692" s="24">
        <v>248</v>
      </c>
      <c r="BS692" s="24">
        <v>200</v>
      </c>
      <c r="BT692" s="23"/>
      <c r="BU692" s="23"/>
      <c r="BV692" s="24">
        <v>18.54</v>
      </c>
      <c r="BW692" s="24">
        <v>0.28999999999999998</v>
      </c>
      <c r="BX692" s="23"/>
      <c r="BY692" s="24">
        <v>0.13</v>
      </c>
      <c r="BZ692" s="27">
        <v>0.28999999999999998</v>
      </c>
      <c r="CA692" s="27">
        <v>0.13</v>
      </c>
      <c r="CB692" s="25"/>
      <c r="CC692" s="25"/>
      <c r="CD692" s="28">
        <v>18.36</v>
      </c>
      <c r="CE692" s="28">
        <v>0.33</v>
      </c>
      <c r="CF692" s="25"/>
      <c r="CG692" s="28">
        <v>0.17</v>
      </c>
      <c r="CH692" s="28">
        <v>23.2</v>
      </c>
      <c r="CI692" s="28">
        <v>0.5</v>
      </c>
      <c r="CJ692" s="28">
        <v>0.5</v>
      </c>
      <c r="CK692" s="25"/>
      <c r="CL692" s="25"/>
      <c r="CM692" s="28">
        <v>0.44</v>
      </c>
      <c r="CN692" s="25"/>
      <c r="CO692" s="28">
        <v>0</v>
      </c>
      <c r="CP692" s="30" t="s">
        <v>5</v>
      </c>
      <c r="CQ692" s="8">
        <f t="shared" si="111"/>
        <v>8425.0721046431318</v>
      </c>
      <c r="CR692" s="8">
        <f t="shared" si="112"/>
        <v>26</v>
      </c>
      <c r="CS692" s="8">
        <f t="shared" si="113"/>
        <v>2.5</v>
      </c>
      <c r="CT692" s="8">
        <f t="shared" si="114"/>
        <v>30</v>
      </c>
      <c r="CU692" s="8">
        <f t="shared" si="115"/>
        <v>200</v>
      </c>
      <c r="CV692" s="10">
        <f t="shared" si="116"/>
        <v>66416.665999999997</v>
      </c>
      <c r="CW692" s="10">
        <f t="shared" si="119"/>
        <v>66.416665999999992</v>
      </c>
      <c r="CX692" s="8" t="str">
        <f t="shared" si="117"/>
        <v>No</v>
      </c>
      <c r="CY692" s="30" t="s">
        <v>11</v>
      </c>
      <c r="CZ692" s="30" t="s">
        <v>11</v>
      </c>
      <c r="DA692" s="31" t="s">
        <v>11</v>
      </c>
      <c r="DB692" s="31" t="s">
        <v>11</v>
      </c>
      <c r="DC692" s="8" t="str">
        <f t="shared" si="118"/>
        <v>No</v>
      </c>
      <c r="DD692" s="8" t="s">
        <v>11</v>
      </c>
      <c r="DE692" s="30" t="s">
        <v>11</v>
      </c>
      <c r="DF692" s="10">
        <f t="shared" si="120"/>
        <v>58.494899999999994</v>
      </c>
      <c r="DG692" s="9">
        <f>IF(S692&lt;Monitors!$H$4,(S692*Monitors!$I$4)+Monitors!$J$4,IF(S692&lt;Monitors!$H$5,(S692*Monitors!$I$5)+Monitors!$J$5,IF(S692&lt;Monitors!$H$6,(S692*Monitors!$I$6)+Monitors!$J$6,IF(S692&lt;Monitors!$H$7,(Monitors!$I$7*S692)+Monitors!$J$7,IF(S692&lt;Monitors!$H$8,(S692*Monitors!$I$8)+Monitors!$J$8,IF(S692&lt;Monitors!$H$9,(S692*Monitors!$I$9)+Monitors!$J$9,IF(S692&lt;Monitors!$H$10,(S692*Monitors!$I$10)+Monitors!$J$10,IF(S692&lt;Monitors!$H$11,(S692*Monitors!$I$11)+Monitors!$J$11,Monitors!$J$12))))))))</f>
        <v>42.234000000000002</v>
      </c>
      <c r="DH692" s="10">
        <f>$DF692-(Monitors!$B$4*'All Data'!$W692)</f>
        <v>45.781279999999995</v>
      </c>
      <c r="DI692" s="10">
        <f>IF($CX692="Yes",DH692-(Monitors!$E$4*(DG692+(Monitors!$B$4*'All Data'!$W692))),'All Data'!DH692)</f>
        <v>45.781279999999995</v>
      </c>
      <c r="DJ692" s="10">
        <f>IF(DD692="Yes",'All Data'!DI692-(DG692*Monitors!$C$4),'All Data'!DI692)</f>
        <v>45.781279999999995</v>
      </c>
      <c r="DK692" s="10">
        <f>IF($DE692="Yes",DJ692-(DG692*Monitors!$D$4),'All Data'!DJ692)</f>
        <v>45.781279999999995</v>
      </c>
      <c r="DL692" s="10">
        <f>IF($CZ692="Yes",DK692-Monitors!$C$7,'All Data'!DK692)</f>
        <v>45.781279999999995</v>
      </c>
      <c r="DM692" s="10">
        <f>IF($DA692="Yes",DL692-Monitors!$D$7,'All Data'!DL692)</f>
        <v>45.781279999999995</v>
      </c>
      <c r="DN692" s="10">
        <f>IF(DB692="Yes",DM692-((DG692+(W692*Monitors!$B$4))*Monitors!$F$4),'All Data'!DM692)</f>
        <v>45.781279999999995</v>
      </c>
      <c r="DO692" s="8" t="str">
        <f t="shared" si="121"/>
        <v>No</v>
      </c>
      <c r="DP692" s="10">
        <v>2.6566666400000001</v>
      </c>
      <c r="DQ692" s="10">
        <v>15.883333359999998</v>
      </c>
      <c r="DR692" s="10">
        <v>15.883333359999998</v>
      </c>
      <c r="DS692" s="9">
        <v>23.360623751728141</v>
      </c>
      <c r="DT692" s="9" t="s">
        <v>23</v>
      </c>
      <c r="DU692" s="14">
        <v>0</v>
      </c>
    </row>
    <row r="693" spans="1:125" ht="18" customHeight="1">
      <c r="A693" s="29">
        <v>692</v>
      </c>
      <c r="B693" s="29">
        <v>38</v>
      </c>
      <c r="C693" s="29">
        <v>1120</v>
      </c>
      <c r="D693" s="21">
        <v>41315</v>
      </c>
      <c r="E693" s="21">
        <v>41302</v>
      </c>
      <c r="F693" s="21">
        <v>41312</v>
      </c>
      <c r="G693" s="20"/>
      <c r="H693" s="20"/>
      <c r="I693" s="22">
        <v>6</v>
      </c>
      <c r="J693" s="20" t="s">
        <v>5</v>
      </c>
      <c r="K693" s="20"/>
      <c r="L693" s="20" t="s">
        <v>6</v>
      </c>
      <c r="M693" s="23"/>
      <c r="N693" s="23" t="s">
        <v>7</v>
      </c>
      <c r="O693" s="23"/>
      <c r="P693" s="24">
        <v>11.6</v>
      </c>
      <c r="Q693" s="24">
        <v>20.6</v>
      </c>
      <c r="R693" s="24">
        <v>23.6</v>
      </c>
      <c r="S693" s="24">
        <v>237.8</v>
      </c>
      <c r="T693" s="24">
        <v>1.78</v>
      </c>
      <c r="U693" s="24">
        <v>1080</v>
      </c>
      <c r="V693" s="24">
        <v>1920</v>
      </c>
      <c r="W693" s="24">
        <v>2.0739999999999998</v>
      </c>
      <c r="X693" s="23" t="s">
        <v>47</v>
      </c>
      <c r="Y693" s="23" t="s">
        <v>47</v>
      </c>
      <c r="Z693" s="24">
        <v>8720</v>
      </c>
      <c r="AA693" s="24">
        <v>60</v>
      </c>
      <c r="AB693" s="24">
        <v>170</v>
      </c>
      <c r="AC693" s="24">
        <v>160</v>
      </c>
      <c r="AD693" s="23" t="s">
        <v>10</v>
      </c>
      <c r="AE693" s="23" t="s">
        <v>11</v>
      </c>
      <c r="AF693" s="23" t="s">
        <v>11</v>
      </c>
      <c r="AG693" s="23"/>
      <c r="AH693" s="23"/>
      <c r="AI693" s="23" t="s">
        <v>12</v>
      </c>
      <c r="AJ693" s="23" t="s">
        <v>23</v>
      </c>
      <c r="AK693" s="23" t="s">
        <v>23</v>
      </c>
      <c r="AL693" s="23" t="s">
        <v>114</v>
      </c>
      <c r="AM693" s="23"/>
      <c r="AN693" s="23" t="s">
        <v>14</v>
      </c>
      <c r="AO693" s="23"/>
      <c r="AP693" s="23" t="s">
        <v>14</v>
      </c>
      <c r="AQ693" s="23"/>
      <c r="AR693" s="23"/>
      <c r="AS693" s="23" t="s">
        <v>114</v>
      </c>
      <c r="AT693" s="23"/>
      <c r="AU693" s="23" t="s">
        <v>14</v>
      </c>
      <c r="AV693" s="25"/>
      <c r="AW693" s="25"/>
      <c r="AX693" s="26">
        <v>23.6</v>
      </c>
      <c r="AY693" s="26">
        <v>237.8</v>
      </c>
      <c r="AZ693" s="25" t="s">
        <v>14</v>
      </c>
      <c r="BA693" s="25" t="s">
        <v>14</v>
      </c>
      <c r="BB693" s="23"/>
      <c r="BC693" s="23" t="s">
        <v>15</v>
      </c>
      <c r="BD693" s="23"/>
      <c r="BE693" s="23" t="s">
        <v>11</v>
      </c>
      <c r="BF693" s="23" t="s">
        <v>951</v>
      </c>
      <c r="BG693" s="23" t="s">
        <v>11</v>
      </c>
      <c r="BH693" s="23" t="s">
        <v>17</v>
      </c>
      <c r="BI693" s="23"/>
      <c r="BJ693" s="23" t="s">
        <v>272</v>
      </c>
      <c r="BK693" s="23" t="s">
        <v>11</v>
      </c>
      <c r="BL693" s="23" t="s">
        <v>11</v>
      </c>
      <c r="BM693" s="23"/>
      <c r="BN693" s="23"/>
      <c r="BO693" s="24">
        <v>24.9</v>
      </c>
      <c r="BP693" s="24">
        <v>324.7</v>
      </c>
      <c r="BQ693" s="24">
        <v>300</v>
      </c>
      <c r="BR693" s="24">
        <v>320.39999999999998</v>
      </c>
      <c r="BS693" s="24">
        <v>200</v>
      </c>
      <c r="BT693" s="23"/>
      <c r="BU693" s="23"/>
      <c r="BV693" s="24">
        <v>18.54</v>
      </c>
      <c r="BW693" s="24">
        <v>0.19</v>
      </c>
      <c r="BX693" s="23"/>
      <c r="BY693" s="24">
        <v>0.17</v>
      </c>
      <c r="BZ693" s="27">
        <v>0.19</v>
      </c>
      <c r="CA693" s="27">
        <v>0.17</v>
      </c>
      <c r="CB693" s="25"/>
      <c r="CC693" s="25"/>
      <c r="CD693" s="28">
        <v>18.75</v>
      </c>
      <c r="CE693" s="28">
        <v>0.23</v>
      </c>
      <c r="CF693" s="25"/>
      <c r="CG693" s="28">
        <v>0.21</v>
      </c>
      <c r="CH693" s="28">
        <v>22.7</v>
      </c>
      <c r="CI693" s="28">
        <v>0.5</v>
      </c>
      <c r="CJ693" s="28">
        <v>0.5</v>
      </c>
      <c r="CK693" s="25"/>
      <c r="CL693" s="25"/>
      <c r="CM693" s="28">
        <v>0.42</v>
      </c>
      <c r="CN693" s="25"/>
      <c r="CO693" s="28">
        <v>0</v>
      </c>
      <c r="CP693" s="30" t="s">
        <v>5</v>
      </c>
      <c r="CQ693" s="8">
        <f t="shared" si="111"/>
        <v>8721.6148023549194</v>
      </c>
      <c r="CR693" s="8">
        <f t="shared" si="112"/>
        <v>24</v>
      </c>
      <c r="CS693" s="8">
        <f t="shared" si="113"/>
        <v>2.5</v>
      </c>
      <c r="CT693" s="8">
        <f t="shared" si="114"/>
        <v>30</v>
      </c>
      <c r="CU693" s="8">
        <f t="shared" si="115"/>
        <v>300</v>
      </c>
      <c r="CV693" s="10">
        <f t="shared" si="116"/>
        <v>77213.66</v>
      </c>
      <c r="CW693" s="10">
        <f t="shared" si="119"/>
        <v>77.213660000000004</v>
      </c>
      <c r="CX693" s="8" t="str">
        <f t="shared" si="117"/>
        <v>No</v>
      </c>
      <c r="CY693" s="30" t="s">
        <v>11</v>
      </c>
      <c r="CZ693" s="30" t="s">
        <v>11</v>
      </c>
      <c r="DA693" s="31" t="s">
        <v>11</v>
      </c>
      <c r="DB693" s="31" t="s">
        <v>11</v>
      </c>
      <c r="DC693" s="8" t="str">
        <f t="shared" si="118"/>
        <v>No</v>
      </c>
      <c r="DD693" s="8" t="s">
        <v>11</v>
      </c>
      <c r="DE693" s="30" t="s">
        <v>11</v>
      </c>
      <c r="DF693" s="10">
        <f t="shared" si="120"/>
        <v>57.925499999999992</v>
      </c>
      <c r="DG693" s="9">
        <f>IF(S693&lt;Monitors!$H$4,(S693*Monitors!$I$4)+Monitors!$J$4,IF(S693&lt;Monitors!$H$5,(S693*Monitors!$I$5)+Monitors!$J$5,IF(S693&lt;Monitors!$H$6,(S693*Monitors!$I$6)+Monitors!$J$6,IF(S693&lt;Monitors!$H$7,(Monitors!$I$7*S693)+Monitors!$J$7,IF(S693&lt;Monitors!$H$8,(S693*Monitors!$I$8)+Monitors!$J$8,IF(S693&lt;Monitors!$H$9,(S693*Monitors!$I$9)+Monitors!$J$9,IF(S693&lt;Monitors!$H$10,(S693*Monitors!$I$10)+Monitors!$J$10,IF(S693&lt;Monitors!$H$11,(S693*Monitors!$I$11)+Monitors!$J$11,Monitors!$J$12))))))))</f>
        <v>40.56</v>
      </c>
      <c r="DH693" s="10">
        <f>$DF693-(Monitors!$B$4*'All Data'!$W693)</f>
        <v>45.211879999999994</v>
      </c>
      <c r="DI693" s="10">
        <f>IF($CX693="Yes",DH693-(Monitors!$E$4*(DG693+(Monitors!$B$4*'All Data'!$W693))),'All Data'!DH693)</f>
        <v>45.211879999999994</v>
      </c>
      <c r="DJ693" s="10">
        <f>IF(DD693="Yes",'All Data'!DI693-(DG693*Monitors!$C$4),'All Data'!DI693)</f>
        <v>45.211879999999994</v>
      </c>
      <c r="DK693" s="10">
        <f>IF($DE693="Yes",DJ693-(DG693*Monitors!$D$4),'All Data'!DJ693)</f>
        <v>45.211879999999994</v>
      </c>
      <c r="DL693" s="10">
        <f>IF($CZ693="Yes",DK693-Monitors!$C$7,'All Data'!DK693)</f>
        <v>45.211879999999994</v>
      </c>
      <c r="DM693" s="10">
        <f>IF($DA693="Yes",DL693-Monitors!$D$7,'All Data'!DL693)</f>
        <v>45.211879999999994</v>
      </c>
      <c r="DN693" s="10">
        <f>IF(DB693="Yes",DM693-((DG693+(W693*Monitors!$B$4))*Monitors!$F$4),'All Data'!DM693)</f>
        <v>45.211879999999994</v>
      </c>
      <c r="DO693" s="8" t="str">
        <f t="shared" si="121"/>
        <v>No</v>
      </c>
      <c r="DP693" s="10">
        <v>3.0885464000000002</v>
      </c>
      <c r="DQ693" s="10">
        <v>15.451453599999999</v>
      </c>
      <c r="DR693" s="10">
        <v>15.451453599999999</v>
      </c>
      <c r="DS693" s="9">
        <v>22.580007820069131</v>
      </c>
      <c r="DT693" s="9" t="s">
        <v>23</v>
      </c>
      <c r="DU693" s="14">
        <v>0</v>
      </c>
    </row>
    <row r="694" spans="1:125" ht="18" customHeight="1">
      <c r="A694" s="29">
        <v>693</v>
      </c>
      <c r="B694" s="29">
        <v>24</v>
      </c>
      <c r="C694" s="29">
        <v>229</v>
      </c>
      <c r="D694" s="21">
        <v>41445</v>
      </c>
      <c r="E694" s="21">
        <v>41429</v>
      </c>
      <c r="F694" s="21">
        <v>41435</v>
      </c>
      <c r="G694" s="20" t="s">
        <v>4</v>
      </c>
      <c r="H694" s="20"/>
      <c r="I694" s="22">
        <v>6</v>
      </c>
      <c r="J694" s="20" t="s">
        <v>5</v>
      </c>
      <c r="K694" s="20"/>
      <c r="L694" s="20" t="s">
        <v>6</v>
      </c>
      <c r="M694" s="23"/>
      <c r="N694" s="23" t="s">
        <v>7</v>
      </c>
      <c r="O694" s="23"/>
      <c r="P694" s="24">
        <v>11.7</v>
      </c>
      <c r="Q694" s="24">
        <v>20.7</v>
      </c>
      <c r="R694" s="24">
        <v>23.8</v>
      </c>
      <c r="S694" s="24">
        <v>242.2</v>
      </c>
      <c r="T694" s="24">
        <v>1.78</v>
      </c>
      <c r="U694" s="24">
        <v>1080</v>
      </c>
      <c r="V694" s="24">
        <v>1920</v>
      </c>
      <c r="W694" s="24">
        <v>2.0739999999999998</v>
      </c>
      <c r="X694" s="23" t="s">
        <v>47</v>
      </c>
      <c r="Y694" s="23" t="s">
        <v>47</v>
      </c>
      <c r="Z694" s="24">
        <v>8562</v>
      </c>
      <c r="AA694" s="24">
        <v>60</v>
      </c>
      <c r="AB694" s="24">
        <v>178</v>
      </c>
      <c r="AC694" s="24">
        <v>178</v>
      </c>
      <c r="AD694" s="23" t="s">
        <v>10</v>
      </c>
      <c r="AE694" s="23" t="s">
        <v>11</v>
      </c>
      <c r="AF694" s="23" t="s">
        <v>11</v>
      </c>
      <c r="AG694" s="23"/>
      <c r="AH694" s="23"/>
      <c r="AI694" s="23" t="s">
        <v>12</v>
      </c>
      <c r="AJ694" s="23" t="s">
        <v>23</v>
      </c>
      <c r="AK694" s="23" t="s">
        <v>11</v>
      </c>
      <c r="AL694" s="23" t="s">
        <v>13</v>
      </c>
      <c r="AM694" s="23"/>
      <c r="AN694" s="23" t="s">
        <v>14</v>
      </c>
      <c r="AO694" s="23"/>
      <c r="AP694" s="23" t="s">
        <v>14</v>
      </c>
      <c r="AQ694" s="23"/>
      <c r="AR694" s="23"/>
      <c r="AS694" s="23" t="s">
        <v>13</v>
      </c>
      <c r="AT694" s="23"/>
      <c r="AU694" s="23" t="s">
        <v>14</v>
      </c>
      <c r="AV694" s="25"/>
      <c r="AW694" s="25"/>
      <c r="AX694" s="26">
        <v>23.8</v>
      </c>
      <c r="AY694" s="26">
        <v>242.2</v>
      </c>
      <c r="AZ694" s="25" t="s">
        <v>14</v>
      </c>
      <c r="BA694" s="25" t="s">
        <v>14</v>
      </c>
      <c r="BB694" s="23"/>
      <c r="BC694" s="23" t="s">
        <v>15</v>
      </c>
      <c r="BD694" s="23"/>
      <c r="BE694" s="23" t="s">
        <v>11</v>
      </c>
      <c r="BF694" s="23" t="s">
        <v>437</v>
      </c>
      <c r="BG694" s="23" t="s">
        <v>11</v>
      </c>
      <c r="BH694" s="23" t="s">
        <v>17</v>
      </c>
      <c r="BI694" s="23"/>
      <c r="BJ694" s="23" t="s">
        <v>18</v>
      </c>
      <c r="BK694" s="23" t="s">
        <v>11</v>
      </c>
      <c r="BL694" s="23" t="s">
        <v>11</v>
      </c>
      <c r="BM694" s="23"/>
      <c r="BN694" s="23"/>
      <c r="BO694" s="24">
        <v>17.2</v>
      </c>
      <c r="BP694" s="24">
        <v>281.89999999999998</v>
      </c>
      <c r="BQ694" s="24">
        <v>250</v>
      </c>
      <c r="BR694" s="24">
        <v>234.9</v>
      </c>
      <c r="BS694" s="24">
        <v>202.3</v>
      </c>
      <c r="BT694" s="23"/>
      <c r="BU694" s="23"/>
      <c r="BV694" s="24">
        <v>18.55</v>
      </c>
      <c r="BW694" s="24">
        <v>0.26</v>
      </c>
      <c r="BX694" s="23"/>
      <c r="BY694" s="24">
        <v>0.17</v>
      </c>
      <c r="BZ694" s="27">
        <v>0.26</v>
      </c>
      <c r="CA694" s="27">
        <v>0.17</v>
      </c>
      <c r="CB694" s="25"/>
      <c r="CC694" s="25"/>
      <c r="CD694" s="28">
        <v>18.690000000000001</v>
      </c>
      <c r="CE694" s="28">
        <v>0.31</v>
      </c>
      <c r="CF694" s="25"/>
      <c r="CG694" s="28">
        <v>0.22</v>
      </c>
      <c r="CH694" s="28">
        <v>23</v>
      </c>
      <c r="CI694" s="28">
        <v>0.5</v>
      </c>
      <c r="CJ694" s="28">
        <v>0.5</v>
      </c>
      <c r="CK694" s="25"/>
      <c r="CL694" s="25"/>
      <c r="CM694" s="28">
        <v>0.42</v>
      </c>
      <c r="CN694" s="25"/>
      <c r="CO694" s="28">
        <v>0</v>
      </c>
      <c r="CP694" s="30" t="s">
        <v>5</v>
      </c>
      <c r="CQ694" s="8">
        <f t="shared" si="111"/>
        <v>8563.1709331131296</v>
      </c>
      <c r="CR694" s="8">
        <f t="shared" si="112"/>
        <v>24</v>
      </c>
      <c r="CS694" s="8">
        <f t="shared" si="113"/>
        <v>2.5</v>
      </c>
      <c r="CT694" s="8">
        <f t="shared" si="114"/>
        <v>30</v>
      </c>
      <c r="CU694" s="8">
        <f t="shared" si="115"/>
        <v>200</v>
      </c>
      <c r="CV694" s="10">
        <f t="shared" si="116"/>
        <v>68276.179999999993</v>
      </c>
      <c r="CW694" s="10">
        <f t="shared" si="119"/>
        <v>68.276179999999997</v>
      </c>
      <c r="CX694" s="8" t="str">
        <f t="shared" si="117"/>
        <v>No</v>
      </c>
      <c r="CY694" s="30" t="s">
        <v>11</v>
      </c>
      <c r="CZ694" s="30" t="s">
        <v>11</v>
      </c>
      <c r="DA694" s="31" t="s">
        <v>11</v>
      </c>
      <c r="DB694" s="31" t="s">
        <v>11</v>
      </c>
      <c r="DC694" s="8" t="str">
        <f t="shared" si="118"/>
        <v>No</v>
      </c>
      <c r="DD694" s="8" t="s">
        <v>11</v>
      </c>
      <c r="DE694" s="30" t="s">
        <v>11</v>
      </c>
      <c r="DF694" s="10">
        <f t="shared" si="120"/>
        <v>58.354739999999993</v>
      </c>
      <c r="DG694" s="9">
        <f>IF(S694&lt;Monitors!$H$4,(S694*Monitors!$I$4)+Monitors!$J$4,IF(S694&lt;Monitors!$H$5,(S694*Monitors!$I$5)+Monitors!$J$5,IF(S694&lt;Monitors!$H$6,(S694*Monitors!$I$6)+Monitors!$J$6,IF(S694&lt;Monitors!$H$7,(Monitors!$I$7*S694)+Monitors!$J$7,IF(S694&lt;Monitors!$H$8,(S694*Monitors!$I$8)+Monitors!$J$8,IF(S694&lt;Monitors!$H$9,(S694*Monitors!$I$9)+Monitors!$J$9,IF(S694&lt;Monitors!$H$10,(S694*Monitors!$I$10)+Monitors!$J$10,IF(S694&lt;Monitors!$H$11,(S694*Monitors!$I$11)+Monitors!$J$11,Monitors!$J$12))))))))</f>
        <v>41.44</v>
      </c>
      <c r="DH694" s="10">
        <f>$DF694-(Monitors!$B$4*'All Data'!$W694)</f>
        <v>45.641119999999994</v>
      </c>
      <c r="DI694" s="10">
        <f>IF($CX694="Yes",DH694-(Monitors!$E$4*(DG694+(Monitors!$B$4*'All Data'!$W694))),'All Data'!DH694)</f>
        <v>45.641119999999994</v>
      </c>
      <c r="DJ694" s="10">
        <f>IF(DD694="Yes",'All Data'!DI694-(DG694*Monitors!$C$4),'All Data'!DI694)</f>
        <v>45.641119999999994</v>
      </c>
      <c r="DK694" s="10">
        <f>IF($DE694="Yes",DJ694-(DG694*Monitors!$D$4),'All Data'!DJ694)</f>
        <v>45.641119999999994</v>
      </c>
      <c r="DL694" s="10">
        <f>IF($CZ694="Yes",DK694-Monitors!$C$7,'All Data'!DK694)</f>
        <v>45.641119999999994</v>
      </c>
      <c r="DM694" s="10">
        <f>IF($DA694="Yes",DL694-Monitors!$D$7,'All Data'!DL694)</f>
        <v>45.641119999999994</v>
      </c>
      <c r="DN694" s="10">
        <f>IF(DB694="Yes",DM694-((DG694+(W694*Monitors!$B$4))*Monitors!$F$4),'All Data'!DM694)</f>
        <v>45.641119999999994</v>
      </c>
      <c r="DO694" s="8" t="str">
        <f t="shared" si="121"/>
        <v>No</v>
      </c>
      <c r="DP694" s="10">
        <v>2.7310471999999999</v>
      </c>
      <c r="DQ694" s="10">
        <v>15.818952800000002</v>
      </c>
      <c r="DR694" s="10">
        <v>15.818952800000002</v>
      </c>
      <c r="DS694" s="9">
        <v>22.990553382042837</v>
      </c>
      <c r="DT694" s="9" t="s">
        <v>23</v>
      </c>
      <c r="DU694" s="14">
        <v>0</v>
      </c>
    </row>
    <row r="695" spans="1:125" ht="18" customHeight="1">
      <c r="A695" s="29">
        <v>694</v>
      </c>
      <c r="B695" s="29">
        <v>24</v>
      </c>
      <c r="C695" s="29">
        <v>227</v>
      </c>
      <c r="D695" s="21">
        <v>41294</v>
      </c>
      <c r="E695" s="21">
        <v>41295</v>
      </c>
      <c r="F695" s="21">
        <v>41298</v>
      </c>
      <c r="G695" s="20" t="s">
        <v>4</v>
      </c>
      <c r="H695" s="20" t="s">
        <v>26</v>
      </c>
      <c r="I695" s="22">
        <v>6</v>
      </c>
      <c r="J695" s="20" t="s">
        <v>5</v>
      </c>
      <c r="K695" s="20" t="s">
        <v>26</v>
      </c>
      <c r="L695" s="20" t="s">
        <v>27</v>
      </c>
      <c r="M695" s="23" t="s">
        <v>27</v>
      </c>
      <c r="N695" s="23" t="s">
        <v>7</v>
      </c>
      <c r="O695" s="23" t="s">
        <v>26</v>
      </c>
      <c r="P695" s="24">
        <v>11.8</v>
      </c>
      <c r="Q695" s="24">
        <v>20.9</v>
      </c>
      <c r="R695" s="24">
        <v>24</v>
      </c>
      <c r="S695" s="24">
        <v>246.35</v>
      </c>
      <c r="T695" s="24">
        <v>1.78</v>
      </c>
      <c r="U695" s="24">
        <v>1080</v>
      </c>
      <c r="V695" s="24">
        <v>1920</v>
      </c>
      <c r="W695" s="24">
        <v>2.0739999999999998</v>
      </c>
      <c r="X695" s="23" t="s">
        <v>47</v>
      </c>
      <c r="Y695" s="23" t="s">
        <v>47</v>
      </c>
      <c r="Z695" s="24">
        <v>8408</v>
      </c>
      <c r="AA695" s="24">
        <v>60</v>
      </c>
      <c r="AB695" s="24">
        <v>170</v>
      </c>
      <c r="AC695" s="24">
        <v>160</v>
      </c>
      <c r="AD695" s="23" t="s">
        <v>28</v>
      </c>
      <c r="AE695" s="23" t="s">
        <v>23</v>
      </c>
      <c r="AF695" s="23" t="s">
        <v>11</v>
      </c>
      <c r="AG695" s="23" t="s">
        <v>26</v>
      </c>
      <c r="AH695" s="23" t="s">
        <v>26</v>
      </c>
      <c r="AI695" s="23" t="s">
        <v>12</v>
      </c>
      <c r="AJ695" s="23" t="s">
        <v>11</v>
      </c>
      <c r="AK695" s="23" t="s">
        <v>11</v>
      </c>
      <c r="AL695" s="23" t="s">
        <v>107</v>
      </c>
      <c r="AM695" s="23" t="s">
        <v>801</v>
      </c>
      <c r="AN695" s="23" t="s">
        <v>72</v>
      </c>
      <c r="AO695" s="23" t="s">
        <v>26</v>
      </c>
      <c r="AP695" s="23" t="s">
        <v>14</v>
      </c>
      <c r="AQ695" s="23" t="s">
        <v>26</v>
      </c>
      <c r="AR695" s="23"/>
      <c r="AS695" s="23" t="s">
        <v>107</v>
      </c>
      <c r="AT695" s="23" t="s">
        <v>801</v>
      </c>
      <c r="AU695" s="23" t="s">
        <v>83</v>
      </c>
      <c r="AV695" s="25" t="s">
        <v>26</v>
      </c>
      <c r="AW695" s="25" t="s">
        <v>26</v>
      </c>
      <c r="AX695" s="26">
        <v>24</v>
      </c>
      <c r="AY695" s="26">
        <v>246.35</v>
      </c>
      <c r="AZ695" s="25" t="s">
        <v>72</v>
      </c>
      <c r="BA695" s="25" t="s">
        <v>83</v>
      </c>
      <c r="BB695" s="23" t="s">
        <v>26</v>
      </c>
      <c r="BC695" s="23" t="s">
        <v>15</v>
      </c>
      <c r="BD695" s="23" t="s">
        <v>26</v>
      </c>
      <c r="BE695" s="23" t="s">
        <v>11</v>
      </c>
      <c r="BF695" s="23" t="s">
        <v>802</v>
      </c>
      <c r="BG695" s="23" t="s">
        <v>11</v>
      </c>
      <c r="BH695" s="23" t="s">
        <v>17</v>
      </c>
      <c r="BI695" s="23" t="s">
        <v>26</v>
      </c>
      <c r="BJ695" s="23"/>
      <c r="BK695" s="23" t="s">
        <v>11</v>
      </c>
      <c r="BL695" s="23" t="s">
        <v>11</v>
      </c>
      <c r="BM695" s="23" t="s">
        <v>11</v>
      </c>
      <c r="BN695" s="23"/>
      <c r="BO695" s="24">
        <v>30</v>
      </c>
      <c r="BP695" s="24">
        <v>456</v>
      </c>
      <c r="BQ695" s="24">
        <v>250</v>
      </c>
      <c r="BR695" s="24">
        <v>449</v>
      </c>
      <c r="BS695" s="24">
        <v>200</v>
      </c>
      <c r="BT695" s="23"/>
      <c r="BU695" s="23"/>
      <c r="BV695" s="24">
        <v>18.55</v>
      </c>
      <c r="BW695" s="24">
        <v>0.39</v>
      </c>
      <c r="BX695" s="23"/>
      <c r="BY695" s="24">
        <v>0.28999999999999998</v>
      </c>
      <c r="BZ695" s="27">
        <v>0.39</v>
      </c>
      <c r="CA695" s="27">
        <v>0.28999999999999998</v>
      </c>
      <c r="CB695" s="25"/>
      <c r="CC695" s="25"/>
      <c r="CD695" s="28">
        <v>18.260000000000002</v>
      </c>
      <c r="CE695" s="28">
        <v>0.43</v>
      </c>
      <c r="CF695" s="25"/>
      <c r="CG695" s="28">
        <v>0.31</v>
      </c>
      <c r="CH695" s="28">
        <v>23.24</v>
      </c>
      <c r="CI695" s="28">
        <v>1</v>
      </c>
      <c r="CJ695" s="28">
        <v>0.5</v>
      </c>
      <c r="CK695" s="28">
        <v>0</v>
      </c>
      <c r="CL695" s="28">
        <v>0</v>
      </c>
      <c r="CM695" s="28">
        <v>0.5</v>
      </c>
      <c r="CN695" s="25"/>
      <c r="CO695" s="28">
        <v>0</v>
      </c>
      <c r="CP695" s="30" t="s">
        <v>5</v>
      </c>
      <c r="CQ695" s="8">
        <f t="shared" si="111"/>
        <v>8418.9161761721116</v>
      </c>
      <c r="CR695" s="8">
        <f t="shared" si="112"/>
        <v>26</v>
      </c>
      <c r="CS695" s="8">
        <f t="shared" si="113"/>
        <v>2.5</v>
      </c>
      <c r="CT695" s="8">
        <f t="shared" si="114"/>
        <v>30</v>
      </c>
      <c r="CU695" s="8">
        <f t="shared" si="115"/>
        <v>400</v>
      </c>
      <c r="CV695" s="10">
        <f t="shared" si="116"/>
        <v>112335.59999999999</v>
      </c>
      <c r="CW695" s="10">
        <f t="shared" si="119"/>
        <v>112.33559999999999</v>
      </c>
      <c r="CX695" s="8" t="str">
        <f t="shared" si="117"/>
        <v>No</v>
      </c>
      <c r="CY695" s="30" t="s">
        <v>11</v>
      </c>
      <c r="CZ695" s="30" t="s">
        <v>11</v>
      </c>
      <c r="DA695" s="31" t="s">
        <v>11</v>
      </c>
      <c r="DB695" s="31" t="s">
        <v>11</v>
      </c>
      <c r="DC695" s="8" t="str">
        <f t="shared" si="118"/>
        <v>No</v>
      </c>
      <c r="DD695" s="8" t="s">
        <v>11</v>
      </c>
      <c r="DE695" s="30" t="s">
        <v>11</v>
      </c>
      <c r="DF695" s="10">
        <f t="shared" si="120"/>
        <v>59.09496</v>
      </c>
      <c r="DG695" s="9">
        <f>IF(S695&lt;Monitors!$H$4,(S695*Monitors!$I$4)+Monitors!$J$4,IF(S695&lt;Monitors!$H$5,(S695*Monitors!$I$5)+Monitors!$J$5,IF(S695&lt;Monitors!$H$6,(S695*Monitors!$I$6)+Monitors!$J$6,IF(S695&lt;Monitors!$H$7,(Monitors!$I$7*S695)+Monitors!$J$7,IF(S695&lt;Monitors!$H$8,(S695*Monitors!$I$8)+Monitors!$J$8,IF(S695&lt;Monitors!$H$9,(S695*Monitors!$I$9)+Monitors!$J$9,IF(S695&lt;Monitors!$H$10,(S695*Monitors!$I$10)+Monitors!$J$10,IF(S695&lt;Monitors!$H$11,(S695*Monitors!$I$11)+Monitors!$J$11,Monitors!$J$12))))))))</f>
        <v>42.27</v>
      </c>
      <c r="DH695" s="10">
        <f>$DF695-(Monitors!$B$4*'All Data'!$W695)</f>
        <v>46.381340000000002</v>
      </c>
      <c r="DI695" s="10">
        <f>IF($CX695="Yes",DH695-(Monitors!$E$4*(DG695+(Monitors!$B$4*'All Data'!$W695))),'All Data'!DH695)</f>
        <v>46.381340000000002</v>
      </c>
      <c r="DJ695" s="10">
        <f>IF(DD695="Yes",'All Data'!DI695-(DG695*Monitors!$C$4),'All Data'!DI695)</f>
        <v>46.381340000000002</v>
      </c>
      <c r="DK695" s="10">
        <f>IF($DE695="Yes",DJ695-(DG695*Monitors!$D$4),'All Data'!DJ695)</f>
        <v>46.381340000000002</v>
      </c>
      <c r="DL695" s="10">
        <f>IF($CZ695="Yes",DK695-Monitors!$C$7,'All Data'!DK695)</f>
        <v>46.381340000000002</v>
      </c>
      <c r="DM695" s="10">
        <f>IF($DA695="Yes",DL695-Monitors!$D$7,'All Data'!DL695)</f>
        <v>46.381340000000002</v>
      </c>
      <c r="DN695" s="10">
        <f>IF(DB695="Yes",DM695-((DG695+(W695*Monitors!$B$4))*Monitors!$F$4),'All Data'!DM695)</f>
        <v>46.381340000000002</v>
      </c>
      <c r="DO695" s="8" t="str">
        <f t="shared" si="121"/>
        <v>No</v>
      </c>
      <c r="DP695" s="10">
        <v>4.4934240000000001</v>
      </c>
      <c r="DQ695" s="10">
        <v>14.056576</v>
      </c>
      <c r="DR695" s="10">
        <v>14.056576</v>
      </c>
      <c r="DS695" s="9">
        <v>23.377394690543444</v>
      </c>
      <c r="DT695" s="9" t="s">
        <v>23</v>
      </c>
      <c r="DU695" s="14">
        <v>0</v>
      </c>
    </row>
    <row r="696" spans="1:125" ht="18" customHeight="1">
      <c r="A696" s="29">
        <v>695</v>
      </c>
      <c r="B696" s="29">
        <v>38</v>
      </c>
      <c r="C696" s="29">
        <v>1151</v>
      </c>
      <c r="D696" s="21">
        <v>41588</v>
      </c>
      <c r="E696" s="21">
        <v>41641</v>
      </c>
      <c r="F696" s="21">
        <v>41648</v>
      </c>
      <c r="G696" s="20" t="s">
        <v>4</v>
      </c>
      <c r="H696" s="20"/>
      <c r="I696" s="22">
        <v>6</v>
      </c>
      <c r="J696" s="20" t="s">
        <v>5</v>
      </c>
      <c r="K696" s="20" t="s">
        <v>26</v>
      </c>
      <c r="L696" s="20" t="s">
        <v>6</v>
      </c>
      <c r="M696" s="23" t="s">
        <v>26</v>
      </c>
      <c r="N696" s="23" t="s">
        <v>7</v>
      </c>
      <c r="O696" s="23" t="s">
        <v>26</v>
      </c>
      <c r="P696" s="24">
        <v>13.2</v>
      </c>
      <c r="Q696" s="24">
        <v>23.5</v>
      </c>
      <c r="R696" s="24">
        <v>27</v>
      </c>
      <c r="S696" s="24">
        <v>310.72000000000003</v>
      </c>
      <c r="T696" s="24">
        <v>1.78</v>
      </c>
      <c r="U696" s="24">
        <v>1080</v>
      </c>
      <c r="V696" s="24">
        <v>1920</v>
      </c>
      <c r="W696" s="24">
        <v>2.0739999999999998</v>
      </c>
      <c r="X696" s="23" t="s">
        <v>47</v>
      </c>
      <c r="Y696" s="23" t="s">
        <v>47</v>
      </c>
      <c r="Z696" s="24">
        <v>6685</v>
      </c>
      <c r="AA696" s="24">
        <v>60</v>
      </c>
      <c r="AB696" s="24">
        <v>178</v>
      </c>
      <c r="AC696" s="24">
        <v>178</v>
      </c>
      <c r="AD696" s="23" t="s">
        <v>607</v>
      </c>
      <c r="AE696" s="23" t="s">
        <v>11</v>
      </c>
      <c r="AF696" s="23" t="s">
        <v>11</v>
      </c>
      <c r="AG696" s="23" t="s">
        <v>26</v>
      </c>
      <c r="AH696" s="23" t="s">
        <v>26</v>
      </c>
      <c r="AI696" s="23" t="s">
        <v>12</v>
      </c>
      <c r="AJ696" s="23" t="s">
        <v>23</v>
      </c>
      <c r="AK696" s="23" t="s">
        <v>23</v>
      </c>
      <c r="AL696" s="23" t="s">
        <v>114</v>
      </c>
      <c r="AM696" s="23" t="s">
        <v>14</v>
      </c>
      <c r="AN696" s="23" t="s">
        <v>14</v>
      </c>
      <c r="AO696" s="23" t="s">
        <v>14</v>
      </c>
      <c r="AP696" s="23" t="s">
        <v>14</v>
      </c>
      <c r="AQ696" s="23" t="s">
        <v>14</v>
      </c>
      <c r="AR696" s="23"/>
      <c r="AS696" s="23" t="s">
        <v>114</v>
      </c>
      <c r="AT696" s="23" t="s">
        <v>14</v>
      </c>
      <c r="AU696" s="23" t="s">
        <v>14</v>
      </c>
      <c r="AV696" s="25" t="s">
        <v>14</v>
      </c>
      <c r="AW696" s="25" t="s">
        <v>14</v>
      </c>
      <c r="AX696" s="26">
        <v>27</v>
      </c>
      <c r="AY696" s="26">
        <v>310.72000000000003</v>
      </c>
      <c r="AZ696" s="25" t="s">
        <v>14</v>
      </c>
      <c r="BA696" s="25" t="s">
        <v>14</v>
      </c>
      <c r="BB696" s="23" t="s">
        <v>14</v>
      </c>
      <c r="BC696" s="23" t="s">
        <v>15</v>
      </c>
      <c r="BD696" s="23" t="s">
        <v>14</v>
      </c>
      <c r="BE696" s="23" t="s">
        <v>11</v>
      </c>
      <c r="BF696" s="23" t="s">
        <v>185</v>
      </c>
      <c r="BG696" s="23" t="s">
        <v>11</v>
      </c>
      <c r="BH696" s="23" t="s">
        <v>17</v>
      </c>
      <c r="BI696" s="23" t="s">
        <v>14</v>
      </c>
      <c r="BJ696" s="23"/>
      <c r="BK696" s="23" t="s">
        <v>11</v>
      </c>
      <c r="BL696" s="23" t="s">
        <v>11</v>
      </c>
      <c r="BM696" s="23" t="s">
        <v>11</v>
      </c>
      <c r="BN696" s="23"/>
      <c r="BO696" s="24">
        <v>21.6</v>
      </c>
      <c r="BP696" s="24">
        <v>316.5</v>
      </c>
      <c r="BQ696" s="24">
        <v>250</v>
      </c>
      <c r="BR696" s="24">
        <v>297.8</v>
      </c>
      <c r="BS696" s="24">
        <v>200</v>
      </c>
      <c r="BT696" s="23"/>
      <c r="BU696" s="23"/>
      <c r="BV696" s="24">
        <v>18.55</v>
      </c>
      <c r="BW696" s="24">
        <v>0.24</v>
      </c>
      <c r="BX696" s="23"/>
      <c r="BY696" s="24">
        <v>0.16</v>
      </c>
      <c r="BZ696" s="27">
        <v>0.24</v>
      </c>
      <c r="CA696" s="27">
        <v>0.16</v>
      </c>
      <c r="CB696" s="25" t="s">
        <v>62</v>
      </c>
      <c r="CC696" s="25"/>
      <c r="CD696" s="25"/>
      <c r="CE696" s="28">
        <v>0.24</v>
      </c>
      <c r="CF696" s="25"/>
      <c r="CG696" s="28">
        <v>0.16</v>
      </c>
      <c r="CH696" s="28">
        <v>28.96</v>
      </c>
      <c r="CI696" s="28">
        <v>0.5</v>
      </c>
      <c r="CJ696" s="28">
        <v>0.5</v>
      </c>
      <c r="CK696" s="28">
        <v>0</v>
      </c>
      <c r="CL696" s="28">
        <v>0</v>
      </c>
      <c r="CM696" s="28">
        <v>0.5</v>
      </c>
      <c r="CN696" s="25"/>
      <c r="CO696" s="28">
        <v>0</v>
      </c>
      <c r="CP696" s="30" t="s">
        <v>5</v>
      </c>
      <c r="CQ696" s="8">
        <f t="shared" si="111"/>
        <v>6674.8197734294527</v>
      </c>
      <c r="CR696" s="8">
        <f t="shared" si="112"/>
        <v>28</v>
      </c>
      <c r="CS696" s="8">
        <f t="shared" si="113"/>
        <v>2.5</v>
      </c>
      <c r="CT696" s="8">
        <f t="shared" si="114"/>
        <v>30</v>
      </c>
      <c r="CU696" s="8">
        <f t="shared" si="115"/>
        <v>300</v>
      </c>
      <c r="CV696" s="10">
        <f t="shared" si="116"/>
        <v>98342.88</v>
      </c>
      <c r="CW696" s="10">
        <f t="shared" si="119"/>
        <v>98.342880000000008</v>
      </c>
      <c r="CX696" s="8" t="str">
        <f t="shared" si="117"/>
        <v>No</v>
      </c>
      <c r="CY696" s="30" t="s">
        <v>11</v>
      </c>
      <c r="CZ696" s="30" t="s">
        <v>11</v>
      </c>
      <c r="DA696" s="31" t="s">
        <v>11</v>
      </c>
      <c r="DB696" s="31" t="s">
        <v>11</v>
      </c>
      <c r="DC696" s="8" t="str">
        <f t="shared" si="118"/>
        <v>No</v>
      </c>
      <c r="DD696" s="8" t="s">
        <v>11</v>
      </c>
      <c r="DE696" s="30" t="s">
        <v>11</v>
      </c>
      <c r="DF696" s="10">
        <f t="shared" si="120"/>
        <v>58.240859999999991</v>
      </c>
      <c r="DG696" s="9">
        <f>IF(S696&lt;Monitors!$H$4,(S696*Monitors!$I$4)+Monitors!$J$4,IF(S696&lt;Monitors!$H$5,(S696*Monitors!$I$5)+Monitors!$J$5,IF(S696&lt;Monitors!$H$6,(S696*Monitors!$I$6)+Monitors!$J$6,IF(S696&lt;Monitors!$H$7,(Monitors!$I$7*S696)+Monitors!$J$7,IF(S696&lt;Monitors!$H$8,(S696*Monitors!$I$8)+Monitors!$J$8,IF(S696&lt;Monitors!$H$9,(S696*Monitors!$I$9)+Monitors!$J$9,IF(S696&lt;Monitors!$H$10,(S696*Monitors!$I$10)+Monitors!$J$10,IF(S696&lt;Monitors!$H$11,(S696*Monitors!$I$11)+Monitors!$J$11,Monitors!$J$12))))))))</f>
        <v>51.144000000000005</v>
      </c>
      <c r="DH696" s="10">
        <f>$DF696-(Monitors!$B$4*'All Data'!$W696)</f>
        <v>45.527239999999992</v>
      </c>
      <c r="DI696" s="10">
        <f>IF($CX696="Yes",DH696-(Monitors!$E$4*(DG696+(Monitors!$B$4*'All Data'!$W696))),'All Data'!DH696)</f>
        <v>45.527239999999992</v>
      </c>
      <c r="DJ696" s="10">
        <f>IF(DD696="Yes",'All Data'!DI696-(DG696*Monitors!$C$4),'All Data'!DI696)</f>
        <v>45.527239999999992</v>
      </c>
      <c r="DK696" s="10">
        <f>IF($DE696="Yes",DJ696-(DG696*Monitors!$D$4),'All Data'!DJ696)</f>
        <v>45.527239999999992</v>
      </c>
      <c r="DL696" s="10">
        <f>IF($CZ696="Yes",DK696-Monitors!$C$7,'All Data'!DK696)</f>
        <v>45.527239999999992</v>
      </c>
      <c r="DM696" s="10">
        <f>IF($DA696="Yes",DL696-Monitors!$D$7,'All Data'!DL696)</f>
        <v>45.527239999999992</v>
      </c>
      <c r="DN696" s="10">
        <f>IF(DB696="Yes",DM696-((DG696+(W696*Monitors!$B$4))*Monitors!$F$4),'All Data'!DM696)</f>
        <v>45.527239999999992</v>
      </c>
      <c r="DO696" s="8" t="str">
        <f t="shared" si="121"/>
        <v>Yes</v>
      </c>
      <c r="DP696" s="10">
        <v>3.9337152000000004</v>
      </c>
      <c r="DQ696" s="10">
        <v>14.616284800000001</v>
      </c>
      <c r="DR696" s="10">
        <v>14.616284800000001</v>
      </c>
      <c r="DS696" s="9">
        <v>29.32476293202722</v>
      </c>
      <c r="DT696" s="9" t="s">
        <v>23</v>
      </c>
      <c r="DU696" s="14">
        <v>0</v>
      </c>
    </row>
    <row r="697" spans="1:125" ht="18" customHeight="1">
      <c r="A697" s="29">
        <v>696</v>
      </c>
      <c r="B697" s="29">
        <v>21</v>
      </c>
      <c r="C697" s="29">
        <v>195</v>
      </c>
      <c r="D697" s="21">
        <v>41407</v>
      </c>
      <c r="E697" s="21">
        <v>41403</v>
      </c>
      <c r="F697" s="21">
        <v>41414</v>
      </c>
      <c r="G697" s="20" t="s">
        <v>182</v>
      </c>
      <c r="H697" s="20" t="s">
        <v>1173</v>
      </c>
      <c r="I697" s="22">
        <v>6</v>
      </c>
      <c r="J697" s="20" t="s">
        <v>5</v>
      </c>
      <c r="K697" s="20" t="s">
        <v>26</v>
      </c>
      <c r="L697" s="20" t="s">
        <v>27</v>
      </c>
      <c r="M697" s="23" t="s">
        <v>27</v>
      </c>
      <c r="N697" s="23" t="s">
        <v>7</v>
      </c>
      <c r="O697" s="23" t="s">
        <v>26</v>
      </c>
      <c r="P697" s="24">
        <v>11.3</v>
      </c>
      <c r="Q697" s="24">
        <v>20</v>
      </c>
      <c r="R697" s="24">
        <v>23</v>
      </c>
      <c r="S697" s="24">
        <v>226</v>
      </c>
      <c r="T697" s="24">
        <v>1.78</v>
      </c>
      <c r="U697" s="24">
        <v>1080</v>
      </c>
      <c r="V697" s="24">
        <v>1920</v>
      </c>
      <c r="W697" s="24">
        <v>2.0739999999999998</v>
      </c>
      <c r="X697" s="23" t="s">
        <v>47</v>
      </c>
      <c r="Y697" s="23" t="s">
        <v>47</v>
      </c>
      <c r="Z697" s="24">
        <v>9177</v>
      </c>
      <c r="AA697" s="24">
        <v>60</v>
      </c>
      <c r="AB697" s="24">
        <v>160</v>
      </c>
      <c r="AC697" s="24">
        <v>160</v>
      </c>
      <c r="AD697" s="23" t="s">
        <v>300</v>
      </c>
      <c r="AE697" s="23" t="s">
        <v>23</v>
      </c>
      <c r="AF697" s="23" t="s">
        <v>11</v>
      </c>
      <c r="AG697" s="23"/>
      <c r="AH697" s="23"/>
      <c r="AI697" s="23" t="s">
        <v>12</v>
      </c>
      <c r="AJ697" s="23" t="s">
        <v>23</v>
      </c>
      <c r="AK697" s="23" t="s">
        <v>23</v>
      </c>
      <c r="AL697" s="23" t="s">
        <v>129</v>
      </c>
      <c r="AM697" s="23" t="s">
        <v>26</v>
      </c>
      <c r="AN697" s="23" t="s">
        <v>14</v>
      </c>
      <c r="AO697" s="23" t="s">
        <v>26</v>
      </c>
      <c r="AP697" s="23" t="s">
        <v>14</v>
      </c>
      <c r="AQ697" s="23" t="s">
        <v>26</v>
      </c>
      <c r="AR697" s="23"/>
      <c r="AS697" s="23" t="s">
        <v>129</v>
      </c>
      <c r="AT697" s="23" t="s">
        <v>26</v>
      </c>
      <c r="AU697" s="23" t="s">
        <v>14</v>
      </c>
      <c r="AV697" s="25" t="s">
        <v>26</v>
      </c>
      <c r="AW697" s="25" t="s">
        <v>26</v>
      </c>
      <c r="AX697" s="26">
        <v>23</v>
      </c>
      <c r="AY697" s="26">
        <v>226</v>
      </c>
      <c r="AZ697" s="25" t="s">
        <v>14</v>
      </c>
      <c r="BA697" s="25" t="s">
        <v>14</v>
      </c>
      <c r="BB697" s="23" t="s">
        <v>26</v>
      </c>
      <c r="BC697" s="23" t="s">
        <v>15</v>
      </c>
      <c r="BD697" s="23" t="s">
        <v>26</v>
      </c>
      <c r="BE697" s="23" t="s">
        <v>11</v>
      </c>
      <c r="BF697" s="23" t="s">
        <v>420</v>
      </c>
      <c r="BG697" s="23" t="s">
        <v>11</v>
      </c>
      <c r="BH697" s="23" t="s">
        <v>17</v>
      </c>
      <c r="BI697" s="23" t="s">
        <v>26</v>
      </c>
      <c r="BJ697" s="23"/>
      <c r="BK697" s="23" t="s">
        <v>11</v>
      </c>
      <c r="BL697" s="23" t="s">
        <v>11</v>
      </c>
      <c r="BM697" s="23" t="s">
        <v>11</v>
      </c>
      <c r="BN697" s="23"/>
      <c r="BO697" s="24">
        <v>0</v>
      </c>
      <c r="BP697" s="24">
        <v>275</v>
      </c>
      <c r="BQ697" s="24">
        <v>275</v>
      </c>
      <c r="BR697" s="24">
        <v>275</v>
      </c>
      <c r="BS697" s="24">
        <v>200</v>
      </c>
      <c r="BT697" s="23"/>
      <c r="BU697" s="23"/>
      <c r="BV697" s="24">
        <v>18.559999999999999</v>
      </c>
      <c r="BW697" s="24">
        <v>0.23</v>
      </c>
      <c r="BX697" s="23"/>
      <c r="BY697" s="24">
        <v>0.2</v>
      </c>
      <c r="BZ697" s="27">
        <v>0.23</v>
      </c>
      <c r="CA697" s="27">
        <v>0.2</v>
      </c>
      <c r="CB697" s="25"/>
      <c r="CC697" s="25"/>
      <c r="CD697" s="28">
        <v>18.8</v>
      </c>
      <c r="CE697" s="28">
        <v>0.22</v>
      </c>
      <c r="CF697" s="25"/>
      <c r="CG697" s="28">
        <v>0.21</v>
      </c>
      <c r="CH697" s="28">
        <v>21.98</v>
      </c>
      <c r="CI697" s="28">
        <v>0.5</v>
      </c>
      <c r="CJ697" s="28">
        <v>0.5</v>
      </c>
      <c r="CK697" s="28">
        <v>0</v>
      </c>
      <c r="CL697" s="28">
        <v>0</v>
      </c>
      <c r="CM697" s="28">
        <v>0.4</v>
      </c>
      <c r="CN697" s="25"/>
      <c r="CO697" s="28">
        <v>0</v>
      </c>
      <c r="CP697" s="30" t="s">
        <v>5</v>
      </c>
      <c r="CQ697" s="8">
        <f t="shared" si="111"/>
        <v>9176.9911504424763</v>
      </c>
      <c r="CR697" s="8">
        <f t="shared" si="112"/>
        <v>24</v>
      </c>
      <c r="CS697" s="8">
        <f t="shared" si="113"/>
        <v>2.5</v>
      </c>
      <c r="CT697" s="8">
        <f t="shared" si="114"/>
        <v>30</v>
      </c>
      <c r="CU697" s="8">
        <f t="shared" si="115"/>
        <v>200</v>
      </c>
      <c r="CV697" s="10">
        <f t="shared" si="116"/>
        <v>62150</v>
      </c>
      <c r="CW697" s="10">
        <f t="shared" si="119"/>
        <v>62.15</v>
      </c>
      <c r="CX697" s="8" t="str">
        <f t="shared" si="117"/>
        <v>No</v>
      </c>
      <c r="CY697" s="30" t="s">
        <v>11</v>
      </c>
      <c r="CZ697" s="30" t="s">
        <v>11</v>
      </c>
      <c r="DA697" s="31" t="s">
        <v>11</v>
      </c>
      <c r="DB697" s="31" t="s">
        <v>11</v>
      </c>
      <c r="DC697" s="8" t="str">
        <f t="shared" si="118"/>
        <v>No</v>
      </c>
      <c r="DD697" s="8" t="s">
        <v>11</v>
      </c>
      <c r="DE697" s="30" t="s">
        <v>11</v>
      </c>
      <c r="DF697" s="10">
        <f t="shared" si="120"/>
        <v>58.214579999999998</v>
      </c>
      <c r="DG697" s="9">
        <f>IF(S697&lt;Monitors!$H$4,(S697*Monitors!$I$4)+Monitors!$J$4,IF(S697&lt;Monitors!$H$5,(S697*Monitors!$I$5)+Monitors!$J$5,IF(S697&lt;Monitors!$H$6,(S697*Monitors!$I$6)+Monitors!$J$6,IF(S697&lt;Monitors!$H$7,(Monitors!$I$7*S697)+Monitors!$J$7,IF(S697&lt;Monitors!$H$8,(S697*Monitors!$I$8)+Monitors!$J$8,IF(S697&lt;Monitors!$H$9,(S697*Monitors!$I$9)+Monitors!$J$9,IF(S697&lt;Monitors!$H$10,(S697*Monitors!$I$10)+Monitors!$J$10,IF(S697&lt;Monitors!$H$11,(S697*Monitors!$I$11)+Monitors!$J$11,Monitors!$J$12))))))))</f>
        <v>38.866666666666667</v>
      </c>
      <c r="DH697" s="10">
        <f>$DF697-(Monitors!$B$4*'All Data'!$W697)</f>
        <v>45.500959999999999</v>
      </c>
      <c r="DI697" s="10">
        <f>IF($CX697="Yes",DH697-(Monitors!$E$4*(DG697+(Monitors!$B$4*'All Data'!$W697))),'All Data'!DH697)</f>
        <v>45.500959999999999</v>
      </c>
      <c r="DJ697" s="10">
        <f>IF(DD697="Yes",'All Data'!DI697-(DG697*Monitors!$C$4),'All Data'!DI697)</f>
        <v>45.500959999999999</v>
      </c>
      <c r="DK697" s="10">
        <f>IF($DE697="Yes",DJ697-(DG697*Monitors!$D$4),'All Data'!DJ697)</f>
        <v>45.500959999999999</v>
      </c>
      <c r="DL697" s="10">
        <f>IF($CZ697="Yes",DK697-Monitors!$C$7,'All Data'!DK697)</f>
        <v>45.500959999999999</v>
      </c>
      <c r="DM697" s="10">
        <f>IF($DA697="Yes",DL697-Monitors!$D$7,'All Data'!DL697)</f>
        <v>45.500959999999999</v>
      </c>
      <c r="DN697" s="10">
        <f>IF(DB697="Yes",DM697-((DG697+(W697*Monitors!$B$4))*Monitors!$F$4),'All Data'!DM697)</f>
        <v>45.500959999999999</v>
      </c>
      <c r="DO697" s="8" t="str">
        <f t="shared" si="121"/>
        <v>No</v>
      </c>
      <c r="DP697" s="10">
        <v>2.4860000000000002</v>
      </c>
      <c r="DQ697" s="10">
        <v>16.073999999999998</v>
      </c>
      <c r="DR697" s="10">
        <v>16.073999999999998</v>
      </c>
      <c r="DS697" s="9">
        <v>21.47703682392364</v>
      </c>
      <c r="DT697" s="9" t="s">
        <v>23</v>
      </c>
      <c r="DU697" s="14">
        <v>0</v>
      </c>
    </row>
    <row r="698" spans="1:125" ht="18" customHeight="1">
      <c r="A698" s="29">
        <v>697</v>
      </c>
      <c r="B698" s="29">
        <v>12</v>
      </c>
      <c r="C698" s="29">
        <v>777</v>
      </c>
      <c r="D698" s="21">
        <v>41713</v>
      </c>
      <c r="E698" s="21">
        <v>41668</v>
      </c>
      <c r="F698" s="21">
        <v>41689</v>
      </c>
      <c r="G698" s="20" t="s">
        <v>4</v>
      </c>
      <c r="H698" s="20" t="s">
        <v>26</v>
      </c>
      <c r="I698" s="22">
        <v>6</v>
      </c>
      <c r="J698" s="20" t="s">
        <v>5</v>
      </c>
      <c r="K698" s="20" t="s">
        <v>26</v>
      </c>
      <c r="L698" s="20" t="s">
        <v>27</v>
      </c>
      <c r="M698" s="23" t="s">
        <v>27</v>
      </c>
      <c r="N698" s="23" t="s">
        <v>7</v>
      </c>
      <c r="O698" s="23" t="s">
        <v>26</v>
      </c>
      <c r="P698" s="24">
        <v>13.2</v>
      </c>
      <c r="Q698" s="24">
        <v>23.5</v>
      </c>
      <c r="R698" s="24">
        <v>27</v>
      </c>
      <c r="S698" s="24">
        <v>311.67</v>
      </c>
      <c r="T698" s="24">
        <v>1.78</v>
      </c>
      <c r="U698" s="24">
        <v>1080</v>
      </c>
      <c r="V698" s="24">
        <v>1920</v>
      </c>
      <c r="W698" s="24">
        <v>2.0739999999999998</v>
      </c>
      <c r="X698" s="23" t="s">
        <v>47</v>
      </c>
      <c r="Y698" s="23" t="s">
        <v>47</v>
      </c>
      <c r="Z698" s="24">
        <v>6653</v>
      </c>
      <c r="AA698" s="24">
        <v>60</v>
      </c>
      <c r="AB698" s="24">
        <v>178</v>
      </c>
      <c r="AC698" s="24">
        <v>178</v>
      </c>
      <c r="AD698" s="23" t="s">
        <v>73</v>
      </c>
      <c r="AE698" s="23" t="s">
        <v>23</v>
      </c>
      <c r="AF698" s="23" t="s">
        <v>11</v>
      </c>
      <c r="AG698" s="23"/>
      <c r="AH698" s="23"/>
      <c r="AI698" s="23" t="s">
        <v>12</v>
      </c>
      <c r="AJ698" s="23" t="s">
        <v>11</v>
      </c>
      <c r="AK698" s="23" t="s">
        <v>23</v>
      </c>
      <c r="AL698" s="23" t="s">
        <v>51</v>
      </c>
      <c r="AM698" s="23" t="s">
        <v>54</v>
      </c>
      <c r="AN698" s="23" t="s">
        <v>14</v>
      </c>
      <c r="AO698" s="23" t="s">
        <v>26</v>
      </c>
      <c r="AP698" s="23" t="s">
        <v>36</v>
      </c>
      <c r="AQ698" s="23" t="s">
        <v>26</v>
      </c>
      <c r="AR698" s="23"/>
      <c r="AS698" s="23" t="s">
        <v>51</v>
      </c>
      <c r="AT698" s="23" t="s">
        <v>54</v>
      </c>
      <c r="AU698" s="23" t="s">
        <v>14</v>
      </c>
      <c r="AV698" s="25" t="s">
        <v>26</v>
      </c>
      <c r="AW698" s="25" t="s">
        <v>26</v>
      </c>
      <c r="AX698" s="26">
        <v>27</v>
      </c>
      <c r="AY698" s="26">
        <v>311.67</v>
      </c>
      <c r="AZ698" s="25" t="s">
        <v>14</v>
      </c>
      <c r="BA698" s="25" t="s">
        <v>14</v>
      </c>
      <c r="BB698" s="23" t="s">
        <v>26</v>
      </c>
      <c r="BC698" s="23" t="s">
        <v>15</v>
      </c>
      <c r="BD698" s="23" t="s">
        <v>26</v>
      </c>
      <c r="BE698" s="23" t="s">
        <v>11</v>
      </c>
      <c r="BF698" s="23" t="s">
        <v>346</v>
      </c>
      <c r="BG698" s="23" t="s">
        <v>11</v>
      </c>
      <c r="BH698" s="23" t="s">
        <v>17</v>
      </c>
      <c r="BI698" s="23" t="s">
        <v>26</v>
      </c>
      <c r="BJ698" s="23"/>
      <c r="BK698" s="23" t="s">
        <v>11</v>
      </c>
      <c r="BL698" s="23" t="s">
        <v>11</v>
      </c>
      <c r="BM698" s="23" t="s">
        <v>11</v>
      </c>
      <c r="BN698" s="23"/>
      <c r="BO698" s="24">
        <v>13.3</v>
      </c>
      <c r="BP698" s="24">
        <v>287</v>
      </c>
      <c r="BQ698" s="24">
        <v>300</v>
      </c>
      <c r="BR698" s="24">
        <v>268</v>
      </c>
      <c r="BS698" s="24">
        <v>200.1</v>
      </c>
      <c r="BT698" s="23"/>
      <c r="BU698" s="23"/>
      <c r="BV698" s="24">
        <v>18.559999999999999</v>
      </c>
      <c r="BW698" s="24">
        <v>0.28000000000000003</v>
      </c>
      <c r="BX698" s="23"/>
      <c r="BY698" s="24">
        <v>0.24</v>
      </c>
      <c r="BZ698" s="27">
        <v>0.28000000000000003</v>
      </c>
      <c r="CA698" s="27">
        <v>0.24</v>
      </c>
      <c r="CB698" s="25"/>
      <c r="CC698" s="25"/>
      <c r="CD698" s="28">
        <v>18.93</v>
      </c>
      <c r="CE698" s="28">
        <v>0.35</v>
      </c>
      <c r="CF698" s="25"/>
      <c r="CG698" s="28">
        <v>0.3</v>
      </c>
      <c r="CH698" s="28">
        <v>29.11</v>
      </c>
      <c r="CI698" s="28">
        <v>0.5</v>
      </c>
      <c r="CJ698" s="28">
        <v>0.5</v>
      </c>
      <c r="CK698" s="28">
        <v>0</v>
      </c>
      <c r="CL698" s="28">
        <v>0</v>
      </c>
      <c r="CM698" s="28">
        <v>0.5</v>
      </c>
      <c r="CN698" s="25"/>
      <c r="CO698" s="28">
        <v>0</v>
      </c>
      <c r="CP698" s="30" t="s">
        <v>5</v>
      </c>
      <c r="CQ698" s="8">
        <f t="shared" si="111"/>
        <v>6654.4742836974992</v>
      </c>
      <c r="CR698" s="8">
        <f t="shared" si="112"/>
        <v>28</v>
      </c>
      <c r="CS698" s="8">
        <f t="shared" si="113"/>
        <v>2.5</v>
      </c>
      <c r="CT698" s="8">
        <f t="shared" si="114"/>
        <v>30</v>
      </c>
      <c r="CU698" s="8">
        <f t="shared" si="115"/>
        <v>200</v>
      </c>
      <c r="CV698" s="10">
        <f t="shared" si="116"/>
        <v>89449.290000000008</v>
      </c>
      <c r="CW698" s="10">
        <f t="shared" si="119"/>
        <v>89.449290000000005</v>
      </c>
      <c r="CX698" s="8" t="str">
        <f t="shared" si="117"/>
        <v>No</v>
      </c>
      <c r="CY698" s="30" t="s">
        <v>11</v>
      </c>
      <c r="CZ698" s="30" t="s">
        <v>11</v>
      </c>
      <c r="DA698" s="31" t="s">
        <v>11</v>
      </c>
      <c r="DB698" s="31" t="s">
        <v>11</v>
      </c>
      <c r="DC698" s="8" t="str">
        <f t="shared" si="118"/>
        <v>No</v>
      </c>
      <c r="DD698" s="8" t="s">
        <v>11</v>
      </c>
      <c r="DE698" s="30" t="s">
        <v>11</v>
      </c>
      <c r="DF698" s="10">
        <f t="shared" si="120"/>
        <v>58.499279999999999</v>
      </c>
      <c r="DG698" s="9">
        <f>IF(S698&lt;Monitors!$H$4,(S698*Monitors!$I$4)+Monitors!$J$4,IF(S698&lt;Monitors!$H$5,(S698*Monitors!$I$5)+Monitors!$J$5,IF(S698&lt;Monitors!$H$6,(S698*Monitors!$I$6)+Monitors!$J$6,IF(S698&lt;Monitors!$H$7,(Monitors!$I$7*S698)+Monitors!$J$7,IF(S698&lt;Monitors!$H$8,(S698*Monitors!$I$8)+Monitors!$J$8,IF(S698&lt;Monitors!$H$9,(S698*Monitors!$I$9)+Monitors!$J$9,IF(S698&lt;Monitors!$H$10,(S698*Monitors!$I$10)+Monitors!$J$10,IF(S698&lt;Monitors!$H$11,(S698*Monitors!$I$11)+Monitors!$J$11,Monitors!$J$12))))))))</f>
        <v>51.334000000000003</v>
      </c>
      <c r="DH698" s="10">
        <f>$DF698-(Monitors!$B$4*'All Data'!$W698)</f>
        <v>45.78566</v>
      </c>
      <c r="DI698" s="10">
        <f>IF($CX698="Yes",DH698-(Monitors!$E$4*(DG698+(Monitors!$B$4*'All Data'!$W698))),'All Data'!DH698)</f>
        <v>45.78566</v>
      </c>
      <c r="DJ698" s="10">
        <f>IF(DD698="Yes",'All Data'!DI698-(DG698*Monitors!$C$4),'All Data'!DI698)</f>
        <v>45.78566</v>
      </c>
      <c r="DK698" s="10">
        <f>IF($DE698="Yes",DJ698-(DG698*Monitors!$D$4),'All Data'!DJ698)</f>
        <v>45.78566</v>
      </c>
      <c r="DL698" s="10">
        <f>IF($CZ698="Yes",DK698-Monitors!$C$7,'All Data'!DK698)</f>
        <v>45.78566</v>
      </c>
      <c r="DM698" s="10">
        <f>IF($DA698="Yes",DL698-Monitors!$D$7,'All Data'!DL698)</f>
        <v>45.78566</v>
      </c>
      <c r="DN698" s="10">
        <f>IF(DB698="Yes",DM698-((DG698+(W698*Monitors!$B$4))*Monitors!$F$4),'All Data'!DM698)</f>
        <v>45.78566</v>
      </c>
      <c r="DO698" s="8" t="str">
        <f t="shared" si="121"/>
        <v>Yes</v>
      </c>
      <c r="DP698" s="10">
        <v>3.5779716000000006</v>
      </c>
      <c r="DQ698" s="10">
        <v>14.982028399999997</v>
      </c>
      <c r="DR698" s="10">
        <v>14.982028399999997</v>
      </c>
      <c r="DS698" s="9">
        <v>29.411715392087416</v>
      </c>
      <c r="DT698" s="9" t="s">
        <v>23</v>
      </c>
      <c r="DU698" s="14">
        <v>0</v>
      </c>
    </row>
    <row r="699" spans="1:125" ht="18" customHeight="1">
      <c r="A699" s="29">
        <v>698</v>
      </c>
      <c r="B699" s="29">
        <v>4</v>
      </c>
      <c r="C699" s="29">
        <v>988</v>
      </c>
      <c r="D699" s="21">
        <v>41514</v>
      </c>
      <c r="E699" s="21">
        <v>41453</v>
      </c>
      <c r="F699" s="21">
        <v>41456</v>
      </c>
      <c r="G699" s="20" t="s">
        <v>4</v>
      </c>
      <c r="H699" s="20" t="s">
        <v>436</v>
      </c>
      <c r="I699" s="22">
        <v>6</v>
      </c>
      <c r="J699" s="20" t="s">
        <v>5</v>
      </c>
      <c r="K699" s="20"/>
      <c r="L699" s="20" t="s">
        <v>49</v>
      </c>
      <c r="M699" s="23"/>
      <c r="N699" s="23" t="s">
        <v>7</v>
      </c>
      <c r="O699" s="23"/>
      <c r="P699" s="24">
        <v>13.2</v>
      </c>
      <c r="Q699" s="24">
        <v>23.5</v>
      </c>
      <c r="R699" s="24">
        <v>27</v>
      </c>
      <c r="S699" s="24">
        <v>311.7</v>
      </c>
      <c r="T699" s="24">
        <v>1.78</v>
      </c>
      <c r="U699" s="24">
        <v>1080</v>
      </c>
      <c r="V699" s="24">
        <v>1920</v>
      </c>
      <c r="W699" s="24">
        <v>2.0739999999999998</v>
      </c>
      <c r="X699" s="23" t="s">
        <v>47</v>
      </c>
      <c r="Y699" s="23" t="s">
        <v>47</v>
      </c>
      <c r="Z699" s="24">
        <v>6653</v>
      </c>
      <c r="AA699" s="24">
        <v>60</v>
      </c>
      <c r="AB699" s="24">
        <v>178</v>
      </c>
      <c r="AC699" s="24">
        <v>178</v>
      </c>
      <c r="AD699" s="23" t="s">
        <v>10</v>
      </c>
      <c r="AE699" s="23" t="s">
        <v>11</v>
      </c>
      <c r="AF699" s="23" t="s">
        <v>11</v>
      </c>
      <c r="AG699" s="23"/>
      <c r="AH699" s="23"/>
      <c r="AI699" s="23" t="s">
        <v>12</v>
      </c>
      <c r="AJ699" s="23" t="s">
        <v>23</v>
      </c>
      <c r="AK699" s="23" t="s">
        <v>23</v>
      </c>
      <c r="AL699" s="23" t="s">
        <v>276</v>
      </c>
      <c r="AM699" s="23"/>
      <c r="AN699" s="23" t="s">
        <v>72</v>
      </c>
      <c r="AO699" s="23"/>
      <c r="AP699" s="23" t="s">
        <v>14</v>
      </c>
      <c r="AQ699" s="23"/>
      <c r="AR699" s="23"/>
      <c r="AS699" s="23" t="s">
        <v>276</v>
      </c>
      <c r="AT699" s="23"/>
      <c r="AU699" s="23" t="s">
        <v>63</v>
      </c>
      <c r="AV699" s="25"/>
      <c r="AW699" s="25"/>
      <c r="AX699" s="26">
        <v>27</v>
      </c>
      <c r="AY699" s="26">
        <v>311.7</v>
      </c>
      <c r="AZ699" s="25" t="s">
        <v>72</v>
      </c>
      <c r="BA699" s="25" t="s">
        <v>63</v>
      </c>
      <c r="BB699" s="23"/>
      <c r="BC699" s="23" t="s">
        <v>15</v>
      </c>
      <c r="BD699" s="23"/>
      <c r="BE699" s="23" t="s">
        <v>11</v>
      </c>
      <c r="BF699" s="23" t="s">
        <v>136</v>
      </c>
      <c r="BG699" s="23" t="s">
        <v>11</v>
      </c>
      <c r="BH699" s="23" t="s">
        <v>17</v>
      </c>
      <c r="BI699" s="23"/>
      <c r="BJ699" s="23" t="s">
        <v>18</v>
      </c>
      <c r="BK699" s="23" t="s">
        <v>11</v>
      </c>
      <c r="BL699" s="23" t="s">
        <v>11</v>
      </c>
      <c r="BM699" s="23"/>
      <c r="BN699" s="23"/>
      <c r="BO699" s="24">
        <v>0</v>
      </c>
      <c r="BP699" s="24">
        <v>291.39999999999998</v>
      </c>
      <c r="BQ699" s="24">
        <v>300</v>
      </c>
      <c r="BR699" s="24">
        <v>180.2</v>
      </c>
      <c r="BS699" s="24">
        <v>201.5</v>
      </c>
      <c r="BT699" s="23"/>
      <c r="BU699" s="23"/>
      <c r="BV699" s="24">
        <v>18.559999999999999</v>
      </c>
      <c r="BW699" s="24">
        <v>0.48</v>
      </c>
      <c r="BX699" s="24">
        <v>0.21</v>
      </c>
      <c r="BY699" s="24">
        <v>0.15</v>
      </c>
      <c r="BZ699" s="27">
        <v>0.48</v>
      </c>
      <c r="CA699" s="27">
        <v>0.15</v>
      </c>
      <c r="CB699" s="25"/>
      <c r="CC699" s="25"/>
      <c r="CD699" s="28">
        <v>18.739999999999998</v>
      </c>
      <c r="CE699" s="28">
        <v>0.49</v>
      </c>
      <c r="CF699" s="28">
        <v>0.26</v>
      </c>
      <c r="CG699" s="28">
        <v>0.18</v>
      </c>
      <c r="CH699" s="28">
        <v>29.1</v>
      </c>
      <c r="CI699" s="28">
        <v>1.2</v>
      </c>
      <c r="CJ699" s="28">
        <v>0.5</v>
      </c>
      <c r="CK699" s="25"/>
      <c r="CL699" s="25"/>
      <c r="CM699" s="28">
        <v>0.4</v>
      </c>
      <c r="CN699" s="25"/>
      <c r="CO699" s="28">
        <v>0</v>
      </c>
      <c r="CP699" s="30" t="s">
        <v>5</v>
      </c>
      <c r="CQ699" s="8">
        <f t="shared" si="111"/>
        <v>6653.833814565287</v>
      </c>
      <c r="CR699" s="8">
        <f t="shared" si="112"/>
        <v>28</v>
      </c>
      <c r="CS699" s="8">
        <f t="shared" si="113"/>
        <v>2.5</v>
      </c>
      <c r="CT699" s="8">
        <f t="shared" si="114"/>
        <v>30</v>
      </c>
      <c r="CU699" s="8">
        <f t="shared" si="115"/>
        <v>200</v>
      </c>
      <c r="CV699" s="10">
        <f t="shared" si="116"/>
        <v>90829.37999999999</v>
      </c>
      <c r="CW699" s="10">
        <f t="shared" si="119"/>
        <v>90.829379999999986</v>
      </c>
      <c r="CX699" s="8" t="str">
        <f t="shared" si="117"/>
        <v>No</v>
      </c>
      <c r="CY699" s="30" t="s">
        <v>11</v>
      </c>
      <c r="CZ699" s="30" t="s">
        <v>11</v>
      </c>
      <c r="DA699" s="31" t="s">
        <v>11</v>
      </c>
      <c r="DB699" s="31" t="s">
        <v>11</v>
      </c>
      <c r="DC699" s="8" t="str">
        <f t="shared" si="118"/>
        <v>No</v>
      </c>
      <c r="DD699" s="8" t="s">
        <v>11</v>
      </c>
      <c r="DE699" s="30" t="s">
        <v>11</v>
      </c>
      <c r="DF699" s="10">
        <f t="shared" si="120"/>
        <v>59.638080000000002</v>
      </c>
      <c r="DG699" s="9">
        <f>IF(S699&lt;Monitors!$H$4,(S699*Monitors!$I$4)+Monitors!$J$4,IF(S699&lt;Monitors!$H$5,(S699*Monitors!$I$5)+Monitors!$J$5,IF(S699&lt;Monitors!$H$6,(S699*Monitors!$I$6)+Monitors!$J$6,IF(S699&lt;Monitors!$H$7,(Monitors!$I$7*S699)+Monitors!$J$7,IF(S699&lt;Monitors!$H$8,(S699*Monitors!$I$8)+Monitors!$J$8,IF(S699&lt;Monitors!$H$9,(S699*Monitors!$I$9)+Monitors!$J$9,IF(S699&lt;Monitors!$H$10,(S699*Monitors!$I$10)+Monitors!$J$10,IF(S699&lt;Monitors!$H$11,(S699*Monitors!$I$11)+Monitors!$J$11,Monitors!$J$12))))))))</f>
        <v>51.34</v>
      </c>
      <c r="DH699" s="10">
        <f>$DF699-(Monitors!$B$4*'All Data'!$W699)</f>
        <v>46.924460000000003</v>
      </c>
      <c r="DI699" s="10">
        <f>IF($CX699="Yes",DH699-(Monitors!$E$4*(DG699+(Monitors!$B$4*'All Data'!$W699))),'All Data'!DH699)</f>
        <v>46.924460000000003</v>
      </c>
      <c r="DJ699" s="10">
        <f>IF(DD699="Yes",'All Data'!DI699-(DG699*Monitors!$C$4),'All Data'!DI699)</f>
        <v>46.924460000000003</v>
      </c>
      <c r="DK699" s="10">
        <f>IF($DE699="Yes",DJ699-(DG699*Monitors!$D$4),'All Data'!DJ699)</f>
        <v>46.924460000000003</v>
      </c>
      <c r="DL699" s="10">
        <f>IF($CZ699="Yes",DK699-Monitors!$C$7,'All Data'!DK699)</f>
        <v>46.924460000000003</v>
      </c>
      <c r="DM699" s="10">
        <f>IF($DA699="Yes",DL699-Monitors!$D$7,'All Data'!DL699)</f>
        <v>46.924460000000003</v>
      </c>
      <c r="DN699" s="10">
        <f>IF(DB699="Yes",DM699-((DG699+(W699*Monitors!$B$4))*Monitors!$F$4),'All Data'!DM699)</f>
        <v>46.924460000000003</v>
      </c>
      <c r="DO699" s="8" t="str">
        <f t="shared" si="121"/>
        <v>Yes</v>
      </c>
      <c r="DP699" s="10">
        <v>3.6331751999999997</v>
      </c>
      <c r="DQ699" s="10">
        <v>14.926824799999999</v>
      </c>
      <c r="DR699" s="10">
        <v>14.926824799999999</v>
      </c>
      <c r="DS699" s="9">
        <v>29.41446083624961</v>
      </c>
      <c r="DT699" s="9" t="s">
        <v>23</v>
      </c>
      <c r="DU699" s="14">
        <v>0</v>
      </c>
    </row>
    <row r="700" spans="1:125" ht="18" customHeight="1">
      <c r="A700" s="29">
        <v>699</v>
      </c>
      <c r="B700" s="29">
        <v>20</v>
      </c>
      <c r="C700" s="29">
        <v>1218</v>
      </c>
      <c r="D700" s="21">
        <v>41511</v>
      </c>
      <c r="E700" s="21">
        <v>41453</v>
      </c>
      <c r="F700" s="21">
        <v>41457</v>
      </c>
      <c r="G700" s="20" t="s">
        <v>4</v>
      </c>
      <c r="H700" s="20"/>
      <c r="I700" s="22">
        <v>6</v>
      </c>
      <c r="J700" s="20" t="s">
        <v>5</v>
      </c>
      <c r="K700" s="20"/>
      <c r="L700" s="20" t="s">
        <v>49</v>
      </c>
      <c r="M700" s="23"/>
      <c r="N700" s="23" t="s">
        <v>7</v>
      </c>
      <c r="O700" s="23"/>
      <c r="P700" s="24">
        <v>11.3</v>
      </c>
      <c r="Q700" s="24">
        <v>20.100000000000001</v>
      </c>
      <c r="R700" s="24">
        <v>23</v>
      </c>
      <c r="S700" s="24">
        <v>226.6</v>
      </c>
      <c r="T700" s="24">
        <v>1.78</v>
      </c>
      <c r="U700" s="24">
        <v>1080</v>
      </c>
      <c r="V700" s="24">
        <v>1920</v>
      </c>
      <c r="W700" s="24">
        <v>2.0739999999999998</v>
      </c>
      <c r="X700" s="23" t="s">
        <v>47</v>
      </c>
      <c r="Y700" s="23" t="s">
        <v>47</v>
      </c>
      <c r="Z700" s="24">
        <v>9153</v>
      </c>
      <c r="AA700" s="24">
        <v>60</v>
      </c>
      <c r="AB700" s="24">
        <v>170</v>
      </c>
      <c r="AC700" s="24">
        <v>160</v>
      </c>
      <c r="AD700" s="23" t="s">
        <v>10</v>
      </c>
      <c r="AE700" s="23" t="s">
        <v>11</v>
      </c>
      <c r="AF700" s="23" t="s">
        <v>11</v>
      </c>
      <c r="AG700" s="23"/>
      <c r="AH700" s="23"/>
      <c r="AI700" s="23" t="s">
        <v>12</v>
      </c>
      <c r="AJ700" s="23" t="s">
        <v>11</v>
      </c>
      <c r="AK700" s="23" t="s">
        <v>23</v>
      </c>
      <c r="AL700" s="23" t="s">
        <v>51</v>
      </c>
      <c r="AM700" s="23"/>
      <c r="AN700" s="23" t="s">
        <v>14</v>
      </c>
      <c r="AO700" s="23"/>
      <c r="AP700" s="23" t="s">
        <v>14</v>
      </c>
      <c r="AQ700" s="23"/>
      <c r="AR700" s="23"/>
      <c r="AS700" s="23" t="s">
        <v>51</v>
      </c>
      <c r="AT700" s="23"/>
      <c r="AU700" s="23" t="s">
        <v>14</v>
      </c>
      <c r="AV700" s="25"/>
      <c r="AW700" s="25"/>
      <c r="AX700" s="26">
        <v>23</v>
      </c>
      <c r="AY700" s="26">
        <v>226.6</v>
      </c>
      <c r="AZ700" s="25" t="s">
        <v>14</v>
      </c>
      <c r="BA700" s="25" t="s">
        <v>14</v>
      </c>
      <c r="BB700" s="23"/>
      <c r="BC700" s="23" t="s">
        <v>15</v>
      </c>
      <c r="BD700" s="23"/>
      <c r="BE700" s="23" t="s">
        <v>11</v>
      </c>
      <c r="BF700" s="23" t="s">
        <v>222</v>
      </c>
      <c r="BG700" s="23" t="s">
        <v>11</v>
      </c>
      <c r="BH700" s="23" t="s">
        <v>17</v>
      </c>
      <c r="BI700" s="23"/>
      <c r="BJ700" s="23" t="s">
        <v>18</v>
      </c>
      <c r="BK700" s="23" t="s">
        <v>11</v>
      </c>
      <c r="BL700" s="23" t="s">
        <v>11</v>
      </c>
      <c r="BM700" s="23"/>
      <c r="BN700" s="23"/>
      <c r="BO700" s="24">
        <v>4.2</v>
      </c>
      <c r="BP700" s="24">
        <v>226.4</v>
      </c>
      <c r="BQ700" s="24">
        <v>250</v>
      </c>
      <c r="BR700" s="24">
        <v>226.1</v>
      </c>
      <c r="BS700" s="24">
        <v>200.3</v>
      </c>
      <c r="BT700" s="23"/>
      <c r="BU700" s="23"/>
      <c r="BV700" s="24">
        <v>18.559999999999999</v>
      </c>
      <c r="BW700" s="24">
        <v>0.28000000000000003</v>
      </c>
      <c r="BX700" s="23"/>
      <c r="BY700" s="24">
        <v>0.27</v>
      </c>
      <c r="BZ700" s="27">
        <v>0.28000000000000003</v>
      </c>
      <c r="CA700" s="27">
        <v>0.27</v>
      </c>
      <c r="CB700" s="25"/>
      <c r="CC700" s="25"/>
      <c r="CD700" s="28">
        <v>18.739999999999998</v>
      </c>
      <c r="CE700" s="28">
        <v>0.34</v>
      </c>
      <c r="CF700" s="25"/>
      <c r="CG700" s="28">
        <v>0.33</v>
      </c>
      <c r="CH700" s="28">
        <v>22</v>
      </c>
      <c r="CI700" s="28">
        <v>0.5</v>
      </c>
      <c r="CJ700" s="28">
        <v>0.5</v>
      </c>
      <c r="CK700" s="25"/>
      <c r="CL700" s="25"/>
      <c r="CM700" s="28">
        <v>0.49</v>
      </c>
      <c r="CN700" s="25"/>
      <c r="CO700" s="28">
        <v>0</v>
      </c>
      <c r="CP700" s="30" t="s">
        <v>5</v>
      </c>
      <c r="CQ700" s="8">
        <f t="shared" si="111"/>
        <v>9152.6919682259486</v>
      </c>
      <c r="CR700" s="8">
        <f t="shared" si="112"/>
        <v>24</v>
      </c>
      <c r="CS700" s="8">
        <f t="shared" si="113"/>
        <v>2.5</v>
      </c>
      <c r="CT700" s="8">
        <f t="shared" si="114"/>
        <v>30</v>
      </c>
      <c r="CU700" s="8">
        <f t="shared" si="115"/>
        <v>200</v>
      </c>
      <c r="CV700" s="10">
        <f t="shared" si="116"/>
        <v>51302.239999999998</v>
      </c>
      <c r="CW700" s="10">
        <f t="shared" si="119"/>
        <v>51.302239999999998</v>
      </c>
      <c r="CX700" s="8" t="str">
        <f t="shared" si="117"/>
        <v>No</v>
      </c>
      <c r="CY700" s="30" t="s">
        <v>11</v>
      </c>
      <c r="CZ700" s="30" t="s">
        <v>11</v>
      </c>
      <c r="DA700" s="31" t="s">
        <v>11</v>
      </c>
      <c r="DB700" s="31" t="s">
        <v>11</v>
      </c>
      <c r="DC700" s="8" t="str">
        <f t="shared" si="118"/>
        <v>No</v>
      </c>
      <c r="DD700" s="8" t="s">
        <v>11</v>
      </c>
      <c r="DE700" s="30" t="s">
        <v>11</v>
      </c>
      <c r="DF700" s="10">
        <f t="shared" si="120"/>
        <v>58.499279999999999</v>
      </c>
      <c r="DG700" s="9">
        <f>IF(S700&lt;Monitors!$H$4,(S700*Monitors!$I$4)+Monitors!$J$4,IF(S700&lt;Monitors!$H$5,(S700*Monitors!$I$5)+Monitors!$J$5,IF(S700&lt;Monitors!$H$6,(S700*Monitors!$I$6)+Monitors!$J$6,IF(S700&lt;Monitors!$H$7,(Monitors!$I$7*S700)+Monitors!$J$7,IF(S700&lt;Monitors!$H$8,(S700*Monitors!$I$8)+Monitors!$J$8,IF(S700&lt;Monitors!$H$9,(S700*Monitors!$I$9)+Monitors!$J$9,IF(S700&lt;Monitors!$H$10,(S700*Monitors!$I$10)+Monitors!$J$10,IF(S700&lt;Monitors!$H$11,(S700*Monitors!$I$11)+Monitors!$J$11,Monitors!$J$12))))))))</f>
        <v>38.886666666666663</v>
      </c>
      <c r="DH700" s="10">
        <f>$DF700-(Monitors!$B$4*'All Data'!$W700)</f>
        <v>45.78566</v>
      </c>
      <c r="DI700" s="10">
        <f>IF($CX700="Yes",DH700-(Monitors!$E$4*(DG700+(Monitors!$B$4*'All Data'!$W700))),'All Data'!DH700)</f>
        <v>45.78566</v>
      </c>
      <c r="DJ700" s="10">
        <f>IF(DD700="Yes",'All Data'!DI700-(DG700*Monitors!$C$4),'All Data'!DI700)</f>
        <v>45.78566</v>
      </c>
      <c r="DK700" s="10">
        <f>IF($DE700="Yes",DJ700-(DG700*Monitors!$D$4),'All Data'!DJ700)</f>
        <v>45.78566</v>
      </c>
      <c r="DL700" s="10">
        <f>IF($CZ700="Yes",DK700-Monitors!$C$7,'All Data'!DK700)</f>
        <v>45.78566</v>
      </c>
      <c r="DM700" s="10">
        <f>IF($DA700="Yes",DL700-Monitors!$D$7,'All Data'!DL700)</f>
        <v>45.78566</v>
      </c>
      <c r="DN700" s="10">
        <f>IF(DB700="Yes",DM700-((DG700+(W700*Monitors!$B$4))*Monitors!$F$4),'All Data'!DM700)</f>
        <v>45.78566</v>
      </c>
      <c r="DO700" s="8" t="str">
        <f t="shared" si="121"/>
        <v>No</v>
      </c>
      <c r="DP700" s="10">
        <v>2.0520896</v>
      </c>
      <c r="DQ700" s="10">
        <v>16.5079104</v>
      </c>
      <c r="DR700" s="10">
        <v>16.5079104</v>
      </c>
      <c r="DS700" s="9">
        <v>21.533187107844469</v>
      </c>
      <c r="DT700" s="9" t="s">
        <v>23</v>
      </c>
      <c r="DU700" s="14">
        <v>0</v>
      </c>
    </row>
    <row r="701" spans="1:125" ht="18" customHeight="1">
      <c r="A701" s="29">
        <v>700</v>
      </c>
      <c r="B701" s="29">
        <v>52</v>
      </c>
      <c r="C701" s="29">
        <v>1351</v>
      </c>
      <c r="D701" s="21">
        <v>41724</v>
      </c>
      <c r="E701" s="21">
        <v>41743</v>
      </c>
      <c r="F701" s="21">
        <v>41744</v>
      </c>
      <c r="G701" s="20" t="s">
        <v>4</v>
      </c>
      <c r="H701" s="20" t="s">
        <v>26</v>
      </c>
      <c r="I701" s="22">
        <v>6</v>
      </c>
      <c r="J701" s="20" t="s">
        <v>5</v>
      </c>
      <c r="K701" s="20" t="s">
        <v>26</v>
      </c>
      <c r="L701" s="20" t="s">
        <v>27</v>
      </c>
      <c r="M701" s="23" t="s">
        <v>27</v>
      </c>
      <c r="N701" s="23" t="s">
        <v>7</v>
      </c>
      <c r="O701" s="23" t="s">
        <v>26</v>
      </c>
      <c r="P701" s="24">
        <v>11.5</v>
      </c>
      <c r="Q701" s="24">
        <v>20.5</v>
      </c>
      <c r="R701" s="24">
        <v>21.5</v>
      </c>
      <c r="S701" s="24">
        <v>236.8</v>
      </c>
      <c r="T701" s="24">
        <v>1.78</v>
      </c>
      <c r="U701" s="24">
        <v>1080</v>
      </c>
      <c r="V701" s="24">
        <v>1920</v>
      </c>
      <c r="W701" s="24">
        <v>2.0739999999999998</v>
      </c>
      <c r="X701" s="23" t="s">
        <v>47</v>
      </c>
      <c r="Y701" s="23" t="s">
        <v>47</v>
      </c>
      <c r="Z701" s="24">
        <v>8757</v>
      </c>
      <c r="AA701" s="24">
        <v>60</v>
      </c>
      <c r="AB701" s="24">
        <v>178</v>
      </c>
      <c r="AC701" s="24">
        <v>178</v>
      </c>
      <c r="AD701" s="23" t="s">
        <v>28</v>
      </c>
      <c r="AE701" s="23" t="s">
        <v>23</v>
      </c>
      <c r="AF701" s="23" t="s">
        <v>11</v>
      </c>
      <c r="AG701" s="23" t="s">
        <v>26</v>
      </c>
      <c r="AH701" s="23" t="s">
        <v>26</v>
      </c>
      <c r="AI701" s="23" t="s">
        <v>12</v>
      </c>
      <c r="AJ701" s="23" t="s">
        <v>11</v>
      </c>
      <c r="AK701" s="23" t="s">
        <v>23</v>
      </c>
      <c r="AL701" s="23" t="s">
        <v>51</v>
      </c>
      <c r="AM701" s="23" t="s">
        <v>14</v>
      </c>
      <c r="AN701" s="23" t="s">
        <v>14</v>
      </c>
      <c r="AO701" s="23" t="s">
        <v>14</v>
      </c>
      <c r="AP701" s="23" t="s">
        <v>14</v>
      </c>
      <c r="AQ701" s="23" t="s">
        <v>14</v>
      </c>
      <c r="AR701" s="23"/>
      <c r="AS701" s="23" t="s">
        <v>51</v>
      </c>
      <c r="AT701" s="23" t="s">
        <v>14</v>
      </c>
      <c r="AU701" s="23" t="s">
        <v>14</v>
      </c>
      <c r="AV701" s="25" t="s">
        <v>14</v>
      </c>
      <c r="AW701" s="25" t="s">
        <v>14</v>
      </c>
      <c r="AX701" s="26">
        <v>21.5</v>
      </c>
      <c r="AY701" s="26">
        <v>236.8</v>
      </c>
      <c r="AZ701" s="25" t="s">
        <v>14</v>
      </c>
      <c r="BA701" s="25" t="s">
        <v>14</v>
      </c>
      <c r="BB701" s="23" t="s">
        <v>14</v>
      </c>
      <c r="BC701" s="23" t="s">
        <v>15</v>
      </c>
      <c r="BD701" s="23" t="s">
        <v>14</v>
      </c>
      <c r="BE701" s="23" t="s">
        <v>11</v>
      </c>
      <c r="BF701" s="23" t="s">
        <v>291</v>
      </c>
      <c r="BG701" s="23" t="s">
        <v>11</v>
      </c>
      <c r="BH701" s="23" t="s">
        <v>17</v>
      </c>
      <c r="BI701" s="23" t="s">
        <v>14</v>
      </c>
      <c r="BJ701" s="23"/>
      <c r="BK701" s="23" t="s">
        <v>11</v>
      </c>
      <c r="BL701" s="23" t="s">
        <v>11</v>
      </c>
      <c r="BM701" s="23" t="s">
        <v>11</v>
      </c>
      <c r="BN701" s="23"/>
      <c r="BO701" s="24">
        <v>15.5</v>
      </c>
      <c r="BP701" s="24">
        <v>351</v>
      </c>
      <c r="BQ701" s="24">
        <v>351</v>
      </c>
      <c r="BR701" s="24">
        <v>316</v>
      </c>
      <c r="BS701" s="24">
        <v>200</v>
      </c>
      <c r="BT701" s="23"/>
      <c r="BU701" s="23"/>
      <c r="BV701" s="24">
        <v>18.559999999999999</v>
      </c>
      <c r="BW701" s="24">
        <v>0.22</v>
      </c>
      <c r="BX701" s="23"/>
      <c r="BY701" s="24">
        <v>0.18</v>
      </c>
      <c r="BZ701" s="27">
        <v>0.22</v>
      </c>
      <c r="CA701" s="27">
        <v>0.18</v>
      </c>
      <c r="CB701" s="25"/>
      <c r="CC701" s="25"/>
      <c r="CD701" s="28">
        <v>18.850000000000001</v>
      </c>
      <c r="CE701" s="28">
        <v>0.27</v>
      </c>
      <c r="CF701" s="25"/>
      <c r="CG701" s="28">
        <v>0.22</v>
      </c>
      <c r="CH701" s="28">
        <v>22.65</v>
      </c>
      <c r="CI701" s="28">
        <v>0.5</v>
      </c>
      <c r="CJ701" s="28">
        <v>0.5</v>
      </c>
      <c r="CK701" s="28">
        <v>0</v>
      </c>
      <c r="CL701" s="28">
        <v>0</v>
      </c>
      <c r="CM701" s="28">
        <v>0.53</v>
      </c>
      <c r="CN701" s="25"/>
      <c r="CO701" s="28">
        <v>0</v>
      </c>
      <c r="CP701" s="30" t="s">
        <v>5</v>
      </c>
      <c r="CQ701" s="8">
        <f t="shared" si="111"/>
        <v>8758.4459459459449</v>
      </c>
      <c r="CR701" s="8">
        <f t="shared" si="112"/>
        <v>22</v>
      </c>
      <c r="CS701" s="8">
        <f t="shared" si="113"/>
        <v>2.5</v>
      </c>
      <c r="CT701" s="8">
        <f t="shared" si="114"/>
        <v>30</v>
      </c>
      <c r="CU701" s="8">
        <f t="shared" si="115"/>
        <v>300</v>
      </c>
      <c r="CV701" s="10">
        <f t="shared" si="116"/>
        <v>83116.800000000003</v>
      </c>
      <c r="CW701" s="10">
        <f t="shared" si="119"/>
        <v>83.116799999999998</v>
      </c>
      <c r="CX701" s="8" t="str">
        <f t="shared" si="117"/>
        <v>No</v>
      </c>
      <c r="CY701" s="30" t="s">
        <v>11</v>
      </c>
      <c r="CZ701" s="30" t="s">
        <v>11</v>
      </c>
      <c r="DA701" s="31" t="s">
        <v>11</v>
      </c>
      <c r="DB701" s="31" t="s">
        <v>11</v>
      </c>
      <c r="DC701" s="8" t="str">
        <f t="shared" si="118"/>
        <v>No</v>
      </c>
      <c r="DD701" s="8" t="s">
        <v>11</v>
      </c>
      <c r="DE701" s="30" t="s">
        <v>11</v>
      </c>
      <c r="DF701" s="10">
        <f t="shared" si="120"/>
        <v>58.157639999999994</v>
      </c>
      <c r="DG701" s="9">
        <f>IF(S701&lt;Monitors!$H$4,(S701*Monitors!$I$4)+Monitors!$J$4,IF(S701&lt;Monitors!$H$5,(S701*Monitors!$I$5)+Monitors!$J$5,IF(S701&lt;Monitors!$H$6,(S701*Monitors!$I$6)+Monitors!$J$6,IF(S701&lt;Monitors!$H$7,(Monitors!$I$7*S701)+Monitors!$J$7,IF(S701&lt;Monitors!$H$8,(S701*Monitors!$I$8)+Monitors!$J$8,IF(S701&lt;Monitors!$H$9,(S701*Monitors!$I$9)+Monitors!$J$9,IF(S701&lt;Monitors!$H$10,(S701*Monitors!$I$10)+Monitors!$J$10,IF(S701&lt;Monitors!$H$11,(S701*Monitors!$I$11)+Monitors!$J$11,Monitors!$J$12))))))))</f>
        <v>40.360000000000007</v>
      </c>
      <c r="DH701" s="10">
        <f>$DF701-(Monitors!$B$4*'All Data'!$W701)</f>
        <v>45.444019999999995</v>
      </c>
      <c r="DI701" s="10">
        <f>IF($CX701="Yes",DH701-(Monitors!$E$4*(DG701+(Monitors!$B$4*'All Data'!$W701))),'All Data'!DH701)</f>
        <v>45.444019999999995</v>
      </c>
      <c r="DJ701" s="10">
        <f>IF(DD701="Yes",'All Data'!DI701-(DG701*Monitors!$C$4),'All Data'!DI701)</f>
        <v>45.444019999999995</v>
      </c>
      <c r="DK701" s="10">
        <f>IF($DE701="Yes",DJ701-(DG701*Monitors!$D$4),'All Data'!DJ701)</f>
        <v>45.444019999999995</v>
      </c>
      <c r="DL701" s="10">
        <f>IF($CZ701="Yes",DK701-Monitors!$C$7,'All Data'!DK701)</f>
        <v>45.444019999999995</v>
      </c>
      <c r="DM701" s="10">
        <f>IF($DA701="Yes",DL701-Monitors!$D$7,'All Data'!DL701)</f>
        <v>45.444019999999995</v>
      </c>
      <c r="DN701" s="10">
        <f>IF(DB701="Yes",DM701-((DG701+(W701*Monitors!$B$4))*Monitors!$F$4),'All Data'!DM701)</f>
        <v>45.444019999999995</v>
      </c>
      <c r="DO701" s="8" t="str">
        <f t="shared" si="121"/>
        <v>No</v>
      </c>
      <c r="DP701" s="10">
        <v>3.3246720000000005</v>
      </c>
      <c r="DQ701" s="10">
        <v>15.235327999999999</v>
      </c>
      <c r="DR701" s="10">
        <v>15.235327999999999</v>
      </c>
      <c r="DS701" s="9">
        <v>22.486645478379423</v>
      </c>
      <c r="DT701" s="9" t="s">
        <v>23</v>
      </c>
      <c r="DU701" s="14">
        <v>0</v>
      </c>
    </row>
    <row r="702" spans="1:125" ht="18" customHeight="1">
      <c r="A702" s="29">
        <v>701</v>
      </c>
      <c r="B702" s="29">
        <v>13</v>
      </c>
      <c r="C702" s="29">
        <v>607</v>
      </c>
      <c r="D702" s="21">
        <v>41281</v>
      </c>
      <c r="E702" s="21">
        <v>41267</v>
      </c>
      <c r="F702" s="21">
        <v>41274</v>
      </c>
      <c r="G702" s="20" t="s">
        <v>4</v>
      </c>
      <c r="H702" s="20" t="s">
        <v>633</v>
      </c>
      <c r="I702" s="22">
        <v>6</v>
      </c>
      <c r="J702" s="20" t="s">
        <v>5</v>
      </c>
      <c r="K702" s="20" t="s">
        <v>26</v>
      </c>
      <c r="L702" s="20" t="s">
        <v>27</v>
      </c>
      <c r="M702" s="23" t="s">
        <v>27</v>
      </c>
      <c r="N702" s="23" t="s">
        <v>7</v>
      </c>
      <c r="O702" s="23" t="s">
        <v>26</v>
      </c>
      <c r="P702" s="24">
        <v>10.6</v>
      </c>
      <c r="Q702" s="24">
        <v>18.8</v>
      </c>
      <c r="R702" s="24">
        <v>21.5</v>
      </c>
      <c r="S702" s="24">
        <v>198.38</v>
      </c>
      <c r="T702" s="24">
        <v>1.78</v>
      </c>
      <c r="U702" s="24">
        <v>1080</v>
      </c>
      <c r="V702" s="24">
        <v>1920</v>
      </c>
      <c r="W702" s="24">
        <v>2.0739999999999998</v>
      </c>
      <c r="X702" s="23" t="s">
        <v>47</v>
      </c>
      <c r="Y702" s="23" t="s">
        <v>47</v>
      </c>
      <c r="Z702" s="24">
        <v>9565</v>
      </c>
      <c r="AA702" s="24">
        <v>60</v>
      </c>
      <c r="AB702" s="24">
        <v>170</v>
      </c>
      <c r="AC702" s="24">
        <v>160</v>
      </c>
      <c r="AD702" s="23" t="s">
        <v>400</v>
      </c>
      <c r="AE702" s="23" t="s">
        <v>23</v>
      </c>
      <c r="AF702" s="23" t="s">
        <v>11</v>
      </c>
      <c r="AG702" s="23" t="s">
        <v>26</v>
      </c>
      <c r="AH702" s="23" t="s">
        <v>26</v>
      </c>
      <c r="AI702" s="23" t="s">
        <v>12</v>
      </c>
      <c r="AJ702" s="23" t="s">
        <v>11</v>
      </c>
      <c r="AK702" s="23" t="s">
        <v>23</v>
      </c>
      <c r="AL702" s="23" t="s">
        <v>78</v>
      </c>
      <c r="AM702" s="23" t="s">
        <v>26</v>
      </c>
      <c r="AN702" s="23" t="s">
        <v>72</v>
      </c>
      <c r="AO702" s="23" t="s">
        <v>14</v>
      </c>
      <c r="AP702" s="23" t="s">
        <v>36</v>
      </c>
      <c r="AQ702" s="23" t="s">
        <v>14</v>
      </c>
      <c r="AR702" s="23"/>
      <c r="AS702" s="23" t="s">
        <v>78</v>
      </c>
      <c r="AT702" s="23" t="s">
        <v>26</v>
      </c>
      <c r="AU702" s="23" t="s">
        <v>83</v>
      </c>
      <c r="AV702" s="25" t="s">
        <v>14</v>
      </c>
      <c r="AW702" s="25" t="s">
        <v>14</v>
      </c>
      <c r="AX702" s="26">
        <v>21.5</v>
      </c>
      <c r="AY702" s="26">
        <v>198.38</v>
      </c>
      <c r="AZ702" s="25" t="s">
        <v>72</v>
      </c>
      <c r="BA702" s="25" t="s">
        <v>83</v>
      </c>
      <c r="BB702" s="23" t="s">
        <v>14</v>
      </c>
      <c r="BC702" s="23" t="s">
        <v>15</v>
      </c>
      <c r="BD702" s="23" t="s">
        <v>26</v>
      </c>
      <c r="BE702" s="23" t="s">
        <v>11</v>
      </c>
      <c r="BF702" s="23" t="s">
        <v>55</v>
      </c>
      <c r="BG702" s="23" t="s">
        <v>11</v>
      </c>
      <c r="BH702" s="23" t="s">
        <v>17</v>
      </c>
      <c r="BI702" s="23" t="s">
        <v>14</v>
      </c>
      <c r="BJ702" s="23"/>
      <c r="BK702" s="23" t="s">
        <v>11</v>
      </c>
      <c r="BL702" s="23" t="s">
        <v>11</v>
      </c>
      <c r="BM702" s="23" t="s">
        <v>11</v>
      </c>
      <c r="BN702" s="23"/>
      <c r="BO702" s="24">
        <v>5.4</v>
      </c>
      <c r="BP702" s="24">
        <v>245</v>
      </c>
      <c r="BQ702" s="24">
        <v>250</v>
      </c>
      <c r="BR702" s="24">
        <v>211</v>
      </c>
      <c r="BS702" s="24">
        <v>200</v>
      </c>
      <c r="BT702" s="23"/>
      <c r="BU702" s="23"/>
      <c r="BV702" s="24">
        <v>18.57</v>
      </c>
      <c r="BW702" s="24">
        <v>0.25</v>
      </c>
      <c r="BX702" s="23"/>
      <c r="BY702" s="24">
        <v>0.19</v>
      </c>
      <c r="BZ702" s="27">
        <v>0.25</v>
      </c>
      <c r="CA702" s="27">
        <v>0.19</v>
      </c>
      <c r="CB702" s="25"/>
      <c r="CC702" s="25"/>
      <c r="CD702" s="28">
        <v>18.66</v>
      </c>
      <c r="CE702" s="28">
        <v>0.28000000000000003</v>
      </c>
      <c r="CF702" s="25"/>
      <c r="CG702" s="28">
        <v>0.23</v>
      </c>
      <c r="CH702" s="28">
        <v>21.1</v>
      </c>
      <c r="CI702" s="28">
        <v>1</v>
      </c>
      <c r="CJ702" s="28">
        <v>0.5</v>
      </c>
      <c r="CK702" s="28">
        <v>0</v>
      </c>
      <c r="CL702" s="28">
        <v>0</v>
      </c>
      <c r="CM702" s="28">
        <v>0.5</v>
      </c>
      <c r="CN702" s="25"/>
      <c r="CO702" s="28">
        <v>1</v>
      </c>
      <c r="CP702" s="30" t="s">
        <v>5</v>
      </c>
      <c r="CQ702" s="8">
        <f t="shared" si="111"/>
        <v>10454.682931747151</v>
      </c>
      <c r="CR702" s="8">
        <f t="shared" si="112"/>
        <v>22</v>
      </c>
      <c r="CS702" s="8">
        <f t="shared" si="113"/>
        <v>2.5</v>
      </c>
      <c r="CT702" s="8">
        <f t="shared" si="114"/>
        <v>30</v>
      </c>
      <c r="CU702" s="8">
        <f t="shared" si="115"/>
        <v>200</v>
      </c>
      <c r="CV702" s="10">
        <f t="shared" si="116"/>
        <v>48603.1</v>
      </c>
      <c r="CW702" s="10">
        <f t="shared" si="119"/>
        <v>48.603099999999998</v>
      </c>
      <c r="CX702" s="8" t="str">
        <f t="shared" si="117"/>
        <v>No</v>
      </c>
      <c r="CY702" s="30" t="s">
        <v>11</v>
      </c>
      <c r="CZ702" s="30" t="s">
        <v>11</v>
      </c>
      <c r="DA702" s="31" t="s">
        <v>11</v>
      </c>
      <c r="DB702" s="31" t="s">
        <v>11</v>
      </c>
      <c r="DC702" s="8" t="str">
        <f t="shared" si="118"/>
        <v>No</v>
      </c>
      <c r="DD702" s="8" t="s">
        <v>11</v>
      </c>
      <c r="DE702" s="30" t="s">
        <v>11</v>
      </c>
      <c r="DF702" s="10">
        <f t="shared" si="120"/>
        <v>58.35911999999999</v>
      </c>
      <c r="DG702" s="9">
        <f>IF(S702&lt;Monitors!$H$4,(S702*Monitors!$I$4)+Monitors!$J$4,IF(S702&lt;Monitors!$H$5,(S702*Monitors!$I$5)+Monitors!$J$5,IF(S702&lt;Monitors!$H$6,(S702*Monitors!$I$6)+Monitors!$J$6,IF(S702&lt;Monitors!$H$7,(Monitors!$I$7*S702)+Monitors!$J$7,IF(S702&lt;Monitors!$H$8,(S702*Monitors!$I$8)+Monitors!$J$8,IF(S702&lt;Monitors!$H$9,(S702*Monitors!$I$9)+Monitors!$J$9,IF(S702&lt;Monitors!$H$10,(S702*Monitors!$I$10)+Monitors!$J$10,IF(S702&lt;Monitors!$H$11,(S702*Monitors!$I$11)+Monitors!$J$11,Monitors!$J$12))))))))</f>
        <v>37.918999999999997</v>
      </c>
      <c r="DH702" s="10">
        <f>$DF702-(Monitors!$B$4*'All Data'!$W702)</f>
        <v>45.645499999999991</v>
      </c>
      <c r="DI702" s="10">
        <f>IF($CX702="Yes",DH702-(Monitors!$E$4*(DG702+(Monitors!$B$4*'All Data'!$W702))),'All Data'!DH702)</f>
        <v>45.645499999999991</v>
      </c>
      <c r="DJ702" s="10">
        <f>IF(DD702="Yes",'All Data'!DI702-(DG702*Monitors!$C$4),'All Data'!DI702)</f>
        <v>45.645499999999991</v>
      </c>
      <c r="DK702" s="10">
        <f>IF($DE702="Yes",DJ702-(DG702*Monitors!$D$4),'All Data'!DJ702)</f>
        <v>45.645499999999991</v>
      </c>
      <c r="DL702" s="10">
        <f>IF($CZ702="Yes",DK702-Monitors!$C$7,'All Data'!DK702)</f>
        <v>45.645499999999991</v>
      </c>
      <c r="DM702" s="10">
        <f>IF($DA702="Yes",DL702-Monitors!$D$7,'All Data'!DL702)</f>
        <v>45.645499999999991</v>
      </c>
      <c r="DN702" s="10">
        <f>IF(DB702="Yes",DM702-((DG702+(W702*Monitors!$B$4))*Monitors!$F$4),'All Data'!DM702)</f>
        <v>45.645499999999991</v>
      </c>
      <c r="DO702" s="8" t="str">
        <f t="shared" si="121"/>
        <v>No</v>
      </c>
      <c r="DP702" s="10">
        <v>1.9441240000000002</v>
      </c>
      <c r="DQ702" s="10">
        <v>16.625876000000002</v>
      </c>
      <c r="DR702" s="10">
        <v>16.625876000000002</v>
      </c>
      <c r="DS702" s="9">
        <v>18.885063562375308</v>
      </c>
      <c r="DT702" s="9" t="s">
        <v>23</v>
      </c>
      <c r="DU702" s="14">
        <v>0</v>
      </c>
    </row>
    <row r="703" spans="1:125" ht="18" customHeight="1">
      <c r="A703" s="29">
        <v>702</v>
      </c>
      <c r="B703" s="29">
        <v>13</v>
      </c>
      <c r="C703" s="29">
        <v>1432</v>
      </c>
      <c r="D703" s="21">
        <v>41281</v>
      </c>
      <c r="E703" s="21">
        <v>41267</v>
      </c>
      <c r="F703" s="21">
        <v>41274</v>
      </c>
      <c r="G703" s="20" t="s">
        <v>4</v>
      </c>
      <c r="H703" s="20" t="s">
        <v>674</v>
      </c>
      <c r="I703" s="22">
        <v>6</v>
      </c>
      <c r="J703" s="20" t="s">
        <v>5</v>
      </c>
      <c r="K703" s="20" t="s">
        <v>26</v>
      </c>
      <c r="L703" s="20" t="s">
        <v>27</v>
      </c>
      <c r="M703" s="23" t="s">
        <v>27</v>
      </c>
      <c r="N703" s="23" t="s">
        <v>7</v>
      </c>
      <c r="O703" s="23" t="s">
        <v>26</v>
      </c>
      <c r="P703" s="24">
        <v>10.6</v>
      </c>
      <c r="Q703" s="24">
        <v>18.8</v>
      </c>
      <c r="R703" s="24">
        <v>21.5</v>
      </c>
      <c r="S703" s="24">
        <v>198.38</v>
      </c>
      <c r="T703" s="24">
        <v>1.78</v>
      </c>
      <c r="U703" s="24">
        <v>1080</v>
      </c>
      <c r="V703" s="24">
        <v>1920</v>
      </c>
      <c r="W703" s="24">
        <v>2.0739999999999998</v>
      </c>
      <c r="X703" s="23" t="s">
        <v>47</v>
      </c>
      <c r="Y703" s="23" t="s">
        <v>47</v>
      </c>
      <c r="Z703" s="24">
        <v>9565</v>
      </c>
      <c r="AA703" s="24">
        <v>60</v>
      </c>
      <c r="AB703" s="24">
        <v>170</v>
      </c>
      <c r="AC703" s="24">
        <v>160</v>
      </c>
      <c r="AD703" s="23" t="s">
        <v>400</v>
      </c>
      <c r="AE703" s="23" t="s">
        <v>23</v>
      </c>
      <c r="AF703" s="23" t="s">
        <v>11</v>
      </c>
      <c r="AG703" s="23" t="s">
        <v>26</v>
      </c>
      <c r="AH703" s="23" t="s">
        <v>26</v>
      </c>
      <c r="AI703" s="23" t="s">
        <v>12</v>
      </c>
      <c r="AJ703" s="23" t="s">
        <v>11</v>
      </c>
      <c r="AK703" s="23" t="s">
        <v>23</v>
      </c>
      <c r="AL703" s="23" t="s">
        <v>78</v>
      </c>
      <c r="AM703" s="23" t="s">
        <v>26</v>
      </c>
      <c r="AN703" s="23" t="s">
        <v>72</v>
      </c>
      <c r="AO703" s="23" t="s">
        <v>14</v>
      </c>
      <c r="AP703" s="23" t="s">
        <v>36</v>
      </c>
      <c r="AQ703" s="23" t="s">
        <v>14</v>
      </c>
      <c r="AR703" s="23"/>
      <c r="AS703" s="23" t="s">
        <v>78</v>
      </c>
      <c r="AT703" s="23" t="s">
        <v>26</v>
      </c>
      <c r="AU703" s="23" t="s">
        <v>83</v>
      </c>
      <c r="AV703" s="25" t="s">
        <v>14</v>
      </c>
      <c r="AW703" s="25" t="s">
        <v>14</v>
      </c>
      <c r="AX703" s="26">
        <v>21.5</v>
      </c>
      <c r="AY703" s="26">
        <v>198.38</v>
      </c>
      <c r="AZ703" s="25" t="s">
        <v>72</v>
      </c>
      <c r="BA703" s="25" t="s">
        <v>83</v>
      </c>
      <c r="BB703" s="23" t="s">
        <v>14</v>
      </c>
      <c r="BC703" s="23" t="s">
        <v>15</v>
      </c>
      <c r="BD703" s="23" t="s">
        <v>26</v>
      </c>
      <c r="BE703" s="23" t="s">
        <v>11</v>
      </c>
      <c r="BF703" s="23" t="s">
        <v>55</v>
      </c>
      <c r="BG703" s="23" t="s">
        <v>11</v>
      </c>
      <c r="BH703" s="23" t="s">
        <v>17</v>
      </c>
      <c r="BI703" s="23" t="s">
        <v>14</v>
      </c>
      <c r="BJ703" s="23"/>
      <c r="BK703" s="23" t="s">
        <v>11</v>
      </c>
      <c r="BL703" s="23" t="s">
        <v>11</v>
      </c>
      <c r="BM703" s="23" t="s">
        <v>11</v>
      </c>
      <c r="BN703" s="23"/>
      <c r="BO703" s="24">
        <v>5.4</v>
      </c>
      <c r="BP703" s="24">
        <v>245</v>
      </c>
      <c r="BQ703" s="24">
        <v>250</v>
      </c>
      <c r="BR703" s="24">
        <v>211</v>
      </c>
      <c r="BS703" s="24">
        <v>200</v>
      </c>
      <c r="BT703" s="23"/>
      <c r="BU703" s="23"/>
      <c r="BV703" s="24">
        <v>18.57</v>
      </c>
      <c r="BW703" s="24">
        <v>0.25</v>
      </c>
      <c r="BX703" s="23"/>
      <c r="BY703" s="24">
        <v>0.19</v>
      </c>
      <c r="BZ703" s="27">
        <v>0.25</v>
      </c>
      <c r="CA703" s="27">
        <v>0.19</v>
      </c>
      <c r="CB703" s="25"/>
      <c r="CC703" s="25"/>
      <c r="CD703" s="28">
        <v>18.66</v>
      </c>
      <c r="CE703" s="28">
        <v>0.28000000000000003</v>
      </c>
      <c r="CF703" s="25"/>
      <c r="CG703" s="28">
        <v>0.23</v>
      </c>
      <c r="CH703" s="28">
        <v>21.1</v>
      </c>
      <c r="CI703" s="28">
        <v>1</v>
      </c>
      <c r="CJ703" s="28">
        <v>0.5</v>
      </c>
      <c r="CK703" s="28">
        <v>0</v>
      </c>
      <c r="CL703" s="28">
        <v>0</v>
      </c>
      <c r="CM703" s="28">
        <v>0.5</v>
      </c>
      <c r="CN703" s="25"/>
      <c r="CO703" s="28">
        <v>1</v>
      </c>
      <c r="CP703" s="30" t="s">
        <v>5</v>
      </c>
      <c r="CQ703" s="8">
        <f t="shared" si="111"/>
        <v>10454.682931747151</v>
      </c>
      <c r="CR703" s="8">
        <f t="shared" si="112"/>
        <v>22</v>
      </c>
      <c r="CS703" s="8">
        <f t="shared" si="113"/>
        <v>2.5</v>
      </c>
      <c r="CT703" s="8">
        <f t="shared" si="114"/>
        <v>30</v>
      </c>
      <c r="CU703" s="8">
        <f t="shared" si="115"/>
        <v>200</v>
      </c>
      <c r="CV703" s="10">
        <f t="shared" si="116"/>
        <v>48603.1</v>
      </c>
      <c r="CW703" s="10">
        <f t="shared" si="119"/>
        <v>48.603099999999998</v>
      </c>
      <c r="CX703" s="8" t="str">
        <f t="shared" si="117"/>
        <v>No</v>
      </c>
      <c r="CY703" s="30" t="s">
        <v>11</v>
      </c>
      <c r="CZ703" s="30" t="s">
        <v>11</v>
      </c>
      <c r="DA703" s="31" t="s">
        <v>11</v>
      </c>
      <c r="DB703" s="31" t="s">
        <v>11</v>
      </c>
      <c r="DC703" s="8" t="str">
        <f t="shared" si="118"/>
        <v>No</v>
      </c>
      <c r="DD703" s="8" t="s">
        <v>11</v>
      </c>
      <c r="DE703" s="30" t="s">
        <v>11</v>
      </c>
      <c r="DF703" s="10">
        <f t="shared" si="120"/>
        <v>58.35911999999999</v>
      </c>
      <c r="DG703" s="9">
        <f>IF(S703&lt;Monitors!$H$4,(S703*Monitors!$I$4)+Monitors!$J$4,IF(S703&lt;Monitors!$H$5,(S703*Monitors!$I$5)+Monitors!$J$5,IF(S703&lt;Monitors!$H$6,(S703*Monitors!$I$6)+Monitors!$J$6,IF(S703&lt;Monitors!$H$7,(Monitors!$I$7*S703)+Monitors!$J$7,IF(S703&lt;Monitors!$H$8,(S703*Monitors!$I$8)+Monitors!$J$8,IF(S703&lt;Monitors!$H$9,(S703*Monitors!$I$9)+Monitors!$J$9,IF(S703&lt;Monitors!$H$10,(S703*Monitors!$I$10)+Monitors!$J$10,IF(S703&lt;Monitors!$H$11,(S703*Monitors!$I$11)+Monitors!$J$11,Monitors!$J$12))))))))</f>
        <v>37.918999999999997</v>
      </c>
      <c r="DH703" s="10">
        <f>$DF703-(Monitors!$B$4*'All Data'!$W703)</f>
        <v>45.645499999999991</v>
      </c>
      <c r="DI703" s="10">
        <f>IF($CX703="Yes",DH703-(Monitors!$E$4*(DG703+(Monitors!$B$4*'All Data'!$W703))),'All Data'!DH703)</f>
        <v>45.645499999999991</v>
      </c>
      <c r="DJ703" s="10">
        <f>IF(DD703="Yes",'All Data'!DI703-(DG703*Monitors!$C$4),'All Data'!DI703)</f>
        <v>45.645499999999991</v>
      </c>
      <c r="DK703" s="10">
        <f>IF($DE703="Yes",DJ703-(DG703*Monitors!$D$4),'All Data'!DJ703)</f>
        <v>45.645499999999991</v>
      </c>
      <c r="DL703" s="10">
        <f>IF($CZ703="Yes",DK703-Monitors!$C$7,'All Data'!DK703)</f>
        <v>45.645499999999991</v>
      </c>
      <c r="DM703" s="10">
        <f>IF($DA703="Yes",DL703-Monitors!$D$7,'All Data'!DL703)</f>
        <v>45.645499999999991</v>
      </c>
      <c r="DN703" s="10">
        <f>IF(DB703="Yes",DM703-((DG703+(W703*Monitors!$B$4))*Monitors!$F$4),'All Data'!DM703)</f>
        <v>45.645499999999991</v>
      </c>
      <c r="DO703" s="8" t="str">
        <f t="shared" si="121"/>
        <v>No</v>
      </c>
      <c r="DP703" s="10">
        <v>1.9441240000000002</v>
      </c>
      <c r="DQ703" s="10">
        <v>16.625876000000002</v>
      </c>
      <c r="DR703" s="10">
        <v>16.625876000000002</v>
      </c>
      <c r="DS703" s="9">
        <v>18.885063562375308</v>
      </c>
      <c r="DT703" s="9" t="s">
        <v>23</v>
      </c>
      <c r="DU703" s="14">
        <v>0</v>
      </c>
    </row>
    <row r="704" spans="1:125" ht="18" customHeight="1">
      <c r="A704" s="29">
        <v>703</v>
      </c>
      <c r="B704" s="29">
        <v>13</v>
      </c>
      <c r="C704" s="29">
        <v>1432</v>
      </c>
      <c r="D704" s="21">
        <v>41281</v>
      </c>
      <c r="E704" s="21">
        <v>41599</v>
      </c>
      <c r="F704" s="21">
        <v>41612</v>
      </c>
      <c r="G704" s="20" t="s">
        <v>4</v>
      </c>
      <c r="H704" s="20" t="s">
        <v>26</v>
      </c>
      <c r="I704" s="22">
        <v>6</v>
      </c>
      <c r="J704" s="20" t="s">
        <v>5</v>
      </c>
      <c r="K704" s="20" t="s">
        <v>26</v>
      </c>
      <c r="L704" s="20" t="s">
        <v>49</v>
      </c>
      <c r="M704" s="23" t="s">
        <v>26</v>
      </c>
      <c r="N704" s="23" t="s">
        <v>7</v>
      </c>
      <c r="O704" s="23" t="s">
        <v>26</v>
      </c>
      <c r="P704" s="24">
        <v>10.6</v>
      </c>
      <c r="Q704" s="24">
        <v>18.8</v>
      </c>
      <c r="R704" s="24">
        <v>21.5</v>
      </c>
      <c r="S704" s="24">
        <v>198.38</v>
      </c>
      <c r="T704" s="24">
        <v>1.78</v>
      </c>
      <c r="U704" s="24">
        <v>1080</v>
      </c>
      <c r="V704" s="24">
        <v>1920</v>
      </c>
      <c r="W704" s="24">
        <v>2.0739999999999998</v>
      </c>
      <c r="X704" s="23" t="s">
        <v>47</v>
      </c>
      <c r="Y704" s="23" t="s">
        <v>47</v>
      </c>
      <c r="Z704" s="24">
        <v>9565</v>
      </c>
      <c r="AA704" s="24">
        <v>60</v>
      </c>
      <c r="AB704" s="24">
        <v>170</v>
      </c>
      <c r="AC704" s="24">
        <v>160</v>
      </c>
      <c r="AD704" s="23" t="s">
        <v>400</v>
      </c>
      <c r="AE704" s="23" t="s">
        <v>23</v>
      </c>
      <c r="AF704" s="23" t="s">
        <v>11</v>
      </c>
      <c r="AG704" s="23" t="s">
        <v>26</v>
      </c>
      <c r="AH704" s="23" t="s">
        <v>26</v>
      </c>
      <c r="AI704" s="23" t="s">
        <v>12</v>
      </c>
      <c r="AJ704" s="23" t="s">
        <v>11</v>
      </c>
      <c r="AK704" s="23" t="s">
        <v>23</v>
      </c>
      <c r="AL704" s="23" t="s">
        <v>78</v>
      </c>
      <c r="AM704" s="23" t="s">
        <v>26</v>
      </c>
      <c r="AN704" s="23" t="s">
        <v>72</v>
      </c>
      <c r="AO704" s="23" t="s">
        <v>14</v>
      </c>
      <c r="AP704" s="23" t="s">
        <v>36</v>
      </c>
      <c r="AQ704" s="23" t="s">
        <v>14</v>
      </c>
      <c r="AR704" s="23"/>
      <c r="AS704" s="23" t="s">
        <v>78</v>
      </c>
      <c r="AT704" s="23" t="s">
        <v>26</v>
      </c>
      <c r="AU704" s="23" t="s">
        <v>83</v>
      </c>
      <c r="AV704" s="25" t="s">
        <v>14</v>
      </c>
      <c r="AW704" s="25" t="s">
        <v>14</v>
      </c>
      <c r="AX704" s="26">
        <v>21.5</v>
      </c>
      <c r="AY704" s="26">
        <v>198.38</v>
      </c>
      <c r="AZ704" s="25" t="s">
        <v>72</v>
      </c>
      <c r="BA704" s="25" t="s">
        <v>83</v>
      </c>
      <c r="BB704" s="23" t="s">
        <v>14</v>
      </c>
      <c r="BC704" s="23" t="s">
        <v>15</v>
      </c>
      <c r="BD704" s="23" t="s">
        <v>26</v>
      </c>
      <c r="BE704" s="23" t="s">
        <v>11</v>
      </c>
      <c r="BF704" s="23" t="s">
        <v>55</v>
      </c>
      <c r="BG704" s="23" t="s">
        <v>11</v>
      </c>
      <c r="BH704" s="23" t="s">
        <v>17</v>
      </c>
      <c r="BI704" s="23" t="s">
        <v>14</v>
      </c>
      <c r="BJ704" s="23"/>
      <c r="BK704" s="23" t="s">
        <v>11</v>
      </c>
      <c r="BL704" s="23" t="s">
        <v>11</v>
      </c>
      <c r="BM704" s="23" t="s">
        <v>11</v>
      </c>
      <c r="BN704" s="23"/>
      <c r="BO704" s="24">
        <v>5.4</v>
      </c>
      <c r="BP704" s="24">
        <v>245</v>
      </c>
      <c r="BQ704" s="24">
        <v>250</v>
      </c>
      <c r="BR704" s="24">
        <v>211</v>
      </c>
      <c r="BS704" s="24">
        <v>200</v>
      </c>
      <c r="BT704" s="23"/>
      <c r="BU704" s="23"/>
      <c r="BV704" s="24">
        <v>18.57</v>
      </c>
      <c r="BW704" s="24">
        <v>0.25</v>
      </c>
      <c r="BX704" s="23"/>
      <c r="BY704" s="24">
        <v>0.19</v>
      </c>
      <c r="BZ704" s="27">
        <v>0.25</v>
      </c>
      <c r="CA704" s="27">
        <v>0.19</v>
      </c>
      <c r="CB704" s="25"/>
      <c r="CC704" s="25"/>
      <c r="CD704" s="28">
        <v>18.66</v>
      </c>
      <c r="CE704" s="28">
        <v>0.28000000000000003</v>
      </c>
      <c r="CF704" s="25"/>
      <c r="CG704" s="28">
        <v>0.23</v>
      </c>
      <c r="CH704" s="28">
        <v>21.1</v>
      </c>
      <c r="CI704" s="28">
        <v>1</v>
      </c>
      <c r="CJ704" s="28">
        <v>0.5</v>
      </c>
      <c r="CK704" s="28">
        <v>0</v>
      </c>
      <c r="CL704" s="28">
        <v>0</v>
      </c>
      <c r="CM704" s="28">
        <v>0.5</v>
      </c>
      <c r="CN704" s="25"/>
      <c r="CO704" s="28">
        <v>1</v>
      </c>
      <c r="CP704" s="30" t="s">
        <v>5</v>
      </c>
      <c r="CQ704" s="8">
        <f t="shared" si="111"/>
        <v>10454.682931747151</v>
      </c>
      <c r="CR704" s="8">
        <f t="shared" si="112"/>
        <v>22</v>
      </c>
      <c r="CS704" s="8">
        <f t="shared" si="113"/>
        <v>2.5</v>
      </c>
      <c r="CT704" s="8">
        <f t="shared" si="114"/>
        <v>30</v>
      </c>
      <c r="CU704" s="8">
        <f t="shared" si="115"/>
        <v>200</v>
      </c>
      <c r="CV704" s="10">
        <f t="shared" si="116"/>
        <v>48603.1</v>
      </c>
      <c r="CW704" s="10">
        <f t="shared" si="119"/>
        <v>48.603099999999998</v>
      </c>
      <c r="CX704" s="8" t="str">
        <f t="shared" si="117"/>
        <v>No</v>
      </c>
      <c r="CY704" s="30" t="s">
        <v>11</v>
      </c>
      <c r="CZ704" s="30" t="s">
        <v>11</v>
      </c>
      <c r="DA704" s="31" t="s">
        <v>11</v>
      </c>
      <c r="DB704" s="31" t="s">
        <v>11</v>
      </c>
      <c r="DC704" s="8" t="str">
        <f t="shared" si="118"/>
        <v>No</v>
      </c>
      <c r="DD704" s="8" t="s">
        <v>11</v>
      </c>
      <c r="DE704" s="30" t="s">
        <v>11</v>
      </c>
      <c r="DF704" s="10">
        <f t="shared" si="120"/>
        <v>58.35911999999999</v>
      </c>
      <c r="DG704" s="9">
        <f>IF(S704&lt;Monitors!$H$4,(S704*Monitors!$I$4)+Monitors!$J$4,IF(S704&lt;Monitors!$H$5,(S704*Monitors!$I$5)+Monitors!$J$5,IF(S704&lt;Monitors!$H$6,(S704*Monitors!$I$6)+Monitors!$J$6,IF(S704&lt;Monitors!$H$7,(Monitors!$I$7*S704)+Monitors!$J$7,IF(S704&lt;Monitors!$H$8,(S704*Monitors!$I$8)+Monitors!$J$8,IF(S704&lt;Monitors!$H$9,(S704*Monitors!$I$9)+Monitors!$J$9,IF(S704&lt;Monitors!$H$10,(S704*Monitors!$I$10)+Monitors!$J$10,IF(S704&lt;Monitors!$H$11,(S704*Monitors!$I$11)+Monitors!$J$11,Monitors!$J$12))))))))</f>
        <v>37.918999999999997</v>
      </c>
      <c r="DH704" s="10">
        <f>$DF704-(Monitors!$B$4*'All Data'!$W704)</f>
        <v>45.645499999999991</v>
      </c>
      <c r="DI704" s="10">
        <f>IF($CX704="Yes",DH704-(Monitors!$E$4*(DG704+(Monitors!$B$4*'All Data'!$W704))),'All Data'!DH704)</f>
        <v>45.645499999999991</v>
      </c>
      <c r="DJ704" s="10">
        <f>IF(DD704="Yes",'All Data'!DI704-(DG704*Monitors!$C$4),'All Data'!DI704)</f>
        <v>45.645499999999991</v>
      </c>
      <c r="DK704" s="10">
        <f>IF($DE704="Yes",DJ704-(DG704*Monitors!$D$4),'All Data'!DJ704)</f>
        <v>45.645499999999991</v>
      </c>
      <c r="DL704" s="10">
        <f>IF($CZ704="Yes",DK704-Monitors!$C$7,'All Data'!DK704)</f>
        <v>45.645499999999991</v>
      </c>
      <c r="DM704" s="10">
        <f>IF($DA704="Yes",DL704-Monitors!$D$7,'All Data'!DL704)</f>
        <v>45.645499999999991</v>
      </c>
      <c r="DN704" s="10">
        <f>IF(DB704="Yes",DM704-((DG704+(W704*Monitors!$B$4))*Monitors!$F$4),'All Data'!DM704)</f>
        <v>45.645499999999991</v>
      </c>
      <c r="DO704" s="8" t="str">
        <f t="shared" si="121"/>
        <v>No</v>
      </c>
      <c r="DP704" s="10">
        <v>1.9441240000000002</v>
      </c>
      <c r="DQ704" s="10">
        <v>16.625876000000002</v>
      </c>
      <c r="DR704" s="10">
        <v>16.625876000000002</v>
      </c>
      <c r="DS704" s="9">
        <v>18.885063562375308</v>
      </c>
      <c r="DT704" s="9" t="s">
        <v>23</v>
      </c>
      <c r="DU704" s="14">
        <v>0</v>
      </c>
    </row>
    <row r="705" spans="1:125" ht="18" customHeight="1">
      <c r="A705" s="29">
        <v>704</v>
      </c>
      <c r="B705" s="29">
        <v>5</v>
      </c>
      <c r="C705" s="29">
        <v>461</v>
      </c>
      <c r="D705" s="21">
        <v>41320</v>
      </c>
      <c r="E705" s="21">
        <v>41299</v>
      </c>
      <c r="F705" s="21">
        <v>41304</v>
      </c>
      <c r="G705" s="20" t="s">
        <v>4</v>
      </c>
      <c r="H705" s="20"/>
      <c r="I705" s="22">
        <v>6</v>
      </c>
      <c r="J705" s="20" t="s">
        <v>5</v>
      </c>
      <c r="K705" s="20"/>
      <c r="L705" s="20" t="s">
        <v>6</v>
      </c>
      <c r="M705" s="23"/>
      <c r="N705" s="23" t="s">
        <v>7</v>
      </c>
      <c r="O705" s="23"/>
      <c r="P705" s="24">
        <v>106</v>
      </c>
      <c r="Q705" s="24">
        <v>188</v>
      </c>
      <c r="R705" s="24">
        <v>21.5</v>
      </c>
      <c r="S705" s="24">
        <v>198</v>
      </c>
      <c r="T705" s="24">
        <v>1.76</v>
      </c>
      <c r="U705" s="24">
        <v>1080</v>
      </c>
      <c r="V705" s="24">
        <v>1920</v>
      </c>
      <c r="W705" s="24">
        <v>2.0739999999999998</v>
      </c>
      <c r="X705" s="23" t="s">
        <v>47</v>
      </c>
      <c r="Y705" s="23" t="s">
        <v>47</v>
      </c>
      <c r="Z705" s="24">
        <v>10469</v>
      </c>
      <c r="AA705" s="24">
        <v>60</v>
      </c>
      <c r="AB705" s="24">
        <v>178</v>
      </c>
      <c r="AC705" s="24">
        <v>178</v>
      </c>
      <c r="AD705" s="23" t="s">
        <v>10</v>
      </c>
      <c r="AE705" s="23" t="s">
        <v>11</v>
      </c>
      <c r="AF705" s="23" t="s">
        <v>11</v>
      </c>
      <c r="AG705" s="23"/>
      <c r="AH705" s="23"/>
      <c r="AI705" s="23" t="s">
        <v>57</v>
      </c>
      <c r="AJ705" s="23" t="s">
        <v>11</v>
      </c>
      <c r="AK705" s="23" t="s">
        <v>11</v>
      </c>
      <c r="AL705" s="23" t="s">
        <v>58</v>
      </c>
      <c r="AM705" s="23"/>
      <c r="AN705" s="23" t="s">
        <v>59</v>
      </c>
      <c r="AO705" s="23" t="s">
        <v>60</v>
      </c>
      <c r="AP705" s="23" t="s">
        <v>14</v>
      </c>
      <c r="AQ705" s="23"/>
      <c r="AR705" s="23"/>
      <c r="AS705" s="23" t="s">
        <v>58</v>
      </c>
      <c r="AT705" s="23"/>
      <c r="AU705" s="23" t="s">
        <v>14</v>
      </c>
      <c r="AV705" s="25" t="s">
        <v>60</v>
      </c>
      <c r="AW705" s="25"/>
      <c r="AX705" s="26">
        <v>21.5</v>
      </c>
      <c r="AY705" s="26">
        <v>198</v>
      </c>
      <c r="AZ705" s="25" t="s">
        <v>59</v>
      </c>
      <c r="BA705" s="25" t="s">
        <v>14</v>
      </c>
      <c r="BB705" s="23"/>
      <c r="BC705" s="23" t="s">
        <v>15</v>
      </c>
      <c r="BD705" s="23"/>
      <c r="BE705" s="23" t="s">
        <v>11</v>
      </c>
      <c r="BF705" s="23" t="s">
        <v>61</v>
      </c>
      <c r="BG705" s="23" t="s">
        <v>11</v>
      </c>
      <c r="BH705" s="23" t="s">
        <v>17</v>
      </c>
      <c r="BI705" s="23"/>
      <c r="BJ705" s="23" t="s">
        <v>18</v>
      </c>
      <c r="BK705" s="23" t="s">
        <v>11</v>
      </c>
      <c r="BL705" s="23" t="s">
        <v>11</v>
      </c>
      <c r="BM705" s="23"/>
      <c r="BN705" s="23"/>
      <c r="BO705" s="24">
        <v>32.4</v>
      </c>
      <c r="BP705" s="24">
        <v>254.6</v>
      </c>
      <c r="BQ705" s="24">
        <v>300</v>
      </c>
      <c r="BR705" s="24">
        <v>242.2</v>
      </c>
      <c r="BS705" s="24">
        <v>201.8</v>
      </c>
      <c r="BT705" s="23"/>
      <c r="BU705" s="23"/>
      <c r="BV705" s="24">
        <v>18.579999999999998</v>
      </c>
      <c r="BW705" s="24">
        <v>0.28000000000000003</v>
      </c>
      <c r="BX705" s="23"/>
      <c r="BY705" s="24">
        <v>0.1</v>
      </c>
      <c r="BZ705" s="27">
        <v>0.28000000000000003</v>
      </c>
      <c r="CA705" s="27">
        <v>0.1</v>
      </c>
      <c r="CB705" s="25"/>
      <c r="CC705" s="25"/>
      <c r="CD705" s="28">
        <v>18.649999999999999</v>
      </c>
      <c r="CE705" s="28">
        <v>0.35</v>
      </c>
      <c r="CF705" s="25"/>
      <c r="CG705" s="28">
        <v>0.15</v>
      </c>
      <c r="CH705" s="28">
        <v>21.1</v>
      </c>
      <c r="CI705" s="28">
        <v>1.2</v>
      </c>
      <c r="CJ705" s="28">
        <v>0.5</v>
      </c>
      <c r="CK705" s="25"/>
      <c r="CL705" s="25"/>
      <c r="CM705" s="28">
        <v>0.48</v>
      </c>
      <c r="CN705" s="25"/>
      <c r="CO705" s="28">
        <v>0</v>
      </c>
      <c r="CP705" s="30" t="s">
        <v>5</v>
      </c>
      <c r="CQ705" s="8">
        <f t="shared" si="111"/>
        <v>10474.747474747473</v>
      </c>
      <c r="CR705" s="8">
        <f t="shared" si="112"/>
        <v>22</v>
      </c>
      <c r="CS705" s="8">
        <f t="shared" si="113"/>
        <v>2.5</v>
      </c>
      <c r="CT705" s="8">
        <f t="shared" si="114"/>
        <v>30</v>
      </c>
      <c r="CU705" s="8">
        <f t="shared" si="115"/>
        <v>200</v>
      </c>
      <c r="CV705" s="10">
        <f t="shared" si="116"/>
        <v>50410.799999999996</v>
      </c>
      <c r="CW705" s="10">
        <f t="shared" si="119"/>
        <v>50.410799999999995</v>
      </c>
      <c r="CX705" s="8" t="str">
        <f t="shared" si="117"/>
        <v>No</v>
      </c>
      <c r="CY705" s="30" t="s">
        <v>11</v>
      </c>
      <c r="CZ705" s="30" t="s">
        <v>11</v>
      </c>
      <c r="DA705" s="31" t="s">
        <v>11</v>
      </c>
      <c r="DB705" s="31" t="s">
        <v>11</v>
      </c>
      <c r="DC705" s="8" t="str">
        <f t="shared" si="118"/>
        <v>No</v>
      </c>
      <c r="DD705" s="8" t="s">
        <v>11</v>
      </c>
      <c r="DE705" s="30" t="s">
        <v>11</v>
      </c>
      <c r="DF705" s="10">
        <f t="shared" si="120"/>
        <v>58.560600000000001</v>
      </c>
      <c r="DG705" s="9">
        <f>IF(S705&lt;Monitors!$H$4,(S705*Monitors!$I$4)+Monitors!$J$4,IF(S705&lt;Monitors!$H$5,(S705*Monitors!$I$5)+Monitors!$J$5,IF(S705&lt;Monitors!$H$6,(S705*Monitors!$I$6)+Monitors!$J$6,IF(S705&lt;Monitors!$H$7,(Monitors!$I$7*S705)+Monitors!$J$7,IF(S705&lt;Monitors!$H$8,(S705*Monitors!$I$8)+Monitors!$J$8,IF(S705&lt;Monitors!$H$9,(S705*Monitors!$I$9)+Monitors!$J$9,IF(S705&lt;Monitors!$H$10,(S705*Monitors!$I$10)+Monitors!$J$10,IF(S705&lt;Monitors!$H$11,(S705*Monitors!$I$11)+Monitors!$J$11,Monitors!$J$12))))))))</f>
        <v>37.9</v>
      </c>
      <c r="DH705" s="10">
        <f>$DF705-(Monitors!$B$4*'All Data'!$W705)</f>
        <v>45.846980000000002</v>
      </c>
      <c r="DI705" s="10">
        <f>IF($CX705="Yes",DH705-(Monitors!$E$4*(DG705+(Monitors!$B$4*'All Data'!$W705))),'All Data'!DH705)</f>
        <v>45.846980000000002</v>
      </c>
      <c r="DJ705" s="10">
        <f>IF(DD705="Yes",'All Data'!DI705-(DG705*Monitors!$C$4),'All Data'!DI705)</f>
        <v>45.846980000000002</v>
      </c>
      <c r="DK705" s="10">
        <f>IF($DE705="Yes",DJ705-(DG705*Monitors!$D$4),'All Data'!DJ705)</f>
        <v>45.846980000000002</v>
      </c>
      <c r="DL705" s="10">
        <f>IF($CZ705="Yes",DK705-Monitors!$C$7,'All Data'!DK705)</f>
        <v>45.846980000000002</v>
      </c>
      <c r="DM705" s="10">
        <f>IF($DA705="Yes",DL705-Monitors!$D$7,'All Data'!DL705)</f>
        <v>45.846980000000002</v>
      </c>
      <c r="DN705" s="10">
        <f>IF(DB705="Yes",DM705-((DG705+(W705*Monitors!$B$4))*Monitors!$F$4),'All Data'!DM705)</f>
        <v>45.846980000000002</v>
      </c>
      <c r="DO705" s="8" t="str">
        <f t="shared" si="121"/>
        <v>No</v>
      </c>
      <c r="DP705" s="10">
        <v>2.016432</v>
      </c>
      <c r="DQ705" s="10">
        <v>16.563567999999997</v>
      </c>
      <c r="DR705" s="10">
        <v>16.563567999999997</v>
      </c>
      <c r="DS705" s="9">
        <v>18.849310517355313</v>
      </c>
      <c r="DT705" s="9" t="s">
        <v>23</v>
      </c>
      <c r="DU705" s="14">
        <v>0</v>
      </c>
    </row>
    <row r="706" spans="1:125" ht="18" customHeight="1">
      <c r="A706" s="29">
        <v>705</v>
      </c>
      <c r="B706" s="29">
        <v>13</v>
      </c>
      <c r="C706" s="29">
        <v>607</v>
      </c>
      <c r="D706" s="21">
        <v>41271</v>
      </c>
      <c r="E706" s="21">
        <v>41260</v>
      </c>
      <c r="F706" s="21">
        <v>41261</v>
      </c>
      <c r="G706" s="20" t="s">
        <v>4</v>
      </c>
      <c r="H706" s="20"/>
      <c r="I706" s="22">
        <v>6</v>
      </c>
      <c r="J706" s="20" t="s">
        <v>5</v>
      </c>
      <c r="K706" s="20"/>
      <c r="L706" s="20" t="s">
        <v>6</v>
      </c>
      <c r="M706" s="23"/>
      <c r="N706" s="23" t="s">
        <v>7</v>
      </c>
      <c r="O706" s="23"/>
      <c r="P706" s="24">
        <v>106</v>
      </c>
      <c r="Q706" s="24">
        <v>188</v>
      </c>
      <c r="R706" s="24">
        <v>22</v>
      </c>
      <c r="S706" s="24">
        <v>198</v>
      </c>
      <c r="T706" s="24">
        <v>1.78</v>
      </c>
      <c r="U706" s="24">
        <v>1080</v>
      </c>
      <c r="V706" s="24">
        <v>1920</v>
      </c>
      <c r="W706" s="24">
        <v>2.0739999999999998</v>
      </c>
      <c r="X706" s="23" t="s">
        <v>47</v>
      </c>
      <c r="Y706" s="23" t="s">
        <v>47</v>
      </c>
      <c r="Z706" s="24">
        <v>10469</v>
      </c>
      <c r="AA706" s="24">
        <v>60</v>
      </c>
      <c r="AB706" s="24">
        <v>170</v>
      </c>
      <c r="AC706" s="24">
        <v>160</v>
      </c>
      <c r="AD706" s="23" t="s">
        <v>10</v>
      </c>
      <c r="AE706" s="23" t="s">
        <v>11</v>
      </c>
      <c r="AF706" s="23" t="s">
        <v>11</v>
      </c>
      <c r="AG706" s="23"/>
      <c r="AH706" s="23"/>
      <c r="AI706" s="23" t="s">
        <v>12</v>
      </c>
      <c r="AJ706" s="23" t="s">
        <v>11</v>
      </c>
      <c r="AK706" s="23" t="s">
        <v>11</v>
      </c>
      <c r="AL706" s="23" t="s">
        <v>53</v>
      </c>
      <c r="AM706" s="23"/>
      <c r="AN706" s="23" t="s">
        <v>14</v>
      </c>
      <c r="AO706" s="23"/>
      <c r="AP706" s="23" t="s">
        <v>14</v>
      </c>
      <c r="AQ706" s="23"/>
      <c r="AR706" s="23"/>
      <c r="AS706" s="23" t="s">
        <v>53</v>
      </c>
      <c r="AT706" s="23"/>
      <c r="AU706" s="23" t="s">
        <v>83</v>
      </c>
      <c r="AV706" s="25"/>
      <c r="AW706" s="25"/>
      <c r="AX706" s="26">
        <v>22</v>
      </c>
      <c r="AY706" s="26">
        <v>198</v>
      </c>
      <c r="AZ706" s="25" t="s">
        <v>14</v>
      </c>
      <c r="BA706" s="25" t="s">
        <v>83</v>
      </c>
      <c r="BB706" s="23"/>
      <c r="BC706" s="23" t="s">
        <v>15</v>
      </c>
      <c r="BD706" s="23"/>
      <c r="BE706" s="23" t="s">
        <v>11</v>
      </c>
      <c r="BF706" s="23" t="s">
        <v>61</v>
      </c>
      <c r="BG706" s="23" t="s">
        <v>11</v>
      </c>
      <c r="BH706" s="23" t="s">
        <v>17</v>
      </c>
      <c r="BI706" s="23"/>
      <c r="BJ706" s="23" t="s">
        <v>18</v>
      </c>
      <c r="BK706" s="23" t="s">
        <v>23</v>
      </c>
      <c r="BL706" s="23" t="s">
        <v>11</v>
      </c>
      <c r="BM706" s="23"/>
      <c r="BN706" s="23"/>
      <c r="BO706" s="24">
        <v>4.4000000000000004</v>
      </c>
      <c r="BP706" s="24">
        <v>248.3</v>
      </c>
      <c r="BQ706" s="24">
        <v>250</v>
      </c>
      <c r="BR706" s="24">
        <v>225.7</v>
      </c>
      <c r="BS706" s="24">
        <v>201.1</v>
      </c>
      <c r="BT706" s="23"/>
      <c r="BU706" s="23"/>
      <c r="BV706" s="24">
        <v>18.59</v>
      </c>
      <c r="BW706" s="24">
        <v>0.17</v>
      </c>
      <c r="BX706" s="23"/>
      <c r="BY706" s="24">
        <v>0.12</v>
      </c>
      <c r="BZ706" s="27">
        <v>0.17</v>
      </c>
      <c r="CA706" s="27">
        <v>0.12</v>
      </c>
      <c r="CB706" s="25"/>
      <c r="CC706" s="25"/>
      <c r="CD706" s="28">
        <v>18.34</v>
      </c>
      <c r="CE706" s="28">
        <v>0.23</v>
      </c>
      <c r="CF706" s="25"/>
      <c r="CG706" s="28">
        <v>0.17</v>
      </c>
      <c r="CH706" s="28">
        <v>21.1</v>
      </c>
      <c r="CI706" s="28">
        <v>1.7</v>
      </c>
      <c r="CJ706" s="28">
        <v>0.5</v>
      </c>
      <c r="CK706" s="25"/>
      <c r="CL706" s="25"/>
      <c r="CM706" s="28">
        <v>0.54</v>
      </c>
      <c r="CN706" s="25"/>
      <c r="CO706" s="28">
        <v>0</v>
      </c>
      <c r="CP706" s="30" t="s">
        <v>5</v>
      </c>
      <c r="CQ706" s="8">
        <f t="shared" ref="CQ706:CQ769" si="122">(W706*1000000)/S706</f>
        <v>10474.747474747473</v>
      </c>
      <c r="CR706" s="8">
        <f t="shared" ref="CR706:CR769" si="123">IF($R706&lt;14,14,IF($R706&lt;16,16,IF($R706&lt;19,19,IF($R706&lt;20,20,IF($R706&lt;22,22,IF($R706&lt;24,24,IF($R706&lt;26,26,28)))))))</f>
        <v>24</v>
      </c>
      <c r="CS706" s="8">
        <f t="shared" ref="CS706:CS769" si="124">IF(W706&lt;=1.05,1.05,IF(W706&lt;=1.3,1.3,IF(W706&lt;=1.5,1.5,IF(W706&lt;=2,2,IF(W706&lt;=2.5,2.5,IF(W706&lt;=3.8,3.8,IF(W706&lt;=5,5,8)))))))</f>
        <v>2.5</v>
      </c>
      <c r="CT706" s="8">
        <f t="shared" ref="CT706:CT769" si="125">IF($R706&lt;30,30,IF($R706&lt;40,40,IF($R706&lt;50,50,IF($R706&lt;=60,60))))</f>
        <v>30</v>
      </c>
      <c r="CU706" s="8">
        <f t="shared" ref="CU706:CU769" si="126">IF(BP706&lt;200,100,IF(BP706&lt;300,200,IF(BP706&lt;400,300,IF(BP706&lt;500,400,IF(BP706&lt;600,500,IF(BP706&lt;700,600,IF(BP706&lt;800,700,IF(BP706&lt;900,800,900))))))))</f>
        <v>200</v>
      </c>
      <c r="CV706" s="10">
        <f t="shared" ref="CV706:CV769" si="127">($BP706*$S706)</f>
        <v>49163.4</v>
      </c>
      <c r="CW706" s="10">
        <f t="shared" si="119"/>
        <v>49.163400000000003</v>
      </c>
      <c r="CX706" s="8" t="str">
        <f t="shared" ref="CX706:CX769" si="128">IF(AND(BL706="Yes",BM706="Yes"),"Yes","No")</f>
        <v>No</v>
      </c>
      <c r="CY706" s="30" t="s">
        <v>11</v>
      </c>
      <c r="CZ706" s="30" t="s">
        <v>11</v>
      </c>
      <c r="DA706" s="31" t="s">
        <v>11</v>
      </c>
      <c r="DB706" s="31" t="s">
        <v>11</v>
      </c>
      <c r="DC706" s="8" t="str">
        <f t="shared" ref="DC706:DC769" si="129">IF(AF706="Yes","Yes","No")</f>
        <v>No</v>
      </c>
      <c r="DD706" s="8" t="s">
        <v>11</v>
      </c>
      <c r="DE706" s="30" t="s">
        <v>11</v>
      </c>
      <c r="DF706" s="10">
        <f t="shared" si="120"/>
        <v>57.964919999999999</v>
      </c>
      <c r="DG706" s="9">
        <f>IF(S706&lt;Monitors!$H$4,(S706*Monitors!$I$4)+Monitors!$J$4,IF(S706&lt;Monitors!$H$5,(S706*Monitors!$I$5)+Monitors!$J$5,IF(S706&lt;Monitors!$H$6,(S706*Monitors!$I$6)+Monitors!$J$6,IF(S706&lt;Monitors!$H$7,(Monitors!$I$7*S706)+Monitors!$J$7,IF(S706&lt;Monitors!$H$8,(S706*Monitors!$I$8)+Monitors!$J$8,IF(S706&lt;Monitors!$H$9,(S706*Monitors!$I$9)+Monitors!$J$9,IF(S706&lt;Monitors!$H$10,(S706*Monitors!$I$10)+Monitors!$J$10,IF(S706&lt;Monitors!$H$11,(S706*Monitors!$I$11)+Monitors!$J$11,Monitors!$J$12))))))))</f>
        <v>37.9</v>
      </c>
      <c r="DH706" s="10">
        <f>$DF706-(Monitors!$B$4*'All Data'!$W706)</f>
        <v>45.251300000000001</v>
      </c>
      <c r="DI706" s="10">
        <f>IF($CX706="Yes",DH706-(Monitors!$E$4*(DG706+(Monitors!$B$4*'All Data'!$W706))),'All Data'!DH706)</f>
        <v>45.251300000000001</v>
      </c>
      <c r="DJ706" s="10">
        <f>IF(DD706="Yes",'All Data'!DI706-(DG706*Monitors!$C$4),'All Data'!DI706)</f>
        <v>45.251300000000001</v>
      </c>
      <c r="DK706" s="10">
        <f>IF($DE706="Yes",DJ706-(DG706*Monitors!$D$4),'All Data'!DJ706)</f>
        <v>45.251300000000001</v>
      </c>
      <c r="DL706" s="10">
        <f>IF($CZ706="Yes",DK706-Monitors!$C$7,'All Data'!DK706)</f>
        <v>45.251300000000001</v>
      </c>
      <c r="DM706" s="10">
        <f>IF($DA706="Yes",DL706-Monitors!$D$7,'All Data'!DL706)</f>
        <v>45.251300000000001</v>
      </c>
      <c r="DN706" s="10">
        <f>IF(DB706="Yes",DM706-((DG706+(W706*Monitors!$B$4))*Monitors!$F$4),'All Data'!DM706)</f>
        <v>45.251300000000001</v>
      </c>
      <c r="DO706" s="8" t="str">
        <f t="shared" si="121"/>
        <v>No</v>
      </c>
      <c r="DP706" s="10">
        <v>1.9665360000000003</v>
      </c>
      <c r="DQ706" s="10">
        <v>16.623463999999998</v>
      </c>
      <c r="DR706" s="10">
        <v>16.623463999999998</v>
      </c>
      <c r="DS706" s="9">
        <v>18.849310517355313</v>
      </c>
      <c r="DT706" s="9" t="s">
        <v>23</v>
      </c>
      <c r="DU706" s="14">
        <v>0</v>
      </c>
    </row>
    <row r="707" spans="1:125" ht="18" customHeight="1">
      <c r="A707" s="29">
        <v>706</v>
      </c>
      <c r="B707" s="29">
        <v>24</v>
      </c>
      <c r="C707" s="29">
        <v>226</v>
      </c>
      <c r="D707" s="21">
        <v>40855</v>
      </c>
      <c r="E707" s="21">
        <v>41417</v>
      </c>
      <c r="F707" s="21">
        <v>41424</v>
      </c>
      <c r="G707" s="20" t="s">
        <v>4</v>
      </c>
      <c r="H707" s="20" t="s">
        <v>26</v>
      </c>
      <c r="I707" s="22">
        <v>6</v>
      </c>
      <c r="J707" s="20" t="s">
        <v>5</v>
      </c>
      <c r="K707" s="20" t="s">
        <v>26</v>
      </c>
      <c r="L707" s="20" t="s">
        <v>27</v>
      </c>
      <c r="M707" s="23" t="s">
        <v>27</v>
      </c>
      <c r="N707" s="23" t="s">
        <v>7</v>
      </c>
      <c r="O707" s="23" t="s">
        <v>26</v>
      </c>
      <c r="P707" s="24">
        <v>11.5</v>
      </c>
      <c r="Q707" s="24">
        <v>20.5</v>
      </c>
      <c r="R707" s="24">
        <v>23.6</v>
      </c>
      <c r="S707" s="24">
        <v>235.8</v>
      </c>
      <c r="T707" s="24">
        <v>1.78</v>
      </c>
      <c r="U707" s="24">
        <v>1080</v>
      </c>
      <c r="V707" s="24">
        <v>1920</v>
      </c>
      <c r="W707" s="24">
        <v>2.0739999999999998</v>
      </c>
      <c r="X707" s="23" t="s">
        <v>47</v>
      </c>
      <c r="Y707" s="23" t="s">
        <v>47</v>
      </c>
      <c r="Z707" s="24">
        <v>8796</v>
      </c>
      <c r="AA707" s="24">
        <v>60</v>
      </c>
      <c r="AB707" s="24">
        <v>170</v>
      </c>
      <c r="AC707" s="24">
        <v>160</v>
      </c>
      <c r="AD707" s="23" t="s">
        <v>28</v>
      </c>
      <c r="AE707" s="23" t="s">
        <v>23</v>
      </c>
      <c r="AF707" s="23" t="s">
        <v>11</v>
      </c>
      <c r="AG707" s="23" t="s">
        <v>26</v>
      </c>
      <c r="AH707" s="23" t="s">
        <v>26</v>
      </c>
      <c r="AI707" s="23" t="s">
        <v>12</v>
      </c>
      <c r="AJ707" s="23" t="s">
        <v>11</v>
      </c>
      <c r="AK707" s="23" t="s">
        <v>23</v>
      </c>
      <c r="AL707" s="23" t="s">
        <v>13</v>
      </c>
      <c r="AM707" s="23" t="s">
        <v>14</v>
      </c>
      <c r="AN707" s="23" t="s">
        <v>14</v>
      </c>
      <c r="AO707" s="23" t="s">
        <v>14</v>
      </c>
      <c r="AP707" s="23" t="s">
        <v>14</v>
      </c>
      <c r="AQ707" s="23" t="s">
        <v>14</v>
      </c>
      <c r="AR707" s="23"/>
      <c r="AS707" s="23" t="s">
        <v>13</v>
      </c>
      <c r="AT707" s="23" t="s">
        <v>14</v>
      </c>
      <c r="AU707" s="23" t="s">
        <v>14</v>
      </c>
      <c r="AV707" s="25" t="s">
        <v>14</v>
      </c>
      <c r="AW707" s="25" t="s">
        <v>14</v>
      </c>
      <c r="AX707" s="26">
        <v>23.6</v>
      </c>
      <c r="AY707" s="26">
        <v>235.8</v>
      </c>
      <c r="AZ707" s="25" t="s">
        <v>14</v>
      </c>
      <c r="BA707" s="25" t="s">
        <v>14</v>
      </c>
      <c r="BB707" s="23" t="s">
        <v>14</v>
      </c>
      <c r="BC707" s="23" t="s">
        <v>15</v>
      </c>
      <c r="BD707" s="23" t="s">
        <v>14</v>
      </c>
      <c r="BE707" s="23" t="s">
        <v>11</v>
      </c>
      <c r="BF707" s="23" t="s">
        <v>800</v>
      </c>
      <c r="BG707" s="23" t="s">
        <v>11</v>
      </c>
      <c r="BH707" s="23" t="s">
        <v>17</v>
      </c>
      <c r="BI707" s="23" t="s">
        <v>14</v>
      </c>
      <c r="BJ707" s="23"/>
      <c r="BK707" s="23" t="s">
        <v>11</v>
      </c>
      <c r="BL707" s="23" t="s">
        <v>11</v>
      </c>
      <c r="BM707" s="23" t="s">
        <v>11</v>
      </c>
      <c r="BN707" s="23"/>
      <c r="BO707" s="24">
        <v>55</v>
      </c>
      <c r="BP707" s="24">
        <v>317</v>
      </c>
      <c r="BQ707" s="24">
        <v>300</v>
      </c>
      <c r="BR707" s="24">
        <v>250</v>
      </c>
      <c r="BS707" s="24">
        <v>200</v>
      </c>
      <c r="BT707" s="23"/>
      <c r="BU707" s="23"/>
      <c r="BV707" s="24">
        <v>18.600000000000001</v>
      </c>
      <c r="BW707" s="24">
        <v>0.1</v>
      </c>
      <c r="BX707" s="23"/>
      <c r="BY707" s="24">
        <v>0.1</v>
      </c>
      <c r="BZ707" s="27">
        <v>0.1</v>
      </c>
      <c r="CA707" s="27">
        <v>0.1</v>
      </c>
      <c r="CB707" s="25"/>
      <c r="CC707" s="25"/>
      <c r="CD707" s="28">
        <v>18.8</v>
      </c>
      <c r="CE707" s="28">
        <v>0.2</v>
      </c>
      <c r="CF707" s="25"/>
      <c r="CG707" s="28">
        <v>0.1</v>
      </c>
      <c r="CH707" s="28">
        <v>22.59</v>
      </c>
      <c r="CI707" s="28">
        <v>0.5</v>
      </c>
      <c r="CJ707" s="28">
        <v>0.5</v>
      </c>
      <c r="CK707" s="28">
        <v>0</v>
      </c>
      <c r="CL707" s="28">
        <v>0</v>
      </c>
      <c r="CM707" s="28">
        <v>0.5</v>
      </c>
      <c r="CN707" s="25"/>
      <c r="CO707" s="28">
        <v>0</v>
      </c>
      <c r="CP707" s="30" t="s">
        <v>5</v>
      </c>
      <c r="CQ707" s="8">
        <f t="shared" si="122"/>
        <v>8795.5894826123822</v>
      </c>
      <c r="CR707" s="8">
        <f t="shared" si="123"/>
        <v>24</v>
      </c>
      <c r="CS707" s="8">
        <f t="shared" si="124"/>
        <v>2.5</v>
      </c>
      <c r="CT707" s="8">
        <f t="shared" si="125"/>
        <v>30</v>
      </c>
      <c r="CU707" s="8">
        <f t="shared" si="126"/>
        <v>300</v>
      </c>
      <c r="CV707" s="10">
        <f t="shared" si="127"/>
        <v>74748.600000000006</v>
      </c>
      <c r="CW707" s="10">
        <f t="shared" ref="CW707:CW770" si="130">CV707/1000</f>
        <v>74.74860000000001</v>
      </c>
      <c r="CX707" s="8" t="str">
        <f t="shared" si="128"/>
        <v>No</v>
      </c>
      <c r="CY707" s="30" t="s">
        <v>11</v>
      </c>
      <c r="CZ707" s="30" t="s">
        <v>11</v>
      </c>
      <c r="DA707" s="31" t="s">
        <v>11</v>
      </c>
      <c r="DB707" s="31" t="s">
        <v>11</v>
      </c>
      <c r="DC707" s="8" t="str">
        <f t="shared" si="129"/>
        <v>No</v>
      </c>
      <c r="DD707" s="8" t="s">
        <v>11</v>
      </c>
      <c r="DE707" s="30" t="s">
        <v>11</v>
      </c>
      <c r="DF707" s="10">
        <f t="shared" ref="DF707:DF770" si="131">((BV707*0.35)+(BW707*0.65))*(365*24)/1000</f>
        <v>57.597000000000001</v>
      </c>
      <c r="DG707" s="9">
        <f>IF(S707&lt;Monitors!$H$4,(S707*Monitors!$I$4)+Monitors!$J$4,IF(S707&lt;Monitors!$H$5,(S707*Monitors!$I$5)+Monitors!$J$5,IF(S707&lt;Monitors!$H$6,(S707*Monitors!$I$6)+Monitors!$J$6,IF(S707&lt;Monitors!$H$7,(Monitors!$I$7*S707)+Monitors!$J$7,IF(S707&lt;Monitors!$H$8,(S707*Monitors!$I$8)+Monitors!$J$8,IF(S707&lt;Monitors!$H$9,(S707*Monitors!$I$9)+Monitors!$J$9,IF(S707&lt;Monitors!$H$10,(S707*Monitors!$I$10)+Monitors!$J$10,IF(S707&lt;Monitors!$H$11,(S707*Monitors!$I$11)+Monitors!$J$11,Monitors!$J$12))))))))</f>
        <v>40.160000000000004</v>
      </c>
      <c r="DH707" s="10">
        <f>$DF707-(Monitors!$B$4*'All Data'!$W707)</f>
        <v>44.883380000000002</v>
      </c>
      <c r="DI707" s="10">
        <f>IF($CX707="Yes",DH707-(Monitors!$E$4*(DG707+(Monitors!$B$4*'All Data'!$W707))),'All Data'!DH707)</f>
        <v>44.883380000000002</v>
      </c>
      <c r="DJ707" s="10">
        <f>IF(DD707="Yes",'All Data'!DI707-(DG707*Monitors!$C$4),'All Data'!DI707)</f>
        <v>44.883380000000002</v>
      </c>
      <c r="DK707" s="10">
        <f>IF($DE707="Yes",DJ707-(DG707*Monitors!$D$4),'All Data'!DJ707)</f>
        <v>44.883380000000002</v>
      </c>
      <c r="DL707" s="10">
        <f>IF($CZ707="Yes",DK707-Monitors!$C$7,'All Data'!DK707)</f>
        <v>44.883380000000002</v>
      </c>
      <c r="DM707" s="10">
        <f>IF($DA707="Yes",DL707-Monitors!$D$7,'All Data'!DL707)</f>
        <v>44.883380000000002</v>
      </c>
      <c r="DN707" s="10">
        <f>IF(DB707="Yes",DM707-((DG707+(W707*Monitors!$B$4))*Monitors!$F$4),'All Data'!DM707)</f>
        <v>44.883380000000002</v>
      </c>
      <c r="DO707" s="8" t="str">
        <f t="shared" ref="DO707:DO770" si="132">IF(DN707&lt;=DG707,"Yes","No")</f>
        <v>No</v>
      </c>
      <c r="DP707" s="10">
        <v>2.9899440000000004</v>
      </c>
      <c r="DQ707" s="10">
        <v>15.610056</v>
      </c>
      <c r="DR707" s="10">
        <v>15.610056</v>
      </c>
      <c r="DS707" s="9">
        <v>22.393262438846108</v>
      </c>
      <c r="DT707" s="9" t="s">
        <v>23</v>
      </c>
      <c r="DU707" s="14">
        <v>0</v>
      </c>
    </row>
    <row r="708" spans="1:125" ht="18" customHeight="1">
      <c r="A708" s="29">
        <v>707</v>
      </c>
      <c r="B708" s="29">
        <v>52</v>
      </c>
      <c r="C708" s="29">
        <v>1347</v>
      </c>
      <c r="D708" s="21">
        <v>41514</v>
      </c>
      <c r="E708" s="21">
        <v>41500</v>
      </c>
      <c r="F708" s="21">
        <v>41508</v>
      </c>
      <c r="G708" s="20" t="s">
        <v>4</v>
      </c>
      <c r="H708" s="20" t="s">
        <v>26</v>
      </c>
      <c r="I708" s="22">
        <v>6</v>
      </c>
      <c r="J708" s="20" t="s">
        <v>5</v>
      </c>
      <c r="K708" s="20" t="s">
        <v>26</v>
      </c>
      <c r="L708" s="20" t="s">
        <v>6</v>
      </c>
      <c r="M708" s="23" t="s">
        <v>26</v>
      </c>
      <c r="N708" s="23" t="s">
        <v>7</v>
      </c>
      <c r="O708" s="23" t="s">
        <v>26</v>
      </c>
      <c r="P708" s="24">
        <v>10.6</v>
      </c>
      <c r="Q708" s="24">
        <v>18.8</v>
      </c>
      <c r="R708" s="24">
        <v>21.5</v>
      </c>
      <c r="S708" s="24">
        <v>197.9</v>
      </c>
      <c r="T708" s="24">
        <v>1.78</v>
      </c>
      <c r="U708" s="24">
        <v>1080</v>
      </c>
      <c r="V708" s="24">
        <v>1920</v>
      </c>
      <c r="W708" s="24">
        <v>2.0739999999999998</v>
      </c>
      <c r="X708" s="23" t="s">
        <v>47</v>
      </c>
      <c r="Y708" s="23" t="s">
        <v>47</v>
      </c>
      <c r="Z708" s="24">
        <v>10477</v>
      </c>
      <c r="AA708" s="24">
        <v>60</v>
      </c>
      <c r="AB708" s="24">
        <v>170</v>
      </c>
      <c r="AC708" s="24">
        <v>160</v>
      </c>
      <c r="AD708" s="23" t="s">
        <v>28</v>
      </c>
      <c r="AE708" s="23" t="s">
        <v>23</v>
      </c>
      <c r="AF708" s="23" t="s">
        <v>11</v>
      </c>
      <c r="AG708" s="23"/>
      <c r="AH708" s="23"/>
      <c r="AI708" s="23" t="s">
        <v>12</v>
      </c>
      <c r="AJ708" s="23" t="s">
        <v>11</v>
      </c>
      <c r="AK708" s="23" t="s">
        <v>23</v>
      </c>
      <c r="AL708" s="23" t="s">
        <v>485</v>
      </c>
      <c r="AM708" s="23" t="s">
        <v>26</v>
      </c>
      <c r="AN708" s="23" t="s">
        <v>72</v>
      </c>
      <c r="AO708" s="23" t="s">
        <v>26</v>
      </c>
      <c r="AP708" s="23" t="s">
        <v>36</v>
      </c>
      <c r="AQ708" s="23" t="s">
        <v>26</v>
      </c>
      <c r="AR708" s="23"/>
      <c r="AS708" s="23" t="s">
        <v>485</v>
      </c>
      <c r="AT708" s="23" t="s">
        <v>26</v>
      </c>
      <c r="AU708" s="23" t="s">
        <v>63</v>
      </c>
      <c r="AV708" s="25" t="s">
        <v>26</v>
      </c>
      <c r="AW708" s="25" t="s">
        <v>26</v>
      </c>
      <c r="AX708" s="26">
        <v>21.5</v>
      </c>
      <c r="AY708" s="26">
        <v>197.9</v>
      </c>
      <c r="AZ708" s="25" t="s">
        <v>72</v>
      </c>
      <c r="BA708" s="25" t="s">
        <v>63</v>
      </c>
      <c r="BB708" s="23" t="s">
        <v>26</v>
      </c>
      <c r="BC708" s="23" t="s">
        <v>15</v>
      </c>
      <c r="BD708" s="23" t="s">
        <v>26</v>
      </c>
      <c r="BE708" s="23" t="s">
        <v>11</v>
      </c>
      <c r="BF708" s="23" t="s">
        <v>419</v>
      </c>
      <c r="BG708" s="23" t="s">
        <v>11</v>
      </c>
      <c r="BH708" s="23" t="s">
        <v>17</v>
      </c>
      <c r="BI708" s="23" t="s">
        <v>26</v>
      </c>
      <c r="BJ708" s="23"/>
      <c r="BK708" s="23" t="s">
        <v>11</v>
      </c>
      <c r="BL708" s="23" t="s">
        <v>11</v>
      </c>
      <c r="BM708" s="23" t="s">
        <v>11</v>
      </c>
      <c r="BN708" s="23"/>
      <c r="BO708" s="24">
        <v>12.5</v>
      </c>
      <c r="BP708" s="24">
        <v>256.7</v>
      </c>
      <c r="BQ708" s="24">
        <v>260</v>
      </c>
      <c r="BR708" s="24">
        <v>225</v>
      </c>
      <c r="BS708" s="24">
        <v>200</v>
      </c>
      <c r="BT708" s="23"/>
      <c r="BU708" s="23"/>
      <c r="BV708" s="24">
        <v>18.600000000000001</v>
      </c>
      <c r="BW708" s="24">
        <v>0.28999999999999998</v>
      </c>
      <c r="BX708" s="23"/>
      <c r="BY708" s="24">
        <v>0.28000000000000003</v>
      </c>
      <c r="BZ708" s="27">
        <v>0.28999999999999998</v>
      </c>
      <c r="CA708" s="27">
        <v>0.28000000000000003</v>
      </c>
      <c r="CB708" s="25"/>
      <c r="CC708" s="25"/>
      <c r="CD708" s="28">
        <v>18.559999999999999</v>
      </c>
      <c r="CE708" s="28">
        <v>0.33</v>
      </c>
      <c r="CF708" s="25"/>
      <c r="CG708" s="28">
        <v>0.33</v>
      </c>
      <c r="CH708" s="28">
        <v>21.09</v>
      </c>
      <c r="CI708" s="28">
        <v>1.2</v>
      </c>
      <c r="CJ708" s="28">
        <v>0.5</v>
      </c>
      <c r="CK708" s="28">
        <v>0</v>
      </c>
      <c r="CL708" s="28">
        <v>0</v>
      </c>
      <c r="CM708" s="28">
        <v>0.4</v>
      </c>
      <c r="CN708" s="25"/>
      <c r="CO708" s="28">
        <v>0</v>
      </c>
      <c r="CP708" s="30" t="s">
        <v>5</v>
      </c>
      <c r="CQ708" s="8">
        <f t="shared" si="122"/>
        <v>10480.040424456794</v>
      </c>
      <c r="CR708" s="8">
        <f t="shared" si="123"/>
        <v>22</v>
      </c>
      <c r="CS708" s="8">
        <f t="shared" si="124"/>
        <v>2.5</v>
      </c>
      <c r="CT708" s="8">
        <f t="shared" si="125"/>
        <v>30</v>
      </c>
      <c r="CU708" s="8">
        <f t="shared" si="126"/>
        <v>200</v>
      </c>
      <c r="CV708" s="10">
        <f t="shared" si="127"/>
        <v>50800.93</v>
      </c>
      <c r="CW708" s="10">
        <f t="shared" si="130"/>
        <v>50.800930000000001</v>
      </c>
      <c r="CX708" s="8" t="str">
        <f t="shared" si="128"/>
        <v>No</v>
      </c>
      <c r="CY708" s="30" t="s">
        <v>11</v>
      </c>
      <c r="CZ708" s="30" t="s">
        <v>11</v>
      </c>
      <c r="DA708" s="31" t="s">
        <v>11</v>
      </c>
      <c r="DB708" s="31" t="s">
        <v>11</v>
      </c>
      <c r="DC708" s="8" t="str">
        <f t="shared" si="129"/>
        <v>No</v>
      </c>
      <c r="DD708" s="8" t="s">
        <v>11</v>
      </c>
      <c r="DE708" s="30" t="s">
        <v>11</v>
      </c>
      <c r="DF708" s="10">
        <f t="shared" si="131"/>
        <v>58.67886</v>
      </c>
      <c r="DG708" s="9">
        <f>IF(S708&lt;Monitors!$H$4,(S708*Monitors!$I$4)+Monitors!$J$4,IF(S708&lt;Monitors!$H$5,(S708*Monitors!$I$5)+Monitors!$J$5,IF(S708&lt;Monitors!$H$6,(S708*Monitors!$I$6)+Monitors!$J$6,IF(S708&lt;Monitors!$H$7,(Monitors!$I$7*S708)+Monitors!$J$7,IF(S708&lt;Monitors!$H$8,(S708*Monitors!$I$8)+Monitors!$J$8,IF(S708&lt;Monitors!$H$9,(S708*Monitors!$I$9)+Monitors!$J$9,IF(S708&lt;Monitors!$H$10,(S708*Monitors!$I$10)+Monitors!$J$10,IF(S708&lt;Monitors!$H$11,(S708*Monitors!$I$11)+Monitors!$J$11,Monitors!$J$12))))))))</f>
        <v>37.894999999999996</v>
      </c>
      <c r="DH708" s="10">
        <f>$DF708-(Monitors!$B$4*'All Data'!$W708)</f>
        <v>45.965240000000001</v>
      </c>
      <c r="DI708" s="10">
        <f>IF($CX708="Yes",DH708-(Monitors!$E$4*(DG708+(Monitors!$B$4*'All Data'!$W708))),'All Data'!DH708)</f>
        <v>45.965240000000001</v>
      </c>
      <c r="DJ708" s="10">
        <f>IF(DD708="Yes",'All Data'!DI708-(DG708*Monitors!$C$4),'All Data'!DI708)</f>
        <v>45.965240000000001</v>
      </c>
      <c r="DK708" s="10">
        <f>IF($DE708="Yes",DJ708-(DG708*Monitors!$D$4),'All Data'!DJ708)</f>
        <v>45.965240000000001</v>
      </c>
      <c r="DL708" s="10">
        <f>IF($CZ708="Yes",DK708-Monitors!$C$7,'All Data'!DK708)</f>
        <v>45.965240000000001</v>
      </c>
      <c r="DM708" s="10">
        <f>IF($DA708="Yes",DL708-Monitors!$D$7,'All Data'!DL708)</f>
        <v>45.965240000000001</v>
      </c>
      <c r="DN708" s="10">
        <f>IF(DB708="Yes",DM708-((DG708+(W708*Monitors!$B$4))*Monitors!$F$4),'All Data'!DM708)</f>
        <v>45.965240000000001</v>
      </c>
      <c r="DO708" s="8" t="str">
        <f t="shared" si="132"/>
        <v>No</v>
      </c>
      <c r="DP708" s="10">
        <v>2.0320372</v>
      </c>
      <c r="DQ708" s="10">
        <v>16.5679628</v>
      </c>
      <c r="DR708" s="10">
        <v>16.5679628</v>
      </c>
      <c r="DS708" s="9">
        <v>18.839901430908498</v>
      </c>
      <c r="DT708" s="9" t="s">
        <v>23</v>
      </c>
      <c r="DU708" s="14">
        <v>0</v>
      </c>
    </row>
    <row r="709" spans="1:125" ht="18" customHeight="1">
      <c r="A709" s="29">
        <v>708</v>
      </c>
      <c r="B709" s="29">
        <v>19</v>
      </c>
      <c r="C709" s="29">
        <v>905</v>
      </c>
      <c r="D709" s="21">
        <v>41450</v>
      </c>
      <c r="E709" s="21">
        <v>41389</v>
      </c>
      <c r="F709" s="21">
        <v>41402</v>
      </c>
      <c r="G709" s="20" t="s">
        <v>4</v>
      </c>
      <c r="H709" s="20"/>
      <c r="I709" s="22">
        <v>6</v>
      </c>
      <c r="J709" s="20" t="s">
        <v>5</v>
      </c>
      <c r="K709" s="20"/>
      <c r="L709" s="20" t="s">
        <v>6</v>
      </c>
      <c r="M709" s="23"/>
      <c r="N709" s="23" t="s">
        <v>7</v>
      </c>
      <c r="O709" s="23"/>
      <c r="P709" s="24">
        <v>11.8</v>
      </c>
      <c r="Q709" s="24">
        <v>20.9</v>
      </c>
      <c r="R709" s="24">
        <v>24</v>
      </c>
      <c r="S709" s="24">
        <v>246.2</v>
      </c>
      <c r="T709" s="24">
        <v>1.78</v>
      </c>
      <c r="U709" s="24">
        <v>1080</v>
      </c>
      <c r="V709" s="24">
        <v>1920</v>
      </c>
      <c r="W709" s="24">
        <v>2.0739999999999998</v>
      </c>
      <c r="X709" s="23" t="s">
        <v>47</v>
      </c>
      <c r="Y709" s="23" t="s">
        <v>47</v>
      </c>
      <c r="Z709" s="24">
        <v>8424</v>
      </c>
      <c r="AA709" s="24">
        <v>60</v>
      </c>
      <c r="AB709" s="24">
        <v>170</v>
      </c>
      <c r="AC709" s="24">
        <v>160</v>
      </c>
      <c r="AD709" s="23" t="s">
        <v>10</v>
      </c>
      <c r="AE709" s="23" t="s">
        <v>11</v>
      </c>
      <c r="AF709" s="23" t="s">
        <v>11</v>
      </c>
      <c r="AG709" s="23"/>
      <c r="AH709" s="23"/>
      <c r="AI709" s="23" t="s">
        <v>12</v>
      </c>
      <c r="AJ709" s="23" t="s">
        <v>11</v>
      </c>
      <c r="AK709" s="23" t="s">
        <v>23</v>
      </c>
      <c r="AL709" s="23" t="s">
        <v>404</v>
      </c>
      <c r="AM709" s="23"/>
      <c r="AN709" s="23" t="s">
        <v>14</v>
      </c>
      <c r="AO709" s="23"/>
      <c r="AP709" s="23" t="s">
        <v>14</v>
      </c>
      <c r="AQ709" s="23"/>
      <c r="AR709" s="23"/>
      <c r="AS709" s="23" t="s">
        <v>404</v>
      </c>
      <c r="AT709" s="23"/>
      <c r="AU709" s="23" t="s">
        <v>14</v>
      </c>
      <c r="AV709" s="25"/>
      <c r="AW709" s="25"/>
      <c r="AX709" s="26">
        <v>24</v>
      </c>
      <c r="AY709" s="26">
        <v>246.2</v>
      </c>
      <c r="AZ709" s="25" t="s">
        <v>14</v>
      </c>
      <c r="BA709" s="25" t="s">
        <v>14</v>
      </c>
      <c r="BB709" s="23"/>
      <c r="BC709" s="23" t="s">
        <v>15</v>
      </c>
      <c r="BD709" s="23"/>
      <c r="BE709" s="23" t="s">
        <v>11</v>
      </c>
      <c r="BF709" s="23" t="s">
        <v>717</v>
      </c>
      <c r="BG709" s="23" t="s">
        <v>11</v>
      </c>
      <c r="BH709" s="23" t="s">
        <v>17</v>
      </c>
      <c r="BI709" s="23"/>
      <c r="BJ709" s="23" t="s">
        <v>18</v>
      </c>
      <c r="BK709" s="23" t="s">
        <v>11</v>
      </c>
      <c r="BL709" s="23" t="s">
        <v>11</v>
      </c>
      <c r="BM709" s="23"/>
      <c r="BN709" s="23"/>
      <c r="BO709" s="24">
        <v>0.8</v>
      </c>
      <c r="BP709" s="24">
        <v>258.39999999999998</v>
      </c>
      <c r="BQ709" s="24">
        <v>250</v>
      </c>
      <c r="BR709" s="24">
        <v>206.8</v>
      </c>
      <c r="BS709" s="24">
        <v>200.9</v>
      </c>
      <c r="BT709" s="23"/>
      <c r="BU709" s="23"/>
      <c r="BV709" s="24">
        <v>18.64</v>
      </c>
      <c r="BW709" s="24">
        <v>0.18</v>
      </c>
      <c r="BX709" s="23"/>
      <c r="BY709" s="24">
        <v>0.15</v>
      </c>
      <c r="BZ709" s="27">
        <v>0.18</v>
      </c>
      <c r="CA709" s="27">
        <v>0.15</v>
      </c>
      <c r="CB709" s="25"/>
      <c r="CC709" s="25"/>
      <c r="CD709" s="28">
        <v>18.850000000000001</v>
      </c>
      <c r="CE709" s="28">
        <v>0.24</v>
      </c>
      <c r="CF709" s="25"/>
      <c r="CG709" s="28">
        <v>0.21</v>
      </c>
      <c r="CH709" s="28">
        <v>21.1</v>
      </c>
      <c r="CI709" s="28">
        <v>0.5</v>
      </c>
      <c r="CJ709" s="28">
        <v>0.5</v>
      </c>
      <c r="CK709" s="25"/>
      <c r="CL709" s="25"/>
      <c r="CM709" s="28">
        <v>0.47</v>
      </c>
      <c r="CN709" s="25"/>
      <c r="CO709" s="28">
        <v>0</v>
      </c>
      <c r="CP709" s="30" t="s">
        <v>5</v>
      </c>
      <c r="CQ709" s="8">
        <f t="shared" si="122"/>
        <v>8424.0454914703496</v>
      </c>
      <c r="CR709" s="8">
        <f t="shared" si="123"/>
        <v>26</v>
      </c>
      <c r="CS709" s="8">
        <f t="shared" si="124"/>
        <v>2.5</v>
      </c>
      <c r="CT709" s="8">
        <f t="shared" si="125"/>
        <v>30</v>
      </c>
      <c r="CU709" s="8">
        <f t="shared" si="126"/>
        <v>200</v>
      </c>
      <c r="CV709" s="10">
        <f t="shared" si="127"/>
        <v>63618.079999999994</v>
      </c>
      <c r="CW709" s="10">
        <f t="shared" si="130"/>
        <v>63.618079999999992</v>
      </c>
      <c r="CX709" s="8" t="str">
        <f t="shared" si="128"/>
        <v>No</v>
      </c>
      <c r="CY709" s="30" t="s">
        <v>11</v>
      </c>
      <c r="CZ709" s="30" t="s">
        <v>11</v>
      </c>
      <c r="DA709" s="31" t="s">
        <v>11</v>
      </c>
      <c r="DB709" s="31" t="s">
        <v>11</v>
      </c>
      <c r="DC709" s="8" t="str">
        <f t="shared" si="129"/>
        <v>No</v>
      </c>
      <c r="DD709" s="8" t="s">
        <v>11</v>
      </c>
      <c r="DE709" s="30" t="s">
        <v>11</v>
      </c>
      <c r="DF709" s="10">
        <f t="shared" si="131"/>
        <v>58.175160000000005</v>
      </c>
      <c r="DG709" s="9">
        <f>IF(S709&lt;Monitors!$H$4,(S709*Monitors!$I$4)+Monitors!$J$4,IF(S709&lt;Monitors!$H$5,(S709*Monitors!$I$5)+Monitors!$J$5,IF(S709&lt;Monitors!$H$6,(S709*Monitors!$I$6)+Monitors!$J$6,IF(S709&lt;Monitors!$H$7,(Monitors!$I$7*S709)+Monitors!$J$7,IF(S709&lt;Monitors!$H$8,(S709*Monitors!$I$8)+Monitors!$J$8,IF(S709&lt;Monitors!$H$9,(S709*Monitors!$I$9)+Monitors!$J$9,IF(S709&lt;Monitors!$H$10,(S709*Monitors!$I$10)+Monitors!$J$10,IF(S709&lt;Monitors!$H$11,(S709*Monitors!$I$11)+Monitors!$J$11,Monitors!$J$12))))))))</f>
        <v>42.24</v>
      </c>
      <c r="DH709" s="10">
        <f>$DF709-(Monitors!$B$4*'All Data'!$W709)</f>
        <v>45.461540000000007</v>
      </c>
      <c r="DI709" s="10">
        <f>IF($CX709="Yes",DH709-(Monitors!$E$4*(DG709+(Monitors!$B$4*'All Data'!$W709))),'All Data'!DH709)</f>
        <v>45.461540000000007</v>
      </c>
      <c r="DJ709" s="10">
        <f>IF(DD709="Yes",'All Data'!DI709-(DG709*Monitors!$C$4),'All Data'!DI709)</f>
        <v>45.461540000000007</v>
      </c>
      <c r="DK709" s="10">
        <f>IF($DE709="Yes",DJ709-(DG709*Monitors!$D$4),'All Data'!DJ709)</f>
        <v>45.461540000000007</v>
      </c>
      <c r="DL709" s="10">
        <f>IF($CZ709="Yes",DK709-Monitors!$C$7,'All Data'!DK709)</f>
        <v>45.461540000000007</v>
      </c>
      <c r="DM709" s="10">
        <f>IF($DA709="Yes",DL709-Monitors!$D$7,'All Data'!DL709)</f>
        <v>45.461540000000007</v>
      </c>
      <c r="DN709" s="10">
        <f>IF(DB709="Yes",DM709-((DG709+(W709*Monitors!$B$4))*Monitors!$F$4),'All Data'!DM709)</f>
        <v>45.461540000000007</v>
      </c>
      <c r="DO709" s="8" t="str">
        <f t="shared" si="132"/>
        <v>No</v>
      </c>
      <c r="DP709" s="10">
        <v>2.5447232</v>
      </c>
      <c r="DQ709" s="10">
        <v>16.095276800000001</v>
      </c>
      <c r="DR709" s="10">
        <v>16.095276800000001</v>
      </c>
      <c r="DS709" s="9">
        <v>23.36341895714941</v>
      </c>
      <c r="DT709" s="9" t="s">
        <v>23</v>
      </c>
      <c r="DU709" s="14">
        <v>0</v>
      </c>
    </row>
    <row r="710" spans="1:125" ht="18" customHeight="1">
      <c r="A710" s="29">
        <v>709</v>
      </c>
      <c r="B710" s="29">
        <v>52</v>
      </c>
      <c r="C710" s="29">
        <v>1329</v>
      </c>
      <c r="D710" s="21">
        <v>41955</v>
      </c>
      <c r="E710" s="21">
        <v>41939</v>
      </c>
      <c r="F710" s="21">
        <v>41976</v>
      </c>
      <c r="G710" s="20" t="s">
        <v>4</v>
      </c>
      <c r="H710" s="20"/>
      <c r="I710" s="22">
        <v>6</v>
      </c>
      <c r="J710" s="20" t="s">
        <v>5</v>
      </c>
      <c r="K710" s="20"/>
      <c r="L710" s="20" t="s">
        <v>6</v>
      </c>
      <c r="M710" s="23"/>
      <c r="N710" s="23" t="s">
        <v>7</v>
      </c>
      <c r="O710" s="23"/>
      <c r="P710" s="24">
        <v>11.5</v>
      </c>
      <c r="Q710" s="24">
        <v>20.5</v>
      </c>
      <c r="R710" s="24">
        <v>23.6</v>
      </c>
      <c r="S710" s="24">
        <v>236.8</v>
      </c>
      <c r="T710" s="24">
        <v>1.78</v>
      </c>
      <c r="U710" s="24">
        <v>1080</v>
      </c>
      <c r="V710" s="24">
        <v>1920</v>
      </c>
      <c r="W710" s="24">
        <v>2.0739999999999998</v>
      </c>
      <c r="X710" s="23" t="s">
        <v>47</v>
      </c>
      <c r="Y710" s="23" t="s">
        <v>47</v>
      </c>
      <c r="Z710" s="24">
        <v>8757</v>
      </c>
      <c r="AA710" s="24">
        <v>60</v>
      </c>
      <c r="AB710" s="24">
        <v>178</v>
      </c>
      <c r="AC710" s="24">
        <v>170</v>
      </c>
      <c r="AD710" s="23" t="s">
        <v>96</v>
      </c>
      <c r="AE710" s="23" t="s">
        <v>23</v>
      </c>
      <c r="AF710" s="23" t="s">
        <v>11</v>
      </c>
      <c r="AG710" s="23"/>
      <c r="AH710" s="23"/>
      <c r="AI710" s="23" t="s">
        <v>12</v>
      </c>
      <c r="AJ710" s="23" t="s">
        <v>11</v>
      </c>
      <c r="AK710" s="23" t="s">
        <v>23</v>
      </c>
      <c r="AL710" s="23" t="s">
        <v>53</v>
      </c>
      <c r="AM710" s="23"/>
      <c r="AN710" s="23" t="s">
        <v>72</v>
      </c>
      <c r="AO710" s="23"/>
      <c r="AP710" s="23" t="s">
        <v>14</v>
      </c>
      <c r="AQ710" s="23"/>
      <c r="AR710" s="23"/>
      <c r="AS710" s="23" t="s">
        <v>53</v>
      </c>
      <c r="AT710" s="23"/>
      <c r="AU710" s="23" t="s">
        <v>83</v>
      </c>
      <c r="AV710" s="25"/>
      <c r="AW710" s="25"/>
      <c r="AX710" s="26">
        <v>23.6</v>
      </c>
      <c r="AY710" s="26">
        <v>236.8</v>
      </c>
      <c r="AZ710" s="25" t="s">
        <v>72</v>
      </c>
      <c r="BA710" s="25" t="s">
        <v>83</v>
      </c>
      <c r="BB710" s="23"/>
      <c r="BC710" s="23" t="s">
        <v>15</v>
      </c>
      <c r="BD710" s="23"/>
      <c r="BE710" s="23" t="s">
        <v>11</v>
      </c>
      <c r="BF710" s="23" t="s">
        <v>997</v>
      </c>
      <c r="BG710" s="23" t="s">
        <v>11</v>
      </c>
      <c r="BH710" s="23" t="s">
        <v>17</v>
      </c>
      <c r="BI710" s="23"/>
      <c r="BJ710" s="23" t="s">
        <v>18</v>
      </c>
      <c r="BK710" s="23" t="s">
        <v>11</v>
      </c>
      <c r="BL710" s="23" t="s">
        <v>11</v>
      </c>
      <c r="BM710" s="23"/>
      <c r="BN710" s="23"/>
      <c r="BO710" s="24">
        <v>229.5</v>
      </c>
      <c r="BP710" s="24">
        <v>245.2</v>
      </c>
      <c r="BQ710" s="24">
        <v>250</v>
      </c>
      <c r="BR710" s="24">
        <v>229.5</v>
      </c>
      <c r="BS710" s="24">
        <v>229.5</v>
      </c>
      <c r="BT710" s="23"/>
      <c r="BU710" s="23"/>
      <c r="BV710" s="24">
        <v>18.66</v>
      </c>
      <c r="BW710" s="24">
        <v>0.23</v>
      </c>
      <c r="BX710" s="24">
        <v>0.23</v>
      </c>
      <c r="BY710" s="24">
        <v>0.21</v>
      </c>
      <c r="BZ710" s="27">
        <v>0.23</v>
      </c>
      <c r="CA710" s="27">
        <v>0.21</v>
      </c>
      <c r="CB710" s="25"/>
      <c r="CC710" s="25"/>
      <c r="CD710" s="28">
        <v>18.899999999999999</v>
      </c>
      <c r="CE710" s="28">
        <v>0.32</v>
      </c>
      <c r="CF710" s="28">
        <v>0.31</v>
      </c>
      <c r="CG710" s="28">
        <v>0.28000000000000003</v>
      </c>
      <c r="CH710" s="28">
        <v>22.65</v>
      </c>
      <c r="CI710" s="28">
        <v>1</v>
      </c>
      <c r="CJ710" s="28">
        <v>0.5</v>
      </c>
      <c r="CK710" s="25"/>
      <c r="CL710" s="25"/>
      <c r="CM710" s="28">
        <v>0.51</v>
      </c>
      <c r="CN710" s="25"/>
      <c r="CO710" s="28">
        <v>0</v>
      </c>
      <c r="CP710" s="30" t="s">
        <v>5</v>
      </c>
      <c r="CQ710" s="8">
        <f t="shared" si="122"/>
        <v>8758.4459459459449</v>
      </c>
      <c r="CR710" s="8">
        <f t="shared" si="123"/>
        <v>24</v>
      </c>
      <c r="CS710" s="8">
        <f t="shared" si="124"/>
        <v>2.5</v>
      </c>
      <c r="CT710" s="8">
        <f t="shared" si="125"/>
        <v>30</v>
      </c>
      <c r="CU710" s="8">
        <f t="shared" si="126"/>
        <v>200</v>
      </c>
      <c r="CV710" s="10">
        <f t="shared" si="127"/>
        <v>58063.360000000001</v>
      </c>
      <c r="CW710" s="10">
        <f t="shared" si="130"/>
        <v>58.063360000000003</v>
      </c>
      <c r="CX710" s="8" t="str">
        <f t="shared" si="128"/>
        <v>No</v>
      </c>
      <c r="CY710" s="30" t="s">
        <v>11</v>
      </c>
      <c r="CZ710" s="30" t="s">
        <v>11</v>
      </c>
      <c r="DA710" s="31" t="s">
        <v>11</v>
      </c>
      <c r="DB710" s="31" t="s">
        <v>11</v>
      </c>
      <c r="DC710" s="8" t="str">
        <f t="shared" si="129"/>
        <v>No</v>
      </c>
      <c r="DD710" s="8" t="s">
        <v>11</v>
      </c>
      <c r="DE710" s="30" t="s">
        <v>11</v>
      </c>
      <c r="DF710" s="10">
        <f t="shared" si="131"/>
        <v>58.521179999999994</v>
      </c>
      <c r="DG710" s="9">
        <f>IF(S710&lt;Monitors!$H$4,(S710*Monitors!$I$4)+Monitors!$J$4,IF(S710&lt;Monitors!$H$5,(S710*Monitors!$I$5)+Monitors!$J$5,IF(S710&lt;Monitors!$H$6,(S710*Monitors!$I$6)+Monitors!$J$6,IF(S710&lt;Monitors!$H$7,(Monitors!$I$7*S710)+Monitors!$J$7,IF(S710&lt;Monitors!$H$8,(S710*Monitors!$I$8)+Monitors!$J$8,IF(S710&lt;Monitors!$H$9,(S710*Monitors!$I$9)+Monitors!$J$9,IF(S710&lt;Monitors!$H$10,(S710*Monitors!$I$10)+Monitors!$J$10,IF(S710&lt;Monitors!$H$11,(S710*Monitors!$I$11)+Monitors!$J$11,Monitors!$J$12))))))))</f>
        <v>40.360000000000007</v>
      </c>
      <c r="DH710" s="10">
        <f>$DF710-(Monitors!$B$4*'All Data'!$W710)</f>
        <v>45.807559999999995</v>
      </c>
      <c r="DI710" s="10">
        <f>IF($CX710="Yes",DH710-(Monitors!$E$4*(DG710+(Monitors!$B$4*'All Data'!$W710))),'All Data'!DH710)</f>
        <v>45.807559999999995</v>
      </c>
      <c r="DJ710" s="10">
        <f>IF(DD710="Yes",'All Data'!DI710-(DG710*Monitors!$C$4),'All Data'!DI710)</f>
        <v>45.807559999999995</v>
      </c>
      <c r="DK710" s="10">
        <f>IF($DE710="Yes",DJ710-(DG710*Monitors!$D$4),'All Data'!DJ710)</f>
        <v>45.807559999999995</v>
      </c>
      <c r="DL710" s="10">
        <f>IF($CZ710="Yes",DK710-Monitors!$C$7,'All Data'!DK710)</f>
        <v>45.807559999999995</v>
      </c>
      <c r="DM710" s="10">
        <f>IF($DA710="Yes",DL710-Monitors!$D$7,'All Data'!DL710)</f>
        <v>45.807559999999995</v>
      </c>
      <c r="DN710" s="10">
        <f>IF(DB710="Yes",DM710-((DG710+(W710*Monitors!$B$4))*Monitors!$F$4),'All Data'!DM710)</f>
        <v>45.807559999999995</v>
      </c>
      <c r="DO710" s="8" t="str">
        <f t="shared" si="132"/>
        <v>No</v>
      </c>
      <c r="DP710" s="10">
        <v>2.3225344000000003</v>
      </c>
      <c r="DQ710" s="10">
        <v>16.337465600000002</v>
      </c>
      <c r="DR710" s="10">
        <v>16.337465600000002</v>
      </c>
      <c r="DS710" s="9">
        <v>22.486645478379423</v>
      </c>
      <c r="DT710" s="9" t="s">
        <v>23</v>
      </c>
      <c r="DU710" s="14">
        <v>0</v>
      </c>
    </row>
    <row r="711" spans="1:125" ht="18" customHeight="1">
      <c r="A711" s="29">
        <v>710</v>
      </c>
      <c r="B711" s="29">
        <v>4</v>
      </c>
      <c r="C711" s="29">
        <v>975</v>
      </c>
      <c r="D711" s="21">
        <v>41487</v>
      </c>
      <c r="E711" s="21">
        <v>41417</v>
      </c>
      <c r="F711" s="21">
        <v>41423</v>
      </c>
      <c r="G711" s="20" t="s">
        <v>4</v>
      </c>
      <c r="H711" s="20"/>
      <c r="I711" s="22">
        <v>6</v>
      </c>
      <c r="J711" s="20" t="s">
        <v>5</v>
      </c>
      <c r="K711" s="20"/>
      <c r="L711" s="20" t="s">
        <v>6</v>
      </c>
      <c r="M711" s="23"/>
      <c r="N711" s="23" t="s">
        <v>7</v>
      </c>
      <c r="O711" s="23"/>
      <c r="P711" s="24">
        <v>11.3</v>
      </c>
      <c r="Q711" s="24">
        <v>20</v>
      </c>
      <c r="R711" s="24">
        <v>23</v>
      </c>
      <c r="S711" s="24">
        <v>226.1</v>
      </c>
      <c r="T711" s="24">
        <v>1.78</v>
      </c>
      <c r="U711" s="24">
        <v>1080</v>
      </c>
      <c r="V711" s="24">
        <v>1920</v>
      </c>
      <c r="W711" s="24">
        <v>2.0739999999999998</v>
      </c>
      <c r="X711" s="23" t="s">
        <v>47</v>
      </c>
      <c r="Y711" s="23" t="s">
        <v>47</v>
      </c>
      <c r="Z711" s="24">
        <v>9173</v>
      </c>
      <c r="AA711" s="24">
        <v>60</v>
      </c>
      <c r="AB711" s="24">
        <v>178</v>
      </c>
      <c r="AC711" s="24">
        <v>178</v>
      </c>
      <c r="AD711" s="23" t="s">
        <v>10</v>
      </c>
      <c r="AE711" s="23" t="s">
        <v>11</v>
      </c>
      <c r="AF711" s="23" t="s">
        <v>11</v>
      </c>
      <c r="AG711" s="23"/>
      <c r="AH711" s="23"/>
      <c r="AI711" s="23" t="s">
        <v>12</v>
      </c>
      <c r="AJ711" s="23" t="s">
        <v>11</v>
      </c>
      <c r="AK711" s="23" t="s">
        <v>23</v>
      </c>
      <c r="AL711" s="23" t="s">
        <v>78</v>
      </c>
      <c r="AM711" s="23"/>
      <c r="AN711" s="23" t="s">
        <v>72</v>
      </c>
      <c r="AO711" s="23"/>
      <c r="AP711" s="23" t="s">
        <v>14</v>
      </c>
      <c r="AQ711" s="23"/>
      <c r="AR711" s="23"/>
      <c r="AS711" s="23" t="s">
        <v>78</v>
      </c>
      <c r="AT711" s="23"/>
      <c r="AU711" s="23" t="s">
        <v>83</v>
      </c>
      <c r="AV711" s="25"/>
      <c r="AW711" s="25"/>
      <c r="AX711" s="26">
        <v>23</v>
      </c>
      <c r="AY711" s="26">
        <v>226.1</v>
      </c>
      <c r="AZ711" s="25" t="s">
        <v>72</v>
      </c>
      <c r="BA711" s="25" t="s">
        <v>83</v>
      </c>
      <c r="BB711" s="23"/>
      <c r="BC711" s="23" t="s">
        <v>15</v>
      </c>
      <c r="BD711" s="23"/>
      <c r="BE711" s="23" t="s">
        <v>11</v>
      </c>
      <c r="BF711" s="23" t="s">
        <v>165</v>
      </c>
      <c r="BG711" s="23" t="s">
        <v>11</v>
      </c>
      <c r="BH711" s="23" t="s">
        <v>17</v>
      </c>
      <c r="BI711" s="23"/>
      <c r="BJ711" s="23" t="s">
        <v>18</v>
      </c>
      <c r="BK711" s="23" t="s">
        <v>11</v>
      </c>
      <c r="BL711" s="23" t="s">
        <v>11</v>
      </c>
      <c r="BM711" s="23"/>
      <c r="BN711" s="23"/>
      <c r="BO711" s="24">
        <v>0</v>
      </c>
      <c r="BP711" s="24">
        <v>245.4</v>
      </c>
      <c r="BQ711" s="24">
        <v>250</v>
      </c>
      <c r="BR711" s="24">
        <v>202.8</v>
      </c>
      <c r="BS711" s="24">
        <v>200.3</v>
      </c>
      <c r="BT711" s="23"/>
      <c r="BU711" s="23"/>
      <c r="BV711" s="24">
        <v>18.68</v>
      </c>
      <c r="BW711" s="24">
        <v>0.14000000000000001</v>
      </c>
      <c r="BX711" s="24">
        <v>0.11</v>
      </c>
      <c r="BY711" s="24">
        <v>7.0000000000000007E-2</v>
      </c>
      <c r="BZ711" s="27">
        <v>0.14000000000000001</v>
      </c>
      <c r="CA711" s="27">
        <v>7.0000000000000007E-2</v>
      </c>
      <c r="CB711" s="25"/>
      <c r="CC711" s="25"/>
      <c r="CD711" s="28">
        <v>18.62</v>
      </c>
      <c r="CE711" s="28">
        <v>0.22</v>
      </c>
      <c r="CF711" s="28">
        <v>0.17</v>
      </c>
      <c r="CG711" s="28">
        <v>0.15</v>
      </c>
      <c r="CH711" s="28">
        <v>22</v>
      </c>
      <c r="CI711" s="28">
        <v>1</v>
      </c>
      <c r="CJ711" s="28">
        <v>0.5</v>
      </c>
      <c r="CK711" s="25"/>
      <c r="CL711" s="25"/>
      <c r="CM711" s="28">
        <v>0.5</v>
      </c>
      <c r="CN711" s="25"/>
      <c r="CO711" s="28">
        <v>0</v>
      </c>
      <c r="CP711" s="30" t="s">
        <v>5</v>
      </c>
      <c r="CQ711" s="8">
        <f t="shared" si="122"/>
        <v>9172.9323308270668</v>
      </c>
      <c r="CR711" s="8">
        <f t="shared" si="123"/>
        <v>24</v>
      </c>
      <c r="CS711" s="8">
        <f t="shared" si="124"/>
        <v>2.5</v>
      </c>
      <c r="CT711" s="8">
        <f t="shared" si="125"/>
        <v>30</v>
      </c>
      <c r="CU711" s="8">
        <f t="shared" si="126"/>
        <v>200</v>
      </c>
      <c r="CV711" s="10">
        <f t="shared" si="127"/>
        <v>55484.94</v>
      </c>
      <c r="CW711" s="10">
        <f t="shared" si="130"/>
        <v>55.484940000000002</v>
      </c>
      <c r="CX711" s="8" t="str">
        <f t="shared" si="128"/>
        <v>No</v>
      </c>
      <c r="CY711" s="30" t="s">
        <v>11</v>
      </c>
      <c r="CZ711" s="30" t="s">
        <v>11</v>
      </c>
      <c r="DA711" s="31" t="s">
        <v>11</v>
      </c>
      <c r="DB711" s="31" t="s">
        <v>11</v>
      </c>
      <c r="DC711" s="8" t="str">
        <f t="shared" si="129"/>
        <v>No</v>
      </c>
      <c r="DD711" s="8" t="s">
        <v>11</v>
      </c>
      <c r="DE711" s="30" t="s">
        <v>11</v>
      </c>
      <c r="DF711" s="10">
        <f t="shared" si="131"/>
        <v>58.070039999999992</v>
      </c>
      <c r="DG711" s="9">
        <f>IF(S711&lt;Monitors!$H$4,(S711*Monitors!$I$4)+Monitors!$J$4,IF(S711&lt;Monitors!$H$5,(S711*Monitors!$I$5)+Monitors!$J$5,IF(S711&lt;Monitors!$H$6,(S711*Monitors!$I$6)+Monitors!$J$6,IF(S711&lt;Monitors!$H$7,(Monitors!$I$7*S711)+Monitors!$J$7,IF(S711&lt;Monitors!$H$8,(S711*Monitors!$I$8)+Monitors!$J$8,IF(S711&lt;Monitors!$H$9,(S711*Monitors!$I$9)+Monitors!$J$9,IF(S711&lt;Monitors!$H$10,(S711*Monitors!$I$10)+Monitors!$J$10,IF(S711&lt;Monitors!$H$11,(S711*Monitors!$I$11)+Monitors!$J$11,Monitors!$J$12))))))))</f>
        <v>38.869999999999997</v>
      </c>
      <c r="DH711" s="10">
        <f>$DF711-(Monitors!$B$4*'All Data'!$W711)</f>
        <v>45.356419999999993</v>
      </c>
      <c r="DI711" s="10">
        <f>IF($CX711="Yes",DH711-(Monitors!$E$4*(DG711+(Monitors!$B$4*'All Data'!$W711))),'All Data'!DH711)</f>
        <v>45.356419999999993</v>
      </c>
      <c r="DJ711" s="10">
        <f>IF(DD711="Yes",'All Data'!DI711-(DG711*Monitors!$C$4),'All Data'!DI711)</f>
        <v>45.356419999999993</v>
      </c>
      <c r="DK711" s="10">
        <f>IF($DE711="Yes",DJ711-(DG711*Monitors!$D$4),'All Data'!DJ711)</f>
        <v>45.356419999999993</v>
      </c>
      <c r="DL711" s="10">
        <f>IF($CZ711="Yes",DK711-Monitors!$C$7,'All Data'!DK711)</f>
        <v>45.356419999999993</v>
      </c>
      <c r="DM711" s="10">
        <f>IF($DA711="Yes",DL711-Monitors!$D$7,'All Data'!DL711)</f>
        <v>45.356419999999993</v>
      </c>
      <c r="DN711" s="10">
        <f>IF(DB711="Yes",DM711-((DG711+(W711*Monitors!$B$4))*Monitors!$F$4),'All Data'!DM711)</f>
        <v>45.356419999999993</v>
      </c>
      <c r="DO711" s="8" t="str">
        <f t="shared" si="132"/>
        <v>No</v>
      </c>
      <c r="DP711" s="10">
        <v>2.2193976000000002</v>
      </c>
      <c r="DQ711" s="10">
        <v>16.460602399999999</v>
      </c>
      <c r="DR711" s="10">
        <v>16.460602399999999</v>
      </c>
      <c r="DS711" s="9">
        <v>21.486395692127946</v>
      </c>
      <c r="DT711" s="9" t="s">
        <v>23</v>
      </c>
      <c r="DU711" s="14">
        <v>0</v>
      </c>
    </row>
    <row r="712" spans="1:125" ht="18" customHeight="1">
      <c r="A712" s="29">
        <v>711</v>
      </c>
      <c r="B712" s="29">
        <v>24</v>
      </c>
      <c r="C712" s="29">
        <v>106</v>
      </c>
      <c r="D712" s="21">
        <v>42036</v>
      </c>
      <c r="E712" s="21">
        <v>42034</v>
      </c>
      <c r="F712" s="21">
        <v>42047</v>
      </c>
      <c r="G712" s="20" t="s">
        <v>4</v>
      </c>
      <c r="H712" s="20" t="s">
        <v>26</v>
      </c>
      <c r="I712" s="22">
        <v>6</v>
      </c>
      <c r="J712" s="20" t="s">
        <v>5</v>
      </c>
      <c r="K712" s="20" t="s">
        <v>26</v>
      </c>
      <c r="L712" s="20" t="s">
        <v>6</v>
      </c>
      <c r="M712" s="23" t="s">
        <v>26</v>
      </c>
      <c r="N712" s="23" t="s">
        <v>7</v>
      </c>
      <c r="O712" s="23" t="s">
        <v>26</v>
      </c>
      <c r="P712" s="24">
        <v>10.6</v>
      </c>
      <c r="Q712" s="24">
        <v>18.8</v>
      </c>
      <c r="R712" s="24">
        <v>21.5</v>
      </c>
      <c r="S712" s="24">
        <v>198.38</v>
      </c>
      <c r="T712" s="24">
        <v>1.78</v>
      </c>
      <c r="U712" s="24">
        <v>1080</v>
      </c>
      <c r="V712" s="24">
        <v>1920</v>
      </c>
      <c r="W712" s="24">
        <v>2.0739999999999998</v>
      </c>
      <c r="X712" s="23" t="s">
        <v>47</v>
      </c>
      <c r="Y712" s="23" t="s">
        <v>47</v>
      </c>
      <c r="Z712" s="24">
        <v>9565</v>
      </c>
      <c r="AA712" s="24">
        <v>60</v>
      </c>
      <c r="AB712" s="24">
        <v>170</v>
      </c>
      <c r="AC712" s="24">
        <v>160</v>
      </c>
      <c r="AD712" s="23" t="s">
        <v>28</v>
      </c>
      <c r="AE712" s="23" t="s">
        <v>23</v>
      </c>
      <c r="AF712" s="23" t="s">
        <v>11</v>
      </c>
      <c r="AG712" s="23" t="s">
        <v>26</v>
      </c>
      <c r="AH712" s="23" t="s">
        <v>26</v>
      </c>
      <c r="AI712" s="23" t="s">
        <v>12</v>
      </c>
      <c r="AJ712" s="23" t="s">
        <v>11</v>
      </c>
      <c r="AK712" s="23" t="s">
        <v>23</v>
      </c>
      <c r="AL712" s="23" t="s">
        <v>114</v>
      </c>
      <c r="AM712" s="23" t="s">
        <v>14</v>
      </c>
      <c r="AN712" s="23" t="s">
        <v>14</v>
      </c>
      <c r="AO712" s="23" t="s">
        <v>14</v>
      </c>
      <c r="AP712" s="23" t="s">
        <v>14</v>
      </c>
      <c r="AQ712" s="23" t="s">
        <v>14</v>
      </c>
      <c r="AR712" s="23"/>
      <c r="AS712" s="23" t="s">
        <v>114</v>
      </c>
      <c r="AT712" s="23" t="s">
        <v>14</v>
      </c>
      <c r="AU712" s="23" t="s">
        <v>14</v>
      </c>
      <c r="AV712" s="25" t="s">
        <v>14</v>
      </c>
      <c r="AW712" s="25" t="s">
        <v>14</v>
      </c>
      <c r="AX712" s="26">
        <v>21.5</v>
      </c>
      <c r="AY712" s="26">
        <v>198.38</v>
      </c>
      <c r="AZ712" s="25" t="s">
        <v>14</v>
      </c>
      <c r="BA712" s="25" t="s">
        <v>14</v>
      </c>
      <c r="BB712" s="23" t="s">
        <v>14</v>
      </c>
      <c r="BC712" s="23" t="s">
        <v>15</v>
      </c>
      <c r="BD712" s="23" t="s">
        <v>14</v>
      </c>
      <c r="BE712" s="23" t="s">
        <v>11</v>
      </c>
      <c r="BF712" s="23" t="s">
        <v>55</v>
      </c>
      <c r="BG712" s="23" t="s">
        <v>11</v>
      </c>
      <c r="BH712" s="23" t="s">
        <v>17</v>
      </c>
      <c r="BI712" s="23" t="s">
        <v>14</v>
      </c>
      <c r="BJ712" s="23"/>
      <c r="BK712" s="23" t="s">
        <v>11</v>
      </c>
      <c r="BL712" s="23" t="s">
        <v>11</v>
      </c>
      <c r="BM712" s="23" t="s">
        <v>11</v>
      </c>
      <c r="BN712" s="23"/>
      <c r="BO712" s="24">
        <v>6.2</v>
      </c>
      <c r="BP712" s="24">
        <v>203.2</v>
      </c>
      <c r="BQ712" s="24">
        <v>200</v>
      </c>
      <c r="BR712" s="24">
        <v>185.3</v>
      </c>
      <c r="BS712" s="24">
        <v>200</v>
      </c>
      <c r="BT712" s="23"/>
      <c r="BU712" s="23"/>
      <c r="BV712" s="24">
        <v>18.690000000000001</v>
      </c>
      <c r="BW712" s="24">
        <v>0.4</v>
      </c>
      <c r="BX712" s="23"/>
      <c r="BY712" s="24">
        <v>0.23</v>
      </c>
      <c r="BZ712" s="27">
        <v>0.4</v>
      </c>
      <c r="CA712" s="27">
        <v>0.23</v>
      </c>
      <c r="CB712" s="25"/>
      <c r="CC712" s="25"/>
      <c r="CD712" s="28">
        <v>18.72</v>
      </c>
      <c r="CE712" s="25"/>
      <c r="CF712" s="28">
        <v>0.41</v>
      </c>
      <c r="CG712" s="28">
        <v>0.24</v>
      </c>
      <c r="CH712" s="28">
        <v>21.1</v>
      </c>
      <c r="CI712" s="28">
        <v>0.5</v>
      </c>
      <c r="CJ712" s="28">
        <v>0.5</v>
      </c>
      <c r="CK712" s="28">
        <v>0</v>
      </c>
      <c r="CL712" s="28">
        <v>0</v>
      </c>
      <c r="CM712" s="28">
        <v>0.9</v>
      </c>
      <c r="CN712" s="25"/>
      <c r="CO712" s="28">
        <v>0</v>
      </c>
      <c r="CP712" s="30" t="s">
        <v>5</v>
      </c>
      <c r="CQ712" s="8">
        <f t="shared" si="122"/>
        <v>10454.682931747151</v>
      </c>
      <c r="CR712" s="8">
        <f t="shared" si="123"/>
        <v>22</v>
      </c>
      <c r="CS712" s="8">
        <f t="shared" si="124"/>
        <v>2.5</v>
      </c>
      <c r="CT712" s="8">
        <f t="shared" si="125"/>
        <v>30</v>
      </c>
      <c r="CU712" s="8">
        <f t="shared" si="126"/>
        <v>200</v>
      </c>
      <c r="CV712" s="10">
        <f t="shared" si="127"/>
        <v>40310.815999999999</v>
      </c>
      <c r="CW712" s="10">
        <f t="shared" si="130"/>
        <v>40.310815999999996</v>
      </c>
      <c r="CX712" s="8" t="str">
        <f t="shared" si="128"/>
        <v>No</v>
      </c>
      <c r="CY712" s="30" t="s">
        <v>11</v>
      </c>
      <c r="CZ712" s="30" t="s">
        <v>11</v>
      </c>
      <c r="DA712" s="31" t="s">
        <v>11</v>
      </c>
      <c r="DB712" s="31" t="s">
        <v>11</v>
      </c>
      <c r="DC712" s="8" t="str">
        <f t="shared" si="129"/>
        <v>No</v>
      </c>
      <c r="DD712" s="8" t="s">
        <v>11</v>
      </c>
      <c r="DE712" s="30" t="s">
        <v>11</v>
      </c>
      <c r="DF712" s="10">
        <f t="shared" si="131"/>
        <v>59.581139999999998</v>
      </c>
      <c r="DG712" s="9">
        <f>IF(S712&lt;Monitors!$H$4,(S712*Monitors!$I$4)+Monitors!$J$4,IF(S712&lt;Monitors!$H$5,(S712*Monitors!$I$5)+Monitors!$J$5,IF(S712&lt;Monitors!$H$6,(S712*Monitors!$I$6)+Monitors!$J$6,IF(S712&lt;Monitors!$H$7,(Monitors!$I$7*S712)+Monitors!$J$7,IF(S712&lt;Monitors!$H$8,(S712*Monitors!$I$8)+Monitors!$J$8,IF(S712&lt;Monitors!$H$9,(S712*Monitors!$I$9)+Monitors!$J$9,IF(S712&lt;Monitors!$H$10,(S712*Monitors!$I$10)+Monitors!$J$10,IF(S712&lt;Monitors!$H$11,(S712*Monitors!$I$11)+Monitors!$J$11,Monitors!$J$12))))))))</f>
        <v>37.918999999999997</v>
      </c>
      <c r="DH712" s="10">
        <f>$DF712-(Monitors!$B$4*'All Data'!$W712)</f>
        <v>46.867519999999999</v>
      </c>
      <c r="DI712" s="10">
        <f>IF($CX712="Yes",DH712-(Monitors!$E$4*(DG712+(Monitors!$B$4*'All Data'!$W712))),'All Data'!DH712)</f>
        <v>46.867519999999999</v>
      </c>
      <c r="DJ712" s="10">
        <f>IF(DD712="Yes",'All Data'!DI712-(DG712*Monitors!$C$4),'All Data'!DI712)</f>
        <v>46.867519999999999</v>
      </c>
      <c r="DK712" s="10">
        <f>IF($DE712="Yes",DJ712-(DG712*Monitors!$D$4),'All Data'!DJ712)</f>
        <v>46.867519999999999</v>
      </c>
      <c r="DL712" s="10">
        <f>IF($CZ712="Yes",DK712-Monitors!$C$7,'All Data'!DK712)</f>
        <v>46.867519999999999</v>
      </c>
      <c r="DM712" s="10">
        <f>IF($DA712="Yes",DL712-Monitors!$D$7,'All Data'!DL712)</f>
        <v>46.867519999999999</v>
      </c>
      <c r="DN712" s="10">
        <f>IF(DB712="Yes",DM712-((DG712+(W712*Monitors!$B$4))*Monitors!$F$4),'All Data'!DM712)</f>
        <v>46.867519999999999</v>
      </c>
      <c r="DO712" s="8" t="str">
        <f t="shared" si="132"/>
        <v>No</v>
      </c>
      <c r="DP712" s="10">
        <v>1.6124326400000002</v>
      </c>
      <c r="DQ712" s="10">
        <v>17.07756736</v>
      </c>
      <c r="DR712" s="10">
        <v>17.07756736</v>
      </c>
      <c r="DS712" s="9">
        <v>18.885063562375308</v>
      </c>
      <c r="DT712" s="9" t="s">
        <v>23</v>
      </c>
      <c r="DU712" s="14">
        <v>0</v>
      </c>
    </row>
    <row r="713" spans="1:125" ht="18" customHeight="1">
      <c r="A713" s="29">
        <v>712</v>
      </c>
      <c r="B713" s="29">
        <v>5</v>
      </c>
      <c r="C713" s="29">
        <v>1254</v>
      </c>
      <c r="D713" s="21">
        <v>41498</v>
      </c>
      <c r="E713" s="21">
        <v>41499</v>
      </c>
      <c r="F713" s="21">
        <v>41502</v>
      </c>
      <c r="G713" s="20" t="s">
        <v>4</v>
      </c>
      <c r="H713" s="20" t="s">
        <v>26</v>
      </c>
      <c r="I713" s="22">
        <v>6</v>
      </c>
      <c r="J713" s="20" t="s">
        <v>5</v>
      </c>
      <c r="K713" s="20" t="s">
        <v>26</v>
      </c>
      <c r="L713" s="20" t="s">
        <v>27</v>
      </c>
      <c r="M713" s="23" t="s">
        <v>27</v>
      </c>
      <c r="N713" s="23" t="s">
        <v>7</v>
      </c>
      <c r="O713" s="23" t="s">
        <v>26</v>
      </c>
      <c r="P713" s="24">
        <v>10.6</v>
      </c>
      <c r="Q713" s="24">
        <v>18.8</v>
      </c>
      <c r="R713" s="24">
        <v>21.5</v>
      </c>
      <c r="S713" s="24">
        <v>198.08</v>
      </c>
      <c r="T713" s="24">
        <v>1.78</v>
      </c>
      <c r="U713" s="24">
        <v>1080</v>
      </c>
      <c r="V713" s="24">
        <v>1920</v>
      </c>
      <c r="W713" s="24">
        <v>2.0739999999999998</v>
      </c>
      <c r="X713" s="23" t="s">
        <v>47</v>
      </c>
      <c r="Y713" s="23" t="s">
        <v>47</v>
      </c>
      <c r="Z713" s="24">
        <v>10469</v>
      </c>
      <c r="AA713" s="24">
        <v>60</v>
      </c>
      <c r="AB713" s="24">
        <v>178</v>
      </c>
      <c r="AC713" s="24">
        <v>178</v>
      </c>
      <c r="AD713" s="23" t="s">
        <v>73</v>
      </c>
      <c r="AE713" s="23" t="s">
        <v>23</v>
      </c>
      <c r="AF713" s="23" t="s">
        <v>11</v>
      </c>
      <c r="AG713" s="23"/>
      <c r="AH713" s="23"/>
      <c r="AI713" s="23" t="s">
        <v>12</v>
      </c>
      <c r="AJ713" s="23" t="s">
        <v>23</v>
      </c>
      <c r="AK713" s="23" t="s">
        <v>23</v>
      </c>
      <c r="AL713" s="23" t="s">
        <v>114</v>
      </c>
      <c r="AM713" s="23"/>
      <c r="AN713" s="23" t="s">
        <v>192</v>
      </c>
      <c r="AO713" s="23" t="s">
        <v>14</v>
      </c>
      <c r="AP713" s="23" t="s">
        <v>14</v>
      </c>
      <c r="AQ713" s="23" t="s">
        <v>14</v>
      </c>
      <c r="AR713" s="23"/>
      <c r="AS713" s="23" t="s">
        <v>114</v>
      </c>
      <c r="AT713" s="23"/>
      <c r="AU713" s="23" t="s">
        <v>83</v>
      </c>
      <c r="AV713" s="25" t="s">
        <v>14</v>
      </c>
      <c r="AW713" s="25" t="s">
        <v>14</v>
      </c>
      <c r="AX713" s="26">
        <v>21.5</v>
      </c>
      <c r="AY713" s="26">
        <v>198.08</v>
      </c>
      <c r="AZ713" s="25" t="s">
        <v>192</v>
      </c>
      <c r="BA713" s="25" t="s">
        <v>83</v>
      </c>
      <c r="BB713" s="23" t="s">
        <v>14</v>
      </c>
      <c r="BC713" s="23" t="s">
        <v>15</v>
      </c>
      <c r="BD713" s="23" t="s">
        <v>14</v>
      </c>
      <c r="BE713" s="23" t="s">
        <v>11</v>
      </c>
      <c r="BF713" s="23" t="s">
        <v>193</v>
      </c>
      <c r="BG713" s="23" t="s">
        <v>11</v>
      </c>
      <c r="BH713" s="23" t="s">
        <v>17</v>
      </c>
      <c r="BI713" s="23" t="s">
        <v>14</v>
      </c>
      <c r="BJ713" s="23"/>
      <c r="BK713" s="23" t="s">
        <v>11</v>
      </c>
      <c r="BL713" s="23" t="s">
        <v>11</v>
      </c>
      <c r="BM713" s="23" t="s">
        <v>11</v>
      </c>
      <c r="BN713" s="23"/>
      <c r="BO713" s="24">
        <v>9.8000000000000007</v>
      </c>
      <c r="BP713" s="24">
        <v>265</v>
      </c>
      <c r="BQ713" s="24">
        <v>250</v>
      </c>
      <c r="BR713" s="24">
        <v>210</v>
      </c>
      <c r="BS713" s="24">
        <v>200</v>
      </c>
      <c r="BT713" s="23"/>
      <c r="BU713" s="23"/>
      <c r="BV713" s="24">
        <v>18.7</v>
      </c>
      <c r="BW713" s="24">
        <v>0.34</v>
      </c>
      <c r="BX713" s="23"/>
      <c r="BY713" s="24">
        <v>0.28000000000000003</v>
      </c>
      <c r="BZ713" s="27">
        <v>0.34</v>
      </c>
      <c r="CA713" s="27">
        <v>0.28000000000000003</v>
      </c>
      <c r="CB713" s="25"/>
      <c r="CC713" s="25"/>
      <c r="CD713" s="28">
        <v>18.88</v>
      </c>
      <c r="CE713" s="28">
        <v>0.35</v>
      </c>
      <c r="CF713" s="25"/>
      <c r="CG713" s="28">
        <v>0.3</v>
      </c>
      <c r="CH713" s="28">
        <v>21.09</v>
      </c>
      <c r="CI713" s="28">
        <v>1</v>
      </c>
      <c r="CJ713" s="28">
        <v>0.5</v>
      </c>
      <c r="CK713" s="25"/>
      <c r="CL713" s="25"/>
      <c r="CM713" s="28">
        <v>0.5</v>
      </c>
      <c r="CN713" s="25"/>
      <c r="CO713" s="28">
        <v>0</v>
      </c>
      <c r="CP713" s="30" t="s">
        <v>5</v>
      </c>
      <c r="CQ713" s="8">
        <f t="shared" si="122"/>
        <v>10470.516962843294</v>
      </c>
      <c r="CR713" s="8">
        <f t="shared" si="123"/>
        <v>22</v>
      </c>
      <c r="CS713" s="8">
        <f t="shared" si="124"/>
        <v>2.5</v>
      </c>
      <c r="CT713" s="8">
        <f t="shared" si="125"/>
        <v>30</v>
      </c>
      <c r="CU713" s="8">
        <f t="shared" si="126"/>
        <v>200</v>
      </c>
      <c r="CV713" s="10">
        <f t="shared" si="127"/>
        <v>52491.200000000004</v>
      </c>
      <c r="CW713" s="10">
        <f t="shared" si="130"/>
        <v>52.491200000000006</v>
      </c>
      <c r="CX713" s="8" t="str">
        <f t="shared" si="128"/>
        <v>No</v>
      </c>
      <c r="CY713" s="30" t="s">
        <v>11</v>
      </c>
      <c r="CZ713" s="30" t="s">
        <v>11</v>
      </c>
      <c r="DA713" s="31" t="s">
        <v>11</v>
      </c>
      <c r="DB713" s="31" t="s">
        <v>11</v>
      </c>
      <c r="DC713" s="8" t="str">
        <f t="shared" si="129"/>
        <v>No</v>
      </c>
      <c r="DD713" s="8" t="s">
        <v>11</v>
      </c>
      <c r="DE713" s="30" t="s">
        <v>11</v>
      </c>
      <c r="DF713" s="10">
        <f t="shared" si="131"/>
        <v>59.27015999999999</v>
      </c>
      <c r="DG713" s="9">
        <f>IF(S713&lt;Monitors!$H$4,(S713*Monitors!$I$4)+Monitors!$J$4,IF(S713&lt;Monitors!$H$5,(S713*Monitors!$I$5)+Monitors!$J$5,IF(S713&lt;Monitors!$H$6,(S713*Monitors!$I$6)+Monitors!$J$6,IF(S713&lt;Monitors!$H$7,(Monitors!$I$7*S713)+Monitors!$J$7,IF(S713&lt;Monitors!$H$8,(S713*Monitors!$I$8)+Monitors!$J$8,IF(S713&lt;Monitors!$H$9,(S713*Monitors!$I$9)+Monitors!$J$9,IF(S713&lt;Monitors!$H$10,(S713*Monitors!$I$10)+Monitors!$J$10,IF(S713&lt;Monitors!$H$11,(S713*Monitors!$I$11)+Monitors!$J$11,Monitors!$J$12))))))))</f>
        <v>37.903999999999996</v>
      </c>
      <c r="DH713" s="10">
        <f>$DF713-(Monitors!$B$4*'All Data'!$W713)</f>
        <v>46.556539999999991</v>
      </c>
      <c r="DI713" s="10">
        <f>IF($CX713="Yes",DH713-(Monitors!$E$4*(DG713+(Monitors!$B$4*'All Data'!$W713))),'All Data'!DH713)</f>
        <v>46.556539999999991</v>
      </c>
      <c r="DJ713" s="10">
        <f>IF(DD713="Yes",'All Data'!DI713-(DG713*Monitors!$C$4),'All Data'!DI713)</f>
        <v>46.556539999999991</v>
      </c>
      <c r="DK713" s="10">
        <f>IF($DE713="Yes",DJ713-(DG713*Monitors!$D$4),'All Data'!DJ713)</f>
        <v>46.556539999999991</v>
      </c>
      <c r="DL713" s="10">
        <f>IF($CZ713="Yes",DK713-Monitors!$C$7,'All Data'!DK713)</f>
        <v>46.556539999999991</v>
      </c>
      <c r="DM713" s="10">
        <f>IF($DA713="Yes",DL713-Monitors!$D$7,'All Data'!DL713)</f>
        <v>46.556539999999991</v>
      </c>
      <c r="DN713" s="10">
        <f>IF(DB713="Yes",DM713-((DG713+(W713*Monitors!$B$4))*Monitors!$F$4),'All Data'!DM713)</f>
        <v>46.556539999999991</v>
      </c>
      <c r="DO713" s="8" t="str">
        <f t="shared" si="132"/>
        <v>No</v>
      </c>
      <c r="DP713" s="10">
        <v>2.0996480000000002</v>
      </c>
      <c r="DQ713" s="10">
        <v>16.600352000000001</v>
      </c>
      <c r="DR713" s="10">
        <v>16.600352000000001</v>
      </c>
      <c r="DS713" s="9">
        <v>18.856837669479766</v>
      </c>
      <c r="DT713" s="9" t="s">
        <v>23</v>
      </c>
      <c r="DU713" s="14">
        <v>0</v>
      </c>
    </row>
    <row r="714" spans="1:125" ht="18" customHeight="1">
      <c r="A714" s="29">
        <v>713</v>
      </c>
      <c r="B714" s="29">
        <v>25</v>
      </c>
      <c r="C714" s="29">
        <v>1404</v>
      </c>
      <c r="D714" s="21">
        <v>42073</v>
      </c>
      <c r="E714" s="21">
        <v>41424</v>
      </c>
      <c r="F714" s="21">
        <v>42068</v>
      </c>
      <c r="G714" s="20" t="s">
        <v>4</v>
      </c>
      <c r="H714" s="20"/>
      <c r="I714" s="22">
        <v>6</v>
      </c>
      <c r="J714" s="20" t="s">
        <v>5</v>
      </c>
      <c r="K714" s="20"/>
      <c r="L714" s="20" t="s">
        <v>49</v>
      </c>
      <c r="M714" s="23"/>
      <c r="N714" s="23" t="s">
        <v>7</v>
      </c>
      <c r="O714" s="23"/>
      <c r="P714" s="24">
        <v>10.5</v>
      </c>
      <c r="Q714" s="24">
        <v>18.7</v>
      </c>
      <c r="R714" s="24">
        <v>21.5</v>
      </c>
      <c r="S714" s="24">
        <v>197.6</v>
      </c>
      <c r="T714" s="24">
        <v>1.78</v>
      </c>
      <c r="U714" s="24">
        <v>1080</v>
      </c>
      <c r="V714" s="24">
        <v>1920</v>
      </c>
      <c r="W714" s="24">
        <v>2.0739999999999998</v>
      </c>
      <c r="X714" s="23" t="s">
        <v>47</v>
      </c>
      <c r="Y714" s="23" t="s">
        <v>47</v>
      </c>
      <c r="Z714" s="24">
        <v>10496</v>
      </c>
      <c r="AA714" s="24">
        <v>60</v>
      </c>
      <c r="AB714" s="24">
        <v>178</v>
      </c>
      <c r="AC714" s="24">
        <v>178</v>
      </c>
      <c r="AD714" s="23" t="s">
        <v>85</v>
      </c>
      <c r="AE714" s="23" t="s">
        <v>11</v>
      </c>
      <c r="AF714" s="23" t="s">
        <v>11</v>
      </c>
      <c r="AG714" s="23"/>
      <c r="AH714" s="23"/>
      <c r="AI714" s="23" t="s">
        <v>57</v>
      </c>
      <c r="AJ714" s="23" t="s">
        <v>23</v>
      </c>
      <c r="AK714" s="23" t="s">
        <v>11</v>
      </c>
      <c r="AL714" s="23" t="s">
        <v>114</v>
      </c>
      <c r="AM714" s="23"/>
      <c r="AN714" s="23" t="s">
        <v>14</v>
      </c>
      <c r="AO714" s="23"/>
      <c r="AP714" s="23" t="s">
        <v>36</v>
      </c>
      <c r="AQ714" s="23"/>
      <c r="AR714" s="23"/>
      <c r="AS714" s="23" t="s">
        <v>114</v>
      </c>
      <c r="AT714" s="23"/>
      <c r="AU714" s="23" t="s">
        <v>14</v>
      </c>
      <c r="AV714" s="25"/>
      <c r="AW714" s="25"/>
      <c r="AX714" s="26">
        <v>21.5</v>
      </c>
      <c r="AY714" s="26">
        <v>197.6</v>
      </c>
      <c r="AZ714" s="25" t="s">
        <v>14</v>
      </c>
      <c r="BA714" s="25" t="s">
        <v>14</v>
      </c>
      <c r="BB714" s="23"/>
      <c r="BC714" s="23" t="s">
        <v>15</v>
      </c>
      <c r="BD714" s="23"/>
      <c r="BE714" s="23" t="s">
        <v>11</v>
      </c>
      <c r="BF714" s="23" t="s">
        <v>1203</v>
      </c>
      <c r="BG714" s="23" t="s">
        <v>11</v>
      </c>
      <c r="BH714" s="23" t="s">
        <v>17</v>
      </c>
      <c r="BI714" s="23"/>
      <c r="BJ714" s="23" t="s">
        <v>18</v>
      </c>
      <c r="BK714" s="23" t="s">
        <v>11</v>
      </c>
      <c r="BL714" s="23" t="s">
        <v>11</v>
      </c>
      <c r="BM714" s="23"/>
      <c r="BN714" s="23"/>
      <c r="BO714" s="24">
        <v>12.3</v>
      </c>
      <c r="BP714" s="24">
        <v>248.7</v>
      </c>
      <c r="BQ714" s="24">
        <v>240</v>
      </c>
      <c r="BR714" s="24">
        <v>248.6</v>
      </c>
      <c r="BS714" s="24">
        <v>201.1</v>
      </c>
      <c r="BT714" s="23"/>
      <c r="BU714" s="23"/>
      <c r="BV714" s="24">
        <v>18.7</v>
      </c>
      <c r="BW714" s="24">
        <v>0.27</v>
      </c>
      <c r="BX714" s="23"/>
      <c r="BY714" s="24">
        <v>0.23</v>
      </c>
      <c r="BZ714" s="27">
        <v>0.27</v>
      </c>
      <c r="CA714" s="27">
        <v>0.23</v>
      </c>
      <c r="CB714" s="25"/>
      <c r="CC714" s="25"/>
      <c r="CD714" s="28">
        <v>19.100000000000001</v>
      </c>
      <c r="CE714" s="28">
        <v>0.31</v>
      </c>
      <c r="CF714" s="25"/>
      <c r="CG714" s="28">
        <v>0.27</v>
      </c>
      <c r="CH714" s="28">
        <v>21.08</v>
      </c>
      <c r="CI714" s="28">
        <v>0.5</v>
      </c>
      <c r="CJ714" s="28">
        <v>0.5</v>
      </c>
      <c r="CK714" s="25"/>
      <c r="CL714" s="25"/>
      <c r="CM714" s="28">
        <v>0.41</v>
      </c>
      <c r="CN714" s="25"/>
      <c r="CO714" s="28">
        <v>0</v>
      </c>
      <c r="CP714" s="30" t="s">
        <v>5</v>
      </c>
      <c r="CQ714" s="8">
        <f t="shared" si="122"/>
        <v>10495.951417004047</v>
      </c>
      <c r="CR714" s="8">
        <f t="shared" si="123"/>
        <v>22</v>
      </c>
      <c r="CS714" s="8">
        <f t="shared" si="124"/>
        <v>2.5</v>
      </c>
      <c r="CT714" s="8">
        <f t="shared" si="125"/>
        <v>30</v>
      </c>
      <c r="CU714" s="8">
        <f t="shared" si="126"/>
        <v>200</v>
      </c>
      <c r="CV714" s="10">
        <f t="shared" si="127"/>
        <v>49143.119999999995</v>
      </c>
      <c r="CW714" s="10">
        <f t="shared" si="130"/>
        <v>49.143119999999996</v>
      </c>
      <c r="CX714" s="8" t="str">
        <f t="shared" si="128"/>
        <v>No</v>
      </c>
      <c r="CY714" s="30" t="s">
        <v>11</v>
      </c>
      <c r="CZ714" s="30" t="s">
        <v>11</v>
      </c>
      <c r="DA714" s="31" t="s">
        <v>11</v>
      </c>
      <c r="DB714" s="31" t="s">
        <v>11</v>
      </c>
      <c r="DC714" s="8" t="str">
        <f t="shared" si="129"/>
        <v>No</v>
      </c>
      <c r="DD714" s="8" t="s">
        <v>11</v>
      </c>
      <c r="DE714" s="30" t="s">
        <v>11</v>
      </c>
      <c r="DF714" s="10">
        <f t="shared" si="131"/>
        <v>58.871579999999994</v>
      </c>
      <c r="DG714" s="9">
        <f>IF(S714&lt;Monitors!$H$4,(S714*Monitors!$I$4)+Monitors!$J$4,IF(S714&lt;Monitors!$H$5,(S714*Monitors!$I$5)+Monitors!$J$5,IF(S714&lt;Monitors!$H$6,(S714*Monitors!$I$6)+Monitors!$J$6,IF(S714&lt;Monitors!$H$7,(Monitors!$I$7*S714)+Monitors!$J$7,IF(S714&lt;Monitors!$H$8,(S714*Monitors!$I$8)+Monitors!$J$8,IF(S714&lt;Monitors!$H$9,(S714*Monitors!$I$9)+Monitors!$J$9,IF(S714&lt;Monitors!$H$10,(S714*Monitors!$I$10)+Monitors!$J$10,IF(S714&lt;Monitors!$H$11,(S714*Monitors!$I$11)+Monitors!$J$11,Monitors!$J$12))))))))</f>
        <v>37.879999999999995</v>
      </c>
      <c r="DH714" s="10">
        <f>$DF714-(Monitors!$B$4*'All Data'!$W714)</f>
        <v>46.157959999999996</v>
      </c>
      <c r="DI714" s="10">
        <f>IF($CX714="Yes",DH714-(Monitors!$E$4*(DG714+(Monitors!$B$4*'All Data'!$W714))),'All Data'!DH714)</f>
        <v>46.157959999999996</v>
      </c>
      <c r="DJ714" s="10">
        <f>IF(DD714="Yes",'All Data'!DI714-(DG714*Monitors!$C$4),'All Data'!DI714)</f>
        <v>46.157959999999996</v>
      </c>
      <c r="DK714" s="10">
        <f>IF($DE714="Yes",DJ714-(DG714*Monitors!$D$4),'All Data'!DJ714)</f>
        <v>46.157959999999996</v>
      </c>
      <c r="DL714" s="10">
        <f>IF($CZ714="Yes",DK714-Monitors!$C$7,'All Data'!DK714)</f>
        <v>46.157959999999996</v>
      </c>
      <c r="DM714" s="10">
        <f>IF($DA714="Yes",DL714-Monitors!$D$7,'All Data'!DL714)</f>
        <v>46.157959999999996</v>
      </c>
      <c r="DN714" s="10">
        <f>IF(DB714="Yes",DM714-((DG714+(W714*Monitors!$B$4))*Monitors!$F$4),'All Data'!DM714)</f>
        <v>46.157959999999996</v>
      </c>
      <c r="DO714" s="8" t="str">
        <f t="shared" si="132"/>
        <v>No</v>
      </c>
      <c r="DP714" s="10">
        <v>1.9657248</v>
      </c>
      <c r="DQ714" s="10">
        <v>16.734275199999999</v>
      </c>
      <c r="DR714" s="10">
        <v>16.734275199999999</v>
      </c>
      <c r="DS714" s="9">
        <v>18.811673197408837</v>
      </c>
      <c r="DT714" s="9" t="s">
        <v>23</v>
      </c>
      <c r="DU714" s="14">
        <v>0</v>
      </c>
    </row>
    <row r="715" spans="1:125" ht="18" customHeight="1">
      <c r="A715" s="29">
        <v>714</v>
      </c>
      <c r="B715" s="29">
        <v>6</v>
      </c>
      <c r="C715" s="29">
        <v>565</v>
      </c>
      <c r="D715" s="21">
        <v>41633</v>
      </c>
      <c r="E715" s="21">
        <v>41618</v>
      </c>
      <c r="F715" s="21">
        <v>41625</v>
      </c>
      <c r="G715" s="20" t="s">
        <v>87</v>
      </c>
      <c r="H715" s="20"/>
      <c r="I715" s="22">
        <v>6</v>
      </c>
      <c r="J715" s="20" t="s">
        <v>5</v>
      </c>
      <c r="K715" s="20"/>
      <c r="L715" s="20" t="s">
        <v>6</v>
      </c>
      <c r="M715" s="23"/>
      <c r="N715" s="23" t="s">
        <v>7</v>
      </c>
      <c r="O715" s="23"/>
      <c r="P715" s="24">
        <v>10.6</v>
      </c>
      <c r="Q715" s="24">
        <v>18.7</v>
      </c>
      <c r="R715" s="24">
        <v>21.5</v>
      </c>
      <c r="S715" s="24">
        <v>198.2</v>
      </c>
      <c r="T715" s="24">
        <v>1.76</v>
      </c>
      <c r="U715" s="24">
        <v>1920</v>
      </c>
      <c r="V715" s="24">
        <v>1080</v>
      </c>
      <c r="W715" s="24">
        <v>2.0739999999999998</v>
      </c>
      <c r="X715" s="23" t="s">
        <v>67</v>
      </c>
      <c r="Y715" s="23" t="s">
        <v>67</v>
      </c>
      <c r="Z715" s="24">
        <v>10461</v>
      </c>
      <c r="AA715" s="24">
        <v>60</v>
      </c>
      <c r="AB715" s="24">
        <v>178</v>
      </c>
      <c r="AC715" s="24">
        <v>178</v>
      </c>
      <c r="AD715" s="23" t="s">
        <v>201</v>
      </c>
      <c r="AE715" s="23" t="s">
        <v>23</v>
      </c>
      <c r="AF715" s="23" t="s">
        <v>11</v>
      </c>
      <c r="AG715" s="23"/>
      <c r="AH715" s="23"/>
      <c r="AI715" s="23" t="s">
        <v>57</v>
      </c>
      <c r="AJ715" s="23" t="s">
        <v>11</v>
      </c>
      <c r="AK715" s="23" t="s">
        <v>11</v>
      </c>
      <c r="AL715" s="23" t="s">
        <v>35</v>
      </c>
      <c r="AM715" s="23"/>
      <c r="AN715" s="23" t="s">
        <v>14</v>
      </c>
      <c r="AO715" s="23"/>
      <c r="AP715" s="23" t="s">
        <v>36</v>
      </c>
      <c r="AQ715" s="23"/>
      <c r="AR715" s="23"/>
      <c r="AS715" s="23" t="s">
        <v>35</v>
      </c>
      <c r="AT715" s="23"/>
      <c r="AU715" s="23" t="s">
        <v>14</v>
      </c>
      <c r="AV715" s="25"/>
      <c r="AW715" s="25"/>
      <c r="AX715" s="26">
        <v>21.5</v>
      </c>
      <c r="AY715" s="26">
        <v>198.2</v>
      </c>
      <c r="AZ715" s="25" t="s">
        <v>14</v>
      </c>
      <c r="BA715" s="25" t="s">
        <v>14</v>
      </c>
      <c r="BB715" s="23"/>
      <c r="BC715" s="23" t="s">
        <v>15</v>
      </c>
      <c r="BD715" s="23"/>
      <c r="BE715" s="23" t="s">
        <v>11</v>
      </c>
      <c r="BF715" s="23" t="s">
        <v>489</v>
      </c>
      <c r="BG715" s="23" t="s">
        <v>11</v>
      </c>
      <c r="BH715" s="23" t="s">
        <v>17</v>
      </c>
      <c r="BI715" s="23"/>
      <c r="BJ715" s="23"/>
      <c r="BK715" s="23" t="s">
        <v>11</v>
      </c>
      <c r="BL715" s="23" t="s">
        <v>11</v>
      </c>
      <c r="BM715" s="23" t="s">
        <v>11</v>
      </c>
      <c r="BN715" s="23"/>
      <c r="BO715" s="24">
        <v>0.1</v>
      </c>
      <c r="BP715" s="24">
        <v>266</v>
      </c>
      <c r="BQ715" s="24">
        <v>266</v>
      </c>
      <c r="BR715" s="24">
        <v>201</v>
      </c>
      <c r="BS715" s="24">
        <v>201</v>
      </c>
      <c r="BT715" s="23"/>
      <c r="BU715" s="23"/>
      <c r="BV715" s="24">
        <v>18.73</v>
      </c>
      <c r="BW715" s="24">
        <v>0.18</v>
      </c>
      <c r="BX715" s="23"/>
      <c r="BY715" s="24">
        <v>0.14000000000000001</v>
      </c>
      <c r="BZ715" s="27">
        <v>0.18</v>
      </c>
      <c r="CA715" s="27">
        <v>0.14000000000000001</v>
      </c>
      <c r="CB715" s="25"/>
      <c r="CC715" s="25"/>
      <c r="CD715" s="25"/>
      <c r="CE715" s="25"/>
      <c r="CF715" s="25"/>
      <c r="CG715" s="25"/>
      <c r="CH715" s="28">
        <v>21.09</v>
      </c>
      <c r="CI715" s="28">
        <v>0.5</v>
      </c>
      <c r="CJ715" s="28">
        <v>0.5</v>
      </c>
      <c r="CK715" s="25"/>
      <c r="CL715" s="25"/>
      <c r="CM715" s="28">
        <v>0.54</v>
      </c>
      <c r="CN715" s="25"/>
      <c r="CO715" s="28">
        <v>0</v>
      </c>
      <c r="CP715" s="30" t="s">
        <v>5</v>
      </c>
      <c r="CQ715" s="8">
        <f t="shared" si="122"/>
        <v>10464.17759838547</v>
      </c>
      <c r="CR715" s="8">
        <f t="shared" si="123"/>
        <v>22</v>
      </c>
      <c r="CS715" s="8">
        <f t="shared" si="124"/>
        <v>2.5</v>
      </c>
      <c r="CT715" s="8">
        <f t="shared" si="125"/>
        <v>30</v>
      </c>
      <c r="CU715" s="8">
        <f t="shared" si="126"/>
        <v>200</v>
      </c>
      <c r="CV715" s="10">
        <f t="shared" si="127"/>
        <v>52721.2</v>
      </c>
      <c r="CW715" s="10">
        <f t="shared" si="130"/>
        <v>52.721199999999996</v>
      </c>
      <c r="CX715" s="8" t="str">
        <f t="shared" si="128"/>
        <v>No</v>
      </c>
      <c r="CY715" s="30" t="s">
        <v>11</v>
      </c>
      <c r="CZ715" s="30" t="s">
        <v>11</v>
      </c>
      <c r="DA715" s="31" t="s">
        <v>11</v>
      </c>
      <c r="DB715" s="31" t="s">
        <v>11</v>
      </c>
      <c r="DC715" s="8" t="str">
        <f t="shared" si="129"/>
        <v>No</v>
      </c>
      <c r="DD715" s="8" t="s">
        <v>11</v>
      </c>
      <c r="DE715" s="30" t="s">
        <v>11</v>
      </c>
      <c r="DF715" s="10">
        <f t="shared" si="131"/>
        <v>58.451099999999997</v>
      </c>
      <c r="DG715" s="9">
        <f>IF(S715&lt;Monitors!$H$4,(S715*Monitors!$I$4)+Monitors!$J$4,IF(S715&lt;Monitors!$H$5,(S715*Monitors!$I$5)+Monitors!$J$5,IF(S715&lt;Monitors!$H$6,(S715*Monitors!$I$6)+Monitors!$J$6,IF(S715&lt;Monitors!$H$7,(Monitors!$I$7*S715)+Monitors!$J$7,IF(S715&lt;Monitors!$H$8,(S715*Monitors!$I$8)+Monitors!$J$8,IF(S715&lt;Monitors!$H$9,(S715*Monitors!$I$9)+Monitors!$J$9,IF(S715&lt;Monitors!$H$10,(S715*Monitors!$I$10)+Monitors!$J$10,IF(S715&lt;Monitors!$H$11,(S715*Monitors!$I$11)+Monitors!$J$11,Monitors!$J$12))))))))</f>
        <v>37.909999999999997</v>
      </c>
      <c r="DH715" s="10">
        <f>$DF715-(Monitors!$B$4*'All Data'!$W715)</f>
        <v>45.737479999999998</v>
      </c>
      <c r="DI715" s="10">
        <f>IF($CX715="Yes",DH715-(Monitors!$E$4*(DG715+(Monitors!$B$4*'All Data'!$W715))),'All Data'!DH715)</f>
        <v>45.737479999999998</v>
      </c>
      <c r="DJ715" s="10">
        <f>IF(DD715="Yes",'All Data'!DI715-(DG715*Monitors!$C$4),'All Data'!DI715)</f>
        <v>45.737479999999998</v>
      </c>
      <c r="DK715" s="10">
        <f>IF($DE715="Yes",DJ715-(DG715*Monitors!$D$4),'All Data'!DJ715)</f>
        <v>45.737479999999998</v>
      </c>
      <c r="DL715" s="10">
        <f>IF($CZ715="Yes",DK715-Monitors!$C$7,'All Data'!DK715)</f>
        <v>45.737479999999998</v>
      </c>
      <c r="DM715" s="10">
        <f>IF($DA715="Yes",DL715-Monitors!$D$7,'All Data'!DL715)</f>
        <v>45.737479999999998</v>
      </c>
      <c r="DN715" s="10">
        <f>IF(DB715="Yes",DM715-((DG715+(W715*Monitors!$B$4))*Monitors!$F$4),'All Data'!DM715)</f>
        <v>45.737479999999998</v>
      </c>
      <c r="DO715" s="8" t="str">
        <f t="shared" si="132"/>
        <v>No</v>
      </c>
      <c r="DP715" s="10">
        <v>2.1088480000000001</v>
      </c>
      <c r="DQ715" s="10">
        <v>16.621152000000002</v>
      </c>
      <c r="DR715" s="10">
        <v>16.621152000000002</v>
      </c>
      <c r="DS715" s="9">
        <v>18.868128202471979</v>
      </c>
      <c r="DT715" s="9" t="s">
        <v>23</v>
      </c>
      <c r="DU715" s="14">
        <v>0</v>
      </c>
    </row>
    <row r="716" spans="1:125" ht="18" customHeight="1">
      <c r="A716" s="29">
        <v>715</v>
      </c>
      <c r="B716" s="29">
        <v>16</v>
      </c>
      <c r="C716" s="29">
        <v>816</v>
      </c>
      <c r="D716" s="21">
        <v>41214</v>
      </c>
      <c r="E716" s="21">
        <v>41190</v>
      </c>
      <c r="F716" s="21">
        <v>41206</v>
      </c>
      <c r="G716" s="20" t="s">
        <v>4</v>
      </c>
      <c r="H716" s="20" t="s">
        <v>439</v>
      </c>
      <c r="I716" s="22">
        <v>6</v>
      </c>
      <c r="J716" s="20" t="s">
        <v>5</v>
      </c>
      <c r="K716" s="20"/>
      <c r="L716" s="20" t="s">
        <v>6</v>
      </c>
      <c r="M716" s="23"/>
      <c r="N716" s="23" t="s">
        <v>7</v>
      </c>
      <c r="O716" s="23"/>
      <c r="P716" s="24">
        <v>10.6</v>
      </c>
      <c r="Q716" s="24">
        <v>18.8</v>
      </c>
      <c r="R716" s="24">
        <v>21.5</v>
      </c>
      <c r="S716" s="24">
        <v>198.1</v>
      </c>
      <c r="T716" s="24">
        <v>1.78</v>
      </c>
      <c r="U716" s="24">
        <v>1080</v>
      </c>
      <c r="V716" s="24">
        <v>1920</v>
      </c>
      <c r="W716" s="24">
        <v>2.0739999999999998</v>
      </c>
      <c r="X716" s="23" t="s">
        <v>47</v>
      </c>
      <c r="Y716" s="23" t="s">
        <v>47</v>
      </c>
      <c r="Z716" s="24">
        <v>10469</v>
      </c>
      <c r="AA716" s="24">
        <v>60</v>
      </c>
      <c r="AB716" s="24">
        <v>170</v>
      </c>
      <c r="AC716" s="24">
        <v>170</v>
      </c>
      <c r="AD716" s="23" t="s">
        <v>237</v>
      </c>
      <c r="AE716" s="23" t="s">
        <v>23</v>
      </c>
      <c r="AF716" s="23"/>
      <c r="AG716" s="23"/>
      <c r="AH716" s="23"/>
      <c r="AI716" s="23" t="s">
        <v>12</v>
      </c>
      <c r="AJ716" s="23" t="s">
        <v>11</v>
      </c>
      <c r="AK716" s="23" t="s">
        <v>11</v>
      </c>
      <c r="AL716" s="23" t="s">
        <v>183</v>
      </c>
      <c r="AM716" s="23"/>
      <c r="AN716" s="23" t="s">
        <v>72</v>
      </c>
      <c r="AO716" s="23"/>
      <c r="AP716" s="23" t="s">
        <v>36</v>
      </c>
      <c r="AQ716" s="23"/>
      <c r="AR716" s="23"/>
      <c r="AS716" s="23" t="s">
        <v>183</v>
      </c>
      <c r="AT716" s="23"/>
      <c r="AU716" s="23" t="s">
        <v>83</v>
      </c>
      <c r="AV716" s="25"/>
      <c r="AW716" s="25"/>
      <c r="AX716" s="26">
        <v>21.5</v>
      </c>
      <c r="AY716" s="26">
        <v>198.1</v>
      </c>
      <c r="AZ716" s="25" t="s">
        <v>72</v>
      </c>
      <c r="BA716" s="25" t="s">
        <v>83</v>
      </c>
      <c r="BB716" s="23"/>
      <c r="BC716" s="23" t="s">
        <v>15</v>
      </c>
      <c r="BD716" s="23"/>
      <c r="BE716" s="23" t="s">
        <v>11</v>
      </c>
      <c r="BF716" s="23" t="s">
        <v>61</v>
      </c>
      <c r="BG716" s="23" t="s">
        <v>11</v>
      </c>
      <c r="BH716" s="23" t="s">
        <v>17</v>
      </c>
      <c r="BI716" s="23"/>
      <c r="BJ716" s="23"/>
      <c r="BK716" s="23" t="s">
        <v>23</v>
      </c>
      <c r="BL716" s="23" t="s">
        <v>11</v>
      </c>
      <c r="BM716" s="23"/>
      <c r="BN716" s="23"/>
      <c r="BO716" s="24">
        <v>205.2</v>
      </c>
      <c r="BP716" s="24">
        <v>277.89999999999998</v>
      </c>
      <c r="BQ716" s="24">
        <v>250</v>
      </c>
      <c r="BR716" s="24">
        <v>219</v>
      </c>
      <c r="BS716" s="24">
        <v>200.1</v>
      </c>
      <c r="BT716" s="23"/>
      <c r="BU716" s="23"/>
      <c r="BV716" s="24">
        <v>18.73</v>
      </c>
      <c r="BW716" s="24">
        <v>0.34</v>
      </c>
      <c r="BX716" s="23"/>
      <c r="BY716" s="24">
        <v>0.23</v>
      </c>
      <c r="BZ716" s="27">
        <v>0.34</v>
      </c>
      <c r="CA716" s="27">
        <v>0.23</v>
      </c>
      <c r="CB716" s="25"/>
      <c r="CC716" s="25"/>
      <c r="CD716" s="28">
        <v>18.670000000000002</v>
      </c>
      <c r="CE716" s="28">
        <v>0.44</v>
      </c>
      <c r="CF716" s="25"/>
      <c r="CG716" s="28">
        <v>0.33</v>
      </c>
      <c r="CH716" s="28">
        <v>21.1</v>
      </c>
      <c r="CI716" s="28">
        <v>0.5</v>
      </c>
      <c r="CJ716" s="28">
        <v>0.5</v>
      </c>
      <c r="CK716" s="25"/>
      <c r="CL716" s="25"/>
      <c r="CM716" s="28">
        <v>0.5</v>
      </c>
      <c r="CN716" s="25"/>
      <c r="CO716" s="28">
        <v>0</v>
      </c>
      <c r="CP716" s="30" t="s">
        <v>5</v>
      </c>
      <c r="CQ716" s="8">
        <f t="shared" si="122"/>
        <v>10469.459868753154</v>
      </c>
      <c r="CR716" s="8">
        <f t="shared" si="123"/>
        <v>22</v>
      </c>
      <c r="CS716" s="8">
        <f t="shared" si="124"/>
        <v>2.5</v>
      </c>
      <c r="CT716" s="8">
        <f t="shared" si="125"/>
        <v>30</v>
      </c>
      <c r="CU716" s="8">
        <f t="shared" si="126"/>
        <v>200</v>
      </c>
      <c r="CV716" s="10">
        <f t="shared" si="127"/>
        <v>55051.989999999991</v>
      </c>
      <c r="CW716" s="10">
        <f t="shared" si="130"/>
        <v>55.051989999999989</v>
      </c>
      <c r="CX716" s="8" t="str">
        <f t="shared" si="128"/>
        <v>No</v>
      </c>
      <c r="CY716" s="30" t="s">
        <v>11</v>
      </c>
      <c r="CZ716" s="30" t="s">
        <v>11</v>
      </c>
      <c r="DA716" s="31" t="s">
        <v>11</v>
      </c>
      <c r="DB716" s="31" t="s">
        <v>11</v>
      </c>
      <c r="DC716" s="8" t="str">
        <f t="shared" si="129"/>
        <v>No</v>
      </c>
      <c r="DD716" s="8" t="s">
        <v>11</v>
      </c>
      <c r="DE716" s="30" t="s">
        <v>11</v>
      </c>
      <c r="DF716" s="10">
        <f t="shared" si="131"/>
        <v>59.362139999999997</v>
      </c>
      <c r="DG716" s="9">
        <f>IF(S716&lt;Monitors!$H$4,(S716*Monitors!$I$4)+Monitors!$J$4,IF(S716&lt;Monitors!$H$5,(S716*Monitors!$I$5)+Monitors!$J$5,IF(S716&lt;Monitors!$H$6,(S716*Monitors!$I$6)+Monitors!$J$6,IF(S716&lt;Monitors!$H$7,(Monitors!$I$7*S716)+Monitors!$J$7,IF(S716&lt;Monitors!$H$8,(S716*Monitors!$I$8)+Monitors!$J$8,IF(S716&lt;Monitors!$H$9,(S716*Monitors!$I$9)+Monitors!$J$9,IF(S716&lt;Monitors!$H$10,(S716*Monitors!$I$10)+Monitors!$J$10,IF(S716&lt;Monitors!$H$11,(S716*Monitors!$I$11)+Monitors!$J$11,Monitors!$J$12))))))))</f>
        <v>37.905000000000001</v>
      </c>
      <c r="DH716" s="10">
        <f>$DF716-(Monitors!$B$4*'All Data'!$W716)</f>
        <v>46.648519999999998</v>
      </c>
      <c r="DI716" s="10">
        <f>IF($CX716="Yes",DH716-(Monitors!$E$4*(DG716+(Monitors!$B$4*'All Data'!$W716))),'All Data'!DH716)</f>
        <v>46.648519999999998</v>
      </c>
      <c r="DJ716" s="10">
        <f>IF(DD716="Yes",'All Data'!DI716-(DG716*Monitors!$C$4),'All Data'!DI716)</f>
        <v>46.648519999999998</v>
      </c>
      <c r="DK716" s="10">
        <f>IF($DE716="Yes",DJ716-(DG716*Monitors!$D$4),'All Data'!DJ716)</f>
        <v>46.648519999999998</v>
      </c>
      <c r="DL716" s="10">
        <f>IF($CZ716="Yes",DK716-Monitors!$C$7,'All Data'!DK716)</f>
        <v>46.648519999999998</v>
      </c>
      <c r="DM716" s="10">
        <f>IF($DA716="Yes",DL716-Monitors!$D$7,'All Data'!DL716)</f>
        <v>46.648519999999998</v>
      </c>
      <c r="DN716" s="10">
        <f>IF(DB716="Yes",DM716-((DG716+(W716*Monitors!$B$4))*Monitors!$F$4),'All Data'!DM716)</f>
        <v>46.648519999999998</v>
      </c>
      <c r="DO716" s="8" t="str">
        <f t="shared" si="132"/>
        <v>No</v>
      </c>
      <c r="DP716" s="10">
        <v>2.2020795999999998</v>
      </c>
      <c r="DQ716" s="10">
        <v>16.527920399999999</v>
      </c>
      <c r="DR716" s="10">
        <v>16.527920399999999</v>
      </c>
      <c r="DS716" s="9">
        <v>18.858719441248546</v>
      </c>
      <c r="DT716" s="9" t="s">
        <v>23</v>
      </c>
      <c r="DU716" s="14">
        <v>0</v>
      </c>
    </row>
    <row r="717" spans="1:125" ht="18" customHeight="1">
      <c r="A717" s="29">
        <v>716</v>
      </c>
      <c r="B717" s="29">
        <v>16</v>
      </c>
      <c r="C717" s="29">
        <v>971</v>
      </c>
      <c r="D717" s="21">
        <v>41214</v>
      </c>
      <c r="E717" s="21">
        <v>41190</v>
      </c>
      <c r="F717" s="21">
        <v>41206</v>
      </c>
      <c r="G717" s="20" t="s">
        <v>4</v>
      </c>
      <c r="H717" s="20" t="s">
        <v>439</v>
      </c>
      <c r="I717" s="22">
        <v>6</v>
      </c>
      <c r="J717" s="20" t="s">
        <v>5</v>
      </c>
      <c r="K717" s="20"/>
      <c r="L717" s="20" t="s">
        <v>6</v>
      </c>
      <c r="M717" s="23"/>
      <c r="N717" s="23" t="s">
        <v>7</v>
      </c>
      <c r="O717" s="23"/>
      <c r="P717" s="24">
        <v>10.6</v>
      </c>
      <c r="Q717" s="24">
        <v>18.8</v>
      </c>
      <c r="R717" s="24">
        <v>21.5</v>
      </c>
      <c r="S717" s="24">
        <v>198.1</v>
      </c>
      <c r="T717" s="24">
        <v>1.78</v>
      </c>
      <c r="U717" s="24">
        <v>1080</v>
      </c>
      <c r="V717" s="24">
        <v>1920</v>
      </c>
      <c r="W717" s="24">
        <v>2.0739999999999998</v>
      </c>
      <c r="X717" s="23" t="s">
        <v>47</v>
      </c>
      <c r="Y717" s="23" t="s">
        <v>47</v>
      </c>
      <c r="Z717" s="24">
        <v>10469</v>
      </c>
      <c r="AA717" s="24">
        <v>60</v>
      </c>
      <c r="AB717" s="24">
        <v>170</v>
      </c>
      <c r="AC717" s="24">
        <v>170</v>
      </c>
      <c r="AD717" s="23" t="s">
        <v>237</v>
      </c>
      <c r="AE717" s="23" t="s">
        <v>23</v>
      </c>
      <c r="AF717" s="23"/>
      <c r="AG717" s="23"/>
      <c r="AH717" s="23"/>
      <c r="AI717" s="23" t="s">
        <v>12</v>
      </c>
      <c r="AJ717" s="23" t="s">
        <v>11</v>
      </c>
      <c r="AK717" s="23" t="s">
        <v>11</v>
      </c>
      <c r="AL717" s="23" t="s">
        <v>183</v>
      </c>
      <c r="AM717" s="23"/>
      <c r="AN717" s="23" t="s">
        <v>72</v>
      </c>
      <c r="AO717" s="23"/>
      <c r="AP717" s="23" t="s">
        <v>36</v>
      </c>
      <c r="AQ717" s="23"/>
      <c r="AR717" s="23"/>
      <c r="AS717" s="23" t="s">
        <v>183</v>
      </c>
      <c r="AT717" s="23"/>
      <c r="AU717" s="23" t="s">
        <v>83</v>
      </c>
      <c r="AV717" s="25"/>
      <c r="AW717" s="25"/>
      <c r="AX717" s="26">
        <v>21.5</v>
      </c>
      <c r="AY717" s="26">
        <v>198.1</v>
      </c>
      <c r="AZ717" s="25" t="s">
        <v>72</v>
      </c>
      <c r="BA717" s="25" t="s">
        <v>83</v>
      </c>
      <c r="BB717" s="23"/>
      <c r="BC717" s="23" t="s">
        <v>15</v>
      </c>
      <c r="BD717" s="23"/>
      <c r="BE717" s="23" t="s">
        <v>11</v>
      </c>
      <c r="BF717" s="23" t="s">
        <v>61</v>
      </c>
      <c r="BG717" s="23" t="s">
        <v>11</v>
      </c>
      <c r="BH717" s="23" t="s">
        <v>17</v>
      </c>
      <c r="BI717" s="23"/>
      <c r="BJ717" s="23"/>
      <c r="BK717" s="23" t="s">
        <v>23</v>
      </c>
      <c r="BL717" s="23" t="s">
        <v>11</v>
      </c>
      <c r="BM717" s="23"/>
      <c r="BN717" s="23"/>
      <c r="BO717" s="24">
        <v>205.2</v>
      </c>
      <c r="BP717" s="24">
        <v>277.89999999999998</v>
      </c>
      <c r="BQ717" s="24">
        <v>250</v>
      </c>
      <c r="BR717" s="24">
        <v>219</v>
      </c>
      <c r="BS717" s="24">
        <v>200.1</v>
      </c>
      <c r="BT717" s="23"/>
      <c r="BU717" s="23"/>
      <c r="BV717" s="24">
        <v>18.73</v>
      </c>
      <c r="BW717" s="24">
        <v>0.34</v>
      </c>
      <c r="BX717" s="23"/>
      <c r="BY717" s="24">
        <v>0.23</v>
      </c>
      <c r="BZ717" s="27">
        <v>0.34</v>
      </c>
      <c r="CA717" s="27">
        <v>0.23</v>
      </c>
      <c r="CB717" s="25"/>
      <c r="CC717" s="25"/>
      <c r="CD717" s="28">
        <v>18.670000000000002</v>
      </c>
      <c r="CE717" s="28">
        <v>0.44</v>
      </c>
      <c r="CF717" s="25"/>
      <c r="CG717" s="28">
        <v>0.33</v>
      </c>
      <c r="CH717" s="28">
        <v>21.1</v>
      </c>
      <c r="CI717" s="28">
        <v>0.5</v>
      </c>
      <c r="CJ717" s="28">
        <v>0.5</v>
      </c>
      <c r="CK717" s="25"/>
      <c r="CL717" s="25"/>
      <c r="CM717" s="28">
        <v>0.5</v>
      </c>
      <c r="CN717" s="25"/>
      <c r="CO717" s="28">
        <v>0</v>
      </c>
      <c r="CP717" s="30" t="s">
        <v>5</v>
      </c>
      <c r="CQ717" s="8">
        <f t="shared" si="122"/>
        <v>10469.459868753154</v>
      </c>
      <c r="CR717" s="8">
        <f t="shared" si="123"/>
        <v>22</v>
      </c>
      <c r="CS717" s="8">
        <f t="shared" si="124"/>
        <v>2.5</v>
      </c>
      <c r="CT717" s="8">
        <f t="shared" si="125"/>
        <v>30</v>
      </c>
      <c r="CU717" s="8">
        <f t="shared" si="126"/>
        <v>200</v>
      </c>
      <c r="CV717" s="10">
        <f t="shared" si="127"/>
        <v>55051.989999999991</v>
      </c>
      <c r="CW717" s="10">
        <f t="shared" si="130"/>
        <v>55.051989999999989</v>
      </c>
      <c r="CX717" s="8" t="str">
        <f t="shared" si="128"/>
        <v>No</v>
      </c>
      <c r="CY717" s="30" t="s">
        <v>11</v>
      </c>
      <c r="CZ717" s="30" t="s">
        <v>11</v>
      </c>
      <c r="DA717" s="31" t="s">
        <v>11</v>
      </c>
      <c r="DB717" s="31" t="s">
        <v>11</v>
      </c>
      <c r="DC717" s="8" t="str">
        <f t="shared" si="129"/>
        <v>No</v>
      </c>
      <c r="DD717" s="8" t="s">
        <v>11</v>
      </c>
      <c r="DE717" s="30" t="s">
        <v>11</v>
      </c>
      <c r="DF717" s="10">
        <f t="shared" si="131"/>
        <v>59.362139999999997</v>
      </c>
      <c r="DG717" s="9">
        <f>IF(S717&lt;Monitors!$H$4,(S717*Monitors!$I$4)+Monitors!$J$4,IF(S717&lt;Monitors!$H$5,(S717*Monitors!$I$5)+Monitors!$J$5,IF(S717&lt;Monitors!$H$6,(S717*Monitors!$I$6)+Monitors!$J$6,IF(S717&lt;Monitors!$H$7,(Monitors!$I$7*S717)+Monitors!$J$7,IF(S717&lt;Monitors!$H$8,(S717*Monitors!$I$8)+Monitors!$J$8,IF(S717&lt;Monitors!$H$9,(S717*Monitors!$I$9)+Monitors!$J$9,IF(S717&lt;Monitors!$H$10,(S717*Monitors!$I$10)+Monitors!$J$10,IF(S717&lt;Monitors!$H$11,(S717*Monitors!$I$11)+Monitors!$J$11,Monitors!$J$12))))))))</f>
        <v>37.905000000000001</v>
      </c>
      <c r="DH717" s="10">
        <f>$DF717-(Monitors!$B$4*'All Data'!$W717)</f>
        <v>46.648519999999998</v>
      </c>
      <c r="DI717" s="10">
        <f>IF($CX717="Yes",DH717-(Monitors!$E$4*(DG717+(Monitors!$B$4*'All Data'!$W717))),'All Data'!DH717)</f>
        <v>46.648519999999998</v>
      </c>
      <c r="DJ717" s="10">
        <f>IF(DD717="Yes",'All Data'!DI717-(DG717*Monitors!$C$4),'All Data'!DI717)</f>
        <v>46.648519999999998</v>
      </c>
      <c r="DK717" s="10">
        <f>IF($DE717="Yes",DJ717-(DG717*Monitors!$D$4),'All Data'!DJ717)</f>
        <v>46.648519999999998</v>
      </c>
      <c r="DL717" s="10">
        <f>IF($CZ717="Yes",DK717-Monitors!$C$7,'All Data'!DK717)</f>
        <v>46.648519999999998</v>
      </c>
      <c r="DM717" s="10">
        <f>IF($DA717="Yes",DL717-Monitors!$D$7,'All Data'!DL717)</f>
        <v>46.648519999999998</v>
      </c>
      <c r="DN717" s="10">
        <f>IF(DB717="Yes",DM717-((DG717+(W717*Monitors!$B$4))*Monitors!$F$4),'All Data'!DM717)</f>
        <v>46.648519999999998</v>
      </c>
      <c r="DO717" s="8" t="str">
        <f t="shared" si="132"/>
        <v>No</v>
      </c>
      <c r="DP717" s="10">
        <v>2.2020795999999998</v>
      </c>
      <c r="DQ717" s="10">
        <v>16.527920399999999</v>
      </c>
      <c r="DR717" s="10">
        <v>16.527920399999999</v>
      </c>
      <c r="DS717" s="9">
        <v>18.858719441248546</v>
      </c>
      <c r="DT717" s="9" t="s">
        <v>23</v>
      </c>
      <c r="DU717" s="14">
        <v>0</v>
      </c>
    </row>
    <row r="718" spans="1:125" ht="18" customHeight="1">
      <c r="A718" s="29">
        <v>717</v>
      </c>
      <c r="B718" s="29">
        <v>21</v>
      </c>
      <c r="C718" s="29">
        <v>609</v>
      </c>
      <c r="D718" s="21">
        <v>40575</v>
      </c>
      <c r="E718" s="21">
        <v>41373</v>
      </c>
      <c r="F718" s="21">
        <v>41450</v>
      </c>
      <c r="G718" s="20" t="s">
        <v>4</v>
      </c>
      <c r="H718" s="20" t="s">
        <v>758</v>
      </c>
      <c r="I718" s="22">
        <v>6</v>
      </c>
      <c r="J718" s="20" t="s">
        <v>5</v>
      </c>
      <c r="K718" s="20" t="s">
        <v>26</v>
      </c>
      <c r="L718" s="20" t="s">
        <v>27</v>
      </c>
      <c r="M718" s="23" t="s">
        <v>27</v>
      </c>
      <c r="N718" s="23" t="s">
        <v>7</v>
      </c>
      <c r="O718" s="23" t="s">
        <v>26</v>
      </c>
      <c r="P718" s="24">
        <v>10.5</v>
      </c>
      <c r="Q718" s="24">
        <v>18.7</v>
      </c>
      <c r="R718" s="24">
        <v>22</v>
      </c>
      <c r="S718" s="24">
        <v>196.8</v>
      </c>
      <c r="T718" s="24">
        <v>1.78</v>
      </c>
      <c r="U718" s="24">
        <v>1080</v>
      </c>
      <c r="V718" s="24">
        <v>1920</v>
      </c>
      <c r="W718" s="24">
        <v>2.0739999999999998</v>
      </c>
      <c r="X718" s="23" t="s">
        <v>47</v>
      </c>
      <c r="Y718" s="23" t="s">
        <v>47</v>
      </c>
      <c r="Z718" s="24">
        <v>10029</v>
      </c>
      <c r="AA718" s="24">
        <v>60</v>
      </c>
      <c r="AB718" s="24">
        <v>160</v>
      </c>
      <c r="AC718" s="24">
        <v>160</v>
      </c>
      <c r="AD718" s="23" t="s">
        <v>73</v>
      </c>
      <c r="AE718" s="23" t="s">
        <v>23</v>
      </c>
      <c r="AF718" s="23" t="s">
        <v>11</v>
      </c>
      <c r="AG718" s="23" t="s">
        <v>26</v>
      </c>
      <c r="AH718" s="23" t="s">
        <v>26</v>
      </c>
      <c r="AI718" s="23" t="s">
        <v>12</v>
      </c>
      <c r="AJ718" s="23" t="s">
        <v>11</v>
      </c>
      <c r="AK718" s="23" t="s">
        <v>23</v>
      </c>
      <c r="AL718" s="23" t="s">
        <v>25</v>
      </c>
      <c r="AM718" s="23" t="s">
        <v>14</v>
      </c>
      <c r="AN718" s="23" t="s">
        <v>72</v>
      </c>
      <c r="AO718" s="23" t="s">
        <v>26</v>
      </c>
      <c r="AP718" s="23" t="s">
        <v>36</v>
      </c>
      <c r="AQ718" s="23" t="s">
        <v>26</v>
      </c>
      <c r="AR718" s="23"/>
      <c r="AS718" s="23" t="s">
        <v>25</v>
      </c>
      <c r="AT718" s="23" t="s">
        <v>14</v>
      </c>
      <c r="AU718" s="23" t="s">
        <v>83</v>
      </c>
      <c r="AV718" s="25" t="s">
        <v>26</v>
      </c>
      <c r="AW718" s="25" t="s">
        <v>26</v>
      </c>
      <c r="AX718" s="26">
        <v>22</v>
      </c>
      <c r="AY718" s="26">
        <v>196.8</v>
      </c>
      <c r="AZ718" s="25" t="s">
        <v>72</v>
      </c>
      <c r="BA718" s="25" t="s">
        <v>83</v>
      </c>
      <c r="BB718" s="23" t="s">
        <v>26</v>
      </c>
      <c r="BC718" s="23" t="s">
        <v>15</v>
      </c>
      <c r="BD718" s="23" t="s">
        <v>26</v>
      </c>
      <c r="BE718" s="23" t="s">
        <v>11</v>
      </c>
      <c r="BF718" s="23" t="s">
        <v>759</v>
      </c>
      <c r="BG718" s="23" t="s">
        <v>11</v>
      </c>
      <c r="BH718" s="23" t="s">
        <v>17</v>
      </c>
      <c r="BI718" s="23" t="s">
        <v>26</v>
      </c>
      <c r="BJ718" s="23"/>
      <c r="BK718" s="23" t="s">
        <v>11</v>
      </c>
      <c r="BL718" s="23" t="s">
        <v>11</v>
      </c>
      <c r="BM718" s="23" t="s">
        <v>11</v>
      </c>
      <c r="BN718" s="23"/>
      <c r="BO718" s="24">
        <v>0</v>
      </c>
      <c r="BP718" s="24">
        <v>275</v>
      </c>
      <c r="BQ718" s="24">
        <v>275</v>
      </c>
      <c r="BR718" s="24">
        <v>275</v>
      </c>
      <c r="BS718" s="24">
        <v>200</v>
      </c>
      <c r="BT718" s="23"/>
      <c r="BU718" s="23"/>
      <c r="BV718" s="24">
        <v>18.739999999999998</v>
      </c>
      <c r="BW718" s="24">
        <v>0.33</v>
      </c>
      <c r="BX718" s="23"/>
      <c r="BY718" s="24">
        <v>0.23</v>
      </c>
      <c r="BZ718" s="27">
        <v>0.33</v>
      </c>
      <c r="CA718" s="27">
        <v>0.23</v>
      </c>
      <c r="CB718" s="25"/>
      <c r="CC718" s="25"/>
      <c r="CD718" s="28">
        <v>18.68</v>
      </c>
      <c r="CE718" s="28">
        <v>0.32</v>
      </c>
      <c r="CF718" s="25"/>
      <c r="CG718" s="28">
        <v>0.23</v>
      </c>
      <c r="CH718" s="28">
        <v>21.3</v>
      </c>
      <c r="CI718" s="28">
        <v>1</v>
      </c>
      <c r="CJ718" s="28">
        <v>0.5</v>
      </c>
      <c r="CK718" s="28">
        <v>0</v>
      </c>
      <c r="CL718" s="28">
        <v>0</v>
      </c>
      <c r="CM718" s="28">
        <v>0.5</v>
      </c>
      <c r="CN718" s="25"/>
      <c r="CO718" s="28">
        <v>0</v>
      </c>
      <c r="CP718" s="30" t="s">
        <v>5</v>
      </c>
      <c r="CQ718" s="8">
        <f t="shared" si="122"/>
        <v>10538.617886178859</v>
      </c>
      <c r="CR718" s="8">
        <f t="shared" si="123"/>
        <v>24</v>
      </c>
      <c r="CS718" s="8">
        <f t="shared" si="124"/>
        <v>2.5</v>
      </c>
      <c r="CT718" s="8">
        <f t="shared" si="125"/>
        <v>30</v>
      </c>
      <c r="CU718" s="8">
        <f t="shared" si="126"/>
        <v>200</v>
      </c>
      <c r="CV718" s="10">
        <f t="shared" si="127"/>
        <v>54120</v>
      </c>
      <c r="CW718" s="10">
        <f t="shared" si="130"/>
        <v>54.12</v>
      </c>
      <c r="CX718" s="8" t="str">
        <f t="shared" si="128"/>
        <v>No</v>
      </c>
      <c r="CY718" s="30" t="s">
        <v>11</v>
      </c>
      <c r="CZ718" s="30" t="s">
        <v>11</v>
      </c>
      <c r="DA718" s="31" t="s">
        <v>11</v>
      </c>
      <c r="DB718" s="31" t="s">
        <v>11</v>
      </c>
      <c r="DC718" s="8" t="str">
        <f t="shared" si="129"/>
        <v>No</v>
      </c>
      <c r="DD718" s="8" t="s">
        <v>11</v>
      </c>
      <c r="DE718" s="30" t="s">
        <v>11</v>
      </c>
      <c r="DF718" s="10">
        <f t="shared" si="131"/>
        <v>59.335859999999997</v>
      </c>
      <c r="DG718" s="9">
        <f>IF(S718&lt;Monitors!$H$4,(S718*Monitors!$I$4)+Monitors!$J$4,IF(S718&lt;Monitors!$H$5,(S718*Monitors!$I$5)+Monitors!$J$5,IF(S718&lt;Monitors!$H$6,(S718*Monitors!$I$6)+Monitors!$J$6,IF(S718&lt;Monitors!$H$7,(Monitors!$I$7*S718)+Monitors!$J$7,IF(S718&lt;Monitors!$H$8,(S718*Monitors!$I$8)+Monitors!$J$8,IF(S718&lt;Monitors!$H$9,(S718*Monitors!$I$9)+Monitors!$J$9,IF(S718&lt;Monitors!$H$10,(S718*Monitors!$I$10)+Monitors!$J$10,IF(S718&lt;Monitors!$H$11,(S718*Monitors!$I$11)+Monitors!$J$11,Monitors!$J$12))))))))</f>
        <v>37.840000000000003</v>
      </c>
      <c r="DH718" s="10">
        <f>$DF718-(Monitors!$B$4*'All Data'!$W718)</f>
        <v>46.622239999999998</v>
      </c>
      <c r="DI718" s="10">
        <f>IF($CX718="Yes",DH718-(Monitors!$E$4*(DG718+(Monitors!$B$4*'All Data'!$W718))),'All Data'!DH718)</f>
        <v>46.622239999999998</v>
      </c>
      <c r="DJ718" s="10">
        <f>IF(DD718="Yes",'All Data'!DI718-(DG718*Monitors!$C$4),'All Data'!DI718)</f>
        <v>46.622239999999998</v>
      </c>
      <c r="DK718" s="10">
        <f>IF($DE718="Yes",DJ718-(DG718*Monitors!$D$4),'All Data'!DJ718)</f>
        <v>46.622239999999998</v>
      </c>
      <c r="DL718" s="10">
        <f>IF($CZ718="Yes",DK718-Monitors!$C$7,'All Data'!DK718)</f>
        <v>46.622239999999998</v>
      </c>
      <c r="DM718" s="10">
        <f>IF($DA718="Yes",DL718-Monitors!$D$7,'All Data'!DL718)</f>
        <v>46.622239999999998</v>
      </c>
      <c r="DN718" s="10">
        <f>IF(DB718="Yes",DM718-((DG718+(W718*Monitors!$B$4))*Monitors!$F$4),'All Data'!DM718)</f>
        <v>46.622239999999998</v>
      </c>
      <c r="DO718" s="8" t="str">
        <f t="shared" si="132"/>
        <v>No</v>
      </c>
      <c r="DP718" s="10">
        <v>2.1648000000000001</v>
      </c>
      <c r="DQ718" s="10">
        <v>16.575199999999999</v>
      </c>
      <c r="DR718" s="10">
        <v>16.575199999999999</v>
      </c>
      <c r="DS718" s="9">
        <v>18.736390784703588</v>
      </c>
      <c r="DT718" s="9" t="s">
        <v>23</v>
      </c>
      <c r="DU718" s="14">
        <v>0</v>
      </c>
    </row>
    <row r="719" spans="1:125" ht="18" customHeight="1">
      <c r="A719" s="29">
        <v>718</v>
      </c>
      <c r="B719" s="29">
        <v>22</v>
      </c>
      <c r="C719" s="29">
        <v>451</v>
      </c>
      <c r="D719" s="21">
        <v>42036</v>
      </c>
      <c r="E719" s="21">
        <v>42032</v>
      </c>
      <c r="F719" s="21">
        <v>42033</v>
      </c>
      <c r="G719" s="20" t="s">
        <v>4</v>
      </c>
      <c r="H719" s="20"/>
      <c r="I719" s="22">
        <v>6</v>
      </c>
      <c r="J719" s="20" t="s">
        <v>5</v>
      </c>
      <c r="K719" s="20"/>
      <c r="L719" s="20" t="s">
        <v>6</v>
      </c>
      <c r="M719" s="23"/>
      <c r="N719" s="23" t="s">
        <v>7</v>
      </c>
      <c r="O719" s="23"/>
      <c r="P719" s="24">
        <v>11.8</v>
      </c>
      <c r="Q719" s="24">
        <v>20.9</v>
      </c>
      <c r="R719" s="24">
        <v>24</v>
      </c>
      <c r="S719" s="24">
        <v>246.17</v>
      </c>
      <c r="T719" s="24">
        <v>1.78</v>
      </c>
      <c r="U719" s="24">
        <v>1080</v>
      </c>
      <c r="V719" s="24">
        <v>1920</v>
      </c>
      <c r="W719" s="24">
        <v>2.0739999999999998</v>
      </c>
      <c r="X719" s="23" t="s">
        <v>47</v>
      </c>
      <c r="Y719" s="23" t="s">
        <v>47</v>
      </c>
      <c r="Z719" s="24">
        <v>8423</v>
      </c>
      <c r="AA719" s="24">
        <v>60</v>
      </c>
      <c r="AB719" s="24">
        <v>170</v>
      </c>
      <c r="AC719" s="24">
        <v>160</v>
      </c>
      <c r="AD719" s="23" t="s">
        <v>237</v>
      </c>
      <c r="AE719" s="23" t="s">
        <v>11</v>
      </c>
      <c r="AF719" s="23" t="s">
        <v>11</v>
      </c>
      <c r="AG719" s="23"/>
      <c r="AH719" s="23"/>
      <c r="AI719" s="23" t="s">
        <v>12</v>
      </c>
      <c r="AJ719" s="23" t="s">
        <v>11</v>
      </c>
      <c r="AK719" s="23" t="s">
        <v>11</v>
      </c>
      <c r="AL719" s="23" t="s">
        <v>276</v>
      </c>
      <c r="AM719" s="23"/>
      <c r="AN719" s="23" t="s">
        <v>14</v>
      </c>
      <c r="AO719" s="23"/>
      <c r="AP719" s="23" t="s">
        <v>14</v>
      </c>
      <c r="AQ719" s="23"/>
      <c r="AR719" s="23"/>
      <c r="AS719" s="23" t="s">
        <v>276</v>
      </c>
      <c r="AT719" s="23"/>
      <c r="AU719" s="23" t="s">
        <v>14</v>
      </c>
      <c r="AV719" s="25"/>
      <c r="AW719" s="25"/>
      <c r="AX719" s="26">
        <v>24</v>
      </c>
      <c r="AY719" s="26">
        <v>246.17</v>
      </c>
      <c r="AZ719" s="25" t="s">
        <v>14</v>
      </c>
      <c r="BA719" s="25" t="s">
        <v>14</v>
      </c>
      <c r="BB719" s="23"/>
      <c r="BC719" s="23" t="s">
        <v>15</v>
      </c>
      <c r="BD719" s="23"/>
      <c r="BE719" s="23" t="s">
        <v>11</v>
      </c>
      <c r="BF719" s="23" t="s">
        <v>641</v>
      </c>
      <c r="BG719" s="23" t="s">
        <v>11</v>
      </c>
      <c r="BH719" s="23" t="s">
        <v>17</v>
      </c>
      <c r="BI719" s="23"/>
      <c r="BJ719" s="23"/>
      <c r="BK719" s="23" t="s">
        <v>11</v>
      </c>
      <c r="BL719" s="23" t="s">
        <v>11</v>
      </c>
      <c r="BM719" s="23" t="s">
        <v>11</v>
      </c>
      <c r="BN719" s="23"/>
      <c r="BO719" s="24">
        <v>0.2</v>
      </c>
      <c r="BP719" s="24">
        <v>260.2</v>
      </c>
      <c r="BQ719" s="24">
        <v>250</v>
      </c>
      <c r="BR719" s="24">
        <v>218.9</v>
      </c>
      <c r="BS719" s="24">
        <v>201.7</v>
      </c>
      <c r="BT719" s="23"/>
      <c r="BU719" s="23"/>
      <c r="BV719" s="24">
        <v>18.75</v>
      </c>
      <c r="BW719" s="24">
        <v>0.17</v>
      </c>
      <c r="BX719" s="23"/>
      <c r="BY719" s="24">
        <v>0.15</v>
      </c>
      <c r="BZ719" s="27">
        <v>0.17</v>
      </c>
      <c r="CA719" s="27">
        <v>0.15</v>
      </c>
      <c r="CB719" s="25"/>
      <c r="CC719" s="25"/>
      <c r="CD719" s="28">
        <v>19.239999999999998</v>
      </c>
      <c r="CE719" s="28">
        <v>0.21</v>
      </c>
      <c r="CF719" s="25"/>
      <c r="CG719" s="28">
        <v>0.18</v>
      </c>
      <c r="CH719" s="28">
        <v>23.21</v>
      </c>
      <c r="CI719" s="28">
        <v>1.2</v>
      </c>
      <c r="CJ719" s="28">
        <v>0.5</v>
      </c>
      <c r="CK719" s="25"/>
      <c r="CL719" s="25"/>
      <c r="CM719" s="28">
        <v>0.57999999999999996</v>
      </c>
      <c r="CN719" s="25"/>
      <c r="CO719" s="28">
        <v>0</v>
      </c>
      <c r="CP719" s="30" t="s">
        <v>5</v>
      </c>
      <c r="CQ719" s="8">
        <f t="shared" si="122"/>
        <v>8425.0721046431318</v>
      </c>
      <c r="CR719" s="8">
        <f t="shared" si="123"/>
        <v>26</v>
      </c>
      <c r="CS719" s="8">
        <f t="shared" si="124"/>
        <v>2.5</v>
      </c>
      <c r="CT719" s="8">
        <f t="shared" si="125"/>
        <v>30</v>
      </c>
      <c r="CU719" s="8">
        <f t="shared" si="126"/>
        <v>200</v>
      </c>
      <c r="CV719" s="10">
        <f t="shared" si="127"/>
        <v>64053.433999999994</v>
      </c>
      <c r="CW719" s="10">
        <f t="shared" si="130"/>
        <v>64.053433999999996</v>
      </c>
      <c r="CX719" s="8" t="str">
        <f t="shared" si="128"/>
        <v>No</v>
      </c>
      <c r="CY719" s="30" t="s">
        <v>11</v>
      </c>
      <c r="CZ719" s="30" t="s">
        <v>11</v>
      </c>
      <c r="DA719" s="31" t="s">
        <v>11</v>
      </c>
      <c r="DB719" s="31" t="s">
        <v>11</v>
      </c>
      <c r="DC719" s="8" t="str">
        <f t="shared" si="129"/>
        <v>No</v>
      </c>
      <c r="DD719" s="8" t="s">
        <v>11</v>
      </c>
      <c r="DE719" s="30" t="s">
        <v>11</v>
      </c>
      <c r="DF719" s="10">
        <f t="shared" si="131"/>
        <v>58.455480000000001</v>
      </c>
      <c r="DG719" s="9">
        <f>IF(S719&lt;Monitors!$H$4,(S719*Monitors!$I$4)+Monitors!$J$4,IF(S719&lt;Monitors!$H$5,(S719*Monitors!$I$5)+Monitors!$J$5,IF(S719&lt;Monitors!$H$6,(S719*Monitors!$I$6)+Monitors!$J$6,IF(S719&lt;Monitors!$H$7,(Monitors!$I$7*S719)+Monitors!$J$7,IF(S719&lt;Monitors!$H$8,(S719*Monitors!$I$8)+Monitors!$J$8,IF(S719&lt;Monitors!$H$9,(S719*Monitors!$I$9)+Monitors!$J$9,IF(S719&lt;Monitors!$H$10,(S719*Monitors!$I$10)+Monitors!$J$10,IF(S719&lt;Monitors!$H$11,(S719*Monitors!$I$11)+Monitors!$J$11,Monitors!$J$12))))))))</f>
        <v>42.234000000000002</v>
      </c>
      <c r="DH719" s="10">
        <f>$DF719-(Monitors!$B$4*'All Data'!$W719)</f>
        <v>45.741860000000003</v>
      </c>
      <c r="DI719" s="10">
        <f>IF($CX719="Yes",DH719-(Monitors!$E$4*(DG719+(Monitors!$B$4*'All Data'!$W719))),'All Data'!DH719)</f>
        <v>45.741860000000003</v>
      </c>
      <c r="DJ719" s="10">
        <f>IF(DD719="Yes",'All Data'!DI719-(DG719*Monitors!$C$4),'All Data'!DI719)</f>
        <v>45.741860000000003</v>
      </c>
      <c r="DK719" s="10">
        <f>IF($DE719="Yes",DJ719-(DG719*Monitors!$D$4),'All Data'!DJ719)</f>
        <v>45.741860000000003</v>
      </c>
      <c r="DL719" s="10">
        <f>IF($CZ719="Yes",DK719-Monitors!$C$7,'All Data'!DK719)</f>
        <v>45.741860000000003</v>
      </c>
      <c r="DM719" s="10">
        <f>IF($DA719="Yes",DL719-Monitors!$D$7,'All Data'!DL719)</f>
        <v>45.741860000000003</v>
      </c>
      <c r="DN719" s="10">
        <f>IF(DB719="Yes",DM719-((DG719+(W719*Monitors!$B$4))*Monitors!$F$4),'All Data'!DM719)</f>
        <v>45.741860000000003</v>
      </c>
      <c r="DO719" s="8" t="str">
        <f t="shared" si="132"/>
        <v>No</v>
      </c>
      <c r="DP719" s="10">
        <v>2.5621373599999999</v>
      </c>
      <c r="DQ719" s="10">
        <v>16.187862639999999</v>
      </c>
      <c r="DR719" s="10">
        <v>16.187862639999999</v>
      </c>
      <c r="DS719" s="9">
        <v>23.360623751728141</v>
      </c>
      <c r="DT719" s="9" t="s">
        <v>23</v>
      </c>
      <c r="DU719" s="14">
        <v>0</v>
      </c>
    </row>
    <row r="720" spans="1:125" ht="18" customHeight="1">
      <c r="A720" s="29">
        <v>719</v>
      </c>
      <c r="B720" s="29">
        <v>24</v>
      </c>
      <c r="C720" s="29">
        <v>163</v>
      </c>
      <c r="D720" s="21">
        <v>41430</v>
      </c>
      <c r="E720" s="21">
        <v>41421</v>
      </c>
      <c r="F720" s="21">
        <v>41429</v>
      </c>
      <c r="G720" s="20" t="s">
        <v>4</v>
      </c>
      <c r="H720" s="20" t="s">
        <v>26</v>
      </c>
      <c r="I720" s="22">
        <v>6</v>
      </c>
      <c r="J720" s="20" t="s">
        <v>5</v>
      </c>
      <c r="K720" s="20" t="s">
        <v>26</v>
      </c>
      <c r="L720" s="20" t="s">
        <v>27</v>
      </c>
      <c r="M720" s="23" t="s">
        <v>27</v>
      </c>
      <c r="N720" s="23" t="s">
        <v>7</v>
      </c>
      <c r="O720" s="23" t="s">
        <v>26</v>
      </c>
      <c r="P720" s="24">
        <v>11.3</v>
      </c>
      <c r="Q720" s="24">
        <v>20</v>
      </c>
      <c r="R720" s="24">
        <v>23</v>
      </c>
      <c r="S720" s="24">
        <v>226.1</v>
      </c>
      <c r="T720" s="24">
        <v>1.78</v>
      </c>
      <c r="U720" s="24">
        <v>1080</v>
      </c>
      <c r="V720" s="24">
        <v>1920</v>
      </c>
      <c r="W720" s="24">
        <v>2.0739999999999998</v>
      </c>
      <c r="X720" s="23" t="s">
        <v>47</v>
      </c>
      <c r="Y720" s="23" t="s">
        <v>47</v>
      </c>
      <c r="Z720" s="24">
        <v>9175</v>
      </c>
      <c r="AA720" s="24">
        <v>60</v>
      </c>
      <c r="AB720" s="24">
        <v>178</v>
      </c>
      <c r="AC720" s="24">
        <v>178</v>
      </c>
      <c r="AD720" s="23" t="s">
        <v>300</v>
      </c>
      <c r="AE720" s="23" t="s">
        <v>23</v>
      </c>
      <c r="AF720" s="23" t="s">
        <v>11</v>
      </c>
      <c r="AG720" s="23" t="s">
        <v>26</v>
      </c>
      <c r="AH720" s="23" t="s">
        <v>26</v>
      </c>
      <c r="AI720" s="23" t="s">
        <v>12</v>
      </c>
      <c r="AJ720" s="23" t="s">
        <v>23</v>
      </c>
      <c r="AK720" s="23" t="s">
        <v>23</v>
      </c>
      <c r="AL720" s="23" t="s">
        <v>114</v>
      </c>
      <c r="AM720" s="23" t="s">
        <v>26</v>
      </c>
      <c r="AN720" s="23" t="s">
        <v>14</v>
      </c>
      <c r="AO720" s="23" t="s">
        <v>26</v>
      </c>
      <c r="AP720" s="23" t="s">
        <v>14</v>
      </c>
      <c r="AQ720" s="23" t="s">
        <v>26</v>
      </c>
      <c r="AR720" s="23"/>
      <c r="AS720" s="23" t="s">
        <v>114</v>
      </c>
      <c r="AT720" s="23" t="s">
        <v>26</v>
      </c>
      <c r="AU720" s="23" t="s">
        <v>14</v>
      </c>
      <c r="AV720" s="25" t="s">
        <v>26</v>
      </c>
      <c r="AW720" s="25" t="s">
        <v>26</v>
      </c>
      <c r="AX720" s="26">
        <v>23</v>
      </c>
      <c r="AY720" s="26">
        <v>226.1</v>
      </c>
      <c r="AZ720" s="25" t="s">
        <v>14</v>
      </c>
      <c r="BA720" s="25" t="s">
        <v>14</v>
      </c>
      <c r="BB720" s="23" t="s">
        <v>26</v>
      </c>
      <c r="BC720" s="23" t="s">
        <v>15</v>
      </c>
      <c r="BD720" s="23" t="s">
        <v>26</v>
      </c>
      <c r="BE720" s="23" t="s">
        <v>11</v>
      </c>
      <c r="BF720" s="23" t="s">
        <v>165</v>
      </c>
      <c r="BG720" s="23" t="s">
        <v>11</v>
      </c>
      <c r="BH720" s="23" t="s">
        <v>17</v>
      </c>
      <c r="BI720" s="23" t="s">
        <v>26</v>
      </c>
      <c r="BJ720" s="23"/>
      <c r="BK720" s="23" t="s">
        <v>11</v>
      </c>
      <c r="BL720" s="23" t="s">
        <v>11</v>
      </c>
      <c r="BM720" s="23" t="s">
        <v>11</v>
      </c>
      <c r="BN720" s="23"/>
      <c r="BO720" s="24">
        <v>17.100000000000001</v>
      </c>
      <c r="BP720" s="24">
        <v>265</v>
      </c>
      <c r="BQ720" s="24">
        <v>250</v>
      </c>
      <c r="BR720" s="24">
        <v>264</v>
      </c>
      <c r="BS720" s="24">
        <v>200</v>
      </c>
      <c r="BT720" s="23"/>
      <c r="BU720" s="23"/>
      <c r="BV720" s="24">
        <v>18.760000000000002</v>
      </c>
      <c r="BW720" s="24">
        <v>0.36</v>
      </c>
      <c r="BX720" s="23"/>
      <c r="BY720" s="24">
        <v>0.21</v>
      </c>
      <c r="BZ720" s="27">
        <v>0.36</v>
      </c>
      <c r="CA720" s="27">
        <v>0.21</v>
      </c>
      <c r="CB720" s="25"/>
      <c r="CC720" s="25"/>
      <c r="CD720" s="28">
        <v>18.91</v>
      </c>
      <c r="CE720" s="28">
        <v>0.34</v>
      </c>
      <c r="CF720" s="25"/>
      <c r="CG720" s="28">
        <v>0.21</v>
      </c>
      <c r="CH720" s="28">
        <v>22</v>
      </c>
      <c r="CI720" s="28">
        <v>0.5</v>
      </c>
      <c r="CJ720" s="28">
        <v>0.5</v>
      </c>
      <c r="CK720" s="28">
        <v>0</v>
      </c>
      <c r="CL720" s="28">
        <v>0</v>
      </c>
      <c r="CM720" s="28">
        <v>0.5</v>
      </c>
      <c r="CN720" s="25"/>
      <c r="CO720" s="28">
        <v>0</v>
      </c>
      <c r="CP720" s="30" t="s">
        <v>5</v>
      </c>
      <c r="CQ720" s="8">
        <f t="shared" si="122"/>
        <v>9172.9323308270668</v>
      </c>
      <c r="CR720" s="8">
        <f t="shared" si="123"/>
        <v>24</v>
      </c>
      <c r="CS720" s="8">
        <f t="shared" si="124"/>
        <v>2.5</v>
      </c>
      <c r="CT720" s="8">
        <f t="shared" si="125"/>
        <v>30</v>
      </c>
      <c r="CU720" s="8">
        <f t="shared" si="126"/>
        <v>200</v>
      </c>
      <c r="CV720" s="10">
        <f t="shared" si="127"/>
        <v>59916.5</v>
      </c>
      <c r="CW720" s="10">
        <f t="shared" si="130"/>
        <v>59.916499999999999</v>
      </c>
      <c r="CX720" s="8" t="str">
        <f t="shared" si="128"/>
        <v>No</v>
      </c>
      <c r="CY720" s="30" t="s">
        <v>11</v>
      </c>
      <c r="CZ720" s="30" t="s">
        <v>11</v>
      </c>
      <c r="DA720" s="31" t="s">
        <v>11</v>
      </c>
      <c r="DB720" s="31" t="s">
        <v>11</v>
      </c>
      <c r="DC720" s="8" t="str">
        <f t="shared" si="129"/>
        <v>No</v>
      </c>
      <c r="DD720" s="8" t="s">
        <v>11</v>
      </c>
      <c r="DE720" s="30" t="s">
        <v>11</v>
      </c>
      <c r="DF720" s="10">
        <f t="shared" si="131"/>
        <v>59.567999999999998</v>
      </c>
      <c r="DG720" s="9">
        <f>IF(S720&lt;Monitors!$H$4,(S720*Monitors!$I$4)+Monitors!$J$4,IF(S720&lt;Monitors!$H$5,(S720*Monitors!$I$5)+Monitors!$J$5,IF(S720&lt;Monitors!$H$6,(S720*Monitors!$I$6)+Monitors!$J$6,IF(S720&lt;Monitors!$H$7,(Monitors!$I$7*S720)+Monitors!$J$7,IF(S720&lt;Monitors!$H$8,(S720*Monitors!$I$8)+Monitors!$J$8,IF(S720&lt;Monitors!$H$9,(S720*Monitors!$I$9)+Monitors!$J$9,IF(S720&lt;Monitors!$H$10,(S720*Monitors!$I$10)+Monitors!$J$10,IF(S720&lt;Monitors!$H$11,(S720*Monitors!$I$11)+Monitors!$J$11,Monitors!$J$12))))))))</f>
        <v>38.869999999999997</v>
      </c>
      <c r="DH720" s="10">
        <f>$DF720-(Monitors!$B$4*'All Data'!$W720)</f>
        <v>46.854379999999999</v>
      </c>
      <c r="DI720" s="10">
        <f>IF($CX720="Yes",DH720-(Monitors!$E$4*(DG720+(Monitors!$B$4*'All Data'!$W720))),'All Data'!DH720)</f>
        <v>46.854379999999999</v>
      </c>
      <c r="DJ720" s="10">
        <f>IF(DD720="Yes",'All Data'!DI720-(DG720*Monitors!$C$4),'All Data'!DI720)</f>
        <v>46.854379999999999</v>
      </c>
      <c r="DK720" s="10">
        <f>IF($DE720="Yes",DJ720-(DG720*Monitors!$D$4),'All Data'!DJ720)</f>
        <v>46.854379999999999</v>
      </c>
      <c r="DL720" s="10">
        <f>IF($CZ720="Yes",DK720-Monitors!$C$7,'All Data'!DK720)</f>
        <v>46.854379999999999</v>
      </c>
      <c r="DM720" s="10">
        <f>IF($DA720="Yes",DL720-Monitors!$D$7,'All Data'!DL720)</f>
        <v>46.854379999999999</v>
      </c>
      <c r="DN720" s="10">
        <f>IF(DB720="Yes",DM720-((DG720+(W720*Monitors!$B$4))*Monitors!$F$4),'All Data'!DM720)</f>
        <v>46.854379999999999</v>
      </c>
      <c r="DO720" s="8" t="str">
        <f t="shared" si="132"/>
        <v>No</v>
      </c>
      <c r="DP720" s="10">
        <v>2.3966600000000002</v>
      </c>
      <c r="DQ720" s="10">
        <v>16.363340000000001</v>
      </c>
      <c r="DR720" s="10">
        <v>16.363340000000001</v>
      </c>
      <c r="DS720" s="9">
        <v>21.486395692127946</v>
      </c>
      <c r="DT720" s="9" t="s">
        <v>23</v>
      </c>
      <c r="DU720" s="14">
        <v>0</v>
      </c>
    </row>
    <row r="721" spans="1:125" ht="18" customHeight="1">
      <c r="A721" s="29">
        <v>720</v>
      </c>
      <c r="B721" s="29">
        <v>9</v>
      </c>
      <c r="C721" s="29">
        <v>575</v>
      </c>
      <c r="D721" s="21">
        <v>41348</v>
      </c>
      <c r="E721" s="21">
        <v>41344</v>
      </c>
      <c r="F721" s="21">
        <v>41352</v>
      </c>
      <c r="G721" s="20" t="s">
        <v>4</v>
      </c>
      <c r="H721" s="20" t="s">
        <v>26</v>
      </c>
      <c r="I721" s="22">
        <v>6</v>
      </c>
      <c r="J721" s="20" t="s">
        <v>5</v>
      </c>
      <c r="K721" s="20" t="s">
        <v>26</v>
      </c>
      <c r="L721" s="20" t="s">
        <v>27</v>
      </c>
      <c r="M721" s="23" t="s">
        <v>27</v>
      </c>
      <c r="N721" s="23" t="s">
        <v>7</v>
      </c>
      <c r="O721" s="23" t="s">
        <v>26</v>
      </c>
      <c r="P721" s="24">
        <v>10.5</v>
      </c>
      <c r="Q721" s="24">
        <v>18.7</v>
      </c>
      <c r="R721" s="24">
        <v>21.5</v>
      </c>
      <c r="S721" s="24">
        <v>196.35</v>
      </c>
      <c r="T721" s="24">
        <v>1.78</v>
      </c>
      <c r="U721" s="24">
        <v>1080</v>
      </c>
      <c r="V721" s="24">
        <v>1920</v>
      </c>
      <c r="W721" s="24">
        <v>2.0739999999999998</v>
      </c>
      <c r="X721" s="23" t="s">
        <v>47</v>
      </c>
      <c r="Y721" s="23" t="s">
        <v>47</v>
      </c>
      <c r="Z721" s="24">
        <v>10498</v>
      </c>
      <c r="AA721" s="24">
        <v>60</v>
      </c>
      <c r="AB721" s="24">
        <v>170</v>
      </c>
      <c r="AC721" s="24">
        <v>160</v>
      </c>
      <c r="AD721" s="23" t="s">
        <v>28</v>
      </c>
      <c r="AE721" s="23" t="s">
        <v>23</v>
      </c>
      <c r="AF721" s="23" t="s">
        <v>11</v>
      </c>
      <c r="AG721" s="23" t="s">
        <v>26</v>
      </c>
      <c r="AH721" s="23" t="s">
        <v>26</v>
      </c>
      <c r="AI721" s="23" t="s">
        <v>12</v>
      </c>
      <c r="AJ721" s="23" t="s">
        <v>11</v>
      </c>
      <c r="AK721" s="23" t="s">
        <v>23</v>
      </c>
      <c r="AL721" s="23" t="s">
        <v>129</v>
      </c>
      <c r="AM721" s="23" t="s">
        <v>26</v>
      </c>
      <c r="AN721" s="23" t="s">
        <v>14</v>
      </c>
      <c r="AO721" s="23" t="s">
        <v>26</v>
      </c>
      <c r="AP721" s="23" t="s">
        <v>14</v>
      </c>
      <c r="AQ721" s="23" t="s">
        <v>26</v>
      </c>
      <c r="AR721" s="23"/>
      <c r="AS721" s="23" t="s">
        <v>129</v>
      </c>
      <c r="AT721" s="23" t="s">
        <v>26</v>
      </c>
      <c r="AU721" s="23" t="s">
        <v>14</v>
      </c>
      <c r="AV721" s="25" t="s">
        <v>26</v>
      </c>
      <c r="AW721" s="25" t="s">
        <v>26</v>
      </c>
      <c r="AX721" s="26">
        <v>21.5</v>
      </c>
      <c r="AY721" s="26">
        <v>196.35</v>
      </c>
      <c r="AZ721" s="25" t="s">
        <v>14</v>
      </c>
      <c r="BA721" s="25" t="s">
        <v>14</v>
      </c>
      <c r="BB721" s="23" t="s">
        <v>26</v>
      </c>
      <c r="BC721" s="23" t="s">
        <v>15</v>
      </c>
      <c r="BD721" s="23" t="s">
        <v>26</v>
      </c>
      <c r="BE721" s="23" t="s">
        <v>11</v>
      </c>
      <c r="BF721" s="23" t="s">
        <v>577</v>
      </c>
      <c r="BG721" s="23" t="s">
        <v>11</v>
      </c>
      <c r="BH721" s="23" t="s">
        <v>17</v>
      </c>
      <c r="BI721" s="23" t="s">
        <v>26</v>
      </c>
      <c r="BJ721" s="23"/>
      <c r="BK721" s="23" t="s">
        <v>11</v>
      </c>
      <c r="BL721" s="23" t="s">
        <v>11</v>
      </c>
      <c r="BM721" s="23" t="s">
        <v>11</v>
      </c>
      <c r="BN721" s="23"/>
      <c r="BO721" s="24">
        <v>12</v>
      </c>
      <c r="BP721" s="24">
        <v>253</v>
      </c>
      <c r="BQ721" s="24">
        <v>253</v>
      </c>
      <c r="BR721" s="24">
        <v>163</v>
      </c>
      <c r="BS721" s="24">
        <v>200</v>
      </c>
      <c r="BT721" s="23"/>
      <c r="BU721" s="23"/>
      <c r="BV721" s="24">
        <v>18.760000000000002</v>
      </c>
      <c r="BW721" s="24">
        <v>0.23</v>
      </c>
      <c r="BX721" s="23"/>
      <c r="BY721" s="24">
        <v>0.2</v>
      </c>
      <c r="BZ721" s="27">
        <v>0.23</v>
      </c>
      <c r="CA721" s="27">
        <v>0.2</v>
      </c>
      <c r="CB721" s="25"/>
      <c r="CC721" s="25"/>
      <c r="CD721" s="28">
        <v>18.809999999999999</v>
      </c>
      <c r="CE721" s="28">
        <v>0.27</v>
      </c>
      <c r="CF721" s="25"/>
      <c r="CG721" s="28">
        <v>0.23</v>
      </c>
      <c r="CH721" s="28">
        <v>21.08</v>
      </c>
      <c r="CI721" s="28">
        <v>0.5</v>
      </c>
      <c r="CJ721" s="28">
        <v>0.5</v>
      </c>
      <c r="CK721" s="28">
        <v>0</v>
      </c>
      <c r="CL721" s="28">
        <v>0</v>
      </c>
      <c r="CM721" s="28">
        <v>0.5</v>
      </c>
      <c r="CN721" s="25"/>
      <c r="CO721" s="28">
        <v>0</v>
      </c>
      <c r="CP721" s="30" t="s">
        <v>5</v>
      </c>
      <c r="CQ721" s="8">
        <f t="shared" si="122"/>
        <v>10562.770562770562</v>
      </c>
      <c r="CR721" s="8">
        <f t="shared" si="123"/>
        <v>22</v>
      </c>
      <c r="CS721" s="8">
        <f t="shared" si="124"/>
        <v>2.5</v>
      </c>
      <c r="CT721" s="8">
        <f t="shared" si="125"/>
        <v>30</v>
      </c>
      <c r="CU721" s="8">
        <f t="shared" si="126"/>
        <v>200</v>
      </c>
      <c r="CV721" s="10">
        <f t="shared" si="127"/>
        <v>49676.549999999996</v>
      </c>
      <c r="CW721" s="10">
        <f t="shared" si="130"/>
        <v>49.676549999999999</v>
      </c>
      <c r="CX721" s="8" t="str">
        <f t="shared" si="128"/>
        <v>No</v>
      </c>
      <c r="CY721" s="30" t="s">
        <v>11</v>
      </c>
      <c r="CZ721" s="30" t="s">
        <v>11</v>
      </c>
      <c r="DA721" s="31" t="s">
        <v>11</v>
      </c>
      <c r="DB721" s="31" t="s">
        <v>11</v>
      </c>
      <c r="DC721" s="8" t="str">
        <f t="shared" si="129"/>
        <v>No</v>
      </c>
      <c r="DD721" s="8" t="s">
        <v>11</v>
      </c>
      <c r="DE721" s="30" t="s">
        <v>11</v>
      </c>
      <c r="DF721" s="10">
        <f t="shared" si="131"/>
        <v>58.827779999999997</v>
      </c>
      <c r="DG721" s="9">
        <f>IF(S721&lt;Monitors!$H$4,(S721*Monitors!$I$4)+Monitors!$J$4,IF(S721&lt;Monitors!$H$5,(S721*Monitors!$I$5)+Monitors!$J$5,IF(S721&lt;Monitors!$H$6,(S721*Monitors!$I$6)+Monitors!$J$6,IF(S721&lt;Monitors!$H$7,(Monitors!$I$7*S721)+Monitors!$J$7,IF(S721&lt;Monitors!$H$8,(S721*Monitors!$I$8)+Monitors!$J$8,IF(S721&lt;Monitors!$H$9,(S721*Monitors!$I$9)+Monitors!$J$9,IF(S721&lt;Monitors!$H$10,(S721*Monitors!$I$10)+Monitors!$J$10,IF(S721&lt;Monitors!$H$11,(S721*Monitors!$I$11)+Monitors!$J$11,Monitors!$J$12))))))))</f>
        <v>37.817499999999995</v>
      </c>
      <c r="DH721" s="10">
        <f>$DF721-(Monitors!$B$4*'All Data'!$W721)</f>
        <v>46.114159999999998</v>
      </c>
      <c r="DI721" s="10">
        <f>IF($CX721="Yes",DH721-(Monitors!$E$4*(DG721+(Monitors!$B$4*'All Data'!$W721))),'All Data'!DH721)</f>
        <v>46.114159999999998</v>
      </c>
      <c r="DJ721" s="10">
        <f>IF(DD721="Yes",'All Data'!DI721-(DG721*Monitors!$C$4),'All Data'!DI721)</f>
        <v>46.114159999999998</v>
      </c>
      <c r="DK721" s="10">
        <f>IF($DE721="Yes",DJ721-(DG721*Monitors!$D$4),'All Data'!DJ721)</f>
        <v>46.114159999999998</v>
      </c>
      <c r="DL721" s="10">
        <f>IF($CZ721="Yes",DK721-Monitors!$C$7,'All Data'!DK721)</f>
        <v>46.114159999999998</v>
      </c>
      <c r="DM721" s="10">
        <f>IF($DA721="Yes",DL721-Monitors!$D$7,'All Data'!DL721)</f>
        <v>46.114159999999998</v>
      </c>
      <c r="DN721" s="10">
        <f>IF(DB721="Yes",DM721-((DG721+(W721*Monitors!$B$4))*Monitors!$F$4),'All Data'!DM721)</f>
        <v>46.114159999999998</v>
      </c>
      <c r="DO721" s="8" t="str">
        <f t="shared" si="132"/>
        <v>No</v>
      </c>
      <c r="DP721" s="10">
        <v>1.9870619999999999</v>
      </c>
      <c r="DQ721" s="10">
        <v>16.772938000000003</v>
      </c>
      <c r="DR721" s="10">
        <v>16.772938000000003</v>
      </c>
      <c r="DS721" s="9">
        <v>18.694039891163129</v>
      </c>
      <c r="DT721" s="9" t="s">
        <v>23</v>
      </c>
      <c r="DU721" s="14">
        <v>0</v>
      </c>
    </row>
    <row r="722" spans="1:125" ht="18" customHeight="1">
      <c r="A722" s="29">
        <v>721</v>
      </c>
      <c r="B722" s="29">
        <v>38</v>
      </c>
      <c r="C722" s="29">
        <v>1103</v>
      </c>
      <c r="D722" s="21">
        <v>42125</v>
      </c>
      <c r="E722" s="21">
        <v>42114</v>
      </c>
      <c r="F722" s="21">
        <v>42117</v>
      </c>
      <c r="G722" s="20" t="s">
        <v>4</v>
      </c>
      <c r="H722" s="20"/>
      <c r="I722" s="22">
        <v>6</v>
      </c>
      <c r="J722" s="20" t="s">
        <v>5</v>
      </c>
      <c r="K722" s="20"/>
      <c r="L722" s="20" t="s">
        <v>27</v>
      </c>
      <c r="M722" s="23" t="s">
        <v>27</v>
      </c>
      <c r="N722" s="23" t="s">
        <v>7</v>
      </c>
      <c r="O722" s="23"/>
      <c r="P722" s="24">
        <v>11.3</v>
      </c>
      <c r="Q722" s="24">
        <v>20</v>
      </c>
      <c r="R722" s="24">
        <v>23</v>
      </c>
      <c r="S722" s="24">
        <v>226.1</v>
      </c>
      <c r="T722" s="24">
        <v>1.78</v>
      </c>
      <c r="U722" s="24">
        <v>1080</v>
      </c>
      <c r="V722" s="24">
        <v>1920</v>
      </c>
      <c r="W722" s="24">
        <v>2.0739999999999998</v>
      </c>
      <c r="X722" s="23" t="s">
        <v>47</v>
      </c>
      <c r="Y722" s="23" t="s">
        <v>47</v>
      </c>
      <c r="Z722" s="24">
        <v>9173</v>
      </c>
      <c r="AA722" s="24">
        <v>60</v>
      </c>
      <c r="AB722" s="24">
        <v>178</v>
      </c>
      <c r="AC722" s="24">
        <v>178</v>
      </c>
      <c r="AD722" s="23" t="s">
        <v>10</v>
      </c>
      <c r="AE722" s="23" t="s">
        <v>11</v>
      </c>
      <c r="AF722" s="23" t="s">
        <v>11</v>
      </c>
      <c r="AG722" s="23"/>
      <c r="AH722" s="23"/>
      <c r="AI722" s="23" t="s">
        <v>12</v>
      </c>
      <c r="AJ722" s="23" t="s">
        <v>11</v>
      </c>
      <c r="AK722" s="23" t="s">
        <v>11</v>
      </c>
      <c r="AL722" s="23" t="s">
        <v>329</v>
      </c>
      <c r="AM722" s="23" t="s">
        <v>1196</v>
      </c>
      <c r="AN722" s="23" t="s">
        <v>14</v>
      </c>
      <c r="AO722" s="23"/>
      <c r="AP722" s="23" t="s">
        <v>36</v>
      </c>
      <c r="AQ722" s="23"/>
      <c r="AR722" s="23"/>
      <c r="AS722" s="23" t="s">
        <v>329</v>
      </c>
      <c r="AT722" s="23" t="s">
        <v>1196</v>
      </c>
      <c r="AU722" s="23" t="s">
        <v>14</v>
      </c>
      <c r="AV722" s="25"/>
      <c r="AW722" s="25"/>
      <c r="AX722" s="26">
        <v>23</v>
      </c>
      <c r="AY722" s="26">
        <v>226.1</v>
      </c>
      <c r="AZ722" s="25" t="s">
        <v>14</v>
      </c>
      <c r="BA722" s="25" t="s">
        <v>14</v>
      </c>
      <c r="BB722" s="23"/>
      <c r="BC722" s="23" t="s">
        <v>15</v>
      </c>
      <c r="BD722" s="23"/>
      <c r="BE722" s="23" t="s">
        <v>11</v>
      </c>
      <c r="BF722" s="23" t="s">
        <v>435</v>
      </c>
      <c r="BG722" s="23" t="s">
        <v>11</v>
      </c>
      <c r="BH722" s="23" t="s">
        <v>17</v>
      </c>
      <c r="BI722" s="23"/>
      <c r="BJ722" s="23" t="s">
        <v>272</v>
      </c>
      <c r="BK722" s="23" t="s">
        <v>11</v>
      </c>
      <c r="BL722" s="23" t="s">
        <v>11</v>
      </c>
      <c r="BM722" s="23" t="s">
        <v>11</v>
      </c>
      <c r="BN722" s="23"/>
      <c r="BO722" s="24">
        <v>14.1</v>
      </c>
      <c r="BP722" s="24">
        <v>301.10000000000002</v>
      </c>
      <c r="BQ722" s="24">
        <v>300</v>
      </c>
      <c r="BR722" s="24">
        <v>301</v>
      </c>
      <c r="BS722" s="24">
        <v>202.4</v>
      </c>
      <c r="BT722" s="23"/>
      <c r="BU722" s="23"/>
      <c r="BV722" s="24">
        <v>18.77</v>
      </c>
      <c r="BW722" s="24">
        <v>0.16</v>
      </c>
      <c r="BX722" s="23"/>
      <c r="BY722" s="24">
        <v>0</v>
      </c>
      <c r="BZ722" s="27">
        <v>0.16</v>
      </c>
      <c r="CA722" s="27">
        <v>0</v>
      </c>
      <c r="CB722" s="25"/>
      <c r="CC722" s="25"/>
      <c r="CD722" s="28">
        <v>18.760000000000002</v>
      </c>
      <c r="CE722" s="28">
        <v>0.16</v>
      </c>
      <c r="CF722" s="25"/>
      <c r="CG722" s="28">
        <v>0</v>
      </c>
      <c r="CH722" s="28">
        <v>22</v>
      </c>
      <c r="CI722" s="28">
        <v>0.5</v>
      </c>
      <c r="CJ722" s="28">
        <v>0.5</v>
      </c>
      <c r="CK722" s="25"/>
      <c r="CL722" s="25"/>
      <c r="CM722" s="28">
        <v>0.46</v>
      </c>
      <c r="CN722" s="25"/>
      <c r="CO722" s="28">
        <v>0</v>
      </c>
      <c r="CP722" s="30" t="s">
        <v>5</v>
      </c>
      <c r="CQ722" s="8">
        <f t="shared" si="122"/>
        <v>9172.9323308270668</v>
      </c>
      <c r="CR722" s="8">
        <f t="shared" si="123"/>
        <v>24</v>
      </c>
      <c r="CS722" s="8">
        <f t="shared" si="124"/>
        <v>2.5</v>
      </c>
      <c r="CT722" s="8">
        <f t="shared" si="125"/>
        <v>30</v>
      </c>
      <c r="CU722" s="8">
        <f t="shared" si="126"/>
        <v>300</v>
      </c>
      <c r="CV722" s="10">
        <f t="shared" si="127"/>
        <v>68078.710000000006</v>
      </c>
      <c r="CW722" s="10">
        <f t="shared" si="130"/>
        <v>68.078710000000001</v>
      </c>
      <c r="CX722" s="8" t="str">
        <f t="shared" si="128"/>
        <v>No</v>
      </c>
      <c r="CY722" s="30" t="s">
        <v>11</v>
      </c>
      <c r="CZ722" s="30" t="s">
        <v>11</v>
      </c>
      <c r="DA722" s="31" t="s">
        <v>11</v>
      </c>
      <c r="DB722" s="31" t="s">
        <v>11</v>
      </c>
      <c r="DC722" s="8" t="str">
        <f t="shared" si="129"/>
        <v>No</v>
      </c>
      <c r="DD722" s="8" t="s">
        <v>11</v>
      </c>
      <c r="DE722" s="30" t="s">
        <v>11</v>
      </c>
      <c r="DF722" s="10">
        <f t="shared" si="131"/>
        <v>58.459859999999999</v>
      </c>
      <c r="DG722" s="9">
        <f>IF(S722&lt;Monitors!$H$4,(S722*Monitors!$I$4)+Monitors!$J$4,IF(S722&lt;Monitors!$H$5,(S722*Monitors!$I$5)+Monitors!$J$5,IF(S722&lt;Monitors!$H$6,(S722*Monitors!$I$6)+Monitors!$J$6,IF(S722&lt;Monitors!$H$7,(Monitors!$I$7*S722)+Monitors!$J$7,IF(S722&lt;Monitors!$H$8,(S722*Monitors!$I$8)+Monitors!$J$8,IF(S722&lt;Monitors!$H$9,(S722*Monitors!$I$9)+Monitors!$J$9,IF(S722&lt;Monitors!$H$10,(S722*Monitors!$I$10)+Monitors!$J$10,IF(S722&lt;Monitors!$H$11,(S722*Monitors!$I$11)+Monitors!$J$11,Monitors!$J$12))))))))</f>
        <v>38.869999999999997</v>
      </c>
      <c r="DH722" s="10">
        <f>$DF722-(Monitors!$B$4*'All Data'!$W722)</f>
        <v>45.74624</v>
      </c>
      <c r="DI722" s="10">
        <f>IF($CX722="Yes",DH722-(Monitors!$E$4*(DG722+(Monitors!$B$4*'All Data'!$W722))),'All Data'!DH722)</f>
        <v>45.74624</v>
      </c>
      <c r="DJ722" s="10">
        <f>IF(DD722="Yes",'All Data'!DI722-(DG722*Monitors!$C$4),'All Data'!DI722)</f>
        <v>45.74624</v>
      </c>
      <c r="DK722" s="10">
        <f>IF($DE722="Yes",DJ722-(DG722*Monitors!$D$4),'All Data'!DJ722)</f>
        <v>45.74624</v>
      </c>
      <c r="DL722" s="10">
        <f>IF($CZ722="Yes",DK722-Monitors!$C$7,'All Data'!DK722)</f>
        <v>45.74624</v>
      </c>
      <c r="DM722" s="10">
        <f>IF($DA722="Yes",DL722-Monitors!$D$7,'All Data'!DL722)</f>
        <v>45.74624</v>
      </c>
      <c r="DN722" s="10">
        <f>IF(DB722="Yes",DM722-((DG722+(W722*Monitors!$B$4))*Monitors!$F$4),'All Data'!DM722)</f>
        <v>45.74624</v>
      </c>
      <c r="DO722" s="8" t="str">
        <f t="shared" si="132"/>
        <v>No</v>
      </c>
      <c r="DP722" s="10">
        <v>2.7231484000000004</v>
      </c>
      <c r="DQ722" s="10">
        <v>16.0468516</v>
      </c>
      <c r="DR722" s="10">
        <v>16.0468516</v>
      </c>
      <c r="DS722" s="9">
        <v>21.486395692127946</v>
      </c>
      <c r="DT722" s="9" t="s">
        <v>23</v>
      </c>
      <c r="DU722" s="14">
        <v>0</v>
      </c>
    </row>
    <row r="723" spans="1:125" ht="18" customHeight="1">
      <c r="A723" s="29">
        <v>722</v>
      </c>
      <c r="B723" s="29">
        <v>12</v>
      </c>
      <c r="C723" s="29">
        <v>778</v>
      </c>
      <c r="D723" s="21">
        <v>41922</v>
      </c>
      <c r="E723" s="21">
        <v>41864</v>
      </c>
      <c r="F723" s="21">
        <v>41878</v>
      </c>
      <c r="G723" s="20" t="s">
        <v>337</v>
      </c>
      <c r="H723" s="20"/>
      <c r="I723" s="22">
        <v>6</v>
      </c>
      <c r="J723" s="20" t="s">
        <v>5</v>
      </c>
      <c r="K723" s="20"/>
      <c r="L723" s="20" t="s">
        <v>6</v>
      </c>
      <c r="M723" s="23"/>
      <c r="N723" s="23" t="s">
        <v>7</v>
      </c>
      <c r="O723" s="23"/>
      <c r="P723" s="24">
        <v>10.6</v>
      </c>
      <c r="Q723" s="24">
        <v>18.8</v>
      </c>
      <c r="R723" s="24">
        <v>21.5</v>
      </c>
      <c r="S723" s="24">
        <v>198.1</v>
      </c>
      <c r="T723" s="24">
        <v>1.78</v>
      </c>
      <c r="U723" s="24">
        <v>1080</v>
      </c>
      <c r="V723" s="24">
        <v>1920</v>
      </c>
      <c r="W723" s="24">
        <v>2.0739999999999998</v>
      </c>
      <c r="X723" s="23" t="s">
        <v>47</v>
      </c>
      <c r="Y723" s="23" t="s">
        <v>47</v>
      </c>
      <c r="Z723" s="24">
        <v>10469</v>
      </c>
      <c r="AA723" s="24">
        <v>60</v>
      </c>
      <c r="AB723" s="24">
        <v>178</v>
      </c>
      <c r="AC723" s="24">
        <v>178</v>
      </c>
      <c r="AD723" s="23" t="s">
        <v>10</v>
      </c>
      <c r="AE723" s="23" t="s">
        <v>11</v>
      </c>
      <c r="AF723" s="23" t="s">
        <v>11</v>
      </c>
      <c r="AG723" s="23"/>
      <c r="AH723" s="23"/>
      <c r="AI723" s="23" t="s">
        <v>12</v>
      </c>
      <c r="AJ723" s="23" t="s">
        <v>11</v>
      </c>
      <c r="AK723" s="23" t="s">
        <v>11</v>
      </c>
      <c r="AL723" s="23" t="s">
        <v>114</v>
      </c>
      <c r="AM723" s="23"/>
      <c r="AN723" s="23" t="s">
        <v>14</v>
      </c>
      <c r="AO723" s="23"/>
      <c r="AP723" s="23" t="s">
        <v>14</v>
      </c>
      <c r="AQ723" s="23"/>
      <c r="AR723" s="23"/>
      <c r="AS723" s="23" t="s">
        <v>114</v>
      </c>
      <c r="AT723" s="23"/>
      <c r="AU723" s="23" t="s">
        <v>14</v>
      </c>
      <c r="AV723" s="25"/>
      <c r="AW723" s="25"/>
      <c r="AX723" s="26">
        <v>21.5</v>
      </c>
      <c r="AY723" s="26">
        <v>198.1</v>
      </c>
      <c r="AZ723" s="25" t="s">
        <v>14</v>
      </c>
      <c r="BA723" s="25" t="s">
        <v>14</v>
      </c>
      <c r="BB723" s="23"/>
      <c r="BC723" s="23" t="s">
        <v>15</v>
      </c>
      <c r="BD723" s="23"/>
      <c r="BE723" s="23" t="s">
        <v>11</v>
      </c>
      <c r="BF723" s="23" t="s">
        <v>403</v>
      </c>
      <c r="BG723" s="23" t="s">
        <v>11</v>
      </c>
      <c r="BH723" s="23" t="s">
        <v>17</v>
      </c>
      <c r="BI723" s="23"/>
      <c r="BJ723" s="23" t="s">
        <v>20</v>
      </c>
      <c r="BK723" s="23" t="s">
        <v>11</v>
      </c>
      <c r="BL723" s="23" t="s">
        <v>11</v>
      </c>
      <c r="BM723" s="23"/>
      <c r="BN723" s="23"/>
      <c r="BO723" s="24">
        <v>25.3</v>
      </c>
      <c r="BP723" s="24">
        <v>199.1</v>
      </c>
      <c r="BQ723" s="24">
        <v>200</v>
      </c>
      <c r="BR723" s="24">
        <v>181.6</v>
      </c>
      <c r="BS723" s="24">
        <v>199.1</v>
      </c>
      <c r="BT723" s="23"/>
      <c r="BU723" s="23"/>
      <c r="BV723" s="24">
        <v>18.82</v>
      </c>
      <c r="BW723" s="24">
        <v>0.37</v>
      </c>
      <c r="BX723" s="23"/>
      <c r="BY723" s="24">
        <v>0.14000000000000001</v>
      </c>
      <c r="BZ723" s="27">
        <v>0.37</v>
      </c>
      <c r="CA723" s="27">
        <v>0.14000000000000001</v>
      </c>
      <c r="CB723" s="25"/>
      <c r="CC723" s="25"/>
      <c r="CD723" s="28">
        <v>19.149999999999999</v>
      </c>
      <c r="CE723" s="28">
        <v>0.45</v>
      </c>
      <c r="CF723" s="25"/>
      <c r="CG723" s="28">
        <v>0.22</v>
      </c>
      <c r="CH723" s="28">
        <v>21.1</v>
      </c>
      <c r="CI723" s="28">
        <v>0.5</v>
      </c>
      <c r="CJ723" s="28">
        <v>0.5</v>
      </c>
      <c r="CK723" s="25"/>
      <c r="CL723" s="25"/>
      <c r="CM723" s="28">
        <v>0.4</v>
      </c>
      <c r="CN723" s="25"/>
      <c r="CO723" s="28">
        <v>0</v>
      </c>
      <c r="CP723" s="30" t="s">
        <v>5</v>
      </c>
      <c r="CQ723" s="8">
        <f t="shared" si="122"/>
        <v>10469.459868753154</v>
      </c>
      <c r="CR723" s="8">
        <f t="shared" si="123"/>
        <v>22</v>
      </c>
      <c r="CS723" s="8">
        <f t="shared" si="124"/>
        <v>2.5</v>
      </c>
      <c r="CT723" s="8">
        <f t="shared" si="125"/>
        <v>30</v>
      </c>
      <c r="CU723" s="8">
        <f t="shared" si="126"/>
        <v>100</v>
      </c>
      <c r="CV723" s="10">
        <f t="shared" si="127"/>
        <v>39441.71</v>
      </c>
      <c r="CW723" s="10">
        <f t="shared" si="130"/>
        <v>39.44171</v>
      </c>
      <c r="CX723" s="8" t="str">
        <f t="shared" si="128"/>
        <v>No</v>
      </c>
      <c r="CY723" s="30" t="s">
        <v>11</v>
      </c>
      <c r="CZ723" s="30" t="s">
        <v>11</v>
      </c>
      <c r="DA723" s="31" t="s">
        <v>11</v>
      </c>
      <c r="DB723" s="31" t="s">
        <v>11</v>
      </c>
      <c r="DC723" s="8" t="str">
        <f t="shared" si="129"/>
        <v>No</v>
      </c>
      <c r="DD723" s="8" t="s">
        <v>11</v>
      </c>
      <c r="DE723" s="30" t="s">
        <v>11</v>
      </c>
      <c r="DF723" s="10">
        <f t="shared" si="131"/>
        <v>59.808899999999994</v>
      </c>
      <c r="DG723" s="9">
        <f>IF(S723&lt;Monitors!$H$4,(S723*Monitors!$I$4)+Monitors!$J$4,IF(S723&lt;Monitors!$H$5,(S723*Monitors!$I$5)+Monitors!$J$5,IF(S723&lt;Monitors!$H$6,(S723*Monitors!$I$6)+Monitors!$J$6,IF(S723&lt;Monitors!$H$7,(Monitors!$I$7*S723)+Monitors!$J$7,IF(S723&lt;Monitors!$H$8,(S723*Monitors!$I$8)+Monitors!$J$8,IF(S723&lt;Monitors!$H$9,(S723*Monitors!$I$9)+Monitors!$J$9,IF(S723&lt;Monitors!$H$10,(S723*Monitors!$I$10)+Monitors!$J$10,IF(S723&lt;Monitors!$H$11,(S723*Monitors!$I$11)+Monitors!$J$11,Monitors!$J$12))))))))</f>
        <v>37.905000000000001</v>
      </c>
      <c r="DH723" s="10">
        <f>$DF723-(Monitors!$B$4*'All Data'!$W723)</f>
        <v>47.095279999999995</v>
      </c>
      <c r="DI723" s="10">
        <f>IF($CX723="Yes",DH723-(Monitors!$E$4*(DG723+(Monitors!$B$4*'All Data'!$W723))),'All Data'!DH723)</f>
        <v>47.095279999999995</v>
      </c>
      <c r="DJ723" s="10">
        <f>IF(DD723="Yes",'All Data'!DI723-(DG723*Monitors!$C$4),'All Data'!DI723)</f>
        <v>47.095279999999995</v>
      </c>
      <c r="DK723" s="10">
        <f>IF($DE723="Yes",DJ723-(DG723*Monitors!$D$4),'All Data'!DJ723)</f>
        <v>47.095279999999995</v>
      </c>
      <c r="DL723" s="10">
        <f>IF($CZ723="Yes",DK723-Monitors!$C$7,'All Data'!DK723)</f>
        <v>47.095279999999995</v>
      </c>
      <c r="DM723" s="10">
        <f>IF($DA723="Yes",DL723-Monitors!$D$7,'All Data'!DL723)</f>
        <v>47.095279999999995</v>
      </c>
      <c r="DN723" s="10">
        <f>IF(DB723="Yes",DM723-((DG723+(W723*Monitors!$B$4))*Monitors!$F$4),'All Data'!DM723)</f>
        <v>47.095279999999995</v>
      </c>
      <c r="DO723" s="8" t="str">
        <f t="shared" si="132"/>
        <v>No</v>
      </c>
      <c r="DP723" s="10">
        <v>1.5776684000000001</v>
      </c>
      <c r="DQ723" s="10">
        <v>17.2423316</v>
      </c>
      <c r="DR723" s="10">
        <v>17.2423316</v>
      </c>
      <c r="DS723" s="9">
        <v>18.858719441248546</v>
      </c>
      <c r="DT723" s="9" t="s">
        <v>23</v>
      </c>
      <c r="DU723" s="14">
        <v>0</v>
      </c>
    </row>
    <row r="724" spans="1:125" ht="18" customHeight="1">
      <c r="A724" s="29">
        <v>723</v>
      </c>
      <c r="B724" s="29">
        <v>52</v>
      </c>
      <c r="C724" s="29">
        <v>1373</v>
      </c>
      <c r="D724" s="21">
        <v>41892</v>
      </c>
      <c r="E724" s="21">
        <v>41893</v>
      </c>
      <c r="F724" s="21">
        <v>41904</v>
      </c>
      <c r="G724" s="20" t="s">
        <v>4</v>
      </c>
      <c r="H724" s="20" t="s">
        <v>26</v>
      </c>
      <c r="I724" s="22">
        <v>6</v>
      </c>
      <c r="J724" s="20" t="s">
        <v>5</v>
      </c>
      <c r="K724" s="20" t="s">
        <v>26</v>
      </c>
      <c r="L724" s="20" t="s">
        <v>27</v>
      </c>
      <c r="M724" s="23" t="s">
        <v>27</v>
      </c>
      <c r="N724" s="23" t="s">
        <v>7</v>
      </c>
      <c r="O724" s="23" t="s">
        <v>26</v>
      </c>
      <c r="P724" s="24">
        <v>11.5</v>
      </c>
      <c r="Q724" s="24">
        <v>20.2</v>
      </c>
      <c r="R724" s="24">
        <v>23.6</v>
      </c>
      <c r="S724" s="24">
        <v>232.83</v>
      </c>
      <c r="T724" s="24">
        <v>1.78</v>
      </c>
      <c r="U724" s="24">
        <v>1080</v>
      </c>
      <c r="V724" s="24">
        <v>1920</v>
      </c>
      <c r="W724" s="24">
        <v>2.0739999999999998</v>
      </c>
      <c r="X724" s="23" t="s">
        <v>47</v>
      </c>
      <c r="Y724" s="23" t="s">
        <v>47</v>
      </c>
      <c r="Z724" s="24">
        <v>8906</v>
      </c>
      <c r="AA724" s="24">
        <v>60</v>
      </c>
      <c r="AB724" s="24">
        <v>170</v>
      </c>
      <c r="AC724" s="24">
        <v>160</v>
      </c>
      <c r="AD724" s="23" t="s">
        <v>28</v>
      </c>
      <c r="AE724" s="23" t="s">
        <v>23</v>
      </c>
      <c r="AF724" s="23" t="s">
        <v>11</v>
      </c>
      <c r="AG724" s="23" t="s">
        <v>26</v>
      </c>
      <c r="AH724" s="23" t="s">
        <v>26</v>
      </c>
      <c r="AI724" s="23" t="s">
        <v>12</v>
      </c>
      <c r="AJ724" s="23" t="s">
        <v>11</v>
      </c>
      <c r="AK724" s="23" t="s">
        <v>23</v>
      </c>
      <c r="AL724" s="23" t="s">
        <v>13</v>
      </c>
      <c r="AM724" s="23" t="s">
        <v>82</v>
      </c>
      <c r="AN724" s="23" t="s">
        <v>14</v>
      </c>
      <c r="AO724" s="23" t="s">
        <v>14</v>
      </c>
      <c r="AP724" s="23" t="s">
        <v>36</v>
      </c>
      <c r="AQ724" s="23" t="s">
        <v>14</v>
      </c>
      <c r="AR724" s="23"/>
      <c r="AS724" s="23" t="s">
        <v>13</v>
      </c>
      <c r="AT724" s="23" t="s">
        <v>82</v>
      </c>
      <c r="AU724" s="23" t="s">
        <v>14</v>
      </c>
      <c r="AV724" s="25" t="s">
        <v>14</v>
      </c>
      <c r="AW724" s="25" t="s">
        <v>14</v>
      </c>
      <c r="AX724" s="26">
        <v>23.6</v>
      </c>
      <c r="AY724" s="26">
        <v>232.83</v>
      </c>
      <c r="AZ724" s="25" t="s">
        <v>14</v>
      </c>
      <c r="BA724" s="25" t="s">
        <v>14</v>
      </c>
      <c r="BB724" s="23" t="s">
        <v>14</v>
      </c>
      <c r="BC724" s="23" t="s">
        <v>15</v>
      </c>
      <c r="BD724" s="23" t="s">
        <v>14</v>
      </c>
      <c r="BE724" s="23" t="s">
        <v>11</v>
      </c>
      <c r="BF724" s="23" t="s">
        <v>1026</v>
      </c>
      <c r="BG724" s="23" t="s">
        <v>11</v>
      </c>
      <c r="BH724" s="23" t="s">
        <v>17</v>
      </c>
      <c r="BI724" s="23" t="s">
        <v>14</v>
      </c>
      <c r="BJ724" s="23"/>
      <c r="BK724" s="23" t="s">
        <v>11</v>
      </c>
      <c r="BL724" s="23" t="s">
        <v>11</v>
      </c>
      <c r="BM724" s="23" t="s">
        <v>11</v>
      </c>
      <c r="BN724" s="23"/>
      <c r="BO724" s="24">
        <v>15.5</v>
      </c>
      <c r="BP724" s="24">
        <v>206</v>
      </c>
      <c r="BQ724" s="24">
        <v>206</v>
      </c>
      <c r="BR724" s="24">
        <v>190</v>
      </c>
      <c r="BS724" s="24">
        <v>200</v>
      </c>
      <c r="BT724" s="23"/>
      <c r="BU724" s="23"/>
      <c r="BV724" s="24">
        <v>18.84</v>
      </c>
      <c r="BW724" s="24">
        <v>0.19</v>
      </c>
      <c r="BX724" s="23"/>
      <c r="BY724" s="24">
        <v>0.1</v>
      </c>
      <c r="BZ724" s="27">
        <v>0.19</v>
      </c>
      <c r="CA724" s="27">
        <v>0.1</v>
      </c>
      <c r="CB724" s="25"/>
      <c r="CC724" s="25"/>
      <c r="CD724" s="28">
        <v>19.43</v>
      </c>
      <c r="CE724" s="28">
        <v>0.25</v>
      </c>
      <c r="CF724" s="25"/>
      <c r="CG724" s="28">
        <v>0.17</v>
      </c>
      <c r="CH724" s="28">
        <v>22.41</v>
      </c>
      <c r="CI724" s="28">
        <v>0.5</v>
      </c>
      <c r="CJ724" s="28">
        <v>0.5</v>
      </c>
      <c r="CK724" s="28">
        <v>0</v>
      </c>
      <c r="CL724" s="28">
        <v>0</v>
      </c>
      <c r="CM724" s="28">
        <v>0.5</v>
      </c>
      <c r="CN724" s="25"/>
      <c r="CO724" s="28">
        <v>0</v>
      </c>
      <c r="CP724" s="30" t="s">
        <v>5</v>
      </c>
      <c r="CQ724" s="8">
        <f t="shared" si="122"/>
        <v>8907.7867972340318</v>
      </c>
      <c r="CR724" s="8">
        <f t="shared" si="123"/>
        <v>24</v>
      </c>
      <c r="CS724" s="8">
        <f t="shared" si="124"/>
        <v>2.5</v>
      </c>
      <c r="CT724" s="8">
        <f t="shared" si="125"/>
        <v>30</v>
      </c>
      <c r="CU724" s="8">
        <f t="shared" si="126"/>
        <v>200</v>
      </c>
      <c r="CV724" s="10">
        <f t="shared" si="127"/>
        <v>47962.98</v>
      </c>
      <c r="CW724" s="10">
        <f t="shared" si="130"/>
        <v>47.962980000000002</v>
      </c>
      <c r="CX724" s="8" t="str">
        <f t="shared" si="128"/>
        <v>No</v>
      </c>
      <c r="CY724" s="30" t="s">
        <v>11</v>
      </c>
      <c r="CZ724" s="30" t="s">
        <v>11</v>
      </c>
      <c r="DA724" s="31" t="s">
        <v>11</v>
      </c>
      <c r="DB724" s="31" t="s">
        <v>11</v>
      </c>
      <c r="DC724" s="8" t="str">
        <f t="shared" si="129"/>
        <v>No</v>
      </c>
      <c r="DD724" s="8" t="s">
        <v>11</v>
      </c>
      <c r="DE724" s="30" t="s">
        <v>11</v>
      </c>
      <c r="DF724" s="10">
        <f t="shared" si="131"/>
        <v>58.845299999999995</v>
      </c>
      <c r="DG724" s="9">
        <f>IF(S724&lt;Monitors!$H$4,(S724*Monitors!$I$4)+Monitors!$J$4,IF(S724&lt;Monitors!$H$5,(S724*Monitors!$I$5)+Monitors!$J$5,IF(S724&lt;Monitors!$H$6,(S724*Monitors!$I$6)+Monitors!$J$6,IF(S724&lt;Monitors!$H$7,(Monitors!$I$7*S724)+Monitors!$J$7,IF(S724&lt;Monitors!$H$8,(S724*Monitors!$I$8)+Monitors!$J$8,IF(S724&lt;Monitors!$H$9,(S724*Monitors!$I$9)+Monitors!$J$9,IF(S724&lt;Monitors!$H$10,(S724*Monitors!$I$10)+Monitors!$J$10,IF(S724&lt;Monitors!$H$11,(S724*Monitors!$I$11)+Monitors!$J$11,Monitors!$J$12))))))))</f>
        <v>39.566000000000003</v>
      </c>
      <c r="DH724" s="10">
        <f>$DF724-(Monitors!$B$4*'All Data'!$W724)</f>
        <v>46.131679999999996</v>
      </c>
      <c r="DI724" s="10">
        <f>IF($CX724="Yes",DH724-(Monitors!$E$4*(DG724+(Monitors!$B$4*'All Data'!$W724))),'All Data'!DH724)</f>
        <v>46.131679999999996</v>
      </c>
      <c r="DJ724" s="10">
        <f>IF(DD724="Yes",'All Data'!DI724-(DG724*Monitors!$C$4),'All Data'!DI724)</f>
        <v>46.131679999999996</v>
      </c>
      <c r="DK724" s="10">
        <f>IF($DE724="Yes",DJ724-(DG724*Monitors!$D$4),'All Data'!DJ724)</f>
        <v>46.131679999999996</v>
      </c>
      <c r="DL724" s="10">
        <f>IF($CZ724="Yes",DK724-Monitors!$C$7,'All Data'!DK724)</f>
        <v>46.131679999999996</v>
      </c>
      <c r="DM724" s="10">
        <f>IF($DA724="Yes",DL724-Monitors!$D$7,'All Data'!DL724)</f>
        <v>46.131679999999996</v>
      </c>
      <c r="DN724" s="10">
        <f>IF(DB724="Yes",DM724-((DG724+(W724*Monitors!$B$4))*Monitors!$F$4),'All Data'!DM724)</f>
        <v>46.131679999999996</v>
      </c>
      <c r="DO724" s="8" t="str">
        <f t="shared" si="132"/>
        <v>No</v>
      </c>
      <c r="DP724" s="10">
        <v>1.9185192000000002</v>
      </c>
      <c r="DQ724" s="10">
        <v>16.921480800000001</v>
      </c>
      <c r="DR724" s="10">
        <v>16.921480800000001</v>
      </c>
      <c r="DS724" s="9">
        <v>22.115793889405914</v>
      </c>
      <c r="DT724" s="9" t="s">
        <v>23</v>
      </c>
      <c r="DU724" s="14">
        <v>0</v>
      </c>
    </row>
    <row r="725" spans="1:125" ht="18" customHeight="1">
      <c r="A725" s="29">
        <v>724</v>
      </c>
      <c r="B725" s="29">
        <v>35</v>
      </c>
      <c r="C725" s="29">
        <v>667</v>
      </c>
      <c r="D725" s="21">
        <v>41850</v>
      </c>
      <c r="E725" s="21">
        <v>41834</v>
      </c>
      <c r="F725" s="21">
        <v>41837</v>
      </c>
      <c r="G725" s="20" t="s">
        <v>4</v>
      </c>
      <c r="H725" s="20"/>
      <c r="I725" s="22">
        <v>6</v>
      </c>
      <c r="J725" s="20" t="s">
        <v>5</v>
      </c>
      <c r="K725" s="20"/>
      <c r="L725" s="20" t="s">
        <v>314</v>
      </c>
      <c r="M725" s="23" t="s">
        <v>314</v>
      </c>
      <c r="N725" s="23" t="s">
        <v>7</v>
      </c>
      <c r="O725" s="23"/>
      <c r="P725" s="24">
        <v>11.7</v>
      </c>
      <c r="Q725" s="24">
        <v>20.7</v>
      </c>
      <c r="R725" s="24">
        <v>23.8</v>
      </c>
      <c r="S725" s="24">
        <v>242.18</v>
      </c>
      <c r="T725" s="24">
        <v>1.78</v>
      </c>
      <c r="U725" s="24">
        <v>1080</v>
      </c>
      <c r="V725" s="24">
        <v>1920</v>
      </c>
      <c r="W725" s="24">
        <v>2.0739999999999998</v>
      </c>
      <c r="X725" s="23" t="s">
        <v>47</v>
      </c>
      <c r="Y725" s="23" t="s">
        <v>47</v>
      </c>
      <c r="Z725" s="24">
        <v>8562</v>
      </c>
      <c r="AA725" s="24">
        <v>60</v>
      </c>
      <c r="AB725" s="24">
        <v>178</v>
      </c>
      <c r="AC725" s="24">
        <v>178</v>
      </c>
      <c r="AD725" s="23" t="s">
        <v>332</v>
      </c>
      <c r="AE725" s="23" t="s">
        <v>23</v>
      </c>
      <c r="AF725" s="23" t="s">
        <v>11</v>
      </c>
      <c r="AG725" s="23"/>
      <c r="AH725" s="23"/>
      <c r="AI725" s="23" t="s">
        <v>12</v>
      </c>
      <c r="AJ725" s="23" t="s">
        <v>23</v>
      </c>
      <c r="AK725" s="23" t="s">
        <v>11</v>
      </c>
      <c r="AL725" s="23" t="s">
        <v>329</v>
      </c>
      <c r="AM725" s="23" t="s">
        <v>330</v>
      </c>
      <c r="AN725" s="23" t="s">
        <v>14</v>
      </c>
      <c r="AO725" s="23"/>
      <c r="AP725" s="23" t="s">
        <v>14</v>
      </c>
      <c r="AQ725" s="23"/>
      <c r="AR725" s="23"/>
      <c r="AS725" s="23" t="s">
        <v>329</v>
      </c>
      <c r="AT725" s="23" t="s">
        <v>330</v>
      </c>
      <c r="AU725" s="23" t="s">
        <v>14</v>
      </c>
      <c r="AV725" s="25"/>
      <c r="AW725" s="25"/>
      <c r="AX725" s="26">
        <v>23.8</v>
      </c>
      <c r="AY725" s="26">
        <v>242.18</v>
      </c>
      <c r="AZ725" s="25" t="s">
        <v>14</v>
      </c>
      <c r="BA725" s="25" t="s">
        <v>14</v>
      </c>
      <c r="BB725" s="23"/>
      <c r="BC725" s="23" t="s">
        <v>15</v>
      </c>
      <c r="BD725" s="23"/>
      <c r="BE725" s="23" t="s">
        <v>11</v>
      </c>
      <c r="BF725" s="23" t="s">
        <v>333</v>
      </c>
      <c r="BG725" s="23" t="s">
        <v>11</v>
      </c>
      <c r="BH725" s="23" t="s">
        <v>17</v>
      </c>
      <c r="BI725" s="23"/>
      <c r="BJ725" s="23"/>
      <c r="BK725" s="23" t="s">
        <v>11</v>
      </c>
      <c r="BL725" s="23" t="s">
        <v>11</v>
      </c>
      <c r="BM725" s="23" t="s">
        <v>11</v>
      </c>
      <c r="BN725" s="23"/>
      <c r="BO725" s="24">
        <v>2.2000000000000002</v>
      </c>
      <c r="BP725" s="24">
        <v>280.5</v>
      </c>
      <c r="BQ725" s="24">
        <v>250</v>
      </c>
      <c r="BR725" s="24">
        <v>236.6</v>
      </c>
      <c r="BS725" s="24">
        <v>201.5</v>
      </c>
      <c r="BT725" s="23"/>
      <c r="BU725" s="23"/>
      <c r="BV725" s="24">
        <v>18.86</v>
      </c>
      <c r="BW725" s="24">
        <v>0.3</v>
      </c>
      <c r="BX725" s="23"/>
      <c r="BY725" s="24">
        <v>0.14000000000000001</v>
      </c>
      <c r="BZ725" s="27">
        <v>0.3</v>
      </c>
      <c r="CA725" s="27">
        <v>0.14000000000000001</v>
      </c>
      <c r="CB725" s="25"/>
      <c r="CC725" s="25"/>
      <c r="CD725" s="28">
        <v>18.89</v>
      </c>
      <c r="CE725" s="28">
        <v>0.32</v>
      </c>
      <c r="CF725" s="25"/>
      <c r="CG725" s="28">
        <v>0.16</v>
      </c>
      <c r="CH725" s="28">
        <v>22.97</v>
      </c>
      <c r="CI725" s="28">
        <v>0.5</v>
      </c>
      <c r="CJ725" s="28">
        <v>0.5</v>
      </c>
      <c r="CK725" s="25"/>
      <c r="CL725" s="25"/>
      <c r="CM725" s="28">
        <v>0.45</v>
      </c>
      <c r="CN725" s="25"/>
      <c r="CO725" s="28">
        <v>0</v>
      </c>
      <c r="CP725" s="30" t="s">
        <v>5</v>
      </c>
      <c r="CQ725" s="8">
        <f t="shared" si="122"/>
        <v>8563.8781071929952</v>
      </c>
      <c r="CR725" s="8">
        <f t="shared" si="123"/>
        <v>24</v>
      </c>
      <c r="CS725" s="8">
        <f t="shared" si="124"/>
        <v>2.5</v>
      </c>
      <c r="CT725" s="8">
        <f t="shared" si="125"/>
        <v>30</v>
      </c>
      <c r="CU725" s="8">
        <f t="shared" si="126"/>
        <v>200</v>
      </c>
      <c r="CV725" s="10">
        <f t="shared" si="127"/>
        <v>67931.490000000005</v>
      </c>
      <c r="CW725" s="10">
        <f t="shared" si="130"/>
        <v>67.931490000000011</v>
      </c>
      <c r="CX725" s="8" t="str">
        <f t="shared" si="128"/>
        <v>No</v>
      </c>
      <c r="CY725" s="30" t="s">
        <v>11</v>
      </c>
      <c r="CZ725" s="30" t="s">
        <v>11</v>
      </c>
      <c r="DA725" s="31" t="s">
        <v>11</v>
      </c>
      <c r="DB725" s="31" t="s">
        <v>11</v>
      </c>
      <c r="DC725" s="8" t="str">
        <f t="shared" si="129"/>
        <v>No</v>
      </c>
      <c r="DD725" s="8" t="s">
        <v>11</v>
      </c>
      <c r="DE725" s="30" t="s">
        <v>11</v>
      </c>
      <c r="DF725" s="10">
        <f t="shared" si="131"/>
        <v>59.532959999999989</v>
      </c>
      <c r="DG725" s="9">
        <f>IF(S725&lt;Monitors!$H$4,(S725*Monitors!$I$4)+Monitors!$J$4,IF(S725&lt;Monitors!$H$5,(S725*Monitors!$I$5)+Monitors!$J$5,IF(S725&lt;Monitors!$H$6,(S725*Monitors!$I$6)+Monitors!$J$6,IF(S725&lt;Monitors!$H$7,(Monitors!$I$7*S725)+Monitors!$J$7,IF(S725&lt;Monitors!$H$8,(S725*Monitors!$I$8)+Monitors!$J$8,IF(S725&lt;Monitors!$H$9,(S725*Monitors!$I$9)+Monitors!$J$9,IF(S725&lt;Monitors!$H$10,(S725*Monitors!$I$10)+Monitors!$J$10,IF(S725&lt;Monitors!$H$11,(S725*Monitors!$I$11)+Monitors!$J$11,Monitors!$J$12))))))))</f>
        <v>41.436000000000007</v>
      </c>
      <c r="DH725" s="10">
        <f>$DF725-(Monitors!$B$4*'All Data'!$W725)</f>
        <v>46.81933999999999</v>
      </c>
      <c r="DI725" s="10">
        <f>IF($CX725="Yes",DH725-(Monitors!$E$4*(DG725+(Monitors!$B$4*'All Data'!$W725))),'All Data'!DH725)</f>
        <v>46.81933999999999</v>
      </c>
      <c r="DJ725" s="10">
        <f>IF(DD725="Yes",'All Data'!DI725-(DG725*Monitors!$C$4),'All Data'!DI725)</f>
        <v>46.81933999999999</v>
      </c>
      <c r="DK725" s="10">
        <f>IF($DE725="Yes",DJ725-(DG725*Monitors!$D$4),'All Data'!DJ725)</f>
        <v>46.81933999999999</v>
      </c>
      <c r="DL725" s="10">
        <f>IF($CZ725="Yes",DK725-Monitors!$C$7,'All Data'!DK725)</f>
        <v>46.81933999999999</v>
      </c>
      <c r="DM725" s="10">
        <f>IF($DA725="Yes",DL725-Monitors!$D$7,'All Data'!DL725)</f>
        <v>46.81933999999999</v>
      </c>
      <c r="DN725" s="10">
        <f>IF(DB725="Yes",DM725-((DG725+(W725*Monitors!$B$4))*Monitors!$F$4),'All Data'!DM725)</f>
        <v>46.81933999999999</v>
      </c>
      <c r="DO725" s="8" t="str">
        <f t="shared" si="132"/>
        <v>No</v>
      </c>
      <c r="DP725" s="10">
        <v>2.7172596000000002</v>
      </c>
      <c r="DQ725" s="10">
        <v>16.142740400000001</v>
      </c>
      <c r="DR725" s="10">
        <v>16.142740400000001</v>
      </c>
      <c r="DS725" s="9">
        <v>22.988688191752395</v>
      </c>
      <c r="DT725" s="9" t="s">
        <v>23</v>
      </c>
      <c r="DU725" s="14">
        <v>0</v>
      </c>
    </row>
    <row r="726" spans="1:125" ht="18" customHeight="1">
      <c r="A726" s="29">
        <v>725</v>
      </c>
      <c r="B726" s="29">
        <v>12</v>
      </c>
      <c r="C726" s="29">
        <v>774</v>
      </c>
      <c r="D726" s="21">
        <v>41562</v>
      </c>
      <c r="E726" s="21">
        <v>41577</v>
      </c>
      <c r="F726" s="21">
        <v>41588</v>
      </c>
      <c r="G726" s="20" t="s">
        <v>182</v>
      </c>
      <c r="H726" s="20" t="s">
        <v>1176</v>
      </c>
      <c r="I726" s="22">
        <v>6</v>
      </c>
      <c r="J726" s="20" t="s">
        <v>5</v>
      </c>
      <c r="K726" s="20" t="s">
        <v>26</v>
      </c>
      <c r="L726" s="20" t="s">
        <v>27</v>
      </c>
      <c r="M726" s="23" t="s">
        <v>27</v>
      </c>
      <c r="N726" s="23" t="s">
        <v>7</v>
      </c>
      <c r="O726" s="23" t="s">
        <v>26</v>
      </c>
      <c r="P726" s="24">
        <v>10.5</v>
      </c>
      <c r="Q726" s="24">
        <v>18.7</v>
      </c>
      <c r="R726" s="24">
        <v>21.5</v>
      </c>
      <c r="S726" s="24">
        <v>197.52</v>
      </c>
      <c r="T726" s="24">
        <v>1.78</v>
      </c>
      <c r="U726" s="24">
        <v>1080</v>
      </c>
      <c r="V726" s="24">
        <v>1920</v>
      </c>
      <c r="W726" s="24">
        <v>2.0739999999999998</v>
      </c>
      <c r="X726" s="23" t="s">
        <v>47</v>
      </c>
      <c r="Y726" s="23" t="s">
        <v>47</v>
      </c>
      <c r="Z726" s="24">
        <v>10498</v>
      </c>
      <c r="AA726" s="24">
        <v>60</v>
      </c>
      <c r="AB726" s="24">
        <v>170</v>
      </c>
      <c r="AC726" s="24">
        <v>160</v>
      </c>
      <c r="AD726" s="23" t="s">
        <v>28</v>
      </c>
      <c r="AE726" s="23" t="s">
        <v>23</v>
      </c>
      <c r="AF726" s="23" t="s">
        <v>11</v>
      </c>
      <c r="AG726" s="23"/>
      <c r="AH726" s="23"/>
      <c r="AI726" s="23" t="s">
        <v>12</v>
      </c>
      <c r="AJ726" s="23" t="s">
        <v>11</v>
      </c>
      <c r="AK726" s="23" t="s">
        <v>23</v>
      </c>
      <c r="AL726" s="23" t="s">
        <v>129</v>
      </c>
      <c r="AM726" s="23" t="s">
        <v>615</v>
      </c>
      <c r="AN726" s="23" t="s">
        <v>14</v>
      </c>
      <c r="AO726" s="23" t="s">
        <v>26</v>
      </c>
      <c r="AP726" s="23" t="s">
        <v>36</v>
      </c>
      <c r="AQ726" s="23" t="s">
        <v>26</v>
      </c>
      <c r="AR726" s="23"/>
      <c r="AS726" s="23" t="s">
        <v>129</v>
      </c>
      <c r="AT726" s="23" t="s">
        <v>615</v>
      </c>
      <c r="AU726" s="23" t="s">
        <v>14</v>
      </c>
      <c r="AV726" s="25" t="s">
        <v>26</v>
      </c>
      <c r="AW726" s="25" t="s">
        <v>26</v>
      </c>
      <c r="AX726" s="26">
        <v>21.5</v>
      </c>
      <c r="AY726" s="26">
        <v>197.52</v>
      </c>
      <c r="AZ726" s="25" t="s">
        <v>14</v>
      </c>
      <c r="BA726" s="25" t="s">
        <v>14</v>
      </c>
      <c r="BB726" s="23" t="s">
        <v>26</v>
      </c>
      <c r="BC726" s="23" t="s">
        <v>15</v>
      </c>
      <c r="BD726" s="23" t="s">
        <v>26</v>
      </c>
      <c r="BE726" s="23" t="s">
        <v>11</v>
      </c>
      <c r="BF726" s="23" t="s">
        <v>452</v>
      </c>
      <c r="BG726" s="23" t="s">
        <v>11</v>
      </c>
      <c r="BH726" s="23" t="s">
        <v>17</v>
      </c>
      <c r="BI726" s="23" t="s">
        <v>26</v>
      </c>
      <c r="BJ726" s="23"/>
      <c r="BK726" s="23" t="s">
        <v>11</v>
      </c>
      <c r="BL726" s="23" t="s">
        <v>11</v>
      </c>
      <c r="BM726" s="23" t="s">
        <v>11</v>
      </c>
      <c r="BN726" s="23"/>
      <c r="BO726" s="24">
        <v>9.3000000000000007</v>
      </c>
      <c r="BP726" s="24">
        <v>255.9</v>
      </c>
      <c r="BQ726" s="24">
        <v>250</v>
      </c>
      <c r="BR726" s="24">
        <v>247.9</v>
      </c>
      <c r="BS726" s="24">
        <v>200.7</v>
      </c>
      <c r="BT726" s="23"/>
      <c r="BU726" s="23"/>
      <c r="BV726" s="24">
        <v>18.86</v>
      </c>
      <c r="BW726" s="24">
        <v>0.26</v>
      </c>
      <c r="BX726" s="23"/>
      <c r="BY726" s="24">
        <v>0.23</v>
      </c>
      <c r="BZ726" s="27">
        <v>0.26</v>
      </c>
      <c r="CA726" s="27">
        <v>0.23</v>
      </c>
      <c r="CB726" s="25"/>
      <c r="CC726" s="25"/>
      <c r="CD726" s="28">
        <v>18.82</v>
      </c>
      <c r="CE726" s="28">
        <v>0.33</v>
      </c>
      <c r="CF726" s="25"/>
      <c r="CG726" s="28">
        <v>0.31</v>
      </c>
      <c r="CH726" s="28">
        <v>21.1</v>
      </c>
      <c r="CI726" s="28">
        <v>0.5</v>
      </c>
      <c r="CJ726" s="28">
        <v>0.5</v>
      </c>
      <c r="CK726" s="28">
        <v>0</v>
      </c>
      <c r="CL726" s="28">
        <v>0</v>
      </c>
      <c r="CM726" s="28">
        <v>0.5</v>
      </c>
      <c r="CN726" s="25"/>
      <c r="CO726" s="28">
        <v>0</v>
      </c>
      <c r="CP726" s="30" t="s">
        <v>5</v>
      </c>
      <c r="CQ726" s="8">
        <f t="shared" si="122"/>
        <v>10500.202511138112</v>
      </c>
      <c r="CR726" s="8">
        <f t="shared" si="123"/>
        <v>22</v>
      </c>
      <c r="CS726" s="8">
        <f t="shared" si="124"/>
        <v>2.5</v>
      </c>
      <c r="CT726" s="8">
        <f t="shared" si="125"/>
        <v>30</v>
      </c>
      <c r="CU726" s="8">
        <f t="shared" si="126"/>
        <v>200</v>
      </c>
      <c r="CV726" s="10">
        <f t="shared" si="127"/>
        <v>50545.368000000002</v>
      </c>
      <c r="CW726" s="10">
        <f t="shared" si="130"/>
        <v>50.545368000000003</v>
      </c>
      <c r="CX726" s="8" t="str">
        <f t="shared" si="128"/>
        <v>No</v>
      </c>
      <c r="CY726" s="30" t="s">
        <v>11</v>
      </c>
      <c r="CZ726" s="30" t="s">
        <v>11</v>
      </c>
      <c r="DA726" s="31" t="s">
        <v>11</v>
      </c>
      <c r="DB726" s="31" t="s">
        <v>11</v>
      </c>
      <c r="DC726" s="8" t="str">
        <f t="shared" si="129"/>
        <v>No</v>
      </c>
      <c r="DD726" s="8" t="s">
        <v>11</v>
      </c>
      <c r="DE726" s="30" t="s">
        <v>11</v>
      </c>
      <c r="DF726" s="10">
        <f t="shared" si="131"/>
        <v>59.305199999999992</v>
      </c>
      <c r="DG726" s="9">
        <f>IF(S726&lt;Monitors!$H$4,(S726*Monitors!$I$4)+Monitors!$J$4,IF(S726&lt;Monitors!$H$5,(S726*Monitors!$I$5)+Monitors!$J$5,IF(S726&lt;Monitors!$H$6,(S726*Monitors!$I$6)+Monitors!$J$6,IF(S726&lt;Monitors!$H$7,(Monitors!$I$7*S726)+Monitors!$J$7,IF(S726&lt;Monitors!$H$8,(S726*Monitors!$I$8)+Monitors!$J$8,IF(S726&lt;Monitors!$H$9,(S726*Monitors!$I$9)+Monitors!$J$9,IF(S726&lt;Monitors!$H$10,(S726*Monitors!$I$10)+Monitors!$J$10,IF(S726&lt;Monitors!$H$11,(S726*Monitors!$I$11)+Monitors!$J$11,Monitors!$J$12))))))))</f>
        <v>37.875999999999998</v>
      </c>
      <c r="DH726" s="10">
        <f>$DF726-(Monitors!$B$4*'All Data'!$W726)</f>
        <v>46.591579999999993</v>
      </c>
      <c r="DI726" s="10">
        <f>IF($CX726="Yes",DH726-(Monitors!$E$4*(DG726+(Monitors!$B$4*'All Data'!$W726))),'All Data'!DH726)</f>
        <v>46.591579999999993</v>
      </c>
      <c r="DJ726" s="10">
        <f>IF(DD726="Yes",'All Data'!DI726-(DG726*Monitors!$C$4),'All Data'!DI726)</f>
        <v>46.591579999999993</v>
      </c>
      <c r="DK726" s="10">
        <f>IF($DE726="Yes",DJ726-(DG726*Monitors!$D$4),'All Data'!DJ726)</f>
        <v>46.591579999999993</v>
      </c>
      <c r="DL726" s="10">
        <f>IF($CZ726="Yes",DK726-Monitors!$C$7,'All Data'!DK726)</f>
        <v>46.591579999999993</v>
      </c>
      <c r="DM726" s="10">
        <f>IF($DA726="Yes",DL726-Monitors!$D$7,'All Data'!DL726)</f>
        <v>46.591579999999993</v>
      </c>
      <c r="DN726" s="10">
        <f>IF(DB726="Yes",DM726-((DG726+(W726*Monitors!$B$4))*Monitors!$F$4),'All Data'!DM726)</f>
        <v>46.591579999999993</v>
      </c>
      <c r="DO726" s="8" t="str">
        <f t="shared" si="132"/>
        <v>No</v>
      </c>
      <c r="DP726" s="10">
        <v>2.0218147200000001</v>
      </c>
      <c r="DQ726" s="10">
        <v>16.838185279999998</v>
      </c>
      <c r="DR726" s="10">
        <v>16.838185279999998</v>
      </c>
      <c r="DS726" s="9">
        <v>18.804145421971299</v>
      </c>
      <c r="DT726" s="9" t="s">
        <v>23</v>
      </c>
      <c r="DU726" s="14">
        <v>0</v>
      </c>
    </row>
    <row r="727" spans="1:125" ht="18" customHeight="1">
      <c r="A727" s="29">
        <v>726</v>
      </c>
      <c r="B727" s="29">
        <v>47</v>
      </c>
      <c r="C727" s="29">
        <v>213</v>
      </c>
      <c r="D727" s="21">
        <v>41333</v>
      </c>
      <c r="E727" s="21">
        <v>41323</v>
      </c>
      <c r="F727" s="21">
        <v>41330</v>
      </c>
      <c r="G727" s="20" t="s">
        <v>4</v>
      </c>
      <c r="H727" s="20" t="s">
        <v>26</v>
      </c>
      <c r="I727" s="22">
        <v>6</v>
      </c>
      <c r="J727" s="20" t="s">
        <v>5</v>
      </c>
      <c r="K727" s="20" t="s">
        <v>26</v>
      </c>
      <c r="L727" s="20" t="s">
        <v>27</v>
      </c>
      <c r="M727" s="23" t="s">
        <v>27</v>
      </c>
      <c r="N727" s="23" t="s">
        <v>7</v>
      </c>
      <c r="O727" s="23" t="s">
        <v>26</v>
      </c>
      <c r="P727" s="24">
        <v>11.8</v>
      </c>
      <c r="Q727" s="24">
        <v>20.9</v>
      </c>
      <c r="R727" s="24">
        <v>24</v>
      </c>
      <c r="S727" s="24">
        <v>246.43</v>
      </c>
      <c r="T727" s="24">
        <v>1.78</v>
      </c>
      <c r="U727" s="24">
        <v>1080</v>
      </c>
      <c r="V727" s="24">
        <v>1092</v>
      </c>
      <c r="W727" s="24">
        <v>2.0739999999999998</v>
      </c>
      <c r="X727" s="23" t="s">
        <v>47</v>
      </c>
      <c r="Y727" s="23" t="s">
        <v>980</v>
      </c>
      <c r="Z727" s="24">
        <v>6679</v>
      </c>
      <c r="AA727" s="24">
        <v>60</v>
      </c>
      <c r="AB727" s="24">
        <v>170</v>
      </c>
      <c r="AC727" s="24">
        <v>160</v>
      </c>
      <c r="AD727" s="23" t="s">
        <v>300</v>
      </c>
      <c r="AE727" s="23" t="s">
        <v>23</v>
      </c>
      <c r="AF727" s="23" t="s">
        <v>11</v>
      </c>
      <c r="AG727" s="23" t="s">
        <v>26</v>
      </c>
      <c r="AH727" s="23" t="s">
        <v>26</v>
      </c>
      <c r="AI727" s="23" t="s">
        <v>12</v>
      </c>
      <c r="AJ727" s="23" t="s">
        <v>23</v>
      </c>
      <c r="AK727" s="23" t="s">
        <v>23</v>
      </c>
      <c r="AL727" s="23" t="s">
        <v>51</v>
      </c>
      <c r="AM727" s="23" t="s">
        <v>14</v>
      </c>
      <c r="AN727" s="23" t="s">
        <v>14</v>
      </c>
      <c r="AO727" s="23" t="s">
        <v>14</v>
      </c>
      <c r="AP727" s="23" t="s">
        <v>36</v>
      </c>
      <c r="AQ727" s="23" t="s">
        <v>14</v>
      </c>
      <c r="AR727" s="23"/>
      <c r="AS727" s="23" t="s">
        <v>51</v>
      </c>
      <c r="AT727" s="23" t="s">
        <v>14</v>
      </c>
      <c r="AU727" s="23" t="s">
        <v>14</v>
      </c>
      <c r="AV727" s="25" t="s">
        <v>14</v>
      </c>
      <c r="AW727" s="25" t="s">
        <v>14</v>
      </c>
      <c r="AX727" s="26">
        <v>24</v>
      </c>
      <c r="AY727" s="26">
        <v>246.43</v>
      </c>
      <c r="AZ727" s="25" t="s">
        <v>14</v>
      </c>
      <c r="BA727" s="25" t="s">
        <v>14</v>
      </c>
      <c r="BB727" s="23" t="s">
        <v>14</v>
      </c>
      <c r="BC727" s="23" t="s">
        <v>15</v>
      </c>
      <c r="BD727" s="23" t="s">
        <v>14</v>
      </c>
      <c r="BE727" s="23" t="s">
        <v>11</v>
      </c>
      <c r="BF727" s="23" t="s">
        <v>344</v>
      </c>
      <c r="BG727" s="23" t="s">
        <v>11</v>
      </c>
      <c r="BH727" s="23" t="s">
        <v>17</v>
      </c>
      <c r="BI727" s="23" t="s">
        <v>14</v>
      </c>
      <c r="BJ727" s="23"/>
      <c r="BK727" s="23" t="s">
        <v>11</v>
      </c>
      <c r="BL727" s="23" t="s">
        <v>11</v>
      </c>
      <c r="BM727" s="23" t="s">
        <v>11</v>
      </c>
      <c r="BN727" s="23"/>
      <c r="BO727" s="24">
        <v>32.5</v>
      </c>
      <c r="BP727" s="24">
        <v>310.3</v>
      </c>
      <c r="BQ727" s="24">
        <v>250</v>
      </c>
      <c r="BR727" s="23"/>
      <c r="BS727" s="24">
        <v>200</v>
      </c>
      <c r="BT727" s="23"/>
      <c r="BU727" s="23"/>
      <c r="BV727" s="24">
        <v>18.87</v>
      </c>
      <c r="BW727" s="24">
        <v>0.28999999999999998</v>
      </c>
      <c r="BX727" s="23"/>
      <c r="BY727" s="24">
        <v>0.21</v>
      </c>
      <c r="BZ727" s="27">
        <v>0.28999999999999998</v>
      </c>
      <c r="CA727" s="27">
        <v>0.21</v>
      </c>
      <c r="CB727" s="25"/>
      <c r="CC727" s="25"/>
      <c r="CD727" s="28">
        <v>18.809999999999999</v>
      </c>
      <c r="CE727" s="28">
        <v>0.31</v>
      </c>
      <c r="CF727" s="25"/>
      <c r="CG727" s="28">
        <v>0.23</v>
      </c>
      <c r="CH727" s="28">
        <v>23.24</v>
      </c>
      <c r="CI727" s="28">
        <v>0.5</v>
      </c>
      <c r="CJ727" s="28">
        <v>0.5</v>
      </c>
      <c r="CK727" s="28">
        <v>0</v>
      </c>
      <c r="CL727" s="28">
        <v>0</v>
      </c>
      <c r="CM727" s="28">
        <v>0.5</v>
      </c>
      <c r="CN727" s="25"/>
      <c r="CO727" s="28">
        <v>0</v>
      </c>
      <c r="CP727" s="30" t="s">
        <v>5</v>
      </c>
      <c r="CQ727" s="8">
        <f t="shared" si="122"/>
        <v>8416.183094590755</v>
      </c>
      <c r="CR727" s="8">
        <f t="shared" si="123"/>
        <v>26</v>
      </c>
      <c r="CS727" s="8">
        <f t="shared" si="124"/>
        <v>2.5</v>
      </c>
      <c r="CT727" s="8">
        <f t="shared" si="125"/>
        <v>30</v>
      </c>
      <c r="CU727" s="8">
        <f t="shared" si="126"/>
        <v>300</v>
      </c>
      <c r="CV727" s="10">
        <f t="shared" si="127"/>
        <v>76467.229000000007</v>
      </c>
      <c r="CW727" s="10">
        <f t="shared" si="130"/>
        <v>76.467229000000003</v>
      </c>
      <c r="CX727" s="8" t="str">
        <f t="shared" si="128"/>
        <v>No</v>
      </c>
      <c r="CY727" s="30" t="s">
        <v>11</v>
      </c>
      <c r="CZ727" s="30" t="s">
        <v>11</v>
      </c>
      <c r="DA727" s="31" t="s">
        <v>11</v>
      </c>
      <c r="DB727" s="31" t="s">
        <v>11</v>
      </c>
      <c r="DC727" s="8" t="str">
        <f t="shared" si="129"/>
        <v>No</v>
      </c>
      <c r="DD727" s="8" t="s">
        <v>11</v>
      </c>
      <c r="DE727" s="30" t="s">
        <v>11</v>
      </c>
      <c r="DF727" s="10">
        <f t="shared" si="131"/>
        <v>59.506680000000003</v>
      </c>
      <c r="DG727" s="9">
        <f>IF(S727&lt;Monitors!$H$4,(S727*Monitors!$I$4)+Monitors!$J$4,IF(S727&lt;Monitors!$H$5,(S727*Monitors!$I$5)+Monitors!$J$5,IF(S727&lt;Monitors!$H$6,(S727*Monitors!$I$6)+Monitors!$J$6,IF(S727&lt;Monitors!$H$7,(Monitors!$I$7*S727)+Monitors!$J$7,IF(S727&lt;Monitors!$H$8,(S727*Monitors!$I$8)+Monitors!$J$8,IF(S727&lt;Monitors!$H$9,(S727*Monitors!$I$9)+Monitors!$J$9,IF(S727&lt;Monitors!$H$10,(S727*Monitors!$I$10)+Monitors!$J$10,IF(S727&lt;Monitors!$H$11,(S727*Monitors!$I$11)+Monitors!$J$11,Monitors!$J$12))))))))</f>
        <v>42.286000000000001</v>
      </c>
      <c r="DH727" s="10">
        <f>$DF727-(Monitors!$B$4*'All Data'!$W727)</f>
        <v>46.793060000000004</v>
      </c>
      <c r="DI727" s="10">
        <f>IF($CX727="Yes",DH727-(Monitors!$E$4*(DG727+(Monitors!$B$4*'All Data'!$W727))),'All Data'!DH727)</f>
        <v>46.793060000000004</v>
      </c>
      <c r="DJ727" s="10">
        <f>IF(DD727="Yes",'All Data'!DI727-(DG727*Monitors!$C$4),'All Data'!DI727)</f>
        <v>46.793060000000004</v>
      </c>
      <c r="DK727" s="10">
        <f>IF($DE727="Yes",DJ727-(DG727*Monitors!$D$4),'All Data'!DJ727)</f>
        <v>46.793060000000004</v>
      </c>
      <c r="DL727" s="10">
        <f>IF($CZ727="Yes",DK727-Monitors!$C$7,'All Data'!DK727)</f>
        <v>46.793060000000004</v>
      </c>
      <c r="DM727" s="10">
        <f>IF($DA727="Yes",DL727-Monitors!$D$7,'All Data'!DL727)</f>
        <v>46.793060000000004</v>
      </c>
      <c r="DN727" s="10">
        <f>IF(DB727="Yes",DM727-((DG727+(W727*Monitors!$B$4))*Monitors!$F$4),'All Data'!DM727)</f>
        <v>46.793060000000004</v>
      </c>
      <c r="DO727" s="8" t="str">
        <f t="shared" si="132"/>
        <v>No</v>
      </c>
      <c r="DP727" s="10">
        <v>3.0586891600000006</v>
      </c>
      <c r="DQ727" s="10">
        <v>15.811310840000001</v>
      </c>
      <c r="DR727" s="10">
        <v>15.811310840000001</v>
      </c>
      <c r="DS727" s="9">
        <v>23.38484821477175</v>
      </c>
      <c r="DT727" s="9" t="s">
        <v>23</v>
      </c>
      <c r="DU727" s="14">
        <v>0</v>
      </c>
    </row>
    <row r="728" spans="1:125" ht="18" customHeight="1">
      <c r="A728" s="29">
        <v>727</v>
      </c>
      <c r="B728" s="29">
        <v>4</v>
      </c>
      <c r="C728" s="29">
        <v>967</v>
      </c>
      <c r="D728" s="21">
        <v>41440</v>
      </c>
      <c r="E728" s="21">
        <v>41396</v>
      </c>
      <c r="F728" s="21">
        <v>41401</v>
      </c>
      <c r="G728" s="20" t="s">
        <v>4</v>
      </c>
      <c r="H728" s="20"/>
      <c r="I728" s="22">
        <v>6</v>
      </c>
      <c r="J728" s="20" t="s">
        <v>5</v>
      </c>
      <c r="K728" s="20"/>
      <c r="L728" s="20" t="s">
        <v>49</v>
      </c>
      <c r="M728" s="23"/>
      <c r="N728" s="23" t="s">
        <v>7</v>
      </c>
      <c r="O728" s="23"/>
      <c r="P728" s="24">
        <v>105</v>
      </c>
      <c r="Q728" s="24">
        <v>187</v>
      </c>
      <c r="R728" s="24">
        <v>21.5</v>
      </c>
      <c r="S728" s="24">
        <v>198</v>
      </c>
      <c r="T728" s="24">
        <v>1.78</v>
      </c>
      <c r="U728" s="24">
        <v>1080</v>
      </c>
      <c r="V728" s="24">
        <v>1920</v>
      </c>
      <c r="W728" s="24">
        <v>2.0739999999999998</v>
      </c>
      <c r="X728" s="23" t="s">
        <v>47</v>
      </c>
      <c r="Y728" s="23" t="s">
        <v>47</v>
      </c>
      <c r="Z728" s="24">
        <v>10493</v>
      </c>
      <c r="AA728" s="24">
        <v>60</v>
      </c>
      <c r="AB728" s="24">
        <v>178</v>
      </c>
      <c r="AC728" s="24">
        <v>178</v>
      </c>
      <c r="AD728" s="23" t="s">
        <v>10</v>
      </c>
      <c r="AE728" s="23" t="s">
        <v>11</v>
      </c>
      <c r="AF728" s="23" t="s">
        <v>11</v>
      </c>
      <c r="AG728" s="23"/>
      <c r="AH728" s="23"/>
      <c r="AI728" s="23" t="s">
        <v>12</v>
      </c>
      <c r="AJ728" s="23" t="s">
        <v>11</v>
      </c>
      <c r="AK728" s="23" t="s">
        <v>11</v>
      </c>
      <c r="AL728" s="23" t="s">
        <v>53</v>
      </c>
      <c r="AM728" s="23"/>
      <c r="AN728" s="23" t="s">
        <v>72</v>
      </c>
      <c r="AO728" s="23"/>
      <c r="AP728" s="23" t="s">
        <v>14</v>
      </c>
      <c r="AQ728" s="23"/>
      <c r="AR728" s="23"/>
      <c r="AS728" s="23" t="s">
        <v>53</v>
      </c>
      <c r="AT728" s="23"/>
      <c r="AU728" s="23" t="s">
        <v>83</v>
      </c>
      <c r="AV728" s="25"/>
      <c r="AW728" s="25"/>
      <c r="AX728" s="26">
        <v>21.5</v>
      </c>
      <c r="AY728" s="26">
        <v>198</v>
      </c>
      <c r="AZ728" s="25" t="s">
        <v>72</v>
      </c>
      <c r="BA728" s="25" t="s">
        <v>83</v>
      </c>
      <c r="BB728" s="23"/>
      <c r="BC728" s="23" t="s">
        <v>15</v>
      </c>
      <c r="BD728" s="23"/>
      <c r="BE728" s="23" t="s">
        <v>11</v>
      </c>
      <c r="BF728" s="23" t="s">
        <v>338</v>
      </c>
      <c r="BG728" s="23" t="s">
        <v>11</v>
      </c>
      <c r="BH728" s="23" t="s">
        <v>17</v>
      </c>
      <c r="BI728" s="23"/>
      <c r="BJ728" s="23" t="s">
        <v>272</v>
      </c>
      <c r="BK728" s="23" t="s">
        <v>23</v>
      </c>
      <c r="BL728" s="23" t="s">
        <v>11</v>
      </c>
      <c r="BM728" s="23"/>
      <c r="BN728" s="23"/>
      <c r="BO728" s="24">
        <v>16.3</v>
      </c>
      <c r="BP728" s="24">
        <v>255.7</v>
      </c>
      <c r="BQ728" s="24">
        <v>300</v>
      </c>
      <c r="BR728" s="24">
        <v>224.8</v>
      </c>
      <c r="BS728" s="24">
        <v>201.6</v>
      </c>
      <c r="BT728" s="23"/>
      <c r="BU728" s="23"/>
      <c r="BV728" s="24">
        <v>18.87</v>
      </c>
      <c r="BW728" s="24">
        <v>0.22</v>
      </c>
      <c r="BX728" s="23"/>
      <c r="BY728" s="24">
        <v>0.12</v>
      </c>
      <c r="BZ728" s="27">
        <v>0.22</v>
      </c>
      <c r="CA728" s="27">
        <v>0.12</v>
      </c>
      <c r="CB728" s="25"/>
      <c r="CC728" s="25"/>
      <c r="CD728" s="28">
        <v>18.739999999999998</v>
      </c>
      <c r="CE728" s="28">
        <v>0.23</v>
      </c>
      <c r="CF728" s="25"/>
      <c r="CG728" s="28">
        <v>0.14000000000000001</v>
      </c>
      <c r="CH728" s="28">
        <v>21.1</v>
      </c>
      <c r="CI728" s="28">
        <v>1</v>
      </c>
      <c r="CJ728" s="28">
        <v>0.5</v>
      </c>
      <c r="CK728" s="25"/>
      <c r="CL728" s="25"/>
      <c r="CM728" s="28">
        <v>0.5</v>
      </c>
      <c r="CN728" s="25"/>
      <c r="CO728" s="28">
        <v>0</v>
      </c>
      <c r="CP728" s="30" t="s">
        <v>5</v>
      </c>
      <c r="CQ728" s="8">
        <f t="shared" si="122"/>
        <v>10474.747474747473</v>
      </c>
      <c r="CR728" s="8">
        <f t="shared" si="123"/>
        <v>22</v>
      </c>
      <c r="CS728" s="8">
        <f t="shared" si="124"/>
        <v>2.5</v>
      </c>
      <c r="CT728" s="8">
        <f t="shared" si="125"/>
        <v>30</v>
      </c>
      <c r="CU728" s="8">
        <f t="shared" si="126"/>
        <v>200</v>
      </c>
      <c r="CV728" s="10">
        <f t="shared" si="127"/>
        <v>50628.6</v>
      </c>
      <c r="CW728" s="10">
        <f t="shared" si="130"/>
        <v>50.628599999999999</v>
      </c>
      <c r="CX728" s="8" t="str">
        <f t="shared" si="128"/>
        <v>No</v>
      </c>
      <c r="CY728" s="30" t="s">
        <v>11</v>
      </c>
      <c r="CZ728" s="30" t="s">
        <v>11</v>
      </c>
      <c r="DA728" s="31" t="s">
        <v>11</v>
      </c>
      <c r="DB728" s="31" t="s">
        <v>11</v>
      </c>
      <c r="DC728" s="8" t="str">
        <f t="shared" si="129"/>
        <v>No</v>
      </c>
      <c r="DD728" s="8" t="s">
        <v>11</v>
      </c>
      <c r="DE728" s="30" t="s">
        <v>11</v>
      </c>
      <c r="DF728" s="10">
        <f t="shared" si="131"/>
        <v>59.1081</v>
      </c>
      <c r="DG728" s="9">
        <f>IF(S728&lt;Monitors!$H$4,(S728*Monitors!$I$4)+Monitors!$J$4,IF(S728&lt;Monitors!$H$5,(S728*Monitors!$I$5)+Monitors!$J$5,IF(S728&lt;Monitors!$H$6,(S728*Monitors!$I$6)+Monitors!$J$6,IF(S728&lt;Monitors!$H$7,(Monitors!$I$7*S728)+Monitors!$J$7,IF(S728&lt;Monitors!$H$8,(S728*Monitors!$I$8)+Monitors!$J$8,IF(S728&lt;Monitors!$H$9,(S728*Monitors!$I$9)+Monitors!$J$9,IF(S728&lt;Monitors!$H$10,(S728*Monitors!$I$10)+Monitors!$J$10,IF(S728&lt;Monitors!$H$11,(S728*Monitors!$I$11)+Monitors!$J$11,Monitors!$J$12))))))))</f>
        <v>37.9</v>
      </c>
      <c r="DH728" s="10">
        <f>$DF728-(Monitors!$B$4*'All Data'!$W728)</f>
        <v>46.394480000000001</v>
      </c>
      <c r="DI728" s="10">
        <f>IF($CX728="Yes",DH728-(Monitors!$E$4*(DG728+(Monitors!$B$4*'All Data'!$W728))),'All Data'!DH728)</f>
        <v>46.394480000000001</v>
      </c>
      <c r="DJ728" s="10">
        <f>IF(DD728="Yes",'All Data'!DI728-(DG728*Monitors!$C$4),'All Data'!DI728)</f>
        <v>46.394480000000001</v>
      </c>
      <c r="DK728" s="10">
        <f>IF($DE728="Yes",DJ728-(DG728*Monitors!$D$4),'All Data'!DJ728)</f>
        <v>46.394480000000001</v>
      </c>
      <c r="DL728" s="10">
        <f>IF($CZ728="Yes",DK728-Monitors!$C$7,'All Data'!DK728)</f>
        <v>46.394480000000001</v>
      </c>
      <c r="DM728" s="10">
        <f>IF($DA728="Yes",DL728-Monitors!$D$7,'All Data'!DL728)</f>
        <v>46.394480000000001</v>
      </c>
      <c r="DN728" s="10">
        <f>IF(DB728="Yes",DM728-((DG728+(W728*Monitors!$B$4))*Monitors!$F$4),'All Data'!DM728)</f>
        <v>46.394480000000001</v>
      </c>
      <c r="DO728" s="8" t="str">
        <f t="shared" si="132"/>
        <v>No</v>
      </c>
      <c r="DP728" s="10">
        <v>2.0251440000000001</v>
      </c>
      <c r="DQ728" s="10">
        <v>16.844856</v>
      </c>
      <c r="DR728" s="10">
        <v>16.844856</v>
      </c>
      <c r="DS728" s="9">
        <v>18.849310517355313</v>
      </c>
      <c r="DT728" s="9" t="s">
        <v>23</v>
      </c>
      <c r="DU728" s="14">
        <v>0</v>
      </c>
    </row>
    <row r="729" spans="1:125" ht="18" customHeight="1">
      <c r="A729" s="29">
        <v>728</v>
      </c>
      <c r="B729" s="29">
        <v>13</v>
      </c>
      <c r="C729" s="29">
        <v>269</v>
      </c>
      <c r="D729" s="21">
        <v>41306</v>
      </c>
      <c r="E729" s="21">
        <v>41270</v>
      </c>
      <c r="F729" s="21">
        <v>41344</v>
      </c>
      <c r="G729" s="20"/>
      <c r="H729" s="20" t="s">
        <v>625</v>
      </c>
      <c r="I729" s="22">
        <v>6</v>
      </c>
      <c r="J729" s="20" t="s">
        <v>5</v>
      </c>
      <c r="K729" s="20" t="s">
        <v>26</v>
      </c>
      <c r="L729" s="20" t="s">
        <v>27</v>
      </c>
      <c r="M729" s="23" t="s">
        <v>27</v>
      </c>
      <c r="N729" s="23" t="s">
        <v>7</v>
      </c>
      <c r="O729" s="23" t="s">
        <v>26</v>
      </c>
      <c r="P729" s="24">
        <v>11.5</v>
      </c>
      <c r="Q729" s="24">
        <v>20.5</v>
      </c>
      <c r="R729" s="24">
        <v>23.6</v>
      </c>
      <c r="S729" s="24">
        <v>236.8</v>
      </c>
      <c r="T729" s="24">
        <v>1.78</v>
      </c>
      <c r="U729" s="24">
        <v>1080</v>
      </c>
      <c r="V729" s="24">
        <v>1920</v>
      </c>
      <c r="W729" s="24">
        <v>2.0739999999999998</v>
      </c>
      <c r="X729" s="23" t="s">
        <v>47</v>
      </c>
      <c r="Y729" s="23" t="s">
        <v>47</v>
      </c>
      <c r="Z729" s="24">
        <v>8796</v>
      </c>
      <c r="AA729" s="24">
        <v>60</v>
      </c>
      <c r="AB729" s="24">
        <v>170</v>
      </c>
      <c r="AC729" s="24">
        <v>160</v>
      </c>
      <c r="AD729" s="23" t="s">
        <v>400</v>
      </c>
      <c r="AE729" s="23" t="s">
        <v>23</v>
      </c>
      <c r="AF729" s="23" t="s">
        <v>11</v>
      </c>
      <c r="AG729" s="23" t="s">
        <v>26</v>
      </c>
      <c r="AH729" s="23" t="s">
        <v>26</v>
      </c>
      <c r="AI729" s="23" t="s">
        <v>12</v>
      </c>
      <c r="AJ729" s="23" t="s">
        <v>11</v>
      </c>
      <c r="AK729" s="23" t="s">
        <v>23</v>
      </c>
      <c r="AL729" s="23" t="s">
        <v>13</v>
      </c>
      <c r="AM729" s="23" t="s">
        <v>14</v>
      </c>
      <c r="AN729" s="23" t="s">
        <v>14</v>
      </c>
      <c r="AO729" s="23" t="s">
        <v>14</v>
      </c>
      <c r="AP729" s="23" t="s">
        <v>14</v>
      </c>
      <c r="AQ729" s="23" t="s">
        <v>14</v>
      </c>
      <c r="AR729" s="23"/>
      <c r="AS729" s="23" t="s">
        <v>13</v>
      </c>
      <c r="AT729" s="23" t="s">
        <v>14</v>
      </c>
      <c r="AU729" s="23" t="s">
        <v>14</v>
      </c>
      <c r="AV729" s="25" t="s">
        <v>14</v>
      </c>
      <c r="AW729" s="25" t="s">
        <v>14</v>
      </c>
      <c r="AX729" s="26">
        <v>23.6</v>
      </c>
      <c r="AY729" s="26">
        <v>236.8</v>
      </c>
      <c r="AZ729" s="25" t="s">
        <v>14</v>
      </c>
      <c r="BA729" s="25" t="s">
        <v>14</v>
      </c>
      <c r="BB729" s="23" t="s">
        <v>14</v>
      </c>
      <c r="BC729" s="23" t="s">
        <v>15</v>
      </c>
      <c r="BD729" s="23" t="s">
        <v>26</v>
      </c>
      <c r="BE729" s="23" t="s">
        <v>11</v>
      </c>
      <c r="BF729" s="23" t="s">
        <v>626</v>
      </c>
      <c r="BG729" s="23" t="s">
        <v>11</v>
      </c>
      <c r="BH729" s="23" t="s">
        <v>17</v>
      </c>
      <c r="BI729" s="23" t="s">
        <v>14</v>
      </c>
      <c r="BJ729" s="23"/>
      <c r="BK729" s="23" t="s">
        <v>11</v>
      </c>
      <c r="BL729" s="23" t="s">
        <v>11</v>
      </c>
      <c r="BM729" s="23" t="s">
        <v>11</v>
      </c>
      <c r="BN729" s="23"/>
      <c r="BO729" s="24">
        <v>0.3</v>
      </c>
      <c r="BP729" s="24">
        <v>279</v>
      </c>
      <c r="BQ729" s="24">
        <v>279</v>
      </c>
      <c r="BR729" s="24">
        <v>215</v>
      </c>
      <c r="BS729" s="24">
        <v>200</v>
      </c>
      <c r="BT729" s="23"/>
      <c r="BU729" s="23"/>
      <c r="BV729" s="24">
        <v>18.899999999999999</v>
      </c>
      <c r="BW729" s="24">
        <v>0.38</v>
      </c>
      <c r="BX729" s="23"/>
      <c r="BY729" s="24">
        <v>0.3</v>
      </c>
      <c r="BZ729" s="27">
        <v>0.38</v>
      </c>
      <c r="CA729" s="27">
        <v>0.3</v>
      </c>
      <c r="CB729" s="25"/>
      <c r="CC729" s="25"/>
      <c r="CD729" s="28">
        <v>19</v>
      </c>
      <c r="CE729" s="28">
        <v>0.39</v>
      </c>
      <c r="CF729" s="25"/>
      <c r="CG729" s="28">
        <v>0.31</v>
      </c>
      <c r="CH729" s="28">
        <v>22.59</v>
      </c>
      <c r="CI729" s="28">
        <v>0.5</v>
      </c>
      <c r="CJ729" s="28">
        <v>0.5</v>
      </c>
      <c r="CK729" s="28">
        <v>0</v>
      </c>
      <c r="CL729" s="28">
        <v>0</v>
      </c>
      <c r="CM729" s="28">
        <v>0.5</v>
      </c>
      <c r="CN729" s="25"/>
      <c r="CO729" s="28">
        <v>0</v>
      </c>
      <c r="CP729" s="30" t="s">
        <v>5</v>
      </c>
      <c r="CQ729" s="8">
        <f t="shared" si="122"/>
        <v>8758.4459459459449</v>
      </c>
      <c r="CR729" s="8">
        <f t="shared" si="123"/>
        <v>24</v>
      </c>
      <c r="CS729" s="8">
        <f t="shared" si="124"/>
        <v>2.5</v>
      </c>
      <c r="CT729" s="8">
        <f t="shared" si="125"/>
        <v>30</v>
      </c>
      <c r="CU729" s="8">
        <f t="shared" si="126"/>
        <v>200</v>
      </c>
      <c r="CV729" s="10">
        <f t="shared" si="127"/>
        <v>66067.199999999997</v>
      </c>
      <c r="CW729" s="10">
        <f t="shared" si="130"/>
        <v>66.0672</v>
      </c>
      <c r="CX729" s="8" t="str">
        <f t="shared" si="128"/>
        <v>No</v>
      </c>
      <c r="CY729" s="30" t="s">
        <v>11</v>
      </c>
      <c r="CZ729" s="30" t="s">
        <v>11</v>
      </c>
      <c r="DA729" s="31" t="s">
        <v>11</v>
      </c>
      <c r="DB729" s="31" t="s">
        <v>11</v>
      </c>
      <c r="DC729" s="8" t="str">
        <f t="shared" si="129"/>
        <v>No</v>
      </c>
      <c r="DD729" s="8" t="s">
        <v>11</v>
      </c>
      <c r="DE729" s="30" t="s">
        <v>11</v>
      </c>
      <c r="DF729" s="10">
        <f t="shared" si="131"/>
        <v>60.111119999999993</v>
      </c>
      <c r="DG729" s="9">
        <f>IF(S729&lt;Monitors!$H$4,(S729*Monitors!$I$4)+Monitors!$J$4,IF(S729&lt;Monitors!$H$5,(S729*Monitors!$I$5)+Monitors!$J$5,IF(S729&lt;Monitors!$H$6,(S729*Monitors!$I$6)+Monitors!$J$6,IF(S729&lt;Monitors!$H$7,(Monitors!$I$7*S729)+Monitors!$J$7,IF(S729&lt;Monitors!$H$8,(S729*Monitors!$I$8)+Monitors!$J$8,IF(S729&lt;Monitors!$H$9,(S729*Monitors!$I$9)+Monitors!$J$9,IF(S729&lt;Monitors!$H$10,(S729*Monitors!$I$10)+Monitors!$J$10,IF(S729&lt;Monitors!$H$11,(S729*Monitors!$I$11)+Monitors!$J$11,Monitors!$J$12))))))))</f>
        <v>40.360000000000007</v>
      </c>
      <c r="DH729" s="10">
        <f>$DF729-(Monitors!$B$4*'All Data'!$W729)</f>
        <v>47.397499999999994</v>
      </c>
      <c r="DI729" s="10">
        <f>IF($CX729="Yes",DH729-(Monitors!$E$4*(DG729+(Monitors!$B$4*'All Data'!$W729))),'All Data'!DH729)</f>
        <v>47.397499999999994</v>
      </c>
      <c r="DJ729" s="10">
        <f>IF(DD729="Yes",'All Data'!DI729-(DG729*Monitors!$C$4),'All Data'!DI729)</f>
        <v>47.397499999999994</v>
      </c>
      <c r="DK729" s="10">
        <f>IF($DE729="Yes",DJ729-(DG729*Monitors!$D$4),'All Data'!DJ729)</f>
        <v>47.397499999999994</v>
      </c>
      <c r="DL729" s="10">
        <f>IF($CZ729="Yes",DK729-Monitors!$C$7,'All Data'!DK729)</f>
        <v>47.397499999999994</v>
      </c>
      <c r="DM729" s="10">
        <f>IF($DA729="Yes",DL729-Monitors!$D$7,'All Data'!DL729)</f>
        <v>47.397499999999994</v>
      </c>
      <c r="DN729" s="10">
        <f>IF(DB729="Yes",DM729-((DG729+(W729*Monitors!$B$4))*Monitors!$F$4),'All Data'!DM729)</f>
        <v>47.397499999999994</v>
      </c>
      <c r="DO729" s="8" t="str">
        <f t="shared" si="132"/>
        <v>No</v>
      </c>
      <c r="DP729" s="10">
        <v>2.6426880000000001</v>
      </c>
      <c r="DQ729" s="10">
        <v>16.257311999999999</v>
      </c>
      <c r="DR729" s="10">
        <v>16.257311999999999</v>
      </c>
      <c r="DS729" s="9">
        <v>22.486645478379423</v>
      </c>
      <c r="DT729" s="9" t="s">
        <v>23</v>
      </c>
      <c r="DU729" s="14">
        <v>0</v>
      </c>
    </row>
    <row r="730" spans="1:125" ht="18" customHeight="1">
      <c r="A730" s="29">
        <v>729</v>
      </c>
      <c r="B730" s="29">
        <v>38</v>
      </c>
      <c r="C730" s="29">
        <v>1128</v>
      </c>
      <c r="D730" s="21">
        <v>42036</v>
      </c>
      <c r="E730" s="21">
        <v>41995</v>
      </c>
      <c r="F730" s="21">
        <v>42017</v>
      </c>
      <c r="G730" s="20" t="s">
        <v>4</v>
      </c>
      <c r="H730" s="20"/>
      <c r="I730" s="22">
        <v>6</v>
      </c>
      <c r="J730" s="20" t="s">
        <v>5</v>
      </c>
      <c r="K730" s="20"/>
      <c r="L730" s="20" t="s">
        <v>376</v>
      </c>
      <c r="M730" s="23" t="s">
        <v>376</v>
      </c>
      <c r="N730" s="23" t="s">
        <v>7</v>
      </c>
      <c r="O730" s="23"/>
      <c r="P730" s="24">
        <v>11.5</v>
      </c>
      <c r="Q730" s="24">
        <v>20.5</v>
      </c>
      <c r="R730" s="24">
        <v>23.5</v>
      </c>
      <c r="S730" s="24">
        <v>236.9</v>
      </c>
      <c r="T730" s="24">
        <v>1.78</v>
      </c>
      <c r="U730" s="24">
        <v>1080</v>
      </c>
      <c r="V730" s="24">
        <v>1920</v>
      </c>
      <c r="W730" s="24">
        <v>2.0739999999999998</v>
      </c>
      <c r="X730" s="23" t="s">
        <v>47</v>
      </c>
      <c r="Y730" s="23" t="s">
        <v>47</v>
      </c>
      <c r="Z730" s="24">
        <v>8752</v>
      </c>
      <c r="AA730" s="24">
        <v>60</v>
      </c>
      <c r="AB730" s="24">
        <v>178</v>
      </c>
      <c r="AC730" s="24">
        <v>178</v>
      </c>
      <c r="AD730" s="23" t="s">
        <v>10</v>
      </c>
      <c r="AE730" s="23" t="s">
        <v>11</v>
      </c>
      <c r="AF730" s="23" t="s">
        <v>11</v>
      </c>
      <c r="AG730" s="23"/>
      <c r="AH730" s="23"/>
      <c r="AI730" s="23" t="s">
        <v>12</v>
      </c>
      <c r="AJ730" s="23" t="s">
        <v>23</v>
      </c>
      <c r="AK730" s="23" t="s">
        <v>11</v>
      </c>
      <c r="AL730" s="23" t="s">
        <v>114</v>
      </c>
      <c r="AM730" s="23"/>
      <c r="AN730" s="23" t="s">
        <v>14</v>
      </c>
      <c r="AO730" s="23"/>
      <c r="AP730" s="23" t="s">
        <v>14</v>
      </c>
      <c r="AQ730" s="23"/>
      <c r="AR730" s="23"/>
      <c r="AS730" s="23" t="s">
        <v>114</v>
      </c>
      <c r="AT730" s="23"/>
      <c r="AU730" s="23" t="s">
        <v>14</v>
      </c>
      <c r="AV730" s="25"/>
      <c r="AW730" s="25"/>
      <c r="AX730" s="26">
        <v>23.5</v>
      </c>
      <c r="AY730" s="26">
        <v>236.9</v>
      </c>
      <c r="AZ730" s="25" t="s">
        <v>14</v>
      </c>
      <c r="BA730" s="25" t="s">
        <v>14</v>
      </c>
      <c r="BB730" s="23"/>
      <c r="BC730" s="23" t="s">
        <v>24</v>
      </c>
      <c r="BD730" s="23" t="s">
        <v>1184</v>
      </c>
      <c r="BE730" s="23" t="s">
        <v>11</v>
      </c>
      <c r="BF730" s="23" t="s">
        <v>982</v>
      </c>
      <c r="BG730" s="23" t="s">
        <v>11</v>
      </c>
      <c r="BH730" s="23" t="s">
        <v>17</v>
      </c>
      <c r="BI730" s="23"/>
      <c r="BJ730" s="23" t="s">
        <v>272</v>
      </c>
      <c r="BK730" s="23" t="s">
        <v>11</v>
      </c>
      <c r="BL730" s="23" t="s">
        <v>11</v>
      </c>
      <c r="BM730" s="23"/>
      <c r="BN730" s="23"/>
      <c r="BO730" s="24">
        <v>16.899999999999999</v>
      </c>
      <c r="BP730" s="24">
        <v>255.9</v>
      </c>
      <c r="BQ730" s="24">
        <v>250</v>
      </c>
      <c r="BR730" s="24">
        <v>253.9</v>
      </c>
      <c r="BS730" s="24">
        <v>202.7</v>
      </c>
      <c r="BT730" s="23"/>
      <c r="BU730" s="23"/>
      <c r="BV730" s="24">
        <v>18.899999999999999</v>
      </c>
      <c r="BW730" s="24">
        <v>0.17</v>
      </c>
      <c r="BX730" s="23"/>
      <c r="BY730" s="24">
        <v>0.12</v>
      </c>
      <c r="BZ730" s="27">
        <v>0.17</v>
      </c>
      <c r="CA730" s="27">
        <v>0.12</v>
      </c>
      <c r="CB730" s="25"/>
      <c r="CC730" s="25"/>
      <c r="CD730" s="28">
        <v>18.97</v>
      </c>
      <c r="CE730" s="28">
        <v>0.21</v>
      </c>
      <c r="CF730" s="25"/>
      <c r="CG730" s="28">
        <v>0.16</v>
      </c>
      <c r="CH730" s="28">
        <v>22.7</v>
      </c>
      <c r="CI730" s="28">
        <v>0.5</v>
      </c>
      <c r="CJ730" s="28">
        <v>0.5</v>
      </c>
      <c r="CK730" s="25"/>
      <c r="CL730" s="25"/>
      <c r="CM730" s="28">
        <v>0.38</v>
      </c>
      <c r="CN730" s="25"/>
      <c r="CO730" s="28">
        <v>0</v>
      </c>
      <c r="CP730" s="30" t="s">
        <v>5</v>
      </c>
      <c r="CQ730" s="8">
        <f t="shared" si="122"/>
        <v>8754.7488391726456</v>
      </c>
      <c r="CR730" s="8">
        <f t="shared" si="123"/>
        <v>24</v>
      </c>
      <c r="CS730" s="8">
        <f t="shared" si="124"/>
        <v>2.5</v>
      </c>
      <c r="CT730" s="8">
        <f t="shared" si="125"/>
        <v>30</v>
      </c>
      <c r="CU730" s="8">
        <f t="shared" si="126"/>
        <v>200</v>
      </c>
      <c r="CV730" s="10">
        <f t="shared" si="127"/>
        <v>60622.710000000006</v>
      </c>
      <c r="CW730" s="10">
        <f t="shared" si="130"/>
        <v>60.622710000000005</v>
      </c>
      <c r="CX730" s="8" t="str">
        <f t="shared" si="128"/>
        <v>No</v>
      </c>
      <c r="CY730" s="30" t="s">
        <v>11</v>
      </c>
      <c r="CZ730" s="30" t="s">
        <v>11</v>
      </c>
      <c r="DA730" s="31" t="s">
        <v>11</v>
      </c>
      <c r="DB730" s="31" t="s">
        <v>11</v>
      </c>
      <c r="DC730" s="8" t="str">
        <f t="shared" si="129"/>
        <v>No</v>
      </c>
      <c r="DD730" s="8" t="s">
        <v>11</v>
      </c>
      <c r="DE730" s="30" t="s">
        <v>11</v>
      </c>
      <c r="DF730" s="10">
        <f t="shared" si="131"/>
        <v>58.915379999999999</v>
      </c>
      <c r="DG730" s="9">
        <f>IF(S730&lt;Monitors!$H$4,(S730*Monitors!$I$4)+Monitors!$J$4,IF(S730&lt;Monitors!$H$5,(S730*Monitors!$I$5)+Monitors!$J$5,IF(S730&lt;Monitors!$H$6,(S730*Monitors!$I$6)+Monitors!$J$6,IF(S730&lt;Monitors!$H$7,(Monitors!$I$7*S730)+Monitors!$J$7,IF(S730&lt;Monitors!$H$8,(S730*Monitors!$I$8)+Monitors!$J$8,IF(S730&lt;Monitors!$H$9,(S730*Monitors!$I$9)+Monitors!$J$9,IF(S730&lt;Monitors!$H$10,(S730*Monitors!$I$10)+Monitors!$J$10,IF(S730&lt;Monitors!$H$11,(S730*Monitors!$I$11)+Monitors!$J$11,Monitors!$J$12))))))))</f>
        <v>40.380000000000003</v>
      </c>
      <c r="DH730" s="10">
        <f>$DF730-(Monitors!$B$4*'All Data'!$W730)</f>
        <v>46.20176</v>
      </c>
      <c r="DI730" s="10">
        <f>IF($CX730="Yes",DH730-(Monitors!$E$4*(DG730+(Monitors!$B$4*'All Data'!$W730))),'All Data'!DH730)</f>
        <v>46.20176</v>
      </c>
      <c r="DJ730" s="10">
        <f>IF(DD730="Yes",'All Data'!DI730-(DG730*Monitors!$C$4),'All Data'!DI730)</f>
        <v>46.20176</v>
      </c>
      <c r="DK730" s="10">
        <f>IF($DE730="Yes",DJ730-(DG730*Monitors!$D$4),'All Data'!DJ730)</f>
        <v>46.20176</v>
      </c>
      <c r="DL730" s="10">
        <f>IF($CZ730="Yes",DK730-Monitors!$C$7,'All Data'!DK730)</f>
        <v>46.20176</v>
      </c>
      <c r="DM730" s="10">
        <f>IF($DA730="Yes",DL730-Monitors!$D$7,'All Data'!DL730)</f>
        <v>46.20176</v>
      </c>
      <c r="DN730" s="10">
        <f>IF(DB730="Yes",DM730-((DG730+(W730*Monitors!$B$4))*Monitors!$F$4),'All Data'!DM730)</f>
        <v>46.20176</v>
      </c>
      <c r="DO730" s="8" t="str">
        <f t="shared" si="132"/>
        <v>No</v>
      </c>
      <c r="DP730" s="10">
        <v>2.4249084000000005</v>
      </c>
      <c r="DQ730" s="10">
        <v>16.475091599999999</v>
      </c>
      <c r="DR730" s="10">
        <v>16.475091599999999</v>
      </c>
      <c r="DS730" s="9">
        <v>22.495982645809793</v>
      </c>
      <c r="DT730" s="9" t="s">
        <v>23</v>
      </c>
      <c r="DU730" s="14">
        <v>0</v>
      </c>
    </row>
    <row r="731" spans="1:125" ht="18" customHeight="1">
      <c r="A731" s="29">
        <v>730</v>
      </c>
      <c r="B731" s="29">
        <v>9</v>
      </c>
      <c r="C731" s="29">
        <v>942</v>
      </c>
      <c r="D731" s="21">
        <v>41927</v>
      </c>
      <c r="E731" s="21">
        <v>41851</v>
      </c>
      <c r="F731" s="21">
        <v>41899</v>
      </c>
      <c r="G731" s="20" t="s">
        <v>140</v>
      </c>
      <c r="H731" s="20"/>
      <c r="I731" s="22">
        <v>6</v>
      </c>
      <c r="J731" s="20" t="s">
        <v>5</v>
      </c>
      <c r="K731" s="20"/>
      <c r="L731" s="20" t="s">
        <v>6</v>
      </c>
      <c r="M731" s="23"/>
      <c r="N731" s="23" t="s">
        <v>7</v>
      </c>
      <c r="O731" s="23"/>
      <c r="P731" s="24">
        <v>11.7</v>
      </c>
      <c r="Q731" s="24">
        <v>20.7</v>
      </c>
      <c r="R731" s="24">
        <v>23.6</v>
      </c>
      <c r="S731" s="24">
        <v>242.38</v>
      </c>
      <c r="T731" s="24">
        <v>0.67</v>
      </c>
      <c r="U731" s="24">
        <v>1080</v>
      </c>
      <c r="V731" s="24">
        <v>1920</v>
      </c>
      <c r="W731" s="24">
        <v>2.0739999999999998</v>
      </c>
      <c r="X731" s="23" t="s">
        <v>47</v>
      </c>
      <c r="Y731" s="23" t="s">
        <v>47</v>
      </c>
      <c r="Z731" s="24">
        <v>8555</v>
      </c>
      <c r="AA731" s="24">
        <v>60</v>
      </c>
      <c r="AB731" s="24">
        <v>85</v>
      </c>
      <c r="AC731" s="24">
        <v>80</v>
      </c>
      <c r="AD731" s="23" t="s">
        <v>125</v>
      </c>
      <c r="AE731" s="23" t="s">
        <v>11</v>
      </c>
      <c r="AF731" s="23"/>
      <c r="AG731" s="23"/>
      <c r="AH731" s="23"/>
      <c r="AI731" s="23" t="s">
        <v>12</v>
      </c>
      <c r="AJ731" s="23" t="s">
        <v>23</v>
      </c>
      <c r="AK731" s="23" t="s">
        <v>23</v>
      </c>
      <c r="AL731" s="23" t="s">
        <v>25</v>
      </c>
      <c r="AM731" s="23"/>
      <c r="AN731" s="23" t="s">
        <v>14</v>
      </c>
      <c r="AO731" s="23"/>
      <c r="AP731" s="23" t="s">
        <v>14</v>
      </c>
      <c r="AQ731" s="23"/>
      <c r="AR731" s="23"/>
      <c r="AS731" s="23" t="s">
        <v>25</v>
      </c>
      <c r="AT731" s="23"/>
      <c r="AU731" s="23" t="s">
        <v>14</v>
      </c>
      <c r="AV731" s="25"/>
      <c r="AW731" s="25"/>
      <c r="AX731" s="26">
        <v>23.6</v>
      </c>
      <c r="AY731" s="26">
        <v>242.38</v>
      </c>
      <c r="AZ731" s="25" t="s">
        <v>14</v>
      </c>
      <c r="BA731" s="25" t="s">
        <v>14</v>
      </c>
      <c r="BB731" s="23"/>
      <c r="BC731" s="23" t="s">
        <v>24</v>
      </c>
      <c r="BD731" s="23" t="s">
        <v>583</v>
      </c>
      <c r="BE731" s="23" t="s">
        <v>11</v>
      </c>
      <c r="BF731" s="23" t="s">
        <v>584</v>
      </c>
      <c r="BG731" s="23" t="s">
        <v>11</v>
      </c>
      <c r="BH731" s="23" t="s">
        <v>17</v>
      </c>
      <c r="BI731" s="23"/>
      <c r="BJ731" s="23"/>
      <c r="BK731" s="23" t="s">
        <v>11</v>
      </c>
      <c r="BL731" s="23" t="s">
        <v>11</v>
      </c>
      <c r="BM731" s="23"/>
      <c r="BN731" s="23"/>
      <c r="BO731" s="24">
        <v>25.3</v>
      </c>
      <c r="BP731" s="24">
        <v>201.7</v>
      </c>
      <c r="BQ731" s="24">
        <v>200</v>
      </c>
      <c r="BR731" s="24">
        <v>187.2</v>
      </c>
      <c r="BS731" s="24">
        <v>200</v>
      </c>
      <c r="BT731" s="23"/>
      <c r="BU731" s="23"/>
      <c r="BV731" s="24">
        <v>18.91</v>
      </c>
      <c r="BW731" s="24">
        <v>0.26</v>
      </c>
      <c r="BX731" s="23"/>
      <c r="BY731" s="24">
        <v>0.2</v>
      </c>
      <c r="BZ731" s="27">
        <v>0.26</v>
      </c>
      <c r="CA731" s="27">
        <v>0.2</v>
      </c>
      <c r="CB731" s="25"/>
      <c r="CC731" s="25"/>
      <c r="CD731" s="28">
        <v>18.96</v>
      </c>
      <c r="CE731" s="28">
        <v>0.32</v>
      </c>
      <c r="CF731" s="28">
        <v>0.32</v>
      </c>
      <c r="CG731" s="28">
        <v>0.26</v>
      </c>
      <c r="CH731" s="28">
        <v>22.98</v>
      </c>
      <c r="CI731" s="28">
        <v>0.5</v>
      </c>
      <c r="CJ731" s="28">
        <v>0.5</v>
      </c>
      <c r="CK731" s="25"/>
      <c r="CL731" s="25"/>
      <c r="CM731" s="28">
        <v>0.43</v>
      </c>
      <c r="CN731" s="25"/>
      <c r="CO731" s="28">
        <v>0</v>
      </c>
      <c r="CP731" s="30" t="s">
        <v>5</v>
      </c>
      <c r="CQ731" s="8">
        <f t="shared" si="122"/>
        <v>8556.8116181203059</v>
      </c>
      <c r="CR731" s="8">
        <f t="shared" si="123"/>
        <v>24</v>
      </c>
      <c r="CS731" s="8">
        <f t="shared" si="124"/>
        <v>2.5</v>
      </c>
      <c r="CT731" s="8">
        <f t="shared" si="125"/>
        <v>30</v>
      </c>
      <c r="CU731" s="8">
        <f t="shared" si="126"/>
        <v>200</v>
      </c>
      <c r="CV731" s="10">
        <f t="shared" si="127"/>
        <v>48888.045999999995</v>
      </c>
      <c r="CW731" s="10">
        <f t="shared" si="130"/>
        <v>48.888045999999996</v>
      </c>
      <c r="CX731" s="8" t="str">
        <f t="shared" si="128"/>
        <v>No</v>
      </c>
      <c r="CY731" s="30" t="s">
        <v>11</v>
      </c>
      <c r="CZ731" s="30" t="s">
        <v>11</v>
      </c>
      <c r="DA731" s="31" t="s">
        <v>11</v>
      </c>
      <c r="DB731" s="31" t="s">
        <v>11</v>
      </c>
      <c r="DC731" s="8" t="str">
        <f t="shared" si="129"/>
        <v>No</v>
      </c>
      <c r="DD731" s="8" t="s">
        <v>11</v>
      </c>
      <c r="DE731" s="30" t="s">
        <v>11</v>
      </c>
      <c r="DF731" s="10">
        <f t="shared" si="131"/>
        <v>59.458500000000001</v>
      </c>
      <c r="DG731" s="9">
        <f>IF(S731&lt;Monitors!$H$4,(S731*Monitors!$I$4)+Monitors!$J$4,IF(S731&lt;Monitors!$H$5,(S731*Monitors!$I$5)+Monitors!$J$5,IF(S731&lt;Monitors!$H$6,(S731*Monitors!$I$6)+Monitors!$J$6,IF(S731&lt;Monitors!$H$7,(Monitors!$I$7*S731)+Monitors!$J$7,IF(S731&lt;Monitors!$H$8,(S731*Monitors!$I$8)+Monitors!$J$8,IF(S731&lt;Monitors!$H$9,(S731*Monitors!$I$9)+Monitors!$J$9,IF(S731&lt;Monitors!$H$10,(S731*Monitors!$I$10)+Monitors!$J$10,IF(S731&lt;Monitors!$H$11,(S731*Monitors!$I$11)+Monitors!$J$11,Monitors!$J$12))))))))</f>
        <v>41.475999999999999</v>
      </c>
      <c r="DH731" s="10">
        <f>$DF731-(Monitors!$B$4*'All Data'!$W731)</f>
        <v>46.744880000000002</v>
      </c>
      <c r="DI731" s="10">
        <f>IF($CX731="Yes",DH731-(Monitors!$E$4*(DG731+(Monitors!$B$4*'All Data'!$W731))),'All Data'!DH731)</f>
        <v>46.744880000000002</v>
      </c>
      <c r="DJ731" s="10">
        <f>IF(DD731="Yes",'All Data'!DI731-(DG731*Monitors!$C$4),'All Data'!DI731)</f>
        <v>46.744880000000002</v>
      </c>
      <c r="DK731" s="10">
        <f>IF($DE731="Yes",DJ731-(DG731*Monitors!$D$4),'All Data'!DJ731)</f>
        <v>46.744880000000002</v>
      </c>
      <c r="DL731" s="10">
        <f>IF($CZ731="Yes",DK731-Monitors!$C$7,'All Data'!DK731)</f>
        <v>46.744880000000002</v>
      </c>
      <c r="DM731" s="10">
        <f>IF($DA731="Yes",DL731-Monitors!$D$7,'All Data'!DL731)</f>
        <v>46.744880000000002</v>
      </c>
      <c r="DN731" s="10">
        <f>IF(DB731="Yes",DM731-((DG731+(W731*Monitors!$B$4))*Monitors!$F$4),'All Data'!DM731)</f>
        <v>46.744880000000002</v>
      </c>
      <c r="DO731" s="8" t="str">
        <f t="shared" si="132"/>
        <v>No</v>
      </c>
      <c r="DP731" s="10">
        <v>1.9555218399999998</v>
      </c>
      <c r="DQ731" s="10">
        <v>16.954478160000001</v>
      </c>
      <c r="DR731" s="10">
        <v>16.954478160000001</v>
      </c>
      <c r="DS731" s="9">
        <v>23.007339711067086</v>
      </c>
      <c r="DT731" s="9" t="s">
        <v>23</v>
      </c>
      <c r="DU731" s="14">
        <v>0</v>
      </c>
    </row>
    <row r="732" spans="1:125" ht="18" customHeight="1">
      <c r="A732" s="29">
        <v>731</v>
      </c>
      <c r="B732" s="29">
        <v>9</v>
      </c>
      <c r="C732" s="29">
        <v>978</v>
      </c>
      <c r="D732" s="21">
        <v>40969</v>
      </c>
      <c r="E732" s="21">
        <v>41222</v>
      </c>
      <c r="F732" s="21">
        <v>41243</v>
      </c>
      <c r="G732" s="20" t="s">
        <v>4</v>
      </c>
      <c r="H732" s="20"/>
      <c r="I732" s="22">
        <v>6</v>
      </c>
      <c r="J732" s="20" t="s">
        <v>5</v>
      </c>
      <c r="K732" s="20"/>
      <c r="L732" s="20" t="s">
        <v>6</v>
      </c>
      <c r="M732" s="23"/>
      <c r="N732" s="23" t="s">
        <v>7</v>
      </c>
      <c r="O732" s="23"/>
      <c r="P732" s="24">
        <v>11</v>
      </c>
      <c r="Q732" s="24">
        <v>20</v>
      </c>
      <c r="R732" s="24">
        <v>23</v>
      </c>
      <c r="S732" s="24">
        <v>226</v>
      </c>
      <c r="T732" s="24">
        <v>1.78</v>
      </c>
      <c r="U732" s="24">
        <v>1080</v>
      </c>
      <c r="V732" s="24">
        <v>1920</v>
      </c>
      <c r="W732" s="24">
        <v>2.0739999999999998</v>
      </c>
      <c r="X732" s="23" t="s">
        <v>47</v>
      </c>
      <c r="Y732" s="23" t="s">
        <v>47</v>
      </c>
      <c r="Z732" s="24">
        <v>9173</v>
      </c>
      <c r="AA732" s="24">
        <v>60</v>
      </c>
      <c r="AB732" s="24">
        <v>178</v>
      </c>
      <c r="AC732" s="24">
        <v>178</v>
      </c>
      <c r="AD732" s="23" t="s">
        <v>10</v>
      </c>
      <c r="AE732" s="23" t="s">
        <v>11</v>
      </c>
      <c r="AF732" s="23" t="s">
        <v>11</v>
      </c>
      <c r="AG732" s="23"/>
      <c r="AH732" s="23"/>
      <c r="AI732" s="23" t="s">
        <v>12</v>
      </c>
      <c r="AJ732" s="23" t="s">
        <v>11</v>
      </c>
      <c r="AK732" s="23" t="s">
        <v>23</v>
      </c>
      <c r="AL732" s="23" t="s">
        <v>53</v>
      </c>
      <c r="AM732" s="23"/>
      <c r="AN732" s="23" t="s">
        <v>14</v>
      </c>
      <c r="AO732" s="23"/>
      <c r="AP732" s="23" t="s">
        <v>14</v>
      </c>
      <c r="AQ732" s="23"/>
      <c r="AR732" s="23"/>
      <c r="AS732" s="23" t="s">
        <v>53</v>
      </c>
      <c r="AT732" s="23"/>
      <c r="AU732" s="23" t="s">
        <v>14</v>
      </c>
      <c r="AV732" s="25"/>
      <c r="AW732" s="25"/>
      <c r="AX732" s="26">
        <v>23</v>
      </c>
      <c r="AY732" s="26">
        <v>226</v>
      </c>
      <c r="AZ732" s="25" t="s">
        <v>14</v>
      </c>
      <c r="BA732" s="25" t="s">
        <v>14</v>
      </c>
      <c r="BB732" s="23"/>
      <c r="BC732" s="23" t="s">
        <v>15</v>
      </c>
      <c r="BD732" s="23"/>
      <c r="BE732" s="23" t="s">
        <v>11</v>
      </c>
      <c r="BF732" s="23" t="s">
        <v>585</v>
      </c>
      <c r="BG732" s="23" t="s">
        <v>11</v>
      </c>
      <c r="BH732" s="23" t="s">
        <v>17</v>
      </c>
      <c r="BI732" s="23"/>
      <c r="BJ732" s="23" t="s">
        <v>18</v>
      </c>
      <c r="BK732" s="23" t="s">
        <v>11</v>
      </c>
      <c r="BL732" s="23" t="s">
        <v>11</v>
      </c>
      <c r="BM732" s="23"/>
      <c r="BN732" s="23"/>
      <c r="BO732" s="24">
        <v>17.5</v>
      </c>
      <c r="BP732" s="24">
        <v>265</v>
      </c>
      <c r="BQ732" s="24">
        <v>300</v>
      </c>
      <c r="BR732" s="24">
        <v>164.5</v>
      </c>
      <c r="BS732" s="24">
        <v>200.5</v>
      </c>
      <c r="BT732" s="23"/>
      <c r="BU732" s="23"/>
      <c r="BV732" s="24">
        <v>18.91</v>
      </c>
      <c r="BW732" s="24">
        <v>0.44</v>
      </c>
      <c r="BX732" s="23"/>
      <c r="BY732" s="24">
        <v>0.38</v>
      </c>
      <c r="BZ732" s="27">
        <v>0.44</v>
      </c>
      <c r="CA732" s="27">
        <v>0.38</v>
      </c>
      <c r="CB732" s="25"/>
      <c r="CC732" s="25"/>
      <c r="CD732" s="28">
        <v>18.91</v>
      </c>
      <c r="CE732" s="28">
        <v>0.45</v>
      </c>
      <c r="CF732" s="25"/>
      <c r="CG732" s="28">
        <v>0.4</v>
      </c>
      <c r="CH732" s="28">
        <v>22</v>
      </c>
      <c r="CI732" s="28">
        <v>0.5</v>
      </c>
      <c r="CJ732" s="28">
        <v>0.5</v>
      </c>
      <c r="CK732" s="25"/>
      <c r="CL732" s="25"/>
      <c r="CM732" s="28">
        <v>0.5</v>
      </c>
      <c r="CN732" s="25"/>
      <c r="CO732" s="28">
        <v>0</v>
      </c>
      <c r="CP732" s="30" t="s">
        <v>5</v>
      </c>
      <c r="CQ732" s="8">
        <f t="shared" si="122"/>
        <v>9176.9911504424763</v>
      </c>
      <c r="CR732" s="8">
        <f t="shared" si="123"/>
        <v>24</v>
      </c>
      <c r="CS732" s="8">
        <f t="shared" si="124"/>
        <v>2.5</v>
      </c>
      <c r="CT732" s="8">
        <f t="shared" si="125"/>
        <v>30</v>
      </c>
      <c r="CU732" s="8">
        <f t="shared" si="126"/>
        <v>200</v>
      </c>
      <c r="CV732" s="10">
        <f t="shared" si="127"/>
        <v>59890</v>
      </c>
      <c r="CW732" s="10">
        <f t="shared" si="130"/>
        <v>59.89</v>
      </c>
      <c r="CX732" s="8" t="str">
        <f t="shared" si="128"/>
        <v>No</v>
      </c>
      <c r="CY732" s="30" t="s">
        <v>11</v>
      </c>
      <c r="CZ732" s="30" t="s">
        <v>11</v>
      </c>
      <c r="DA732" s="31" t="s">
        <v>11</v>
      </c>
      <c r="DB732" s="31" t="s">
        <v>11</v>
      </c>
      <c r="DC732" s="8" t="str">
        <f t="shared" si="129"/>
        <v>No</v>
      </c>
      <c r="DD732" s="8" t="s">
        <v>11</v>
      </c>
      <c r="DE732" s="30" t="s">
        <v>11</v>
      </c>
      <c r="DF732" s="10">
        <f t="shared" si="131"/>
        <v>60.483420000000002</v>
      </c>
      <c r="DG732" s="9">
        <f>IF(S732&lt;Monitors!$H$4,(S732*Monitors!$I$4)+Monitors!$J$4,IF(S732&lt;Monitors!$H$5,(S732*Monitors!$I$5)+Monitors!$J$5,IF(S732&lt;Monitors!$H$6,(S732*Monitors!$I$6)+Monitors!$J$6,IF(S732&lt;Monitors!$H$7,(Monitors!$I$7*S732)+Monitors!$J$7,IF(S732&lt;Monitors!$H$8,(S732*Monitors!$I$8)+Monitors!$J$8,IF(S732&lt;Monitors!$H$9,(S732*Monitors!$I$9)+Monitors!$J$9,IF(S732&lt;Monitors!$H$10,(S732*Monitors!$I$10)+Monitors!$J$10,IF(S732&lt;Monitors!$H$11,(S732*Monitors!$I$11)+Monitors!$J$11,Monitors!$J$12))))))))</f>
        <v>38.866666666666667</v>
      </c>
      <c r="DH732" s="10">
        <f>$DF732-(Monitors!$B$4*'All Data'!$W732)</f>
        <v>47.769800000000004</v>
      </c>
      <c r="DI732" s="10">
        <f>IF($CX732="Yes",DH732-(Monitors!$E$4*(DG732+(Monitors!$B$4*'All Data'!$W732))),'All Data'!DH732)</f>
        <v>47.769800000000004</v>
      </c>
      <c r="DJ732" s="10">
        <f>IF(DD732="Yes",'All Data'!DI732-(DG732*Monitors!$C$4),'All Data'!DI732)</f>
        <v>47.769800000000004</v>
      </c>
      <c r="DK732" s="10">
        <f>IF($DE732="Yes",DJ732-(DG732*Monitors!$D$4),'All Data'!DJ732)</f>
        <v>47.769800000000004</v>
      </c>
      <c r="DL732" s="10">
        <f>IF($CZ732="Yes",DK732-Monitors!$C$7,'All Data'!DK732)</f>
        <v>47.769800000000004</v>
      </c>
      <c r="DM732" s="10">
        <f>IF($DA732="Yes",DL732-Monitors!$D$7,'All Data'!DL732)</f>
        <v>47.769800000000004</v>
      </c>
      <c r="DN732" s="10">
        <f>IF(DB732="Yes",DM732-((DG732+(W732*Monitors!$B$4))*Monitors!$F$4),'All Data'!DM732)</f>
        <v>47.769800000000004</v>
      </c>
      <c r="DO732" s="8" t="str">
        <f t="shared" si="132"/>
        <v>No</v>
      </c>
      <c r="DP732" s="10">
        <v>2.3956000000000004</v>
      </c>
      <c r="DQ732" s="10">
        <v>16.514399999999998</v>
      </c>
      <c r="DR732" s="10">
        <v>16.514399999999998</v>
      </c>
      <c r="DS732" s="9">
        <v>21.47703682392364</v>
      </c>
      <c r="DT732" s="9" t="s">
        <v>23</v>
      </c>
      <c r="DU732" s="14">
        <v>0</v>
      </c>
    </row>
    <row r="733" spans="1:125" ht="18" customHeight="1">
      <c r="A733" s="29">
        <v>732</v>
      </c>
      <c r="B733" s="29">
        <v>24</v>
      </c>
      <c r="C733" s="29">
        <v>106</v>
      </c>
      <c r="D733" s="21">
        <v>41869</v>
      </c>
      <c r="E733" s="21">
        <v>41870</v>
      </c>
      <c r="F733" s="21">
        <v>41872</v>
      </c>
      <c r="G733" s="20" t="s">
        <v>4</v>
      </c>
      <c r="H733" s="20" t="s">
        <v>26</v>
      </c>
      <c r="I733" s="22">
        <v>6</v>
      </c>
      <c r="J733" s="20" t="s">
        <v>5</v>
      </c>
      <c r="K733" s="20" t="s">
        <v>26</v>
      </c>
      <c r="L733" s="20" t="s">
        <v>6</v>
      </c>
      <c r="M733" s="23" t="s">
        <v>26</v>
      </c>
      <c r="N733" s="23" t="s">
        <v>7</v>
      </c>
      <c r="O733" s="23" t="s">
        <v>26</v>
      </c>
      <c r="P733" s="24">
        <v>10.6</v>
      </c>
      <c r="Q733" s="24">
        <v>18.8</v>
      </c>
      <c r="R733" s="24">
        <v>21.5</v>
      </c>
      <c r="S733" s="24">
        <v>198.38</v>
      </c>
      <c r="T733" s="24">
        <v>1.78</v>
      </c>
      <c r="U733" s="24">
        <v>1080</v>
      </c>
      <c r="V733" s="24">
        <v>1920</v>
      </c>
      <c r="W733" s="24">
        <v>2.0739999999999998</v>
      </c>
      <c r="X733" s="23" t="s">
        <v>47</v>
      </c>
      <c r="Y733" s="23" t="s">
        <v>47</v>
      </c>
      <c r="Z733" s="24">
        <v>9565</v>
      </c>
      <c r="AA733" s="24">
        <v>60</v>
      </c>
      <c r="AB733" s="24">
        <v>170</v>
      </c>
      <c r="AC733" s="24">
        <v>160</v>
      </c>
      <c r="AD733" s="23" t="s">
        <v>28</v>
      </c>
      <c r="AE733" s="23" t="s">
        <v>23</v>
      </c>
      <c r="AF733" s="23" t="s">
        <v>11</v>
      </c>
      <c r="AG733" s="23" t="s">
        <v>26</v>
      </c>
      <c r="AH733" s="23" t="s">
        <v>26</v>
      </c>
      <c r="AI733" s="23" t="s">
        <v>34</v>
      </c>
      <c r="AJ733" s="23" t="s">
        <v>11</v>
      </c>
      <c r="AK733" s="23" t="s">
        <v>23</v>
      </c>
      <c r="AL733" s="23" t="s">
        <v>111</v>
      </c>
      <c r="AM733" s="23" t="s">
        <v>14</v>
      </c>
      <c r="AN733" s="23" t="s">
        <v>14</v>
      </c>
      <c r="AO733" s="23" t="s">
        <v>14</v>
      </c>
      <c r="AP733" s="23" t="s">
        <v>14</v>
      </c>
      <c r="AQ733" s="23" t="s">
        <v>14</v>
      </c>
      <c r="AR733" s="23"/>
      <c r="AS733" s="23" t="s">
        <v>111</v>
      </c>
      <c r="AT733" s="23" t="s">
        <v>14</v>
      </c>
      <c r="AU733" s="23" t="s">
        <v>14</v>
      </c>
      <c r="AV733" s="25" t="s">
        <v>14</v>
      </c>
      <c r="AW733" s="25" t="s">
        <v>14</v>
      </c>
      <c r="AX733" s="26">
        <v>21.5</v>
      </c>
      <c r="AY733" s="26">
        <v>198.38</v>
      </c>
      <c r="AZ733" s="25" t="s">
        <v>14</v>
      </c>
      <c r="BA733" s="25" t="s">
        <v>14</v>
      </c>
      <c r="BB733" s="23" t="s">
        <v>14</v>
      </c>
      <c r="BC733" s="23" t="s">
        <v>15</v>
      </c>
      <c r="BD733" s="23" t="s">
        <v>14</v>
      </c>
      <c r="BE733" s="23" t="s">
        <v>11</v>
      </c>
      <c r="BF733" s="23" t="s">
        <v>55</v>
      </c>
      <c r="BG733" s="23" t="s">
        <v>11</v>
      </c>
      <c r="BH733" s="23" t="s">
        <v>17</v>
      </c>
      <c r="BI733" s="23" t="s">
        <v>14</v>
      </c>
      <c r="BJ733" s="23"/>
      <c r="BK733" s="23" t="s">
        <v>11</v>
      </c>
      <c r="BL733" s="23" t="s">
        <v>11</v>
      </c>
      <c r="BM733" s="23" t="s">
        <v>11</v>
      </c>
      <c r="BN733" s="23"/>
      <c r="BO733" s="24">
        <v>13.3</v>
      </c>
      <c r="BP733" s="24">
        <v>236.2</v>
      </c>
      <c r="BQ733" s="24">
        <v>250</v>
      </c>
      <c r="BR733" s="24">
        <v>194.6</v>
      </c>
      <c r="BS733" s="24">
        <v>200</v>
      </c>
      <c r="BT733" s="23"/>
      <c r="BU733" s="23"/>
      <c r="BV733" s="24">
        <v>18.93</v>
      </c>
      <c r="BW733" s="24">
        <v>0.28000000000000003</v>
      </c>
      <c r="BX733" s="23"/>
      <c r="BY733" s="24">
        <v>0.22</v>
      </c>
      <c r="BZ733" s="27">
        <v>0.28000000000000003</v>
      </c>
      <c r="CA733" s="27">
        <v>0.22</v>
      </c>
      <c r="CB733" s="25"/>
      <c r="CC733" s="25"/>
      <c r="CD733" s="28">
        <v>19.29</v>
      </c>
      <c r="CE733" s="25"/>
      <c r="CF733" s="28">
        <v>0.31</v>
      </c>
      <c r="CG733" s="28">
        <v>0.24</v>
      </c>
      <c r="CH733" s="28">
        <v>21.1</v>
      </c>
      <c r="CI733" s="28">
        <v>0.5</v>
      </c>
      <c r="CJ733" s="28">
        <v>0.5</v>
      </c>
      <c r="CK733" s="28">
        <v>0</v>
      </c>
      <c r="CL733" s="28">
        <v>0</v>
      </c>
      <c r="CM733" s="28">
        <v>0.9</v>
      </c>
      <c r="CN733" s="25"/>
      <c r="CO733" s="28">
        <v>0</v>
      </c>
      <c r="CP733" s="30" t="s">
        <v>5</v>
      </c>
      <c r="CQ733" s="8">
        <f t="shared" si="122"/>
        <v>10454.682931747151</v>
      </c>
      <c r="CR733" s="8">
        <f t="shared" si="123"/>
        <v>22</v>
      </c>
      <c r="CS733" s="8">
        <f t="shared" si="124"/>
        <v>2.5</v>
      </c>
      <c r="CT733" s="8">
        <f t="shared" si="125"/>
        <v>30</v>
      </c>
      <c r="CU733" s="8">
        <f t="shared" si="126"/>
        <v>200</v>
      </c>
      <c r="CV733" s="10">
        <f t="shared" si="127"/>
        <v>46857.356</v>
      </c>
      <c r="CW733" s="10">
        <f t="shared" si="130"/>
        <v>46.857356000000003</v>
      </c>
      <c r="CX733" s="8" t="str">
        <f t="shared" si="128"/>
        <v>No</v>
      </c>
      <c r="CY733" s="30" t="s">
        <v>11</v>
      </c>
      <c r="CZ733" s="30" t="s">
        <v>11</v>
      </c>
      <c r="DA733" s="31" t="s">
        <v>11</v>
      </c>
      <c r="DB733" s="31" t="s">
        <v>11</v>
      </c>
      <c r="DC733" s="8" t="str">
        <f t="shared" si="129"/>
        <v>No</v>
      </c>
      <c r="DD733" s="8" t="s">
        <v>11</v>
      </c>
      <c r="DE733" s="30" t="s">
        <v>11</v>
      </c>
      <c r="DF733" s="10">
        <f t="shared" si="131"/>
        <v>59.633700000000005</v>
      </c>
      <c r="DG733" s="9">
        <f>IF(S733&lt;Monitors!$H$4,(S733*Monitors!$I$4)+Monitors!$J$4,IF(S733&lt;Monitors!$H$5,(S733*Monitors!$I$5)+Monitors!$J$5,IF(S733&lt;Monitors!$H$6,(S733*Monitors!$I$6)+Monitors!$J$6,IF(S733&lt;Monitors!$H$7,(Monitors!$I$7*S733)+Monitors!$J$7,IF(S733&lt;Monitors!$H$8,(S733*Monitors!$I$8)+Monitors!$J$8,IF(S733&lt;Monitors!$H$9,(S733*Monitors!$I$9)+Monitors!$J$9,IF(S733&lt;Monitors!$H$10,(S733*Monitors!$I$10)+Monitors!$J$10,IF(S733&lt;Monitors!$H$11,(S733*Monitors!$I$11)+Monitors!$J$11,Monitors!$J$12))))))))</f>
        <v>37.918999999999997</v>
      </c>
      <c r="DH733" s="10">
        <f>$DF733-(Monitors!$B$4*'All Data'!$W733)</f>
        <v>46.920080000000006</v>
      </c>
      <c r="DI733" s="10">
        <f>IF($CX733="Yes",DH733-(Monitors!$E$4*(DG733+(Monitors!$B$4*'All Data'!$W733))),'All Data'!DH733)</f>
        <v>46.920080000000006</v>
      </c>
      <c r="DJ733" s="10">
        <f>IF(DD733="Yes",'All Data'!DI733-(DG733*Monitors!$C$4),'All Data'!DI733)</f>
        <v>46.920080000000006</v>
      </c>
      <c r="DK733" s="10">
        <f>IF($DE733="Yes",DJ733-(DG733*Monitors!$D$4),'All Data'!DJ733)</f>
        <v>46.920080000000006</v>
      </c>
      <c r="DL733" s="10">
        <f>IF($CZ733="Yes",DK733-Monitors!$C$7,'All Data'!DK733)</f>
        <v>46.920080000000006</v>
      </c>
      <c r="DM733" s="10">
        <f>IF($DA733="Yes",DL733-Monitors!$D$7,'All Data'!DL733)</f>
        <v>46.920080000000006</v>
      </c>
      <c r="DN733" s="10">
        <f>IF(DB733="Yes",DM733-((DG733+(W733*Monitors!$B$4))*Monitors!$F$4),'All Data'!DM733)</f>
        <v>46.920080000000006</v>
      </c>
      <c r="DO733" s="8" t="str">
        <f t="shared" si="132"/>
        <v>No</v>
      </c>
      <c r="DP733" s="10">
        <v>1.8742942400000002</v>
      </c>
      <c r="DQ733" s="10">
        <v>17.055705759999999</v>
      </c>
      <c r="DR733" s="10">
        <v>17.055705759999999</v>
      </c>
      <c r="DS733" s="9">
        <v>18.885063562375308</v>
      </c>
      <c r="DT733" s="9" t="s">
        <v>23</v>
      </c>
      <c r="DU733" s="14">
        <v>0</v>
      </c>
    </row>
    <row r="734" spans="1:125" ht="18" customHeight="1">
      <c r="A734" s="29">
        <v>733</v>
      </c>
      <c r="B734" s="29">
        <v>21</v>
      </c>
      <c r="C734" s="29">
        <v>622</v>
      </c>
      <c r="D734" s="21">
        <v>41407</v>
      </c>
      <c r="E734" s="21">
        <v>41403</v>
      </c>
      <c r="F734" s="21">
        <v>41414</v>
      </c>
      <c r="G734" s="20" t="s">
        <v>4</v>
      </c>
      <c r="H734" s="20" t="s">
        <v>26</v>
      </c>
      <c r="I734" s="22">
        <v>6</v>
      </c>
      <c r="J734" s="20" t="s">
        <v>5</v>
      </c>
      <c r="K734" s="20" t="s">
        <v>26</v>
      </c>
      <c r="L734" s="20" t="s">
        <v>27</v>
      </c>
      <c r="M734" s="23" t="s">
        <v>27</v>
      </c>
      <c r="N734" s="23" t="s">
        <v>7</v>
      </c>
      <c r="O734" s="23" t="s">
        <v>26</v>
      </c>
      <c r="P734" s="24">
        <v>11.3</v>
      </c>
      <c r="Q734" s="24">
        <v>20</v>
      </c>
      <c r="R734" s="24">
        <v>23</v>
      </c>
      <c r="S734" s="24">
        <v>226</v>
      </c>
      <c r="T734" s="24">
        <v>1.78</v>
      </c>
      <c r="U734" s="24">
        <v>1080</v>
      </c>
      <c r="V734" s="24">
        <v>1920</v>
      </c>
      <c r="W734" s="24">
        <v>2.0739999999999998</v>
      </c>
      <c r="X734" s="23" t="s">
        <v>47</v>
      </c>
      <c r="Y734" s="23" t="s">
        <v>47</v>
      </c>
      <c r="Z734" s="24">
        <v>9177</v>
      </c>
      <c r="AA734" s="24">
        <v>60</v>
      </c>
      <c r="AB734" s="24">
        <v>160</v>
      </c>
      <c r="AC734" s="24">
        <v>160</v>
      </c>
      <c r="AD734" s="23" t="s">
        <v>300</v>
      </c>
      <c r="AE734" s="23" t="s">
        <v>23</v>
      </c>
      <c r="AF734" s="23" t="s">
        <v>11</v>
      </c>
      <c r="AG734" s="23"/>
      <c r="AH734" s="23"/>
      <c r="AI734" s="23" t="s">
        <v>12</v>
      </c>
      <c r="AJ734" s="23" t="s">
        <v>11</v>
      </c>
      <c r="AK734" s="23" t="s">
        <v>23</v>
      </c>
      <c r="AL734" s="23" t="s">
        <v>129</v>
      </c>
      <c r="AM734" s="23" t="s">
        <v>26</v>
      </c>
      <c r="AN734" s="23" t="s">
        <v>14</v>
      </c>
      <c r="AO734" s="23" t="s">
        <v>26</v>
      </c>
      <c r="AP734" s="23" t="s">
        <v>14</v>
      </c>
      <c r="AQ734" s="23" t="s">
        <v>26</v>
      </c>
      <c r="AR734" s="23"/>
      <c r="AS734" s="23" t="s">
        <v>129</v>
      </c>
      <c r="AT734" s="23" t="s">
        <v>26</v>
      </c>
      <c r="AU734" s="23" t="s">
        <v>14</v>
      </c>
      <c r="AV734" s="25" t="s">
        <v>26</v>
      </c>
      <c r="AW734" s="25" t="s">
        <v>26</v>
      </c>
      <c r="AX734" s="26">
        <v>23</v>
      </c>
      <c r="AY734" s="26">
        <v>226</v>
      </c>
      <c r="AZ734" s="25" t="s">
        <v>14</v>
      </c>
      <c r="BA734" s="25" t="s">
        <v>14</v>
      </c>
      <c r="BB734" s="23" t="s">
        <v>26</v>
      </c>
      <c r="BC734" s="23" t="s">
        <v>15</v>
      </c>
      <c r="BD734" s="23" t="s">
        <v>26</v>
      </c>
      <c r="BE734" s="23" t="s">
        <v>11</v>
      </c>
      <c r="BF734" s="23" t="s">
        <v>420</v>
      </c>
      <c r="BG734" s="23" t="s">
        <v>11</v>
      </c>
      <c r="BH734" s="23" t="s">
        <v>17</v>
      </c>
      <c r="BI734" s="23" t="s">
        <v>26</v>
      </c>
      <c r="BJ734" s="23"/>
      <c r="BK734" s="23" t="s">
        <v>11</v>
      </c>
      <c r="BL734" s="23" t="s">
        <v>11</v>
      </c>
      <c r="BM734" s="23" t="s">
        <v>11</v>
      </c>
      <c r="BN734" s="23"/>
      <c r="BO734" s="24">
        <v>0</v>
      </c>
      <c r="BP734" s="24">
        <v>275</v>
      </c>
      <c r="BQ734" s="24">
        <v>275</v>
      </c>
      <c r="BR734" s="24">
        <v>275</v>
      </c>
      <c r="BS734" s="24">
        <v>200</v>
      </c>
      <c r="BT734" s="23"/>
      <c r="BU734" s="23"/>
      <c r="BV734" s="24">
        <v>18.940000000000001</v>
      </c>
      <c r="BW734" s="24">
        <v>0.23</v>
      </c>
      <c r="BX734" s="23"/>
      <c r="BY734" s="24">
        <v>0.19</v>
      </c>
      <c r="BZ734" s="27">
        <v>0.23</v>
      </c>
      <c r="CA734" s="27">
        <v>0.19</v>
      </c>
      <c r="CB734" s="25"/>
      <c r="CC734" s="25"/>
      <c r="CD734" s="28">
        <v>19.100000000000001</v>
      </c>
      <c r="CE734" s="28">
        <v>0.26</v>
      </c>
      <c r="CF734" s="25"/>
      <c r="CG734" s="28">
        <v>0.22</v>
      </c>
      <c r="CH734" s="28">
        <v>21.98</v>
      </c>
      <c r="CI734" s="28">
        <v>0.5</v>
      </c>
      <c r="CJ734" s="28">
        <v>0.5</v>
      </c>
      <c r="CK734" s="28">
        <v>0</v>
      </c>
      <c r="CL734" s="28">
        <v>0</v>
      </c>
      <c r="CM734" s="28">
        <v>0.4</v>
      </c>
      <c r="CN734" s="25"/>
      <c r="CO734" s="28">
        <v>0</v>
      </c>
      <c r="CP734" s="30" t="s">
        <v>5</v>
      </c>
      <c r="CQ734" s="8">
        <f t="shared" si="122"/>
        <v>9176.9911504424763</v>
      </c>
      <c r="CR734" s="8">
        <f t="shared" si="123"/>
        <v>24</v>
      </c>
      <c r="CS734" s="8">
        <f t="shared" si="124"/>
        <v>2.5</v>
      </c>
      <c r="CT734" s="8">
        <f t="shared" si="125"/>
        <v>30</v>
      </c>
      <c r="CU734" s="8">
        <f t="shared" si="126"/>
        <v>200</v>
      </c>
      <c r="CV734" s="10">
        <f t="shared" si="127"/>
        <v>62150</v>
      </c>
      <c r="CW734" s="10">
        <f t="shared" si="130"/>
        <v>62.15</v>
      </c>
      <c r="CX734" s="8" t="str">
        <f t="shared" si="128"/>
        <v>No</v>
      </c>
      <c r="CY734" s="30" t="s">
        <v>11</v>
      </c>
      <c r="CZ734" s="30" t="s">
        <v>11</v>
      </c>
      <c r="DA734" s="31" t="s">
        <v>11</v>
      </c>
      <c r="DB734" s="31" t="s">
        <v>11</v>
      </c>
      <c r="DC734" s="8" t="str">
        <f t="shared" si="129"/>
        <v>No</v>
      </c>
      <c r="DD734" s="8" t="s">
        <v>11</v>
      </c>
      <c r="DE734" s="30" t="s">
        <v>11</v>
      </c>
      <c r="DF734" s="10">
        <f t="shared" si="131"/>
        <v>59.379660000000001</v>
      </c>
      <c r="DG734" s="9">
        <f>IF(S734&lt;Monitors!$H$4,(S734*Monitors!$I$4)+Monitors!$J$4,IF(S734&lt;Monitors!$H$5,(S734*Monitors!$I$5)+Monitors!$J$5,IF(S734&lt;Monitors!$H$6,(S734*Monitors!$I$6)+Monitors!$J$6,IF(S734&lt;Monitors!$H$7,(Monitors!$I$7*S734)+Monitors!$J$7,IF(S734&lt;Monitors!$H$8,(S734*Monitors!$I$8)+Monitors!$J$8,IF(S734&lt;Monitors!$H$9,(S734*Monitors!$I$9)+Monitors!$J$9,IF(S734&lt;Monitors!$H$10,(S734*Monitors!$I$10)+Monitors!$J$10,IF(S734&lt;Monitors!$H$11,(S734*Monitors!$I$11)+Monitors!$J$11,Monitors!$J$12))))))))</f>
        <v>38.866666666666667</v>
      </c>
      <c r="DH734" s="10">
        <f>$DF734-(Monitors!$B$4*'All Data'!$W734)</f>
        <v>46.666040000000002</v>
      </c>
      <c r="DI734" s="10">
        <f>IF($CX734="Yes",DH734-(Monitors!$E$4*(DG734+(Monitors!$B$4*'All Data'!$W734))),'All Data'!DH734)</f>
        <v>46.666040000000002</v>
      </c>
      <c r="DJ734" s="10">
        <f>IF(DD734="Yes",'All Data'!DI734-(DG734*Monitors!$C$4),'All Data'!DI734)</f>
        <v>46.666040000000002</v>
      </c>
      <c r="DK734" s="10">
        <f>IF($DE734="Yes",DJ734-(DG734*Monitors!$D$4),'All Data'!DJ734)</f>
        <v>46.666040000000002</v>
      </c>
      <c r="DL734" s="10">
        <f>IF($CZ734="Yes",DK734-Monitors!$C$7,'All Data'!DK734)</f>
        <v>46.666040000000002</v>
      </c>
      <c r="DM734" s="10">
        <f>IF($DA734="Yes",DL734-Monitors!$D$7,'All Data'!DL734)</f>
        <v>46.666040000000002</v>
      </c>
      <c r="DN734" s="10">
        <f>IF(DB734="Yes",DM734-((DG734+(W734*Monitors!$B$4))*Monitors!$F$4),'All Data'!DM734)</f>
        <v>46.666040000000002</v>
      </c>
      <c r="DO734" s="8" t="str">
        <f t="shared" si="132"/>
        <v>No</v>
      </c>
      <c r="DP734" s="10">
        <v>2.4860000000000002</v>
      </c>
      <c r="DQ734" s="10">
        <v>16.454000000000001</v>
      </c>
      <c r="DR734" s="10">
        <v>16.454000000000001</v>
      </c>
      <c r="DS734" s="9">
        <v>21.47703682392364</v>
      </c>
      <c r="DT734" s="9" t="s">
        <v>23</v>
      </c>
      <c r="DU734" s="14">
        <v>0</v>
      </c>
    </row>
    <row r="735" spans="1:125" ht="18" customHeight="1">
      <c r="A735" s="29">
        <v>734</v>
      </c>
      <c r="B735" s="29">
        <v>25</v>
      </c>
      <c r="C735" s="29">
        <v>1392</v>
      </c>
      <c r="D735" s="21">
        <v>41330</v>
      </c>
      <c r="E735" s="21">
        <v>41332</v>
      </c>
      <c r="F735" s="21">
        <v>41332</v>
      </c>
      <c r="G735" s="20" t="s">
        <v>4</v>
      </c>
      <c r="H735" s="20"/>
      <c r="I735" s="22">
        <v>6</v>
      </c>
      <c r="J735" s="20" t="s">
        <v>5</v>
      </c>
      <c r="K735" s="20"/>
      <c r="L735" s="20" t="s">
        <v>6</v>
      </c>
      <c r="M735" s="23"/>
      <c r="N735" s="23" t="s">
        <v>7</v>
      </c>
      <c r="O735" s="23"/>
      <c r="P735" s="24">
        <v>118</v>
      </c>
      <c r="Q735" s="24">
        <v>209</v>
      </c>
      <c r="R735" s="24">
        <v>24</v>
      </c>
      <c r="S735" s="24">
        <v>246</v>
      </c>
      <c r="T735" s="24">
        <v>1.78</v>
      </c>
      <c r="U735" s="24">
        <v>1080</v>
      </c>
      <c r="V735" s="24">
        <v>1920</v>
      </c>
      <c r="W735" s="24">
        <v>2.0739999999999998</v>
      </c>
      <c r="X735" s="23" t="s">
        <v>47</v>
      </c>
      <c r="Y735" s="23" t="s">
        <v>47</v>
      </c>
      <c r="Z735" s="24">
        <v>8424</v>
      </c>
      <c r="AA735" s="24">
        <v>60</v>
      </c>
      <c r="AB735" s="24">
        <v>170</v>
      </c>
      <c r="AC735" s="24">
        <v>160</v>
      </c>
      <c r="AD735" s="23" t="s">
        <v>10</v>
      </c>
      <c r="AE735" s="23" t="s">
        <v>11</v>
      </c>
      <c r="AF735" s="23" t="s">
        <v>11</v>
      </c>
      <c r="AG735" s="23"/>
      <c r="AH735" s="23"/>
      <c r="AI735" s="23" t="s">
        <v>12</v>
      </c>
      <c r="AJ735" s="23" t="s">
        <v>11</v>
      </c>
      <c r="AK735" s="23" t="s">
        <v>11</v>
      </c>
      <c r="AL735" s="23" t="s">
        <v>129</v>
      </c>
      <c r="AM735" s="23"/>
      <c r="AN735" s="23" t="s">
        <v>14</v>
      </c>
      <c r="AO735" s="23"/>
      <c r="AP735" s="23" t="s">
        <v>14</v>
      </c>
      <c r="AQ735" s="23"/>
      <c r="AR735" s="23"/>
      <c r="AS735" s="23" t="s">
        <v>129</v>
      </c>
      <c r="AT735" s="23"/>
      <c r="AU735" s="23" t="s">
        <v>14</v>
      </c>
      <c r="AV735" s="25"/>
      <c r="AW735" s="25"/>
      <c r="AX735" s="26">
        <v>24</v>
      </c>
      <c r="AY735" s="26">
        <v>246</v>
      </c>
      <c r="AZ735" s="25" t="s">
        <v>14</v>
      </c>
      <c r="BA735" s="25" t="s">
        <v>14</v>
      </c>
      <c r="BB735" s="23"/>
      <c r="BC735" s="23" t="s">
        <v>15</v>
      </c>
      <c r="BD735" s="23"/>
      <c r="BE735" s="23" t="s">
        <v>11</v>
      </c>
      <c r="BF735" s="23" t="s">
        <v>77</v>
      </c>
      <c r="BG735" s="23" t="s">
        <v>11</v>
      </c>
      <c r="BH735" s="23" t="s">
        <v>17</v>
      </c>
      <c r="BI735" s="23"/>
      <c r="BJ735" s="23" t="s">
        <v>20</v>
      </c>
      <c r="BK735" s="23" t="s">
        <v>11</v>
      </c>
      <c r="BL735" s="23" t="s">
        <v>11</v>
      </c>
      <c r="BM735" s="23"/>
      <c r="BN735" s="23"/>
      <c r="BO735" s="24">
        <v>19.5</v>
      </c>
      <c r="BP735" s="24">
        <v>294.10000000000002</v>
      </c>
      <c r="BQ735" s="24">
        <v>250</v>
      </c>
      <c r="BR735" s="24">
        <v>288.10000000000002</v>
      </c>
      <c r="BS735" s="24">
        <v>200.9</v>
      </c>
      <c r="BT735" s="23"/>
      <c r="BU735" s="23"/>
      <c r="BV735" s="24">
        <v>18.97</v>
      </c>
      <c r="BW735" s="24">
        <v>0.22</v>
      </c>
      <c r="BX735" s="23"/>
      <c r="BY735" s="24">
        <v>0.17</v>
      </c>
      <c r="BZ735" s="27">
        <v>0.22</v>
      </c>
      <c r="CA735" s="27">
        <v>0.17</v>
      </c>
      <c r="CB735" s="25"/>
      <c r="CC735" s="25"/>
      <c r="CD735" s="28">
        <v>18.82</v>
      </c>
      <c r="CE735" s="28">
        <v>0.27</v>
      </c>
      <c r="CF735" s="25"/>
      <c r="CG735" s="28">
        <v>0.22</v>
      </c>
      <c r="CH735" s="28">
        <v>23.2</v>
      </c>
      <c r="CI735" s="28">
        <v>0.5</v>
      </c>
      <c r="CJ735" s="28">
        <v>0.5</v>
      </c>
      <c r="CK735" s="25"/>
      <c r="CL735" s="25"/>
      <c r="CM735" s="28">
        <v>0.5</v>
      </c>
      <c r="CN735" s="25"/>
      <c r="CO735" s="28">
        <v>0</v>
      </c>
      <c r="CP735" s="30" t="s">
        <v>5</v>
      </c>
      <c r="CQ735" s="8">
        <f t="shared" si="122"/>
        <v>8430.8943089430886</v>
      </c>
      <c r="CR735" s="8">
        <f t="shared" si="123"/>
        <v>26</v>
      </c>
      <c r="CS735" s="8">
        <f t="shared" si="124"/>
        <v>2.5</v>
      </c>
      <c r="CT735" s="8">
        <f t="shared" si="125"/>
        <v>30</v>
      </c>
      <c r="CU735" s="8">
        <f t="shared" si="126"/>
        <v>200</v>
      </c>
      <c r="CV735" s="10">
        <f t="shared" si="127"/>
        <v>72348.600000000006</v>
      </c>
      <c r="CW735" s="10">
        <f t="shared" si="130"/>
        <v>72.348600000000005</v>
      </c>
      <c r="CX735" s="8" t="str">
        <f t="shared" si="128"/>
        <v>No</v>
      </c>
      <c r="CY735" s="30" t="s">
        <v>11</v>
      </c>
      <c r="CZ735" s="30" t="s">
        <v>11</v>
      </c>
      <c r="DA735" s="31" t="s">
        <v>11</v>
      </c>
      <c r="DB735" s="31" t="s">
        <v>11</v>
      </c>
      <c r="DC735" s="8" t="str">
        <f t="shared" si="129"/>
        <v>No</v>
      </c>
      <c r="DD735" s="8" t="s">
        <v>11</v>
      </c>
      <c r="DE735" s="30" t="s">
        <v>11</v>
      </c>
      <c r="DF735" s="10">
        <f t="shared" si="131"/>
        <v>59.414699999999989</v>
      </c>
      <c r="DG735" s="9">
        <f>IF(S735&lt;Monitors!$H$4,(S735*Monitors!$I$4)+Monitors!$J$4,IF(S735&lt;Monitors!$H$5,(S735*Monitors!$I$5)+Monitors!$J$5,IF(S735&lt;Monitors!$H$6,(S735*Monitors!$I$6)+Monitors!$J$6,IF(S735&lt;Monitors!$H$7,(Monitors!$I$7*S735)+Monitors!$J$7,IF(S735&lt;Monitors!$H$8,(S735*Monitors!$I$8)+Monitors!$J$8,IF(S735&lt;Monitors!$H$9,(S735*Monitors!$I$9)+Monitors!$J$9,IF(S735&lt;Monitors!$H$10,(S735*Monitors!$I$10)+Monitors!$J$10,IF(S735&lt;Monitors!$H$11,(S735*Monitors!$I$11)+Monitors!$J$11,Monitors!$J$12))))))))</f>
        <v>42.2</v>
      </c>
      <c r="DH735" s="10">
        <f>$DF735-(Monitors!$B$4*'All Data'!$W735)</f>
        <v>46.70107999999999</v>
      </c>
      <c r="DI735" s="10">
        <f>IF($CX735="Yes",DH735-(Monitors!$E$4*(DG735+(Monitors!$B$4*'All Data'!$W735))),'All Data'!DH735)</f>
        <v>46.70107999999999</v>
      </c>
      <c r="DJ735" s="10">
        <f>IF(DD735="Yes",'All Data'!DI735-(DG735*Monitors!$C$4),'All Data'!DI735)</f>
        <v>46.70107999999999</v>
      </c>
      <c r="DK735" s="10">
        <f>IF($DE735="Yes",DJ735-(DG735*Monitors!$D$4),'All Data'!DJ735)</f>
        <v>46.70107999999999</v>
      </c>
      <c r="DL735" s="10">
        <f>IF($CZ735="Yes",DK735-Monitors!$C$7,'All Data'!DK735)</f>
        <v>46.70107999999999</v>
      </c>
      <c r="DM735" s="10">
        <f>IF($DA735="Yes",DL735-Monitors!$D$7,'All Data'!DL735)</f>
        <v>46.70107999999999</v>
      </c>
      <c r="DN735" s="10">
        <f>IF(DB735="Yes",DM735-((DG735+(W735*Monitors!$B$4))*Monitors!$F$4),'All Data'!DM735)</f>
        <v>46.70107999999999</v>
      </c>
      <c r="DO735" s="8" t="str">
        <f t="shared" si="132"/>
        <v>No</v>
      </c>
      <c r="DP735" s="10">
        <v>2.8939440000000003</v>
      </c>
      <c r="DQ735" s="10">
        <v>16.076055999999998</v>
      </c>
      <c r="DR735" s="10">
        <v>16.076055999999998</v>
      </c>
      <c r="DS735" s="9">
        <v>23.344783884702462</v>
      </c>
      <c r="DT735" s="9" t="s">
        <v>23</v>
      </c>
      <c r="DU735" s="14">
        <v>0</v>
      </c>
    </row>
    <row r="736" spans="1:125" ht="18" customHeight="1">
      <c r="A736" s="29">
        <v>735</v>
      </c>
      <c r="B736" s="29">
        <v>25</v>
      </c>
      <c r="C736" s="29">
        <v>1404</v>
      </c>
      <c r="D736" s="21">
        <v>41445</v>
      </c>
      <c r="E736" s="21">
        <v>41424</v>
      </c>
      <c r="F736" s="21">
        <v>41443</v>
      </c>
      <c r="G736" s="20" t="s">
        <v>4</v>
      </c>
      <c r="H736" s="20"/>
      <c r="I736" s="22">
        <v>6</v>
      </c>
      <c r="J736" s="20" t="s">
        <v>5</v>
      </c>
      <c r="K736" s="20"/>
      <c r="L736" s="20" t="s">
        <v>49</v>
      </c>
      <c r="M736" s="23"/>
      <c r="N736" s="23" t="s">
        <v>7</v>
      </c>
      <c r="O736" s="23"/>
      <c r="P736" s="24">
        <v>10.5</v>
      </c>
      <c r="Q736" s="24">
        <v>18.7</v>
      </c>
      <c r="R736" s="24">
        <v>21.5</v>
      </c>
      <c r="S736" s="24">
        <v>197.6</v>
      </c>
      <c r="T736" s="24">
        <v>1.78</v>
      </c>
      <c r="U736" s="24">
        <v>1080</v>
      </c>
      <c r="V736" s="24">
        <v>1920</v>
      </c>
      <c r="W736" s="24">
        <v>2.0739999999999998</v>
      </c>
      <c r="X736" s="23" t="s">
        <v>47</v>
      </c>
      <c r="Y736" s="23" t="s">
        <v>47</v>
      </c>
      <c r="Z736" s="24">
        <v>10496</v>
      </c>
      <c r="AA736" s="24">
        <v>60</v>
      </c>
      <c r="AB736" s="24">
        <v>178</v>
      </c>
      <c r="AC736" s="24">
        <v>178</v>
      </c>
      <c r="AD736" s="23" t="s">
        <v>85</v>
      </c>
      <c r="AE736" s="23" t="s">
        <v>11</v>
      </c>
      <c r="AF736" s="23" t="s">
        <v>11</v>
      </c>
      <c r="AG736" s="23"/>
      <c r="AH736" s="23"/>
      <c r="AI736" s="23" t="s">
        <v>57</v>
      </c>
      <c r="AJ736" s="23" t="s">
        <v>23</v>
      </c>
      <c r="AK736" s="23" t="s">
        <v>11</v>
      </c>
      <c r="AL736" s="23" t="s">
        <v>114</v>
      </c>
      <c r="AM736" s="23"/>
      <c r="AN736" s="23" t="s">
        <v>14</v>
      </c>
      <c r="AO736" s="23"/>
      <c r="AP736" s="23" t="s">
        <v>36</v>
      </c>
      <c r="AQ736" s="23"/>
      <c r="AR736" s="23"/>
      <c r="AS736" s="23" t="s">
        <v>114</v>
      </c>
      <c r="AT736" s="23"/>
      <c r="AU736" s="23" t="s">
        <v>14</v>
      </c>
      <c r="AV736" s="25"/>
      <c r="AW736" s="25"/>
      <c r="AX736" s="26">
        <v>21.5</v>
      </c>
      <c r="AY736" s="26">
        <v>197.6</v>
      </c>
      <c r="AZ736" s="25" t="s">
        <v>14</v>
      </c>
      <c r="BA736" s="25" t="s">
        <v>14</v>
      </c>
      <c r="BB736" s="23"/>
      <c r="BC736" s="23" t="s">
        <v>15</v>
      </c>
      <c r="BD736" s="23"/>
      <c r="BE736" s="23" t="s">
        <v>11</v>
      </c>
      <c r="BF736" s="23" t="s">
        <v>14</v>
      </c>
      <c r="BG736" s="23" t="s">
        <v>11</v>
      </c>
      <c r="BH736" s="23" t="s">
        <v>17</v>
      </c>
      <c r="BI736" s="23"/>
      <c r="BJ736" s="23" t="s">
        <v>18</v>
      </c>
      <c r="BK736" s="23" t="s">
        <v>11</v>
      </c>
      <c r="BL736" s="23" t="s">
        <v>11</v>
      </c>
      <c r="BM736" s="23"/>
      <c r="BN736" s="23"/>
      <c r="BO736" s="24">
        <v>12.3</v>
      </c>
      <c r="BP736" s="24">
        <v>248.7</v>
      </c>
      <c r="BQ736" s="24">
        <v>240</v>
      </c>
      <c r="BR736" s="24">
        <v>248.6</v>
      </c>
      <c r="BS736" s="24">
        <v>201.1</v>
      </c>
      <c r="BT736" s="23"/>
      <c r="BU736" s="23"/>
      <c r="BV736" s="24">
        <v>18.98</v>
      </c>
      <c r="BW736" s="24">
        <v>0.27</v>
      </c>
      <c r="BX736" s="23"/>
      <c r="BY736" s="24">
        <v>0.23</v>
      </c>
      <c r="BZ736" s="27">
        <v>0.27</v>
      </c>
      <c r="CA736" s="27">
        <v>0.23</v>
      </c>
      <c r="CB736" s="25"/>
      <c r="CC736" s="25"/>
      <c r="CD736" s="28">
        <v>19.100000000000001</v>
      </c>
      <c r="CE736" s="28">
        <v>0.31</v>
      </c>
      <c r="CF736" s="25"/>
      <c r="CG736" s="28">
        <v>0.27</v>
      </c>
      <c r="CH736" s="28">
        <v>21.08</v>
      </c>
      <c r="CI736" s="28">
        <v>0.5</v>
      </c>
      <c r="CJ736" s="28">
        <v>0.5</v>
      </c>
      <c r="CK736" s="25"/>
      <c r="CL736" s="25"/>
      <c r="CM736" s="28">
        <v>0.35</v>
      </c>
      <c r="CN736" s="25"/>
      <c r="CO736" s="28">
        <v>0</v>
      </c>
      <c r="CP736" s="30" t="s">
        <v>5</v>
      </c>
      <c r="CQ736" s="8">
        <f t="shared" si="122"/>
        <v>10495.951417004047</v>
      </c>
      <c r="CR736" s="8">
        <f t="shared" si="123"/>
        <v>22</v>
      </c>
      <c r="CS736" s="8">
        <f t="shared" si="124"/>
        <v>2.5</v>
      </c>
      <c r="CT736" s="8">
        <f t="shared" si="125"/>
        <v>30</v>
      </c>
      <c r="CU736" s="8">
        <f t="shared" si="126"/>
        <v>200</v>
      </c>
      <c r="CV736" s="10">
        <f t="shared" si="127"/>
        <v>49143.119999999995</v>
      </c>
      <c r="CW736" s="10">
        <f t="shared" si="130"/>
        <v>49.143119999999996</v>
      </c>
      <c r="CX736" s="8" t="str">
        <f t="shared" si="128"/>
        <v>No</v>
      </c>
      <c r="CY736" s="30" t="s">
        <v>11</v>
      </c>
      <c r="CZ736" s="30" t="s">
        <v>11</v>
      </c>
      <c r="DA736" s="31" t="s">
        <v>11</v>
      </c>
      <c r="DB736" s="31" t="s">
        <v>11</v>
      </c>
      <c r="DC736" s="8" t="str">
        <f t="shared" si="129"/>
        <v>No</v>
      </c>
      <c r="DD736" s="8" t="s">
        <v>11</v>
      </c>
      <c r="DE736" s="30" t="s">
        <v>11</v>
      </c>
      <c r="DF736" s="10">
        <f t="shared" si="131"/>
        <v>59.730060000000002</v>
      </c>
      <c r="DG736" s="9">
        <f>IF(S736&lt;Monitors!$H$4,(S736*Monitors!$I$4)+Monitors!$J$4,IF(S736&lt;Monitors!$H$5,(S736*Monitors!$I$5)+Monitors!$J$5,IF(S736&lt;Monitors!$H$6,(S736*Monitors!$I$6)+Monitors!$J$6,IF(S736&lt;Monitors!$H$7,(Monitors!$I$7*S736)+Monitors!$J$7,IF(S736&lt;Monitors!$H$8,(S736*Monitors!$I$8)+Monitors!$J$8,IF(S736&lt;Monitors!$H$9,(S736*Monitors!$I$9)+Monitors!$J$9,IF(S736&lt;Monitors!$H$10,(S736*Monitors!$I$10)+Monitors!$J$10,IF(S736&lt;Monitors!$H$11,(S736*Monitors!$I$11)+Monitors!$J$11,Monitors!$J$12))))))))</f>
        <v>37.879999999999995</v>
      </c>
      <c r="DH736" s="10">
        <f>$DF736-(Monitors!$B$4*'All Data'!$W736)</f>
        <v>47.016440000000003</v>
      </c>
      <c r="DI736" s="10">
        <f>IF($CX736="Yes",DH736-(Monitors!$E$4*(DG736+(Monitors!$B$4*'All Data'!$W736))),'All Data'!DH736)</f>
        <v>47.016440000000003</v>
      </c>
      <c r="DJ736" s="10">
        <f>IF(DD736="Yes",'All Data'!DI736-(DG736*Monitors!$C$4),'All Data'!DI736)</f>
        <v>47.016440000000003</v>
      </c>
      <c r="DK736" s="10">
        <f>IF($DE736="Yes",DJ736-(DG736*Monitors!$D$4),'All Data'!DJ736)</f>
        <v>47.016440000000003</v>
      </c>
      <c r="DL736" s="10">
        <f>IF($CZ736="Yes",DK736-Monitors!$C$7,'All Data'!DK736)</f>
        <v>47.016440000000003</v>
      </c>
      <c r="DM736" s="10">
        <f>IF($DA736="Yes",DL736-Monitors!$D$7,'All Data'!DL736)</f>
        <v>47.016440000000003</v>
      </c>
      <c r="DN736" s="10">
        <f>IF(DB736="Yes",DM736-((DG736+(W736*Monitors!$B$4))*Monitors!$F$4),'All Data'!DM736)</f>
        <v>47.016440000000003</v>
      </c>
      <c r="DO736" s="8" t="str">
        <f t="shared" si="132"/>
        <v>No</v>
      </c>
      <c r="DP736" s="10">
        <v>1.9657248</v>
      </c>
      <c r="DQ736" s="10">
        <v>17.0142752</v>
      </c>
      <c r="DR736" s="10">
        <v>17.0142752</v>
      </c>
      <c r="DS736" s="9">
        <v>18.811673197408837</v>
      </c>
      <c r="DT736" s="9" t="s">
        <v>23</v>
      </c>
      <c r="DU736" s="14">
        <v>0</v>
      </c>
    </row>
    <row r="737" spans="1:125" ht="18" customHeight="1">
      <c r="A737" s="29">
        <v>736</v>
      </c>
      <c r="B737" s="29">
        <v>25</v>
      </c>
      <c r="C737" s="29">
        <v>1404</v>
      </c>
      <c r="D737" s="21">
        <v>41445</v>
      </c>
      <c r="E737" s="21">
        <v>41424</v>
      </c>
      <c r="F737" s="21">
        <v>41443</v>
      </c>
      <c r="G737" s="20" t="s">
        <v>4</v>
      </c>
      <c r="H737" s="20"/>
      <c r="I737" s="22">
        <v>6</v>
      </c>
      <c r="J737" s="20" t="s">
        <v>5</v>
      </c>
      <c r="K737" s="20"/>
      <c r="L737" s="20" t="s">
        <v>49</v>
      </c>
      <c r="M737" s="23"/>
      <c r="N737" s="23" t="s">
        <v>7</v>
      </c>
      <c r="O737" s="23"/>
      <c r="P737" s="24">
        <v>10.5</v>
      </c>
      <c r="Q737" s="24">
        <v>18.7</v>
      </c>
      <c r="R737" s="24">
        <v>21.5</v>
      </c>
      <c r="S737" s="24">
        <v>197.6</v>
      </c>
      <c r="T737" s="24">
        <v>1.78</v>
      </c>
      <c r="U737" s="24">
        <v>1080</v>
      </c>
      <c r="V737" s="24">
        <v>1920</v>
      </c>
      <c r="W737" s="24">
        <v>2.0739999999999998</v>
      </c>
      <c r="X737" s="23" t="s">
        <v>47</v>
      </c>
      <c r="Y737" s="23" t="s">
        <v>47</v>
      </c>
      <c r="Z737" s="24">
        <v>10496</v>
      </c>
      <c r="AA737" s="24">
        <v>60</v>
      </c>
      <c r="AB737" s="24">
        <v>178</v>
      </c>
      <c r="AC737" s="24">
        <v>178</v>
      </c>
      <c r="AD737" s="23" t="s">
        <v>85</v>
      </c>
      <c r="AE737" s="23" t="s">
        <v>11</v>
      </c>
      <c r="AF737" s="23" t="s">
        <v>11</v>
      </c>
      <c r="AG737" s="23"/>
      <c r="AH737" s="23"/>
      <c r="AI737" s="23" t="s">
        <v>57</v>
      </c>
      <c r="AJ737" s="23" t="s">
        <v>23</v>
      </c>
      <c r="AK737" s="23" t="s">
        <v>11</v>
      </c>
      <c r="AL737" s="23" t="s">
        <v>114</v>
      </c>
      <c r="AM737" s="23"/>
      <c r="AN737" s="23" t="s">
        <v>14</v>
      </c>
      <c r="AO737" s="23"/>
      <c r="AP737" s="23" t="s">
        <v>36</v>
      </c>
      <c r="AQ737" s="23"/>
      <c r="AR737" s="23"/>
      <c r="AS737" s="23" t="s">
        <v>114</v>
      </c>
      <c r="AT737" s="23"/>
      <c r="AU737" s="23" t="s">
        <v>14</v>
      </c>
      <c r="AV737" s="25"/>
      <c r="AW737" s="25"/>
      <c r="AX737" s="26">
        <v>21.5</v>
      </c>
      <c r="AY737" s="26">
        <v>197.6</v>
      </c>
      <c r="AZ737" s="25" t="s">
        <v>14</v>
      </c>
      <c r="BA737" s="25" t="s">
        <v>14</v>
      </c>
      <c r="BB737" s="23"/>
      <c r="BC737" s="23" t="s">
        <v>15</v>
      </c>
      <c r="BD737" s="23"/>
      <c r="BE737" s="23" t="s">
        <v>11</v>
      </c>
      <c r="BF737" s="23" t="s">
        <v>14</v>
      </c>
      <c r="BG737" s="23" t="s">
        <v>11</v>
      </c>
      <c r="BH737" s="23" t="s">
        <v>17</v>
      </c>
      <c r="BI737" s="23"/>
      <c r="BJ737" s="23" t="s">
        <v>18</v>
      </c>
      <c r="BK737" s="23" t="s">
        <v>11</v>
      </c>
      <c r="BL737" s="23" t="s">
        <v>11</v>
      </c>
      <c r="BM737" s="23"/>
      <c r="BN737" s="23"/>
      <c r="BO737" s="24">
        <v>12.3</v>
      </c>
      <c r="BP737" s="24">
        <v>248.7</v>
      </c>
      <c r="BQ737" s="24">
        <v>240</v>
      </c>
      <c r="BR737" s="24">
        <v>248.6</v>
      </c>
      <c r="BS737" s="24">
        <v>201.1</v>
      </c>
      <c r="BT737" s="23"/>
      <c r="BU737" s="23"/>
      <c r="BV737" s="24">
        <v>18.98</v>
      </c>
      <c r="BW737" s="24">
        <v>0.27</v>
      </c>
      <c r="BX737" s="23"/>
      <c r="BY737" s="24">
        <v>0.23</v>
      </c>
      <c r="BZ737" s="27">
        <v>0.27</v>
      </c>
      <c r="CA737" s="27">
        <v>0.23</v>
      </c>
      <c r="CB737" s="25"/>
      <c r="CC737" s="25"/>
      <c r="CD737" s="28">
        <v>19.100000000000001</v>
      </c>
      <c r="CE737" s="28">
        <v>0.31</v>
      </c>
      <c r="CF737" s="25"/>
      <c r="CG737" s="28">
        <v>0.27</v>
      </c>
      <c r="CH737" s="28">
        <v>21.08</v>
      </c>
      <c r="CI737" s="28">
        <v>0.5</v>
      </c>
      <c r="CJ737" s="28">
        <v>0.5</v>
      </c>
      <c r="CK737" s="25"/>
      <c r="CL737" s="25"/>
      <c r="CM737" s="28">
        <v>0.35</v>
      </c>
      <c r="CN737" s="25"/>
      <c r="CO737" s="28">
        <v>0</v>
      </c>
      <c r="CP737" s="30" t="s">
        <v>5</v>
      </c>
      <c r="CQ737" s="8">
        <f t="shared" si="122"/>
        <v>10495.951417004047</v>
      </c>
      <c r="CR737" s="8">
        <f t="shared" si="123"/>
        <v>22</v>
      </c>
      <c r="CS737" s="8">
        <f t="shared" si="124"/>
        <v>2.5</v>
      </c>
      <c r="CT737" s="8">
        <f t="shared" si="125"/>
        <v>30</v>
      </c>
      <c r="CU737" s="8">
        <f t="shared" si="126"/>
        <v>200</v>
      </c>
      <c r="CV737" s="10">
        <f t="shared" si="127"/>
        <v>49143.119999999995</v>
      </c>
      <c r="CW737" s="10">
        <f t="shared" si="130"/>
        <v>49.143119999999996</v>
      </c>
      <c r="CX737" s="8" t="str">
        <f t="shared" si="128"/>
        <v>No</v>
      </c>
      <c r="CY737" s="30" t="s">
        <v>11</v>
      </c>
      <c r="CZ737" s="30" t="s">
        <v>11</v>
      </c>
      <c r="DA737" s="31" t="s">
        <v>11</v>
      </c>
      <c r="DB737" s="31" t="s">
        <v>11</v>
      </c>
      <c r="DC737" s="8" t="str">
        <f t="shared" si="129"/>
        <v>No</v>
      </c>
      <c r="DD737" s="8" t="s">
        <v>11</v>
      </c>
      <c r="DE737" s="30" t="s">
        <v>11</v>
      </c>
      <c r="DF737" s="10">
        <f t="shared" si="131"/>
        <v>59.730060000000002</v>
      </c>
      <c r="DG737" s="9">
        <f>IF(S737&lt;Monitors!$H$4,(S737*Monitors!$I$4)+Monitors!$J$4,IF(S737&lt;Monitors!$H$5,(S737*Monitors!$I$5)+Monitors!$J$5,IF(S737&lt;Monitors!$H$6,(S737*Monitors!$I$6)+Monitors!$J$6,IF(S737&lt;Monitors!$H$7,(Monitors!$I$7*S737)+Monitors!$J$7,IF(S737&lt;Monitors!$H$8,(S737*Monitors!$I$8)+Monitors!$J$8,IF(S737&lt;Monitors!$H$9,(S737*Monitors!$I$9)+Monitors!$J$9,IF(S737&lt;Monitors!$H$10,(S737*Monitors!$I$10)+Monitors!$J$10,IF(S737&lt;Monitors!$H$11,(S737*Monitors!$I$11)+Monitors!$J$11,Monitors!$J$12))))))))</f>
        <v>37.879999999999995</v>
      </c>
      <c r="DH737" s="10">
        <f>$DF737-(Monitors!$B$4*'All Data'!$W737)</f>
        <v>47.016440000000003</v>
      </c>
      <c r="DI737" s="10">
        <f>IF($CX737="Yes",DH737-(Monitors!$E$4*(DG737+(Monitors!$B$4*'All Data'!$W737))),'All Data'!DH737)</f>
        <v>47.016440000000003</v>
      </c>
      <c r="DJ737" s="10">
        <f>IF(DD737="Yes",'All Data'!DI737-(DG737*Monitors!$C$4),'All Data'!DI737)</f>
        <v>47.016440000000003</v>
      </c>
      <c r="DK737" s="10">
        <f>IF($DE737="Yes",DJ737-(DG737*Monitors!$D$4),'All Data'!DJ737)</f>
        <v>47.016440000000003</v>
      </c>
      <c r="DL737" s="10">
        <f>IF($CZ737="Yes",DK737-Monitors!$C$7,'All Data'!DK737)</f>
        <v>47.016440000000003</v>
      </c>
      <c r="DM737" s="10">
        <f>IF($DA737="Yes",DL737-Monitors!$D$7,'All Data'!DL737)</f>
        <v>47.016440000000003</v>
      </c>
      <c r="DN737" s="10">
        <f>IF(DB737="Yes",DM737-((DG737+(W737*Monitors!$B$4))*Monitors!$F$4),'All Data'!DM737)</f>
        <v>47.016440000000003</v>
      </c>
      <c r="DO737" s="8" t="str">
        <f t="shared" si="132"/>
        <v>No</v>
      </c>
      <c r="DP737" s="10">
        <v>1.9657248</v>
      </c>
      <c r="DQ737" s="10">
        <v>17.0142752</v>
      </c>
      <c r="DR737" s="10">
        <v>17.0142752</v>
      </c>
      <c r="DS737" s="9">
        <v>18.811673197408837</v>
      </c>
      <c r="DT737" s="9" t="s">
        <v>23</v>
      </c>
      <c r="DU737" s="14">
        <v>0</v>
      </c>
    </row>
    <row r="738" spans="1:125" ht="18" customHeight="1">
      <c r="A738" s="29">
        <v>737</v>
      </c>
      <c r="B738" s="29">
        <v>25</v>
      </c>
      <c r="C738" s="29">
        <v>1404</v>
      </c>
      <c r="D738" s="21">
        <v>41445</v>
      </c>
      <c r="E738" s="21">
        <v>41424</v>
      </c>
      <c r="F738" s="21">
        <v>41443</v>
      </c>
      <c r="G738" s="20" t="s">
        <v>4</v>
      </c>
      <c r="H738" s="20"/>
      <c r="I738" s="22">
        <v>6</v>
      </c>
      <c r="J738" s="20" t="s">
        <v>5</v>
      </c>
      <c r="K738" s="20"/>
      <c r="L738" s="20" t="s">
        <v>49</v>
      </c>
      <c r="M738" s="23"/>
      <c r="N738" s="23" t="s">
        <v>7</v>
      </c>
      <c r="O738" s="23"/>
      <c r="P738" s="24">
        <v>10.5</v>
      </c>
      <c r="Q738" s="24">
        <v>18.7</v>
      </c>
      <c r="R738" s="24">
        <v>21.5</v>
      </c>
      <c r="S738" s="24">
        <v>197.6</v>
      </c>
      <c r="T738" s="24">
        <v>1.78</v>
      </c>
      <c r="U738" s="24">
        <v>1080</v>
      </c>
      <c r="V738" s="24">
        <v>1920</v>
      </c>
      <c r="W738" s="24">
        <v>2.0739999999999998</v>
      </c>
      <c r="X738" s="23" t="s">
        <v>47</v>
      </c>
      <c r="Y738" s="23" t="s">
        <v>47</v>
      </c>
      <c r="Z738" s="24">
        <v>10496</v>
      </c>
      <c r="AA738" s="24">
        <v>60</v>
      </c>
      <c r="AB738" s="24">
        <v>178</v>
      </c>
      <c r="AC738" s="24">
        <v>178</v>
      </c>
      <c r="AD738" s="23" t="s">
        <v>85</v>
      </c>
      <c r="AE738" s="23" t="s">
        <v>11</v>
      </c>
      <c r="AF738" s="23" t="s">
        <v>11</v>
      </c>
      <c r="AG738" s="23"/>
      <c r="AH738" s="23"/>
      <c r="AI738" s="23" t="s">
        <v>57</v>
      </c>
      <c r="AJ738" s="23" t="s">
        <v>23</v>
      </c>
      <c r="AK738" s="23" t="s">
        <v>11</v>
      </c>
      <c r="AL738" s="23" t="s">
        <v>114</v>
      </c>
      <c r="AM738" s="23"/>
      <c r="AN738" s="23" t="s">
        <v>14</v>
      </c>
      <c r="AO738" s="23"/>
      <c r="AP738" s="23" t="s">
        <v>36</v>
      </c>
      <c r="AQ738" s="23"/>
      <c r="AR738" s="23"/>
      <c r="AS738" s="23" t="s">
        <v>114</v>
      </c>
      <c r="AT738" s="23"/>
      <c r="AU738" s="23" t="s">
        <v>14</v>
      </c>
      <c r="AV738" s="25"/>
      <c r="AW738" s="25"/>
      <c r="AX738" s="26">
        <v>21.5</v>
      </c>
      <c r="AY738" s="26">
        <v>197.6</v>
      </c>
      <c r="AZ738" s="25" t="s">
        <v>14</v>
      </c>
      <c r="BA738" s="25" t="s">
        <v>14</v>
      </c>
      <c r="BB738" s="23"/>
      <c r="BC738" s="23" t="s">
        <v>15</v>
      </c>
      <c r="BD738" s="23"/>
      <c r="BE738" s="23" t="s">
        <v>11</v>
      </c>
      <c r="BF738" s="23" t="s">
        <v>14</v>
      </c>
      <c r="BG738" s="23" t="s">
        <v>11</v>
      </c>
      <c r="BH738" s="23" t="s">
        <v>17</v>
      </c>
      <c r="BI738" s="23"/>
      <c r="BJ738" s="23" t="s">
        <v>18</v>
      </c>
      <c r="BK738" s="23" t="s">
        <v>11</v>
      </c>
      <c r="BL738" s="23" t="s">
        <v>11</v>
      </c>
      <c r="BM738" s="23"/>
      <c r="BN738" s="23"/>
      <c r="BO738" s="24">
        <v>12.3</v>
      </c>
      <c r="BP738" s="24">
        <v>248.7</v>
      </c>
      <c r="BQ738" s="24">
        <v>240</v>
      </c>
      <c r="BR738" s="24">
        <v>248.6</v>
      </c>
      <c r="BS738" s="24">
        <v>201.1</v>
      </c>
      <c r="BT738" s="23"/>
      <c r="BU738" s="23"/>
      <c r="BV738" s="24">
        <v>18.98</v>
      </c>
      <c r="BW738" s="24">
        <v>0.27</v>
      </c>
      <c r="BX738" s="23"/>
      <c r="BY738" s="24">
        <v>0.23</v>
      </c>
      <c r="BZ738" s="27">
        <v>0.27</v>
      </c>
      <c r="CA738" s="27">
        <v>0.23</v>
      </c>
      <c r="CB738" s="25"/>
      <c r="CC738" s="25"/>
      <c r="CD738" s="28">
        <v>19.100000000000001</v>
      </c>
      <c r="CE738" s="28">
        <v>0.31</v>
      </c>
      <c r="CF738" s="25"/>
      <c r="CG738" s="28">
        <v>0.27</v>
      </c>
      <c r="CH738" s="28">
        <v>21.08</v>
      </c>
      <c r="CI738" s="28">
        <v>0.5</v>
      </c>
      <c r="CJ738" s="28">
        <v>0.5</v>
      </c>
      <c r="CK738" s="25"/>
      <c r="CL738" s="25"/>
      <c r="CM738" s="28">
        <v>0.35</v>
      </c>
      <c r="CN738" s="25"/>
      <c r="CO738" s="28">
        <v>0</v>
      </c>
      <c r="CP738" s="30" t="s">
        <v>5</v>
      </c>
      <c r="CQ738" s="8">
        <f t="shared" si="122"/>
        <v>10495.951417004047</v>
      </c>
      <c r="CR738" s="8">
        <f t="shared" si="123"/>
        <v>22</v>
      </c>
      <c r="CS738" s="8">
        <f t="shared" si="124"/>
        <v>2.5</v>
      </c>
      <c r="CT738" s="8">
        <f t="shared" si="125"/>
        <v>30</v>
      </c>
      <c r="CU738" s="8">
        <f t="shared" si="126"/>
        <v>200</v>
      </c>
      <c r="CV738" s="10">
        <f t="shared" si="127"/>
        <v>49143.119999999995</v>
      </c>
      <c r="CW738" s="10">
        <f t="shared" si="130"/>
        <v>49.143119999999996</v>
      </c>
      <c r="CX738" s="8" t="str">
        <f t="shared" si="128"/>
        <v>No</v>
      </c>
      <c r="CY738" s="30" t="s">
        <v>11</v>
      </c>
      <c r="CZ738" s="30" t="s">
        <v>11</v>
      </c>
      <c r="DA738" s="31" t="s">
        <v>11</v>
      </c>
      <c r="DB738" s="31" t="s">
        <v>11</v>
      </c>
      <c r="DC738" s="8" t="str">
        <f t="shared" si="129"/>
        <v>No</v>
      </c>
      <c r="DD738" s="8" t="s">
        <v>11</v>
      </c>
      <c r="DE738" s="30" t="s">
        <v>11</v>
      </c>
      <c r="DF738" s="10">
        <f t="shared" si="131"/>
        <v>59.730060000000002</v>
      </c>
      <c r="DG738" s="9">
        <f>IF(S738&lt;Monitors!$H$4,(S738*Monitors!$I$4)+Monitors!$J$4,IF(S738&lt;Monitors!$H$5,(S738*Monitors!$I$5)+Monitors!$J$5,IF(S738&lt;Monitors!$H$6,(S738*Monitors!$I$6)+Monitors!$J$6,IF(S738&lt;Monitors!$H$7,(Monitors!$I$7*S738)+Monitors!$J$7,IF(S738&lt;Monitors!$H$8,(S738*Monitors!$I$8)+Monitors!$J$8,IF(S738&lt;Monitors!$H$9,(S738*Monitors!$I$9)+Monitors!$J$9,IF(S738&lt;Monitors!$H$10,(S738*Monitors!$I$10)+Monitors!$J$10,IF(S738&lt;Monitors!$H$11,(S738*Monitors!$I$11)+Monitors!$J$11,Monitors!$J$12))))))))</f>
        <v>37.879999999999995</v>
      </c>
      <c r="DH738" s="10">
        <f>$DF738-(Monitors!$B$4*'All Data'!$W738)</f>
        <v>47.016440000000003</v>
      </c>
      <c r="DI738" s="10">
        <f>IF($CX738="Yes",DH738-(Monitors!$E$4*(DG738+(Monitors!$B$4*'All Data'!$W738))),'All Data'!DH738)</f>
        <v>47.016440000000003</v>
      </c>
      <c r="DJ738" s="10">
        <f>IF(DD738="Yes",'All Data'!DI738-(DG738*Monitors!$C$4),'All Data'!DI738)</f>
        <v>47.016440000000003</v>
      </c>
      <c r="DK738" s="10">
        <f>IF($DE738="Yes",DJ738-(DG738*Monitors!$D$4),'All Data'!DJ738)</f>
        <v>47.016440000000003</v>
      </c>
      <c r="DL738" s="10">
        <f>IF($CZ738="Yes",DK738-Monitors!$C$7,'All Data'!DK738)</f>
        <v>47.016440000000003</v>
      </c>
      <c r="DM738" s="10">
        <f>IF($DA738="Yes",DL738-Monitors!$D$7,'All Data'!DL738)</f>
        <v>47.016440000000003</v>
      </c>
      <c r="DN738" s="10">
        <f>IF(DB738="Yes",DM738-((DG738+(W738*Monitors!$B$4))*Monitors!$F$4),'All Data'!DM738)</f>
        <v>47.016440000000003</v>
      </c>
      <c r="DO738" s="8" t="str">
        <f t="shared" si="132"/>
        <v>No</v>
      </c>
      <c r="DP738" s="10">
        <v>1.9657248</v>
      </c>
      <c r="DQ738" s="10">
        <v>17.0142752</v>
      </c>
      <c r="DR738" s="10">
        <v>17.0142752</v>
      </c>
      <c r="DS738" s="9">
        <v>18.811673197408837</v>
      </c>
      <c r="DT738" s="9" t="s">
        <v>23</v>
      </c>
      <c r="DU738" s="14">
        <v>0</v>
      </c>
    </row>
    <row r="739" spans="1:125" ht="18" customHeight="1">
      <c r="A739" s="29">
        <v>738</v>
      </c>
      <c r="B739" s="29">
        <v>25</v>
      </c>
      <c r="C739" s="29">
        <v>1404</v>
      </c>
      <c r="D739" s="21">
        <v>41445</v>
      </c>
      <c r="E739" s="21">
        <v>41424</v>
      </c>
      <c r="F739" s="21">
        <v>41443</v>
      </c>
      <c r="G739" s="20" t="s">
        <v>4</v>
      </c>
      <c r="H739" s="20"/>
      <c r="I739" s="22">
        <v>6</v>
      </c>
      <c r="J739" s="20" t="s">
        <v>5</v>
      </c>
      <c r="K739" s="20"/>
      <c r="L739" s="20" t="s">
        <v>49</v>
      </c>
      <c r="M739" s="23"/>
      <c r="N739" s="23" t="s">
        <v>7</v>
      </c>
      <c r="O739" s="23"/>
      <c r="P739" s="24">
        <v>10.5</v>
      </c>
      <c r="Q739" s="24">
        <v>18.7</v>
      </c>
      <c r="R739" s="24">
        <v>21.5</v>
      </c>
      <c r="S739" s="24">
        <v>197.6</v>
      </c>
      <c r="T739" s="24">
        <v>1.78</v>
      </c>
      <c r="U739" s="24">
        <v>1080</v>
      </c>
      <c r="V739" s="24">
        <v>1920</v>
      </c>
      <c r="W739" s="24">
        <v>2.0739999999999998</v>
      </c>
      <c r="X739" s="23" t="s">
        <v>47</v>
      </c>
      <c r="Y739" s="23" t="s">
        <v>47</v>
      </c>
      <c r="Z739" s="24">
        <v>10496</v>
      </c>
      <c r="AA739" s="24">
        <v>60</v>
      </c>
      <c r="AB739" s="24">
        <v>178</v>
      </c>
      <c r="AC739" s="24">
        <v>178</v>
      </c>
      <c r="AD739" s="23" t="s">
        <v>85</v>
      </c>
      <c r="AE739" s="23" t="s">
        <v>11</v>
      </c>
      <c r="AF739" s="23" t="s">
        <v>11</v>
      </c>
      <c r="AG739" s="23"/>
      <c r="AH739" s="23"/>
      <c r="AI739" s="23" t="s">
        <v>57</v>
      </c>
      <c r="AJ739" s="23" t="s">
        <v>23</v>
      </c>
      <c r="AK739" s="23" t="s">
        <v>11</v>
      </c>
      <c r="AL739" s="23" t="s">
        <v>114</v>
      </c>
      <c r="AM739" s="23"/>
      <c r="AN739" s="23" t="s">
        <v>14</v>
      </c>
      <c r="AO739" s="23"/>
      <c r="AP739" s="23" t="s">
        <v>36</v>
      </c>
      <c r="AQ739" s="23"/>
      <c r="AR739" s="23"/>
      <c r="AS739" s="23" t="s">
        <v>114</v>
      </c>
      <c r="AT739" s="23"/>
      <c r="AU739" s="23" t="s">
        <v>14</v>
      </c>
      <c r="AV739" s="25"/>
      <c r="AW739" s="25"/>
      <c r="AX739" s="26">
        <v>21.5</v>
      </c>
      <c r="AY739" s="26">
        <v>197.6</v>
      </c>
      <c r="AZ739" s="25" t="s">
        <v>14</v>
      </c>
      <c r="BA739" s="25" t="s">
        <v>14</v>
      </c>
      <c r="BB739" s="23"/>
      <c r="BC739" s="23" t="s">
        <v>15</v>
      </c>
      <c r="BD739" s="23"/>
      <c r="BE739" s="23" t="s">
        <v>11</v>
      </c>
      <c r="BF739" s="23" t="s">
        <v>14</v>
      </c>
      <c r="BG739" s="23" t="s">
        <v>11</v>
      </c>
      <c r="BH739" s="23" t="s">
        <v>17</v>
      </c>
      <c r="BI739" s="23"/>
      <c r="BJ739" s="23" t="s">
        <v>18</v>
      </c>
      <c r="BK739" s="23" t="s">
        <v>11</v>
      </c>
      <c r="BL739" s="23" t="s">
        <v>11</v>
      </c>
      <c r="BM739" s="23"/>
      <c r="BN739" s="23"/>
      <c r="BO739" s="24">
        <v>12.3</v>
      </c>
      <c r="BP739" s="24">
        <v>248.7</v>
      </c>
      <c r="BQ739" s="24">
        <v>240</v>
      </c>
      <c r="BR739" s="24">
        <v>248.6</v>
      </c>
      <c r="BS739" s="24">
        <v>201.1</v>
      </c>
      <c r="BT739" s="23"/>
      <c r="BU739" s="23"/>
      <c r="BV739" s="24">
        <v>18.98</v>
      </c>
      <c r="BW739" s="24">
        <v>0.27</v>
      </c>
      <c r="BX739" s="23"/>
      <c r="BY739" s="24">
        <v>0.23</v>
      </c>
      <c r="BZ739" s="27">
        <v>0.27</v>
      </c>
      <c r="CA739" s="27">
        <v>0.23</v>
      </c>
      <c r="CB739" s="25"/>
      <c r="CC739" s="25"/>
      <c r="CD739" s="28">
        <v>19.100000000000001</v>
      </c>
      <c r="CE739" s="28">
        <v>0.31</v>
      </c>
      <c r="CF739" s="25"/>
      <c r="CG739" s="28">
        <v>0.27</v>
      </c>
      <c r="CH739" s="28">
        <v>21.08</v>
      </c>
      <c r="CI739" s="28">
        <v>0.5</v>
      </c>
      <c r="CJ739" s="28">
        <v>0.5</v>
      </c>
      <c r="CK739" s="25"/>
      <c r="CL739" s="25"/>
      <c r="CM739" s="28">
        <v>0.35</v>
      </c>
      <c r="CN739" s="25"/>
      <c r="CO739" s="28">
        <v>0</v>
      </c>
      <c r="CP739" s="30" t="s">
        <v>5</v>
      </c>
      <c r="CQ739" s="8">
        <f t="shared" si="122"/>
        <v>10495.951417004047</v>
      </c>
      <c r="CR739" s="8">
        <f t="shared" si="123"/>
        <v>22</v>
      </c>
      <c r="CS739" s="8">
        <f t="shared" si="124"/>
        <v>2.5</v>
      </c>
      <c r="CT739" s="8">
        <f t="shared" si="125"/>
        <v>30</v>
      </c>
      <c r="CU739" s="8">
        <f t="shared" si="126"/>
        <v>200</v>
      </c>
      <c r="CV739" s="10">
        <f t="shared" si="127"/>
        <v>49143.119999999995</v>
      </c>
      <c r="CW739" s="10">
        <f t="shared" si="130"/>
        <v>49.143119999999996</v>
      </c>
      <c r="CX739" s="8" t="str">
        <f t="shared" si="128"/>
        <v>No</v>
      </c>
      <c r="CY739" s="30" t="s">
        <v>11</v>
      </c>
      <c r="CZ739" s="30" t="s">
        <v>11</v>
      </c>
      <c r="DA739" s="31" t="s">
        <v>11</v>
      </c>
      <c r="DB739" s="31" t="s">
        <v>11</v>
      </c>
      <c r="DC739" s="8" t="str">
        <f t="shared" si="129"/>
        <v>No</v>
      </c>
      <c r="DD739" s="8" t="s">
        <v>11</v>
      </c>
      <c r="DE739" s="30" t="s">
        <v>11</v>
      </c>
      <c r="DF739" s="10">
        <f t="shared" si="131"/>
        <v>59.730060000000002</v>
      </c>
      <c r="DG739" s="9">
        <f>IF(S739&lt;Monitors!$H$4,(S739*Monitors!$I$4)+Monitors!$J$4,IF(S739&lt;Monitors!$H$5,(S739*Monitors!$I$5)+Monitors!$J$5,IF(S739&lt;Monitors!$H$6,(S739*Monitors!$I$6)+Monitors!$J$6,IF(S739&lt;Monitors!$H$7,(Monitors!$I$7*S739)+Monitors!$J$7,IF(S739&lt;Monitors!$H$8,(S739*Monitors!$I$8)+Monitors!$J$8,IF(S739&lt;Monitors!$H$9,(S739*Monitors!$I$9)+Monitors!$J$9,IF(S739&lt;Monitors!$H$10,(S739*Monitors!$I$10)+Monitors!$J$10,IF(S739&lt;Monitors!$H$11,(S739*Monitors!$I$11)+Monitors!$J$11,Monitors!$J$12))))))))</f>
        <v>37.879999999999995</v>
      </c>
      <c r="DH739" s="10">
        <f>$DF739-(Monitors!$B$4*'All Data'!$W739)</f>
        <v>47.016440000000003</v>
      </c>
      <c r="DI739" s="10">
        <f>IF($CX739="Yes",DH739-(Monitors!$E$4*(DG739+(Monitors!$B$4*'All Data'!$W739))),'All Data'!DH739)</f>
        <v>47.016440000000003</v>
      </c>
      <c r="DJ739" s="10">
        <f>IF(DD739="Yes",'All Data'!DI739-(DG739*Monitors!$C$4),'All Data'!DI739)</f>
        <v>47.016440000000003</v>
      </c>
      <c r="DK739" s="10">
        <f>IF($DE739="Yes",DJ739-(DG739*Monitors!$D$4),'All Data'!DJ739)</f>
        <v>47.016440000000003</v>
      </c>
      <c r="DL739" s="10">
        <f>IF($CZ739="Yes",DK739-Monitors!$C$7,'All Data'!DK739)</f>
        <v>47.016440000000003</v>
      </c>
      <c r="DM739" s="10">
        <f>IF($DA739="Yes",DL739-Monitors!$D$7,'All Data'!DL739)</f>
        <v>47.016440000000003</v>
      </c>
      <c r="DN739" s="10">
        <f>IF(DB739="Yes",DM739-((DG739+(W739*Monitors!$B$4))*Monitors!$F$4),'All Data'!DM739)</f>
        <v>47.016440000000003</v>
      </c>
      <c r="DO739" s="8" t="str">
        <f t="shared" si="132"/>
        <v>No</v>
      </c>
      <c r="DP739" s="10">
        <v>1.9657248</v>
      </c>
      <c r="DQ739" s="10">
        <v>17.0142752</v>
      </c>
      <c r="DR739" s="10">
        <v>17.0142752</v>
      </c>
      <c r="DS739" s="9">
        <v>18.811673197408837</v>
      </c>
      <c r="DT739" s="9" t="s">
        <v>23</v>
      </c>
      <c r="DU739" s="14">
        <v>0</v>
      </c>
    </row>
    <row r="740" spans="1:125" ht="18" customHeight="1">
      <c r="A740" s="29">
        <v>739</v>
      </c>
      <c r="B740" s="29">
        <v>25</v>
      </c>
      <c r="C740" s="29">
        <v>1404</v>
      </c>
      <c r="D740" s="21">
        <v>41445</v>
      </c>
      <c r="E740" s="21">
        <v>41424</v>
      </c>
      <c r="F740" s="21">
        <v>41443</v>
      </c>
      <c r="G740" s="20" t="s">
        <v>4</v>
      </c>
      <c r="H740" s="20"/>
      <c r="I740" s="22">
        <v>6</v>
      </c>
      <c r="J740" s="20" t="s">
        <v>5</v>
      </c>
      <c r="K740" s="20"/>
      <c r="L740" s="20" t="s">
        <v>49</v>
      </c>
      <c r="M740" s="23"/>
      <c r="N740" s="23" t="s">
        <v>7</v>
      </c>
      <c r="O740" s="23"/>
      <c r="P740" s="24">
        <v>10.5</v>
      </c>
      <c r="Q740" s="24">
        <v>18.7</v>
      </c>
      <c r="R740" s="24">
        <v>21.5</v>
      </c>
      <c r="S740" s="24">
        <v>197.6</v>
      </c>
      <c r="T740" s="24">
        <v>1.78</v>
      </c>
      <c r="U740" s="24">
        <v>1080</v>
      </c>
      <c r="V740" s="24">
        <v>1920</v>
      </c>
      <c r="W740" s="24">
        <v>2.0739999999999998</v>
      </c>
      <c r="X740" s="23" t="s">
        <v>47</v>
      </c>
      <c r="Y740" s="23" t="s">
        <v>47</v>
      </c>
      <c r="Z740" s="24">
        <v>10496</v>
      </c>
      <c r="AA740" s="24">
        <v>60</v>
      </c>
      <c r="AB740" s="24">
        <v>178</v>
      </c>
      <c r="AC740" s="24">
        <v>178</v>
      </c>
      <c r="AD740" s="23" t="s">
        <v>85</v>
      </c>
      <c r="AE740" s="23" t="s">
        <v>11</v>
      </c>
      <c r="AF740" s="23" t="s">
        <v>11</v>
      </c>
      <c r="AG740" s="23"/>
      <c r="AH740" s="23"/>
      <c r="AI740" s="23" t="s">
        <v>57</v>
      </c>
      <c r="AJ740" s="23" t="s">
        <v>23</v>
      </c>
      <c r="AK740" s="23" t="s">
        <v>11</v>
      </c>
      <c r="AL740" s="23" t="s">
        <v>114</v>
      </c>
      <c r="AM740" s="23"/>
      <c r="AN740" s="23" t="s">
        <v>14</v>
      </c>
      <c r="AO740" s="23"/>
      <c r="AP740" s="23" t="s">
        <v>36</v>
      </c>
      <c r="AQ740" s="23"/>
      <c r="AR740" s="23"/>
      <c r="AS740" s="23" t="s">
        <v>114</v>
      </c>
      <c r="AT740" s="23"/>
      <c r="AU740" s="23" t="s">
        <v>14</v>
      </c>
      <c r="AV740" s="25"/>
      <c r="AW740" s="25"/>
      <c r="AX740" s="26">
        <v>21.5</v>
      </c>
      <c r="AY740" s="26">
        <v>197.6</v>
      </c>
      <c r="AZ740" s="25" t="s">
        <v>14</v>
      </c>
      <c r="BA740" s="25" t="s">
        <v>14</v>
      </c>
      <c r="BB740" s="23"/>
      <c r="BC740" s="23" t="s">
        <v>15</v>
      </c>
      <c r="BD740" s="23"/>
      <c r="BE740" s="23" t="s">
        <v>11</v>
      </c>
      <c r="BF740" s="23" t="s">
        <v>14</v>
      </c>
      <c r="BG740" s="23" t="s">
        <v>11</v>
      </c>
      <c r="BH740" s="23" t="s">
        <v>17</v>
      </c>
      <c r="BI740" s="23"/>
      <c r="BJ740" s="23" t="s">
        <v>18</v>
      </c>
      <c r="BK740" s="23" t="s">
        <v>11</v>
      </c>
      <c r="BL740" s="23" t="s">
        <v>11</v>
      </c>
      <c r="BM740" s="23"/>
      <c r="BN740" s="23"/>
      <c r="BO740" s="24">
        <v>12.3</v>
      </c>
      <c r="BP740" s="24">
        <v>248.7</v>
      </c>
      <c r="BQ740" s="24">
        <v>240</v>
      </c>
      <c r="BR740" s="24">
        <v>248.6</v>
      </c>
      <c r="BS740" s="24">
        <v>201.1</v>
      </c>
      <c r="BT740" s="23"/>
      <c r="BU740" s="23"/>
      <c r="BV740" s="24">
        <v>18.98</v>
      </c>
      <c r="BW740" s="24">
        <v>0.27</v>
      </c>
      <c r="BX740" s="23"/>
      <c r="BY740" s="24">
        <v>0.23</v>
      </c>
      <c r="BZ740" s="27">
        <v>0.27</v>
      </c>
      <c r="CA740" s="27">
        <v>0.23</v>
      </c>
      <c r="CB740" s="25"/>
      <c r="CC740" s="25"/>
      <c r="CD740" s="28">
        <v>19.100000000000001</v>
      </c>
      <c r="CE740" s="28">
        <v>0.31</v>
      </c>
      <c r="CF740" s="25"/>
      <c r="CG740" s="28">
        <v>0.27</v>
      </c>
      <c r="CH740" s="28">
        <v>21.08</v>
      </c>
      <c r="CI740" s="28">
        <v>0.5</v>
      </c>
      <c r="CJ740" s="28">
        <v>0.5</v>
      </c>
      <c r="CK740" s="25"/>
      <c r="CL740" s="25"/>
      <c r="CM740" s="28">
        <v>0.35</v>
      </c>
      <c r="CN740" s="25"/>
      <c r="CO740" s="28">
        <v>0</v>
      </c>
      <c r="CP740" s="30" t="s">
        <v>5</v>
      </c>
      <c r="CQ740" s="8">
        <f t="shared" si="122"/>
        <v>10495.951417004047</v>
      </c>
      <c r="CR740" s="8">
        <f t="shared" si="123"/>
        <v>22</v>
      </c>
      <c r="CS740" s="8">
        <f t="shared" si="124"/>
        <v>2.5</v>
      </c>
      <c r="CT740" s="8">
        <f t="shared" si="125"/>
        <v>30</v>
      </c>
      <c r="CU740" s="8">
        <f t="shared" si="126"/>
        <v>200</v>
      </c>
      <c r="CV740" s="10">
        <f t="shared" si="127"/>
        <v>49143.119999999995</v>
      </c>
      <c r="CW740" s="10">
        <f t="shared" si="130"/>
        <v>49.143119999999996</v>
      </c>
      <c r="CX740" s="8" t="str">
        <f t="shared" si="128"/>
        <v>No</v>
      </c>
      <c r="CY740" s="30" t="s">
        <v>11</v>
      </c>
      <c r="CZ740" s="30" t="s">
        <v>11</v>
      </c>
      <c r="DA740" s="31" t="s">
        <v>11</v>
      </c>
      <c r="DB740" s="31" t="s">
        <v>11</v>
      </c>
      <c r="DC740" s="8" t="str">
        <f t="shared" si="129"/>
        <v>No</v>
      </c>
      <c r="DD740" s="8" t="s">
        <v>11</v>
      </c>
      <c r="DE740" s="30" t="s">
        <v>11</v>
      </c>
      <c r="DF740" s="10">
        <f t="shared" si="131"/>
        <v>59.730060000000002</v>
      </c>
      <c r="DG740" s="9">
        <f>IF(S740&lt;Monitors!$H$4,(S740*Monitors!$I$4)+Monitors!$J$4,IF(S740&lt;Monitors!$H$5,(S740*Monitors!$I$5)+Monitors!$J$5,IF(S740&lt;Monitors!$H$6,(S740*Monitors!$I$6)+Monitors!$J$6,IF(S740&lt;Monitors!$H$7,(Monitors!$I$7*S740)+Monitors!$J$7,IF(S740&lt;Monitors!$H$8,(S740*Monitors!$I$8)+Monitors!$J$8,IF(S740&lt;Monitors!$H$9,(S740*Monitors!$I$9)+Monitors!$J$9,IF(S740&lt;Monitors!$H$10,(S740*Monitors!$I$10)+Monitors!$J$10,IF(S740&lt;Monitors!$H$11,(S740*Monitors!$I$11)+Monitors!$J$11,Monitors!$J$12))))))))</f>
        <v>37.879999999999995</v>
      </c>
      <c r="DH740" s="10">
        <f>$DF740-(Monitors!$B$4*'All Data'!$W740)</f>
        <v>47.016440000000003</v>
      </c>
      <c r="DI740" s="10">
        <f>IF($CX740="Yes",DH740-(Monitors!$E$4*(DG740+(Monitors!$B$4*'All Data'!$W740))),'All Data'!DH740)</f>
        <v>47.016440000000003</v>
      </c>
      <c r="DJ740" s="10">
        <f>IF(DD740="Yes",'All Data'!DI740-(DG740*Monitors!$C$4),'All Data'!DI740)</f>
        <v>47.016440000000003</v>
      </c>
      <c r="DK740" s="10">
        <f>IF($DE740="Yes",DJ740-(DG740*Monitors!$D$4),'All Data'!DJ740)</f>
        <v>47.016440000000003</v>
      </c>
      <c r="DL740" s="10">
        <f>IF($CZ740="Yes",DK740-Monitors!$C$7,'All Data'!DK740)</f>
        <v>47.016440000000003</v>
      </c>
      <c r="DM740" s="10">
        <f>IF($DA740="Yes",DL740-Monitors!$D$7,'All Data'!DL740)</f>
        <v>47.016440000000003</v>
      </c>
      <c r="DN740" s="10">
        <f>IF(DB740="Yes",DM740-((DG740+(W740*Monitors!$B$4))*Monitors!$F$4),'All Data'!DM740)</f>
        <v>47.016440000000003</v>
      </c>
      <c r="DO740" s="8" t="str">
        <f t="shared" si="132"/>
        <v>No</v>
      </c>
      <c r="DP740" s="10">
        <v>1.9657248</v>
      </c>
      <c r="DQ740" s="10">
        <v>17.0142752</v>
      </c>
      <c r="DR740" s="10">
        <v>17.0142752</v>
      </c>
      <c r="DS740" s="9">
        <v>18.811673197408837</v>
      </c>
      <c r="DT740" s="9" t="s">
        <v>23</v>
      </c>
      <c r="DU740" s="14">
        <v>0</v>
      </c>
    </row>
    <row r="741" spans="1:125" ht="18" customHeight="1">
      <c r="A741" s="29">
        <v>740</v>
      </c>
      <c r="B741" s="29">
        <v>25</v>
      </c>
      <c r="C741" s="29">
        <v>1404</v>
      </c>
      <c r="D741" s="21">
        <v>41445</v>
      </c>
      <c r="E741" s="21">
        <v>41424</v>
      </c>
      <c r="F741" s="21">
        <v>41443</v>
      </c>
      <c r="G741" s="20" t="s">
        <v>4</v>
      </c>
      <c r="H741" s="20"/>
      <c r="I741" s="22">
        <v>6</v>
      </c>
      <c r="J741" s="20" t="s">
        <v>5</v>
      </c>
      <c r="K741" s="20"/>
      <c r="L741" s="20" t="s">
        <v>49</v>
      </c>
      <c r="M741" s="23"/>
      <c r="N741" s="23" t="s">
        <v>7</v>
      </c>
      <c r="O741" s="23"/>
      <c r="P741" s="24">
        <v>10.5</v>
      </c>
      <c r="Q741" s="24">
        <v>18.7</v>
      </c>
      <c r="R741" s="24">
        <v>21.5</v>
      </c>
      <c r="S741" s="24">
        <v>197.6</v>
      </c>
      <c r="T741" s="24">
        <v>1.78</v>
      </c>
      <c r="U741" s="24">
        <v>1080</v>
      </c>
      <c r="V741" s="24">
        <v>1920</v>
      </c>
      <c r="W741" s="24">
        <v>2.0739999999999998</v>
      </c>
      <c r="X741" s="23" t="s">
        <v>47</v>
      </c>
      <c r="Y741" s="23" t="s">
        <v>47</v>
      </c>
      <c r="Z741" s="24">
        <v>10496</v>
      </c>
      <c r="AA741" s="24">
        <v>60</v>
      </c>
      <c r="AB741" s="24">
        <v>178</v>
      </c>
      <c r="AC741" s="24">
        <v>178</v>
      </c>
      <c r="AD741" s="23" t="s">
        <v>85</v>
      </c>
      <c r="AE741" s="23" t="s">
        <v>11</v>
      </c>
      <c r="AF741" s="23" t="s">
        <v>11</v>
      </c>
      <c r="AG741" s="23"/>
      <c r="AH741" s="23"/>
      <c r="AI741" s="23" t="s">
        <v>57</v>
      </c>
      <c r="AJ741" s="23" t="s">
        <v>23</v>
      </c>
      <c r="AK741" s="23" t="s">
        <v>11</v>
      </c>
      <c r="AL741" s="23" t="s">
        <v>114</v>
      </c>
      <c r="AM741" s="23"/>
      <c r="AN741" s="23" t="s">
        <v>14</v>
      </c>
      <c r="AO741" s="23"/>
      <c r="AP741" s="23" t="s">
        <v>36</v>
      </c>
      <c r="AQ741" s="23"/>
      <c r="AR741" s="23"/>
      <c r="AS741" s="23" t="s">
        <v>114</v>
      </c>
      <c r="AT741" s="23"/>
      <c r="AU741" s="23" t="s">
        <v>14</v>
      </c>
      <c r="AV741" s="25"/>
      <c r="AW741" s="25"/>
      <c r="AX741" s="26">
        <v>21.5</v>
      </c>
      <c r="AY741" s="26">
        <v>197.6</v>
      </c>
      <c r="AZ741" s="25" t="s">
        <v>14</v>
      </c>
      <c r="BA741" s="25" t="s">
        <v>14</v>
      </c>
      <c r="BB741" s="23"/>
      <c r="BC741" s="23" t="s">
        <v>15</v>
      </c>
      <c r="BD741" s="23"/>
      <c r="BE741" s="23" t="s">
        <v>11</v>
      </c>
      <c r="BF741" s="23" t="s">
        <v>14</v>
      </c>
      <c r="BG741" s="23" t="s">
        <v>11</v>
      </c>
      <c r="BH741" s="23" t="s">
        <v>17</v>
      </c>
      <c r="BI741" s="23"/>
      <c r="BJ741" s="23" t="s">
        <v>18</v>
      </c>
      <c r="BK741" s="23" t="s">
        <v>11</v>
      </c>
      <c r="BL741" s="23" t="s">
        <v>11</v>
      </c>
      <c r="BM741" s="23"/>
      <c r="BN741" s="23"/>
      <c r="BO741" s="24">
        <v>12.3</v>
      </c>
      <c r="BP741" s="24">
        <v>248.7</v>
      </c>
      <c r="BQ741" s="24">
        <v>240</v>
      </c>
      <c r="BR741" s="24">
        <v>248.6</v>
      </c>
      <c r="BS741" s="24">
        <v>201.1</v>
      </c>
      <c r="BT741" s="23"/>
      <c r="BU741" s="23"/>
      <c r="BV741" s="24">
        <v>18.98</v>
      </c>
      <c r="BW741" s="24">
        <v>0.27</v>
      </c>
      <c r="BX741" s="23"/>
      <c r="BY741" s="24">
        <v>0.23</v>
      </c>
      <c r="BZ741" s="27">
        <v>0.27</v>
      </c>
      <c r="CA741" s="27">
        <v>0.23</v>
      </c>
      <c r="CB741" s="25"/>
      <c r="CC741" s="25"/>
      <c r="CD741" s="28">
        <v>19.100000000000001</v>
      </c>
      <c r="CE741" s="28">
        <v>0.31</v>
      </c>
      <c r="CF741" s="25"/>
      <c r="CG741" s="28">
        <v>0.27</v>
      </c>
      <c r="CH741" s="28">
        <v>21.08</v>
      </c>
      <c r="CI741" s="28">
        <v>0.5</v>
      </c>
      <c r="CJ741" s="28">
        <v>0.5</v>
      </c>
      <c r="CK741" s="25"/>
      <c r="CL741" s="25"/>
      <c r="CM741" s="28">
        <v>0.35</v>
      </c>
      <c r="CN741" s="25"/>
      <c r="CO741" s="28">
        <v>0</v>
      </c>
      <c r="CP741" s="30" t="s">
        <v>5</v>
      </c>
      <c r="CQ741" s="8">
        <f t="shared" si="122"/>
        <v>10495.951417004047</v>
      </c>
      <c r="CR741" s="8">
        <f t="shared" si="123"/>
        <v>22</v>
      </c>
      <c r="CS741" s="8">
        <f t="shared" si="124"/>
        <v>2.5</v>
      </c>
      <c r="CT741" s="8">
        <f t="shared" si="125"/>
        <v>30</v>
      </c>
      <c r="CU741" s="8">
        <f t="shared" si="126"/>
        <v>200</v>
      </c>
      <c r="CV741" s="10">
        <f t="shared" si="127"/>
        <v>49143.119999999995</v>
      </c>
      <c r="CW741" s="10">
        <f t="shared" si="130"/>
        <v>49.143119999999996</v>
      </c>
      <c r="CX741" s="8" t="str">
        <f t="shared" si="128"/>
        <v>No</v>
      </c>
      <c r="CY741" s="30" t="s">
        <v>11</v>
      </c>
      <c r="CZ741" s="30" t="s">
        <v>11</v>
      </c>
      <c r="DA741" s="31" t="s">
        <v>11</v>
      </c>
      <c r="DB741" s="31" t="s">
        <v>11</v>
      </c>
      <c r="DC741" s="8" t="str">
        <f t="shared" si="129"/>
        <v>No</v>
      </c>
      <c r="DD741" s="8" t="s">
        <v>11</v>
      </c>
      <c r="DE741" s="30" t="s">
        <v>11</v>
      </c>
      <c r="DF741" s="10">
        <f t="shared" si="131"/>
        <v>59.730060000000002</v>
      </c>
      <c r="DG741" s="9">
        <f>IF(S741&lt;Monitors!$H$4,(S741*Monitors!$I$4)+Monitors!$J$4,IF(S741&lt;Monitors!$H$5,(S741*Monitors!$I$5)+Monitors!$J$5,IF(S741&lt;Monitors!$H$6,(S741*Monitors!$I$6)+Monitors!$J$6,IF(S741&lt;Monitors!$H$7,(Monitors!$I$7*S741)+Monitors!$J$7,IF(S741&lt;Monitors!$H$8,(S741*Monitors!$I$8)+Monitors!$J$8,IF(S741&lt;Monitors!$H$9,(S741*Monitors!$I$9)+Monitors!$J$9,IF(S741&lt;Monitors!$H$10,(S741*Monitors!$I$10)+Monitors!$J$10,IF(S741&lt;Monitors!$H$11,(S741*Monitors!$I$11)+Monitors!$J$11,Monitors!$J$12))))))))</f>
        <v>37.879999999999995</v>
      </c>
      <c r="DH741" s="10">
        <f>$DF741-(Monitors!$B$4*'All Data'!$W741)</f>
        <v>47.016440000000003</v>
      </c>
      <c r="DI741" s="10">
        <f>IF($CX741="Yes",DH741-(Monitors!$E$4*(DG741+(Monitors!$B$4*'All Data'!$W741))),'All Data'!DH741)</f>
        <v>47.016440000000003</v>
      </c>
      <c r="DJ741" s="10">
        <f>IF(DD741="Yes",'All Data'!DI741-(DG741*Monitors!$C$4),'All Data'!DI741)</f>
        <v>47.016440000000003</v>
      </c>
      <c r="DK741" s="10">
        <f>IF($DE741="Yes",DJ741-(DG741*Monitors!$D$4),'All Data'!DJ741)</f>
        <v>47.016440000000003</v>
      </c>
      <c r="DL741" s="10">
        <f>IF($CZ741="Yes",DK741-Monitors!$C$7,'All Data'!DK741)</f>
        <v>47.016440000000003</v>
      </c>
      <c r="DM741" s="10">
        <f>IF($DA741="Yes",DL741-Monitors!$D$7,'All Data'!DL741)</f>
        <v>47.016440000000003</v>
      </c>
      <c r="DN741" s="10">
        <f>IF(DB741="Yes",DM741-((DG741+(W741*Monitors!$B$4))*Monitors!$F$4),'All Data'!DM741)</f>
        <v>47.016440000000003</v>
      </c>
      <c r="DO741" s="8" t="str">
        <f t="shared" si="132"/>
        <v>No</v>
      </c>
      <c r="DP741" s="10">
        <v>1.9657248</v>
      </c>
      <c r="DQ741" s="10">
        <v>17.0142752</v>
      </c>
      <c r="DR741" s="10">
        <v>17.0142752</v>
      </c>
      <c r="DS741" s="9">
        <v>18.811673197408837</v>
      </c>
      <c r="DT741" s="9" t="s">
        <v>23</v>
      </c>
      <c r="DU741" s="14">
        <v>0</v>
      </c>
    </row>
    <row r="742" spans="1:125" ht="18" customHeight="1">
      <c r="A742" s="29">
        <v>741</v>
      </c>
      <c r="B742" s="29">
        <v>25</v>
      </c>
      <c r="C742" s="29">
        <v>1404</v>
      </c>
      <c r="D742" s="21">
        <v>41445</v>
      </c>
      <c r="E742" s="21">
        <v>41424</v>
      </c>
      <c r="F742" s="21">
        <v>41443</v>
      </c>
      <c r="G742" s="20" t="s">
        <v>4</v>
      </c>
      <c r="H742" s="20"/>
      <c r="I742" s="22">
        <v>6</v>
      </c>
      <c r="J742" s="20" t="s">
        <v>5</v>
      </c>
      <c r="K742" s="20"/>
      <c r="L742" s="20" t="s">
        <v>49</v>
      </c>
      <c r="M742" s="23"/>
      <c r="N742" s="23" t="s">
        <v>7</v>
      </c>
      <c r="O742" s="23"/>
      <c r="P742" s="24">
        <v>10.5</v>
      </c>
      <c r="Q742" s="24">
        <v>18.7</v>
      </c>
      <c r="R742" s="24">
        <v>21.5</v>
      </c>
      <c r="S742" s="24">
        <v>197.6</v>
      </c>
      <c r="T742" s="24">
        <v>1.78</v>
      </c>
      <c r="U742" s="24">
        <v>1080</v>
      </c>
      <c r="V742" s="24">
        <v>1920</v>
      </c>
      <c r="W742" s="24">
        <v>2.0739999999999998</v>
      </c>
      <c r="X742" s="23" t="s">
        <v>47</v>
      </c>
      <c r="Y742" s="23" t="s">
        <v>47</v>
      </c>
      <c r="Z742" s="24">
        <v>10496</v>
      </c>
      <c r="AA742" s="24">
        <v>60</v>
      </c>
      <c r="AB742" s="24">
        <v>178</v>
      </c>
      <c r="AC742" s="24">
        <v>178</v>
      </c>
      <c r="AD742" s="23" t="s">
        <v>85</v>
      </c>
      <c r="AE742" s="23" t="s">
        <v>11</v>
      </c>
      <c r="AF742" s="23" t="s">
        <v>11</v>
      </c>
      <c r="AG742" s="23"/>
      <c r="AH742" s="23"/>
      <c r="AI742" s="23" t="s">
        <v>57</v>
      </c>
      <c r="AJ742" s="23" t="s">
        <v>23</v>
      </c>
      <c r="AK742" s="23" t="s">
        <v>11</v>
      </c>
      <c r="AL742" s="23" t="s">
        <v>114</v>
      </c>
      <c r="AM742" s="23"/>
      <c r="AN742" s="23" t="s">
        <v>14</v>
      </c>
      <c r="AO742" s="23"/>
      <c r="AP742" s="23" t="s">
        <v>36</v>
      </c>
      <c r="AQ742" s="23"/>
      <c r="AR742" s="23"/>
      <c r="AS742" s="23" t="s">
        <v>114</v>
      </c>
      <c r="AT742" s="23"/>
      <c r="AU742" s="23" t="s">
        <v>14</v>
      </c>
      <c r="AV742" s="25"/>
      <c r="AW742" s="25"/>
      <c r="AX742" s="26">
        <v>21.5</v>
      </c>
      <c r="AY742" s="26">
        <v>197.6</v>
      </c>
      <c r="AZ742" s="25" t="s">
        <v>14</v>
      </c>
      <c r="BA742" s="25" t="s">
        <v>14</v>
      </c>
      <c r="BB742" s="23"/>
      <c r="BC742" s="23" t="s">
        <v>15</v>
      </c>
      <c r="BD742" s="23"/>
      <c r="BE742" s="23" t="s">
        <v>11</v>
      </c>
      <c r="BF742" s="23" t="s">
        <v>14</v>
      </c>
      <c r="BG742" s="23" t="s">
        <v>11</v>
      </c>
      <c r="BH742" s="23" t="s">
        <v>17</v>
      </c>
      <c r="BI742" s="23"/>
      <c r="BJ742" s="23" t="s">
        <v>18</v>
      </c>
      <c r="BK742" s="23" t="s">
        <v>11</v>
      </c>
      <c r="BL742" s="23" t="s">
        <v>11</v>
      </c>
      <c r="BM742" s="23"/>
      <c r="BN742" s="23"/>
      <c r="BO742" s="24">
        <v>12.3</v>
      </c>
      <c r="BP742" s="24">
        <v>248.7</v>
      </c>
      <c r="BQ742" s="24">
        <v>240</v>
      </c>
      <c r="BR742" s="24">
        <v>248.6</v>
      </c>
      <c r="BS742" s="24">
        <v>201.1</v>
      </c>
      <c r="BT742" s="23"/>
      <c r="BU742" s="23"/>
      <c r="BV742" s="24">
        <v>18.98</v>
      </c>
      <c r="BW742" s="24">
        <v>0.27</v>
      </c>
      <c r="BX742" s="23"/>
      <c r="BY742" s="24">
        <v>0.23</v>
      </c>
      <c r="BZ742" s="27">
        <v>0.27</v>
      </c>
      <c r="CA742" s="27">
        <v>0.23</v>
      </c>
      <c r="CB742" s="25"/>
      <c r="CC742" s="25"/>
      <c r="CD742" s="28">
        <v>19.100000000000001</v>
      </c>
      <c r="CE742" s="28">
        <v>0.31</v>
      </c>
      <c r="CF742" s="25"/>
      <c r="CG742" s="28">
        <v>0.27</v>
      </c>
      <c r="CH742" s="28">
        <v>21.08</v>
      </c>
      <c r="CI742" s="28">
        <v>0.5</v>
      </c>
      <c r="CJ742" s="28">
        <v>0.5</v>
      </c>
      <c r="CK742" s="25"/>
      <c r="CL742" s="25"/>
      <c r="CM742" s="28">
        <v>0.35</v>
      </c>
      <c r="CN742" s="25"/>
      <c r="CO742" s="28">
        <v>0</v>
      </c>
      <c r="CP742" s="30" t="s">
        <v>5</v>
      </c>
      <c r="CQ742" s="8">
        <f t="shared" si="122"/>
        <v>10495.951417004047</v>
      </c>
      <c r="CR742" s="8">
        <f t="shared" si="123"/>
        <v>22</v>
      </c>
      <c r="CS742" s="8">
        <f t="shared" si="124"/>
        <v>2.5</v>
      </c>
      <c r="CT742" s="8">
        <f t="shared" si="125"/>
        <v>30</v>
      </c>
      <c r="CU742" s="8">
        <f t="shared" si="126"/>
        <v>200</v>
      </c>
      <c r="CV742" s="10">
        <f t="shared" si="127"/>
        <v>49143.119999999995</v>
      </c>
      <c r="CW742" s="10">
        <f t="shared" si="130"/>
        <v>49.143119999999996</v>
      </c>
      <c r="CX742" s="8" t="str">
        <f t="shared" si="128"/>
        <v>No</v>
      </c>
      <c r="CY742" s="30" t="s">
        <v>11</v>
      </c>
      <c r="CZ742" s="30" t="s">
        <v>11</v>
      </c>
      <c r="DA742" s="31" t="s">
        <v>11</v>
      </c>
      <c r="DB742" s="31" t="s">
        <v>11</v>
      </c>
      <c r="DC742" s="8" t="str">
        <f t="shared" si="129"/>
        <v>No</v>
      </c>
      <c r="DD742" s="8" t="s">
        <v>11</v>
      </c>
      <c r="DE742" s="30" t="s">
        <v>11</v>
      </c>
      <c r="DF742" s="10">
        <f t="shared" si="131"/>
        <v>59.730060000000002</v>
      </c>
      <c r="DG742" s="9">
        <f>IF(S742&lt;Monitors!$H$4,(S742*Monitors!$I$4)+Monitors!$J$4,IF(S742&lt;Monitors!$H$5,(S742*Monitors!$I$5)+Monitors!$J$5,IF(S742&lt;Monitors!$H$6,(S742*Monitors!$I$6)+Monitors!$J$6,IF(S742&lt;Monitors!$H$7,(Monitors!$I$7*S742)+Monitors!$J$7,IF(S742&lt;Monitors!$H$8,(S742*Monitors!$I$8)+Monitors!$J$8,IF(S742&lt;Monitors!$H$9,(S742*Monitors!$I$9)+Monitors!$J$9,IF(S742&lt;Monitors!$H$10,(S742*Monitors!$I$10)+Monitors!$J$10,IF(S742&lt;Monitors!$H$11,(S742*Monitors!$I$11)+Monitors!$J$11,Monitors!$J$12))))))))</f>
        <v>37.879999999999995</v>
      </c>
      <c r="DH742" s="10">
        <f>$DF742-(Monitors!$B$4*'All Data'!$W742)</f>
        <v>47.016440000000003</v>
      </c>
      <c r="DI742" s="10">
        <f>IF($CX742="Yes",DH742-(Monitors!$E$4*(DG742+(Monitors!$B$4*'All Data'!$W742))),'All Data'!DH742)</f>
        <v>47.016440000000003</v>
      </c>
      <c r="DJ742" s="10">
        <f>IF(DD742="Yes",'All Data'!DI742-(DG742*Monitors!$C$4),'All Data'!DI742)</f>
        <v>47.016440000000003</v>
      </c>
      <c r="DK742" s="10">
        <f>IF($DE742="Yes",DJ742-(DG742*Monitors!$D$4),'All Data'!DJ742)</f>
        <v>47.016440000000003</v>
      </c>
      <c r="DL742" s="10">
        <f>IF($CZ742="Yes",DK742-Monitors!$C$7,'All Data'!DK742)</f>
        <v>47.016440000000003</v>
      </c>
      <c r="DM742" s="10">
        <f>IF($DA742="Yes",DL742-Monitors!$D$7,'All Data'!DL742)</f>
        <v>47.016440000000003</v>
      </c>
      <c r="DN742" s="10">
        <f>IF(DB742="Yes",DM742-((DG742+(W742*Monitors!$B$4))*Monitors!$F$4),'All Data'!DM742)</f>
        <v>47.016440000000003</v>
      </c>
      <c r="DO742" s="8" t="str">
        <f t="shared" si="132"/>
        <v>No</v>
      </c>
      <c r="DP742" s="10">
        <v>1.9657248</v>
      </c>
      <c r="DQ742" s="10">
        <v>17.0142752</v>
      </c>
      <c r="DR742" s="10">
        <v>17.0142752</v>
      </c>
      <c r="DS742" s="9">
        <v>18.811673197408837</v>
      </c>
      <c r="DT742" s="9" t="s">
        <v>23</v>
      </c>
      <c r="DU742" s="14">
        <v>0</v>
      </c>
    </row>
    <row r="743" spans="1:125" ht="18" customHeight="1">
      <c r="A743" s="29">
        <v>742</v>
      </c>
      <c r="B743" s="29">
        <v>19</v>
      </c>
      <c r="C743" s="29">
        <v>1188</v>
      </c>
      <c r="D743" s="21">
        <v>42125</v>
      </c>
      <c r="E743" s="21">
        <v>42116</v>
      </c>
      <c r="F743" s="21">
        <v>42117</v>
      </c>
      <c r="G743" s="20" t="s">
        <v>4</v>
      </c>
      <c r="H743" s="20"/>
      <c r="I743" s="22">
        <v>6</v>
      </c>
      <c r="J743" s="20" t="s">
        <v>5</v>
      </c>
      <c r="K743" s="20"/>
      <c r="L743" s="20" t="s">
        <v>6</v>
      </c>
      <c r="M743" s="23"/>
      <c r="N743" s="23" t="s">
        <v>7</v>
      </c>
      <c r="O743" s="23"/>
      <c r="P743" s="24">
        <v>12</v>
      </c>
      <c r="Q743" s="24">
        <v>21</v>
      </c>
      <c r="R743" s="24">
        <v>24</v>
      </c>
      <c r="S743" s="24">
        <v>242</v>
      </c>
      <c r="T743" s="24">
        <v>1.78</v>
      </c>
      <c r="U743" s="24">
        <v>1080</v>
      </c>
      <c r="V743" s="24">
        <v>1920</v>
      </c>
      <c r="W743" s="24">
        <v>2.0739999999999998</v>
      </c>
      <c r="X743" s="23" t="s">
        <v>47</v>
      </c>
      <c r="Y743" s="23" t="s">
        <v>47</v>
      </c>
      <c r="Z743" s="24">
        <v>185</v>
      </c>
      <c r="AA743" s="24">
        <v>60</v>
      </c>
      <c r="AB743" s="24">
        <v>170</v>
      </c>
      <c r="AC743" s="24">
        <v>160</v>
      </c>
      <c r="AD743" s="23" t="s">
        <v>10</v>
      </c>
      <c r="AE743" s="23" t="s">
        <v>11</v>
      </c>
      <c r="AF743" s="23" t="s">
        <v>11</v>
      </c>
      <c r="AG743" s="23"/>
      <c r="AH743" s="23"/>
      <c r="AI743" s="23" t="s">
        <v>12</v>
      </c>
      <c r="AJ743" s="23" t="s">
        <v>11</v>
      </c>
      <c r="AK743" s="23" t="s">
        <v>11</v>
      </c>
      <c r="AL743" s="23" t="s">
        <v>276</v>
      </c>
      <c r="AM743" s="23"/>
      <c r="AN743" s="23" t="s">
        <v>72</v>
      </c>
      <c r="AO743" s="23"/>
      <c r="AP743" s="23" t="s">
        <v>14</v>
      </c>
      <c r="AQ743" s="23"/>
      <c r="AR743" s="23"/>
      <c r="AS743" s="23" t="s">
        <v>276</v>
      </c>
      <c r="AT743" s="23"/>
      <c r="AU743" s="23" t="s">
        <v>83</v>
      </c>
      <c r="AV743" s="25"/>
      <c r="AW743" s="25"/>
      <c r="AX743" s="26">
        <v>24</v>
      </c>
      <c r="AY743" s="26">
        <v>242</v>
      </c>
      <c r="AZ743" s="25" t="s">
        <v>72</v>
      </c>
      <c r="BA743" s="25" t="s">
        <v>83</v>
      </c>
      <c r="BB743" s="23"/>
      <c r="BC743" s="23" t="s">
        <v>24</v>
      </c>
      <c r="BD743" s="23" t="s">
        <v>79</v>
      </c>
      <c r="BE743" s="23" t="s">
        <v>11</v>
      </c>
      <c r="BF743" s="23" t="s">
        <v>437</v>
      </c>
      <c r="BG743" s="23" t="s">
        <v>11</v>
      </c>
      <c r="BH743" s="23" t="s">
        <v>17</v>
      </c>
      <c r="BI743" s="23"/>
      <c r="BJ743" s="23" t="s">
        <v>157</v>
      </c>
      <c r="BK743" s="23" t="s">
        <v>11</v>
      </c>
      <c r="BL743" s="23" t="s">
        <v>11</v>
      </c>
      <c r="BM743" s="23"/>
      <c r="BN743" s="23"/>
      <c r="BO743" s="24">
        <v>7</v>
      </c>
      <c r="BP743" s="24">
        <v>351.3</v>
      </c>
      <c r="BQ743" s="24">
        <v>250</v>
      </c>
      <c r="BR743" s="24">
        <v>305.3</v>
      </c>
      <c r="BS743" s="24">
        <v>200.1</v>
      </c>
      <c r="BT743" s="23"/>
      <c r="BU743" s="23"/>
      <c r="BV743" s="24">
        <v>18.989999999999998</v>
      </c>
      <c r="BW743" s="24">
        <v>0.56999999999999995</v>
      </c>
      <c r="BX743" s="24">
        <v>0.24</v>
      </c>
      <c r="BY743" s="24">
        <v>0.15</v>
      </c>
      <c r="BZ743" s="27">
        <v>0.56999999999999995</v>
      </c>
      <c r="CA743" s="27">
        <v>0.15</v>
      </c>
      <c r="CB743" s="25"/>
      <c r="CC743" s="25"/>
      <c r="CD743" s="28">
        <v>18.78</v>
      </c>
      <c r="CE743" s="28">
        <v>0.6</v>
      </c>
      <c r="CF743" s="28">
        <v>0.24</v>
      </c>
      <c r="CG743" s="28">
        <v>0.16</v>
      </c>
      <c r="CH743" s="28">
        <v>23</v>
      </c>
      <c r="CI743" s="28">
        <v>1</v>
      </c>
      <c r="CJ743" s="28">
        <v>0.5</v>
      </c>
      <c r="CK743" s="25"/>
      <c r="CL743" s="25"/>
      <c r="CM743" s="28">
        <v>0.49</v>
      </c>
      <c r="CN743" s="25"/>
      <c r="CO743" s="28">
        <v>0</v>
      </c>
      <c r="CP743" s="30" t="s">
        <v>5</v>
      </c>
      <c r="CQ743" s="8">
        <f t="shared" si="122"/>
        <v>8570.2479338842968</v>
      </c>
      <c r="CR743" s="8">
        <f t="shared" si="123"/>
        <v>26</v>
      </c>
      <c r="CS743" s="8">
        <f t="shared" si="124"/>
        <v>2.5</v>
      </c>
      <c r="CT743" s="8">
        <f t="shared" si="125"/>
        <v>30</v>
      </c>
      <c r="CU743" s="8">
        <f t="shared" si="126"/>
        <v>300</v>
      </c>
      <c r="CV743" s="10">
        <f t="shared" si="127"/>
        <v>85014.6</v>
      </c>
      <c r="CW743" s="10">
        <f t="shared" si="130"/>
        <v>85.014600000000002</v>
      </c>
      <c r="CX743" s="8" t="str">
        <f t="shared" si="128"/>
        <v>No</v>
      </c>
      <c r="CY743" s="30" t="s">
        <v>11</v>
      </c>
      <c r="CZ743" s="30" t="s">
        <v>11</v>
      </c>
      <c r="DA743" s="31" t="s">
        <v>11</v>
      </c>
      <c r="DB743" s="31" t="s">
        <v>11</v>
      </c>
      <c r="DC743" s="8" t="str">
        <f t="shared" si="129"/>
        <v>No</v>
      </c>
      <c r="DD743" s="8" t="s">
        <v>11</v>
      </c>
      <c r="DE743" s="30" t="s">
        <v>11</v>
      </c>
      <c r="DF743" s="10">
        <f t="shared" si="131"/>
        <v>61.46891999999999</v>
      </c>
      <c r="DG743" s="9">
        <f>IF(S743&lt;Monitors!$H$4,(S743*Monitors!$I$4)+Monitors!$J$4,IF(S743&lt;Monitors!$H$5,(S743*Monitors!$I$5)+Monitors!$J$5,IF(S743&lt;Monitors!$H$6,(S743*Monitors!$I$6)+Monitors!$J$6,IF(S743&lt;Monitors!$H$7,(Monitors!$I$7*S743)+Monitors!$J$7,IF(S743&lt;Monitors!$H$8,(S743*Monitors!$I$8)+Monitors!$J$8,IF(S743&lt;Monitors!$H$9,(S743*Monitors!$I$9)+Monitors!$J$9,IF(S743&lt;Monitors!$H$10,(S743*Monitors!$I$10)+Monitors!$J$10,IF(S743&lt;Monitors!$H$11,(S743*Monitors!$I$11)+Monitors!$J$11,Monitors!$J$12))))))))</f>
        <v>41.400000000000006</v>
      </c>
      <c r="DH743" s="10">
        <f>$DF743-(Monitors!$B$4*'All Data'!$W743)</f>
        <v>48.755299999999991</v>
      </c>
      <c r="DI743" s="10">
        <f>IF($CX743="Yes",DH743-(Monitors!$E$4*(DG743+(Monitors!$B$4*'All Data'!$W743))),'All Data'!DH743)</f>
        <v>48.755299999999991</v>
      </c>
      <c r="DJ743" s="10">
        <f>IF(DD743="Yes",'All Data'!DI743-(DG743*Monitors!$C$4),'All Data'!DI743)</f>
        <v>48.755299999999991</v>
      </c>
      <c r="DK743" s="10">
        <f>IF($DE743="Yes",DJ743-(DG743*Monitors!$D$4),'All Data'!DJ743)</f>
        <v>48.755299999999991</v>
      </c>
      <c r="DL743" s="10">
        <f>IF($CZ743="Yes",DK743-Monitors!$C$7,'All Data'!DK743)</f>
        <v>48.755299999999991</v>
      </c>
      <c r="DM743" s="10">
        <f>IF($DA743="Yes",DL743-Monitors!$D$7,'All Data'!DL743)</f>
        <v>48.755299999999991</v>
      </c>
      <c r="DN743" s="10">
        <f>IF(DB743="Yes",DM743-((DG743+(W743*Monitors!$B$4))*Monitors!$F$4),'All Data'!DM743)</f>
        <v>48.755299999999991</v>
      </c>
      <c r="DO743" s="8" t="str">
        <f t="shared" si="132"/>
        <v>No</v>
      </c>
      <c r="DP743" s="10">
        <v>3.4005840000000007</v>
      </c>
      <c r="DQ743" s="10">
        <v>15.589415999999998</v>
      </c>
      <c r="DR743" s="10">
        <v>15.589415999999998</v>
      </c>
      <c r="DS743" s="9">
        <v>22.971901095804103</v>
      </c>
      <c r="DT743" s="9" t="s">
        <v>23</v>
      </c>
      <c r="DU743" s="14">
        <v>0</v>
      </c>
    </row>
    <row r="744" spans="1:125" ht="18" customHeight="1">
      <c r="A744" s="29">
        <v>743</v>
      </c>
      <c r="B744" s="29">
        <v>21</v>
      </c>
      <c r="C744" s="29">
        <v>792</v>
      </c>
      <c r="D744" s="21">
        <v>41407</v>
      </c>
      <c r="E744" s="21">
        <v>41403</v>
      </c>
      <c r="F744" s="21">
        <v>41414</v>
      </c>
      <c r="G744" s="20" t="s">
        <v>4</v>
      </c>
      <c r="H744" s="20" t="s">
        <v>26</v>
      </c>
      <c r="I744" s="22">
        <v>6</v>
      </c>
      <c r="J744" s="20" t="s">
        <v>5</v>
      </c>
      <c r="K744" s="20" t="s">
        <v>26</v>
      </c>
      <c r="L744" s="20" t="s">
        <v>27</v>
      </c>
      <c r="M744" s="23" t="s">
        <v>27</v>
      </c>
      <c r="N744" s="23" t="s">
        <v>7</v>
      </c>
      <c r="O744" s="23" t="s">
        <v>26</v>
      </c>
      <c r="P744" s="24">
        <v>11.3</v>
      </c>
      <c r="Q744" s="24">
        <v>20</v>
      </c>
      <c r="R744" s="24">
        <v>23</v>
      </c>
      <c r="S744" s="24">
        <v>226</v>
      </c>
      <c r="T744" s="24">
        <v>1.78</v>
      </c>
      <c r="U744" s="24">
        <v>1080</v>
      </c>
      <c r="V744" s="24">
        <v>1920</v>
      </c>
      <c r="W744" s="24">
        <v>2.0739999999999998</v>
      </c>
      <c r="X744" s="23" t="s">
        <v>47</v>
      </c>
      <c r="Y744" s="23" t="s">
        <v>47</v>
      </c>
      <c r="Z744" s="24">
        <v>9177</v>
      </c>
      <c r="AA744" s="24">
        <v>60</v>
      </c>
      <c r="AB744" s="24">
        <v>160</v>
      </c>
      <c r="AC744" s="24">
        <v>160</v>
      </c>
      <c r="AD744" s="23" t="s">
        <v>300</v>
      </c>
      <c r="AE744" s="23" t="s">
        <v>23</v>
      </c>
      <c r="AF744" s="23" t="s">
        <v>11</v>
      </c>
      <c r="AG744" s="23"/>
      <c r="AH744" s="23"/>
      <c r="AI744" s="23" t="s">
        <v>12</v>
      </c>
      <c r="AJ744" s="23" t="s">
        <v>11</v>
      </c>
      <c r="AK744" s="23" t="s">
        <v>23</v>
      </c>
      <c r="AL744" s="23" t="s">
        <v>129</v>
      </c>
      <c r="AM744" s="23" t="s">
        <v>26</v>
      </c>
      <c r="AN744" s="23" t="s">
        <v>14</v>
      </c>
      <c r="AO744" s="23" t="s">
        <v>26</v>
      </c>
      <c r="AP744" s="23" t="s">
        <v>14</v>
      </c>
      <c r="AQ744" s="23" t="s">
        <v>26</v>
      </c>
      <c r="AR744" s="23"/>
      <c r="AS744" s="23" t="s">
        <v>129</v>
      </c>
      <c r="AT744" s="23" t="s">
        <v>26</v>
      </c>
      <c r="AU744" s="23" t="s">
        <v>14</v>
      </c>
      <c r="AV744" s="25" t="s">
        <v>26</v>
      </c>
      <c r="AW744" s="25" t="s">
        <v>26</v>
      </c>
      <c r="AX744" s="26">
        <v>23</v>
      </c>
      <c r="AY744" s="26">
        <v>226</v>
      </c>
      <c r="AZ744" s="25" t="s">
        <v>14</v>
      </c>
      <c r="BA744" s="25" t="s">
        <v>14</v>
      </c>
      <c r="BB744" s="23" t="s">
        <v>26</v>
      </c>
      <c r="BC744" s="23" t="s">
        <v>15</v>
      </c>
      <c r="BD744" s="23" t="s">
        <v>26</v>
      </c>
      <c r="BE744" s="23" t="s">
        <v>11</v>
      </c>
      <c r="BF744" s="23" t="s">
        <v>420</v>
      </c>
      <c r="BG744" s="23" t="s">
        <v>11</v>
      </c>
      <c r="BH744" s="23" t="s">
        <v>17</v>
      </c>
      <c r="BI744" s="23" t="s">
        <v>26</v>
      </c>
      <c r="BJ744" s="23"/>
      <c r="BK744" s="23" t="s">
        <v>11</v>
      </c>
      <c r="BL744" s="23" t="s">
        <v>11</v>
      </c>
      <c r="BM744" s="23" t="s">
        <v>11</v>
      </c>
      <c r="BN744" s="23"/>
      <c r="BO744" s="24">
        <v>0</v>
      </c>
      <c r="BP744" s="24">
        <v>275</v>
      </c>
      <c r="BQ744" s="24">
        <v>275</v>
      </c>
      <c r="BR744" s="24">
        <v>270</v>
      </c>
      <c r="BS744" s="24">
        <v>200</v>
      </c>
      <c r="BT744" s="23"/>
      <c r="BU744" s="23"/>
      <c r="BV744" s="24">
        <v>19.010000000000002</v>
      </c>
      <c r="BW744" s="24">
        <v>0.25</v>
      </c>
      <c r="BX744" s="23"/>
      <c r="BY744" s="24">
        <v>0.21</v>
      </c>
      <c r="BZ744" s="27">
        <v>0.25</v>
      </c>
      <c r="CA744" s="27">
        <v>0.21</v>
      </c>
      <c r="CB744" s="25"/>
      <c r="CC744" s="25"/>
      <c r="CD744" s="28">
        <v>19.100000000000001</v>
      </c>
      <c r="CE744" s="28">
        <v>0.26</v>
      </c>
      <c r="CF744" s="25"/>
      <c r="CG744" s="28">
        <v>0.22</v>
      </c>
      <c r="CH744" s="28">
        <v>21.98</v>
      </c>
      <c r="CI744" s="28">
        <v>0.5</v>
      </c>
      <c r="CJ744" s="28">
        <v>0.5</v>
      </c>
      <c r="CK744" s="28">
        <v>0</v>
      </c>
      <c r="CL744" s="28">
        <v>0</v>
      </c>
      <c r="CM744" s="28">
        <v>0.4</v>
      </c>
      <c r="CN744" s="25"/>
      <c r="CO744" s="28">
        <v>0</v>
      </c>
      <c r="CP744" s="30" t="s">
        <v>5</v>
      </c>
      <c r="CQ744" s="8">
        <f t="shared" si="122"/>
        <v>9176.9911504424763</v>
      </c>
      <c r="CR744" s="8">
        <f t="shared" si="123"/>
        <v>24</v>
      </c>
      <c r="CS744" s="8">
        <f t="shared" si="124"/>
        <v>2.5</v>
      </c>
      <c r="CT744" s="8">
        <f t="shared" si="125"/>
        <v>30</v>
      </c>
      <c r="CU744" s="8">
        <f t="shared" si="126"/>
        <v>200</v>
      </c>
      <c r="CV744" s="10">
        <f t="shared" si="127"/>
        <v>62150</v>
      </c>
      <c r="CW744" s="10">
        <f t="shared" si="130"/>
        <v>62.15</v>
      </c>
      <c r="CX744" s="8" t="str">
        <f t="shared" si="128"/>
        <v>No</v>
      </c>
      <c r="CY744" s="30" t="s">
        <v>11</v>
      </c>
      <c r="CZ744" s="30" t="s">
        <v>11</v>
      </c>
      <c r="DA744" s="31" t="s">
        <v>11</v>
      </c>
      <c r="DB744" s="31" t="s">
        <v>11</v>
      </c>
      <c r="DC744" s="8" t="str">
        <f t="shared" si="129"/>
        <v>No</v>
      </c>
      <c r="DD744" s="8" t="s">
        <v>11</v>
      </c>
      <c r="DE744" s="30" t="s">
        <v>11</v>
      </c>
      <c r="DF744" s="10">
        <f t="shared" si="131"/>
        <v>59.708159999999999</v>
      </c>
      <c r="DG744" s="9">
        <f>IF(S744&lt;Monitors!$H$4,(S744*Monitors!$I$4)+Monitors!$J$4,IF(S744&lt;Monitors!$H$5,(S744*Monitors!$I$5)+Monitors!$J$5,IF(S744&lt;Monitors!$H$6,(S744*Monitors!$I$6)+Monitors!$J$6,IF(S744&lt;Monitors!$H$7,(Monitors!$I$7*S744)+Monitors!$J$7,IF(S744&lt;Monitors!$H$8,(S744*Monitors!$I$8)+Monitors!$J$8,IF(S744&lt;Monitors!$H$9,(S744*Monitors!$I$9)+Monitors!$J$9,IF(S744&lt;Monitors!$H$10,(S744*Monitors!$I$10)+Monitors!$J$10,IF(S744&lt;Monitors!$H$11,(S744*Monitors!$I$11)+Monitors!$J$11,Monitors!$J$12))))))))</f>
        <v>38.866666666666667</v>
      </c>
      <c r="DH744" s="10">
        <f>$DF744-(Monitors!$B$4*'All Data'!$W744)</f>
        <v>46.994540000000001</v>
      </c>
      <c r="DI744" s="10">
        <f>IF($CX744="Yes",DH744-(Monitors!$E$4*(DG744+(Monitors!$B$4*'All Data'!$W744))),'All Data'!DH744)</f>
        <v>46.994540000000001</v>
      </c>
      <c r="DJ744" s="10">
        <f>IF(DD744="Yes",'All Data'!DI744-(DG744*Monitors!$C$4),'All Data'!DI744)</f>
        <v>46.994540000000001</v>
      </c>
      <c r="DK744" s="10">
        <f>IF($DE744="Yes",DJ744-(DG744*Monitors!$D$4),'All Data'!DJ744)</f>
        <v>46.994540000000001</v>
      </c>
      <c r="DL744" s="10">
        <f>IF($CZ744="Yes",DK744-Monitors!$C$7,'All Data'!DK744)</f>
        <v>46.994540000000001</v>
      </c>
      <c r="DM744" s="10">
        <f>IF($DA744="Yes",DL744-Monitors!$D$7,'All Data'!DL744)</f>
        <v>46.994540000000001</v>
      </c>
      <c r="DN744" s="10">
        <f>IF(DB744="Yes",DM744-((DG744+(W744*Monitors!$B$4))*Monitors!$F$4),'All Data'!DM744)</f>
        <v>46.994540000000001</v>
      </c>
      <c r="DO744" s="8" t="str">
        <f t="shared" si="132"/>
        <v>No</v>
      </c>
      <c r="DP744" s="10">
        <v>2.4860000000000002</v>
      </c>
      <c r="DQ744" s="10">
        <v>16.524000000000001</v>
      </c>
      <c r="DR744" s="10">
        <v>16.524000000000001</v>
      </c>
      <c r="DS744" s="9">
        <v>21.47703682392364</v>
      </c>
      <c r="DT744" s="9" t="s">
        <v>23</v>
      </c>
      <c r="DU744" s="14">
        <v>0</v>
      </c>
    </row>
    <row r="745" spans="1:125" ht="18" customHeight="1">
      <c r="A745" s="29">
        <v>744</v>
      </c>
      <c r="B745" s="29">
        <v>5</v>
      </c>
      <c r="C745" s="29">
        <v>704</v>
      </c>
      <c r="D745" s="21">
        <v>41621</v>
      </c>
      <c r="E745" s="21">
        <v>41591</v>
      </c>
      <c r="F745" s="21">
        <v>41659</v>
      </c>
      <c r="G745" s="20" t="s">
        <v>4</v>
      </c>
      <c r="H745" s="20"/>
      <c r="I745" s="22">
        <v>6</v>
      </c>
      <c r="J745" s="20" t="s">
        <v>5</v>
      </c>
      <c r="K745" s="20"/>
      <c r="L745" s="20" t="s">
        <v>6</v>
      </c>
      <c r="M745" s="23"/>
      <c r="N745" s="23" t="s">
        <v>7</v>
      </c>
      <c r="O745" s="23"/>
      <c r="P745" s="24">
        <v>10.6</v>
      </c>
      <c r="Q745" s="24">
        <v>18.8</v>
      </c>
      <c r="R745" s="24">
        <v>21.5</v>
      </c>
      <c r="S745" s="24">
        <v>198.08</v>
      </c>
      <c r="T745" s="24">
        <v>1.78</v>
      </c>
      <c r="U745" s="24">
        <v>1080</v>
      </c>
      <c r="V745" s="24">
        <v>1920</v>
      </c>
      <c r="W745" s="24">
        <v>2.0739999999999998</v>
      </c>
      <c r="X745" s="23" t="s">
        <v>47</v>
      </c>
      <c r="Y745" s="23" t="s">
        <v>47</v>
      </c>
      <c r="Z745" s="24">
        <v>10468</v>
      </c>
      <c r="AA745" s="24">
        <v>60</v>
      </c>
      <c r="AB745" s="24">
        <v>180</v>
      </c>
      <c r="AC745" s="24">
        <v>100</v>
      </c>
      <c r="AD745" s="23" t="s">
        <v>85</v>
      </c>
      <c r="AE745" s="23" t="s">
        <v>11</v>
      </c>
      <c r="AF745" s="23" t="s">
        <v>11</v>
      </c>
      <c r="AG745" s="23"/>
      <c r="AH745" s="23"/>
      <c r="AI745" s="23" t="s">
        <v>57</v>
      </c>
      <c r="AJ745" s="23" t="s">
        <v>23</v>
      </c>
      <c r="AK745" s="23" t="s">
        <v>11</v>
      </c>
      <c r="AL745" s="23" t="s">
        <v>114</v>
      </c>
      <c r="AM745" s="23"/>
      <c r="AN745" s="23" t="s">
        <v>14</v>
      </c>
      <c r="AO745" s="23"/>
      <c r="AP745" s="23" t="s">
        <v>14</v>
      </c>
      <c r="AQ745" s="23"/>
      <c r="AR745" s="23"/>
      <c r="AS745" s="23" t="s">
        <v>114</v>
      </c>
      <c r="AT745" s="23"/>
      <c r="AU745" s="23" t="s">
        <v>14</v>
      </c>
      <c r="AV745" s="25"/>
      <c r="AW745" s="25"/>
      <c r="AX745" s="26">
        <v>21.5</v>
      </c>
      <c r="AY745" s="26">
        <v>198.08</v>
      </c>
      <c r="AZ745" s="25" t="s">
        <v>14</v>
      </c>
      <c r="BA745" s="25" t="s">
        <v>14</v>
      </c>
      <c r="BB745" s="23"/>
      <c r="BC745" s="23" t="s">
        <v>15</v>
      </c>
      <c r="BD745" s="23"/>
      <c r="BE745" s="23" t="s">
        <v>11</v>
      </c>
      <c r="BF745" s="23" t="s">
        <v>128</v>
      </c>
      <c r="BG745" s="23" t="s">
        <v>11</v>
      </c>
      <c r="BH745" s="23" t="s">
        <v>17</v>
      </c>
      <c r="BI745" s="23"/>
      <c r="BJ745" s="23" t="s">
        <v>18</v>
      </c>
      <c r="BK745" s="23" t="s">
        <v>11</v>
      </c>
      <c r="BL745" s="23" t="s">
        <v>11</v>
      </c>
      <c r="BM745" s="23"/>
      <c r="BN745" s="23"/>
      <c r="BO745" s="24">
        <v>26.8</v>
      </c>
      <c r="BP745" s="24">
        <v>206.5</v>
      </c>
      <c r="BQ745" s="24">
        <v>200</v>
      </c>
      <c r="BR745" s="24">
        <v>186</v>
      </c>
      <c r="BS745" s="24">
        <v>200.1</v>
      </c>
      <c r="BT745" s="23"/>
      <c r="BU745" s="23"/>
      <c r="BV745" s="24">
        <v>19.02</v>
      </c>
      <c r="BW745" s="24">
        <v>0.28999999999999998</v>
      </c>
      <c r="BX745" s="23"/>
      <c r="BY745" s="24">
        <v>0.18</v>
      </c>
      <c r="BZ745" s="27">
        <v>0.28999999999999998</v>
      </c>
      <c r="CA745" s="27">
        <v>0.18</v>
      </c>
      <c r="CB745" s="25"/>
      <c r="CC745" s="25"/>
      <c r="CD745" s="28">
        <v>19.14</v>
      </c>
      <c r="CE745" s="28">
        <v>0.3</v>
      </c>
      <c r="CF745" s="25"/>
      <c r="CG745" s="28">
        <v>0.18</v>
      </c>
      <c r="CH745" s="28">
        <v>21.09</v>
      </c>
      <c r="CI745" s="28">
        <v>0.5</v>
      </c>
      <c r="CJ745" s="28">
        <v>0.5</v>
      </c>
      <c r="CK745" s="25"/>
      <c r="CL745" s="25"/>
      <c r="CM745" s="28">
        <v>0.47</v>
      </c>
      <c r="CN745" s="25"/>
      <c r="CO745" s="28">
        <v>0</v>
      </c>
      <c r="CP745" s="30" t="s">
        <v>5</v>
      </c>
      <c r="CQ745" s="8">
        <f t="shared" si="122"/>
        <v>10470.516962843294</v>
      </c>
      <c r="CR745" s="8">
        <f t="shared" si="123"/>
        <v>22</v>
      </c>
      <c r="CS745" s="8">
        <f t="shared" si="124"/>
        <v>2.5</v>
      </c>
      <c r="CT745" s="8">
        <f t="shared" si="125"/>
        <v>30</v>
      </c>
      <c r="CU745" s="8">
        <f t="shared" si="126"/>
        <v>200</v>
      </c>
      <c r="CV745" s="10">
        <f t="shared" si="127"/>
        <v>40903.520000000004</v>
      </c>
      <c r="CW745" s="10">
        <f t="shared" si="130"/>
        <v>40.903520000000007</v>
      </c>
      <c r="CX745" s="8" t="str">
        <f t="shared" si="128"/>
        <v>No</v>
      </c>
      <c r="CY745" s="30" t="s">
        <v>11</v>
      </c>
      <c r="CZ745" s="30" t="s">
        <v>11</v>
      </c>
      <c r="DA745" s="31" t="s">
        <v>11</v>
      </c>
      <c r="DB745" s="31" t="s">
        <v>11</v>
      </c>
      <c r="DC745" s="8" t="str">
        <f t="shared" si="129"/>
        <v>No</v>
      </c>
      <c r="DD745" s="8" t="s">
        <v>11</v>
      </c>
      <c r="DE745" s="30" t="s">
        <v>11</v>
      </c>
      <c r="DF745" s="10">
        <f t="shared" si="131"/>
        <v>59.966579999999993</v>
      </c>
      <c r="DG745" s="9">
        <f>IF(S745&lt;Monitors!$H$4,(S745*Monitors!$I$4)+Monitors!$J$4,IF(S745&lt;Monitors!$H$5,(S745*Monitors!$I$5)+Monitors!$J$5,IF(S745&lt;Monitors!$H$6,(S745*Monitors!$I$6)+Monitors!$J$6,IF(S745&lt;Monitors!$H$7,(Monitors!$I$7*S745)+Monitors!$J$7,IF(S745&lt;Monitors!$H$8,(S745*Monitors!$I$8)+Monitors!$J$8,IF(S745&lt;Monitors!$H$9,(S745*Monitors!$I$9)+Monitors!$J$9,IF(S745&lt;Monitors!$H$10,(S745*Monitors!$I$10)+Monitors!$J$10,IF(S745&lt;Monitors!$H$11,(S745*Monitors!$I$11)+Monitors!$J$11,Monitors!$J$12))))))))</f>
        <v>37.903999999999996</v>
      </c>
      <c r="DH745" s="10">
        <f>$DF745-(Monitors!$B$4*'All Data'!$W745)</f>
        <v>47.252959999999995</v>
      </c>
      <c r="DI745" s="10">
        <f>IF($CX745="Yes",DH745-(Monitors!$E$4*(DG745+(Monitors!$B$4*'All Data'!$W745))),'All Data'!DH745)</f>
        <v>47.252959999999995</v>
      </c>
      <c r="DJ745" s="10">
        <f>IF(DD745="Yes",'All Data'!DI745-(DG745*Monitors!$C$4),'All Data'!DI745)</f>
        <v>47.252959999999995</v>
      </c>
      <c r="DK745" s="10">
        <f>IF($DE745="Yes",DJ745-(DG745*Monitors!$D$4),'All Data'!DJ745)</f>
        <v>47.252959999999995</v>
      </c>
      <c r="DL745" s="10">
        <f>IF($CZ745="Yes",DK745-Monitors!$C$7,'All Data'!DK745)</f>
        <v>47.252959999999995</v>
      </c>
      <c r="DM745" s="10">
        <f>IF($DA745="Yes",DL745-Monitors!$D$7,'All Data'!DL745)</f>
        <v>47.252959999999995</v>
      </c>
      <c r="DN745" s="10">
        <f>IF(DB745="Yes",DM745-((DG745+(W745*Monitors!$B$4))*Monitors!$F$4),'All Data'!DM745)</f>
        <v>47.252959999999995</v>
      </c>
      <c r="DO745" s="8" t="str">
        <f t="shared" si="132"/>
        <v>No</v>
      </c>
      <c r="DP745" s="10">
        <v>1.6361408000000004</v>
      </c>
      <c r="DQ745" s="10">
        <v>17.3838592</v>
      </c>
      <c r="DR745" s="10">
        <v>17.3838592</v>
      </c>
      <c r="DS745" s="9">
        <v>18.856837669479766</v>
      </c>
      <c r="DT745" s="9" t="s">
        <v>23</v>
      </c>
      <c r="DU745" s="14">
        <v>0</v>
      </c>
    </row>
    <row r="746" spans="1:125" ht="18" customHeight="1">
      <c r="A746" s="29">
        <v>745</v>
      </c>
      <c r="B746" s="29">
        <v>5</v>
      </c>
      <c r="C746" s="29">
        <v>677</v>
      </c>
      <c r="D746" s="21">
        <v>41621</v>
      </c>
      <c r="E746" s="21">
        <v>41591</v>
      </c>
      <c r="F746" s="21">
        <v>41659</v>
      </c>
      <c r="G746" s="20" t="s">
        <v>4</v>
      </c>
      <c r="H746" s="20"/>
      <c r="I746" s="22">
        <v>6</v>
      </c>
      <c r="J746" s="20" t="s">
        <v>5</v>
      </c>
      <c r="K746" s="20"/>
      <c r="L746" s="20" t="s">
        <v>6</v>
      </c>
      <c r="M746" s="23"/>
      <c r="N746" s="23" t="s">
        <v>7</v>
      </c>
      <c r="O746" s="23"/>
      <c r="P746" s="24">
        <v>10.6</v>
      </c>
      <c r="Q746" s="24">
        <v>18.8</v>
      </c>
      <c r="R746" s="24">
        <v>21.5</v>
      </c>
      <c r="S746" s="24">
        <v>198.08</v>
      </c>
      <c r="T746" s="24">
        <v>1.78</v>
      </c>
      <c r="U746" s="24">
        <v>1080</v>
      </c>
      <c r="V746" s="24">
        <v>1920</v>
      </c>
      <c r="W746" s="24">
        <v>2.0739999999999998</v>
      </c>
      <c r="X746" s="23" t="s">
        <v>47</v>
      </c>
      <c r="Y746" s="23" t="s">
        <v>47</v>
      </c>
      <c r="Z746" s="24">
        <v>10468</v>
      </c>
      <c r="AA746" s="24">
        <v>60</v>
      </c>
      <c r="AB746" s="24">
        <v>180</v>
      </c>
      <c r="AC746" s="24">
        <v>100</v>
      </c>
      <c r="AD746" s="23" t="s">
        <v>85</v>
      </c>
      <c r="AE746" s="23" t="s">
        <v>11</v>
      </c>
      <c r="AF746" s="23" t="s">
        <v>11</v>
      </c>
      <c r="AG746" s="23"/>
      <c r="AH746" s="23"/>
      <c r="AI746" s="23" t="s">
        <v>57</v>
      </c>
      <c r="AJ746" s="23" t="s">
        <v>23</v>
      </c>
      <c r="AK746" s="23" t="s">
        <v>11</v>
      </c>
      <c r="AL746" s="23" t="s">
        <v>114</v>
      </c>
      <c r="AM746" s="23"/>
      <c r="AN746" s="23" t="s">
        <v>14</v>
      </c>
      <c r="AO746" s="23"/>
      <c r="AP746" s="23" t="s">
        <v>14</v>
      </c>
      <c r="AQ746" s="23"/>
      <c r="AR746" s="23"/>
      <c r="AS746" s="23" t="s">
        <v>114</v>
      </c>
      <c r="AT746" s="23"/>
      <c r="AU746" s="23" t="s">
        <v>14</v>
      </c>
      <c r="AV746" s="25"/>
      <c r="AW746" s="25"/>
      <c r="AX746" s="26">
        <v>21.5</v>
      </c>
      <c r="AY746" s="26">
        <v>198.08</v>
      </c>
      <c r="AZ746" s="25" t="s">
        <v>14</v>
      </c>
      <c r="BA746" s="25" t="s">
        <v>14</v>
      </c>
      <c r="BB746" s="23"/>
      <c r="BC746" s="23" t="s">
        <v>15</v>
      </c>
      <c r="BD746" s="23"/>
      <c r="BE746" s="23" t="s">
        <v>11</v>
      </c>
      <c r="BF746" s="23" t="s">
        <v>128</v>
      </c>
      <c r="BG746" s="23" t="s">
        <v>11</v>
      </c>
      <c r="BH746" s="23" t="s">
        <v>17</v>
      </c>
      <c r="BI746" s="23"/>
      <c r="BJ746" s="23" t="s">
        <v>18</v>
      </c>
      <c r="BK746" s="23" t="s">
        <v>11</v>
      </c>
      <c r="BL746" s="23" t="s">
        <v>11</v>
      </c>
      <c r="BM746" s="23"/>
      <c r="BN746" s="23"/>
      <c r="BO746" s="24">
        <v>26.8</v>
      </c>
      <c r="BP746" s="24">
        <v>206.5</v>
      </c>
      <c r="BQ746" s="24">
        <v>200</v>
      </c>
      <c r="BR746" s="24">
        <v>186</v>
      </c>
      <c r="BS746" s="24">
        <v>200.1</v>
      </c>
      <c r="BT746" s="23"/>
      <c r="BU746" s="23"/>
      <c r="BV746" s="24">
        <v>19.02</v>
      </c>
      <c r="BW746" s="24">
        <v>0.28999999999999998</v>
      </c>
      <c r="BX746" s="23"/>
      <c r="BY746" s="24">
        <v>0.18</v>
      </c>
      <c r="BZ746" s="27">
        <v>0.28999999999999998</v>
      </c>
      <c r="CA746" s="27">
        <v>0.18</v>
      </c>
      <c r="CB746" s="25"/>
      <c r="CC746" s="25"/>
      <c r="CD746" s="28">
        <v>19.14</v>
      </c>
      <c r="CE746" s="28">
        <v>0.3</v>
      </c>
      <c r="CF746" s="25"/>
      <c r="CG746" s="28">
        <v>0.18</v>
      </c>
      <c r="CH746" s="28">
        <v>21.09</v>
      </c>
      <c r="CI746" s="28">
        <v>0.5</v>
      </c>
      <c r="CJ746" s="28">
        <v>0.5</v>
      </c>
      <c r="CK746" s="25"/>
      <c r="CL746" s="25"/>
      <c r="CM746" s="28">
        <v>0.47</v>
      </c>
      <c r="CN746" s="25"/>
      <c r="CO746" s="28">
        <v>0</v>
      </c>
      <c r="CP746" s="30" t="s">
        <v>5</v>
      </c>
      <c r="CQ746" s="8">
        <f t="shared" si="122"/>
        <v>10470.516962843294</v>
      </c>
      <c r="CR746" s="8">
        <f t="shared" si="123"/>
        <v>22</v>
      </c>
      <c r="CS746" s="8">
        <f t="shared" si="124"/>
        <v>2.5</v>
      </c>
      <c r="CT746" s="8">
        <f t="shared" si="125"/>
        <v>30</v>
      </c>
      <c r="CU746" s="8">
        <f t="shared" si="126"/>
        <v>200</v>
      </c>
      <c r="CV746" s="10">
        <f t="shared" si="127"/>
        <v>40903.520000000004</v>
      </c>
      <c r="CW746" s="10">
        <f t="shared" si="130"/>
        <v>40.903520000000007</v>
      </c>
      <c r="CX746" s="8" t="str">
        <f t="shared" si="128"/>
        <v>No</v>
      </c>
      <c r="CY746" s="30" t="s">
        <v>11</v>
      </c>
      <c r="CZ746" s="30" t="s">
        <v>11</v>
      </c>
      <c r="DA746" s="31" t="s">
        <v>11</v>
      </c>
      <c r="DB746" s="31" t="s">
        <v>11</v>
      </c>
      <c r="DC746" s="8" t="str">
        <f t="shared" si="129"/>
        <v>No</v>
      </c>
      <c r="DD746" s="8" t="s">
        <v>11</v>
      </c>
      <c r="DE746" s="30" t="s">
        <v>11</v>
      </c>
      <c r="DF746" s="10">
        <f t="shared" si="131"/>
        <v>59.966579999999993</v>
      </c>
      <c r="DG746" s="9">
        <f>IF(S746&lt;Monitors!$H$4,(S746*Monitors!$I$4)+Monitors!$J$4,IF(S746&lt;Monitors!$H$5,(S746*Monitors!$I$5)+Monitors!$J$5,IF(S746&lt;Monitors!$H$6,(S746*Monitors!$I$6)+Monitors!$J$6,IF(S746&lt;Monitors!$H$7,(Monitors!$I$7*S746)+Monitors!$J$7,IF(S746&lt;Monitors!$H$8,(S746*Monitors!$I$8)+Monitors!$J$8,IF(S746&lt;Monitors!$H$9,(S746*Monitors!$I$9)+Monitors!$J$9,IF(S746&lt;Monitors!$H$10,(S746*Monitors!$I$10)+Monitors!$J$10,IF(S746&lt;Monitors!$H$11,(S746*Monitors!$I$11)+Monitors!$J$11,Monitors!$J$12))))))))</f>
        <v>37.903999999999996</v>
      </c>
      <c r="DH746" s="10">
        <f>$DF746-(Monitors!$B$4*'All Data'!$W746)</f>
        <v>47.252959999999995</v>
      </c>
      <c r="DI746" s="10">
        <f>IF($CX746="Yes",DH746-(Monitors!$E$4*(DG746+(Monitors!$B$4*'All Data'!$W746))),'All Data'!DH746)</f>
        <v>47.252959999999995</v>
      </c>
      <c r="DJ746" s="10">
        <f>IF(DD746="Yes",'All Data'!DI746-(DG746*Monitors!$C$4),'All Data'!DI746)</f>
        <v>47.252959999999995</v>
      </c>
      <c r="DK746" s="10">
        <f>IF($DE746="Yes",DJ746-(DG746*Monitors!$D$4),'All Data'!DJ746)</f>
        <v>47.252959999999995</v>
      </c>
      <c r="DL746" s="10">
        <f>IF($CZ746="Yes",DK746-Monitors!$C$7,'All Data'!DK746)</f>
        <v>47.252959999999995</v>
      </c>
      <c r="DM746" s="10">
        <f>IF($DA746="Yes",DL746-Monitors!$D$7,'All Data'!DL746)</f>
        <v>47.252959999999995</v>
      </c>
      <c r="DN746" s="10">
        <f>IF(DB746="Yes",DM746-((DG746+(W746*Monitors!$B$4))*Monitors!$F$4),'All Data'!DM746)</f>
        <v>47.252959999999995</v>
      </c>
      <c r="DO746" s="8" t="str">
        <f t="shared" si="132"/>
        <v>No</v>
      </c>
      <c r="DP746" s="10">
        <v>1.6361408000000004</v>
      </c>
      <c r="DQ746" s="10">
        <v>17.3838592</v>
      </c>
      <c r="DR746" s="10">
        <v>17.3838592</v>
      </c>
      <c r="DS746" s="9">
        <v>18.856837669479766</v>
      </c>
      <c r="DT746" s="9" t="s">
        <v>23</v>
      </c>
      <c r="DU746" s="14">
        <v>0</v>
      </c>
    </row>
    <row r="747" spans="1:125" ht="18" customHeight="1">
      <c r="A747" s="29">
        <v>746</v>
      </c>
      <c r="B747" s="29">
        <v>5</v>
      </c>
      <c r="C747" s="29">
        <v>923</v>
      </c>
      <c r="D747" s="21">
        <v>41621</v>
      </c>
      <c r="E747" s="21">
        <v>41591</v>
      </c>
      <c r="F747" s="21">
        <v>41659</v>
      </c>
      <c r="G747" s="20" t="s">
        <v>4</v>
      </c>
      <c r="H747" s="20"/>
      <c r="I747" s="22">
        <v>6</v>
      </c>
      <c r="J747" s="20" t="s">
        <v>5</v>
      </c>
      <c r="K747" s="20"/>
      <c r="L747" s="20" t="s">
        <v>6</v>
      </c>
      <c r="M747" s="23"/>
      <c r="N747" s="23" t="s">
        <v>7</v>
      </c>
      <c r="O747" s="23"/>
      <c r="P747" s="24">
        <v>10.6</v>
      </c>
      <c r="Q747" s="24">
        <v>18.8</v>
      </c>
      <c r="R747" s="24">
        <v>21.5</v>
      </c>
      <c r="S747" s="24">
        <v>198.08</v>
      </c>
      <c r="T747" s="24">
        <v>1.78</v>
      </c>
      <c r="U747" s="24">
        <v>1080</v>
      </c>
      <c r="V747" s="24">
        <v>1920</v>
      </c>
      <c r="W747" s="24">
        <v>2.0739999999999998</v>
      </c>
      <c r="X747" s="23" t="s">
        <v>47</v>
      </c>
      <c r="Y747" s="23" t="s">
        <v>47</v>
      </c>
      <c r="Z747" s="24">
        <v>10468</v>
      </c>
      <c r="AA747" s="24">
        <v>60</v>
      </c>
      <c r="AB747" s="24">
        <v>180</v>
      </c>
      <c r="AC747" s="24">
        <v>100</v>
      </c>
      <c r="AD747" s="23" t="s">
        <v>85</v>
      </c>
      <c r="AE747" s="23" t="s">
        <v>11</v>
      </c>
      <c r="AF747" s="23" t="s">
        <v>11</v>
      </c>
      <c r="AG747" s="23"/>
      <c r="AH747" s="23"/>
      <c r="AI747" s="23" t="s">
        <v>57</v>
      </c>
      <c r="AJ747" s="23" t="s">
        <v>23</v>
      </c>
      <c r="AK747" s="23" t="s">
        <v>11</v>
      </c>
      <c r="AL747" s="23" t="s">
        <v>114</v>
      </c>
      <c r="AM747" s="23"/>
      <c r="AN747" s="23" t="s">
        <v>14</v>
      </c>
      <c r="AO747" s="23"/>
      <c r="AP747" s="23" t="s">
        <v>14</v>
      </c>
      <c r="AQ747" s="23"/>
      <c r="AR747" s="23"/>
      <c r="AS747" s="23" t="s">
        <v>114</v>
      </c>
      <c r="AT747" s="23"/>
      <c r="AU747" s="23" t="s">
        <v>14</v>
      </c>
      <c r="AV747" s="25"/>
      <c r="AW747" s="25"/>
      <c r="AX747" s="26">
        <v>21.5</v>
      </c>
      <c r="AY747" s="26">
        <v>198.08</v>
      </c>
      <c r="AZ747" s="25" t="s">
        <v>14</v>
      </c>
      <c r="BA747" s="25" t="s">
        <v>14</v>
      </c>
      <c r="BB747" s="23"/>
      <c r="BC747" s="23" t="s">
        <v>15</v>
      </c>
      <c r="BD747" s="23"/>
      <c r="BE747" s="23" t="s">
        <v>11</v>
      </c>
      <c r="BF747" s="23" t="s">
        <v>128</v>
      </c>
      <c r="BG747" s="23" t="s">
        <v>11</v>
      </c>
      <c r="BH747" s="23" t="s">
        <v>17</v>
      </c>
      <c r="BI747" s="23"/>
      <c r="BJ747" s="23" t="s">
        <v>18</v>
      </c>
      <c r="BK747" s="23" t="s">
        <v>11</v>
      </c>
      <c r="BL747" s="23" t="s">
        <v>11</v>
      </c>
      <c r="BM747" s="23"/>
      <c r="BN747" s="23"/>
      <c r="BO747" s="24">
        <v>26.8</v>
      </c>
      <c r="BP747" s="24">
        <v>206.5</v>
      </c>
      <c r="BQ747" s="24">
        <v>200</v>
      </c>
      <c r="BR747" s="24">
        <v>186</v>
      </c>
      <c r="BS747" s="24">
        <v>200.1</v>
      </c>
      <c r="BT747" s="23"/>
      <c r="BU747" s="23"/>
      <c r="BV747" s="24">
        <v>19.02</v>
      </c>
      <c r="BW747" s="24">
        <v>0.28999999999999998</v>
      </c>
      <c r="BX747" s="23"/>
      <c r="BY747" s="24">
        <v>0.18</v>
      </c>
      <c r="BZ747" s="27">
        <v>0.28999999999999998</v>
      </c>
      <c r="CA747" s="27">
        <v>0.18</v>
      </c>
      <c r="CB747" s="25"/>
      <c r="CC747" s="25"/>
      <c r="CD747" s="28">
        <v>19.14</v>
      </c>
      <c r="CE747" s="28">
        <v>0.3</v>
      </c>
      <c r="CF747" s="25"/>
      <c r="CG747" s="28">
        <v>0.18</v>
      </c>
      <c r="CH747" s="28">
        <v>21.09</v>
      </c>
      <c r="CI747" s="28">
        <v>0.5</v>
      </c>
      <c r="CJ747" s="28">
        <v>0.5</v>
      </c>
      <c r="CK747" s="25"/>
      <c r="CL747" s="25"/>
      <c r="CM747" s="28">
        <v>0.47</v>
      </c>
      <c r="CN747" s="25"/>
      <c r="CO747" s="28">
        <v>0</v>
      </c>
      <c r="CP747" s="30" t="s">
        <v>5</v>
      </c>
      <c r="CQ747" s="8">
        <f t="shared" si="122"/>
        <v>10470.516962843294</v>
      </c>
      <c r="CR747" s="8">
        <f t="shared" si="123"/>
        <v>22</v>
      </c>
      <c r="CS747" s="8">
        <f t="shared" si="124"/>
        <v>2.5</v>
      </c>
      <c r="CT747" s="8">
        <f t="shared" si="125"/>
        <v>30</v>
      </c>
      <c r="CU747" s="8">
        <f t="shared" si="126"/>
        <v>200</v>
      </c>
      <c r="CV747" s="10">
        <f t="shared" si="127"/>
        <v>40903.520000000004</v>
      </c>
      <c r="CW747" s="10">
        <f t="shared" si="130"/>
        <v>40.903520000000007</v>
      </c>
      <c r="CX747" s="8" t="str">
        <f t="shared" si="128"/>
        <v>No</v>
      </c>
      <c r="CY747" s="30" t="s">
        <v>11</v>
      </c>
      <c r="CZ747" s="30" t="s">
        <v>11</v>
      </c>
      <c r="DA747" s="31" t="s">
        <v>11</v>
      </c>
      <c r="DB747" s="31" t="s">
        <v>11</v>
      </c>
      <c r="DC747" s="8" t="str">
        <f t="shared" si="129"/>
        <v>No</v>
      </c>
      <c r="DD747" s="8" t="s">
        <v>11</v>
      </c>
      <c r="DE747" s="30" t="s">
        <v>11</v>
      </c>
      <c r="DF747" s="10">
        <f t="shared" si="131"/>
        <v>59.966579999999993</v>
      </c>
      <c r="DG747" s="9">
        <f>IF(S747&lt;Monitors!$H$4,(S747*Monitors!$I$4)+Monitors!$J$4,IF(S747&lt;Monitors!$H$5,(S747*Monitors!$I$5)+Monitors!$J$5,IF(S747&lt;Monitors!$H$6,(S747*Monitors!$I$6)+Monitors!$J$6,IF(S747&lt;Monitors!$H$7,(Monitors!$I$7*S747)+Monitors!$J$7,IF(S747&lt;Monitors!$H$8,(S747*Monitors!$I$8)+Monitors!$J$8,IF(S747&lt;Monitors!$H$9,(S747*Monitors!$I$9)+Monitors!$J$9,IF(S747&lt;Monitors!$H$10,(S747*Monitors!$I$10)+Monitors!$J$10,IF(S747&lt;Monitors!$H$11,(S747*Monitors!$I$11)+Monitors!$J$11,Monitors!$J$12))))))))</f>
        <v>37.903999999999996</v>
      </c>
      <c r="DH747" s="10">
        <f>$DF747-(Monitors!$B$4*'All Data'!$W747)</f>
        <v>47.252959999999995</v>
      </c>
      <c r="DI747" s="10">
        <f>IF($CX747="Yes",DH747-(Monitors!$E$4*(DG747+(Monitors!$B$4*'All Data'!$W747))),'All Data'!DH747)</f>
        <v>47.252959999999995</v>
      </c>
      <c r="DJ747" s="10">
        <f>IF(DD747="Yes",'All Data'!DI747-(DG747*Monitors!$C$4),'All Data'!DI747)</f>
        <v>47.252959999999995</v>
      </c>
      <c r="DK747" s="10">
        <f>IF($DE747="Yes",DJ747-(DG747*Monitors!$D$4),'All Data'!DJ747)</f>
        <v>47.252959999999995</v>
      </c>
      <c r="DL747" s="10">
        <f>IF($CZ747="Yes",DK747-Monitors!$C$7,'All Data'!DK747)</f>
        <v>47.252959999999995</v>
      </c>
      <c r="DM747" s="10">
        <f>IF($DA747="Yes",DL747-Monitors!$D$7,'All Data'!DL747)</f>
        <v>47.252959999999995</v>
      </c>
      <c r="DN747" s="10">
        <f>IF(DB747="Yes",DM747-((DG747+(W747*Monitors!$B$4))*Monitors!$F$4),'All Data'!DM747)</f>
        <v>47.252959999999995</v>
      </c>
      <c r="DO747" s="8" t="str">
        <f t="shared" si="132"/>
        <v>No</v>
      </c>
      <c r="DP747" s="10">
        <v>1.6361408000000004</v>
      </c>
      <c r="DQ747" s="10">
        <v>17.3838592</v>
      </c>
      <c r="DR747" s="10">
        <v>17.3838592</v>
      </c>
      <c r="DS747" s="9">
        <v>18.856837669479766</v>
      </c>
      <c r="DT747" s="9" t="s">
        <v>23</v>
      </c>
      <c r="DU747" s="14">
        <v>0</v>
      </c>
    </row>
    <row r="748" spans="1:125" ht="18" customHeight="1">
      <c r="A748" s="29">
        <v>747</v>
      </c>
      <c r="B748" s="29">
        <v>5</v>
      </c>
      <c r="C748" s="29">
        <v>702</v>
      </c>
      <c r="D748" s="21">
        <v>41621</v>
      </c>
      <c r="E748" s="21">
        <v>41591</v>
      </c>
      <c r="F748" s="21">
        <v>41659</v>
      </c>
      <c r="G748" s="20" t="s">
        <v>4</v>
      </c>
      <c r="H748" s="20"/>
      <c r="I748" s="22">
        <v>6</v>
      </c>
      <c r="J748" s="20" t="s">
        <v>5</v>
      </c>
      <c r="K748" s="20"/>
      <c r="L748" s="20" t="s">
        <v>6</v>
      </c>
      <c r="M748" s="23"/>
      <c r="N748" s="23" t="s">
        <v>7</v>
      </c>
      <c r="O748" s="23"/>
      <c r="P748" s="24">
        <v>10.6</v>
      </c>
      <c r="Q748" s="24">
        <v>18.8</v>
      </c>
      <c r="R748" s="24">
        <v>21.5</v>
      </c>
      <c r="S748" s="24">
        <v>198.08</v>
      </c>
      <c r="T748" s="24">
        <v>1.78</v>
      </c>
      <c r="U748" s="24">
        <v>1080</v>
      </c>
      <c r="V748" s="24">
        <v>1920</v>
      </c>
      <c r="W748" s="24">
        <v>2.0739999999999998</v>
      </c>
      <c r="X748" s="23" t="s">
        <v>47</v>
      </c>
      <c r="Y748" s="23" t="s">
        <v>47</v>
      </c>
      <c r="Z748" s="24">
        <v>10468</v>
      </c>
      <c r="AA748" s="24">
        <v>60</v>
      </c>
      <c r="AB748" s="24">
        <v>180</v>
      </c>
      <c r="AC748" s="24">
        <v>100</v>
      </c>
      <c r="AD748" s="23" t="s">
        <v>85</v>
      </c>
      <c r="AE748" s="23" t="s">
        <v>11</v>
      </c>
      <c r="AF748" s="23" t="s">
        <v>11</v>
      </c>
      <c r="AG748" s="23"/>
      <c r="AH748" s="23"/>
      <c r="AI748" s="23" t="s">
        <v>57</v>
      </c>
      <c r="AJ748" s="23" t="s">
        <v>23</v>
      </c>
      <c r="AK748" s="23" t="s">
        <v>11</v>
      </c>
      <c r="AL748" s="23" t="s">
        <v>114</v>
      </c>
      <c r="AM748" s="23"/>
      <c r="AN748" s="23" t="s">
        <v>14</v>
      </c>
      <c r="AO748" s="23"/>
      <c r="AP748" s="23" t="s">
        <v>14</v>
      </c>
      <c r="AQ748" s="23"/>
      <c r="AR748" s="23"/>
      <c r="AS748" s="23" t="s">
        <v>114</v>
      </c>
      <c r="AT748" s="23"/>
      <c r="AU748" s="23" t="s">
        <v>14</v>
      </c>
      <c r="AV748" s="25"/>
      <c r="AW748" s="25"/>
      <c r="AX748" s="26">
        <v>21.5</v>
      </c>
      <c r="AY748" s="26">
        <v>198.08</v>
      </c>
      <c r="AZ748" s="25" t="s">
        <v>14</v>
      </c>
      <c r="BA748" s="25" t="s">
        <v>14</v>
      </c>
      <c r="BB748" s="23"/>
      <c r="BC748" s="23" t="s">
        <v>15</v>
      </c>
      <c r="BD748" s="23"/>
      <c r="BE748" s="23" t="s">
        <v>11</v>
      </c>
      <c r="BF748" s="23" t="s">
        <v>128</v>
      </c>
      <c r="BG748" s="23" t="s">
        <v>11</v>
      </c>
      <c r="BH748" s="23" t="s">
        <v>17</v>
      </c>
      <c r="BI748" s="23"/>
      <c r="BJ748" s="23" t="s">
        <v>18</v>
      </c>
      <c r="BK748" s="23" t="s">
        <v>11</v>
      </c>
      <c r="BL748" s="23" t="s">
        <v>11</v>
      </c>
      <c r="BM748" s="23"/>
      <c r="BN748" s="23"/>
      <c r="BO748" s="24">
        <v>26.8</v>
      </c>
      <c r="BP748" s="24">
        <v>206.5</v>
      </c>
      <c r="BQ748" s="24">
        <v>200</v>
      </c>
      <c r="BR748" s="24">
        <v>186</v>
      </c>
      <c r="BS748" s="24">
        <v>200.1</v>
      </c>
      <c r="BT748" s="23"/>
      <c r="BU748" s="23"/>
      <c r="BV748" s="24">
        <v>19.02</v>
      </c>
      <c r="BW748" s="24">
        <v>0.28999999999999998</v>
      </c>
      <c r="BX748" s="23"/>
      <c r="BY748" s="24">
        <v>0.18</v>
      </c>
      <c r="BZ748" s="27">
        <v>0.28999999999999998</v>
      </c>
      <c r="CA748" s="27">
        <v>0.18</v>
      </c>
      <c r="CB748" s="25"/>
      <c r="CC748" s="25"/>
      <c r="CD748" s="28">
        <v>19.14</v>
      </c>
      <c r="CE748" s="28">
        <v>0.3</v>
      </c>
      <c r="CF748" s="25"/>
      <c r="CG748" s="28">
        <v>0.18</v>
      </c>
      <c r="CH748" s="28">
        <v>21.09</v>
      </c>
      <c r="CI748" s="28">
        <v>0.5</v>
      </c>
      <c r="CJ748" s="28">
        <v>0.5</v>
      </c>
      <c r="CK748" s="25"/>
      <c r="CL748" s="25"/>
      <c r="CM748" s="28">
        <v>0.47</v>
      </c>
      <c r="CN748" s="25"/>
      <c r="CO748" s="28">
        <v>0</v>
      </c>
      <c r="CP748" s="30" t="s">
        <v>5</v>
      </c>
      <c r="CQ748" s="8">
        <f t="shared" si="122"/>
        <v>10470.516962843294</v>
      </c>
      <c r="CR748" s="8">
        <f t="shared" si="123"/>
        <v>22</v>
      </c>
      <c r="CS748" s="8">
        <f t="shared" si="124"/>
        <v>2.5</v>
      </c>
      <c r="CT748" s="8">
        <f t="shared" si="125"/>
        <v>30</v>
      </c>
      <c r="CU748" s="8">
        <f t="shared" si="126"/>
        <v>200</v>
      </c>
      <c r="CV748" s="10">
        <f t="shared" si="127"/>
        <v>40903.520000000004</v>
      </c>
      <c r="CW748" s="10">
        <f t="shared" si="130"/>
        <v>40.903520000000007</v>
      </c>
      <c r="CX748" s="8" t="str">
        <f t="shared" si="128"/>
        <v>No</v>
      </c>
      <c r="CY748" s="30" t="s">
        <v>11</v>
      </c>
      <c r="CZ748" s="30" t="s">
        <v>11</v>
      </c>
      <c r="DA748" s="31" t="s">
        <v>11</v>
      </c>
      <c r="DB748" s="31" t="s">
        <v>11</v>
      </c>
      <c r="DC748" s="8" t="str">
        <f t="shared" si="129"/>
        <v>No</v>
      </c>
      <c r="DD748" s="8" t="s">
        <v>11</v>
      </c>
      <c r="DE748" s="30" t="s">
        <v>11</v>
      </c>
      <c r="DF748" s="10">
        <f t="shared" si="131"/>
        <v>59.966579999999993</v>
      </c>
      <c r="DG748" s="9">
        <f>IF(S748&lt;Monitors!$H$4,(S748*Monitors!$I$4)+Monitors!$J$4,IF(S748&lt;Monitors!$H$5,(S748*Monitors!$I$5)+Monitors!$J$5,IF(S748&lt;Monitors!$H$6,(S748*Monitors!$I$6)+Monitors!$J$6,IF(S748&lt;Monitors!$H$7,(Monitors!$I$7*S748)+Monitors!$J$7,IF(S748&lt;Monitors!$H$8,(S748*Monitors!$I$8)+Monitors!$J$8,IF(S748&lt;Monitors!$H$9,(S748*Monitors!$I$9)+Monitors!$J$9,IF(S748&lt;Monitors!$H$10,(S748*Monitors!$I$10)+Monitors!$J$10,IF(S748&lt;Monitors!$H$11,(S748*Monitors!$I$11)+Monitors!$J$11,Monitors!$J$12))))))))</f>
        <v>37.903999999999996</v>
      </c>
      <c r="DH748" s="10">
        <f>$DF748-(Monitors!$B$4*'All Data'!$W748)</f>
        <v>47.252959999999995</v>
      </c>
      <c r="DI748" s="10">
        <f>IF($CX748="Yes",DH748-(Monitors!$E$4*(DG748+(Monitors!$B$4*'All Data'!$W748))),'All Data'!DH748)</f>
        <v>47.252959999999995</v>
      </c>
      <c r="DJ748" s="10">
        <f>IF(DD748="Yes",'All Data'!DI748-(DG748*Monitors!$C$4),'All Data'!DI748)</f>
        <v>47.252959999999995</v>
      </c>
      <c r="DK748" s="10">
        <f>IF($DE748="Yes",DJ748-(DG748*Monitors!$D$4),'All Data'!DJ748)</f>
        <v>47.252959999999995</v>
      </c>
      <c r="DL748" s="10">
        <f>IF($CZ748="Yes",DK748-Monitors!$C$7,'All Data'!DK748)</f>
        <v>47.252959999999995</v>
      </c>
      <c r="DM748" s="10">
        <f>IF($DA748="Yes",DL748-Monitors!$D$7,'All Data'!DL748)</f>
        <v>47.252959999999995</v>
      </c>
      <c r="DN748" s="10">
        <f>IF(DB748="Yes",DM748-((DG748+(W748*Monitors!$B$4))*Monitors!$F$4),'All Data'!DM748)</f>
        <v>47.252959999999995</v>
      </c>
      <c r="DO748" s="8" t="str">
        <f t="shared" si="132"/>
        <v>No</v>
      </c>
      <c r="DP748" s="10">
        <v>1.6361408000000004</v>
      </c>
      <c r="DQ748" s="10">
        <v>17.3838592</v>
      </c>
      <c r="DR748" s="10">
        <v>17.3838592</v>
      </c>
      <c r="DS748" s="9">
        <v>18.856837669479766</v>
      </c>
      <c r="DT748" s="9" t="s">
        <v>23</v>
      </c>
      <c r="DU748" s="14">
        <v>0</v>
      </c>
    </row>
    <row r="749" spans="1:125" ht="18" customHeight="1">
      <c r="A749" s="29">
        <v>748</v>
      </c>
      <c r="B749" s="29">
        <v>5</v>
      </c>
      <c r="C749" s="29">
        <v>1063</v>
      </c>
      <c r="D749" s="21">
        <v>41621</v>
      </c>
      <c r="E749" s="21">
        <v>41591</v>
      </c>
      <c r="F749" s="21">
        <v>41659</v>
      </c>
      <c r="G749" s="20" t="s">
        <v>4</v>
      </c>
      <c r="H749" s="20"/>
      <c r="I749" s="22">
        <v>6</v>
      </c>
      <c r="J749" s="20" t="s">
        <v>5</v>
      </c>
      <c r="K749" s="20"/>
      <c r="L749" s="20" t="s">
        <v>6</v>
      </c>
      <c r="M749" s="23"/>
      <c r="N749" s="23" t="s">
        <v>7</v>
      </c>
      <c r="O749" s="23"/>
      <c r="P749" s="24">
        <v>10.6</v>
      </c>
      <c r="Q749" s="24">
        <v>18.8</v>
      </c>
      <c r="R749" s="24">
        <v>21.5</v>
      </c>
      <c r="S749" s="24">
        <v>198.08</v>
      </c>
      <c r="T749" s="24">
        <v>1.78</v>
      </c>
      <c r="U749" s="24">
        <v>1080</v>
      </c>
      <c r="V749" s="24">
        <v>1920</v>
      </c>
      <c r="W749" s="24">
        <v>2.0739999999999998</v>
      </c>
      <c r="X749" s="23" t="s">
        <v>47</v>
      </c>
      <c r="Y749" s="23" t="s">
        <v>47</v>
      </c>
      <c r="Z749" s="24">
        <v>10468</v>
      </c>
      <c r="AA749" s="24">
        <v>60</v>
      </c>
      <c r="AB749" s="24">
        <v>180</v>
      </c>
      <c r="AC749" s="24">
        <v>100</v>
      </c>
      <c r="AD749" s="23" t="s">
        <v>85</v>
      </c>
      <c r="AE749" s="23" t="s">
        <v>11</v>
      </c>
      <c r="AF749" s="23" t="s">
        <v>11</v>
      </c>
      <c r="AG749" s="23"/>
      <c r="AH749" s="23"/>
      <c r="AI749" s="23" t="s">
        <v>57</v>
      </c>
      <c r="AJ749" s="23" t="s">
        <v>23</v>
      </c>
      <c r="AK749" s="23" t="s">
        <v>11</v>
      </c>
      <c r="AL749" s="23" t="s">
        <v>114</v>
      </c>
      <c r="AM749" s="23"/>
      <c r="AN749" s="23" t="s">
        <v>14</v>
      </c>
      <c r="AO749" s="23"/>
      <c r="AP749" s="23" t="s">
        <v>14</v>
      </c>
      <c r="AQ749" s="23"/>
      <c r="AR749" s="23"/>
      <c r="AS749" s="23" t="s">
        <v>114</v>
      </c>
      <c r="AT749" s="23"/>
      <c r="AU749" s="23" t="s">
        <v>14</v>
      </c>
      <c r="AV749" s="25"/>
      <c r="AW749" s="25"/>
      <c r="AX749" s="26">
        <v>21.5</v>
      </c>
      <c r="AY749" s="26">
        <v>198.08</v>
      </c>
      <c r="AZ749" s="25" t="s">
        <v>14</v>
      </c>
      <c r="BA749" s="25" t="s">
        <v>14</v>
      </c>
      <c r="BB749" s="23"/>
      <c r="BC749" s="23" t="s">
        <v>15</v>
      </c>
      <c r="BD749" s="23"/>
      <c r="BE749" s="23" t="s">
        <v>11</v>
      </c>
      <c r="BF749" s="23" t="s">
        <v>128</v>
      </c>
      <c r="BG749" s="23" t="s">
        <v>11</v>
      </c>
      <c r="BH749" s="23" t="s">
        <v>17</v>
      </c>
      <c r="BI749" s="23"/>
      <c r="BJ749" s="23" t="s">
        <v>18</v>
      </c>
      <c r="BK749" s="23" t="s">
        <v>11</v>
      </c>
      <c r="BL749" s="23" t="s">
        <v>11</v>
      </c>
      <c r="BM749" s="23"/>
      <c r="BN749" s="23"/>
      <c r="BO749" s="24">
        <v>26.8</v>
      </c>
      <c r="BP749" s="24">
        <v>206.5</v>
      </c>
      <c r="BQ749" s="24">
        <v>200</v>
      </c>
      <c r="BR749" s="24">
        <v>186</v>
      </c>
      <c r="BS749" s="24">
        <v>200.1</v>
      </c>
      <c r="BT749" s="23"/>
      <c r="BU749" s="23"/>
      <c r="BV749" s="24">
        <v>19.02</v>
      </c>
      <c r="BW749" s="24">
        <v>0.28999999999999998</v>
      </c>
      <c r="BX749" s="23"/>
      <c r="BY749" s="24">
        <v>0.18</v>
      </c>
      <c r="BZ749" s="27">
        <v>0.28999999999999998</v>
      </c>
      <c r="CA749" s="27">
        <v>0.18</v>
      </c>
      <c r="CB749" s="25"/>
      <c r="CC749" s="25"/>
      <c r="CD749" s="28">
        <v>19.14</v>
      </c>
      <c r="CE749" s="28">
        <v>0.3</v>
      </c>
      <c r="CF749" s="25"/>
      <c r="CG749" s="28">
        <v>0.18</v>
      </c>
      <c r="CH749" s="28">
        <v>21.09</v>
      </c>
      <c r="CI749" s="28">
        <v>0.5</v>
      </c>
      <c r="CJ749" s="28">
        <v>0.5</v>
      </c>
      <c r="CK749" s="25"/>
      <c r="CL749" s="25"/>
      <c r="CM749" s="28">
        <v>0.47</v>
      </c>
      <c r="CN749" s="25"/>
      <c r="CO749" s="28">
        <v>0</v>
      </c>
      <c r="CP749" s="30" t="s">
        <v>5</v>
      </c>
      <c r="CQ749" s="8">
        <f t="shared" si="122"/>
        <v>10470.516962843294</v>
      </c>
      <c r="CR749" s="8">
        <f t="shared" si="123"/>
        <v>22</v>
      </c>
      <c r="CS749" s="8">
        <f t="shared" si="124"/>
        <v>2.5</v>
      </c>
      <c r="CT749" s="8">
        <f t="shared" si="125"/>
        <v>30</v>
      </c>
      <c r="CU749" s="8">
        <f t="shared" si="126"/>
        <v>200</v>
      </c>
      <c r="CV749" s="10">
        <f t="shared" si="127"/>
        <v>40903.520000000004</v>
      </c>
      <c r="CW749" s="10">
        <f t="shared" si="130"/>
        <v>40.903520000000007</v>
      </c>
      <c r="CX749" s="8" t="str">
        <f t="shared" si="128"/>
        <v>No</v>
      </c>
      <c r="CY749" s="30" t="s">
        <v>11</v>
      </c>
      <c r="CZ749" s="30" t="s">
        <v>11</v>
      </c>
      <c r="DA749" s="31" t="s">
        <v>11</v>
      </c>
      <c r="DB749" s="31" t="s">
        <v>11</v>
      </c>
      <c r="DC749" s="8" t="str">
        <f t="shared" si="129"/>
        <v>No</v>
      </c>
      <c r="DD749" s="8" t="s">
        <v>11</v>
      </c>
      <c r="DE749" s="30" t="s">
        <v>11</v>
      </c>
      <c r="DF749" s="10">
        <f t="shared" si="131"/>
        <v>59.966579999999993</v>
      </c>
      <c r="DG749" s="9">
        <f>IF(S749&lt;Monitors!$H$4,(S749*Monitors!$I$4)+Monitors!$J$4,IF(S749&lt;Monitors!$H$5,(S749*Monitors!$I$5)+Monitors!$J$5,IF(S749&lt;Monitors!$H$6,(S749*Monitors!$I$6)+Monitors!$J$6,IF(S749&lt;Monitors!$H$7,(Monitors!$I$7*S749)+Monitors!$J$7,IF(S749&lt;Monitors!$H$8,(S749*Monitors!$I$8)+Monitors!$J$8,IF(S749&lt;Monitors!$H$9,(S749*Monitors!$I$9)+Monitors!$J$9,IF(S749&lt;Monitors!$H$10,(S749*Monitors!$I$10)+Monitors!$J$10,IF(S749&lt;Monitors!$H$11,(S749*Monitors!$I$11)+Monitors!$J$11,Monitors!$J$12))))))))</f>
        <v>37.903999999999996</v>
      </c>
      <c r="DH749" s="10">
        <f>$DF749-(Monitors!$B$4*'All Data'!$W749)</f>
        <v>47.252959999999995</v>
      </c>
      <c r="DI749" s="10">
        <f>IF($CX749="Yes",DH749-(Monitors!$E$4*(DG749+(Monitors!$B$4*'All Data'!$W749))),'All Data'!DH749)</f>
        <v>47.252959999999995</v>
      </c>
      <c r="DJ749" s="10">
        <f>IF(DD749="Yes",'All Data'!DI749-(DG749*Monitors!$C$4),'All Data'!DI749)</f>
        <v>47.252959999999995</v>
      </c>
      <c r="DK749" s="10">
        <f>IF($DE749="Yes",DJ749-(DG749*Monitors!$D$4),'All Data'!DJ749)</f>
        <v>47.252959999999995</v>
      </c>
      <c r="DL749" s="10">
        <f>IF($CZ749="Yes",DK749-Monitors!$C$7,'All Data'!DK749)</f>
        <v>47.252959999999995</v>
      </c>
      <c r="DM749" s="10">
        <f>IF($DA749="Yes",DL749-Monitors!$D$7,'All Data'!DL749)</f>
        <v>47.252959999999995</v>
      </c>
      <c r="DN749" s="10">
        <f>IF(DB749="Yes",DM749-((DG749+(W749*Monitors!$B$4))*Monitors!$F$4),'All Data'!DM749)</f>
        <v>47.252959999999995</v>
      </c>
      <c r="DO749" s="8" t="str">
        <f t="shared" si="132"/>
        <v>No</v>
      </c>
      <c r="DP749" s="10">
        <v>1.6361408000000004</v>
      </c>
      <c r="DQ749" s="10">
        <v>17.3838592</v>
      </c>
      <c r="DR749" s="10">
        <v>17.3838592</v>
      </c>
      <c r="DS749" s="9">
        <v>18.856837669479766</v>
      </c>
      <c r="DT749" s="9" t="s">
        <v>23</v>
      </c>
      <c r="DU749" s="14">
        <v>0</v>
      </c>
    </row>
    <row r="750" spans="1:125" ht="18" customHeight="1">
      <c r="A750" s="29">
        <v>749</v>
      </c>
      <c r="B750" s="29">
        <v>13</v>
      </c>
      <c r="C750" s="29">
        <v>658</v>
      </c>
      <c r="D750" s="21">
        <v>41446</v>
      </c>
      <c r="E750" s="21">
        <v>41417</v>
      </c>
      <c r="F750" s="21">
        <v>41564</v>
      </c>
      <c r="G750" s="20" t="s">
        <v>4</v>
      </c>
      <c r="H750" s="20"/>
      <c r="I750" s="22">
        <v>6</v>
      </c>
      <c r="J750" s="20" t="s">
        <v>5</v>
      </c>
      <c r="K750" s="20"/>
      <c r="L750" s="20" t="s">
        <v>49</v>
      </c>
      <c r="M750" s="23"/>
      <c r="N750" s="23" t="s">
        <v>7</v>
      </c>
      <c r="O750" s="23"/>
      <c r="P750" s="24">
        <v>11.3</v>
      </c>
      <c r="Q750" s="24">
        <v>20</v>
      </c>
      <c r="R750" s="24">
        <v>23</v>
      </c>
      <c r="S750" s="24">
        <v>226.05</v>
      </c>
      <c r="T750" s="24">
        <v>1.78</v>
      </c>
      <c r="U750" s="24">
        <v>1080</v>
      </c>
      <c r="V750" s="24">
        <v>1920</v>
      </c>
      <c r="W750" s="24">
        <v>2.0739999999999998</v>
      </c>
      <c r="X750" s="23" t="s">
        <v>47</v>
      </c>
      <c r="Y750" s="23" t="s">
        <v>47</v>
      </c>
      <c r="Z750" s="24">
        <v>9175</v>
      </c>
      <c r="AA750" s="24">
        <v>60</v>
      </c>
      <c r="AB750" s="24">
        <v>178</v>
      </c>
      <c r="AC750" s="24">
        <v>178</v>
      </c>
      <c r="AD750" s="23" t="s">
        <v>85</v>
      </c>
      <c r="AE750" s="23" t="s">
        <v>11</v>
      </c>
      <c r="AF750" s="23" t="s">
        <v>11</v>
      </c>
      <c r="AG750" s="23"/>
      <c r="AH750" s="23"/>
      <c r="AI750" s="23" t="s">
        <v>57</v>
      </c>
      <c r="AJ750" s="23" t="s">
        <v>23</v>
      </c>
      <c r="AK750" s="23" t="s">
        <v>11</v>
      </c>
      <c r="AL750" s="23" t="s">
        <v>51</v>
      </c>
      <c r="AM750" s="23"/>
      <c r="AN750" s="23" t="s">
        <v>14</v>
      </c>
      <c r="AO750" s="23"/>
      <c r="AP750" s="23" t="s">
        <v>14</v>
      </c>
      <c r="AQ750" s="23"/>
      <c r="AR750" s="23"/>
      <c r="AS750" s="23" t="s">
        <v>51</v>
      </c>
      <c r="AT750" s="23"/>
      <c r="AU750" s="23" t="s">
        <v>14</v>
      </c>
      <c r="AV750" s="25"/>
      <c r="AW750" s="25"/>
      <c r="AX750" s="26">
        <v>23</v>
      </c>
      <c r="AY750" s="26">
        <v>226.05</v>
      </c>
      <c r="AZ750" s="25" t="s">
        <v>14</v>
      </c>
      <c r="BA750" s="25" t="s">
        <v>14</v>
      </c>
      <c r="BB750" s="23"/>
      <c r="BC750" s="23" t="s">
        <v>15</v>
      </c>
      <c r="BD750" s="23"/>
      <c r="BE750" s="23" t="s">
        <v>11</v>
      </c>
      <c r="BF750" s="23" t="s">
        <v>14</v>
      </c>
      <c r="BG750" s="23" t="s">
        <v>11</v>
      </c>
      <c r="BH750" s="23" t="s">
        <v>17</v>
      </c>
      <c r="BI750" s="23"/>
      <c r="BJ750" s="23" t="s">
        <v>18</v>
      </c>
      <c r="BK750" s="23" t="s">
        <v>11</v>
      </c>
      <c r="BL750" s="23" t="s">
        <v>11</v>
      </c>
      <c r="BM750" s="23"/>
      <c r="BN750" s="23"/>
      <c r="BO750" s="24">
        <v>3.9</v>
      </c>
      <c r="BP750" s="24">
        <v>275.39999999999998</v>
      </c>
      <c r="BQ750" s="24">
        <v>270</v>
      </c>
      <c r="BR750" s="24">
        <v>250.7</v>
      </c>
      <c r="BS750" s="24">
        <v>201.2</v>
      </c>
      <c r="BT750" s="23"/>
      <c r="BU750" s="23"/>
      <c r="BV750" s="24">
        <v>19.05</v>
      </c>
      <c r="BW750" s="24">
        <v>0.45</v>
      </c>
      <c r="BX750" s="23"/>
      <c r="BY750" s="24">
        <v>0.4</v>
      </c>
      <c r="BZ750" s="27">
        <v>0.45</v>
      </c>
      <c r="CA750" s="27">
        <v>0.4</v>
      </c>
      <c r="CB750" s="25"/>
      <c r="CC750" s="25"/>
      <c r="CD750" s="28">
        <v>19.41</v>
      </c>
      <c r="CE750" s="28">
        <v>0.45</v>
      </c>
      <c r="CF750" s="25"/>
      <c r="CG750" s="28">
        <v>0.41</v>
      </c>
      <c r="CH750" s="28">
        <v>22.01</v>
      </c>
      <c r="CI750" s="28">
        <v>0.5</v>
      </c>
      <c r="CJ750" s="28">
        <v>0.5</v>
      </c>
      <c r="CK750" s="25"/>
      <c r="CL750" s="25"/>
      <c r="CM750" s="28">
        <v>0.39</v>
      </c>
      <c r="CN750" s="25"/>
      <c r="CO750" s="28">
        <v>0</v>
      </c>
      <c r="CP750" s="30" t="s">
        <v>5</v>
      </c>
      <c r="CQ750" s="8">
        <f t="shared" si="122"/>
        <v>9174.9612917496106</v>
      </c>
      <c r="CR750" s="8">
        <f t="shared" si="123"/>
        <v>24</v>
      </c>
      <c r="CS750" s="8">
        <f t="shared" si="124"/>
        <v>2.5</v>
      </c>
      <c r="CT750" s="8">
        <f t="shared" si="125"/>
        <v>30</v>
      </c>
      <c r="CU750" s="8">
        <f t="shared" si="126"/>
        <v>200</v>
      </c>
      <c r="CV750" s="10">
        <f t="shared" si="127"/>
        <v>62254.17</v>
      </c>
      <c r="CW750" s="10">
        <f t="shared" si="130"/>
        <v>62.254169999999995</v>
      </c>
      <c r="CX750" s="8" t="str">
        <f t="shared" si="128"/>
        <v>No</v>
      </c>
      <c r="CY750" s="30" t="s">
        <v>11</v>
      </c>
      <c r="CZ750" s="30" t="s">
        <v>11</v>
      </c>
      <c r="DA750" s="31" t="s">
        <v>11</v>
      </c>
      <c r="DB750" s="31" t="s">
        <v>11</v>
      </c>
      <c r="DC750" s="8" t="str">
        <f t="shared" si="129"/>
        <v>No</v>
      </c>
      <c r="DD750" s="8" t="s">
        <v>11</v>
      </c>
      <c r="DE750" s="30" t="s">
        <v>11</v>
      </c>
      <c r="DF750" s="10">
        <f t="shared" si="131"/>
        <v>60.9696</v>
      </c>
      <c r="DG750" s="9">
        <f>IF(S750&lt;Monitors!$H$4,(S750*Monitors!$I$4)+Monitors!$J$4,IF(S750&lt;Monitors!$H$5,(S750*Monitors!$I$5)+Monitors!$J$5,IF(S750&lt;Monitors!$H$6,(S750*Monitors!$I$6)+Monitors!$J$6,IF(S750&lt;Monitors!$H$7,(Monitors!$I$7*S750)+Monitors!$J$7,IF(S750&lt;Monitors!$H$8,(S750*Monitors!$I$8)+Monitors!$J$8,IF(S750&lt;Monitors!$H$9,(S750*Monitors!$I$9)+Monitors!$J$9,IF(S750&lt;Monitors!$H$10,(S750*Monitors!$I$10)+Monitors!$J$10,IF(S750&lt;Monitors!$H$11,(S750*Monitors!$I$11)+Monitors!$J$11,Monitors!$J$12))))))))</f>
        <v>38.868333333333332</v>
      </c>
      <c r="DH750" s="10">
        <f>$DF750-(Monitors!$B$4*'All Data'!$W750)</f>
        <v>48.255980000000001</v>
      </c>
      <c r="DI750" s="10">
        <f>IF($CX750="Yes",DH750-(Monitors!$E$4*(DG750+(Monitors!$B$4*'All Data'!$W750))),'All Data'!DH750)</f>
        <v>48.255980000000001</v>
      </c>
      <c r="DJ750" s="10">
        <f>IF(DD750="Yes",'All Data'!DI750-(DG750*Monitors!$C$4),'All Data'!DI750)</f>
        <v>48.255980000000001</v>
      </c>
      <c r="DK750" s="10">
        <f>IF($DE750="Yes",DJ750-(DG750*Monitors!$D$4),'All Data'!DJ750)</f>
        <v>48.255980000000001</v>
      </c>
      <c r="DL750" s="10">
        <f>IF($CZ750="Yes",DK750-Monitors!$C$7,'All Data'!DK750)</f>
        <v>48.255980000000001</v>
      </c>
      <c r="DM750" s="10">
        <f>IF($DA750="Yes",DL750-Monitors!$D$7,'All Data'!DL750)</f>
        <v>48.255980000000001</v>
      </c>
      <c r="DN750" s="10">
        <f>IF(DB750="Yes",DM750-((DG750+(W750*Monitors!$B$4))*Monitors!$F$4),'All Data'!DM750)</f>
        <v>48.255980000000001</v>
      </c>
      <c r="DO750" s="8" t="str">
        <f t="shared" si="132"/>
        <v>No</v>
      </c>
      <c r="DP750" s="10">
        <v>2.4901668000000003</v>
      </c>
      <c r="DQ750" s="10">
        <v>16.5598332</v>
      </c>
      <c r="DR750" s="10">
        <v>16.5598332</v>
      </c>
      <c r="DS750" s="9">
        <v>21.481716282377281</v>
      </c>
      <c r="DT750" s="9" t="s">
        <v>23</v>
      </c>
      <c r="DU750" s="14">
        <v>0</v>
      </c>
    </row>
    <row r="751" spans="1:125" ht="18" customHeight="1">
      <c r="A751" s="29">
        <v>750</v>
      </c>
      <c r="B751" s="29">
        <v>35</v>
      </c>
      <c r="C751" s="29">
        <v>665</v>
      </c>
      <c r="D751" s="21">
        <v>42136</v>
      </c>
      <c r="E751" s="21">
        <v>42116</v>
      </c>
      <c r="F751" s="21">
        <v>42129</v>
      </c>
      <c r="G751" s="20" t="s">
        <v>4</v>
      </c>
      <c r="H751" s="20"/>
      <c r="I751" s="22">
        <v>6</v>
      </c>
      <c r="J751" s="20" t="s">
        <v>5</v>
      </c>
      <c r="K751" s="20"/>
      <c r="L751" s="20" t="s">
        <v>121</v>
      </c>
      <c r="M751" s="23"/>
      <c r="N751" s="23" t="s">
        <v>7</v>
      </c>
      <c r="O751" s="23"/>
      <c r="P751" s="24">
        <v>11.7</v>
      </c>
      <c r="Q751" s="24">
        <v>20.7</v>
      </c>
      <c r="R751" s="24">
        <v>23.8</v>
      </c>
      <c r="S751" s="24">
        <v>242.18</v>
      </c>
      <c r="T751" s="24">
        <v>1.78</v>
      </c>
      <c r="U751" s="24">
        <v>1080</v>
      </c>
      <c r="V751" s="24">
        <v>1920</v>
      </c>
      <c r="W751" s="24">
        <v>2.0739999999999998</v>
      </c>
      <c r="X751" s="23" t="s">
        <v>47</v>
      </c>
      <c r="Y751" s="23" t="s">
        <v>47</v>
      </c>
      <c r="Z751" s="24">
        <v>8562</v>
      </c>
      <c r="AA751" s="24">
        <v>60</v>
      </c>
      <c r="AB751" s="24">
        <v>178</v>
      </c>
      <c r="AC751" s="24">
        <v>178</v>
      </c>
      <c r="AD751" s="23" t="s">
        <v>98</v>
      </c>
      <c r="AE751" s="23" t="s">
        <v>23</v>
      </c>
      <c r="AF751" s="23" t="s">
        <v>11</v>
      </c>
      <c r="AG751" s="23"/>
      <c r="AH751" s="23"/>
      <c r="AI751" s="23" t="s">
        <v>12</v>
      </c>
      <c r="AJ751" s="23" t="s">
        <v>11</v>
      </c>
      <c r="AK751" s="23" t="s">
        <v>11</v>
      </c>
      <c r="AL751" s="23" t="s">
        <v>114</v>
      </c>
      <c r="AM751" s="23"/>
      <c r="AN751" s="23" t="s">
        <v>14</v>
      </c>
      <c r="AO751" s="23"/>
      <c r="AP751" s="23" t="s">
        <v>14</v>
      </c>
      <c r="AQ751" s="23"/>
      <c r="AR751" s="23"/>
      <c r="AS751" s="23" t="s">
        <v>114</v>
      </c>
      <c r="AT751" s="23"/>
      <c r="AU751" s="23" t="s">
        <v>14</v>
      </c>
      <c r="AV751" s="25"/>
      <c r="AW751" s="25"/>
      <c r="AX751" s="26">
        <v>23.8</v>
      </c>
      <c r="AY751" s="26">
        <v>242.18</v>
      </c>
      <c r="AZ751" s="25" t="s">
        <v>14</v>
      </c>
      <c r="BA751" s="25" t="s">
        <v>14</v>
      </c>
      <c r="BB751" s="23"/>
      <c r="BC751" s="23" t="s">
        <v>15</v>
      </c>
      <c r="BD751" s="23"/>
      <c r="BE751" s="23" t="s">
        <v>11</v>
      </c>
      <c r="BF751" s="23" t="s">
        <v>297</v>
      </c>
      <c r="BG751" s="23" t="s">
        <v>11</v>
      </c>
      <c r="BH751" s="23" t="s">
        <v>17</v>
      </c>
      <c r="BI751" s="23"/>
      <c r="BJ751" s="23"/>
      <c r="BK751" s="23" t="s">
        <v>11</v>
      </c>
      <c r="BL751" s="23" t="s">
        <v>11</v>
      </c>
      <c r="BM751" s="23"/>
      <c r="BN751" s="23"/>
      <c r="BO751" s="24">
        <v>6.7</v>
      </c>
      <c r="BP751" s="24">
        <v>264.3</v>
      </c>
      <c r="BQ751" s="24">
        <v>250</v>
      </c>
      <c r="BR751" s="24">
        <v>257.7</v>
      </c>
      <c r="BS751" s="24">
        <v>202.5</v>
      </c>
      <c r="BT751" s="23"/>
      <c r="BU751" s="23"/>
      <c r="BV751" s="24">
        <v>19.05</v>
      </c>
      <c r="BW751" s="24">
        <v>0.3</v>
      </c>
      <c r="BX751" s="23"/>
      <c r="BY751" s="24">
        <v>0.13</v>
      </c>
      <c r="BZ751" s="27">
        <v>0.3</v>
      </c>
      <c r="CA751" s="27">
        <v>0.13</v>
      </c>
      <c r="CB751" s="25"/>
      <c r="CC751" s="25"/>
      <c r="CD751" s="28">
        <v>19.11</v>
      </c>
      <c r="CE751" s="28">
        <v>0.31</v>
      </c>
      <c r="CF751" s="25"/>
      <c r="CG751" s="28">
        <v>0.14000000000000001</v>
      </c>
      <c r="CH751" s="28">
        <v>22.97</v>
      </c>
      <c r="CI751" s="28">
        <v>0.5</v>
      </c>
      <c r="CJ751" s="28">
        <v>0.5</v>
      </c>
      <c r="CK751" s="25"/>
      <c r="CL751" s="25"/>
      <c r="CM751" s="28">
        <v>0.43</v>
      </c>
      <c r="CN751" s="25"/>
      <c r="CO751" s="28">
        <v>0</v>
      </c>
      <c r="CP751" s="30" t="s">
        <v>5</v>
      </c>
      <c r="CQ751" s="8">
        <f t="shared" si="122"/>
        <v>8563.8781071929952</v>
      </c>
      <c r="CR751" s="8">
        <f t="shared" si="123"/>
        <v>24</v>
      </c>
      <c r="CS751" s="8">
        <f t="shared" si="124"/>
        <v>2.5</v>
      </c>
      <c r="CT751" s="8">
        <f t="shared" si="125"/>
        <v>30</v>
      </c>
      <c r="CU751" s="8">
        <f t="shared" si="126"/>
        <v>200</v>
      </c>
      <c r="CV751" s="10">
        <f t="shared" si="127"/>
        <v>64008.174000000006</v>
      </c>
      <c r="CW751" s="10">
        <f t="shared" si="130"/>
        <v>64.008174000000011</v>
      </c>
      <c r="CX751" s="8" t="str">
        <f t="shared" si="128"/>
        <v>No</v>
      </c>
      <c r="CY751" s="30" t="s">
        <v>11</v>
      </c>
      <c r="CZ751" s="30" t="s">
        <v>11</v>
      </c>
      <c r="DA751" s="31" t="s">
        <v>11</v>
      </c>
      <c r="DB751" s="31" t="s">
        <v>11</v>
      </c>
      <c r="DC751" s="8" t="str">
        <f t="shared" si="129"/>
        <v>No</v>
      </c>
      <c r="DD751" s="8" t="s">
        <v>11</v>
      </c>
      <c r="DE751" s="30" t="s">
        <v>11</v>
      </c>
      <c r="DF751" s="10">
        <f t="shared" si="131"/>
        <v>60.115499999999997</v>
      </c>
      <c r="DG751" s="9">
        <f>IF(S751&lt;Monitors!$H$4,(S751*Monitors!$I$4)+Monitors!$J$4,IF(S751&lt;Monitors!$H$5,(S751*Monitors!$I$5)+Monitors!$J$5,IF(S751&lt;Monitors!$H$6,(S751*Monitors!$I$6)+Monitors!$J$6,IF(S751&lt;Monitors!$H$7,(Monitors!$I$7*S751)+Monitors!$J$7,IF(S751&lt;Monitors!$H$8,(S751*Monitors!$I$8)+Monitors!$J$8,IF(S751&lt;Monitors!$H$9,(S751*Monitors!$I$9)+Monitors!$J$9,IF(S751&lt;Monitors!$H$10,(S751*Monitors!$I$10)+Monitors!$J$10,IF(S751&lt;Monitors!$H$11,(S751*Monitors!$I$11)+Monitors!$J$11,Monitors!$J$12))))))))</f>
        <v>41.436000000000007</v>
      </c>
      <c r="DH751" s="10">
        <f>$DF751-(Monitors!$B$4*'All Data'!$W751)</f>
        <v>47.401879999999998</v>
      </c>
      <c r="DI751" s="10">
        <f>IF($CX751="Yes",DH751-(Monitors!$E$4*(DG751+(Monitors!$B$4*'All Data'!$W751))),'All Data'!DH751)</f>
        <v>47.401879999999998</v>
      </c>
      <c r="DJ751" s="10">
        <f>IF(DD751="Yes",'All Data'!DI751-(DG751*Monitors!$C$4),'All Data'!DI751)</f>
        <v>47.401879999999998</v>
      </c>
      <c r="DK751" s="10">
        <f>IF($DE751="Yes",DJ751-(DG751*Monitors!$D$4),'All Data'!DJ751)</f>
        <v>47.401879999999998</v>
      </c>
      <c r="DL751" s="10">
        <f>IF($CZ751="Yes",DK751-Monitors!$C$7,'All Data'!DK751)</f>
        <v>47.401879999999998</v>
      </c>
      <c r="DM751" s="10">
        <f>IF($DA751="Yes",DL751-Monitors!$D$7,'All Data'!DL751)</f>
        <v>47.401879999999998</v>
      </c>
      <c r="DN751" s="10">
        <f>IF(DB751="Yes",DM751-((DG751+(W751*Monitors!$B$4))*Monitors!$F$4),'All Data'!DM751)</f>
        <v>47.401879999999998</v>
      </c>
      <c r="DO751" s="8" t="str">
        <f t="shared" si="132"/>
        <v>No</v>
      </c>
      <c r="DP751" s="10">
        <v>2.5603269600000003</v>
      </c>
      <c r="DQ751" s="10">
        <v>16.48967304</v>
      </c>
      <c r="DR751" s="10">
        <v>16.48967304</v>
      </c>
      <c r="DS751" s="9">
        <v>22.988688191752395</v>
      </c>
      <c r="DT751" s="9" t="s">
        <v>23</v>
      </c>
      <c r="DU751" s="14">
        <v>0</v>
      </c>
    </row>
    <row r="752" spans="1:125" ht="18" customHeight="1">
      <c r="A752" s="29">
        <v>751</v>
      </c>
      <c r="B752" s="29">
        <v>4</v>
      </c>
      <c r="C752" s="29">
        <v>1067</v>
      </c>
      <c r="D752" s="21">
        <v>41320</v>
      </c>
      <c r="E752" s="21">
        <v>41270</v>
      </c>
      <c r="F752" s="21">
        <v>41283</v>
      </c>
      <c r="G752" s="20" t="s">
        <v>4</v>
      </c>
      <c r="H752" s="20"/>
      <c r="I752" s="22">
        <v>6</v>
      </c>
      <c r="J752" s="20" t="s">
        <v>5</v>
      </c>
      <c r="K752" s="20"/>
      <c r="L752" s="20" t="s">
        <v>121</v>
      </c>
      <c r="M752" s="23"/>
      <c r="N752" s="23" t="s">
        <v>7</v>
      </c>
      <c r="O752" s="23"/>
      <c r="P752" s="24">
        <v>106</v>
      </c>
      <c r="Q752" s="24">
        <v>188</v>
      </c>
      <c r="R752" s="24">
        <v>21.5</v>
      </c>
      <c r="S752" s="24">
        <v>198</v>
      </c>
      <c r="T752" s="24">
        <v>1.78</v>
      </c>
      <c r="U752" s="24">
        <v>1080</v>
      </c>
      <c r="V752" s="24">
        <v>1920</v>
      </c>
      <c r="W752" s="24">
        <v>2.0739999999999998</v>
      </c>
      <c r="X752" s="23" t="s">
        <v>47</v>
      </c>
      <c r="Y752" s="23" t="s">
        <v>47</v>
      </c>
      <c r="Z752" s="24">
        <v>10469</v>
      </c>
      <c r="AA752" s="24">
        <v>60</v>
      </c>
      <c r="AB752" s="24">
        <v>178</v>
      </c>
      <c r="AC752" s="24">
        <v>178</v>
      </c>
      <c r="AD752" s="23" t="s">
        <v>10</v>
      </c>
      <c r="AE752" s="23" t="s">
        <v>11</v>
      </c>
      <c r="AF752" s="23" t="s">
        <v>11</v>
      </c>
      <c r="AG752" s="23"/>
      <c r="AH752" s="23"/>
      <c r="AI752" s="23" t="s">
        <v>57</v>
      </c>
      <c r="AJ752" s="23" t="s">
        <v>11</v>
      </c>
      <c r="AK752" s="23" t="s">
        <v>11</v>
      </c>
      <c r="AL752" s="23" t="s">
        <v>446</v>
      </c>
      <c r="AM752" s="23"/>
      <c r="AN752" s="23" t="s">
        <v>14</v>
      </c>
      <c r="AO752" s="23"/>
      <c r="AP752" s="23" t="s">
        <v>14</v>
      </c>
      <c r="AQ752" s="23"/>
      <c r="AR752" s="23"/>
      <c r="AS752" s="23" t="s">
        <v>446</v>
      </c>
      <c r="AT752" s="23"/>
      <c r="AU752" s="23" t="s">
        <v>83</v>
      </c>
      <c r="AV752" s="25"/>
      <c r="AW752" s="25"/>
      <c r="AX752" s="26">
        <v>21.5</v>
      </c>
      <c r="AY752" s="26">
        <v>198</v>
      </c>
      <c r="AZ752" s="25" t="s">
        <v>14</v>
      </c>
      <c r="BA752" s="25" t="s">
        <v>83</v>
      </c>
      <c r="BB752" s="23"/>
      <c r="BC752" s="23" t="s">
        <v>15</v>
      </c>
      <c r="BD752" s="23"/>
      <c r="BE752" s="23" t="s">
        <v>11</v>
      </c>
      <c r="BF752" s="23" t="s">
        <v>61</v>
      </c>
      <c r="BG752" s="23" t="s">
        <v>11</v>
      </c>
      <c r="BH752" s="23" t="s">
        <v>17</v>
      </c>
      <c r="BI752" s="23"/>
      <c r="BJ752" s="23" t="s">
        <v>18</v>
      </c>
      <c r="BK752" s="23" t="s">
        <v>23</v>
      </c>
      <c r="BL752" s="23" t="s">
        <v>11</v>
      </c>
      <c r="BM752" s="23" t="s">
        <v>11</v>
      </c>
      <c r="BN752" s="23"/>
      <c r="BO752" s="24">
        <v>26.1</v>
      </c>
      <c r="BP752" s="24">
        <v>277.2</v>
      </c>
      <c r="BQ752" s="24">
        <v>300</v>
      </c>
      <c r="BR752" s="24">
        <v>171.1</v>
      </c>
      <c r="BS752" s="24">
        <v>201</v>
      </c>
      <c r="BT752" s="23"/>
      <c r="BU752" s="23"/>
      <c r="BV752" s="24">
        <v>19.059999999999999</v>
      </c>
      <c r="BW752" s="24">
        <v>0.36</v>
      </c>
      <c r="BX752" s="23"/>
      <c r="BY752" s="24">
        <v>0.3</v>
      </c>
      <c r="BZ752" s="27">
        <v>0.36</v>
      </c>
      <c r="CA752" s="27">
        <v>0.3</v>
      </c>
      <c r="CB752" s="25"/>
      <c r="CC752" s="25"/>
      <c r="CD752" s="28">
        <v>19.260000000000002</v>
      </c>
      <c r="CE752" s="28">
        <v>0.38</v>
      </c>
      <c r="CF752" s="25"/>
      <c r="CG752" s="28">
        <v>0.33</v>
      </c>
      <c r="CH752" s="28">
        <v>21.1</v>
      </c>
      <c r="CI752" s="28">
        <v>1</v>
      </c>
      <c r="CJ752" s="28">
        <v>0.5</v>
      </c>
      <c r="CK752" s="25"/>
      <c r="CL752" s="25"/>
      <c r="CM752" s="28">
        <v>0.52</v>
      </c>
      <c r="CN752" s="25"/>
      <c r="CO752" s="28">
        <v>0</v>
      </c>
      <c r="CP752" s="30" t="s">
        <v>5</v>
      </c>
      <c r="CQ752" s="8">
        <f t="shared" si="122"/>
        <v>10474.747474747473</v>
      </c>
      <c r="CR752" s="8">
        <f t="shared" si="123"/>
        <v>22</v>
      </c>
      <c r="CS752" s="8">
        <f t="shared" si="124"/>
        <v>2.5</v>
      </c>
      <c r="CT752" s="8">
        <f t="shared" si="125"/>
        <v>30</v>
      </c>
      <c r="CU752" s="8">
        <f t="shared" si="126"/>
        <v>200</v>
      </c>
      <c r="CV752" s="10">
        <f t="shared" si="127"/>
        <v>54885.599999999999</v>
      </c>
      <c r="CW752" s="10">
        <f t="shared" si="130"/>
        <v>54.885599999999997</v>
      </c>
      <c r="CX752" s="8" t="str">
        <f t="shared" si="128"/>
        <v>No</v>
      </c>
      <c r="CY752" s="30" t="s">
        <v>11</v>
      </c>
      <c r="CZ752" s="30" t="s">
        <v>11</v>
      </c>
      <c r="DA752" s="31" t="s">
        <v>11</v>
      </c>
      <c r="DB752" s="31" t="s">
        <v>11</v>
      </c>
      <c r="DC752" s="8" t="str">
        <f t="shared" si="129"/>
        <v>No</v>
      </c>
      <c r="DD752" s="8" t="s">
        <v>11</v>
      </c>
      <c r="DE752" s="30" t="s">
        <v>11</v>
      </c>
      <c r="DF752" s="10">
        <f t="shared" si="131"/>
        <v>60.487799999999993</v>
      </c>
      <c r="DG752" s="9">
        <f>IF(S752&lt;Monitors!$H$4,(S752*Monitors!$I$4)+Monitors!$J$4,IF(S752&lt;Monitors!$H$5,(S752*Monitors!$I$5)+Monitors!$J$5,IF(S752&lt;Monitors!$H$6,(S752*Monitors!$I$6)+Monitors!$J$6,IF(S752&lt;Monitors!$H$7,(Monitors!$I$7*S752)+Monitors!$J$7,IF(S752&lt;Monitors!$H$8,(S752*Monitors!$I$8)+Monitors!$J$8,IF(S752&lt;Monitors!$H$9,(S752*Monitors!$I$9)+Monitors!$J$9,IF(S752&lt;Monitors!$H$10,(S752*Monitors!$I$10)+Monitors!$J$10,IF(S752&lt;Monitors!$H$11,(S752*Monitors!$I$11)+Monitors!$J$11,Monitors!$J$12))))))))</f>
        <v>37.9</v>
      </c>
      <c r="DH752" s="10">
        <f>$DF752-(Monitors!$B$4*'All Data'!$W752)</f>
        <v>47.774179999999994</v>
      </c>
      <c r="DI752" s="10">
        <f>IF($CX752="Yes",DH752-(Monitors!$E$4*(DG752+(Monitors!$B$4*'All Data'!$W752))),'All Data'!DH752)</f>
        <v>47.774179999999994</v>
      </c>
      <c r="DJ752" s="10">
        <f>IF(DD752="Yes",'All Data'!DI752-(DG752*Monitors!$C$4),'All Data'!DI752)</f>
        <v>47.774179999999994</v>
      </c>
      <c r="DK752" s="10">
        <f>IF($DE752="Yes",DJ752-(DG752*Monitors!$D$4),'All Data'!DJ752)</f>
        <v>47.774179999999994</v>
      </c>
      <c r="DL752" s="10">
        <f>IF($CZ752="Yes",DK752-Monitors!$C$7,'All Data'!DK752)</f>
        <v>47.774179999999994</v>
      </c>
      <c r="DM752" s="10">
        <f>IF($DA752="Yes",DL752-Monitors!$D$7,'All Data'!DL752)</f>
        <v>47.774179999999994</v>
      </c>
      <c r="DN752" s="10">
        <f>IF(DB752="Yes",DM752-((DG752+(W752*Monitors!$B$4))*Monitors!$F$4),'All Data'!DM752)</f>
        <v>47.774179999999994</v>
      </c>
      <c r="DO752" s="8" t="str">
        <f t="shared" si="132"/>
        <v>No</v>
      </c>
      <c r="DP752" s="10">
        <v>2.195424</v>
      </c>
      <c r="DQ752" s="10">
        <v>16.864576</v>
      </c>
      <c r="DR752" s="10">
        <v>16.864576</v>
      </c>
      <c r="DS752" s="9">
        <v>18.849310517355313</v>
      </c>
      <c r="DT752" s="9" t="s">
        <v>23</v>
      </c>
      <c r="DU752" s="14">
        <v>0</v>
      </c>
    </row>
    <row r="753" spans="1:125" ht="18" customHeight="1">
      <c r="A753" s="29">
        <v>752</v>
      </c>
      <c r="B753" s="29">
        <v>35</v>
      </c>
      <c r="C753" s="29">
        <v>1413</v>
      </c>
      <c r="D753" s="21">
        <v>41522</v>
      </c>
      <c r="E753" s="21">
        <v>41737</v>
      </c>
      <c r="F753" s="21">
        <v>41757</v>
      </c>
      <c r="G753" s="20" t="s">
        <v>182</v>
      </c>
      <c r="H753" s="20" t="s">
        <v>1217</v>
      </c>
      <c r="I753" s="22">
        <v>6</v>
      </c>
      <c r="J753" s="20" t="s">
        <v>5</v>
      </c>
      <c r="K753" s="20" t="s">
        <v>26</v>
      </c>
      <c r="L753" s="20" t="s">
        <v>6</v>
      </c>
      <c r="M753" s="23" t="s">
        <v>26</v>
      </c>
      <c r="N753" s="23" t="s">
        <v>7</v>
      </c>
      <c r="O753" s="23" t="s">
        <v>26</v>
      </c>
      <c r="P753" s="24">
        <v>11.3</v>
      </c>
      <c r="Q753" s="24">
        <v>20</v>
      </c>
      <c r="R753" s="24">
        <v>23</v>
      </c>
      <c r="S753" s="24">
        <v>226.05</v>
      </c>
      <c r="T753" s="24">
        <v>1.78</v>
      </c>
      <c r="U753" s="24">
        <v>1080</v>
      </c>
      <c r="V753" s="24">
        <v>1920</v>
      </c>
      <c r="W753" s="24">
        <v>2.0739999999999998</v>
      </c>
      <c r="X753" s="23" t="s">
        <v>47</v>
      </c>
      <c r="Y753" s="23" t="s">
        <v>47</v>
      </c>
      <c r="Z753" s="24">
        <v>9173</v>
      </c>
      <c r="AA753" s="24">
        <v>60</v>
      </c>
      <c r="AB753" s="24">
        <v>178</v>
      </c>
      <c r="AC753" s="24">
        <v>178</v>
      </c>
      <c r="AD753" s="23" t="s">
        <v>73</v>
      </c>
      <c r="AE753" s="23" t="s">
        <v>23</v>
      </c>
      <c r="AF753" s="23" t="s">
        <v>11</v>
      </c>
      <c r="AG753" s="23" t="s">
        <v>26</v>
      </c>
      <c r="AH753" s="23" t="s">
        <v>26</v>
      </c>
      <c r="AI753" s="23" t="s">
        <v>12</v>
      </c>
      <c r="AJ753" s="23" t="s">
        <v>11</v>
      </c>
      <c r="AK753" s="23" t="s">
        <v>23</v>
      </c>
      <c r="AL753" s="23" t="s">
        <v>51</v>
      </c>
      <c r="AM753" s="23" t="s">
        <v>364</v>
      </c>
      <c r="AN753" s="23" t="s">
        <v>14</v>
      </c>
      <c r="AO753" s="23" t="s">
        <v>14</v>
      </c>
      <c r="AP753" s="23" t="s">
        <v>36</v>
      </c>
      <c r="AQ753" s="23" t="s">
        <v>14</v>
      </c>
      <c r="AR753" s="23"/>
      <c r="AS753" s="23" t="s">
        <v>51</v>
      </c>
      <c r="AT753" s="23" t="s">
        <v>364</v>
      </c>
      <c r="AU753" s="23" t="s">
        <v>14</v>
      </c>
      <c r="AV753" s="25" t="s">
        <v>14</v>
      </c>
      <c r="AW753" s="25" t="s">
        <v>14</v>
      </c>
      <c r="AX753" s="26">
        <v>23</v>
      </c>
      <c r="AY753" s="26">
        <v>226.05</v>
      </c>
      <c r="AZ753" s="25" t="s">
        <v>14</v>
      </c>
      <c r="BA753" s="25" t="s">
        <v>14</v>
      </c>
      <c r="BB753" s="23" t="s">
        <v>14</v>
      </c>
      <c r="BC753" s="23" t="s">
        <v>15</v>
      </c>
      <c r="BD753" s="23" t="s">
        <v>14</v>
      </c>
      <c r="BE753" s="23" t="s">
        <v>11</v>
      </c>
      <c r="BF753" s="23" t="s">
        <v>232</v>
      </c>
      <c r="BG753" s="23" t="s">
        <v>11</v>
      </c>
      <c r="BH753" s="23" t="s">
        <v>365</v>
      </c>
      <c r="BI753" s="23" t="s">
        <v>14</v>
      </c>
      <c r="BJ753" s="23"/>
      <c r="BK753" s="23" t="s">
        <v>11</v>
      </c>
      <c r="BL753" s="23" t="s">
        <v>11</v>
      </c>
      <c r="BM753" s="23" t="s">
        <v>11</v>
      </c>
      <c r="BN753" s="23"/>
      <c r="BO753" s="24">
        <v>23.3</v>
      </c>
      <c r="BP753" s="24">
        <v>269.8</v>
      </c>
      <c r="BQ753" s="24">
        <v>250</v>
      </c>
      <c r="BR753" s="24">
        <v>222</v>
      </c>
      <c r="BS753" s="24">
        <v>200</v>
      </c>
      <c r="BT753" s="23"/>
      <c r="BU753" s="23"/>
      <c r="BV753" s="24">
        <v>19.07</v>
      </c>
      <c r="BW753" s="24">
        <v>0.35</v>
      </c>
      <c r="BX753" s="23"/>
      <c r="BY753" s="24">
        <v>0.21</v>
      </c>
      <c r="BZ753" s="27">
        <v>0.35</v>
      </c>
      <c r="CA753" s="27">
        <v>0.21</v>
      </c>
      <c r="CB753" s="25"/>
      <c r="CC753" s="25"/>
      <c r="CD753" s="28">
        <v>19.649999999999999</v>
      </c>
      <c r="CE753" s="28">
        <v>0.42</v>
      </c>
      <c r="CF753" s="25"/>
      <c r="CG753" s="28">
        <v>0.26</v>
      </c>
      <c r="CH753" s="28">
        <v>22</v>
      </c>
      <c r="CI753" s="28">
        <v>0.5</v>
      </c>
      <c r="CJ753" s="28">
        <v>0.5</v>
      </c>
      <c r="CK753" s="28">
        <v>0</v>
      </c>
      <c r="CL753" s="28">
        <v>0</v>
      </c>
      <c r="CM753" s="28">
        <v>0.5</v>
      </c>
      <c r="CN753" s="25"/>
      <c r="CO753" s="28">
        <v>0</v>
      </c>
      <c r="CP753" s="30" t="s">
        <v>5</v>
      </c>
      <c r="CQ753" s="8">
        <f t="shared" si="122"/>
        <v>9174.9612917496106</v>
      </c>
      <c r="CR753" s="8">
        <f t="shared" si="123"/>
        <v>24</v>
      </c>
      <c r="CS753" s="8">
        <f t="shared" si="124"/>
        <v>2.5</v>
      </c>
      <c r="CT753" s="8">
        <f t="shared" si="125"/>
        <v>30</v>
      </c>
      <c r="CU753" s="8">
        <f t="shared" si="126"/>
        <v>200</v>
      </c>
      <c r="CV753" s="10">
        <f t="shared" si="127"/>
        <v>60988.290000000008</v>
      </c>
      <c r="CW753" s="10">
        <f t="shared" si="130"/>
        <v>60.988290000000006</v>
      </c>
      <c r="CX753" s="8" t="str">
        <f t="shared" si="128"/>
        <v>No</v>
      </c>
      <c r="CY753" s="30" t="s">
        <v>11</v>
      </c>
      <c r="CZ753" s="30" t="s">
        <v>11</v>
      </c>
      <c r="DA753" s="31" t="s">
        <v>11</v>
      </c>
      <c r="DB753" s="31" t="s">
        <v>11</v>
      </c>
      <c r="DC753" s="8" t="str">
        <f t="shared" si="129"/>
        <v>No</v>
      </c>
      <c r="DD753" s="8" t="s">
        <v>11</v>
      </c>
      <c r="DE753" s="30" t="s">
        <v>11</v>
      </c>
      <c r="DF753" s="10">
        <f t="shared" si="131"/>
        <v>60.461520000000007</v>
      </c>
      <c r="DG753" s="9">
        <f>IF(S753&lt;Monitors!$H$4,(S753*Monitors!$I$4)+Monitors!$J$4,IF(S753&lt;Monitors!$H$5,(S753*Monitors!$I$5)+Monitors!$J$5,IF(S753&lt;Monitors!$H$6,(S753*Monitors!$I$6)+Monitors!$J$6,IF(S753&lt;Monitors!$H$7,(Monitors!$I$7*S753)+Monitors!$J$7,IF(S753&lt;Monitors!$H$8,(S753*Monitors!$I$8)+Monitors!$J$8,IF(S753&lt;Monitors!$H$9,(S753*Monitors!$I$9)+Monitors!$J$9,IF(S753&lt;Monitors!$H$10,(S753*Monitors!$I$10)+Monitors!$J$10,IF(S753&lt;Monitors!$H$11,(S753*Monitors!$I$11)+Monitors!$J$11,Monitors!$J$12))))))))</f>
        <v>38.868333333333332</v>
      </c>
      <c r="DH753" s="10">
        <f>$DF753-(Monitors!$B$4*'All Data'!$W753)</f>
        <v>47.747900000000008</v>
      </c>
      <c r="DI753" s="10">
        <f>IF($CX753="Yes",DH753-(Monitors!$E$4*(DG753+(Monitors!$B$4*'All Data'!$W753))),'All Data'!DH753)</f>
        <v>47.747900000000008</v>
      </c>
      <c r="DJ753" s="10">
        <f>IF(DD753="Yes",'All Data'!DI753-(DG753*Monitors!$C$4),'All Data'!DI753)</f>
        <v>47.747900000000008</v>
      </c>
      <c r="DK753" s="10">
        <f>IF($DE753="Yes",DJ753-(DG753*Monitors!$D$4),'All Data'!DJ753)</f>
        <v>47.747900000000008</v>
      </c>
      <c r="DL753" s="10">
        <f>IF($CZ753="Yes",DK753-Monitors!$C$7,'All Data'!DK753)</f>
        <v>47.747900000000008</v>
      </c>
      <c r="DM753" s="10">
        <f>IF($DA753="Yes",DL753-Monitors!$D$7,'All Data'!DL753)</f>
        <v>47.747900000000008</v>
      </c>
      <c r="DN753" s="10">
        <f>IF(DB753="Yes",DM753-((DG753+(W753*Monitors!$B$4))*Monitors!$F$4),'All Data'!DM753)</f>
        <v>47.747900000000008</v>
      </c>
      <c r="DO753" s="8" t="str">
        <f t="shared" si="132"/>
        <v>No</v>
      </c>
      <c r="DP753" s="10">
        <v>2.4395316000000005</v>
      </c>
      <c r="DQ753" s="10">
        <v>16.630468399999998</v>
      </c>
      <c r="DR753" s="10">
        <v>16.630468399999998</v>
      </c>
      <c r="DS753" s="9">
        <v>21.481716282377281</v>
      </c>
      <c r="DT753" s="9" t="s">
        <v>23</v>
      </c>
      <c r="DU753" s="14">
        <v>0</v>
      </c>
    </row>
    <row r="754" spans="1:125" ht="18" customHeight="1">
      <c r="A754" s="29">
        <v>753</v>
      </c>
      <c r="B754" s="29">
        <v>21</v>
      </c>
      <c r="C754" s="29">
        <v>191</v>
      </c>
      <c r="D754" s="21">
        <v>41224</v>
      </c>
      <c r="E754" s="21">
        <v>41404</v>
      </c>
      <c r="F754" s="21">
        <v>41577</v>
      </c>
      <c r="G754" s="20" t="s">
        <v>182</v>
      </c>
      <c r="H754" s="20" t="s">
        <v>1173</v>
      </c>
      <c r="I754" s="22">
        <v>6</v>
      </c>
      <c r="J754" s="20" t="s">
        <v>5</v>
      </c>
      <c r="K754" s="20" t="s">
        <v>26</v>
      </c>
      <c r="L754" s="20" t="s">
        <v>27</v>
      </c>
      <c r="M754" s="23" t="s">
        <v>27</v>
      </c>
      <c r="N754" s="23" t="s">
        <v>7</v>
      </c>
      <c r="O754" s="23" t="s">
        <v>26</v>
      </c>
      <c r="P754" s="24">
        <v>11.3</v>
      </c>
      <c r="Q754" s="24">
        <v>20</v>
      </c>
      <c r="R754" s="24">
        <v>23</v>
      </c>
      <c r="S754" s="24">
        <v>225.7</v>
      </c>
      <c r="T754" s="24">
        <v>1.78</v>
      </c>
      <c r="U754" s="24">
        <v>1080</v>
      </c>
      <c r="V754" s="24">
        <v>1920</v>
      </c>
      <c r="W754" s="24">
        <v>2.0739999999999998</v>
      </c>
      <c r="X754" s="23" t="s">
        <v>47</v>
      </c>
      <c r="Y754" s="23" t="s">
        <v>47</v>
      </c>
      <c r="Z754" s="24">
        <v>9175</v>
      </c>
      <c r="AA754" s="24">
        <v>60</v>
      </c>
      <c r="AB754" s="24">
        <v>160</v>
      </c>
      <c r="AC754" s="24">
        <v>160</v>
      </c>
      <c r="AD754" s="23" t="s">
        <v>73</v>
      </c>
      <c r="AE754" s="23" t="s">
        <v>23</v>
      </c>
      <c r="AF754" s="23" t="s">
        <v>11</v>
      </c>
      <c r="AG754" s="23" t="s">
        <v>26</v>
      </c>
      <c r="AH754" s="23" t="s">
        <v>26</v>
      </c>
      <c r="AI754" s="23" t="s">
        <v>12</v>
      </c>
      <c r="AJ754" s="23" t="s">
        <v>23</v>
      </c>
      <c r="AK754" s="23" t="s">
        <v>23</v>
      </c>
      <c r="AL754" s="23" t="s">
        <v>129</v>
      </c>
      <c r="AM754" s="23" t="s">
        <v>14</v>
      </c>
      <c r="AN754" s="23" t="s">
        <v>14</v>
      </c>
      <c r="AO754" s="23" t="s">
        <v>26</v>
      </c>
      <c r="AP754" s="23" t="s">
        <v>14</v>
      </c>
      <c r="AQ754" s="23" t="s">
        <v>26</v>
      </c>
      <c r="AR754" s="23"/>
      <c r="AS754" s="23" t="s">
        <v>129</v>
      </c>
      <c r="AT754" s="23" t="s">
        <v>14</v>
      </c>
      <c r="AU754" s="23" t="s">
        <v>14</v>
      </c>
      <c r="AV754" s="25" t="s">
        <v>26</v>
      </c>
      <c r="AW754" s="25" t="s">
        <v>26</v>
      </c>
      <c r="AX754" s="26">
        <v>23</v>
      </c>
      <c r="AY754" s="26">
        <v>225.7</v>
      </c>
      <c r="AZ754" s="25" t="s">
        <v>14</v>
      </c>
      <c r="BA754" s="25" t="s">
        <v>14</v>
      </c>
      <c r="BB754" s="23" t="s">
        <v>26</v>
      </c>
      <c r="BC754" s="23" t="s">
        <v>15</v>
      </c>
      <c r="BD754" s="23" t="s">
        <v>26</v>
      </c>
      <c r="BE754" s="23" t="s">
        <v>11</v>
      </c>
      <c r="BF754" s="23" t="s">
        <v>226</v>
      </c>
      <c r="BG754" s="23" t="s">
        <v>11</v>
      </c>
      <c r="BH754" s="23" t="s">
        <v>17</v>
      </c>
      <c r="BI754" s="23" t="s">
        <v>26</v>
      </c>
      <c r="BJ754" s="23"/>
      <c r="BK754" s="23" t="s">
        <v>11</v>
      </c>
      <c r="BL754" s="23" t="s">
        <v>11</v>
      </c>
      <c r="BM754" s="23" t="s">
        <v>11</v>
      </c>
      <c r="BN754" s="23"/>
      <c r="BO754" s="24">
        <v>0</v>
      </c>
      <c r="BP754" s="24">
        <v>280</v>
      </c>
      <c r="BQ754" s="24">
        <v>280</v>
      </c>
      <c r="BR754" s="24">
        <v>270</v>
      </c>
      <c r="BS754" s="24">
        <v>200</v>
      </c>
      <c r="BT754" s="23"/>
      <c r="BU754" s="23"/>
      <c r="BV754" s="24">
        <v>19.079999999999998</v>
      </c>
      <c r="BW754" s="24">
        <v>0.24</v>
      </c>
      <c r="BX754" s="23"/>
      <c r="BY754" s="24">
        <v>0.24</v>
      </c>
      <c r="BZ754" s="27">
        <v>0.24</v>
      </c>
      <c r="CA754" s="27">
        <v>0.24</v>
      </c>
      <c r="CB754" s="25"/>
      <c r="CC754" s="25"/>
      <c r="CD754" s="28">
        <v>19.05</v>
      </c>
      <c r="CE754" s="28">
        <v>0.24</v>
      </c>
      <c r="CF754" s="25"/>
      <c r="CG754" s="28">
        <v>0.24</v>
      </c>
      <c r="CH754" s="28">
        <v>22</v>
      </c>
      <c r="CI754" s="28">
        <v>0.5</v>
      </c>
      <c r="CJ754" s="28">
        <v>0.5</v>
      </c>
      <c r="CK754" s="28">
        <v>0</v>
      </c>
      <c r="CL754" s="28">
        <v>0</v>
      </c>
      <c r="CM754" s="28">
        <v>0.5</v>
      </c>
      <c r="CN754" s="25"/>
      <c r="CO754" s="28">
        <v>0</v>
      </c>
      <c r="CP754" s="30" t="s">
        <v>5</v>
      </c>
      <c r="CQ754" s="8">
        <f t="shared" si="122"/>
        <v>9189.1891891891883</v>
      </c>
      <c r="CR754" s="8">
        <f t="shared" si="123"/>
        <v>24</v>
      </c>
      <c r="CS754" s="8">
        <f t="shared" si="124"/>
        <v>2.5</v>
      </c>
      <c r="CT754" s="8">
        <f t="shared" si="125"/>
        <v>30</v>
      </c>
      <c r="CU754" s="8">
        <f t="shared" si="126"/>
        <v>200</v>
      </c>
      <c r="CV754" s="10">
        <f t="shared" si="127"/>
        <v>63196</v>
      </c>
      <c r="CW754" s="10">
        <f t="shared" si="130"/>
        <v>63.195999999999998</v>
      </c>
      <c r="CX754" s="8" t="str">
        <f t="shared" si="128"/>
        <v>No</v>
      </c>
      <c r="CY754" s="30" t="s">
        <v>11</v>
      </c>
      <c r="CZ754" s="30" t="s">
        <v>11</v>
      </c>
      <c r="DA754" s="31" t="s">
        <v>11</v>
      </c>
      <c r="DB754" s="31" t="s">
        <v>11</v>
      </c>
      <c r="DC754" s="8" t="str">
        <f t="shared" si="129"/>
        <v>No</v>
      </c>
      <c r="DD754" s="8" t="s">
        <v>11</v>
      </c>
      <c r="DE754" s="30" t="s">
        <v>11</v>
      </c>
      <c r="DF754" s="10">
        <f t="shared" si="131"/>
        <v>59.865839999999992</v>
      </c>
      <c r="DG754" s="9">
        <f>IF(S754&lt;Monitors!$H$4,(S754*Monitors!$I$4)+Monitors!$J$4,IF(S754&lt;Monitors!$H$5,(S754*Monitors!$I$5)+Monitors!$J$5,IF(S754&lt;Monitors!$H$6,(S754*Monitors!$I$6)+Monitors!$J$6,IF(S754&lt;Monitors!$H$7,(Monitors!$I$7*S754)+Monitors!$J$7,IF(S754&lt;Monitors!$H$8,(S754*Monitors!$I$8)+Monitors!$J$8,IF(S754&lt;Monitors!$H$9,(S754*Monitors!$I$9)+Monitors!$J$9,IF(S754&lt;Monitors!$H$10,(S754*Monitors!$I$10)+Monitors!$J$10,IF(S754&lt;Monitors!$H$11,(S754*Monitors!$I$11)+Monitors!$J$11,Monitors!$J$12))))))))</f>
        <v>38.856666666666669</v>
      </c>
      <c r="DH754" s="10">
        <f>$DF754-(Monitors!$B$4*'All Data'!$W754)</f>
        <v>47.152219999999993</v>
      </c>
      <c r="DI754" s="10">
        <f>IF($CX754="Yes",DH754-(Monitors!$E$4*(DG754+(Monitors!$B$4*'All Data'!$W754))),'All Data'!DH754)</f>
        <v>47.152219999999993</v>
      </c>
      <c r="DJ754" s="10">
        <f>IF(DD754="Yes",'All Data'!DI754-(DG754*Monitors!$C$4),'All Data'!DI754)</f>
        <v>47.152219999999993</v>
      </c>
      <c r="DK754" s="10">
        <f>IF($DE754="Yes",DJ754-(DG754*Monitors!$D$4),'All Data'!DJ754)</f>
        <v>47.152219999999993</v>
      </c>
      <c r="DL754" s="10">
        <f>IF($CZ754="Yes",DK754-Monitors!$C$7,'All Data'!DK754)</f>
        <v>47.152219999999993</v>
      </c>
      <c r="DM754" s="10">
        <f>IF($DA754="Yes",DL754-Monitors!$D$7,'All Data'!DL754)</f>
        <v>47.152219999999993</v>
      </c>
      <c r="DN754" s="10">
        <f>IF(DB754="Yes",DM754-((DG754+(W754*Monitors!$B$4))*Monitors!$F$4),'All Data'!DM754)</f>
        <v>47.152219999999993</v>
      </c>
      <c r="DO754" s="8" t="str">
        <f t="shared" si="132"/>
        <v>No</v>
      </c>
      <c r="DP754" s="10">
        <v>2.5278400000000003</v>
      </c>
      <c r="DQ754" s="10">
        <v>16.552159999999997</v>
      </c>
      <c r="DR754" s="10">
        <v>16.552159999999997</v>
      </c>
      <c r="DS754" s="9">
        <v>21.448959051235427</v>
      </c>
      <c r="DT754" s="9" t="s">
        <v>23</v>
      </c>
      <c r="DU754" s="14">
        <v>0</v>
      </c>
    </row>
    <row r="755" spans="1:125" ht="18" customHeight="1">
      <c r="A755" s="29">
        <v>754</v>
      </c>
      <c r="B755" s="29">
        <v>21</v>
      </c>
      <c r="C755" s="29">
        <v>192</v>
      </c>
      <c r="D755" s="21">
        <v>41224</v>
      </c>
      <c r="E755" s="21">
        <v>41404</v>
      </c>
      <c r="F755" s="21">
        <v>41409</v>
      </c>
      <c r="G755" s="20" t="s">
        <v>4</v>
      </c>
      <c r="H755" s="20" t="s">
        <v>26</v>
      </c>
      <c r="I755" s="22">
        <v>6</v>
      </c>
      <c r="J755" s="20" t="s">
        <v>5</v>
      </c>
      <c r="K755" s="20" t="s">
        <v>26</v>
      </c>
      <c r="L755" s="20" t="s">
        <v>27</v>
      </c>
      <c r="M755" s="23" t="s">
        <v>27</v>
      </c>
      <c r="N755" s="23" t="s">
        <v>7</v>
      </c>
      <c r="O755" s="23" t="s">
        <v>26</v>
      </c>
      <c r="P755" s="24">
        <v>11.3</v>
      </c>
      <c r="Q755" s="24">
        <v>20</v>
      </c>
      <c r="R755" s="24">
        <v>23</v>
      </c>
      <c r="S755" s="24">
        <v>225.7</v>
      </c>
      <c r="T755" s="24">
        <v>1.78</v>
      </c>
      <c r="U755" s="24">
        <v>1080</v>
      </c>
      <c r="V755" s="24">
        <v>1920</v>
      </c>
      <c r="W755" s="24">
        <v>2.0739999999999998</v>
      </c>
      <c r="X755" s="23" t="s">
        <v>47</v>
      </c>
      <c r="Y755" s="23" t="s">
        <v>47</v>
      </c>
      <c r="Z755" s="24">
        <v>9175</v>
      </c>
      <c r="AA755" s="24">
        <v>60</v>
      </c>
      <c r="AB755" s="24">
        <v>160</v>
      </c>
      <c r="AC755" s="24">
        <v>160</v>
      </c>
      <c r="AD755" s="23" t="s">
        <v>73</v>
      </c>
      <c r="AE755" s="23" t="s">
        <v>23</v>
      </c>
      <c r="AF755" s="23" t="s">
        <v>11</v>
      </c>
      <c r="AG755" s="23" t="s">
        <v>26</v>
      </c>
      <c r="AH755" s="23" t="s">
        <v>26</v>
      </c>
      <c r="AI755" s="23" t="s">
        <v>12</v>
      </c>
      <c r="AJ755" s="23" t="s">
        <v>23</v>
      </c>
      <c r="AK755" s="23" t="s">
        <v>23</v>
      </c>
      <c r="AL755" s="23" t="s">
        <v>129</v>
      </c>
      <c r="AM755" s="23" t="s">
        <v>14</v>
      </c>
      <c r="AN755" s="23" t="s">
        <v>14</v>
      </c>
      <c r="AO755" s="23" t="s">
        <v>26</v>
      </c>
      <c r="AP755" s="23" t="s">
        <v>14</v>
      </c>
      <c r="AQ755" s="23" t="s">
        <v>26</v>
      </c>
      <c r="AR755" s="23"/>
      <c r="AS755" s="23" t="s">
        <v>129</v>
      </c>
      <c r="AT755" s="23" t="s">
        <v>14</v>
      </c>
      <c r="AU755" s="23" t="s">
        <v>14</v>
      </c>
      <c r="AV755" s="25" t="s">
        <v>26</v>
      </c>
      <c r="AW755" s="25" t="s">
        <v>26</v>
      </c>
      <c r="AX755" s="26">
        <v>23</v>
      </c>
      <c r="AY755" s="26">
        <v>225.7</v>
      </c>
      <c r="AZ755" s="25" t="s">
        <v>14</v>
      </c>
      <c r="BA755" s="25" t="s">
        <v>14</v>
      </c>
      <c r="BB755" s="23" t="s">
        <v>26</v>
      </c>
      <c r="BC755" s="23" t="s">
        <v>15</v>
      </c>
      <c r="BD755" s="23" t="s">
        <v>26</v>
      </c>
      <c r="BE755" s="23" t="s">
        <v>11</v>
      </c>
      <c r="BF755" s="23" t="s">
        <v>226</v>
      </c>
      <c r="BG755" s="23" t="s">
        <v>11</v>
      </c>
      <c r="BH755" s="23" t="s">
        <v>17</v>
      </c>
      <c r="BI755" s="23" t="s">
        <v>26</v>
      </c>
      <c r="BJ755" s="23"/>
      <c r="BK755" s="23" t="s">
        <v>11</v>
      </c>
      <c r="BL755" s="23" t="s">
        <v>11</v>
      </c>
      <c r="BM755" s="23" t="s">
        <v>11</v>
      </c>
      <c r="BN755" s="23"/>
      <c r="BO755" s="24">
        <v>0</v>
      </c>
      <c r="BP755" s="24">
        <v>280</v>
      </c>
      <c r="BQ755" s="24">
        <v>280</v>
      </c>
      <c r="BR755" s="24">
        <v>270</v>
      </c>
      <c r="BS755" s="24">
        <v>200</v>
      </c>
      <c r="BT755" s="23"/>
      <c r="BU755" s="23"/>
      <c r="BV755" s="24">
        <v>19.079999999999998</v>
      </c>
      <c r="BW755" s="24">
        <v>0.24</v>
      </c>
      <c r="BX755" s="23"/>
      <c r="BY755" s="24">
        <v>0.24</v>
      </c>
      <c r="BZ755" s="27">
        <v>0.24</v>
      </c>
      <c r="CA755" s="27">
        <v>0.24</v>
      </c>
      <c r="CB755" s="25"/>
      <c r="CC755" s="25"/>
      <c r="CD755" s="28">
        <v>19.05</v>
      </c>
      <c r="CE755" s="28">
        <v>0.24</v>
      </c>
      <c r="CF755" s="25"/>
      <c r="CG755" s="28">
        <v>0.24</v>
      </c>
      <c r="CH755" s="28">
        <v>22</v>
      </c>
      <c r="CI755" s="28">
        <v>0.5</v>
      </c>
      <c r="CJ755" s="28">
        <v>0.5</v>
      </c>
      <c r="CK755" s="28">
        <v>0</v>
      </c>
      <c r="CL755" s="28">
        <v>0</v>
      </c>
      <c r="CM755" s="28">
        <v>0.5</v>
      </c>
      <c r="CN755" s="25"/>
      <c r="CO755" s="28">
        <v>0</v>
      </c>
      <c r="CP755" s="30" t="s">
        <v>5</v>
      </c>
      <c r="CQ755" s="8">
        <f t="shared" si="122"/>
        <v>9189.1891891891883</v>
      </c>
      <c r="CR755" s="8">
        <f t="shared" si="123"/>
        <v>24</v>
      </c>
      <c r="CS755" s="8">
        <f t="shared" si="124"/>
        <v>2.5</v>
      </c>
      <c r="CT755" s="8">
        <f t="shared" si="125"/>
        <v>30</v>
      </c>
      <c r="CU755" s="8">
        <f t="shared" si="126"/>
        <v>200</v>
      </c>
      <c r="CV755" s="10">
        <f t="shared" si="127"/>
        <v>63196</v>
      </c>
      <c r="CW755" s="10">
        <f t="shared" si="130"/>
        <v>63.195999999999998</v>
      </c>
      <c r="CX755" s="8" t="str">
        <f t="shared" si="128"/>
        <v>No</v>
      </c>
      <c r="CY755" s="30" t="s">
        <v>11</v>
      </c>
      <c r="CZ755" s="30" t="s">
        <v>11</v>
      </c>
      <c r="DA755" s="31" t="s">
        <v>11</v>
      </c>
      <c r="DB755" s="31" t="s">
        <v>11</v>
      </c>
      <c r="DC755" s="8" t="str">
        <f t="shared" si="129"/>
        <v>No</v>
      </c>
      <c r="DD755" s="8" t="s">
        <v>11</v>
      </c>
      <c r="DE755" s="30" t="s">
        <v>11</v>
      </c>
      <c r="DF755" s="10">
        <f t="shared" si="131"/>
        <v>59.865839999999992</v>
      </c>
      <c r="DG755" s="9">
        <f>IF(S755&lt;Monitors!$H$4,(S755*Monitors!$I$4)+Monitors!$J$4,IF(S755&lt;Monitors!$H$5,(S755*Monitors!$I$5)+Monitors!$J$5,IF(S755&lt;Monitors!$H$6,(S755*Monitors!$I$6)+Monitors!$J$6,IF(S755&lt;Monitors!$H$7,(Monitors!$I$7*S755)+Monitors!$J$7,IF(S755&lt;Monitors!$H$8,(S755*Monitors!$I$8)+Monitors!$J$8,IF(S755&lt;Monitors!$H$9,(S755*Monitors!$I$9)+Monitors!$J$9,IF(S755&lt;Monitors!$H$10,(S755*Monitors!$I$10)+Monitors!$J$10,IF(S755&lt;Monitors!$H$11,(S755*Monitors!$I$11)+Monitors!$J$11,Monitors!$J$12))))))))</f>
        <v>38.856666666666669</v>
      </c>
      <c r="DH755" s="10">
        <f>$DF755-(Monitors!$B$4*'All Data'!$W755)</f>
        <v>47.152219999999993</v>
      </c>
      <c r="DI755" s="10">
        <f>IF($CX755="Yes",DH755-(Monitors!$E$4*(DG755+(Monitors!$B$4*'All Data'!$W755))),'All Data'!DH755)</f>
        <v>47.152219999999993</v>
      </c>
      <c r="DJ755" s="10">
        <f>IF(DD755="Yes",'All Data'!DI755-(DG755*Monitors!$C$4),'All Data'!DI755)</f>
        <v>47.152219999999993</v>
      </c>
      <c r="DK755" s="10">
        <f>IF($DE755="Yes",DJ755-(DG755*Monitors!$D$4),'All Data'!DJ755)</f>
        <v>47.152219999999993</v>
      </c>
      <c r="DL755" s="10">
        <f>IF($CZ755="Yes",DK755-Monitors!$C$7,'All Data'!DK755)</f>
        <v>47.152219999999993</v>
      </c>
      <c r="DM755" s="10">
        <f>IF($DA755="Yes",DL755-Monitors!$D$7,'All Data'!DL755)</f>
        <v>47.152219999999993</v>
      </c>
      <c r="DN755" s="10">
        <f>IF(DB755="Yes",DM755-((DG755+(W755*Monitors!$B$4))*Monitors!$F$4),'All Data'!DM755)</f>
        <v>47.152219999999993</v>
      </c>
      <c r="DO755" s="8" t="str">
        <f t="shared" si="132"/>
        <v>No</v>
      </c>
      <c r="DP755" s="10">
        <v>2.5278400000000003</v>
      </c>
      <c r="DQ755" s="10">
        <v>16.552159999999997</v>
      </c>
      <c r="DR755" s="10">
        <v>16.552159999999997</v>
      </c>
      <c r="DS755" s="9">
        <v>21.448959051235427</v>
      </c>
      <c r="DT755" s="9" t="s">
        <v>23</v>
      </c>
      <c r="DU755" s="14">
        <v>0</v>
      </c>
    </row>
    <row r="756" spans="1:125" ht="18" customHeight="1">
      <c r="A756" s="29">
        <v>755</v>
      </c>
      <c r="B756" s="29">
        <v>21</v>
      </c>
      <c r="C756" s="29">
        <v>207</v>
      </c>
      <c r="D756" s="21">
        <v>41224</v>
      </c>
      <c r="E756" s="21">
        <v>42051</v>
      </c>
      <c r="F756" s="21">
        <v>42065</v>
      </c>
      <c r="G756" s="20" t="s">
        <v>233</v>
      </c>
      <c r="H756" s="20" t="s">
        <v>26</v>
      </c>
      <c r="I756" s="22">
        <v>6</v>
      </c>
      <c r="J756" s="20" t="s">
        <v>5</v>
      </c>
      <c r="K756" s="20" t="s">
        <v>26</v>
      </c>
      <c r="L756" s="20" t="s">
        <v>27</v>
      </c>
      <c r="M756" s="23" t="s">
        <v>27</v>
      </c>
      <c r="N756" s="23" t="s">
        <v>7</v>
      </c>
      <c r="O756" s="23" t="s">
        <v>26</v>
      </c>
      <c r="P756" s="24">
        <v>11.3</v>
      </c>
      <c r="Q756" s="24">
        <v>20</v>
      </c>
      <c r="R756" s="24">
        <v>23</v>
      </c>
      <c r="S756" s="24">
        <v>225.7</v>
      </c>
      <c r="T756" s="24">
        <v>1.78</v>
      </c>
      <c r="U756" s="24">
        <v>1080</v>
      </c>
      <c r="V756" s="24">
        <v>1920</v>
      </c>
      <c r="W756" s="24">
        <v>2.0739999999999998</v>
      </c>
      <c r="X756" s="23" t="s">
        <v>47</v>
      </c>
      <c r="Y756" s="23" t="s">
        <v>47</v>
      </c>
      <c r="Z756" s="24">
        <v>9175</v>
      </c>
      <c r="AA756" s="24">
        <v>60</v>
      </c>
      <c r="AB756" s="24">
        <v>160</v>
      </c>
      <c r="AC756" s="24">
        <v>160</v>
      </c>
      <c r="AD756" s="23" t="s">
        <v>73</v>
      </c>
      <c r="AE756" s="23" t="s">
        <v>23</v>
      </c>
      <c r="AF756" s="23" t="s">
        <v>11</v>
      </c>
      <c r="AG756" s="23" t="s">
        <v>26</v>
      </c>
      <c r="AH756" s="23" t="s">
        <v>26</v>
      </c>
      <c r="AI756" s="23" t="s">
        <v>12</v>
      </c>
      <c r="AJ756" s="23" t="s">
        <v>23</v>
      </c>
      <c r="AK756" s="23" t="s">
        <v>23</v>
      </c>
      <c r="AL756" s="23" t="s">
        <v>114</v>
      </c>
      <c r="AM756" s="23" t="s">
        <v>14</v>
      </c>
      <c r="AN756" s="23" t="s">
        <v>14</v>
      </c>
      <c r="AO756" s="23" t="s">
        <v>26</v>
      </c>
      <c r="AP756" s="23" t="s">
        <v>14</v>
      </c>
      <c r="AQ756" s="23" t="s">
        <v>26</v>
      </c>
      <c r="AR756" s="23"/>
      <c r="AS756" s="23" t="s">
        <v>114</v>
      </c>
      <c r="AT756" s="23" t="s">
        <v>14</v>
      </c>
      <c r="AU756" s="23" t="s">
        <v>14</v>
      </c>
      <c r="AV756" s="25" t="s">
        <v>26</v>
      </c>
      <c r="AW756" s="25" t="s">
        <v>26</v>
      </c>
      <c r="AX756" s="26">
        <v>23</v>
      </c>
      <c r="AY756" s="26">
        <v>225.7</v>
      </c>
      <c r="AZ756" s="25" t="s">
        <v>14</v>
      </c>
      <c r="BA756" s="25" t="s">
        <v>14</v>
      </c>
      <c r="BB756" s="23" t="s">
        <v>26</v>
      </c>
      <c r="BC756" s="23" t="s">
        <v>15</v>
      </c>
      <c r="BD756" s="23" t="s">
        <v>26</v>
      </c>
      <c r="BE756" s="23" t="s">
        <v>11</v>
      </c>
      <c r="BF756" s="23" t="s">
        <v>226</v>
      </c>
      <c r="BG756" s="23" t="s">
        <v>11</v>
      </c>
      <c r="BH756" s="23" t="s">
        <v>17</v>
      </c>
      <c r="BI756" s="23" t="s">
        <v>26</v>
      </c>
      <c r="BJ756" s="23"/>
      <c r="BK756" s="23" t="s">
        <v>11</v>
      </c>
      <c r="BL756" s="23" t="s">
        <v>11</v>
      </c>
      <c r="BM756" s="23" t="s">
        <v>11</v>
      </c>
      <c r="BN756" s="23"/>
      <c r="BO756" s="24">
        <v>0</v>
      </c>
      <c r="BP756" s="24">
        <v>280</v>
      </c>
      <c r="BQ756" s="24">
        <v>280</v>
      </c>
      <c r="BR756" s="24">
        <v>270</v>
      </c>
      <c r="BS756" s="24">
        <v>200</v>
      </c>
      <c r="BT756" s="23"/>
      <c r="BU756" s="23"/>
      <c r="BV756" s="24">
        <v>19.079999999999998</v>
      </c>
      <c r="BW756" s="24">
        <v>0.24</v>
      </c>
      <c r="BX756" s="23"/>
      <c r="BY756" s="24">
        <v>0.24</v>
      </c>
      <c r="BZ756" s="27">
        <v>0.24</v>
      </c>
      <c r="CA756" s="27">
        <v>0.24</v>
      </c>
      <c r="CB756" s="25"/>
      <c r="CC756" s="25"/>
      <c r="CD756" s="28">
        <v>19.05</v>
      </c>
      <c r="CE756" s="28">
        <v>0.24</v>
      </c>
      <c r="CF756" s="25"/>
      <c r="CG756" s="28">
        <v>0.24</v>
      </c>
      <c r="CH756" s="28">
        <v>22</v>
      </c>
      <c r="CI756" s="28">
        <v>0.5</v>
      </c>
      <c r="CJ756" s="28">
        <v>0.5</v>
      </c>
      <c r="CK756" s="28">
        <v>0</v>
      </c>
      <c r="CL756" s="28">
        <v>0</v>
      </c>
      <c r="CM756" s="28">
        <v>0.5</v>
      </c>
      <c r="CN756" s="25"/>
      <c r="CO756" s="28">
        <v>0</v>
      </c>
      <c r="CP756" s="30" t="s">
        <v>5</v>
      </c>
      <c r="CQ756" s="8">
        <f t="shared" si="122"/>
        <v>9189.1891891891883</v>
      </c>
      <c r="CR756" s="8">
        <f t="shared" si="123"/>
        <v>24</v>
      </c>
      <c r="CS756" s="8">
        <f t="shared" si="124"/>
        <v>2.5</v>
      </c>
      <c r="CT756" s="8">
        <f t="shared" si="125"/>
        <v>30</v>
      </c>
      <c r="CU756" s="8">
        <f t="shared" si="126"/>
        <v>200</v>
      </c>
      <c r="CV756" s="10">
        <f t="shared" si="127"/>
        <v>63196</v>
      </c>
      <c r="CW756" s="10">
        <f t="shared" si="130"/>
        <v>63.195999999999998</v>
      </c>
      <c r="CX756" s="8" t="str">
        <f t="shared" si="128"/>
        <v>No</v>
      </c>
      <c r="CY756" s="30" t="s">
        <v>11</v>
      </c>
      <c r="CZ756" s="30" t="s">
        <v>11</v>
      </c>
      <c r="DA756" s="31" t="s">
        <v>11</v>
      </c>
      <c r="DB756" s="31" t="s">
        <v>11</v>
      </c>
      <c r="DC756" s="8" t="str">
        <f t="shared" si="129"/>
        <v>No</v>
      </c>
      <c r="DD756" s="8" t="s">
        <v>11</v>
      </c>
      <c r="DE756" s="30" t="s">
        <v>11</v>
      </c>
      <c r="DF756" s="10">
        <f t="shared" si="131"/>
        <v>59.865839999999992</v>
      </c>
      <c r="DG756" s="9">
        <f>IF(S756&lt;Monitors!$H$4,(S756*Monitors!$I$4)+Monitors!$J$4,IF(S756&lt;Monitors!$H$5,(S756*Monitors!$I$5)+Monitors!$J$5,IF(S756&lt;Monitors!$H$6,(S756*Monitors!$I$6)+Monitors!$J$6,IF(S756&lt;Monitors!$H$7,(Monitors!$I$7*S756)+Monitors!$J$7,IF(S756&lt;Monitors!$H$8,(S756*Monitors!$I$8)+Monitors!$J$8,IF(S756&lt;Monitors!$H$9,(S756*Monitors!$I$9)+Monitors!$J$9,IF(S756&lt;Monitors!$H$10,(S756*Monitors!$I$10)+Monitors!$J$10,IF(S756&lt;Monitors!$H$11,(S756*Monitors!$I$11)+Monitors!$J$11,Monitors!$J$12))))))))</f>
        <v>38.856666666666669</v>
      </c>
      <c r="DH756" s="10">
        <f>$DF756-(Monitors!$B$4*'All Data'!$W756)</f>
        <v>47.152219999999993</v>
      </c>
      <c r="DI756" s="10">
        <f>IF($CX756="Yes",DH756-(Monitors!$E$4*(DG756+(Monitors!$B$4*'All Data'!$W756))),'All Data'!DH756)</f>
        <v>47.152219999999993</v>
      </c>
      <c r="DJ756" s="10">
        <f>IF(DD756="Yes",'All Data'!DI756-(DG756*Monitors!$C$4),'All Data'!DI756)</f>
        <v>47.152219999999993</v>
      </c>
      <c r="DK756" s="10">
        <f>IF($DE756="Yes",DJ756-(DG756*Monitors!$D$4),'All Data'!DJ756)</f>
        <v>47.152219999999993</v>
      </c>
      <c r="DL756" s="10">
        <f>IF($CZ756="Yes",DK756-Monitors!$C$7,'All Data'!DK756)</f>
        <v>47.152219999999993</v>
      </c>
      <c r="DM756" s="10">
        <f>IF($DA756="Yes",DL756-Monitors!$D$7,'All Data'!DL756)</f>
        <v>47.152219999999993</v>
      </c>
      <c r="DN756" s="10">
        <f>IF(DB756="Yes",DM756-((DG756+(W756*Monitors!$B$4))*Monitors!$F$4),'All Data'!DM756)</f>
        <v>47.152219999999993</v>
      </c>
      <c r="DO756" s="8" t="str">
        <f t="shared" si="132"/>
        <v>No</v>
      </c>
      <c r="DP756" s="10">
        <v>2.5278400000000003</v>
      </c>
      <c r="DQ756" s="10">
        <v>16.552159999999997</v>
      </c>
      <c r="DR756" s="10">
        <v>16.552159999999997</v>
      </c>
      <c r="DS756" s="9">
        <v>21.448959051235427</v>
      </c>
      <c r="DT756" s="9" t="s">
        <v>23</v>
      </c>
      <c r="DU756" s="14">
        <v>0</v>
      </c>
    </row>
    <row r="757" spans="1:125" ht="18" customHeight="1">
      <c r="A757" s="29">
        <v>756</v>
      </c>
      <c r="B757" s="29">
        <v>9</v>
      </c>
      <c r="C757" s="29">
        <v>817</v>
      </c>
      <c r="D757" s="21">
        <v>41292</v>
      </c>
      <c r="E757" s="21">
        <v>41285</v>
      </c>
      <c r="F757" s="21">
        <v>41429</v>
      </c>
      <c r="G757" s="20" t="s">
        <v>4</v>
      </c>
      <c r="H757" s="20" t="s">
        <v>26</v>
      </c>
      <c r="I757" s="22">
        <v>6</v>
      </c>
      <c r="J757" s="20" t="s">
        <v>5</v>
      </c>
      <c r="K757" s="20" t="s">
        <v>26</v>
      </c>
      <c r="L757" s="20" t="s">
        <v>27</v>
      </c>
      <c r="M757" s="23" t="s">
        <v>27</v>
      </c>
      <c r="N757" s="23" t="s">
        <v>7</v>
      </c>
      <c r="O757" s="23" t="s">
        <v>26</v>
      </c>
      <c r="P757" s="24">
        <v>10.5</v>
      </c>
      <c r="Q757" s="24">
        <v>18.7</v>
      </c>
      <c r="R757" s="24">
        <v>21.5</v>
      </c>
      <c r="S757" s="24">
        <v>197.52</v>
      </c>
      <c r="T757" s="24">
        <v>1.78</v>
      </c>
      <c r="U757" s="24">
        <v>1080</v>
      </c>
      <c r="V757" s="24">
        <v>1920</v>
      </c>
      <c r="W757" s="24">
        <v>2.0739999999999998</v>
      </c>
      <c r="X757" s="23" t="s">
        <v>47</v>
      </c>
      <c r="Y757" s="23" t="s">
        <v>47</v>
      </c>
      <c r="Z757" s="24">
        <v>10498</v>
      </c>
      <c r="AA757" s="24">
        <v>60</v>
      </c>
      <c r="AB757" s="24">
        <v>170</v>
      </c>
      <c r="AC757" s="24">
        <v>160</v>
      </c>
      <c r="AD757" s="23" t="s">
        <v>28</v>
      </c>
      <c r="AE757" s="23" t="s">
        <v>23</v>
      </c>
      <c r="AF757" s="23" t="s">
        <v>11</v>
      </c>
      <c r="AG757" s="23" t="s">
        <v>26</v>
      </c>
      <c r="AH757" s="23" t="s">
        <v>26</v>
      </c>
      <c r="AI757" s="23" t="s">
        <v>12</v>
      </c>
      <c r="AJ757" s="23" t="s">
        <v>11</v>
      </c>
      <c r="AK757" s="23" t="s">
        <v>23</v>
      </c>
      <c r="AL757" s="23" t="s">
        <v>25</v>
      </c>
      <c r="AM757" s="23" t="s">
        <v>26</v>
      </c>
      <c r="AN757" s="23" t="s">
        <v>14</v>
      </c>
      <c r="AO757" s="23" t="s">
        <v>26</v>
      </c>
      <c r="AP757" s="23" t="s">
        <v>36</v>
      </c>
      <c r="AQ757" s="23" t="s">
        <v>26</v>
      </c>
      <c r="AR757" s="23"/>
      <c r="AS757" s="23" t="s">
        <v>25</v>
      </c>
      <c r="AT757" s="23" t="s">
        <v>26</v>
      </c>
      <c r="AU757" s="23" t="s">
        <v>14</v>
      </c>
      <c r="AV757" s="25" t="s">
        <v>26</v>
      </c>
      <c r="AW757" s="25" t="s">
        <v>26</v>
      </c>
      <c r="AX757" s="26">
        <v>21.5</v>
      </c>
      <c r="AY757" s="26">
        <v>197.52</v>
      </c>
      <c r="AZ757" s="25" t="s">
        <v>14</v>
      </c>
      <c r="BA757" s="25" t="s">
        <v>14</v>
      </c>
      <c r="BB757" s="23" t="s">
        <v>26</v>
      </c>
      <c r="BC757" s="23" t="s">
        <v>15</v>
      </c>
      <c r="BD757" s="23" t="s">
        <v>26</v>
      </c>
      <c r="BE757" s="23" t="s">
        <v>11</v>
      </c>
      <c r="BF757" s="23" t="s">
        <v>452</v>
      </c>
      <c r="BG757" s="23" t="s">
        <v>11</v>
      </c>
      <c r="BH757" s="23" t="s">
        <v>17</v>
      </c>
      <c r="BI757" s="23" t="s">
        <v>26</v>
      </c>
      <c r="BJ757" s="23"/>
      <c r="BK757" s="23" t="s">
        <v>11</v>
      </c>
      <c r="BL757" s="23" t="s">
        <v>11</v>
      </c>
      <c r="BM757" s="23" t="s">
        <v>11</v>
      </c>
      <c r="BN757" s="23"/>
      <c r="BO757" s="24">
        <v>12</v>
      </c>
      <c r="BP757" s="24">
        <v>253</v>
      </c>
      <c r="BQ757" s="24">
        <v>253</v>
      </c>
      <c r="BR757" s="24">
        <v>163</v>
      </c>
      <c r="BS757" s="24">
        <v>200</v>
      </c>
      <c r="BT757" s="23"/>
      <c r="BU757" s="23"/>
      <c r="BV757" s="24">
        <v>19.079999999999998</v>
      </c>
      <c r="BW757" s="24">
        <v>0.34</v>
      </c>
      <c r="BX757" s="23"/>
      <c r="BY757" s="24">
        <v>0.32</v>
      </c>
      <c r="BZ757" s="27">
        <v>0.34</v>
      </c>
      <c r="CA757" s="27">
        <v>0.32</v>
      </c>
      <c r="CB757" s="25"/>
      <c r="CC757" s="25"/>
      <c r="CD757" s="28">
        <v>18.88</v>
      </c>
      <c r="CE757" s="28">
        <v>0.39</v>
      </c>
      <c r="CF757" s="25"/>
      <c r="CG757" s="28">
        <v>0.37</v>
      </c>
      <c r="CH757" s="28">
        <v>21.08</v>
      </c>
      <c r="CI757" s="28">
        <v>0.5</v>
      </c>
      <c r="CJ757" s="28">
        <v>0.5</v>
      </c>
      <c r="CK757" s="28">
        <v>0</v>
      </c>
      <c r="CL757" s="28">
        <v>0</v>
      </c>
      <c r="CM757" s="28">
        <v>0.5</v>
      </c>
      <c r="CN757" s="25"/>
      <c r="CO757" s="28">
        <v>0</v>
      </c>
      <c r="CP757" s="30" t="s">
        <v>5</v>
      </c>
      <c r="CQ757" s="8">
        <f t="shared" si="122"/>
        <v>10500.202511138112</v>
      </c>
      <c r="CR757" s="8">
        <f t="shared" si="123"/>
        <v>22</v>
      </c>
      <c r="CS757" s="8">
        <f t="shared" si="124"/>
        <v>2.5</v>
      </c>
      <c r="CT757" s="8">
        <f t="shared" si="125"/>
        <v>30</v>
      </c>
      <c r="CU757" s="8">
        <f t="shared" si="126"/>
        <v>200</v>
      </c>
      <c r="CV757" s="10">
        <f t="shared" si="127"/>
        <v>49972.560000000005</v>
      </c>
      <c r="CW757" s="10">
        <f t="shared" si="130"/>
        <v>49.972560000000001</v>
      </c>
      <c r="CX757" s="8" t="str">
        <f t="shared" si="128"/>
        <v>No</v>
      </c>
      <c r="CY757" s="30" t="s">
        <v>11</v>
      </c>
      <c r="CZ757" s="30" t="s">
        <v>11</v>
      </c>
      <c r="DA757" s="31" t="s">
        <v>11</v>
      </c>
      <c r="DB757" s="31" t="s">
        <v>11</v>
      </c>
      <c r="DC757" s="8" t="str">
        <f t="shared" si="129"/>
        <v>No</v>
      </c>
      <c r="DD757" s="8" t="s">
        <v>11</v>
      </c>
      <c r="DE757" s="30" t="s">
        <v>11</v>
      </c>
      <c r="DF757" s="10">
        <f t="shared" si="131"/>
        <v>60.435239999999993</v>
      </c>
      <c r="DG757" s="9">
        <f>IF(S757&lt;Monitors!$H$4,(S757*Monitors!$I$4)+Monitors!$J$4,IF(S757&lt;Monitors!$H$5,(S757*Monitors!$I$5)+Monitors!$J$5,IF(S757&lt;Monitors!$H$6,(S757*Monitors!$I$6)+Monitors!$J$6,IF(S757&lt;Monitors!$H$7,(Monitors!$I$7*S757)+Monitors!$J$7,IF(S757&lt;Monitors!$H$8,(S757*Monitors!$I$8)+Monitors!$J$8,IF(S757&lt;Monitors!$H$9,(S757*Monitors!$I$9)+Monitors!$J$9,IF(S757&lt;Monitors!$H$10,(S757*Monitors!$I$10)+Monitors!$J$10,IF(S757&lt;Monitors!$H$11,(S757*Monitors!$I$11)+Monitors!$J$11,Monitors!$J$12))))))))</f>
        <v>37.875999999999998</v>
      </c>
      <c r="DH757" s="10">
        <f>$DF757-(Monitors!$B$4*'All Data'!$W757)</f>
        <v>47.721619999999994</v>
      </c>
      <c r="DI757" s="10">
        <f>IF($CX757="Yes",DH757-(Monitors!$E$4*(DG757+(Monitors!$B$4*'All Data'!$W757))),'All Data'!DH757)</f>
        <v>47.721619999999994</v>
      </c>
      <c r="DJ757" s="10">
        <f>IF(DD757="Yes",'All Data'!DI757-(DG757*Monitors!$C$4),'All Data'!DI757)</f>
        <v>47.721619999999994</v>
      </c>
      <c r="DK757" s="10">
        <f>IF($DE757="Yes",DJ757-(DG757*Monitors!$D$4),'All Data'!DJ757)</f>
        <v>47.721619999999994</v>
      </c>
      <c r="DL757" s="10">
        <f>IF($CZ757="Yes",DK757-Monitors!$C$7,'All Data'!DK757)</f>
        <v>47.721619999999994</v>
      </c>
      <c r="DM757" s="10">
        <f>IF($DA757="Yes",DL757-Monitors!$D$7,'All Data'!DL757)</f>
        <v>47.721619999999994</v>
      </c>
      <c r="DN757" s="10">
        <f>IF(DB757="Yes",DM757-((DG757+(W757*Monitors!$B$4))*Monitors!$F$4),'All Data'!DM757)</f>
        <v>47.721619999999994</v>
      </c>
      <c r="DO757" s="8" t="str">
        <f t="shared" si="132"/>
        <v>No</v>
      </c>
      <c r="DP757" s="10">
        <v>1.9989024000000004</v>
      </c>
      <c r="DQ757" s="10">
        <v>17.0810976</v>
      </c>
      <c r="DR757" s="10">
        <v>17.0810976</v>
      </c>
      <c r="DS757" s="9">
        <v>18.804145421971299</v>
      </c>
      <c r="DT757" s="9" t="s">
        <v>23</v>
      </c>
      <c r="DU757" s="14">
        <v>0</v>
      </c>
    </row>
    <row r="758" spans="1:125" ht="18" customHeight="1">
      <c r="A758" s="29">
        <v>757</v>
      </c>
      <c r="B758" s="29">
        <v>25</v>
      </c>
      <c r="C758" s="29">
        <v>1290</v>
      </c>
      <c r="D758" s="21">
        <v>41330</v>
      </c>
      <c r="E758" s="21">
        <v>41313</v>
      </c>
      <c r="F758" s="21">
        <v>41331</v>
      </c>
      <c r="G758" s="20" t="s">
        <v>4</v>
      </c>
      <c r="H758" s="20"/>
      <c r="I758" s="22">
        <v>6</v>
      </c>
      <c r="J758" s="20" t="s">
        <v>5</v>
      </c>
      <c r="K758" s="20"/>
      <c r="L758" s="20" t="s">
        <v>6</v>
      </c>
      <c r="M758" s="23"/>
      <c r="N758" s="23" t="s">
        <v>7</v>
      </c>
      <c r="O758" s="23"/>
      <c r="P758" s="24">
        <v>118</v>
      </c>
      <c r="Q758" s="24">
        <v>209</v>
      </c>
      <c r="R758" s="24">
        <v>24</v>
      </c>
      <c r="S758" s="24">
        <v>246</v>
      </c>
      <c r="T758" s="24">
        <v>1.78</v>
      </c>
      <c r="U758" s="24">
        <v>1080</v>
      </c>
      <c r="V758" s="24">
        <v>1920</v>
      </c>
      <c r="W758" s="24">
        <v>2.0739999999999998</v>
      </c>
      <c r="X758" s="23" t="s">
        <v>47</v>
      </c>
      <c r="Y758" s="23" t="s">
        <v>47</v>
      </c>
      <c r="Z758" s="24">
        <v>8424</v>
      </c>
      <c r="AA758" s="24">
        <v>60</v>
      </c>
      <c r="AB758" s="24">
        <v>170</v>
      </c>
      <c r="AC758" s="24">
        <v>160</v>
      </c>
      <c r="AD758" s="23" t="s">
        <v>10</v>
      </c>
      <c r="AE758" s="23" t="s">
        <v>11</v>
      </c>
      <c r="AF758" s="23" t="s">
        <v>11</v>
      </c>
      <c r="AG758" s="23"/>
      <c r="AH758" s="23"/>
      <c r="AI758" s="23" t="s">
        <v>12</v>
      </c>
      <c r="AJ758" s="23" t="s">
        <v>11</v>
      </c>
      <c r="AK758" s="23" t="s">
        <v>11</v>
      </c>
      <c r="AL758" s="23" t="s">
        <v>276</v>
      </c>
      <c r="AM758" s="23"/>
      <c r="AN758" s="23" t="s">
        <v>14</v>
      </c>
      <c r="AO758" s="23"/>
      <c r="AP758" s="23" t="s">
        <v>14</v>
      </c>
      <c r="AQ758" s="23"/>
      <c r="AR758" s="23"/>
      <c r="AS758" s="23" t="s">
        <v>276</v>
      </c>
      <c r="AT758" s="23"/>
      <c r="AU758" s="23" t="s">
        <v>14</v>
      </c>
      <c r="AV758" s="25"/>
      <c r="AW758" s="25"/>
      <c r="AX758" s="26">
        <v>24</v>
      </c>
      <c r="AY758" s="26">
        <v>246</v>
      </c>
      <c r="AZ758" s="25" t="s">
        <v>14</v>
      </c>
      <c r="BA758" s="25" t="s">
        <v>14</v>
      </c>
      <c r="BB758" s="23"/>
      <c r="BC758" s="23" t="s">
        <v>15</v>
      </c>
      <c r="BD758" s="23"/>
      <c r="BE758" s="23" t="s">
        <v>11</v>
      </c>
      <c r="BF758" s="23" t="s">
        <v>77</v>
      </c>
      <c r="BG758" s="23" t="s">
        <v>11</v>
      </c>
      <c r="BH758" s="23" t="s">
        <v>17</v>
      </c>
      <c r="BI758" s="23"/>
      <c r="BJ758" s="23" t="s">
        <v>20</v>
      </c>
      <c r="BK758" s="23" t="s">
        <v>11</v>
      </c>
      <c r="BL758" s="23" t="s">
        <v>11</v>
      </c>
      <c r="BM758" s="23"/>
      <c r="BN758" s="23"/>
      <c r="BO758" s="24">
        <v>20.100000000000001</v>
      </c>
      <c r="BP758" s="24">
        <v>291.2</v>
      </c>
      <c r="BQ758" s="24">
        <v>250</v>
      </c>
      <c r="BR758" s="24">
        <v>291.10000000000002</v>
      </c>
      <c r="BS758" s="24">
        <v>200.1</v>
      </c>
      <c r="BT758" s="23"/>
      <c r="BU758" s="23"/>
      <c r="BV758" s="24">
        <v>19.079999999999998</v>
      </c>
      <c r="BW758" s="24">
        <v>0.18</v>
      </c>
      <c r="BX758" s="23"/>
      <c r="BY758" s="24">
        <v>0.16</v>
      </c>
      <c r="BZ758" s="27">
        <v>0.18</v>
      </c>
      <c r="CA758" s="27">
        <v>0.16</v>
      </c>
      <c r="CB758" s="25"/>
      <c r="CC758" s="25"/>
      <c r="CD758" s="28">
        <v>18.64</v>
      </c>
      <c r="CE758" s="28">
        <v>0.21</v>
      </c>
      <c r="CF758" s="25"/>
      <c r="CG758" s="28">
        <v>0.21</v>
      </c>
      <c r="CH758" s="28">
        <v>23.2</v>
      </c>
      <c r="CI758" s="28">
        <v>0.5</v>
      </c>
      <c r="CJ758" s="28">
        <v>0.5</v>
      </c>
      <c r="CK758" s="25"/>
      <c r="CL758" s="25"/>
      <c r="CM758" s="28">
        <v>0.53</v>
      </c>
      <c r="CN758" s="25"/>
      <c r="CO758" s="28">
        <v>0</v>
      </c>
      <c r="CP758" s="30" t="s">
        <v>5</v>
      </c>
      <c r="CQ758" s="8">
        <f t="shared" si="122"/>
        <v>8430.8943089430886</v>
      </c>
      <c r="CR758" s="8">
        <f t="shared" si="123"/>
        <v>26</v>
      </c>
      <c r="CS758" s="8">
        <f t="shared" si="124"/>
        <v>2.5</v>
      </c>
      <c r="CT758" s="8">
        <f t="shared" si="125"/>
        <v>30</v>
      </c>
      <c r="CU758" s="8">
        <f t="shared" si="126"/>
        <v>200</v>
      </c>
      <c r="CV758" s="10">
        <f t="shared" si="127"/>
        <v>71635.199999999997</v>
      </c>
      <c r="CW758" s="10">
        <f t="shared" si="130"/>
        <v>71.635199999999998</v>
      </c>
      <c r="CX758" s="8" t="str">
        <f t="shared" si="128"/>
        <v>No</v>
      </c>
      <c r="CY758" s="30" t="s">
        <v>11</v>
      </c>
      <c r="CZ758" s="30" t="s">
        <v>11</v>
      </c>
      <c r="DA758" s="31" t="s">
        <v>11</v>
      </c>
      <c r="DB758" s="31" t="s">
        <v>11</v>
      </c>
      <c r="DC758" s="8" t="str">
        <f t="shared" si="129"/>
        <v>No</v>
      </c>
      <c r="DD758" s="8" t="s">
        <v>11</v>
      </c>
      <c r="DE758" s="30" t="s">
        <v>11</v>
      </c>
      <c r="DF758" s="10">
        <f t="shared" si="131"/>
        <v>59.524199999999993</v>
      </c>
      <c r="DG758" s="9">
        <f>IF(S758&lt;Monitors!$H$4,(S758*Monitors!$I$4)+Monitors!$J$4,IF(S758&lt;Monitors!$H$5,(S758*Monitors!$I$5)+Monitors!$J$5,IF(S758&lt;Monitors!$H$6,(S758*Monitors!$I$6)+Monitors!$J$6,IF(S758&lt;Monitors!$H$7,(Monitors!$I$7*S758)+Monitors!$J$7,IF(S758&lt;Monitors!$H$8,(S758*Monitors!$I$8)+Monitors!$J$8,IF(S758&lt;Monitors!$H$9,(S758*Monitors!$I$9)+Monitors!$J$9,IF(S758&lt;Monitors!$H$10,(S758*Monitors!$I$10)+Monitors!$J$10,IF(S758&lt;Monitors!$H$11,(S758*Monitors!$I$11)+Monitors!$J$11,Monitors!$J$12))))))))</f>
        <v>42.2</v>
      </c>
      <c r="DH758" s="10">
        <f>$DF758-(Monitors!$B$4*'All Data'!$W758)</f>
        <v>46.810579999999995</v>
      </c>
      <c r="DI758" s="10">
        <f>IF($CX758="Yes",DH758-(Monitors!$E$4*(DG758+(Monitors!$B$4*'All Data'!$W758))),'All Data'!DH758)</f>
        <v>46.810579999999995</v>
      </c>
      <c r="DJ758" s="10">
        <f>IF(DD758="Yes",'All Data'!DI758-(DG758*Monitors!$C$4),'All Data'!DI758)</f>
        <v>46.810579999999995</v>
      </c>
      <c r="DK758" s="10">
        <f>IF($DE758="Yes",DJ758-(DG758*Monitors!$D$4),'All Data'!DJ758)</f>
        <v>46.810579999999995</v>
      </c>
      <c r="DL758" s="10">
        <f>IF($CZ758="Yes",DK758-Monitors!$C$7,'All Data'!DK758)</f>
        <v>46.810579999999995</v>
      </c>
      <c r="DM758" s="10">
        <f>IF($DA758="Yes",DL758-Monitors!$D$7,'All Data'!DL758)</f>
        <v>46.810579999999995</v>
      </c>
      <c r="DN758" s="10">
        <f>IF(DB758="Yes",DM758-((DG758+(W758*Monitors!$B$4))*Monitors!$F$4),'All Data'!DM758)</f>
        <v>46.810579999999995</v>
      </c>
      <c r="DO758" s="8" t="str">
        <f t="shared" si="132"/>
        <v>No</v>
      </c>
      <c r="DP758" s="10">
        <v>2.865408</v>
      </c>
      <c r="DQ758" s="10">
        <v>16.214592</v>
      </c>
      <c r="DR758" s="10">
        <v>16.214592</v>
      </c>
      <c r="DS758" s="9">
        <v>23.344783884702462</v>
      </c>
      <c r="DT758" s="9" t="s">
        <v>23</v>
      </c>
      <c r="DU758" s="14">
        <v>0</v>
      </c>
    </row>
    <row r="759" spans="1:125" ht="18" customHeight="1">
      <c r="A759" s="29">
        <v>758</v>
      </c>
      <c r="B759" s="29">
        <v>21</v>
      </c>
      <c r="C759" s="29">
        <v>120</v>
      </c>
      <c r="D759" s="21">
        <v>41220</v>
      </c>
      <c r="E759" s="21">
        <v>41337</v>
      </c>
      <c r="F759" s="21">
        <v>41340</v>
      </c>
      <c r="G759" s="20" t="s">
        <v>4</v>
      </c>
      <c r="H759" s="20" t="s">
        <v>26</v>
      </c>
      <c r="I759" s="22">
        <v>6</v>
      </c>
      <c r="J759" s="20" t="s">
        <v>5</v>
      </c>
      <c r="K759" s="20" t="s">
        <v>26</v>
      </c>
      <c r="L759" s="20" t="s">
        <v>27</v>
      </c>
      <c r="M759" s="23" t="s">
        <v>27</v>
      </c>
      <c r="N759" s="23" t="s">
        <v>7</v>
      </c>
      <c r="O759" s="23" t="s">
        <v>26</v>
      </c>
      <c r="P759" s="24">
        <v>10.5</v>
      </c>
      <c r="Q759" s="24">
        <v>18.7</v>
      </c>
      <c r="R759" s="24">
        <v>21.5</v>
      </c>
      <c r="S759" s="24">
        <v>197.47</v>
      </c>
      <c r="T759" s="24">
        <v>1.78</v>
      </c>
      <c r="U759" s="24">
        <v>1080</v>
      </c>
      <c r="V759" s="24">
        <v>1920</v>
      </c>
      <c r="W759" s="24">
        <v>2.0739999999999998</v>
      </c>
      <c r="X759" s="23" t="s">
        <v>47</v>
      </c>
      <c r="Y759" s="23" t="s">
        <v>47</v>
      </c>
      <c r="Z759" s="24">
        <v>10501</v>
      </c>
      <c r="AA759" s="24">
        <v>60</v>
      </c>
      <c r="AB759" s="24">
        <v>160</v>
      </c>
      <c r="AC759" s="24">
        <v>160</v>
      </c>
      <c r="AD759" s="23" t="s">
        <v>28</v>
      </c>
      <c r="AE759" s="23" t="s">
        <v>23</v>
      </c>
      <c r="AF759" s="23" t="s">
        <v>11</v>
      </c>
      <c r="AG759" s="23" t="s">
        <v>26</v>
      </c>
      <c r="AH759" s="23" t="s">
        <v>26</v>
      </c>
      <c r="AI759" s="23" t="s">
        <v>12</v>
      </c>
      <c r="AJ759" s="23" t="s">
        <v>23</v>
      </c>
      <c r="AK759" s="23" t="s">
        <v>23</v>
      </c>
      <c r="AL759" s="23" t="s">
        <v>129</v>
      </c>
      <c r="AM759" s="23" t="s">
        <v>26</v>
      </c>
      <c r="AN759" s="23" t="s">
        <v>14</v>
      </c>
      <c r="AO759" s="23" t="s">
        <v>26</v>
      </c>
      <c r="AP759" s="23" t="s">
        <v>14</v>
      </c>
      <c r="AQ759" s="23" t="s">
        <v>26</v>
      </c>
      <c r="AR759" s="23"/>
      <c r="AS759" s="23" t="s">
        <v>129</v>
      </c>
      <c r="AT759" s="23" t="s">
        <v>26</v>
      </c>
      <c r="AU759" s="23" t="s">
        <v>14</v>
      </c>
      <c r="AV759" s="25" t="s">
        <v>26</v>
      </c>
      <c r="AW759" s="25" t="s">
        <v>26</v>
      </c>
      <c r="AX759" s="26">
        <v>21.5</v>
      </c>
      <c r="AY759" s="26">
        <v>197.47</v>
      </c>
      <c r="AZ759" s="25" t="s">
        <v>14</v>
      </c>
      <c r="BA759" s="25" t="s">
        <v>14</v>
      </c>
      <c r="BB759" s="23" t="s">
        <v>26</v>
      </c>
      <c r="BC759" s="23" t="s">
        <v>15</v>
      </c>
      <c r="BD759" s="23" t="s">
        <v>26</v>
      </c>
      <c r="BE759" s="23" t="s">
        <v>11</v>
      </c>
      <c r="BF759" s="23" t="s">
        <v>725</v>
      </c>
      <c r="BG759" s="23" t="s">
        <v>11</v>
      </c>
      <c r="BH759" s="23" t="s">
        <v>17</v>
      </c>
      <c r="BI759" s="23" t="s">
        <v>26</v>
      </c>
      <c r="BJ759" s="23"/>
      <c r="BK759" s="23" t="s">
        <v>11</v>
      </c>
      <c r="BL759" s="23" t="s">
        <v>11</v>
      </c>
      <c r="BM759" s="23" t="s">
        <v>11</v>
      </c>
      <c r="BN759" s="23"/>
      <c r="BO759" s="24">
        <v>0</v>
      </c>
      <c r="BP759" s="24">
        <v>280</v>
      </c>
      <c r="BQ759" s="24">
        <v>280</v>
      </c>
      <c r="BR759" s="24">
        <v>270</v>
      </c>
      <c r="BS759" s="24">
        <v>200</v>
      </c>
      <c r="BT759" s="23"/>
      <c r="BU759" s="23"/>
      <c r="BV759" s="24">
        <v>19.09</v>
      </c>
      <c r="BW759" s="24">
        <v>0.32</v>
      </c>
      <c r="BX759" s="23"/>
      <c r="BY759" s="24">
        <v>0.24</v>
      </c>
      <c r="BZ759" s="27">
        <v>0.32</v>
      </c>
      <c r="CA759" s="27">
        <v>0.24</v>
      </c>
      <c r="CB759" s="25"/>
      <c r="CC759" s="25"/>
      <c r="CD759" s="28">
        <v>19.03</v>
      </c>
      <c r="CE759" s="28">
        <v>0.3</v>
      </c>
      <c r="CF759" s="25"/>
      <c r="CG759" s="28">
        <v>0.24</v>
      </c>
      <c r="CH759" s="28">
        <v>21.08</v>
      </c>
      <c r="CI759" s="28">
        <v>0.5</v>
      </c>
      <c r="CJ759" s="28">
        <v>0.5</v>
      </c>
      <c r="CK759" s="28">
        <v>0</v>
      </c>
      <c r="CL759" s="28">
        <v>0</v>
      </c>
      <c r="CM759" s="28">
        <v>0.49</v>
      </c>
      <c r="CN759" s="25"/>
      <c r="CO759" s="28">
        <v>0</v>
      </c>
      <c r="CP759" s="30" t="s">
        <v>5</v>
      </c>
      <c r="CQ759" s="8">
        <f t="shared" si="122"/>
        <v>10502.861194105433</v>
      </c>
      <c r="CR759" s="8">
        <f t="shared" si="123"/>
        <v>22</v>
      </c>
      <c r="CS759" s="8">
        <f t="shared" si="124"/>
        <v>2.5</v>
      </c>
      <c r="CT759" s="8">
        <f t="shared" si="125"/>
        <v>30</v>
      </c>
      <c r="CU759" s="8">
        <f t="shared" si="126"/>
        <v>200</v>
      </c>
      <c r="CV759" s="10">
        <f t="shared" si="127"/>
        <v>55291.6</v>
      </c>
      <c r="CW759" s="10">
        <f t="shared" si="130"/>
        <v>55.291599999999995</v>
      </c>
      <c r="CX759" s="8" t="str">
        <f t="shared" si="128"/>
        <v>No</v>
      </c>
      <c r="CY759" s="30" t="s">
        <v>11</v>
      </c>
      <c r="CZ759" s="30" t="s">
        <v>11</v>
      </c>
      <c r="DA759" s="31" t="s">
        <v>11</v>
      </c>
      <c r="DB759" s="31" t="s">
        <v>11</v>
      </c>
      <c r="DC759" s="8" t="str">
        <f t="shared" si="129"/>
        <v>No</v>
      </c>
      <c r="DD759" s="8" t="s">
        <v>11</v>
      </c>
      <c r="DE759" s="30" t="s">
        <v>11</v>
      </c>
      <c r="DF759" s="10">
        <f t="shared" si="131"/>
        <v>60.352019999999996</v>
      </c>
      <c r="DG759" s="9">
        <f>IF(S759&lt;Monitors!$H$4,(S759*Monitors!$I$4)+Monitors!$J$4,IF(S759&lt;Monitors!$H$5,(S759*Monitors!$I$5)+Monitors!$J$5,IF(S759&lt;Monitors!$H$6,(S759*Monitors!$I$6)+Monitors!$J$6,IF(S759&lt;Monitors!$H$7,(Monitors!$I$7*S759)+Monitors!$J$7,IF(S759&lt;Monitors!$H$8,(S759*Monitors!$I$8)+Monitors!$J$8,IF(S759&lt;Monitors!$H$9,(S759*Monitors!$I$9)+Monitors!$J$9,IF(S759&lt;Monitors!$H$10,(S759*Monitors!$I$10)+Monitors!$J$10,IF(S759&lt;Monitors!$H$11,(S759*Monitors!$I$11)+Monitors!$J$11,Monitors!$J$12))))))))</f>
        <v>37.8735</v>
      </c>
      <c r="DH759" s="10">
        <f>$DF759-(Monitors!$B$4*'All Data'!$W759)</f>
        <v>47.638399999999997</v>
      </c>
      <c r="DI759" s="10">
        <f>IF($CX759="Yes",DH759-(Monitors!$E$4*(DG759+(Monitors!$B$4*'All Data'!$W759))),'All Data'!DH759)</f>
        <v>47.638399999999997</v>
      </c>
      <c r="DJ759" s="10">
        <f>IF(DD759="Yes",'All Data'!DI759-(DG759*Monitors!$C$4),'All Data'!DI759)</f>
        <v>47.638399999999997</v>
      </c>
      <c r="DK759" s="10">
        <f>IF($DE759="Yes",DJ759-(DG759*Monitors!$D$4),'All Data'!DJ759)</f>
        <v>47.638399999999997</v>
      </c>
      <c r="DL759" s="10">
        <f>IF($CZ759="Yes",DK759-Monitors!$C$7,'All Data'!DK759)</f>
        <v>47.638399999999997</v>
      </c>
      <c r="DM759" s="10">
        <f>IF($DA759="Yes",DL759-Monitors!$D$7,'All Data'!DL759)</f>
        <v>47.638399999999997</v>
      </c>
      <c r="DN759" s="10">
        <f>IF(DB759="Yes",DM759-((DG759+(W759*Monitors!$B$4))*Monitors!$F$4),'All Data'!DM759)</f>
        <v>47.638399999999997</v>
      </c>
      <c r="DO759" s="8" t="str">
        <f t="shared" si="132"/>
        <v>No</v>
      </c>
      <c r="DP759" s="10">
        <v>2.2116640000000003</v>
      </c>
      <c r="DQ759" s="10">
        <v>16.878336000000001</v>
      </c>
      <c r="DR759" s="10">
        <v>16.878336000000001</v>
      </c>
      <c r="DS759" s="9">
        <v>18.799440509670482</v>
      </c>
      <c r="DT759" s="9" t="s">
        <v>23</v>
      </c>
      <c r="DU759" s="14">
        <v>0</v>
      </c>
    </row>
    <row r="760" spans="1:125" ht="18" customHeight="1">
      <c r="A760" s="29">
        <v>759</v>
      </c>
      <c r="B760" s="29">
        <v>21</v>
      </c>
      <c r="C760" s="29">
        <v>121</v>
      </c>
      <c r="D760" s="21">
        <v>41220</v>
      </c>
      <c r="E760" s="21">
        <v>41337</v>
      </c>
      <c r="F760" s="21">
        <v>41577</v>
      </c>
      <c r="G760" s="20" t="s">
        <v>182</v>
      </c>
      <c r="H760" s="20" t="s">
        <v>1173</v>
      </c>
      <c r="I760" s="22">
        <v>6</v>
      </c>
      <c r="J760" s="20" t="s">
        <v>5</v>
      </c>
      <c r="K760" s="20" t="s">
        <v>26</v>
      </c>
      <c r="L760" s="20" t="s">
        <v>27</v>
      </c>
      <c r="M760" s="23" t="s">
        <v>27</v>
      </c>
      <c r="N760" s="23" t="s">
        <v>7</v>
      </c>
      <c r="O760" s="23" t="s">
        <v>26</v>
      </c>
      <c r="P760" s="24">
        <v>10.5</v>
      </c>
      <c r="Q760" s="24">
        <v>18.7</v>
      </c>
      <c r="R760" s="24">
        <v>21.5</v>
      </c>
      <c r="S760" s="24">
        <v>197.47</v>
      </c>
      <c r="T760" s="24">
        <v>1.78</v>
      </c>
      <c r="U760" s="24">
        <v>1080</v>
      </c>
      <c r="V760" s="24">
        <v>1920</v>
      </c>
      <c r="W760" s="24">
        <v>2.0739999999999998</v>
      </c>
      <c r="X760" s="23" t="s">
        <v>47</v>
      </c>
      <c r="Y760" s="23" t="s">
        <v>47</v>
      </c>
      <c r="Z760" s="24">
        <v>10501</v>
      </c>
      <c r="AA760" s="24">
        <v>60</v>
      </c>
      <c r="AB760" s="24">
        <v>160</v>
      </c>
      <c r="AC760" s="24">
        <v>160</v>
      </c>
      <c r="AD760" s="23" t="s">
        <v>28</v>
      </c>
      <c r="AE760" s="23" t="s">
        <v>23</v>
      </c>
      <c r="AF760" s="23" t="s">
        <v>11</v>
      </c>
      <c r="AG760" s="23" t="s">
        <v>26</v>
      </c>
      <c r="AH760" s="23" t="s">
        <v>26</v>
      </c>
      <c r="AI760" s="23" t="s">
        <v>12</v>
      </c>
      <c r="AJ760" s="23" t="s">
        <v>23</v>
      </c>
      <c r="AK760" s="23" t="s">
        <v>23</v>
      </c>
      <c r="AL760" s="23" t="s">
        <v>129</v>
      </c>
      <c r="AM760" s="23" t="s">
        <v>26</v>
      </c>
      <c r="AN760" s="23" t="s">
        <v>14</v>
      </c>
      <c r="AO760" s="23" t="s">
        <v>26</v>
      </c>
      <c r="AP760" s="23" t="s">
        <v>14</v>
      </c>
      <c r="AQ760" s="23" t="s">
        <v>26</v>
      </c>
      <c r="AR760" s="23"/>
      <c r="AS760" s="23" t="s">
        <v>129</v>
      </c>
      <c r="AT760" s="23" t="s">
        <v>26</v>
      </c>
      <c r="AU760" s="23" t="s">
        <v>14</v>
      </c>
      <c r="AV760" s="25" t="s">
        <v>26</v>
      </c>
      <c r="AW760" s="25" t="s">
        <v>26</v>
      </c>
      <c r="AX760" s="26">
        <v>21.5</v>
      </c>
      <c r="AY760" s="26">
        <v>197.47</v>
      </c>
      <c r="AZ760" s="25" t="s">
        <v>14</v>
      </c>
      <c r="BA760" s="25" t="s">
        <v>14</v>
      </c>
      <c r="BB760" s="23" t="s">
        <v>26</v>
      </c>
      <c r="BC760" s="23" t="s">
        <v>15</v>
      </c>
      <c r="BD760" s="23" t="s">
        <v>26</v>
      </c>
      <c r="BE760" s="23" t="s">
        <v>11</v>
      </c>
      <c r="BF760" s="23" t="s">
        <v>725</v>
      </c>
      <c r="BG760" s="23" t="s">
        <v>11</v>
      </c>
      <c r="BH760" s="23" t="s">
        <v>17</v>
      </c>
      <c r="BI760" s="23" t="s">
        <v>26</v>
      </c>
      <c r="BJ760" s="23"/>
      <c r="BK760" s="23" t="s">
        <v>11</v>
      </c>
      <c r="BL760" s="23" t="s">
        <v>11</v>
      </c>
      <c r="BM760" s="23" t="s">
        <v>11</v>
      </c>
      <c r="BN760" s="23"/>
      <c r="BO760" s="24">
        <v>0</v>
      </c>
      <c r="BP760" s="24">
        <v>280</v>
      </c>
      <c r="BQ760" s="24">
        <v>280</v>
      </c>
      <c r="BR760" s="24">
        <v>270</v>
      </c>
      <c r="BS760" s="24">
        <v>200</v>
      </c>
      <c r="BT760" s="23"/>
      <c r="BU760" s="23"/>
      <c r="BV760" s="24">
        <v>19.09</v>
      </c>
      <c r="BW760" s="24">
        <v>0.32</v>
      </c>
      <c r="BX760" s="23"/>
      <c r="BY760" s="24">
        <v>0.24</v>
      </c>
      <c r="BZ760" s="27">
        <v>0.32</v>
      </c>
      <c r="CA760" s="27">
        <v>0.24</v>
      </c>
      <c r="CB760" s="25"/>
      <c r="CC760" s="25"/>
      <c r="CD760" s="28">
        <v>19.03</v>
      </c>
      <c r="CE760" s="28">
        <v>0.3</v>
      </c>
      <c r="CF760" s="25"/>
      <c r="CG760" s="28">
        <v>0.24</v>
      </c>
      <c r="CH760" s="28">
        <v>21.08</v>
      </c>
      <c r="CI760" s="28">
        <v>0.5</v>
      </c>
      <c r="CJ760" s="28">
        <v>0.5</v>
      </c>
      <c r="CK760" s="28">
        <v>0</v>
      </c>
      <c r="CL760" s="28">
        <v>0</v>
      </c>
      <c r="CM760" s="28">
        <v>0.49</v>
      </c>
      <c r="CN760" s="25"/>
      <c r="CO760" s="28">
        <v>0</v>
      </c>
      <c r="CP760" s="30" t="s">
        <v>5</v>
      </c>
      <c r="CQ760" s="8">
        <f t="shared" si="122"/>
        <v>10502.861194105433</v>
      </c>
      <c r="CR760" s="8">
        <f t="shared" si="123"/>
        <v>22</v>
      </c>
      <c r="CS760" s="8">
        <f t="shared" si="124"/>
        <v>2.5</v>
      </c>
      <c r="CT760" s="8">
        <f t="shared" si="125"/>
        <v>30</v>
      </c>
      <c r="CU760" s="8">
        <f t="shared" si="126"/>
        <v>200</v>
      </c>
      <c r="CV760" s="10">
        <f t="shared" si="127"/>
        <v>55291.6</v>
      </c>
      <c r="CW760" s="10">
        <f t="shared" si="130"/>
        <v>55.291599999999995</v>
      </c>
      <c r="CX760" s="8" t="str">
        <f t="shared" si="128"/>
        <v>No</v>
      </c>
      <c r="CY760" s="30" t="s">
        <v>11</v>
      </c>
      <c r="CZ760" s="30" t="s">
        <v>11</v>
      </c>
      <c r="DA760" s="31" t="s">
        <v>11</v>
      </c>
      <c r="DB760" s="31" t="s">
        <v>11</v>
      </c>
      <c r="DC760" s="8" t="str">
        <f t="shared" si="129"/>
        <v>No</v>
      </c>
      <c r="DD760" s="8" t="s">
        <v>11</v>
      </c>
      <c r="DE760" s="30" t="s">
        <v>11</v>
      </c>
      <c r="DF760" s="10">
        <f t="shared" si="131"/>
        <v>60.352019999999996</v>
      </c>
      <c r="DG760" s="9">
        <f>IF(S760&lt;Monitors!$H$4,(S760*Monitors!$I$4)+Monitors!$J$4,IF(S760&lt;Monitors!$H$5,(S760*Monitors!$I$5)+Monitors!$J$5,IF(S760&lt;Monitors!$H$6,(S760*Monitors!$I$6)+Monitors!$J$6,IF(S760&lt;Monitors!$H$7,(Monitors!$I$7*S760)+Monitors!$J$7,IF(S760&lt;Monitors!$H$8,(S760*Monitors!$I$8)+Monitors!$J$8,IF(S760&lt;Monitors!$H$9,(S760*Monitors!$I$9)+Monitors!$J$9,IF(S760&lt;Monitors!$H$10,(S760*Monitors!$I$10)+Monitors!$J$10,IF(S760&lt;Monitors!$H$11,(S760*Monitors!$I$11)+Monitors!$J$11,Monitors!$J$12))))))))</f>
        <v>37.8735</v>
      </c>
      <c r="DH760" s="10">
        <f>$DF760-(Monitors!$B$4*'All Data'!$W760)</f>
        <v>47.638399999999997</v>
      </c>
      <c r="DI760" s="10">
        <f>IF($CX760="Yes",DH760-(Monitors!$E$4*(DG760+(Monitors!$B$4*'All Data'!$W760))),'All Data'!DH760)</f>
        <v>47.638399999999997</v>
      </c>
      <c r="DJ760" s="10">
        <f>IF(DD760="Yes",'All Data'!DI760-(DG760*Monitors!$C$4),'All Data'!DI760)</f>
        <v>47.638399999999997</v>
      </c>
      <c r="DK760" s="10">
        <f>IF($DE760="Yes",DJ760-(DG760*Monitors!$D$4),'All Data'!DJ760)</f>
        <v>47.638399999999997</v>
      </c>
      <c r="DL760" s="10">
        <f>IF($CZ760="Yes",DK760-Monitors!$C$7,'All Data'!DK760)</f>
        <v>47.638399999999997</v>
      </c>
      <c r="DM760" s="10">
        <f>IF($DA760="Yes",DL760-Monitors!$D$7,'All Data'!DL760)</f>
        <v>47.638399999999997</v>
      </c>
      <c r="DN760" s="10">
        <f>IF(DB760="Yes",DM760-((DG760+(W760*Monitors!$B$4))*Monitors!$F$4),'All Data'!DM760)</f>
        <v>47.638399999999997</v>
      </c>
      <c r="DO760" s="8" t="str">
        <f t="shared" si="132"/>
        <v>No</v>
      </c>
      <c r="DP760" s="10">
        <v>2.2116640000000003</v>
      </c>
      <c r="DQ760" s="10">
        <v>16.878336000000001</v>
      </c>
      <c r="DR760" s="10">
        <v>16.878336000000001</v>
      </c>
      <c r="DS760" s="9">
        <v>18.799440509670482</v>
      </c>
      <c r="DT760" s="9" t="s">
        <v>23</v>
      </c>
      <c r="DU760" s="14">
        <v>0</v>
      </c>
    </row>
    <row r="761" spans="1:125" ht="18" customHeight="1">
      <c r="A761" s="29">
        <v>760</v>
      </c>
      <c r="B761" s="29">
        <v>21</v>
      </c>
      <c r="C761" s="29">
        <v>122</v>
      </c>
      <c r="D761" s="21">
        <v>41220</v>
      </c>
      <c r="E761" s="21">
        <v>42050</v>
      </c>
      <c r="F761" s="21">
        <v>42065</v>
      </c>
      <c r="G761" s="20" t="s">
        <v>233</v>
      </c>
      <c r="H761" s="20" t="s">
        <v>26</v>
      </c>
      <c r="I761" s="22">
        <v>6</v>
      </c>
      <c r="J761" s="20" t="s">
        <v>5</v>
      </c>
      <c r="K761" s="20" t="s">
        <v>26</v>
      </c>
      <c r="L761" s="20" t="s">
        <v>27</v>
      </c>
      <c r="M761" s="23" t="s">
        <v>27</v>
      </c>
      <c r="N761" s="23" t="s">
        <v>7</v>
      </c>
      <c r="O761" s="23" t="s">
        <v>26</v>
      </c>
      <c r="P761" s="24">
        <v>10.5</v>
      </c>
      <c r="Q761" s="24">
        <v>18.7</v>
      </c>
      <c r="R761" s="24">
        <v>21.5</v>
      </c>
      <c r="S761" s="24">
        <v>197.47</v>
      </c>
      <c r="T761" s="24">
        <v>1.78</v>
      </c>
      <c r="U761" s="24">
        <v>1080</v>
      </c>
      <c r="V761" s="24">
        <v>1920</v>
      </c>
      <c r="W761" s="24">
        <v>2.0739999999999998</v>
      </c>
      <c r="X761" s="23" t="s">
        <v>47</v>
      </c>
      <c r="Y761" s="23" t="s">
        <v>47</v>
      </c>
      <c r="Z761" s="24">
        <v>10501</v>
      </c>
      <c r="AA761" s="24">
        <v>60</v>
      </c>
      <c r="AB761" s="24">
        <v>160</v>
      </c>
      <c r="AC761" s="24">
        <v>160</v>
      </c>
      <c r="AD761" s="23" t="s">
        <v>28</v>
      </c>
      <c r="AE761" s="23" t="s">
        <v>23</v>
      </c>
      <c r="AF761" s="23" t="s">
        <v>11</v>
      </c>
      <c r="AG761" s="23" t="s">
        <v>26</v>
      </c>
      <c r="AH761" s="23" t="s">
        <v>26</v>
      </c>
      <c r="AI761" s="23" t="s">
        <v>12</v>
      </c>
      <c r="AJ761" s="23" t="s">
        <v>23</v>
      </c>
      <c r="AK761" s="23" t="s">
        <v>23</v>
      </c>
      <c r="AL761" s="23" t="s">
        <v>114</v>
      </c>
      <c r="AM761" s="23" t="s">
        <v>26</v>
      </c>
      <c r="AN761" s="23" t="s">
        <v>14</v>
      </c>
      <c r="AO761" s="23" t="s">
        <v>26</v>
      </c>
      <c r="AP761" s="23" t="s">
        <v>14</v>
      </c>
      <c r="AQ761" s="23" t="s">
        <v>26</v>
      </c>
      <c r="AR761" s="23"/>
      <c r="AS761" s="23" t="s">
        <v>114</v>
      </c>
      <c r="AT761" s="23" t="s">
        <v>26</v>
      </c>
      <c r="AU761" s="23" t="s">
        <v>14</v>
      </c>
      <c r="AV761" s="25" t="s">
        <v>26</v>
      </c>
      <c r="AW761" s="25" t="s">
        <v>26</v>
      </c>
      <c r="AX761" s="26">
        <v>21.5</v>
      </c>
      <c r="AY761" s="26">
        <v>197.47</v>
      </c>
      <c r="AZ761" s="25" t="s">
        <v>14</v>
      </c>
      <c r="BA761" s="25" t="s">
        <v>14</v>
      </c>
      <c r="BB761" s="23" t="s">
        <v>26</v>
      </c>
      <c r="BC761" s="23" t="s">
        <v>15</v>
      </c>
      <c r="BD761" s="23" t="s">
        <v>26</v>
      </c>
      <c r="BE761" s="23" t="s">
        <v>11</v>
      </c>
      <c r="BF761" s="23" t="s">
        <v>725</v>
      </c>
      <c r="BG761" s="23" t="s">
        <v>11</v>
      </c>
      <c r="BH761" s="23" t="s">
        <v>17</v>
      </c>
      <c r="BI761" s="23" t="s">
        <v>26</v>
      </c>
      <c r="BJ761" s="23"/>
      <c r="BK761" s="23" t="s">
        <v>11</v>
      </c>
      <c r="BL761" s="23" t="s">
        <v>11</v>
      </c>
      <c r="BM761" s="23" t="s">
        <v>11</v>
      </c>
      <c r="BN761" s="23"/>
      <c r="BO761" s="24">
        <v>0</v>
      </c>
      <c r="BP761" s="24">
        <v>280</v>
      </c>
      <c r="BQ761" s="24">
        <v>280</v>
      </c>
      <c r="BR761" s="24">
        <v>270</v>
      </c>
      <c r="BS761" s="24">
        <v>200</v>
      </c>
      <c r="BT761" s="23"/>
      <c r="BU761" s="23"/>
      <c r="BV761" s="24">
        <v>19.09</v>
      </c>
      <c r="BW761" s="24">
        <v>0.32</v>
      </c>
      <c r="BX761" s="23"/>
      <c r="BY761" s="24">
        <v>0.24</v>
      </c>
      <c r="BZ761" s="27">
        <v>0.32</v>
      </c>
      <c r="CA761" s="27">
        <v>0.24</v>
      </c>
      <c r="CB761" s="25"/>
      <c r="CC761" s="25"/>
      <c r="CD761" s="28">
        <v>19.03</v>
      </c>
      <c r="CE761" s="28">
        <v>0.3</v>
      </c>
      <c r="CF761" s="25"/>
      <c r="CG761" s="28">
        <v>0.24</v>
      </c>
      <c r="CH761" s="28">
        <v>21.08</v>
      </c>
      <c r="CI761" s="28">
        <v>0.5</v>
      </c>
      <c r="CJ761" s="28">
        <v>0.5</v>
      </c>
      <c r="CK761" s="28">
        <v>0</v>
      </c>
      <c r="CL761" s="28">
        <v>0</v>
      </c>
      <c r="CM761" s="28">
        <v>0.49</v>
      </c>
      <c r="CN761" s="25"/>
      <c r="CO761" s="28">
        <v>0</v>
      </c>
      <c r="CP761" s="30" t="s">
        <v>5</v>
      </c>
      <c r="CQ761" s="8">
        <f t="shared" si="122"/>
        <v>10502.861194105433</v>
      </c>
      <c r="CR761" s="8">
        <f t="shared" si="123"/>
        <v>22</v>
      </c>
      <c r="CS761" s="8">
        <f t="shared" si="124"/>
        <v>2.5</v>
      </c>
      <c r="CT761" s="8">
        <f t="shared" si="125"/>
        <v>30</v>
      </c>
      <c r="CU761" s="8">
        <f t="shared" si="126"/>
        <v>200</v>
      </c>
      <c r="CV761" s="10">
        <f t="shared" si="127"/>
        <v>55291.6</v>
      </c>
      <c r="CW761" s="10">
        <f t="shared" si="130"/>
        <v>55.291599999999995</v>
      </c>
      <c r="CX761" s="8" t="str">
        <f t="shared" si="128"/>
        <v>No</v>
      </c>
      <c r="CY761" s="30" t="s">
        <v>11</v>
      </c>
      <c r="CZ761" s="30" t="s">
        <v>11</v>
      </c>
      <c r="DA761" s="31" t="s">
        <v>11</v>
      </c>
      <c r="DB761" s="31" t="s">
        <v>11</v>
      </c>
      <c r="DC761" s="8" t="str">
        <f t="shared" si="129"/>
        <v>No</v>
      </c>
      <c r="DD761" s="8" t="s">
        <v>11</v>
      </c>
      <c r="DE761" s="30" t="s">
        <v>11</v>
      </c>
      <c r="DF761" s="10">
        <f t="shared" si="131"/>
        <v>60.352019999999996</v>
      </c>
      <c r="DG761" s="9">
        <f>IF(S761&lt;Monitors!$H$4,(S761*Monitors!$I$4)+Monitors!$J$4,IF(S761&lt;Monitors!$H$5,(S761*Monitors!$I$5)+Monitors!$J$5,IF(S761&lt;Monitors!$H$6,(S761*Monitors!$I$6)+Monitors!$J$6,IF(S761&lt;Monitors!$H$7,(Monitors!$I$7*S761)+Monitors!$J$7,IF(S761&lt;Monitors!$H$8,(S761*Monitors!$I$8)+Monitors!$J$8,IF(S761&lt;Monitors!$H$9,(S761*Monitors!$I$9)+Monitors!$J$9,IF(S761&lt;Monitors!$H$10,(S761*Monitors!$I$10)+Monitors!$J$10,IF(S761&lt;Monitors!$H$11,(S761*Monitors!$I$11)+Monitors!$J$11,Monitors!$J$12))))))))</f>
        <v>37.8735</v>
      </c>
      <c r="DH761" s="10">
        <f>$DF761-(Monitors!$B$4*'All Data'!$W761)</f>
        <v>47.638399999999997</v>
      </c>
      <c r="DI761" s="10">
        <f>IF($CX761="Yes",DH761-(Monitors!$E$4*(DG761+(Monitors!$B$4*'All Data'!$W761))),'All Data'!DH761)</f>
        <v>47.638399999999997</v>
      </c>
      <c r="DJ761" s="10">
        <f>IF(DD761="Yes",'All Data'!DI761-(DG761*Monitors!$C$4),'All Data'!DI761)</f>
        <v>47.638399999999997</v>
      </c>
      <c r="DK761" s="10">
        <f>IF($DE761="Yes",DJ761-(DG761*Monitors!$D$4),'All Data'!DJ761)</f>
        <v>47.638399999999997</v>
      </c>
      <c r="DL761" s="10">
        <f>IF($CZ761="Yes",DK761-Monitors!$C$7,'All Data'!DK761)</f>
        <v>47.638399999999997</v>
      </c>
      <c r="DM761" s="10">
        <f>IF($DA761="Yes",DL761-Monitors!$D$7,'All Data'!DL761)</f>
        <v>47.638399999999997</v>
      </c>
      <c r="DN761" s="10">
        <f>IF(DB761="Yes",DM761-((DG761+(W761*Monitors!$B$4))*Monitors!$F$4),'All Data'!DM761)</f>
        <v>47.638399999999997</v>
      </c>
      <c r="DO761" s="8" t="str">
        <f t="shared" si="132"/>
        <v>No</v>
      </c>
      <c r="DP761" s="10">
        <v>2.2116640000000003</v>
      </c>
      <c r="DQ761" s="10">
        <v>16.878336000000001</v>
      </c>
      <c r="DR761" s="10">
        <v>16.878336000000001</v>
      </c>
      <c r="DS761" s="9">
        <v>18.799440509670482</v>
      </c>
      <c r="DT761" s="9" t="s">
        <v>23</v>
      </c>
      <c r="DU761" s="14">
        <v>0</v>
      </c>
    </row>
    <row r="762" spans="1:125" ht="18" customHeight="1">
      <c r="A762" s="29">
        <v>761</v>
      </c>
      <c r="B762" s="29">
        <v>24</v>
      </c>
      <c r="C762" s="29">
        <v>181</v>
      </c>
      <c r="D762" s="21">
        <v>41180</v>
      </c>
      <c r="E762" s="21">
        <v>41376</v>
      </c>
      <c r="F762" s="21">
        <v>41390</v>
      </c>
      <c r="G762" s="20" t="s">
        <v>4</v>
      </c>
      <c r="H762" s="20" t="s">
        <v>26</v>
      </c>
      <c r="I762" s="22">
        <v>6</v>
      </c>
      <c r="J762" s="20" t="s">
        <v>5</v>
      </c>
      <c r="K762" s="20" t="s">
        <v>26</v>
      </c>
      <c r="L762" s="20" t="s">
        <v>27</v>
      </c>
      <c r="M762" s="23" t="s">
        <v>27</v>
      </c>
      <c r="N762" s="23" t="s">
        <v>7</v>
      </c>
      <c r="O762" s="23" t="s">
        <v>26</v>
      </c>
      <c r="P762" s="24">
        <v>11.3</v>
      </c>
      <c r="Q762" s="24">
        <v>20.100000000000001</v>
      </c>
      <c r="R762" s="24">
        <v>23</v>
      </c>
      <c r="S762" s="24">
        <v>226.2</v>
      </c>
      <c r="T762" s="24">
        <v>1.78</v>
      </c>
      <c r="U762" s="24">
        <v>1080</v>
      </c>
      <c r="V762" s="24">
        <v>1920</v>
      </c>
      <c r="W762" s="24">
        <v>2.0739999999999998</v>
      </c>
      <c r="X762" s="23" t="s">
        <v>47</v>
      </c>
      <c r="Y762" s="23" t="s">
        <v>47</v>
      </c>
      <c r="Z762" s="24">
        <v>9176</v>
      </c>
      <c r="AA762" s="24">
        <v>60</v>
      </c>
      <c r="AB762" s="24">
        <v>178</v>
      </c>
      <c r="AC762" s="24">
        <v>178</v>
      </c>
      <c r="AD762" s="23" t="s">
        <v>73</v>
      </c>
      <c r="AE762" s="23" t="s">
        <v>23</v>
      </c>
      <c r="AF762" s="23" t="s">
        <v>11</v>
      </c>
      <c r="AG762" s="23" t="s">
        <v>26</v>
      </c>
      <c r="AH762" s="23" t="s">
        <v>26</v>
      </c>
      <c r="AI762" s="23" t="s">
        <v>12</v>
      </c>
      <c r="AJ762" s="23" t="s">
        <v>23</v>
      </c>
      <c r="AK762" s="23" t="s">
        <v>23</v>
      </c>
      <c r="AL762" s="23" t="s">
        <v>114</v>
      </c>
      <c r="AM762" s="23" t="s">
        <v>54</v>
      </c>
      <c r="AN762" s="23" t="s">
        <v>14</v>
      </c>
      <c r="AO762" s="23" t="s">
        <v>26</v>
      </c>
      <c r="AP762" s="23" t="s">
        <v>36</v>
      </c>
      <c r="AQ762" s="23" t="s">
        <v>26</v>
      </c>
      <c r="AR762" s="23"/>
      <c r="AS762" s="23" t="s">
        <v>114</v>
      </c>
      <c r="AT762" s="23" t="s">
        <v>54</v>
      </c>
      <c r="AU762" s="23" t="s">
        <v>14</v>
      </c>
      <c r="AV762" s="25" t="s">
        <v>26</v>
      </c>
      <c r="AW762" s="25" t="s">
        <v>26</v>
      </c>
      <c r="AX762" s="26">
        <v>23</v>
      </c>
      <c r="AY762" s="26">
        <v>226.2</v>
      </c>
      <c r="AZ762" s="25" t="s">
        <v>14</v>
      </c>
      <c r="BA762" s="25" t="s">
        <v>14</v>
      </c>
      <c r="BB762" s="23" t="s">
        <v>26</v>
      </c>
      <c r="BC762" s="23" t="s">
        <v>15</v>
      </c>
      <c r="BD762" s="23" t="s">
        <v>26</v>
      </c>
      <c r="BE762" s="23" t="s">
        <v>11</v>
      </c>
      <c r="BF762" s="23" t="s">
        <v>226</v>
      </c>
      <c r="BG762" s="23" t="s">
        <v>11</v>
      </c>
      <c r="BH762" s="23" t="s">
        <v>17</v>
      </c>
      <c r="BI762" s="23" t="s">
        <v>26</v>
      </c>
      <c r="BJ762" s="23"/>
      <c r="BK762" s="23" t="s">
        <v>11</v>
      </c>
      <c r="BL762" s="23" t="s">
        <v>11</v>
      </c>
      <c r="BM762" s="23" t="s">
        <v>11</v>
      </c>
      <c r="BN762" s="23"/>
      <c r="BO762" s="24">
        <v>6.9</v>
      </c>
      <c r="BP762" s="24">
        <v>290</v>
      </c>
      <c r="BQ762" s="24">
        <v>290</v>
      </c>
      <c r="BR762" s="24">
        <v>250</v>
      </c>
      <c r="BS762" s="24">
        <v>200</v>
      </c>
      <c r="BT762" s="23"/>
      <c r="BU762" s="23"/>
      <c r="BV762" s="24">
        <v>19.09</v>
      </c>
      <c r="BW762" s="24">
        <v>0.33</v>
      </c>
      <c r="BX762" s="23"/>
      <c r="BY762" s="24">
        <v>0.21</v>
      </c>
      <c r="BZ762" s="27">
        <v>0.33</v>
      </c>
      <c r="CA762" s="27">
        <v>0.21</v>
      </c>
      <c r="CB762" s="25"/>
      <c r="CC762" s="25"/>
      <c r="CD762" s="28">
        <v>19.22</v>
      </c>
      <c r="CE762" s="28">
        <v>0.33</v>
      </c>
      <c r="CF762" s="25"/>
      <c r="CG762" s="28">
        <v>0.22</v>
      </c>
      <c r="CH762" s="28">
        <v>22</v>
      </c>
      <c r="CI762" s="28">
        <v>0.5</v>
      </c>
      <c r="CJ762" s="28">
        <v>0.5</v>
      </c>
      <c r="CK762" s="28">
        <v>0</v>
      </c>
      <c r="CL762" s="28">
        <v>0</v>
      </c>
      <c r="CM762" s="28">
        <v>0.5</v>
      </c>
      <c r="CN762" s="25"/>
      <c r="CO762" s="28">
        <v>0</v>
      </c>
      <c r="CP762" s="30" t="s">
        <v>5</v>
      </c>
      <c r="CQ762" s="8">
        <f t="shared" si="122"/>
        <v>9168.8770999115823</v>
      </c>
      <c r="CR762" s="8">
        <f t="shared" si="123"/>
        <v>24</v>
      </c>
      <c r="CS762" s="8">
        <f t="shared" si="124"/>
        <v>2.5</v>
      </c>
      <c r="CT762" s="8">
        <f t="shared" si="125"/>
        <v>30</v>
      </c>
      <c r="CU762" s="8">
        <f t="shared" si="126"/>
        <v>200</v>
      </c>
      <c r="CV762" s="10">
        <f t="shared" si="127"/>
        <v>65598</v>
      </c>
      <c r="CW762" s="10">
        <f t="shared" si="130"/>
        <v>65.597999999999999</v>
      </c>
      <c r="CX762" s="8" t="str">
        <f t="shared" si="128"/>
        <v>No</v>
      </c>
      <c r="CY762" s="30" t="s">
        <v>11</v>
      </c>
      <c r="CZ762" s="30" t="s">
        <v>11</v>
      </c>
      <c r="DA762" s="31" t="s">
        <v>11</v>
      </c>
      <c r="DB762" s="31" t="s">
        <v>11</v>
      </c>
      <c r="DC762" s="8" t="str">
        <f t="shared" si="129"/>
        <v>No</v>
      </c>
      <c r="DD762" s="8" t="s">
        <v>11</v>
      </c>
      <c r="DE762" s="30" t="s">
        <v>11</v>
      </c>
      <c r="DF762" s="10">
        <f t="shared" si="131"/>
        <v>60.40896</v>
      </c>
      <c r="DG762" s="9">
        <f>IF(S762&lt;Monitors!$H$4,(S762*Monitors!$I$4)+Monitors!$J$4,IF(S762&lt;Monitors!$H$5,(S762*Monitors!$I$5)+Monitors!$J$5,IF(S762&lt;Monitors!$H$6,(S762*Monitors!$I$6)+Monitors!$J$6,IF(S762&lt;Monitors!$H$7,(Monitors!$I$7*S762)+Monitors!$J$7,IF(S762&lt;Monitors!$H$8,(S762*Monitors!$I$8)+Monitors!$J$8,IF(S762&lt;Monitors!$H$9,(S762*Monitors!$I$9)+Monitors!$J$9,IF(S762&lt;Monitors!$H$10,(S762*Monitors!$I$10)+Monitors!$J$10,IF(S762&lt;Monitors!$H$11,(S762*Monitors!$I$11)+Monitors!$J$11,Monitors!$J$12))))))))</f>
        <v>38.873333333333335</v>
      </c>
      <c r="DH762" s="10">
        <f>$DF762-(Monitors!$B$4*'All Data'!$W762)</f>
        <v>47.695340000000002</v>
      </c>
      <c r="DI762" s="10">
        <f>IF($CX762="Yes",DH762-(Monitors!$E$4*(DG762+(Monitors!$B$4*'All Data'!$W762))),'All Data'!DH762)</f>
        <v>47.695340000000002</v>
      </c>
      <c r="DJ762" s="10">
        <f>IF(DD762="Yes",'All Data'!DI762-(DG762*Monitors!$C$4),'All Data'!DI762)</f>
        <v>47.695340000000002</v>
      </c>
      <c r="DK762" s="10">
        <f>IF($DE762="Yes",DJ762-(DG762*Monitors!$D$4),'All Data'!DJ762)</f>
        <v>47.695340000000002</v>
      </c>
      <c r="DL762" s="10">
        <f>IF($CZ762="Yes",DK762-Monitors!$C$7,'All Data'!DK762)</f>
        <v>47.695340000000002</v>
      </c>
      <c r="DM762" s="10">
        <f>IF($DA762="Yes",DL762-Monitors!$D$7,'All Data'!DL762)</f>
        <v>47.695340000000002</v>
      </c>
      <c r="DN762" s="10">
        <f>IF(DB762="Yes",DM762-((DG762+(W762*Monitors!$B$4))*Monitors!$F$4),'All Data'!DM762)</f>
        <v>47.695340000000002</v>
      </c>
      <c r="DO762" s="8" t="str">
        <f t="shared" si="132"/>
        <v>No</v>
      </c>
      <c r="DP762" s="10">
        <v>2.62392</v>
      </c>
      <c r="DQ762" s="10">
        <v>16.466079999999998</v>
      </c>
      <c r="DR762" s="10">
        <v>16.466079999999998</v>
      </c>
      <c r="DS762" s="9">
        <v>21.495754365463512</v>
      </c>
      <c r="DT762" s="9" t="s">
        <v>23</v>
      </c>
      <c r="DU762" s="14">
        <v>0</v>
      </c>
    </row>
    <row r="763" spans="1:125" ht="18" customHeight="1">
      <c r="A763" s="29">
        <v>762</v>
      </c>
      <c r="B763" s="29">
        <v>47</v>
      </c>
      <c r="C763" s="29">
        <v>271</v>
      </c>
      <c r="D763" s="21">
        <v>41973</v>
      </c>
      <c r="E763" s="21">
        <v>42041</v>
      </c>
      <c r="F763" s="21">
        <v>42047</v>
      </c>
      <c r="G763" s="20" t="s">
        <v>4</v>
      </c>
      <c r="H763" s="20" t="s">
        <v>26</v>
      </c>
      <c r="I763" s="22">
        <v>6</v>
      </c>
      <c r="J763" s="20" t="s">
        <v>5</v>
      </c>
      <c r="K763" s="20" t="s">
        <v>26</v>
      </c>
      <c r="L763" s="20" t="s">
        <v>27</v>
      </c>
      <c r="M763" s="23" t="s">
        <v>27</v>
      </c>
      <c r="N763" s="23" t="s">
        <v>7</v>
      </c>
      <c r="O763" s="23" t="s">
        <v>26</v>
      </c>
      <c r="P763" s="24">
        <v>12.2</v>
      </c>
      <c r="Q763" s="24">
        <v>21.8</v>
      </c>
      <c r="R763" s="24">
        <v>25</v>
      </c>
      <c r="S763" s="24">
        <v>266.58999999999997</v>
      </c>
      <c r="T763" s="24">
        <v>1.78</v>
      </c>
      <c r="U763" s="24">
        <v>1080</v>
      </c>
      <c r="V763" s="24">
        <v>1920</v>
      </c>
      <c r="W763" s="24">
        <v>2.0739999999999998</v>
      </c>
      <c r="X763" s="23" t="s">
        <v>47</v>
      </c>
      <c r="Y763" s="23" t="s">
        <v>47</v>
      </c>
      <c r="Z763" s="24">
        <v>7797</v>
      </c>
      <c r="AA763" s="24">
        <v>60</v>
      </c>
      <c r="AB763" s="24">
        <v>178</v>
      </c>
      <c r="AC763" s="24">
        <v>178</v>
      </c>
      <c r="AD763" s="23" t="s">
        <v>637</v>
      </c>
      <c r="AE763" s="23" t="s">
        <v>23</v>
      </c>
      <c r="AF763" s="23" t="s">
        <v>11</v>
      </c>
      <c r="AG763" s="23" t="s">
        <v>26</v>
      </c>
      <c r="AH763" s="23" t="s">
        <v>26</v>
      </c>
      <c r="AI763" s="23" t="s">
        <v>12</v>
      </c>
      <c r="AJ763" s="23" t="s">
        <v>23</v>
      </c>
      <c r="AK763" s="23" t="s">
        <v>23</v>
      </c>
      <c r="AL763" s="23" t="s">
        <v>51</v>
      </c>
      <c r="AM763" s="23" t="s">
        <v>14</v>
      </c>
      <c r="AN763" s="23" t="s">
        <v>14</v>
      </c>
      <c r="AO763" s="23" t="s">
        <v>14</v>
      </c>
      <c r="AP763" s="23" t="s">
        <v>14</v>
      </c>
      <c r="AQ763" s="23" t="s">
        <v>14</v>
      </c>
      <c r="AR763" s="23"/>
      <c r="AS763" s="23" t="s">
        <v>51</v>
      </c>
      <c r="AT763" s="23" t="s">
        <v>14</v>
      </c>
      <c r="AU763" s="23" t="s">
        <v>14</v>
      </c>
      <c r="AV763" s="25" t="s">
        <v>14</v>
      </c>
      <c r="AW763" s="25" t="s">
        <v>14</v>
      </c>
      <c r="AX763" s="26">
        <v>25</v>
      </c>
      <c r="AY763" s="26">
        <v>266.58999999999997</v>
      </c>
      <c r="AZ763" s="25" t="s">
        <v>14</v>
      </c>
      <c r="BA763" s="25" t="s">
        <v>14</v>
      </c>
      <c r="BB763" s="23" t="s">
        <v>14</v>
      </c>
      <c r="BC763" s="23" t="s">
        <v>15</v>
      </c>
      <c r="BD763" s="23" t="s">
        <v>26</v>
      </c>
      <c r="BE763" s="23" t="s">
        <v>11</v>
      </c>
      <c r="BF763" s="23" t="s">
        <v>1218</v>
      </c>
      <c r="BG763" s="23" t="s">
        <v>11</v>
      </c>
      <c r="BH763" s="23" t="s">
        <v>17</v>
      </c>
      <c r="BI763" s="23" t="s">
        <v>14</v>
      </c>
      <c r="BJ763" s="23"/>
      <c r="BK763" s="23" t="s">
        <v>11</v>
      </c>
      <c r="BL763" s="23" t="s">
        <v>11</v>
      </c>
      <c r="BM763" s="23" t="s">
        <v>11</v>
      </c>
      <c r="BN763" s="23"/>
      <c r="BO763" s="24">
        <v>4</v>
      </c>
      <c r="BP763" s="24">
        <v>291.10000000000002</v>
      </c>
      <c r="BQ763" s="24">
        <v>300</v>
      </c>
      <c r="BR763" s="24">
        <v>273</v>
      </c>
      <c r="BS763" s="24">
        <v>200</v>
      </c>
      <c r="BT763" s="23"/>
      <c r="BU763" s="23"/>
      <c r="BV763" s="24">
        <v>19.09</v>
      </c>
      <c r="BW763" s="24">
        <v>0.27</v>
      </c>
      <c r="BX763" s="23"/>
      <c r="BY763" s="24">
        <v>0.2</v>
      </c>
      <c r="BZ763" s="27">
        <v>0.27</v>
      </c>
      <c r="CA763" s="27">
        <v>0.2</v>
      </c>
      <c r="CB763" s="25"/>
      <c r="CC763" s="25"/>
      <c r="CD763" s="28">
        <v>19.18</v>
      </c>
      <c r="CE763" s="28">
        <v>0.28999999999999998</v>
      </c>
      <c r="CF763" s="25"/>
      <c r="CG763" s="28">
        <v>0.22</v>
      </c>
      <c r="CH763" s="28">
        <v>24.54</v>
      </c>
      <c r="CI763" s="28">
        <v>0.5</v>
      </c>
      <c r="CJ763" s="28">
        <v>0.5</v>
      </c>
      <c r="CK763" s="28">
        <v>0</v>
      </c>
      <c r="CL763" s="28">
        <v>0</v>
      </c>
      <c r="CM763" s="28">
        <v>0.39</v>
      </c>
      <c r="CN763" s="25"/>
      <c r="CO763" s="28">
        <v>0</v>
      </c>
      <c r="CP763" s="30" t="s">
        <v>5</v>
      </c>
      <c r="CQ763" s="8">
        <f t="shared" si="122"/>
        <v>7779.7366742938593</v>
      </c>
      <c r="CR763" s="8">
        <f t="shared" si="123"/>
        <v>26</v>
      </c>
      <c r="CS763" s="8">
        <f t="shared" si="124"/>
        <v>2.5</v>
      </c>
      <c r="CT763" s="8">
        <f t="shared" si="125"/>
        <v>30</v>
      </c>
      <c r="CU763" s="8">
        <f t="shared" si="126"/>
        <v>200</v>
      </c>
      <c r="CV763" s="10">
        <f t="shared" si="127"/>
        <v>77604.349000000002</v>
      </c>
      <c r="CW763" s="10">
        <f t="shared" si="130"/>
        <v>77.604348999999999</v>
      </c>
      <c r="CX763" s="8" t="str">
        <f t="shared" si="128"/>
        <v>No</v>
      </c>
      <c r="CY763" s="30" t="s">
        <v>11</v>
      </c>
      <c r="CZ763" s="30" t="s">
        <v>11</v>
      </c>
      <c r="DA763" s="31" t="s">
        <v>11</v>
      </c>
      <c r="DB763" s="31" t="s">
        <v>11</v>
      </c>
      <c r="DC763" s="8" t="str">
        <f t="shared" si="129"/>
        <v>No</v>
      </c>
      <c r="DD763" s="8" t="s">
        <v>11</v>
      </c>
      <c r="DE763" s="30" t="s">
        <v>11</v>
      </c>
      <c r="DF763" s="10">
        <f t="shared" si="131"/>
        <v>60.067320000000002</v>
      </c>
      <c r="DG763" s="9">
        <f>IF(S763&lt;Monitors!$H$4,(S763*Monitors!$I$4)+Monitors!$J$4,IF(S763&lt;Monitors!$H$5,(S763*Monitors!$I$5)+Monitors!$J$5,IF(S763&lt;Monitors!$H$6,(S763*Monitors!$I$6)+Monitors!$J$6,IF(S763&lt;Monitors!$H$7,(Monitors!$I$7*S763)+Monitors!$J$7,IF(S763&lt;Monitors!$H$8,(S763*Monitors!$I$8)+Monitors!$J$8,IF(S763&lt;Monitors!$H$9,(S763*Monitors!$I$9)+Monitors!$J$9,IF(S763&lt;Monitors!$H$10,(S763*Monitors!$I$10)+Monitors!$J$10,IF(S763&lt;Monitors!$H$11,(S763*Monitors!$I$11)+Monitors!$J$11,Monitors!$J$12))))))))</f>
        <v>46.317999999999998</v>
      </c>
      <c r="DH763" s="10">
        <f>$DF763-(Monitors!$B$4*'All Data'!$W763)</f>
        <v>47.353700000000003</v>
      </c>
      <c r="DI763" s="10">
        <f>IF($CX763="Yes",DH763-(Monitors!$E$4*(DG763+(Monitors!$B$4*'All Data'!$W763))),'All Data'!DH763)</f>
        <v>47.353700000000003</v>
      </c>
      <c r="DJ763" s="10">
        <f>IF(DD763="Yes",'All Data'!DI763-(DG763*Monitors!$C$4),'All Data'!DI763)</f>
        <v>47.353700000000003</v>
      </c>
      <c r="DK763" s="10">
        <f>IF($DE763="Yes",DJ763-(DG763*Monitors!$D$4),'All Data'!DJ763)</f>
        <v>47.353700000000003</v>
      </c>
      <c r="DL763" s="10">
        <f>IF($CZ763="Yes",DK763-Monitors!$C$7,'All Data'!DK763)</f>
        <v>47.353700000000003</v>
      </c>
      <c r="DM763" s="10">
        <f>IF($DA763="Yes",DL763-Monitors!$D$7,'All Data'!DL763)</f>
        <v>47.353700000000003</v>
      </c>
      <c r="DN763" s="10">
        <f>IF(DB763="Yes",DM763-((DG763+(W763*Monitors!$B$4))*Monitors!$F$4),'All Data'!DM763)</f>
        <v>47.353700000000003</v>
      </c>
      <c r="DO763" s="8" t="str">
        <f t="shared" si="132"/>
        <v>No</v>
      </c>
      <c r="DP763" s="10">
        <v>3.1041739600000002</v>
      </c>
      <c r="DQ763" s="10">
        <v>15.985826039999999</v>
      </c>
      <c r="DR763" s="10">
        <v>15.985826039999999</v>
      </c>
      <c r="DS763" s="9">
        <v>25.258541588949171</v>
      </c>
      <c r="DT763" s="9" t="s">
        <v>23</v>
      </c>
      <c r="DU763" s="14">
        <v>0</v>
      </c>
    </row>
    <row r="764" spans="1:125" ht="18" customHeight="1">
      <c r="A764" s="29">
        <v>763</v>
      </c>
      <c r="B764" s="29">
        <v>47</v>
      </c>
      <c r="C764" s="29">
        <v>286</v>
      </c>
      <c r="D764" s="21">
        <v>41953</v>
      </c>
      <c r="E764" s="21">
        <v>41971</v>
      </c>
      <c r="F764" s="21">
        <v>41981</v>
      </c>
      <c r="G764" s="20" t="s">
        <v>4</v>
      </c>
      <c r="H764" s="20" t="s">
        <v>26</v>
      </c>
      <c r="I764" s="22">
        <v>6</v>
      </c>
      <c r="J764" s="20" t="s">
        <v>5</v>
      </c>
      <c r="K764" s="20" t="s">
        <v>26</v>
      </c>
      <c r="L764" s="20" t="s">
        <v>27</v>
      </c>
      <c r="M764" s="23" t="s">
        <v>27</v>
      </c>
      <c r="N764" s="23" t="s">
        <v>7</v>
      </c>
      <c r="O764" s="23" t="s">
        <v>26</v>
      </c>
      <c r="P764" s="24">
        <v>13.2</v>
      </c>
      <c r="Q764" s="24">
        <v>23.5</v>
      </c>
      <c r="R764" s="24">
        <v>27</v>
      </c>
      <c r="S764" s="24">
        <v>311.7</v>
      </c>
      <c r="T764" s="24">
        <v>1.78</v>
      </c>
      <c r="U764" s="24">
        <v>1080</v>
      </c>
      <c r="V764" s="24">
        <v>1920</v>
      </c>
      <c r="W764" s="24">
        <v>2.0739999999999998</v>
      </c>
      <c r="X764" s="23" t="s">
        <v>47</v>
      </c>
      <c r="Y764" s="23" t="s">
        <v>47</v>
      </c>
      <c r="Z764" s="24">
        <v>6667</v>
      </c>
      <c r="AA764" s="24">
        <v>60</v>
      </c>
      <c r="AB764" s="24">
        <v>170</v>
      </c>
      <c r="AC764" s="24">
        <v>160</v>
      </c>
      <c r="AD764" s="23" t="s">
        <v>28</v>
      </c>
      <c r="AE764" s="23" t="s">
        <v>23</v>
      </c>
      <c r="AF764" s="23" t="s">
        <v>11</v>
      </c>
      <c r="AG764" s="23" t="s">
        <v>26</v>
      </c>
      <c r="AH764" s="23" t="s">
        <v>26</v>
      </c>
      <c r="AI764" s="23" t="s">
        <v>12</v>
      </c>
      <c r="AJ764" s="23" t="s">
        <v>23</v>
      </c>
      <c r="AK764" s="23" t="s">
        <v>23</v>
      </c>
      <c r="AL764" s="23" t="s">
        <v>51</v>
      </c>
      <c r="AM764" s="23" t="s">
        <v>247</v>
      </c>
      <c r="AN764" s="23" t="s">
        <v>14</v>
      </c>
      <c r="AO764" s="23" t="s">
        <v>14</v>
      </c>
      <c r="AP764" s="23" t="s">
        <v>36</v>
      </c>
      <c r="AQ764" s="23" t="s">
        <v>14</v>
      </c>
      <c r="AR764" s="23"/>
      <c r="AS764" s="23" t="s">
        <v>51</v>
      </c>
      <c r="AT764" s="23" t="s">
        <v>247</v>
      </c>
      <c r="AU764" s="23" t="s">
        <v>14</v>
      </c>
      <c r="AV764" s="25" t="s">
        <v>14</v>
      </c>
      <c r="AW764" s="25" t="s">
        <v>14</v>
      </c>
      <c r="AX764" s="26">
        <v>27</v>
      </c>
      <c r="AY764" s="26">
        <v>311.7</v>
      </c>
      <c r="AZ764" s="25" t="s">
        <v>14</v>
      </c>
      <c r="BA764" s="25" t="s">
        <v>14</v>
      </c>
      <c r="BB764" s="23" t="s">
        <v>14</v>
      </c>
      <c r="BC764" s="23" t="s">
        <v>15</v>
      </c>
      <c r="BD764" s="23" t="s">
        <v>26</v>
      </c>
      <c r="BE764" s="23" t="s">
        <v>11</v>
      </c>
      <c r="BF764" s="23" t="s">
        <v>1219</v>
      </c>
      <c r="BG764" s="23" t="s">
        <v>11</v>
      </c>
      <c r="BH764" s="23" t="s">
        <v>17</v>
      </c>
      <c r="BI764" s="23" t="s">
        <v>14</v>
      </c>
      <c r="BJ764" s="23"/>
      <c r="BK764" s="23" t="s">
        <v>11</v>
      </c>
      <c r="BL764" s="23" t="s">
        <v>11</v>
      </c>
      <c r="BM764" s="23" t="s">
        <v>11</v>
      </c>
      <c r="BN764" s="23"/>
      <c r="BO764" s="24">
        <v>40</v>
      </c>
      <c r="BP764" s="24">
        <v>322</v>
      </c>
      <c r="BQ764" s="24">
        <v>300</v>
      </c>
      <c r="BR764" s="24">
        <v>269</v>
      </c>
      <c r="BS764" s="24">
        <v>200</v>
      </c>
      <c r="BT764" s="23"/>
      <c r="BU764" s="23"/>
      <c r="BV764" s="24">
        <v>19.09</v>
      </c>
      <c r="BW764" s="24">
        <v>0.24</v>
      </c>
      <c r="BX764" s="23"/>
      <c r="BY764" s="24">
        <v>0.17</v>
      </c>
      <c r="BZ764" s="27">
        <v>0.24</v>
      </c>
      <c r="CA764" s="27">
        <v>0.17</v>
      </c>
      <c r="CB764" s="25"/>
      <c r="CC764" s="25"/>
      <c r="CD764" s="28">
        <v>19.25</v>
      </c>
      <c r="CE764" s="28">
        <v>0.31</v>
      </c>
      <c r="CF764" s="25"/>
      <c r="CG764" s="28">
        <v>0.19</v>
      </c>
      <c r="CH764" s="28">
        <v>29.04</v>
      </c>
      <c r="CI764" s="28">
        <v>0.5</v>
      </c>
      <c r="CJ764" s="28">
        <v>0.5</v>
      </c>
      <c r="CK764" s="28">
        <v>0</v>
      </c>
      <c r="CL764" s="28">
        <v>0</v>
      </c>
      <c r="CM764" s="28">
        <v>0.5</v>
      </c>
      <c r="CN764" s="25"/>
      <c r="CO764" s="28">
        <v>0</v>
      </c>
      <c r="CP764" s="30" t="s">
        <v>5</v>
      </c>
      <c r="CQ764" s="8">
        <f t="shared" si="122"/>
        <v>6653.833814565287</v>
      </c>
      <c r="CR764" s="8">
        <f t="shared" si="123"/>
        <v>28</v>
      </c>
      <c r="CS764" s="8">
        <f t="shared" si="124"/>
        <v>2.5</v>
      </c>
      <c r="CT764" s="8">
        <f t="shared" si="125"/>
        <v>30</v>
      </c>
      <c r="CU764" s="8">
        <f t="shared" si="126"/>
        <v>300</v>
      </c>
      <c r="CV764" s="10">
        <f t="shared" si="127"/>
        <v>100367.4</v>
      </c>
      <c r="CW764" s="10">
        <f t="shared" si="130"/>
        <v>100.36739999999999</v>
      </c>
      <c r="CX764" s="8" t="str">
        <f t="shared" si="128"/>
        <v>No</v>
      </c>
      <c r="CY764" s="30" t="s">
        <v>11</v>
      </c>
      <c r="CZ764" s="30" t="s">
        <v>11</v>
      </c>
      <c r="DA764" s="31" t="s">
        <v>11</v>
      </c>
      <c r="DB764" s="31" t="s">
        <v>11</v>
      </c>
      <c r="DC764" s="8" t="str">
        <f t="shared" si="129"/>
        <v>No</v>
      </c>
      <c r="DD764" s="8" t="s">
        <v>11</v>
      </c>
      <c r="DE764" s="30" t="s">
        <v>11</v>
      </c>
      <c r="DF764" s="10">
        <f t="shared" si="131"/>
        <v>59.896499999999996</v>
      </c>
      <c r="DG764" s="9">
        <f>IF(S764&lt;Monitors!$H$4,(S764*Monitors!$I$4)+Monitors!$J$4,IF(S764&lt;Monitors!$H$5,(S764*Monitors!$I$5)+Monitors!$J$5,IF(S764&lt;Monitors!$H$6,(S764*Monitors!$I$6)+Monitors!$J$6,IF(S764&lt;Monitors!$H$7,(Monitors!$I$7*S764)+Monitors!$J$7,IF(S764&lt;Monitors!$H$8,(S764*Monitors!$I$8)+Monitors!$J$8,IF(S764&lt;Monitors!$H$9,(S764*Monitors!$I$9)+Monitors!$J$9,IF(S764&lt;Monitors!$H$10,(S764*Monitors!$I$10)+Monitors!$J$10,IF(S764&lt;Monitors!$H$11,(S764*Monitors!$I$11)+Monitors!$J$11,Monitors!$J$12))))))))</f>
        <v>51.34</v>
      </c>
      <c r="DH764" s="10">
        <f>$DF764-(Monitors!$B$4*'All Data'!$W764)</f>
        <v>47.182879999999997</v>
      </c>
      <c r="DI764" s="10">
        <f>IF($CX764="Yes",DH764-(Monitors!$E$4*(DG764+(Monitors!$B$4*'All Data'!$W764))),'All Data'!DH764)</f>
        <v>47.182879999999997</v>
      </c>
      <c r="DJ764" s="10">
        <f>IF(DD764="Yes",'All Data'!DI764-(DG764*Monitors!$C$4),'All Data'!DI764)</f>
        <v>47.182879999999997</v>
      </c>
      <c r="DK764" s="10">
        <f>IF($DE764="Yes",DJ764-(DG764*Monitors!$D$4),'All Data'!DJ764)</f>
        <v>47.182879999999997</v>
      </c>
      <c r="DL764" s="10">
        <f>IF($CZ764="Yes",DK764-Monitors!$C$7,'All Data'!DK764)</f>
        <v>47.182879999999997</v>
      </c>
      <c r="DM764" s="10">
        <f>IF($DA764="Yes",DL764-Monitors!$D$7,'All Data'!DL764)</f>
        <v>47.182879999999997</v>
      </c>
      <c r="DN764" s="10">
        <f>IF(DB764="Yes",DM764-((DG764+(W764*Monitors!$B$4))*Monitors!$F$4),'All Data'!DM764)</f>
        <v>47.182879999999997</v>
      </c>
      <c r="DO764" s="8" t="str">
        <f t="shared" si="132"/>
        <v>Yes</v>
      </c>
      <c r="DP764" s="10">
        <v>4.0146959999999998</v>
      </c>
      <c r="DQ764" s="10">
        <v>15.075303999999999</v>
      </c>
      <c r="DR764" s="10">
        <v>15.075303999999999</v>
      </c>
      <c r="DS764" s="9">
        <v>29.41446083624961</v>
      </c>
      <c r="DT764" s="9" t="s">
        <v>23</v>
      </c>
      <c r="DU764" s="14">
        <v>0</v>
      </c>
    </row>
    <row r="765" spans="1:125" ht="18" customHeight="1">
      <c r="A765" s="29">
        <v>764</v>
      </c>
      <c r="B765" s="29">
        <v>24</v>
      </c>
      <c r="C765" s="29">
        <v>222</v>
      </c>
      <c r="D765" s="21">
        <v>42101</v>
      </c>
      <c r="E765" s="21">
        <v>42101</v>
      </c>
      <c r="F765" s="21">
        <v>42103</v>
      </c>
      <c r="G765" s="20" t="s">
        <v>4</v>
      </c>
      <c r="H765" s="20" t="s">
        <v>26</v>
      </c>
      <c r="I765" s="22">
        <v>6</v>
      </c>
      <c r="J765" s="20" t="s">
        <v>5</v>
      </c>
      <c r="K765" s="20" t="s">
        <v>26</v>
      </c>
      <c r="L765" s="20" t="s">
        <v>27</v>
      </c>
      <c r="M765" s="23" t="s">
        <v>27</v>
      </c>
      <c r="N765" s="23" t="s">
        <v>7</v>
      </c>
      <c r="O765" s="23" t="s">
        <v>26</v>
      </c>
      <c r="P765" s="24">
        <v>11.7</v>
      </c>
      <c r="Q765" s="24">
        <v>20.7</v>
      </c>
      <c r="R765" s="24">
        <v>23.8</v>
      </c>
      <c r="S765" s="24">
        <v>242.18</v>
      </c>
      <c r="T765" s="24">
        <v>1.78</v>
      </c>
      <c r="U765" s="24">
        <v>1080</v>
      </c>
      <c r="V765" s="24">
        <v>1920</v>
      </c>
      <c r="W765" s="24">
        <v>2.0739999999999998</v>
      </c>
      <c r="X765" s="23" t="s">
        <v>47</v>
      </c>
      <c r="Y765" s="23" t="s">
        <v>47</v>
      </c>
      <c r="Z765" s="24">
        <v>8562</v>
      </c>
      <c r="AA765" s="24">
        <v>60</v>
      </c>
      <c r="AB765" s="24">
        <v>178</v>
      </c>
      <c r="AC765" s="24">
        <v>178</v>
      </c>
      <c r="AD765" s="23" t="s">
        <v>28</v>
      </c>
      <c r="AE765" s="23" t="s">
        <v>11</v>
      </c>
      <c r="AF765" s="23" t="s">
        <v>11</v>
      </c>
      <c r="AG765" s="23" t="s">
        <v>26</v>
      </c>
      <c r="AH765" s="23" t="s">
        <v>26</v>
      </c>
      <c r="AI765" s="23" t="s">
        <v>12</v>
      </c>
      <c r="AJ765" s="23" t="s">
        <v>11</v>
      </c>
      <c r="AK765" s="23" t="s">
        <v>23</v>
      </c>
      <c r="AL765" s="23" t="s">
        <v>90</v>
      </c>
      <c r="AM765" s="23" t="s">
        <v>26</v>
      </c>
      <c r="AN765" s="23" t="s">
        <v>72</v>
      </c>
      <c r="AO765" s="23" t="s">
        <v>26</v>
      </c>
      <c r="AP765" s="23" t="s">
        <v>798</v>
      </c>
      <c r="AQ765" s="23" t="s">
        <v>26</v>
      </c>
      <c r="AR765" s="23"/>
      <c r="AS765" s="23" t="s">
        <v>90</v>
      </c>
      <c r="AT765" s="23" t="s">
        <v>26</v>
      </c>
      <c r="AU765" s="23" t="s">
        <v>63</v>
      </c>
      <c r="AV765" s="25" t="s">
        <v>26</v>
      </c>
      <c r="AW765" s="25" t="s">
        <v>26</v>
      </c>
      <c r="AX765" s="26">
        <v>23.8</v>
      </c>
      <c r="AY765" s="26">
        <v>242.18</v>
      </c>
      <c r="AZ765" s="25" t="s">
        <v>72</v>
      </c>
      <c r="BA765" s="25" t="s">
        <v>63</v>
      </c>
      <c r="BB765" s="23" t="s">
        <v>26</v>
      </c>
      <c r="BC765" s="23" t="s">
        <v>15</v>
      </c>
      <c r="BD765" s="23" t="s">
        <v>26</v>
      </c>
      <c r="BE765" s="23" t="s">
        <v>11</v>
      </c>
      <c r="BF765" s="23" t="s">
        <v>803</v>
      </c>
      <c r="BG765" s="23" t="s">
        <v>11</v>
      </c>
      <c r="BH765" s="23" t="s">
        <v>17</v>
      </c>
      <c r="BI765" s="23" t="s">
        <v>26</v>
      </c>
      <c r="BJ765" s="23"/>
      <c r="BK765" s="23" t="s">
        <v>11</v>
      </c>
      <c r="BL765" s="23" t="s">
        <v>23</v>
      </c>
      <c r="BM765" s="23" t="s">
        <v>11</v>
      </c>
      <c r="BN765" s="23"/>
      <c r="BO765" s="24">
        <v>23.9</v>
      </c>
      <c r="BP765" s="24">
        <v>270.60000000000002</v>
      </c>
      <c r="BQ765" s="24">
        <v>300</v>
      </c>
      <c r="BR765" s="24">
        <v>269.8</v>
      </c>
      <c r="BS765" s="24">
        <v>200</v>
      </c>
      <c r="BT765" s="23"/>
      <c r="BU765" s="23"/>
      <c r="BV765" s="24">
        <v>19.14</v>
      </c>
      <c r="BW765" s="24">
        <v>0.16</v>
      </c>
      <c r="BX765" s="23"/>
      <c r="BY765" s="24">
        <v>0.17</v>
      </c>
      <c r="BZ765" s="27">
        <v>0.16</v>
      </c>
      <c r="CA765" s="27">
        <v>0.17</v>
      </c>
      <c r="CB765" s="25"/>
      <c r="CC765" s="25"/>
      <c r="CD765" s="28">
        <v>19.86</v>
      </c>
      <c r="CE765" s="28">
        <v>0.25</v>
      </c>
      <c r="CF765" s="25"/>
      <c r="CG765" s="28">
        <v>0.24</v>
      </c>
      <c r="CH765" s="28">
        <v>22.97</v>
      </c>
      <c r="CI765" s="28">
        <v>1.2</v>
      </c>
      <c r="CJ765" s="28">
        <v>0.5</v>
      </c>
      <c r="CK765" s="28">
        <v>0</v>
      </c>
      <c r="CL765" s="28">
        <v>0</v>
      </c>
      <c r="CM765" s="28">
        <v>0.5</v>
      </c>
      <c r="CN765" s="25"/>
      <c r="CO765" s="28">
        <v>0</v>
      </c>
      <c r="CP765" s="30" t="s">
        <v>5</v>
      </c>
      <c r="CQ765" s="8">
        <f t="shared" si="122"/>
        <v>8563.8781071929952</v>
      </c>
      <c r="CR765" s="8">
        <f t="shared" si="123"/>
        <v>24</v>
      </c>
      <c r="CS765" s="8">
        <f t="shared" si="124"/>
        <v>2.5</v>
      </c>
      <c r="CT765" s="8">
        <f t="shared" si="125"/>
        <v>30</v>
      </c>
      <c r="CU765" s="8">
        <f t="shared" si="126"/>
        <v>200</v>
      </c>
      <c r="CV765" s="10">
        <f t="shared" si="127"/>
        <v>65533.90800000001</v>
      </c>
      <c r="CW765" s="10">
        <f t="shared" si="130"/>
        <v>65.533908000000011</v>
      </c>
      <c r="CX765" s="8" t="str">
        <f t="shared" si="128"/>
        <v>No</v>
      </c>
      <c r="CY765" s="30" t="s">
        <v>11</v>
      </c>
      <c r="CZ765" s="30" t="s">
        <v>11</v>
      </c>
      <c r="DA765" s="31" t="s">
        <v>23</v>
      </c>
      <c r="DB765" s="31" t="s">
        <v>11</v>
      </c>
      <c r="DC765" s="8" t="str">
        <f t="shared" si="129"/>
        <v>No</v>
      </c>
      <c r="DD765" s="8" t="s">
        <v>11</v>
      </c>
      <c r="DE765" s="30" t="s">
        <v>11</v>
      </c>
      <c r="DF765" s="10">
        <f t="shared" si="131"/>
        <v>59.594279999999998</v>
      </c>
      <c r="DG765" s="9">
        <f>IF(S765&lt;Monitors!$H$4,(S765*Monitors!$I$4)+Monitors!$J$4,IF(S765&lt;Monitors!$H$5,(S765*Monitors!$I$5)+Monitors!$J$5,IF(S765&lt;Monitors!$H$6,(S765*Monitors!$I$6)+Monitors!$J$6,IF(S765&lt;Monitors!$H$7,(Monitors!$I$7*S765)+Monitors!$J$7,IF(S765&lt;Monitors!$H$8,(S765*Monitors!$I$8)+Monitors!$J$8,IF(S765&lt;Monitors!$H$9,(S765*Monitors!$I$9)+Monitors!$J$9,IF(S765&lt;Monitors!$H$10,(S765*Monitors!$I$10)+Monitors!$J$10,IF(S765&lt;Monitors!$H$11,(S765*Monitors!$I$11)+Monitors!$J$11,Monitors!$J$12))))))))</f>
        <v>41.436000000000007</v>
      </c>
      <c r="DH765" s="10">
        <f>$DF765-(Monitors!$B$4*'All Data'!$W765)</f>
        <v>46.880659999999999</v>
      </c>
      <c r="DI765" s="10">
        <f>IF($CX765="Yes",DH765-(Monitors!$E$4*(DG765+(Monitors!$B$4*'All Data'!$W765))),'All Data'!DH765)</f>
        <v>46.880659999999999</v>
      </c>
      <c r="DJ765" s="10">
        <f>IF(DD765="Yes",'All Data'!DI765-(DG765*Monitors!$C$4),'All Data'!DI765)</f>
        <v>46.880659999999999</v>
      </c>
      <c r="DK765" s="10">
        <f>IF($DE765="Yes",DJ765-(DG765*Monitors!$D$4),'All Data'!DJ765)</f>
        <v>46.880659999999999</v>
      </c>
      <c r="DL765" s="10">
        <f>IF($CZ765="Yes",DK765-Monitors!$C$7,'All Data'!DK765)</f>
        <v>46.880659999999999</v>
      </c>
      <c r="DM765" s="10">
        <f>IF($DA765="Yes",DL765-Monitors!$D$7,'All Data'!DL765)</f>
        <v>45.170659999999998</v>
      </c>
      <c r="DN765" s="10">
        <f>IF(DB765="Yes",DM765-((DG765+(W765*Monitors!$B$4))*Monitors!$F$4),'All Data'!DM765)</f>
        <v>45.170659999999998</v>
      </c>
      <c r="DO765" s="8" t="str">
        <f t="shared" si="132"/>
        <v>No</v>
      </c>
      <c r="DP765" s="10">
        <v>2.6213563200000007</v>
      </c>
      <c r="DQ765" s="10">
        <v>16.51864368</v>
      </c>
      <c r="DR765" s="10">
        <v>16.51864368</v>
      </c>
      <c r="DS765" s="9">
        <v>22.988688191752395</v>
      </c>
      <c r="DT765" s="9" t="s">
        <v>23</v>
      </c>
      <c r="DU765" s="14">
        <v>0</v>
      </c>
    </row>
    <row r="766" spans="1:125" ht="18" customHeight="1">
      <c r="A766" s="29">
        <v>765</v>
      </c>
      <c r="B766" s="29">
        <v>5</v>
      </c>
      <c r="C766" s="29">
        <v>712</v>
      </c>
      <c r="D766" s="21">
        <v>41894</v>
      </c>
      <c r="E766" s="21">
        <v>41878</v>
      </c>
      <c r="F766" s="21">
        <v>41885</v>
      </c>
      <c r="G766" s="20" t="s">
        <v>4</v>
      </c>
      <c r="H766" s="20"/>
      <c r="I766" s="22">
        <v>6</v>
      </c>
      <c r="J766" s="20" t="s">
        <v>5</v>
      </c>
      <c r="K766" s="20"/>
      <c r="L766" s="20" t="s">
        <v>49</v>
      </c>
      <c r="M766" s="23"/>
      <c r="N766" s="23" t="s">
        <v>7</v>
      </c>
      <c r="O766" s="23"/>
      <c r="P766" s="24">
        <v>12.2</v>
      </c>
      <c r="Q766" s="24">
        <v>21.8</v>
      </c>
      <c r="R766" s="24">
        <v>24.9</v>
      </c>
      <c r="S766" s="24">
        <v>264.52999999999997</v>
      </c>
      <c r="T766" s="24">
        <v>1.79</v>
      </c>
      <c r="U766" s="24">
        <v>1080</v>
      </c>
      <c r="V766" s="24">
        <v>1920</v>
      </c>
      <c r="W766" s="24">
        <v>2.0739999999999998</v>
      </c>
      <c r="X766" s="23" t="s">
        <v>47</v>
      </c>
      <c r="Y766" s="23" t="s">
        <v>47</v>
      </c>
      <c r="Z766" s="24">
        <v>7825</v>
      </c>
      <c r="AA766" s="24">
        <v>60</v>
      </c>
      <c r="AB766" s="24">
        <v>178</v>
      </c>
      <c r="AC766" s="24">
        <v>178</v>
      </c>
      <c r="AD766" s="23" t="s">
        <v>85</v>
      </c>
      <c r="AE766" s="23" t="s">
        <v>11</v>
      </c>
      <c r="AF766" s="23" t="s">
        <v>11</v>
      </c>
      <c r="AG766" s="23"/>
      <c r="AH766" s="23"/>
      <c r="AI766" s="23" t="s">
        <v>57</v>
      </c>
      <c r="AJ766" s="23" t="s">
        <v>23</v>
      </c>
      <c r="AK766" s="23" t="s">
        <v>11</v>
      </c>
      <c r="AL766" s="23" t="s">
        <v>13</v>
      </c>
      <c r="AM766" s="23"/>
      <c r="AN766" s="23" t="s">
        <v>14</v>
      </c>
      <c r="AO766" s="23"/>
      <c r="AP766" s="23" t="s">
        <v>36</v>
      </c>
      <c r="AQ766" s="23"/>
      <c r="AR766" s="23"/>
      <c r="AS766" s="23" t="s">
        <v>13</v>
      </c>
      <c r="AT766" s="23"/>
      <c r="AU766" s="23" t="s">
        <v>14</v>
      </c>
      <c r="AV766" s="25"/>
      <c r="AW766" s="25"/>
      <c r="AX766" s="26">
        <v>24.9</v>
      </c>
      <c r="AY766" s="26">
        <v>264.52999999999997</v>
      </c>
      <c r="AZ766" s="25" t="s">
        <v>14</v>
      </c>
      <c r="BA766" s="25" t="s">
        <v>14</v>
      </c>
      <c r="BB766" s="23"/>
      <c r="BC766" s="23" t="s">
        <v>15</v>
      </c>
      <c r="BD766" s="23"/>
      <c r="BE766" s="23" t="s">
        <v>11</v>
      </c>
      <c r="BF766" s="23" t="s">
        <v>86</v>
      </c>
      <c r="BG766" s="23" t="s">
        <v>11</v>
      </c>
      <c r="BH766" s="23" t="s">
        <v>17</v>
      </c>
      <c r="BI766" s="23"/>
      <c r="BJ766" s="23" t="s">
        <v>18</v>
      </c>
      <c r="BK766" s="23" t="s">
        <v>11</v>
      </c>
      <c r="BL766" s="23" t="s">
        <v>11</v>
      </c>
      <c r="BM766" s="23"/>
      <c r="BN766" s="23"/>
      <c r="BO766" s="24">
        <v>36.9</v>
      </c>
      <c r="BP766" s="24">
        <v>294.7</v>
      </c>
      <c r="BQ766" s="24">
        <v>290</v>
      </c>
      <c r="BR766" s="24">
        <v>280.7</v>
      </c>
      <c r="BS766" s="24">
        <v>200.5</v>
      </c>
      <c r="BT766" s="23"/>
      <c r="BU766" s="23"/>
      <c r="BV766" s="24">
        <v>19.14</v>
      </c>
      <c r="BW766" s="24">
        <v>0.13</v>
      </c>
      <c r="BX766" s="23"/>
      <c r="BY766" s="24">
        <v>0.12</v>
      </c>
      <c r="BZ766" s="27">
        <v>0.13</v>
      </c>
      <c r="CA766" s="27">
        <v>0.12</v>
      </c>
      <c r="CB766" s="25"/>
      <c r="CC766" s="25"/>
      <c r="CD766" s="28">
        <v>19.27</v>
      </c>
      <c r="CE766" s="28">
        <v>0.19</v>
      </c>
      <c r="CF766" s="25"/>
      <c r="CG766" s="28">
        <v>0.18</v>
      </c>
      <c r="CH766" s="28">
        <v>24.32</v>
      </c>
      <c r="CI766" s="28">
        <v>0.5</v>
      </c>
      <c r="CJ766" s="28">
        <v>0.5</v>
      </c>
      <c r="CK766" s="25"/>
      <c r="CL766" s="25"/>
      <c r="CM766" s="28">
        <v>0.36</v>
      </c>
      <c r="CN766" s="25"/>
      <c r="CO766" s="28">
        <v>0</v>
      </c>
      <c r="CP766" s="30" t="s">
        <v>5</v>
      </c>
      <c r="CQ766" s="8">
        <f t="shared" si="122"/>
        <v>7840.3205685555513</v>
      </c>
      <c r="CR766" s="8">
        <f t="shared" si="123"/>
        <v>26</v>
      </c>
      <c r="CS766" s="8">
        <f t="shared" si="124"/>
        <v>2.5</v>
      </c>
      <c r="CT766" s="8">
        <f t="shared" si="125"/>
        <v>30</v>
      </c>
      <c r="CU766" s="8">
        <f t="shared" si="126"/>
        <v>200</v>
      </c>
      <c r="CV766" s="10">
        <f t="shared" si="127"/>
        <v>77956.990999999995</v>
      </c>
      <c r="CW766" s="10">
        <f t="shared" si="130"/>
        <v>77.956990999999988</v>
      </c>
      <c r="CX766" s="8" t="str">
        <f t="shared" si="128"/>
        <v>No</v>
      </c>
      <c r="CY766" s="30" t="s">
        <v>11</v>
      </c>
      <c r="CZ766" s="30" t="s">
        <v>11</v>
      </c>
      <c r="DA766" s="31" t="s">
        <v>11</v>
      </c>
      <c r="DB766" s="31" t="s">
        <v>11</v>
      </c>
      <c r="DC766" s="8" t="str">
        <f t="shared" si="129"/>
        <v>No</v>
      </c>
      <c r="DD766" s="8" t="s">
        <v>11</v>
      </c>
      <c r="DE766" s="30" t="s">
        <v>11</v>
      </c>
      <c r="DF766" s="10">
        <f t="shared" si="131"/>
        <v>59.423459999999999</v>
      </c>
      <c r="DG766" s="9">
        <f>IF(S766&lt;Monitors!$H$4,(S766*Monitors!$I$4)+Monitors!$J$4,IF(S766&lt;Monitors!$H$5,(S766*Monitors!$I$5)+Monitors!$J$5,IF(S766&lt;Monitors!$H$6,(S766*Monitors!$I$6)+Monitors!$J$6,IF(S766&lt;Monitors!$H$7,(Monitors!$I$7*S766)+Monitors!$J$7,IF(S766&lt;Monitors!$H$8,(S766*Monitors!$I$8)+Monitors!$J$8,IF(S766&lt;Monitors!$H$9,(S766*Monitors!$I$9)+Monitors!$J$9,IF(S766&lt;Monitors!$H$10,(S766*Monitors!$I$10)+Monitors!$J$10,IF(S766&lt;Monitors!$H$11,(S766*Monitors!$I$11)+Monitors!$J$11,Monitors!$J$12))))))))</f>
        <v>45.905999999999999</v>
      </c>
      <c r="DH766" s="10">
        <f>$DF766-(Monitors!$B$4*'All Data'!$W766)</f>
        <v>46.70984</v>
      </c>
      <c r="DI766" s="10">
        <f>IF($CX766="Yes",DH766-(Monitors!$E$4*(DG766+(Monitors!$B$4*'All Data'!$W766))),'All Data'!DH766)</f>
        <v>46.70984</v>
      </c>
      <c r="DJ766" s="10">
        <f>IF(DD766="Yes",'All Data'!DI766-(DG766*Monitors!$C$4),'All Data'!DI766)</f>
        <v>46.70984</v>
      </c>
      <c r="DK766" s="10">
        <f>IF($DE766="Yes",DJ766-(DG766*Monitors!$D$4),'All Data'!DJ766)</f>
        <v>46.70984</v>
      </c>
      <c r="DL766" s="10">
        <f>IF($CZ766="Yes",DK766-Monitors!$C$7,'All Data'!DK766)</f>
        <v>46.70984</v>
      </c>
      <c r="DM766" s="10">
        <f>IF($DA766="Yes",DL766-Monitors!$D$7,'All Data'!DL766)</f>
        <v>46.70984</v>
      </c>
      <c r="DN766" s="10">
        <f>IF(DB766="Yes",DM766-((DG766+(W766*Monitors!$B$4))*Monitors!$F$4),'All Data'!DM766)</f>
        <v>46.70984</v>
      </c>
      <c r="DO766" s="8" t="str">
        <f t="shared" si="132"/>
        <v>No</v>
      </c>
      <c r="DP766" s="10">
        <v>3.1182796399999999</v>
      </c>
      <c r="DQ766" s="10">
        <v>16.02172036</v>
      </c>
      <c r="DR766" s="10">
        <v>16.02172036</v>
      </c>
      <c r="DS766" s="9">
        <v>25.067515192613193</v>
      </c>
      <c r="DT766" s="9" t="s">
        <v>23</v>
      </c>
      <c r="DU766" s="14">
        <v>0</v>
      </c>
    </row>
    <row r="767" spans="1:125" ht="18" customHeight="1">
      <c r="A767" s="29">
        <v>766</v>
      </c>
      <c r="B767" s="29">
        <v>38</v>
      </c>
      <c r="C767" s="29">
        <v>1133</v>
      </c>
      <c r="D767" s="21">
        <v>42125</v>
      </c>
      <c r="E767" s="21">
        <v>42107</v>
      </c>
      <c r="F767" s="21">
        <v>42117</v>
      </c>
      <c r="G767" s="20" t="s">
        <v>4</v>
      </c>
      <c r="H767" s="20"/>
      <c r="I767" s="22">
        <v>6</v>
      </c>
      <c r="J767" s="20" t="s">
        <v>5</v>
      </c>
      <c r="K767" s="20"/>
      <c r="L767" s="20" t="s">
        <v>27</v>
      </c>
      <c r="M767" s="23" t="s">
        <v>27</v>
      </c>
      <c r="N767" s="23" t="s">
        <v>7</v>
      </c>
      <c r="O767" s="23"/>
      <c r="P767" s="24">
        <v>11.5</v>
      </c>
      <c r="Q767" s="24">
        <v>20.5</v>
      </c>
      <c r="R767" s="24">
        <v>23.5</v>
      </c>
      <c r="S767" s="24">
        <v>236.9</v>
      </c>
      <c r="T767" s="24">
        <v>1.78</v>
      </c>
      <c r="U767" s="24">
        <v>1080</v>
      </c>
      <c r="V767" s="24">
        <v>1920</v>
      </c>
      <c r="W767" s="24">
        <v>2.0739999999999998</v>
      </c>
      <c r="X767" s="23" t="s">
        <v>47</v>
      </c>
      <c r="Y767" s="23" t="s">
        <v>47</v>
      </c>
      <c r="Z767" s="24">
        <v>8752</v>
      </c>
      <c r="AA767" s="24">
        <v>60</v>
      </c>
      <c r="AB767" s="24">
        <v>178</v>
      </c>
      <c r="AC767" s="24">
        <v>178</v>
      </c>
      <c r="AD767" s="23" t="s">
        <v>10</v>
      </c>
      <c r="AE767" s="23" t="s">
        <v>11</v>
      </c>
      <c r="AF767" s="23" t="s">
        <v>11</v>
      </c>
      <c r="AG767" s="23"/>
      <c r="AH767" s="23"/>
      <c r="AI767" s="23" t="s">
        <v>12</v>
      </c>
      <c r="AJ767" s="23" t="s">
        <v>11</v>
      </c>
      <c r="AK767" s="23" t="s">
        <v>11</v>
      </c>
      <c r="AL767" s="23" t="s">
        <v>701</v>
      </c>
      <c r="AM767" s="23" t="s">
        <v>1196</v>
      </c>
      <c r="AN767" s="23" t="s">
        <v>14</v>
      </c>
      <c r="AO767" s="23"/>
      <c r="AP767" s="23" t="s">
        <v>36</v>
      </c>
      <c r="AQ767" s="23"/>
      <c r="AR767" s="23"/>
      <c r="AS767" s="23" t="s">
        <v>701</v>
      </c>
      <c r="AT767" s="23" t="s">
        <v>1196</v>
      </c>
      <c r="AU767" s="23" t="s">
        <v>14</v>
      </c>
      <c r="AV767" s="25"/>
      <c r="AW767" s="25"/>
      <c r="AX767" s="26">
        <v>23.5</v>
      </c>
      <c r="AY767" s="26">
        <v>236.9</v>
      </c>
      <c r="AZ767" s="25" t="s">
        <v>14</v>
      </c>
      <c r="BA767" s="25" t="s">
        <v>14</v>
      </c>
      <c r="BB767" s="23"/>
      <c r="BC767" s="23" t="s">
        <v>15</v>
      </c>
      <c r="BD767" s="23"/>
      <c r="BE767" s="23" t="s">
        <v>11</v>
      </c>
      <c r="BF767" s="23" t="s">
        <v>982</v>
      </c>
      <c r="BG767" s="23" t="s">
        <v>11</v>
      </c>
      <c r="BH767" s="23" t="s">
        <v>17</v>
      </c>
      <c r="BI767" s="23"/>
      <c r="BJ767" s="23" t="s">
        <v>272</v>
      </c>
      <c r="BK767" s="23" t="s">
        <v>11</v>
      </c>
      <c r="BL767" s="23" t="s">
        <v>11</v>
      </c>
      <c r="BM767" s="23"/>
      <c r="BN767" s="23"/>
      <c r="BO767" s="24">
        <v>15.8</v>
      </c>
      <c r="BP767" s="24">
        <v>209.5</v>
      </c>
      <c r="BQ767" s="24">
        <v>250</v>
      </c>
      <c r="BR767" s="24">
        <v>209.5</v>
      </c>
      <c r="BS767" s="24">
        <v>201.4</v>
      </c>
      <c r="BT767" s="23"/>
      <c r="BU767" s="23"/>
      <c r="BV767" s="24">
        <v>19.14</v>
      </c>
      <c r="BW767" s="24">
        <v>0.15</v>
      </c>
      <c r="BX767" s="23"/>
      <c r="BY767" s="24">
        <v>0</v>
      </c>
      <c r="BZ767" s="27">
        <v>0.15</v>
      </c>
      <c r="CA767" s="27">
        <v>0</v>
      </c>
      <c r="CB767" s="25"/>
      <c r="CC767" s="25"/>
      <c r="CD767" s="28">
        <v>19.170000000000002</v>
      </c>
      <c r="CE767" s="28">
        <v>0.14000000000000001</v>
      </c>
      <c r="CF767" s="25"/>
      <c r="CG767" s="28">
        <v>0</v>
      </c>
      <c r="CH767" s="28">
        <v>22.7</v>
      </c>
      <c r="CI767" s="28">
        <v>0.5</v>
      </c>
      <c r="CJ767" s="28">
        <v>0.5</v>
      </c>
      <c r="CK767" s="25"/>
      <c r="CL767" s="25"/>
      <c r="CM767" s="28">
        <v>0.5</v>
      </c>
      <c r="CN767" s="25"/>
      <c r="CO767" s="28">
        <v>0</v>
      </c>
      <c r="CP767" s="30" t="s">
        <v>5</v>
      </c>
      <c r="CQ767" s="8">
        <f t="shared" si="122"/>
        <v>8754.7488391726456</v>
      </c>
      <c r="CR767" s="8">
        <f t="shared" si="123"/>
        <v>24</v>
      </c>
      <c r="CS767" s="8">
        <f t="shared" si="124"/>
        <v>2.5</v>
      </c>
      <c r="CT767" s="8">
        <f t="shared" si="125"/>
        <v>30</v>
      </c>
      <c r="CU767" s="8">
        <f t="shared" si="126"/>
        <v>200</v>
      </c>
      <c r="CV767" s="10">
        <f t="shared" si="127"/>
        <v>49630.55</v>
      </c>
      <c r="CW767" s="10">
        <f t="shared" si="130"/>
        <v>49.630549999999999</v>
      </c>
      <c r="CX767" s="8" t="str">
        <f t="shared" si="128"/>
        <v>No</v>
      </c>
      <c r="CY767" s="30" t="s">
        <v>11</v>
      </c>
      <c r="CZ767" s="30" t="s">
        <v>11</v>
      </c>
      <c r="DA767" s="31" t="s">
        <v>11</v>
      </c>
      <c r="DB767" s="31" t="s">
        <v>11</v>
      </c>
      <c r="DC767" s="8" t="str">
        <f t="shared" si="129"/>
        <v>No</v>
      </c>
      <c r="DD767" s="8" t="s">
        <v>11</v>
      </c>
      <c r="DE767" s="30" t="s">
        <v>11</v>
      </c>
      <c r="DF767" s="10">
        <f t="shared" si="131"/>
        <v>59.537339999999993</v>
      </c>
      <c r="DG767" s="9">
        <f>IF(S767&lt;Monitors!$H$4,(S767*Monitors!$I$4)+Monitors!$J$4,IF(S767&lt;Monitors!$H$5,(S767*Monitors!$I$5)+Monitors!$J$5,IF(S767&lt;Monitors!$H$6,(S767*Monitors!$I$6)+Monitors!$J$6,IF(S767&lt;Monitors!$H$7,(Monitors!$I$7*S767)+Monitors!$J$7,IF(S767&lt;Monitors!$H$8,(S767*Monitors!$I$8)+Monitors!$J$8,IF(S767&lt;Monitors!$H$9,(S767*Monitors!$I$9)+Monitors!$J$9,IF(S767&lt;Monitors!$H$10,(S767*Monitors!$I$10)+Monitors!$J$10,IF(S767&lt;Monitors!$H$11,(S767*Monitors!$I$11)+Monitors!$J$11,Monitors!$J$12))))))))</f>
        <v>40.380000000000003</v>
      </c>
      <c r="DH767" s="10">
        <f>$DF767-(Monitors!$B$4*'All Data'!$W767)</f>
        <v>46.823719999999994</v>
      </c>
      <c r="DI767" s="10">
        <f>IF($CX767="Yes",DH767-(Monitors!$E$4*(DG767+(Monitors!$B$4*'All Data'!$W767))),'All Data'!DH767)</f>
        <v>46.823719999999994</v>
      </c>
      <c r="DJ767" s="10">
        <f>IF(DD767="Yes",'All Data'!DI767-(DG767*Monitors!$C$4),'All Data'!DI767)</f>
        <v>46.823719999999994</v>
      </c>
      <c r="DK767" s="10">
        <f>IF($DE767="Yes",DJ767-(DG767*Monitors!$D$4),'All Data'!DJ767)</f>
        <v>46.823719999999994</v>
      </c>
      <c r="DL767" s="10">
        <f>IF($CZ767="Yes",DK767-Monitors!$C$7,'All Data'!DK767)</f>
        <v>46.823719999999994</v>
      </c>
      <c r="DM767" s="10">
        <f>IF($DA767="Yes",DL767-Monitors!$D$7,'All Data'!DL767)</f>
        <v>46.823719999999994</v>
      </c>
      <c r="DN767" s="10">
        <f>IF(DB767="Yes",DM767-((DG767+(W767*Monitors!$B$4))*Monitors!$F$4),'All Data'!DM767)</f>
        <v>46.823719999999994</v>
      </c>
      <c r="DO767" s="8" t="str">
        <f t="shared" si="132"/>
        <v>No</v>
      </c>
      <c r="DP767" s="10">
        <v>1.9852220000000003</v>
      </c>
      <c r="DQ767" s="10">
        <v>17.154778</v>
      </c>
      <c r="DR767" s="10">
        <v>17.154778</v>
      </c>
      <c r="DS767" s="9">
        <v>22.495982645809793</v>
      </c>
      <c r="DT767" s="9" t="s">
        <v>23</v>
      </c>
      <c r="DU767" s="14">
        <v>0</v>
      </c>
    </row>
    <row r="768" spans="1:125" ht="18" customHeight="1">
      <c r="A768" s="29">
        <v>767</v>
      </c>
      <c r="B768" s="29">
        <v>5</v>
      </c>
      <c r="C768" s="29">
        <v>1063</v>
      </c>
      <c r="D768" s="21">
        <v>41136</v>
      </c>
      <c r="E768" s="21">
        <v>41299</v>
      </c>
      <c r="F768" s="21">
        <v>41338</v>
      </c>
      <c r="G768" s="20" t="s">
        <v>4</v>
      </c>
      <c r="H768" s="20"/>
      <c r="I768" s="22">
        <v>6</v>
      </c>
      <c r="J768" s="20" t="s">
        <v>5</v>
      </c>
      <c r="K768" s="20"/>
      <c r="L768" s="20" t="s">
        <v>49</v>
      </c>
      <c r="M768" s="23"/>
      <c r="N768" s="23" t="s">
        <v>7</v>
      </c>
      <c r="O768" s="23"/>
      <c r="P768" s="24">
        <v>10.6</v>
      </c>
      <c r="Q768" s="24">
        <v>18.8</v>
      </c>
      <c r="R768" s="24">
        <v>21.5</v>
      </c>
      <c r="S768" s="24">
        <v>198.1</v>
      </c>
      <c r="T768" s="24">
        <v>1.78</v>
      </c>
      <c r="U768" s="24">
        <v>1080</v>
      </c>
      <c r="V768" s="24">
        <v>1920</v>
      </c>
      <c r="W768" s="24">
        <v>2.0739999999999998</v>
      </c>
      <c r="X768" s="23" t="s">
        <v>47</v>
      </c>
      <c r="Y768" s="23" t="s">
        <v>47</v>
      </c>
      <c r="Z768" s="24">
        <v>10467</v>
      </c>
      <c r="AA768" s="24">
        <v>60</v>
      </c>
      <c r="AB768" s="24">
        <v>180</v>
      </c>
      <c r="AC768" s="24">
        <v>130</v>
      </c>
      <c r="AD768" s="23" t="s">
        <v>50</v>
      </c>
      <c r="AE768" s="23" t="s">
        <v>11</v>
      </c>
      <c r="AF768" s="23" t="s">
        <v>11</v>
      </c>
      <c r="AG768" s="23"/>
      <c r="AH768" s="23"/>
      <c r="AI768" s="23" t="s">
        <v>12</v>
      </c>
      <c r="AJ768" s="23" t="s">
        <v>23</v>
      </c>
      <c r="AK768" s="23" t="s">
        <v>23</v>
      </c>
      <c r="AL768" s="23" t="s">
        <v>51</v>
      </c>
      <c r="AM768" s="23"/>
      <c r="AN768" s="23" t="s">
        <v>14</v>
      </c>
      <c r="AO768" s="23"/>
      <c r="AP768" s="23" t="s">
        <v>14</v>
      </c>
      <c r="AQ768" s="23"/>
      <c r="AR768" s="23"/>
      <c r="AS768" s="23" t="s">
        <v>51</v>
      </c>
      <c r="AT768" s="23"/>
      <c r="AU768" s="23" t="s">
        <v>14</v>
      </c>
      <c r="AV768" s="25"/>
      <c r="AW768" s="25"/>
      <c r="AX768" s="26">
        <v>21.5</v>
      </c>
      <c r="AY768" s="26">
        <v>198.1</v>
      </c>
      <c r="AZ768" s="25" t="s">
        <v>14</v>
      </c>
      <c r="BA768" s="25" t="s">
        <v>14</v>
      </c>
      <c r="BB768" s="23"/>
      <c r="BC768" s="23" t="s">
        <v>15</v>
      </c>
      <c r="BD768" s="23"/>
      <c r="BE768" s="23" t="s">
        <v>11</v>
      </c>
      <c r="BF768" s="23" t="s">
        <v>113</v>
      </c>
      <c r="BG768" s="23" t="s">
        <v>11</v>
      </c>
      <c r="BH768" s="23" t="s">
        <v>17</v>
      </c>
      <c r="BI768" s="23"/>
      <c r="BJ768" s="23"/>
      <c r="BK768" s="23" t="s">
        <v>11</v>
      </c>
      <c r="BL768" s="23" t="s">
        <v>11</v>
      </c>
      <c r="BM768" s="23"/>
      <c r="BN768" s="23"/>
      <c r="BO768" s="24">
        <v>16.2</v>
      </c>
      <c r="BP768" s="24">
        <v>236.2</v>
      </c>
      <c r="BQ768" s="24">
        <v>236.2</v>
      </c>
      <c r="BR768" s="24">
        <v>234.3</v>
      </c>
      <c r="BS768" s="24">
        <v>200</v>
      </c>
      <c r="BT768" s="23"/>
      <c r="BU768" s="23"/>
      <c r="BV768" s="24">
        <v>19.149999999999999</v>
      </c>
      <c r="BW768" s="24">
        <v>0.37</v>
      </c>
      <c r="BX768" s="23"/>
      <c r="BY768" s="24">
        <v>0.33</v>
      </c>
      <c r="BZ768" s="27">
        <v>0.37</v>
      </c>
      <c r="CA768" s="27">
        <v>0.33</v>
      </c>
      <c r="CB768" s="25"/>
      <c r="CC768" s="25"/>
      <c r="CD768" s="28">
        <v>19.309999999999999</v>
      </c>
      <c r="CE768" s="28">
        <v>0.4</v>
      </c>
      <c r="CF768" s="25"/>
      <c r="CG768" s="28">
        <v>0.36</v>
      </c>
      <c r="CH768" s="28">
        <v>21.1</v>
      </c>
      <c r="CI768" s="28">
        <v>0.5</v>
      </c>
      <c r="CJ768" s="28">
        <v>0.5</v>
      </c>
      <c r="CK768" s="25"/>
      <c r="CL768" s="25"/>
      <c r="CM768" s="28">
        <v>0.5</v>
      </c>
      <c r="CN768" s="25"/>
      <c r="CO768" s="28">
        <v>0</v>
      </c>
      <c r="CP768" s="30" t="s">
        <v>5</v>
      </c>
      <c r="CQ768" s="8">
        <f t="shared" si="122"/>
        <v>10469.459868753154</v>
      </c>
      <c r="CR768" s="8">
        <f t="shared" si="123"/>
        <v>22</v>
      </c>
      <c r="CS768" s="8">
        <f t="shared" si="124"/>
        <v>2.5</v>
      </c>
      <c r="CT768" s="8">
        <f t="shared" si="125"/>
        <v>30</v>
      </c>
      <c r="CU768" s="8">
        <f t="shared" si="126"/>
        <v>200</v>
      </c>
      <c r="CV768" s="10">
        <f t="shared" si="127"/>
        <v>46791.219999999994</v>
      </c>
      <c r="CW768" s="10">
        <f t="shared" si="130"/>
        <v>46.791219999999996</v>
      </c>
      <c r="CX768" s="8" t="str">
        <f t="shared" si="128"/>
        <v>No</v>
      </c>
      <c r="CY768" s="30" t="s">
        <v>11</v>
      </c>
      <c r="CZ768" s="30" t="s">
        <v>11</v>
      </c>
      <c r="DA768" s="31" t="s">
        <v>11</v>
      </c>
      <c r="DB768" s="31" t="s">
        <v>11</v>
      </c>
      <c r="DC768" s="8" t="str">
        <f t="shared" si="129"/>
        <v>No</v>
      </c>
      <c r="DD768" s="8" t="s">
        <v>11</v>
      </c>
      <c r="DE768" s="30" t="s">
        <v>11</v>
      </c>
      <c r="DF768" s="10">
        <f t="shared" si="131"/>
        <v>60.820679999999989</v>
      </c>
      <c r="DG768" s="9">
        <f>IF(S768&lt;Monitors!$H$4,(S768*Monitors!$I$4)+Monitors!$J$4,IF(S768&lt;Monitors!$H$5,(S768*Monitors!$I$5)+Monitors!$J$5,IF(S768&lt;Monitors!$H$6,(S768*Monitors!$I$6)+Monitors!$J$6,IF(S768&lt;Monitors!$H$7,(Monitors!$I$7*S768)+Monitors!$J$7,IF(S768&lt;Monitors!$H$8,(S768*Monitors!$I$8)+Monitors!$J$8,IF(S768&lt;Monitors!$H$9,(S768*Monitors!$I$9)+Monitors!$J$9,IF(S768&lt;Monitors!$H$10,(S768*Monitors!$I$10)+Monitors!$J$10,IF(S768&lt;Monitors!$H$11,(S768*Monitors!$I$11)+Monitors!$J$11,Monitors!$J$12))))))))</f>
        <v>37.905000000000001</v>
      </c>
      <c r="DH768" s="10">
        <f>$DF768-(Monitors!$B$4*'All Data'!$W768)</f>
        <v>48.10705999999999</v>
      </c>
      <c r="DI768" s="10">
        <f>IF($CX768="Yes",DH768-(Monitors!$E$4*(DG768+(Monitors!$B$4*'All Data'!$W768))),'All Data'!DH768)</f>
        <v>48.10705999999999</v>
      </c>
      <c r="DJ768" s="10">
        <f>IF(DD768="Yes",'All Data'!DI768-(DG768*Monitors!$C$4),'All Data'!DI768)</f>
        <v>48.10705999999999</v>
      </c>
      <c r="DK768" s="10">
        <f>IF($DE768="Yes",DJ768-(DG768*Monitors!$D$4),'All Data'!DJ768)</f>
        <v>48.10705999999999</v>
      </c>
      <c r="DL768" s="10">
        <f>IF($CZ768="Yes",DK768-Monitors!$C$7,'All Data'!DK768)</f>
        <v>48.10705999999999</v>
      </c>
      <c r="DM768" s="10">
        <f>IF($DA768="Yes",DL768-Monitors!$D$7,'All Data'!DL768)</f>
        <v>48.10705999999999</v>
      </c>
      <c r="DN768" s="10">
        <f>IF(DB768="Yes",DM768-((DG768+(W768*Monitors!$B$4))*Monitors!$F$4),'All Data'!DM768)</f>
        <v>48.10705999999999</v>
      </c>
      <c r="DO768" s="8" t="str">
        <f t="shared" si="132"/>
        <v>No</v>
      </c>
      <c r="DP768" s="10">
        <v>1.8716488</v>
      </c>
      <c r="DQ768" s="10">
        <v>17.278351199999999</v>
      </c>
      <c r="DR768" s="10">
        <v>17.278351199999999</v>
      </c>
      <c r="DS768" s="9">
        <v>18.858719441248546</v>
      </c>
      <c r="DT768" s="9" t="s">
        <v>23</v>
      </c>
      <c r="DU768" s="14">
        <v>0</v>
      </c>
    </row>
    <row r="769" spans="1:125" ht="18" customHeight="1">
      <c r="A769" s="29">
        <v>768</v>
      </c>
      <c r="B769" s="29">
        <v>38</v>
      </c>
      <c r="C769" s="29">
        <v>1158</v>
      </c>
      <c r="D769" s="21">
        <v>42125</v>
      </c>
      <c r="E769" s="21">
        <v>42102</v>
      </c>
      <c r="F769" s="21">
        <v>42118</v>
      </c>
      <c r="G769" s="20" t="s">
        <v>4</v>
      </c>
      <c r="H769" s="20"/>
      <c r="I769" s="22">
        <v>6</v>
      </c>
      <c r="J769" s="20" t="s">
        <v>5</v>
      </c>
      <c r="K769" s="20"/>
      <c r="L769" s="20" t="s">
        <v>6</v>
      </c>
      <c r="M769" s="23"/>
      <c r="N769" s="23" t="s">
        <v>7</v>
      </c>
      <c r="O769" s="23"/>
      <c r="P769" s="24">
        <v>13.2</v>
      </c>
      <c r="Q769" s="24">
        <v>23.5</v>
      </c>
      <c r="R769" s="24">
        <v>27</v>
      </c>
      <c r="S769" s="24">
        <v>311.7</v>
      </c>
      <c r="T769" s="24">
        <v>1.78</v>
      </c>
      <c r="U769" s="24">
        <v>1080</v>
      </c>
      <c r="V769" s="24">
        <v>1920</v>
      </c>
      <c r="W769" s="24">
        <v>2.0739999999999998</v>
      </c>
      <c r="X769" s="23" t="s">
        <v>47</v>
      </c>
      <c r="Y769" s="23" t="s">
        <v>47</v>
      </c>
      <c r="Z769" s="24">
        <v>6653</v>
      </c>
      <c r="AA769" s="24">
        <v>60</v>
      </c>
      <c r="AB769" s="24">
        <v>178</v>
      </c>
      <c r="AC769" s="24">
        <v>178</v>
      </c>
      <c r="AD769" s="23" t="s">
        <v>10</v>
      </c>
      <c r="AE769" s="23" t="s">
        <v>11</v>
      </c>
      <c r="AF769" s="23" t="s">
        <v>11</v>
      </c>
      <c r="AG769" s="23"/>
      <c r="AH769" s="23"/>
      <c r="AI769" s="23" t="s">
        <v>12</v>
      </c>
      <c r="AJ769" s="23" t="s">
        <v>11</v>
      </c>
      <c r="AK769" s="23" t="s">
        <v>11</v>
      </c>
      <c r="AL769" s="23" t="s">
        <v>687</v>
      </c>
      <c r="AM769" s="23" t="s">
        <v>1196</v>
      </c>
      <c r="AN769" s="23" t="s">
        <v>14</v>
      </c>
      <c r="AO769" s="23"/>
      <c r="AP769" s="23" t="s">
        <v>36</v>
      </c>
      <c r="AQ769" s="23"/>
      <c r="AR769" s="23"/>
      <c r="AS769" s="23" t="s">
        <v>687</v>
      </c>
      <c r="AT769" s="23" t="s">
        <v>1196</v>
      </c>
      <c r="AU769" s="23" t="s">
        <v>14</v>
      </c>
      <c r="AV769" s="25"/>
      <c r="AW769" s="25"/>
      <c r="AX769" s="26">
        <v>27</v>
      </c>
      <c r="AY769" s="26">
        <v>311.7</v>
      </c>
      <c r="AZ769" s="25" t="s">
        <v>14</v>
      </c>
      <c r="BA769" s="25" t="s">
        <v>14</v>
      </c>
      <c r="BB769" s="23"/>
      <c r="BC769" s="23" t="s">
        <v>15</v>
      </c>
      <c r="BD769" s="23"/>
      <c r="BE769" s="23" t="s">
        <v>11</v>
      </c>
      <c r="BF769" s="23" t="s">
        <v>449</v>
      </c>
      <c r="BG769" s="23" t="s">
        <v>11</v>
      </c>
      <c r="BH769" s="23" t="s">
        <v>17</v>
      </c>
      <c r="BI769" s="23"/>
      <c r="BJ769" s="23" t="s">
        <v>272</v>
      </c>
      <c r="BK769" s="23" t="s">
        <v>11</v>
      </c>
      <c r="BL769" s="23" t="s">
        <v>11</v>
      </c>
      <c r="BM769" s="23"/>
      <c r="BN769" s="23"/>
      <c r="BO769" s="24">
        <v>13.7</v>
      </c>
      <c r="BP769" s="24">
        <v>318.2</v>
      </c>
      <c r="BQ769" s="24">
        <v>300</v>
      </c>
      <c r="BR769" s="24">
        <v>317.89999999999998</v>
      </c>
      <c r="BS769" s="24">
        <v>201.7</v>
      </c>
      <c r="BT769" s="23"/>
      <c r="BU769" s="23"/>
      <c r="BV769" s="24">
        <v>19.190000000000001</v>
      </c>
      <c r="BW769" s="24">
        <v>0.14000000000000001</v>
      </c>
      <c r="BX769" s="23"/>
      <c r="BY769" s="24">
        <v>0</v>
      </c>
      <c r="BZ769" s="27">
        <v>0.14000000000000001</v>
      </c>
      <c r="CA769" s="27">
        <v>0</v>
      </c>
      <c r="CB769" s="25"/>
      <c r="CC769" s="25"/>
      <c r="CD769" s="28">
        <v>19.260000000000002</v>
      </c>
      <c r="CE769" s="28">
        <v>0.15</v>
      </c>
      <c r="CF769" s="25"/>
      <c r="CG769" s="28">
        <v>0</v>
      </c>
      <c r="CH769" s="28">
        <v>29.1</v>
      </c>
      <c r="CI769" s="28">
        <v>0.5</v>
      </c>
      <c r="CJ769" s="28">
        <v>0.5</v>
      </c>
      <c r="CK769" s="25"/>
      <c r="CL769" s="25"/>
      <c r="CM769" s="28">
        <v>0.5</v>
      </c>
      <c r="CN769" s="25"/>
      <c r="CO769" s="28">
        <v>0</v>
      </c>
      <c r="CP769" s="30" t="s">
        <v>5</v>
      </c>
      <c r="CQ769" s="8">
        <f t="shared" si="122"/>
        <v>6653.833814565287</v>
      </c>
      <c r="CR769" s="8">
        <f t="shared" si="123"/>
        <v>28</v>
      </c>
      <c r="CS769" s="8">
        <f t="shared" si="124"/>
        <v>2.5</v>
      </c>
      <c r="CT769" s="8">
        <f t="shared" si="125"/>
        <v>30</v>
      </c>
      <c r="CU769" s="8">
        <f t="shared" si="126"/>
        <v>300</v>
      </c>
      <c r="CV769" s="10">
        <f t="shared" si="127"/>
        <v>99182.939999999988</v>
      </c>
      <c r="CW769" s="10">
        <f t="shared" si="130"/>
        <v>99.182939999999988</v>
      </c>
      <c r="CX769" s="8" t="str">
        <f t="shared" si="128"/>
        <v>No</v>
      </c>
      <c r="CY769" s="30" t="s">
        <v>11</v>
      </c>
      <c r="CZ769" s="30" t="s">
        <v>11</v>
      </c>
      <c r="DA769" s="31" t="s">
        <v>11</v>
      </c>
      <c r="DB769" s="31" t="s">
        <v>11</v>
      </c>
      <c r="DC769" s="8" t="str">
        <f t="shared" si="129"/>
        <v>No</v>
      </c>
      <c r="DD769" s="8" t="s">
        <v>11</v>
      </c>
      <c r="DE769" s="30" t="s">
        <v>11</v>
      </c>
      <c r="DF769" s="10">
        <f t="shared" si="131"/>
        <v>59.633700000000005</v>
      </c>
      <c r="DG769" s="9">
        <f>IF(S769&lt;Monitors!$H$4,(S769*Monitors!$I$4)+Monitors!$J$4,IF(S769&lt;Monitors!$H$5,(S769*Monitors!$I$5)+Monitors!$J$5,IF(S769&lt;Monitors!$H$6,(S769*Monitors!$I$6)+Monitors!$J$6,IF(S769&lt;Monitors!$H$7,(Monitors!$I$7*S769)+Monitors!$J$7,IF(S769&lt;Monitors!$H$8,(S769*Monitors!$I$8)+Monitors!$J$8,IF(S769&lt;Monitors!$H$9,(S769*Monitors!$I$9)+Monitors!$J$9,IF(S769&lt;Monitors!$H$10,(S769*Monitors!$I$10)+Monitors!$J$10,IF(S769&lt;Monitors!$H$11,(S769*Monitors!$I$11)+Monitors!$J$11,Monitors!$J$12))))))))</f>
        <v>51.34</v>
      </c>
      <c r="DH769" s="10">
        <f>$DF769-(Monitors!$B$4*'All Data'!$W769)</f>
        <v>46.920080000000006</v>
      </c>
      <c r="DI769" s="10">
        <f>IF($CX769="Yes",DH769-(Monitors!$E$4*(DG769+(Monitors!$B$4*'All Data'!$W769))),'All Data'!DH769)</f>
        <v>46.920080000000006</v>
      </c>
      <c r="DJ769" s="10">
        <f>IF(DD769="Yes",'All Data'!DI769-(DG769*Monitors!$C$4),'All Data'!DI769)</f>
        <v>46.920080000000006</v>
      </c>
      <c r="DK769" s="10">
        <f>IF($DE769="Yes",DJ769-(DG769*Monitors!$D$4),'All Data'!DJ769)</f>
        <v>46.920080000000006</v>
      </c>
      <c r="DL769" s="10">
        <f>IF($CZ769="Yes",DK769-Monitors!$C$7,'All Data'!DK769)</f>
        <v>46.920080000000006</v>
      </c>
      <c r="DM769" s="10">
        <f>IF($DA769="Yes",DL769-Monitors!$D$7,'All Data'!DL769)</f>
        <v>46.920080000000006</v>
      </c>
      <c r="DN769" s="10">
        <f>IF(DB769="Yes",DM769-((DG769+(W769*Monitors!$B$4))*Monitors!$F$4),'All Data'!DM769)</f>
        <v>46.920080000000006</v>
      </c>
      <c r="DO769" s="8" t="str">
        <f t="shared" si="132"/>
        <v>Yes</v>
      </c>
      <c r="DP769" s="10">
        <v>3.9673175999999999</v>
      </c>
      <c r="DQ769" s="10">
        <v>15.222682400000002</v>
      </c>
      <c r="DR769" s="10">
        <v>15.222682400000002</v>
      </c>
      <c r="DS769" s="9">
        <v>29.41446083624961</v>
      </c>
      <c r="DT769" s="9" t="s">
        <v>23</v>
      </c>
      <c r="DU769" s="14">
        <v>0</v>
      </c>
    </row>
    <row r="770" spans="1:125" ht="18" customHeight="1">
      <c r="A770" s="29">
        <v>769</v>
      </c>
      <c r="B770" s="29">
        <v>47</v>
      </c>
      <c r="C770" s="29">
        <v>74</v>
      </c>
      <c r="D770" s="21">
        <v>41273</v>
      </c>
      <c r="E770" s="21">
        <v>41389</v>
      </c>
      <c r="F770" s="21">
        <v>41415</v>
      </c>
      <c r="G770" s="20" t="s">
        <v>4</v>
      </c>
      <c r="H770" s="20" t="s">
        <v>26</v>
      </c>
      <c r="I770" s="22">
        <v>6</v>
      </c>
      <c r="J770" s="20" t="s">
        <v>5</v>
      </c>
      <c r="K770" s="20" t="s">
        <v>26</v>
      </c>
      <c r="L770" s="20" t="s">
        <v>27</v>
      </c>
      <c r="M770" s="23" t="s">
        <v>27</v>
      </c>
      <c r="N770" s="23" t="s">
        <v>7</v>
      </c>
      <c r="O770" s="23" t="s">
        <v>26</v>
      </c>
      <c r="P770" s="24">
        <v>10.5</v>
      </c>
      <c r="Q770" s="24">
        <v>18.7</v>
      </c>
      <c r="R770" s="24">
        <v>21.5</v>
      </c>
      <c r="S770" s="24">
        <v>197.52</v>
      </c>
      <c r="T770" s="24">
        <v>1.78</v>
      </c>
      <c r="U770" s="24">
        <v>1080</v>
      </c>
      <c r="V770" s="24">
        <v>1920</v>
      </c>
      <c r="W770" s="24">
        <v>2.0739999999999998</v>
      </c>
      <c r="X770" s="23" t="s">
        <v>47</v>
      </c>
      <c r="Y770" s="23" t="s">
        <v>47</v>
      </c>
      <c r="Z770" s="24">
        <v>10498</v>
      </c>
      <c r="AA770" s="24">
        <v>60</v>
      </c>
      <c r="AB770" s="24">
        <v>170</v>
      </c>
      <c r="AC770" s="24">
        <v>160</v>
      </c>
      <c r="AD770" s="23" t="s">
        <v>28</v>
      </c>
      <c r="AE770" s="23" t="s">
        <v>23</v>
      </c>
      <c r="AF770" s="23" t="s">
        <v>11</v>
      </c>
      <c r="AG770" s="23" t="s">
        <v>26</v>
      </c>
      <c r="AH770" s="23" t="s">
        <v>26</v>
      </c>
      <c r="AI770" s="23" t="s">
        <v>34</v>
      </c>
      <c r="AJ770" s="23" t="s">
        <v>11</v>
      </c>
      <c r="AK770" s="23" t="s">
        <v>23</v>
      </c>
      <c r="AL770" s="23" t="s">
        <v>111</v>
      </c>
      <c r="AM770" s="23" t="s">
        <v>26</v>
      </c>
      <c r="AN770" s="23" t="s">
        <v>14</v>
      </c>
      <c r="AO770" s="23" t="s">
        <v>26</v>
      </c>
      <c r="AP770" s="23" t="s">
        <v>14</v>
      </c>
      <c r="AQ770" s="23" t="s">
        <v>26</v>
      </c>
      <c r="AR770" s="23"/>
      <c r="AS770" s="23" t="s">
        <v>111</v>
      </c>
      <c r="AT770" s="23" t="s">
        <v>26</v>
      </c>
      <c r="AU770" s="23" t="s">
        <v>14</v>
      </c>
      <c r="AV770" s="25" t="s">
        <v>26</v>
      </c>
      <c r="AW770" s="25" t="s">
        <v>26</v>
      </c>
      <c r="AX770" s="26">
        <v>21.5</v>
      </c>
      <c r="AY770" s="26">
        <v>197.52</v>
      </c>
      <c r="AZ770" s="25" t="s">
        <v>14</v>
      </c>
      <c r="BA770" s="25" t="s">
        <v>14</v>
      </c>
      <c r="BB770" s="23" t="s">
        <v>26</v>
      </c>
      <c r="BC770" s="23" t="s">
        <v>15</v>
      </c>
      <c r="BD770" s="23" t="s">
        <v>26</v>
      </c>
      <c r="BE770" s="23" t="s">
        <v>11</v>
      </c>
      <c r="BF770" s="23" t="s">
        <v>452</v>
      </c>
      <c r="BG770" s="23" t="s">
        <v>11</v>
      </c>
      <c r="BH770" s="23" t="s">
        <v>17</v>
      </c>
      <c r="BI770" s="23" t="s">
        <v>26</v>
      </c>
      <c r="BJ770" s="23"/>
      <c r="BK770" s="23" t="s">
        <v>11</v>
      </c>
      <c r="BL770" s="23" t="s">
        <v>11</v>
      </c>
      <c r="BM770" s="23" t="s">
        <v>11</v>
      </c>
      <c r="BN770" s="23"/>
      <c r="BO770" s="24">
        <v>10.5</v>
      </c>
      <c r="BP770" s="24">
        <v>274</v>
      </c>
      <c r="BQ770" s="24">
        <v>280</v>
      </c>
      <c r="BR770" s="24">
        <v>218</v>
      </c>
      <c r="BS770" s="24">
        <v>200</v>
      </c>
      <c r="BT770" s="23"/>
      <c r="BU770" s="23"/>
      <c r="BV770" s="24">
        <v>19.2</v>
      </c>
      <c r="BW770" s="24">
        <v>0.23</v>
      </c>
      <c r="BX770" s="23"/>
      <c r="BY770" s="24">
        <v>0.17</v>
      </c>
      <c r="BZ770" s="27">
        <v>0.23</v>
      </c>
      <c r="CA770" s="27">
        <v>0.17</v>
      </c>
      <c r="CB770" s="25"/>
      <c r="CC770" s="25"/>
      <c r="CD770" s="28">
        <v>19.260000000000002</v>
      </c>
      <c r="CE770" s="28">
        <v>0.26</v>
      </c>
      <c r="CF770" s="25"/>
      <c r="CG770" s="28">
        <v>0.2</v>
      </c>
      <c r="CH770" s="28">
        <v>21.1</v>
      </c>
      <c r="CI770" s="28">
        <v>0.5</v>
      </c>
      <c r="CJ770" s="28">
        <v>0.5</v>
      </c>
      <c r="CK770" s="28">
        <v>0</v>
      </c>
      <c r="CL770" s="28">
        <v>0</v>
      </c>
      <c r="CM770" s="28">
        <v>0.4</v>
      </c>
      <c r="CN770" s="25"/>
      <c r="CO770" s="28">
        <v>0</v>
      </c>
      <c r="CP770" s="30" t="s">
        <v>5</v>
      </c>
      <c r="CQ770" s="8">
        <f t="shared" ref="CQ770:CQ833" si="133">(W770*1000000)/S770</f>
        <v>10500.202511138112</v>
      </c>
      <c r="CR770" s="8">
        <f t="shared" ref="CR770:CR833" si="134">IF($R770&lt;14,14,IF($R770&lt;16,16,IF($R770&lt;19,19,IF($R770&lt;20,20,IF($R770&lt;22,22,IF($R770&lt;24,24,IF($R770&lt;26,26,28)))))))</f>
        <v>22</v>
      </c>
      <c r="CS770" s="8">
        <f t="shared" ref="CS770:CS833" si="135">IF(W770&lt;=1.05,1.05,IF(W770&lt;=1.3,1.3,IF(W770&lt;=1.5,1.5,IF(W770&lt;=2,2,IF(W770&lt;=2.5,2.5,IF(W770&lt;=3.8,3.8,IF(W770&lt;=5,5,8)))))))</f>
        <v>2.5</v>
      </c>
      <c r="CT770" s="8">
        <f t="shared" ref="CT770:CT833" si="136">IF($R770&lt;30,30,IF($R770&lt;40,40,IF($R770&lt;50,50,IF($R770&lt;=60,60))))</f>
        <v>30</v>
      </c>
      <c r="CU770" s="8">
        <f t="shared" ref="CU770:CU833" si="137">IF(BP770&lt;200,100,IF(BP770&lt;300,200,IF(BP770&lt;400,300,IF(BP770&lt;500,400,IF(BP770&lt;600,500,IF(BP770&lt;700,600,IF(BP770&lt;800,700,IF(BP770&lt;900,800,900))))))))</f>
        <v>200</v>
      </c>
      <c r="CV770" s="10">
        <f t="shared" ref="CV770:CV833" si="138">($BP770*$S770)</f>
        <v>54120.480000000003</v>
      </c>
      <c r="CW770" s="10">
        <f t="shared" si="130"/>
        <v>54.120480000000001</v>
      </c>
      <c r="CX770" s="8" t="str">
        <f t="shared" ref="CX770:CX833" si="139">IF(AND(BL770="Yes",BM770="Yes"),"Yes","No")</f>
        <v>No</v>
      </c>
      <c r="CY770" s="30" t="s">
        <v>11</v>
      </c>
      <c r="CZ770" s="30" t="s">
        <v>11</v>
      </c>
      <c r="DA770" s="31" t="s">
        <v>11</v>
      </c>
      <c r="DB770" s="31" t="s">
        <v>11</v>
      </c>
      <c r="DC770" s="8" t="str">
        <f t="shared" ref="DC770:DC833" si="140">IF(AF770="Yes","Yes","No")</f>
        <v>No</v>
      </c>
      <c r="DD770" s="8" t="s">
        <v>11</v>
      </c>
      <c r="DE770" s="30" t="s">
        <v>11</v>
      </c>
      <c r="DF770" s="10">
        <f t="shared" si="131"/>
        <v>60.176819999999992</v>
      </c>
      <c r="DG770" s="9">
        <f>IF(S770&lt;Monitors!$H$4,(S770*Monitors!$I$4)+Monitors!$J$4,IF(S770&lt;Monitors!$H$5,(S770*Monitors!$I$5)+Monitors!$J$5,IF(S770&lt;Monitors!$H$6,(S770*Monitors!$I$6)+Monitors!$J$6,IF(S770&lt;Monitors!$H$7,(Monitors!$I$7*S770)+Monitors!$J$7,IF(S770&lt;Monitors!$H$8,(S770*Monitors!$I$8)+Monitors!$J$8,IF(S770&lt;Monitors!$H$9,(S770*Monitors!$I$9)+Monitors!$J$9,IF(S770&lt;Monitors!$H$10,(S770*Monitors!$I$10)+Monitors!$J$10,IF(S770&lt;Monitors!$H$11,(S770*Monitors!$I$11)+Monitors!$J$11,Monitors!$J$12))))))))</f>
        <v>37.875999999999998</v>
      </c>
      <c r="DH770" s="10">
        <f>$DF770-(Monitors!$B$4*'All Data'!$W770)</f>
        <v>47.463199999999993</v>
      </c>
      <c r="DI770" s="10">
        <f>IF($CX770="Yes",DH770-(Monitors!$E$4*(DG770+(Monitors!$B$4*'All Data'!$W770))),'All Data'!DH770)</f>
        <v>47.463199999999993</v>
      </c>
      <c r="DJ770" s="10">
        <f>IF(DD770="Yes",'All Data'!DI770-(DG770*Monitors!$C$4),'All Data'!DI770)</f>
        <v>47.463199999999993</v>
      </c>
      <c r="DK770" s="10">
        <f>IF($DE770="Yes",DJ770-(DG770*Monitors!$D$4),'All Data'!DJ770)</f>
        <v>47.463199999999993</v>
      </c>
      <c r="DL770" s="10">
        <f>IF($CZ770="Yes",DK770-Monitors!$C$7,'All Data'!DK770)</f>
        <v>47.463199999999993</v>
      </c>
      <c r="DM770" s="10">
        <f>IF($DA770="Yes",DL770-Monitors!$D$7,'All Data'!DL770)</f>
        <v>47.463199999999993</v>
      </c>
      <c r="DN770" s="10">
        <f>IF(DB770="Yes",DM770-((DG770+(W770*Monitors!$B$4))*Monitors!$F$4),'All Data'!DM770)</f>
        <v>47.463199999999993</v>
      </c>
      <c r="DO770" s="8" t="str">
        <f t="shared" si="132"/>
        <v>No</v>
      </c>
      <c r="DP770" s="10">
        <v>2.1648192000000002</v>
      </c>
      <c r="DQ770" s="10">
        <v>17.035180799999999</v>
      </c>
      <c r="DR770" s="10">
        <v>17.035180799999999</v>
      </c>
      <c r="DS770" s="9">
        <v>18.804145421971299</v>
      </c>
      <c r="DT770" s="9" t="s">
        <v>23</v>
      </c>
      <c r="DU770" s="14">
        <v>0</v>
      </c>
    </row>
    <row r="771" spans="1:125" ht="18" customHeight="1">
      <c r="A771" s="29">
        <v>770</v>
      </c>
      <c r="B771" s="29">
        <v>35</v>
      </c>
      <c r="C771" s="29">
        <v>721</v>
      </c>
      <c r="D771" s="21">
        <v>41307</v>
      </c>
      <c r="E771" s="21">
        <v>41885</v>
      </c>
      <c r="F771" s="21">
        <v>41429</v>
      </c>
      <c r="G771" s="20" t="s">
        <v>4</v>
      </c>
      <c r="H771" s="20" t="s">
        <v>1220</v>
      </c>
      <c r="I771" s="22">
        <v>6</v>
      </c>
      <c r="J771" s="20" t="s">
        <v>5</v>
      </c>
      <c r="K771" s="20" t="s">
        <v>26</v>
      </c>
      <c r="L771" s="20" t="s">
        <v>27</v>
      </c>
      <c r="M771" s="23" t="s">
        <v>27</v>
      </c>
      <c r="N771" s="23" t="s">
        <v>7</v>
      </c>
      <c r="O771" s="23" t="s">
        <v>26</v>
      </c>
      <c r="P771" s="24">
        <v>10.6</v>
      </c>
      <c r="Q771" s="24">
        <v>18.8</v>
      </c>
      <c r="R771" s="24">
        <v>21.5</v>
      </c>
      <c r="S771" s="24">
        <v>198.38</v>
      </c>
      <c r="T771" s="24">
        <v>1.78</v>
      </c>
      <c r="U771" s="24">
        <v>1080</v>
      </c>
      <c r="V771" s="24">
        <v>1920</v>
      </c>
      <c r="W771" s="24">
        <v>2.0739999999999998</v>
      </c>
      <c r="X771" s="23" t="s">
        <v>47</v>
      </c>
      <c r="Y771" s="23" t="s">
        <v>47</v>
      </c>
      <c r="Z771" s="24">
        <v>9565</v>
      </c>
      <c r="AA771" s="24">
        <v>60</v>
      </c>
      <c r="AB771" s="24">
        <v>170</v>
      </c>
      <c r="AC771" s="24">
        <v>160</v>
      </c>
      <c r="AD771" s="23" t="s">
        <v>28</v>
      </c>
      <c r="AE771" s="23" t="s">
        <v>23</v>
      </c>
      <c r="AF771" s="23" t="s">
        <v>11</v>
      </c>
      <c r="AG771" s="23"/>
      <c r="AH771" s="23"/>
      <c r="AI771" s="23" t="s">
        <v>12</v>
      </c>
      <c r="AJ771" s="23" t="s">
        <v>11</v>
      </c>
      <c r="AK771" s="23" t="s">
        <v>23</v>
      </c>
      <c r="AL771" s="23" t="s">
        <v>51</v>
      </c>
      <c r="AM771" s="23" t="s">
        <v>26</v>
      </c>
      <c r="AN771" s="23" t="s">
        <v>14</v>
      </c>
      <c r="AO771" s="23" t="s">
        <v>26</v>
      </c>
      <c r="AP771" s="23" t="s">
        <v>36</v>
      </c>
      <c r="AQ771" s="23" t="s">
        <v>26</v>
      </c>
      <c r="AR771" s="23"/>
      <c r="AS771" s="23" t="s">
        <v>51</v>
      </c>
      <c r="AT771" s="23" t="s">
        <v>26</v>
      </c>
      <c r="AU771" s="23" t="s">
        <v>14</v>
      </c>
      <c r="AV771" s="25" t="s">
        <v>26</v>
      </c>
      <c r="AW771" s="25" t="s">
        <v>26</v>
      </c>
      <c r="AX771" s="26">
        <v>21.5</v>
      </c>
      <c r="AY771" s="26">
        <v>198.38</v>
      </c>
      <c r="AZ771" s="25" t="s">
        <v>14</v>
      </c>
      <c r="BA771" s="25" t="s">
        <v>14</v>
      </c>
      <c r="BB771" s="23" t="s">
        <v>26</v>
      </c>
      <c r="BC771" s="23" t="s">
        <v>15</v>
      </c>
      <c r="BD771" s="23" t="s">
        <v>26</v>
      </c>
      <c r="BE771" s="23" t="s">
        <v>11</v>
      </c>
      <c r="BF771" s="23" t="s">
        <v>55</v>
      </c>
      <c r="BG771" s="23" t="s">
        <v>11</v>
      </c>
      <c r="BH771" s="23" t="s">
        <v>17</v>
      </c>
      <c r="BI771" s="23" t="s">
        <v>26</v>
      </c>
      <c r="BJ771" s="23"/>
      <c r="BK771" s="23" t="s">
        <v>11</v>
      </c>
      <c r="BL771" s="23" t="s">
        <v>11</v>
      </c>
      <c r="BM771" s="23" t="s">
        <v>11</v>
      </c>
      <c r="BN771" s="23"/>
      <c r="BO771" s="24">
        <v>13.5</v>
      </c>
      <c r="BP771" s="24">
        <v>307</v>
      </c>
      <c r="BQ771" s="24">
        <v>300</v>
      </c>
      <c r="BR771" s="24">
        <v>236</v>
      </c>
      <c r="BS771" s="24">
        <v>200</v>
      </c>
      <c r="BT771" s="23"/>
      <c r="BU771" s="23"/>
      <c r="BV771" s="24">
        <v>19.2</v>
      </c>
      <c r="BW771" s="24">
        <v>0.27</v>
      </c>
      <c r="BX771" s="23"/>
      <c r="BY771" s="24">
        <v>0.23</v>
      </c>
      <c r="BZ771" s="27">
        <v>0.27</v>
      </c>
      <c r="CA771" s="27">
        <v>0.23</v>
      </c>
      <c r="CB771" s="25"/>
      <c r="CC771" s="25"/>
      <c r="CD771" s="28">
        <v>19.14</v>
      </c>
      <c r="CE771" s="28">
        <v>0.3</v>
      </c>
      <c r="CF771" s="25"/>
      <c r="CG771" s="28">
        <v>0.25</v>
      </c>
      <c r="CH771" s="28">
        <v>21.09</v>
      </c>
      <c r="CI771" s="28">
        <v>0.5</v>
      </c>
      <c r="CJ771" s="28">
        <v>0.5</v>
      </c>
      <c r="CK771" s="28">
        <v>0</v>
      </c>
      <c r="CL771" s="28">
        <v>0</v>
      </c>
      <c r="CM771" s="28">
        <v>0.53</v>
      </c>
      <c r="CN771" s="25"/>
      <c r="CO771" s="28">
        <v>0</v>
      </c>
      <c r="CP771" s="30" t="s">
        <v>5</v>
      </c>
      <c r="CQ771" s="8">
        <f t="shared" si="133"/>
        <v>10454.682931747151</v>
      </c>
      <c r="CR771" s="8">
        <f t="shared" si="134"/>
        <v>22</v>
      </c>
      <c r="CS771" s="8">
        <f t="shared" si="135"/>
        <v>2.5</v>
      </c>
      <c r="CT771" s="8">
        <f t="shared" si="136"/>
        <v>30</v>
      </c>
      <c r="CU771" s="8">
        <f t="shared" si="137"/>
        <v>300</v>
      </c>
      <c r="CV771" s="10">
        <f t="shared" si="138"/>
        <v>60902.659999999996</v>
      </c>
      <c r="CW771" s="10">
        <f t="shared" ref="CW771:CW834" si="141">CV771/1000</f>
        <v>60.902659999999997</v>
      </c>
      <c r="CX771" s="8" t="str">
        <f t="shared" si="139"/>
        <v>No</v>
      </c>
      <c r="CY771" s="30" t="s">
        <v>11</v>
      </c>
      <c r="CZ771" s="30" t="s">
        <v>11</v>
      </c>
      <c r="DA771" s="31" t="s">
        <v>11</v>
      </c>
      <c r="DB771" s="31" t="s">
        <v>11</v>
      </c>
      <c r="DC771" s="8" t="str">
        <f t="shared" si="140"/>
        <v>No</v>
      </c>
      <c r="DD771" s="8" t="s">
        <v>11</v>
      </c>
      <c r="DE771" s="30" t="s">
        <v>11</v>
      </c>
      <c r="DF771" s="10">
        <f t="shared" ref="DF771:DF834" si="142">((BV771*0.35)+(BW771*0.65))*(365*24)/1000</f>
        <v>60.404580000000003</v>
      </c>
      <c r="DG771" s="9">
        <f>IF(S771&lt;Monitors!$H$4,(S771*Monitors!$I$4)+Monitors!$J$4,IF(S771&lt;Monitors!$H$5,(S771*Monitors!$I$5)+Monitors!$J$5,IF(S771&lt;Monitors!$H$6,(S771*Monitors!$I$6)+Monitors!$J$6,IF(S771&lt;Monitors!$H$7,(Monitors!$I$7*S771)+Monitors!$J$7,IF(S771&lt;Monitors!$H$8,(S771*Monitors!$I$8)+Monitors!$J$8,IF(S771&lt;Monitors!$H$9,(S771*Monitors!$I$9)+Monitors!$J$9,IF(S771&lt;Monitors!$H$10,(S771*Monitors!$I$10)+Monitors!$J$10,IF(S771&lt;Monitors!$H$11,(S771*Monitors!$I$11)+Monitors!$J$11,Monitors!$J$12))))))))</f>
        <v>37.918999999999997</v>
      </c>
      <c r="DH771" s="10">
        <f>$DF771-(Monitors!$B$4*'All Data'!$W771)</f>
        <v>47.690960000000004</v>
      </c>
      <c r="DI771" s="10">
        <f>IF($CX771="Yes",DH771-(Monitors!$E$4*(DG771+(Monitors!$B$4*'All Data'!$W771))),'All Data'!DH771)</f>
        <v>47.690960000000004</v>
      </c>
      <c r="DJ771" s="10">
        <f>IF(DD771="Yes",'All Data'!DI771-(DG771*Monitors!$C$4),'All Data'!DI771)</f>
        <v>47.690960000000004</v>
      </c>
      <c r="DK771" s="10">
        <f>IF($DE771="Yes",DJ771-(DG771*Monitors!$D$4),'All Data'!DJ771)</f>
        <v>47.690960000000004</v>
      </c>
      <c r="DL771" s="10">
        <f>IF($CZ771="Yes",DK771-Monitors!$C$7,'All Data'!DK771)</f>
        <v>47.690960000000004</v>
      </c>
      <c r="DM771" s="10">
        <f>IF($DA771="Yes",DL771-Monitors!$D$7,'All Data'!DL771)</f>
        <v>47.690960000000004</v>
      </c>
      <c r="DN771" s="10">
        <f>IF(DB771="Yes",DM771-((DG771+(W771*Monitors!$B$4))*Monitors!$F$4),'All Data'!DM771)</f>
        <v>47.690960000000004</v>
      </c>
      <c r="DO771" s="8" t="str">
        <f t="shared" ref="DO771:DO834" si="143">IF(DN771&lt;=DG771,"Yes","No")</f>
        <v>No</v>
      </c>
      <c r="DP771" s="10">
        <v>2.4361063999999999</v>
      </c>
      <c r="DQ771" s="10">
        <v>16.763893599999999</v>
      </c>
      <c r="DR771" s="10">
        <v>16.763893599999999</v>
      </c>
      <c r="DS771" s="9">
        <v>18.885063562375308</v>
      </c>
      <c r="DT771" s="9" t="s">
        <v>23</v>
      </c>
      <c r="DU771" s="14">
        <v>0</v>
      </c>
    </row>
    <row r="772" spans="1:125" ht="18" customHeight="1">
      <c r="A772" s="29">
        <v>771</v>
      </c>
      <c r="B772" s="29">
        <v>4</v>
      </c>
      <c r="C772" s="29">
        <v>1094</v>
      </c>
      <c r="D772" s="21">
        <v>41294</v>
      </c>
      <c r="E772" s="21">
        <v>41304</v>
      </c>
      <c r="F772" s="21">
        <v>41309</v>
      </c>
      <c r="G772" s="20" t="s">
        <v>4</v>
      </c>
      <c r="H772" s="20" t="s">
        <v>26</v>
      </c>
      <c r="I772" s="22">
        <v>6</v>
      </c>
      <c r="J772" s="20" t="s">
        <v>5</v>
      </c>
      <c r="K772" s="20" t="s">
        <v>26</v>
      </c>
      <c r="L772" s="20" t="s">
        <v>27</v>
      </c>
      <c r="M772" s="23" t="s">
        <v>27</v>
      </c>
      <c r="N772" s="23" t="s">
        <v>7</v>
      </c>
      <c r="O772" s="23" t="s">
        <v>26</v>
      </c>
      <c r="P772" s="24">
        <v>11.3</v>
      </c>
      <c r="Q772" s="24">
        <v>20</v>
      </c>
      <c r="R772" s="24">
        <v>23</v>
      </c>
      <c r="S772" s="24">
        <v>226</v>
      </c>
      <c r="T772" s="24">
        <v>1.78</v>
      </c>
      <c r="U772" s="24">
        <v>1080</v>
      </c>
      <c r="V772" s="24">
        <v>1920</v>
      </c>
      <c r="W772" s="24">
        <v>2.0739999999999998</v>
      </c>
      <c r="X772" s="23" t="s">
        <v>47</v>
      </c>
      <c r="Y772" s="23" t="s">
        <v>47</v>
      </c>
      <c r="Z772" s="24">
        <v>9177</v>
      </c>
      <c r="AA772" s="24">
        <v>60</v>
      </c>
      <c r="AB772" s="24">
        <v>178</v>
      </c>
      <c r="AC772" s="24">
        <v>178</v>
      </c>
      <c r="AD772" s="23" t="s">
        <v>28</v>
      </c>
      <c r="AE772" s="23" t="s">
        <v>23</v>
      </c>
      <c r="AF772" s="23" t="s">
        <v>11</v>
      </c>
      <c r="AG772" s="23" t="s">
        <v>26</v>
      </c>
      <c r="AH772" s="23" t="s">
        <v>26</v>
      </c>
      <c r="AI772" s="23" t="s">
        <v>12</v>
      </c>
      <c r="AJ772" s="23" t="s">
        <v>23</v>
      </c>
      <c r="AK772" s="23" t="s">
        <v>23</v>
      </c>
      <c r="AL772" s="23" t="s">
        <v>129</v>
      </c>
      <c r="AM772" s="23" t="s">
        <v>26</v>
      </c>
      <c r="AN772" s="23" t="s">
        <v>14</v>
      </c>
      <c r="AO772" s="23" t="s">
        <v>26</v>
      </c>
      <c r="AP772" s="23" t="s">
        <v>36</v>
      </c>
      <c r="AQ772" s="23" t="s">
        <v>26</v>
      </c>
      <c r="AR772" s="23"/>
      <c r="AS772" s="23" t="s">
        <v>129</v>
      </c>
      <c r="AT772" s="23" t="s">
        <v>26</v>
      </c>
      <c r="AU772" s="23" t="s">
        <v>14</v>
      </c>
      <c r="AV772" s="25" t="s">
        <v>26</v>
      </c>
      <c r="AW772" s="25" t="s">
        <v>26</v>
      </c>
      <c r="AX772" s="26">
        <v>23</v>
      </c>
      <c r="AY772" s="26">
        <v>226</v>
      </c>
      <c r="AZ772" s="25" t="s">
        <v>14</v>
      </c>
      <c r="BA772" s="25" t="s">
        <v>14</v>
      </c>
      <c r="BB772" s="23" t="s">
        <v>26</v>
      </c>
      <c r="BC772" s="23" t="s">
        <v>15</v>
      </c>
      <c r="BD772" s="23" t="s">
        <v>26</v>
      </c>
      <c r="BE772" s="23" t="s">
        <v>11</v>
      </c>
      <c r="BF772" s="23" t="s">
        <v>420</v>
      </c>
      <c r="BG772" s="23" t="s">
        <v>11</v>
      </c>
      <c r="BH772" s="23" t="s">
        <v>17</v>
      </c>
      <c r="BI772" s="23" t="s">
        <v>26</v>
      </c>
      <c r="BJ772" s="23"/>
      <c r="BK772" s="23" t="s">
        <v>11</v>
      </c>
      <c r="BL772" s="23" t="s">
        <v>11</v>
      </c>
      <c r="BM772" s="23" t="s">
        <v>11</v>
      </c>
      <c r="BN772" s="23"/>
      <c r="BO772" s="24">
        <v>0.2</v>
      </c>
      <c r="BP772" s="24">
        <v>327</v>
      </c>
      <c r="BQ772" s="24">
        <v>250</v>
      </c>
      <c r="BR772" s="24">
        <v>213</v>
      </c>
      <c r="BS772" s="24">
        <v>200</v>
      </c>
      <c r="BT772" s="23"/>
      <c r="BU772" s="23"/>
      <c r="BV772" s="24">
        <v>19.2</v>
      </c>
      <c r="BW772" s="24">
        <v>0.34</v>
      </c>
      <c r="BX772" s="23"/>
      <c r="BY772" s="24">
        <v>0.27</v>
      </c>
      <c r="BZ772" s="27">
        <v>0.34</v>
      </c>
      <c r="CA772" s="27">
        <v>0.27</v>
      </c>
      <c r="CB772" s="25"/>
      <c r="CC772" s="25"/>
      <c r="CD772" s="28">
        <v>19.29</v>
      </c>
      <c r="CE772" s="28">
        <v>0.35</v>
      </c>
      <c r="CF772" s="25"/>
      <c r="CG772" s="28">
        <v>0.27</v>
      </c>
      <c r="CH772" s="28">
        <v>21.98</v>
      </c>
      <c r="CI772" s="28">
        <v>0.5</v>
      </c>
      <c r="CJ772" s="28">
        <v>0.5</v>
      </c>
      <c r="CK772" s="28">
        <v>0</v>
      </c>
      <c r="CL772" s="28">
        <v>0</v>
      </c>
      <c r="CM772" s="28">
        <v>0.4</v>
      </c>
      <c r="CN772" s="25"/>
      <c r="CO772" s="28">
        <v>0</v>
      </c>
      <c r="CP772" s="30" t="s">
        <v>5</v>
      </c>
      <c r="CQ772" s="8">
        <f t="shared" si="133"/>
        <v>9176.9911504424763</v>
      </c>
      <c r="CR772" s="8">
        <f t="shared" si="134"/>
        <v>24</v>
      </c>
      <c r="CS772" s="8">
        <f t="shared" si="135"/>
        <v>2.5</v>
      </c>
      <c r="CT772" s="8">
        <f t="shared" si="136"/>
        <v>30</v>
      </c>
      <c r="CU772" s="8">
        <f t="shared" si="137"/>
        <v>300</v>
      </c>
      <c r="CV772" s="10">
        <f t="shared" si="138"/>
        <v>73902</v>
      </c>
      <c r="CW772" s="10">
        <f t="shared" si="141"/>
        <v>73.902000000000001</v>
      </c>
      <c r="CX772" s="8" t="str">
        <f t="shared" si="139"/>
        <v>No</v>
      </c>
      <c r="CY772" s="30" t="s">
        <v>11</v>
      </c>
      <c r="CZ772" s="30" t="s">
        <v>11</v>
      </c>
      <c r="DA772" s="31" t="s">
        <v>11</v>
      </c>
      <c r="DB772" s="31" t="s">
        <v>11</v>
      </c>
      <c r="DC772" s="8" t="str">
        <f t="shared" si="140"/>
        <v>No</v>
      </c>
      <c r="DD772" s="8" t="s">
        <v>11</v>
      </c>
      <c r="DE772" s="30" t="s">
        <v>11</v>
      </c>
      <c r="DF772" s="10">
        <f t="shared" si="142"/>
        <v>60.803159999999998</v>
      </c>
      <c r="DG772" s="9">
        <f>IF(S772&lt;Monitors!$H$4,(S772*Monitors!$I$4)+Monitors!$J$4,IF(S772&lt;Monitors!$H$5,(S772*Monitors!$I$5)+Monitors!$J$5,IF(S772&lt;Monitors!$H$6,(S772*Monitors!$I$6)+Monitors!$J$6,IF(S772&lt;Monitors!$H$7,(Monitors!$I$7*S772)+Monitors!$J$7,IF(S772&lt;Monitors!$H$8,(S772*Monitors!$I$8)+Monitors!$J$8,IF(S772&lt;Monitors!$H$9,(S772*Monitors!$I$9)+Monitors!$J$9,IF(S772&lt;Monitors!$H$10,(S772*Monitors!$I$10)+Monitors!$J$10,IF(S772&lt;Monitors!$H$11,(S772*Monitors!$I$11)+Monitors!$J$11,Monitors!$J$12))))))))</f>
        <v>38.866666666666667</v>
      </c>
      <c r="DH772" s="10">
        <f>$DF772-(Monitors!$B$4*'All Data'!$W772)</f>
        <v>48.08954</v>
      </c>
      <c r="DI772" s="10">
        <f>IF($CX772="Yes",DH772-(Monitors!$E$4*(DG772+(Monitors!$B$4*'All Data'!$W772))),'All Data'!DH772)</f>
        <v>48.08954</v>
      </c>
      <c r="DJ772" s="10">
        <f>IF(DD772="Yes",'All Data'!DI772-(DG772*Monitors!$C$4),'All Data'!DI772)</f>
        <v>48.08954</v>
      </c>
      <c r="DK772" s="10">
        <f>IF($DE772="Yes",DJ772-(DG772*Monitors!$D$4),'All Data'!DJ772)</f>
        <v>48.08954</v>
      </c>
      <c r="DL772" s="10">
        <f>IF($CZ772="Yes",DK772-Monitors!$C$7,'All Data'!DK772)</f>
        <v>48.08954</v>
      </c>
      <c r="DM772" s="10">
        <f>IF($DA772="Yes",DL772-Monitors!$D$7,'All Data'!DL772)</f>
        <v>48.08954</v>
      </c>
      <c r="DN772" s="10">
        <f>IF(DB772="Yes",DM772-((DG772+(W772*Monitors!$B$4))*Monitors!$F$4),'All Data'!DM772)</f>
        <v>48.08954</v>
      </c>
      <c r="DO772" s="8" t="str">
        <f t="shared" si="143"/>
        <v>No</v>
      </c>
      <c r="DP772" s="10">
        <v>2.95608</v>
      </c>
      <c r="DQ772" s="10">
        <v>16.243919999999999</v>
      </c>
      <c r="DR772" s="10">
        <v>16.243919999999999</v>
      </c>
      <c r="DS772" s="9">
        <v>21.47703682392364</v>
      </c>
      <c r="DT772" s="9" t="s">
        <v>23</v>
      </c>
      <c r="DU772" s="14">
        <v>0</v>
      </c>
    </row>
    <row r="773" spans="1:125" ht="18" customHeight="1">
      <c r="A773" s="29">
        <v>772</v>
      </c>
      <c r="B773" s="29">
        <v>21</v>
      </c>
      <c r="C773" s="29">
        <v>242</v>
      </c>
      <c r="D773" s="21">
        <v>41278</v>
      </c>
      <c r="E773" s="21">
        <v>41337</v>
      </c>
      <c r="F773" s="21">
        <v>41340</v>
      </c>
      <c r="G773" s="20" t="s">
        <v>4</v>
      </c>
      <c r="H773" s="20" t="s">
        <v>26</v>
      </c>
      <c r="I773" s="22">
        <v>6</v>
      </c>
      <c r="J773" s="20" t="s">
        <v>5</v>
      </c>
      <c r="K773" s="20" t="s">
        <v>26</v>
      </c>
      <c r="L773" s="20" t="s">
        <v>27</v>
      </c>
      <c r="M773" s="23" t="s">
        <v>27</v>
      </c>
      <c r="N773" s="23" t="s">
        <v>7</v>
      </c>
      <c r="O773" s="23" t="s">
        <v>26</v>
      </c>
      <c r="P773" s="24">
        <v>11.8</v>
      </c>
      <c r="Q773" s="24">
        <v>20.9</v>
      </c>
      <c r="R773" s="24">
        <v>24</v>
      </c>
      <c r="S773" s="24">
        <v>246.85</v>
      </c>
      <c r="T773" s="24">
        <v>1.78</v>
      </c>
      <c r="U773" s="24">
        <v>1080</v>
      </c>
      <c r="V773" s="24">
        <v>1920</v>
      </c>
      <c r="W773" s="24">
        <v>2.0739999999999998</v>
      </c>
      <c r="X773" s="23" t="s">
        <v>47</v>
      </c>
      <c r="Y773" s="23" t="s">
        <v>47</v>
      </c>
      <c r="Z773" s="24">
        <v>8408</v>
      </c>
      <c r="AA773" s="24">
        <v>60</v>
      </c>
      <c r="AB773" s="24">
        <v>160</v>
      </c>
      <c r="AC773" s="24">
        <v>160</v>
      </c>
      <c r="AD773" s="23" t="s">
        <v>300</v>
      </c>
      <c r="AE773" s="23" t="s">
        <v>23</v>
      </c>
      <c r="AF773" s="23" t="s">
        <v>11</v>
      </c>
      <c r="AG773" s="23"/>
      <c r="AH773" s="23"/>
      <c r="AI773" s="23" t="s">
        <v>12</v>
      </c>
      <c r="AJ773" s="23" t="s">
        <v>23</v>
      </c>
      <c r="AK773" s="23" t="s">
        <v>23</v>
      </c>
      <c r="AL773" s="23" t="s">
        <v>129</v>
      </c>
      <c r="AM773" s="23" t="s">
        <v>26</v>
      </c>
      <c r="AN773" s="23" t="s">
        <v>14</v>
      </c>
      <c r="AO773" s="23" t="s">
        <v>26</v>
      </c>
      <c r="AP773" s="23" t="s">
        <v>14</v>
      </c>
      <c r="AQ773" s="23" t="s">
        <v>26</v>
      </c>
      <c r="AR773" s="23"/>
      <c r="AS773" s="23" t="s">
        <v>129</v>
      </c>
      <c r="AT773" s="23" t="s">
        <v>26</v>
      </c>
      <c r="AU773" s="23" t="s">
        <v>14</v>
      </c>
      <c r="AV773" s="25" t="s">
        <v>26</v>
      </c>
      <c r="AW773" s="25" t="s">
        <v>26</v>
      </c>
      <c r="AX773" s="26">
        <v>24</v>
      </c>
      <c r="AY773" s="26">
        <v>246.85</v>
      </c>
      <c r="AZ773" s="25" t="s">
        <v>14</v>
      </c>
      <c r="BA773" s="25" t="s">
        <v>14</v>
      </c>
      <c r="BB773" s="23" t="s">
        <v>26</v>
      </c>
      <c r="BC773" s="23" t="s">
        <v>15</v>
      </c>
      <c r="BD773" s="23" t="s">
        <v>26</v>
      </c>
      <c r="BE773" s="23" t="s">
        <v>11</v>
      </c>
      <c r="BF773" s="23" t="s">
        <v>729</v>
      </c>
      <c r="BG773" s="23" t="s">
        <v>11</v>
      </c>
      <c r="BH773" s="23" t="s">
        <v>17</v>
      </c>
      <c r="BI773" s="23" t="s">
        <v>26</v>
      </c>
      <c r="BJ773" s="23"/>
      <c r="BK773" s="23" t="s">
        <v>11</v>
      </c>
      <c r="BL773" s="23" t="s">
        <v>11</v>
      </c>
      <c r="BM773" s="23" t="s">
        <v>11</v>
      </c>
      <c r="BN773" s="23"/>
      <c r="BO773" s="24">
        <v>0</v>
      </c>
      <c r="BP773" s="24">
        <v>275</v>
      </c>
      <c r="BQ773" s="24">
        <v>236</v>
      </c>
      <c r="BR773" s="24">
        <v>275</v>
      </c>
      <c r="BS773" s="24">
        <v>200</v>
      </c>
      <c r="BT773" s="23"/>
      <c r="BU773" s="23"/>
      <c r="BV773" s="24">
        <v>19.22</v>
      </c>
      <c r="BW773" s="24">
        <v>0.19</v>
      </c>
      <c r="BX773" s="23"/>
      <c r="BY773" s="24">
        <v>0.17</v>
      </c>
      <c r="BZ773" s="27">
        <v>0.19</v>
      </c>
      <c r="CA773" s="27">
        <v>0.17</v>
      </c>
      <c r="CB773" s="25"/>
      <c r="CC773" s="25"/>
      <c r="CD773" s="28">
        <v>19.23</v>
      </c>
      <c r="CE773" s="28">
        <v>0.2</v>
      </c>
      <c r="CF773" s="25"/>
      <c r="CG773" s="28">
        <v>0.18</v>
      </c>
      <c r="CH773" s="28">
        <v>23.24</v>
      </c>
      <c r="CI773" s="28">
        <v>0.5</v>
      </c>
      <c r="CJ773" s="28">
        <v>0.5</v>
      </c>
      <c r="CK773" s="28">
        <v>0</v>
      </c>
      <c r="CL773" s="28">
        <v>0</v>
      </c>
      <c r="CM773" s="28">
        <v>0.4</v>
      </c>
      <c r="CN773" s="25"/>
      <c r="CO773" s="28">
        <v>0</v>
      </c>
      <c r="CP773" s="30" t="s">
        <v>5</v>
      </c>
      <c r="CQ773" s="8">
        <f t="shared" si="133"/>
        <v>8401.8634798460589</v>
      </c>
      <c r="CR773" s="8">
        <f t="shared" si="134"/>
        <v>26</v>
      </c>
      <c r="CS773" s="8">
        <f t="shared" si="135"/>
        <v>2.5</v>
      </c>
      <c r="CT773" s="8">
        <f t="shared" si="136"/>
        <v>30</v>
      </c>
      <c r="CU773" s="8">
        <f t="shared" si="137"/>
        <v>200</v>
      </c>
      <c r="CV773" s="10">
        <f t="shared" si="138"/>
        <v>67883.75</v>
      </c>
      <c r="CW773" s="10">
        <f t="shared" si="141"/>
        <v>67.883750000000006</v>
      </c>
      <c r="CX773" s="8" t="str">
        <f t="shared" si="139"/>
        <v>No</v>
      </c>
      <c r="CY773" s="30" t="s">
        <v>11</v>
      </c>
      <c r="CZ773" s="30" t="s">
        <v>11</v>
      </c>
      <c r="DA773" s="31" t="s">
        <v>11</v>
      </c>
      <c r="DB773" s="31" t="s">
        <v>11</v>
      </c>
      <c r="DC773" s="8" t="str">
        <f t="shared" si="140"/>
        <v>No</v>
      </c>
      <c r="DD773" s="8" t="s">
        <v>11</v>
      </c>
      <c r="DE773" s="30" t="s">
        <v>11</v>
      </c>
      <c r="DF773" s="10">
        <f t="shared" si="142"/>
        <v>60.010379999999998</v>
      </c>
      <c r="DG773" s="9">
        <f>IF(S773&lt;Monitors!$H$4,(S773*Monitors!$I$4)+Monitors!$J$4,IF(S773&lt;Monitors!$H$5,(S773*Monitors!$I$5)+Monitors!$J$5,IF(S773&lt;Monitors!$H$6,(S773*Monitors!$I$6)+Monitors!$J$6,IF(S773&lt;Monitors!$H$7,(Monitors!$I$7*S773)+Monitors!$J$7,IF(S773&lt;Monitors!$H$8,(S773*Monitors!$I$8)+Monitors!$J$8,IF(S773&lt;Monitors!$H$9,(S773*Monitors!$I$9)+Monitors!$J$9,IF(S773&lt;Monitors!$H$10,(S773*Monitors!$I$10)+Monitors!$J$10,IF(S773&lt;Monitors!$H$11,(S773*Monitors!$I$11)+Monitors!$J$11,Monitors!$J$12))))))))</f>
        <v>42.370000000000005</v>
      </c>
      <c r="DH773" s="10">
        <f>$DF773-(Monitors!$B$4*'All Data'!$W773)</f>
        <v>47.296759999999999</v>
      </c>
      <c r="DI773" s="10">
        <f>IF($CX773="Yes",DH773-(Monitors!$E$4*(DG773+(Monitors!$B$4*'All Data'!$W773))),'All Data'!DH773)</f>
        <v>47.296759999999999</v>
      </c>
      <c r="DJ773" s="10">
        <f>IF(DD773="Yes",'All Data'!DI773-(DG773*Monitors!$C$4),'All Data'!DI773)</f>
        <v>47.296759999999999</v>
      </c>
      <c r="DK773" s="10">
        <f>IF($DE773="Yes",DJ773-(DG773*Monitors!$D$4),'All Data'!DJ773)</f>
        <v>47.296759999999999</v>
      </c>
      <c r="DL773" s="10">
        <f>IF($CZ773="Yes",DK773-Monitors!$C$7,'All Data'!DK773)</f>
        <v>47.296759999999999</v>
      </c>
      <c r="DM773" s="10">
        <f>IF($DA773="Yes",DL773-Monitors!$D$7,'All Data'!DL773)</f>
        <v>47.296759999999999</v>
      </c>
      <c r="DN773" s="10">
        <f>IF(DB773="Yes",DM773-((DG773+(W773*Monitors!$B$4))*Monitors!$F$4),'All Data'!DM773)</f>
        <v>47.296759999999999</v>
      </c>
      <c r="DO773" s="8" t="str">
        <f t="shared" si="143"/>
        <v>No</v>
      </c>
      <c r="DP773" s="10">
        <v>2.7153500000000004</v>
      </c>
      <c r="DQ773" s="10">
        <v>16.504649999999998</v>
      </c>
      <c r="DR773" s="10">
        <v>16.504649999999998</v>
      </c>
      <c r="DS773" s="9">
        <v>23.423976928986207</v>
      </c>
      <c r="DT773" s="9" t="s">
        <v>23</v>
      </c>
      <c r="DU773" s="14">
        <v>0</v>
      </c>
    </row>
    <row r="774" spans="1:125" ht="18" customHeight="1">
      <c r="A774" s="29">
        <v>773</v>
      </c>
      <c r="B774" s="29">
        <v>21</v>
      </c>
      <c r="C774" s="29">
        <v>244</v>
      </c>
      <c r="D774" s="21">
        <v>41278</v>
      </c>
      <c r="E774" s="21">
        <v>41337</v>
      </c>
      <c r="F774" s="21">
        <v>41577</v>
      </c>
      <c r="G774" s="20" t="s">
        <v>182</v>
      </c>
      <c r="H774" s="20" t="s">
        <v>26</v>
      </c>
      <c r="I774" s="22">
        <v>6</v>
      </c>
      <c r="J774" s="20" t="s">
        <v>5</v>
      </c>
      <c r="K774" s="20" t="s">
        <v>26</v>
      </c>
      <c r="L774" s="20" t="s">
        <v>27</v>
      </c>
      <c r="M774" s="23" t="s">
        <v>27</v>
      </c>
      <c r="N774" s="23" t="s">
        <v>7</v>
      </c>
      <c r="O774" s="23" t="s">
        <v>26</v>
      </c>
      <c r="P774" s="24">
        <v>11.8</v>
      </c>
      <c r="Q774" s="24">
        <v>20.9</v>
      </c>
      <c r="R774" s="24">
        <v>24</v>
      </c>
      <c r="S774" s="24">
        <v>246.85</v>
      </c>
      <c r="T774" s="24">
        <v>1.78</v>
      </c>
      <c r="U774" s="24">
        <v>1080</v>
      </c>
      <c r="V774" s="24">
        <v>1920</v>
      </c>
      <c r="W774" s="24">
        <v>2.0739999999999998</v>
      </c>
      <c r="X774" s="23" t="s">
        <v>47</v>
      </c>
      <c r="Y774" s="23" t="s">
        <v>47</v>
      </c>
      <c r="Z774" s="24">
        <v>8408</v>
      </c>
      <c r="AA774" s="24">
        <v>60</v>
      </c>
      <c r="AB774" s="24">
        <v>160</v>
      </c>
      <c r="AC774" s="24">
        <v>160</v>
      </c>
      <c r="AD774" s="23" t="s">
        <v>300</v>
      </c>
      <c r="AE774" s="23" t="s">
        <v>23</v>
      </c>
      <c r="AF774" s="23" t="s">
        <v>11</v>
      </c>
      <c r="AG774" s="23"/>
      <c r="AH774" s="23"/>
      <c r="AI774" s="23" t="s">
        <v>12</v>
      </c>
      <c r="AJ774" s="23" t="s">
        <v>23</v>
      </c>
      <c r="AK774" s="23" t="s">
        <v>23</v>
      </c>
      <c r="AL774" s="23" t="s">
        <v>129</v>
      </c>
      <c r="AM774" s="23" t="s">
        <v>26</v>
      </c>
      <c r="AN774" s="23" t="s">
        <v>14</v>
      </c>
      <c r="AO774" s="23" t="s">
        <v>26</v>
      </c>
      <c r="AP774" s="23" t="s">
        <v>14</v>
      </c>
      <c r="AQ774" s="23" t="s">
        <v>26</v>
      </c>
      <c r="AR774" s="23"/>
      <c r="AS774" s="23" t="s">
        <v>129</v>
      </c>
      <c r="AT774" s="23" t="s">
        <v>26</v>
      </c>
      <c r="AU774" s="23" t="s">
        <v>14</v>
      </c>
      <c r="AV774" s="25" t="s">
        <v>26</v>
      </c>
      <c r="AW774" s="25" t="s">
        <v>26</v>
      </c>
      <c r="AX774" s="26">
        <v>24</v>
      </c>
      <c r="AY774" s="26">
        <v>246.85</v>
      </c>
      <c r="AZ774" s="25" t="s">
        <v>14</v>
      </c>
      <c r="BA774" s="25" t="s">
        <v>14</v>
      </c>
      <c r="BB774" s="23" t="s">
        <v>26</v>
      </c>
      <c r="BC774" s="23" t="s">
        <v>15</v>
      </c>
      <c r="BD774" s="23" t="s">
        <v>26</v>
      </c>
      <c r="BE774" s="23" t="s">
        <v>11</v>
      </c>
      <c r="BF774" s="23" t="s">
        <v>729</v>
      </c>
      <c r="BG774" s="23" t="s">
        <v>11</v>
      </c>
      <c r="BH774" s="23" t="s">
        <v>17</v>
      </c>
      <c r="BI774" s="23" t="s">
        <v>26</v>
      </c>
      <c r="BJ774" s="23"/>
      <c r="BK774" s="23" t="s">
        <v>11</v>
      </c>
      <c r="BL774" s="23" t="s">
        <v>11</v>
      </c>
      <c r="BM774" s="23" t="s">
        <v>11</v>
      </c>
      <c r="BN774" s="23"/>
      <c r="BO774" s="24">
        <v>0</v>
      </c>
      <c r="BP774" s="24">
        <v>275</v>
      </c>
      <c r="BQ774" s="24">
        <v>236</v>
      </c>
      <c r="BR774" s="24">
        <v>275</v>
      </c>
      <c r="BS774" s="24">
        <v>200</v>
      </c>
      <c r="BT774" s="23"/>
      <c r="BU774" s="23"/>
      <c r="BV774" s="24">
        <v>19.22</v>
      </c>
      <c r="BW774" s="24">
        <v>0.19</v>
      </c>
      <c r="BX774" s="23"/>
      <c r="BY774" s="24">
        <v>0.17</v>
      </c>
      <c r="BZ774" s="27">
        <v>0.19</v>
      </c>
      <c r="CA774" s="27">
        <v>0.17</v>
      </c>
      <c r="CB774" s="25"/>
      <c r="CC774" s="25"/>
      <c r="CD774" s="28">
        <v>19.23</v>
      </c>
      <c r="CE774" s="28">
        <v>0.2</v>
      </c>
      <c r="CF774" s="25"/>
      <c r="CG774" s="28">
        <v>0.18</v>
      </c>
      <c r="CH774" s="28">
        <v>23.24</v>
      </c>
      <c r="CI774" s="28">
        <v>0.5</v>
      </c>
      <c r="CJ774" s="28">
        <v>0.5</v>
      </c>
      <c r="CK774" s="28">
        <v>0</v>
      </c>
      <c r="CL774" s="28">
        <v>0</v>
      </c>
      <c r="CM774" s="28">
        <v>0.4</v>
      </c>
      <c r="CN774" s="25"/>
      <c r="CO774" s="28">
        <v>0</v>
      </c>
      <c r="CP774" s="30" t="s">
        <v>5</v>
      </c>
      <c r="CQ774" s="8">
        <f t="shared" si="133"/>
        <v>8401.8634798460589</v>
      </c>
      <c r="CR774" s="8">
        <f t="shared" si="134"/>
        <v>26</v>
      </c>
      <c r="CS774" s="8">
        <f t="shared" si="135"/>
        <v>2.5</v>
      </c>
      <c r="CT774" s="8">
        <f t="shared" si="136"/>
        <v>30</v>
      </c>
      <c r="CU774" s="8">
        <f t="shared" si="137"/>
        <v>200</v>
      </c>
      <c r="CV774" s="10">
        <f t="shared" si="138"/>
        <v>67883.75</v>
      </c>
      <c r="CW774" s="10">
        <f t="shared" si="141"/>
        <v>67.883750000000006</v>
      </c>
      <c r="CX774" s="8" t="str">
        <f t="shared" si="139"/>
        <v>No</v>
      </c>
      <c r="CY774" s="30" t="s">
        <v>11</v>
      </c>
      <c r="CZ774" s="30" t="s">
        <v>11</v>
      </c>
      <c r="DA774" s="31" t="s">
        <v>11</v>
      </c>
      <c r="DB774" s="31" t="s">
        <v>11</v>
      </c>
      <c r="DC774" s="8" t="str">
        <f t="shared" si="140"/>
        <v>No</v>
      </c>
      <c r="DD774" s="8" t="s">
        <v>11</v>
      </c>
      <c r="DE774" s="30" t="s">
        <v>11</v>
      </c>
      <c r="DF774" s="10">
        <f t="shared" si="142"/>
        <v>60.010379999999998</v>
      </c>
      <c r="DG774" s="9">
        <f>IF(S774&lt;Monitors!$H$4,(S774*Monitors!$I$4)+Monitors!$J$4,IF(S774&lt;Monitors!$H$5,(S774*Monitors!$I$5)+Monitors!$J$5,IF(S774&lt;Monitors!$H$6,(S774*Monitors!$I$6)+Monitors!$J$6,IF(S774&lt;Monitors!$H$7,(Monitors!$I$7*S774)+Monitors!$J$7,IF(S774&lt;Monitors!$H$8,(S774*Monitors!$I$8)+Monitors!$J$8,IF(S774&lt;Monitors!$H$9,(S774*Monitors!$I$9)+Monitors!$J$9,IF(S774&lt;Monitors!$H$10,(S774*Monitors!$I$10)+Monitors!$J$10,IF(S774&lt;Monitors!$H$11,(S774*Monitors!$I$11)+Monitors!$J$11,Monitors!$J$12))))))))</f>
        <v>42.370000000000005</v>
      </c>
      <c r="DH774" s="10">
        <f>$DF774-(Monitors!$B$4*'All Data'!$W774)</f>
        <v>47.296759999999999</v>
      </c>
      <c r="DI774" s="10">
        <f>IF($CX774="Yes",DH774-(Monitors!$E$4*(DG774+(Monitors!$B$4*'All Data'!$W774))),'All Data'!DH774)</f>
        <v>47.296759999999999</v>
      </c>
      <c r="DJ774" s="10">
        <f>IF(DD774="Yes",'All Data'!DI774-(DG774*Monitors!$C$4),'All Data'!DI774)</f>
        <v>47.296759999999999</v>
      </c>
      <c r="DK774" s="10">
        <f>IF($DE774="Yes",DJ774-(DG774*Monitors!$D$4),'All Data'!DJ774)</f>
        <v>47.296759999999999</v>
      </c>
      <c r="DL774" s="10">
        <f>IF($CZ774="Yes",DK774-Monitors!$C$7,'All Data'!DK774)</f>
        <v>47.296759999999999</v>
      </c>
      <c r="DM774" s="10">
        <f>IF($DA774="Yes",DL774-Monitors!$D$7,'All Data'!DL774)</f>
        <v>47.296759999999999</v>
      </c>
      <c r="DN774" s="10">
        <f>IF(DB774="Yes",DM774-((DG774+(W774*Monitors!$B$4))*Monitors!$F$4),'All Data'!DM774)</f>
        <v>47.296759999999999</v>
      </c>
      <c r="DO774" s="8" t="str">
        <f t="shared" si="143"/>
        <v>No</v>
      </c>
      <c r="DP774" s="10">
        <v>2.7153500000000004</v>
      </c>
      <c r="DQ774" s="10">
        <v>16.504649999999998</v>
      </c>
      <c r="DR774" s="10">
        <v>16.504649999999998</v>
      </c>
      <c r="DS774" s="9">
        <v>23.423976928986207</v>
      </c>
      <c r="DT774" s="9" t="s">
        <v>23</v>
      </c>
      <c r="DU774" s="14">
        <v>0</v>
      </c>
    </row>
    <row r="775" spans="1:125" ht="18" customHeight="1">
      <c r="A775" s="29">
        <v>774</v>
      </c>
      <c r="B775" s="29">
        <v>21</v>
      </c>
      <c r="C775" s="29">
        <v>250</v>
      </c>
      <c r="D775" s="21">
        <v>41278</v>
      </c>
      <c r="E775" s="21">
        <v>42037</v>
      </c>
      <c r="F775" s="21">
        <v>42045</v>
      </c>
      <c r="G775" s="20" t="s">
        <v>233</v>
      </c>
      <c r="H775" s="20" t="s">
        <v>26</v>
      </c>
      <c r="I775" s="22">
        <v>6</v>
      </c>
      <c r="J775" s="20" t="s">
        <v>5</v>
      </c>
      <c r="K775" s="20" t="s">
        <v>26</v>
      </c>
      <c r="L775" s="20" t="s">
        <v>27</v>
      </c>
      <c r="M775" s="23" t="s">
        <v>27</v>
      </c>
      <c r="N775" s="23" t="s">
        <v>7</v>
      </c>
      <c r="O775" s="23" t="s">
        <v>26</v>
      </c>
      <c r="P775" s="24">
        <v>11.8</v>
      </c>
      <c r="Q775" s="24">
        <v>20.9</v>
      </c>
      <c r="R775" s="24">
        <v>24</v>
      </c>
      <c r="S775" s="24">
        <v>246.85</v>
      </c>
      <c r="T775" s="24">
        <v>1.78</v>
      </c>
      <c r="U775" s="24">
        <v>1080</v>
      </c>
      <c r="V775" s="24">
        <v>1920</v>
      </c>
      <c r="W775" s="24">
        <v>2.0739999999999998</v>
      </c>
      <c r="X775" s="23" t="s">
        <v>47</v>
      </c>
      <c r="Y775" s="23" t="s">
        <v>47</v>
      </c>
      <c r="Z775" s="24">
        <v>8408</v>
      </c>
      <c r="AA775" s="24">
        <v>60</v>
      </c>
      <c r="AB775" s="24">
        <v>160</v>
      </c>
      <c r="AC775" s="24">
        <v>160</v>
      </c>
      <c r="AD775" s="23" t="s">
        <v>300</v>
      </c>
      <c r="AE775" s="23" t="s">
        <v>23</v>
      </c>
      <c r="AF775" s="23" t="s">
        <v>11</v>
      </c>
      <c r="AG775" s="23"/>
      <c r="AH775" s="23"/>
      <c r="AI775" s="23" t="s">
        <v>12</v>
      </c>
      <c r="AJ775" s="23" t="s">
        <v>23</v>
      </c>
      <c r="AK775" s="23" t="s">
        <v>23</v>
      </c>
      <c r="AL775" s="23" t="s">
        <v>129</v>
      </c>
      <c r="AM775" s="23" t="s">
        <v>26</v>
      </c>
      <c r="AN775" s="23" t="s">
        <v>14</v>
      </c>
      <c r="AO775" s="23" t="s">
        <v>26</v>
      </c>
      <c r="AP775" s="23" t="s">
        <v>14</v>
      </c>
      <c r="AQ775" s="23" t="s">
        <v>26</v>
      </c>
      <c r="AR775" s="23"/>
      <c r="AS775" s="23" t="s">
        <v>129</v>
      </c>
      <c r="AT775" s="23" t="s">
        <v>26</v>
      </c>
      <c r="AU775" s="23" t="s">
        <v>14</v>
      </c>
      <c r="AV775" s="25" t="s">
        <v>26</v>
      </c>
      <c r="AW775" s="25" t="s">
        <v>26</v>
      </c>
      <c r="AX775" s="26">
        <v>24</v>
      </c>
      <c r="AY775" s="26">
        <v>246.85</v>
      </c>
      <c r="AZ775" s="25" t="s">
        <v>14</v>
      </c>
      <c r="BA775" s="25" t="s">
        <v>14</v>
      </c>
      <c r="BB775" s="23" t="s">
        <v>26</v>
      </c>
      <c r="BC775" s="23" t="s">
        <v>15</v>
      </c>
      <c r="BD775" s="23" t="s">
        <v>26</v>
      </c>
      <c r="BE775" s="23" t="s">
        <v>11</v>
      </c>
      <c r="BF775" s="23" t="s">
        <v>729</v>
      </c>
      <c r="BG775" s="23" t="s">
        <v>11</v>
      </c>
      <c r="BH775" s="23" t="s">
        <v>17</v>
      </c>
      <c r="BI775" s="23" t="s">
        <v>26</v>
      </c>
      <c r="BJ775" s="23"/>
      <c r="BK775" s="23" t="s">
        <v>11</v>
      </c>
      <c r="BL775" s="23" t="s">
        <v>11</v>
      </c>
      <c r="BM775" s="23" t="s">
        <v>11</v>
      </c>
      <c r="BN775" s="23"/>
      <c r="BO775" s="24">
        <v>0</v>
      </c>
      <c r="BP775" s="24">
        <v>275</v>
      </c>
      <c r="BQ775" s="24">
        <v>236</v>
      </c>
      <c r="BR775" s="24">
        <v>275</v>
      </c>
      <c r="BS775" s="24">
        <v>200</v>
      </c>
      <c r="BT775" s="23"/>
      <c r="BU775" s="23"/>
      <c r="BV775" s="24">
        <v>19.22</v>
      </c>
      <c r="BW775" s="24">
        <v>0.19</v>
      </c>
      <c r="BX775" s="23"/>
      <c r="BY775" s="24">
        <v>0.17</v>
      </c>
      <c r="BZ775" s="27">
        <v>0.19</v>
      </c>
      <c r="CA775" s="27">
        <v>0.17</v>
      </c>
      <c r="CB775" s="25"/>
      <c r="CC775" s="25"/>
      <c r="CD775" s="28">
        <v>19.23</v>
      </c>
      <c r="CE775" s="28">
        <v>0.2</v>
      </c>
      <c r="CF775" s="25"/>
      <c r="CG775" s="28">
        <v>0.18</v>
      </c>
      <c r="CH775" s="28">
        <v>23.24</v>
      </c>
      <c r="CI775" s="28">
        <v>0.5</v>
      </c>
      <c r="CJ775" s="28">
        <v>0.5</v>
      </c>
      <c r="CK775" s="28">
        <v>0</v>
      </c>
      <c r="CL775" s="28">
        <v>0</v>
      </c>
      <c r="CM775" s="28">
        <v>0.4</v>
      </c>
      <c r="CN775" s="25"/>
      <c r="CO775" s="28">
        <v>0</v>
      </c>
      <c r="CP775" s="30" t="s">
        <v>5</v>
      </c>
      <c r="CQ775" s="8">
        <f t="shared" si="133"/>
        <v>8401.8634798460589</v>
      </c>
      <c r="CR775" s="8">
        <f t="shared" si="134"/>
        <v>26</v>
      </c>
      <c r="CS775" s="8">
        <f t="shared" si="135"/>
        <v>2.5</v>
      </c>
      <c r="CT775" s="8">
        <f t="shared" si="136"/>
        <v>30</v>
      </c>
      <c r="CU775" s="8">
        <f t="shared" si="137"/>
        <v>200</v>
      </c>
      <c r="CV775" s="10">
        <f t="shared" si="138"/>
        <v>67883.75</v>
      </c>
      <c r="CW775" s="10">
        <f t="shared" si="141"/>
        <v>67.883750000000006</v>
      </c>
      <c r="CX775" s="8" t="str">
        <f t="shared" si="139"/>
        <v>No</v>
      </c>
      <c r="CY775" s="30" t="s">
        <v>11</v>
      </c>
      <c r="CZ775" s="30" t="s">
        <v>11</v>
      </c>
      <c r="DA775" s="31" t="s">
        <v>11</v>
      </c>
      <c r="DB775" s="31" t="s">
        <v>11</v>
      </c>
      <c r="DC775" s="8" t="str">
        <f t="shared" si="140"/>
        <v>No</v>
      </c>
      <c r="DD775" s="8" t="s">
        <v>11</v>
      </c>
      <c r="DE775" s="30" t="s">
        <v>11</v>
      </c>
      <c r="DF775" s="10">
        <f t="shared" si="142"/>
        <v>60.010379999999998</v>
      </c>
      <c r="DG775" s="9">
        <f>IF(S775&lt;Monitors!$H$4,(S775*Monitors!$I$4)+Monitors!$J$4,IF(S775&lt;Monitors!$H$5,(S775*Monitors!$I$5)+Monitors!$J$5,IF(S775&lt;Monitors!$H$6,(S775*Monitors!$I$6)+Monitors!$J$6,IF(S775&lt;Monitors!$H$7,(Monitors!$I$7*S775)+Monitors!$J$7,IF(S775&lt;Monitors!$H$8,(S775*Monitors!$I$8)+Monitors!$J$8,IF(S775&lt;Monitors!$H$9,(S775*Monitors!$I$9)+Monitors!$J$9,IF(S775&lt;Monitors!$H$10,(S775*Monitors!$I$10)+Monitors!$J$10,IF(S775&lt;Monitors!$H$11,(S775*Monitors!$I$11)+Monitors!$J$11,Monitors!$J$12))))))))</f>
        <v>42.370000000000005</v>
      </c>
      <c r="DH775" s="10">
        <f>$DF775-(Monitors!$B$4*'All Data'!$W775)</f>
        <v>47.296759999999999</v>
      </c>
      <c r="DI775" s="10">
        <f>IF($CX775="Yes",DH775-(Monitors!$E$4*(DG775+(Monitors!$B$4*'All Data'!$W775))),'All Data'!DH775)</f>
        <v>47.296759999999999</v>
      </c>
      <c r="DJ775" s="10">
        <f>IF(DD775="Yes",'All Data'!DI775-(DG775*Monitors!$C$4),'All Data'!DI775)</f>
        <v>47.296759999999999</v>
      </c>
      <c r="DK775" s="10">
        <f>IF($DE775="Yes",DJ775-(DG775*Monitors!$D$4),'All Data'!DJ775)</f>
        <v>47.296759999999999</v>
      </c>
      <c r="DL775" s="10">
        <f>IF($CZ775="Yes",DK775-Monitors!$C$7,'All Data'!DK775)</f>
        <v>47.296759999999999</v>
      </c>
      <c r="DM775" s="10">
        <f>IF($DA775="Yes",DL775-Monitors!$D$7,'All Data'!DL775)</f>
        <v>47.296759999999999</v>
      </c>
      <c r="DN775" s="10">
        <f>IF(DB775="Yes",DM775-((DG775+(W775*Monitors!$B$4))*Monitors!$F$4),'All Data'!DM775)</f>
        <v>47.296759999999999</v>
      </c>
      <c r="DO775" s="8" t="str">
        <f t="shared" si="143"/>
        <v>No</v>
      </c>
      <c r="DP775" s="10">
        <v>2.7153500000000004</v>
      </c>
      <c r="DQ775" s="10">
        <v>16.504649999999998</v>
      </c>
      <c r="DR775" s="10">
        <v>16.504649999999998</v>
      </c>
      <c r="DS775" s="9">
        <v>23.423976928986207</v>
      </c>
      <c r="DT775" s="9" t="s">
        <v>23</v>
      </c>
      <c r="DU775" s="14">
        <v>0</v>
      </c>
    </row>
    <row r="776" spans="1:125" ht="18" customHeight="1">
      <c r="A776" s="29">
        <v>775</v>
      </c>
      <c r="B776" s="29">
        <v>24</v>
      </c>
      <c r="C776" s="29">
        <v>218</v>
      </c>
      <c r="D776" s="21">
        <v>42051</v>
      </c>
      <c r="E776" s="21">
        <v>42034</v>
      </c>
      <c r="F776" s="21">
        <v>42040</v>
      </c>
      <c r="G776" s="20" t="s">
        <v>4</v>
      </c>
      <c r="H776" s="20" t="s">
        <v>26</v>
      </c>
      <c r="I776" s="22">
        <v>6</v>
      </c>
      <c r="J776" s="20" t="s">
        <v>5</v>
      </c>
      <c r="K776" s="20" t="s">
        <v>26</v>
      </c>
      <c r="L776" s="20" t="s">
        <v>49</v>
      </c>
      <c r="M776" s="23" t="s">
        <v>26</v>
      </c>
      <c r="N776" s="23" t="s">
        <v>7</v>
      </c>
      <c r="O776" s="23" t="s">
        <v>26</v>
      </c>
      <c r="P776" s="24">
        <v>11.7</v>
      </c>
      <c r="Q776" s="24">
        <v>20.7</v>
      </c>
      <c r="R776" s="24">
        <v>23.8</v>
      </c>
      <c r="S776" s="24">
        <v>242.19</v>
      </c>
      <c r="T776" s="24">
        <v>1.78</v>
      </c>
      <c r="U776" s="24">
        <v>1080</v>
      </c>
      <c r="V776" s="24">
        <v>1920</v>
      </c>
      <c r="W776" s="24">
        <v>2.0739999999999998</v>
      </c>
      <c r="X776" s="23" t="s">
        <v>47</v>
      </c>
      <c r="Y776" s="23" t="s">
        <v>47</v>
      </c>
      <c r="Z776" s="24">
        <v>8562</v>
      </c>
      <c r="AA776" s="24">
        <v>60</v>
      </c>
      <c r="AB776" s="24">
        <v>178</v>
      </c>
      <c r="AC776" s="24">
        <v>178</v>
      </c>
      <c r="AD776" s="23" t="s">
        <v>28</v>
      </c>
      <c r="AE776" s="23" t="s">
        <v>23</v>
      </c>
      <c r="AF776" s="23" t="s">
        <v>11</v>
      </c>
      <c r="AG776" s="23" t="s">
        <v>26</v>
      </c>
      <c r="AH776" s="23" t="s">
        <v>26</v>
      </c>
      <c r="AI776" s="23" t="s">
        <v>12</v>
      </c>
      <c r="AJ776" s="23" t="s">
        <v>11</v>
      </c>
      <c r="AK776" s="23" t="s">
        <v>23</v>
      </c>
      <c r="AL776" s="23" t="s">
        <v>25</v>
      </c>
      <c r="AM776" s="23" t="s">
        <v>26</v>
      </c>
      <c r="AN776" s="23" t="s">
        <v>14</v>
      </c>
      <c r="AO776" s="23" t="s">
        <v>14</v>
      </c>
      <c r="AP776" s="23" t="s">
        <v>14</v>
      </c>
      <c r="AQ776" s="23" t="s">
        <v>14</v>
      </c>
      <c r="AR776" s="23"/>
      <c r="AS776" s="23" t="s">
        <v>25</v>
      </c>
      <c r="AT776" s="23" t="s">
        <v>26</v>
      </c>
      <c r="AU776" s="23" t="s">
        <v>14</v>
      </c>
      <c r="AV776" s="25" t="s">
        <v>14</v>
      </c>
      <c r="AW776" s="25" t="s">
        <v>14</v>
      </c>
      <c r="AX776" s="26">
        <v>23.8</v>
      </c>
      <c r="AY776" s="26">
        <v>242.19</v>
      </c>
      <c r="AZ776" s="25" t="s">
        <v>14</v>
      </c>
      <c r="BA776" s="25" t="s">
        <v>14</v>
      </c>
      <c r="BB776" s="23" t="s">
        <v>14</v>
      </c>
      <c r="BC776" s="23" t="s">
        <v>15</v>
      </c>
      <c r="BD776" s="23" t="s">
        <v>14</v>
      </c>
      <c r="BE776" s="23" t="s">
        <v>11</v>
      </c>
      <c r="BF776" s="23" t="s">
        <v>1205</v>
      </c>
      <c r="BG776" s="23" t="s">
        <v>11</v>
      </c>
      <c r="BH776" s="23" t="s">
        <v>17</v>
      </c>
      <c r="BI776" s="23" t="s">
        <v>14</v>
      </c>
      <c r="BJ776" s="23"/>
      <c r="BK776" s="23" t="s">
        <v>11</v>
      </c>
      <c r="BL776" s="23" t="s">
        <v>11</v>
      </c>
      <c r="BM776" s="23" t="s">
        <v>11</v>
      </c>
      <c r="BN776" s="23"/>
      <c r="BO776" s="24">
        <v>48.3</v>
      </c>
      <c r="BP776" s="24">
        <v>250</v>
      </c>
      <c r="BQ776" s="24">
        <v>250</v>
      </c>
      <c r="BR776" s="24">
        <v>229</v>
      </c>
      <c r="BS776" s="24">
        <v>200</v>
      </c>
      <c r="BT776" s="23"/>
      <c r="BU776" s="23"/>
      <c r="BV776" s="24">
        <v>19.23</v>
      </c>
      <c r="BW776" s="24">
        <v>0.24</v>
      </c>
      <c r="BX776" s="23"/>
      <c r="BY776" s="24">
        <v>0.19</v>
      </c>
      <c r="BZ776" s="27">
        <v>0.24</v>
      </c>
      <c r="CA776" s="27">
        <v>0.19</v>
      </c>
      <c r="CB776" s="25"/>
      <c r="CC776" s="25"/>
      <c r="CD776" s="28">
        <v>19.14</v>
      </c>
      <c r="CE776" s="28">
        <v>0.25</v>
      </c>
      <c r="CF776" s="25"/>
      <c r="CG776" s="28">
        <v>0.21</v>
      </c>
      <c r="CH776" s="28">
        <v>22.97</v>
      </c>
      <c r="CI776" s="28">
        <v>0.5</v>
      </c>
      <c r="CJ776" s="28">
        <v>0.5</v>
      </c>
      <c r="CK776" s="28">
        <v>0</v>
      </c>
      <c r="CL776" s="28">
        <v>0</v>
      </c>
      <c r="CM776" s="28">
        <v>0.65</v>
      </c>
      <c r="CN776" s="25"/>
      <c r="CO776" s="28">
        <v>0</v>
      </c>
      <c r="CP776" s="30" t="s">
        <v>5</v>
      </c>
      <c r="CQ776" s="8">
        <f t="shared" si="133"/>
        <v>8563.5245055534906</v>
      </c>
      <c r="CR776" s="8">
        <f t="shared" si="134"/>
        <v>24</v>
      </c>
      <c r="CS776" s="8">
        <f t="shared" si="135"/>
        <v>2.5</v>
      </c>
      <c r="CT776" s="8">
        <f t="shared" si="136"/>
        <v>30</v>
      </c>
      <c r="CU776" s="8">
        <f t="shared" si="137"/>
        <v>200</v>
      </c>
      <c r="CV776" s="10">
        <f t="shared" si="138"/>
        <v>60547.5</v>
      </c>
      <c r="CW776" s="10">
        <f t="shared" si="141"/>
        <v>60.547499999999999</v>
      </c>
      <c r="CX776" s="8" t="str">
        <f t="shared" si="139"/>
        <v>No</v>
      </c>
      <c r="CY776" s="30" t="s">
        <v>11</v>
      </c>
      <c r="CZ776" s="30" t="s">
        <v>11</v>
      </c>
      <c r="DA776" s="31" t="s">
        <v>11</v>
      </c>
      <c r="DB776" s="31" t="s">
        <v>11</v>
      </c>
      <c r="DC776" s="8" t="str">
        <f t="shared" si="140"/>
        <v>No</v>
      </c>
      <c r="DD776" s="8" t="s">
        <v>11</v>
      </c>
      <c r="DE776" s="30" t="s">
        <v>11</v>
      </c>
      <c r="DF776" s="10">
        <f t="shared" si="142"/>
        <v>60.325739999999996</v>
      </c>
      <c r="DG776" s="9">
        <f>IF(S776&lt;Monitors!$H$4,(S776*Monitors!$I$4)+Monitors!$J$4,IF(S776&lt;Monitors!$H$5,(S776*Monitors!$I$5)+Monitors!$J$5,IF(S776&lt;Monitors!$H$6,(S776*Monitors!$I$6)+Monitors!$J$6,IF(S776&lt;Monitors!$H$7,(Monitors!$I$7*S776)+Monitors!$J$7,IF(S776&lt;Monitors!$H$8,(S776*Monitors!$I$8)+Monitors!$J$8,IF(S776&lt;Monitors!$H$9,(S776*Monitors!$I$9)+Monitors!$J$9,IF(S776&lt;Monitors!$H$10,(S776*Monitors!$I$10)+Monitors!$J$10,IF(S776&lt;Monitors!$H$11,(S776*Monitors!$I$11)+Monitors!$J$11,Monitors!$J$12))))))))</f>
        <v>41.438000000000002</v>
      </c>
      <c r="DH776" s="10">
        <f>$DF776-(Monitors!$B$4*'All Data'!$W776)</f>
        <v>47.612119999999997</v>
      </c>
      <c r="DI776" s="10">
        <f>IF($CX776="Yes",DH776-(Monitors!$E$4*(DG776+(Monitors!$B$4*'All Data'!$W776))),'All Data'!DH776)</f>
        <v>47.612119999999997</v>
      </c>
      <c r="DJ776" s="10">
        <f>IF(DD776="Yes",'All Data'!DI776-(DG776*Monitors!$C$4),'All Data'!DI776)</f>
        <v>47.612119999999997</v>
      </c>
      <c r="DK776" s="10">
        <f>IF($DE776="Yes",DJ776-(DG776*Monitors!$D$4),'All Data'!DJ776)</f>
        <v>47.612119999999997</v>
      </c>
      <c r="DL776" s="10">
        <f>IF($CZ776="Yes",DK776-Monitors!$C$7,'All Data'!DK776)</f>
        <v>47.612119999999997</v>
      </c>
      <c r="DM776" s="10">
        <f>IF($DA776="Yes",DL776-Monitors!$D$7,'All Data'!DL776)</f>
        <v>47.612119999999997</v>
      </c>
      <c r="DN776" s="10">
        <f>IF(DB776="Yes",DM776-((DG776+(W776*Monitors!$B$4))*Monitors!$F$4),'All Data'!DM776)</f>
        <v>47.612119999999997</v>
      </c>
      <c r="DO776" s="8" t="str">
        <f t="shared" si="143"/>
        <v>No</v>
      </c>
      <c r="DP776" s="10">
        <v>2.4219000000000004</v>
      </c>
      <c r="DQ776" s="10">
        <v>16.8081</v>
      </c>
      <c r="DR776" s="10">
        <v>16.8081</v>
      </c>
      <c r="DS776" s="9">
        <v>22.989620787962785</v>
      </c>
      <c r="DT776" s="9" t="s">
        <v>23</v>
      </c>
      <c r="DU776" s="14">
        <v>0</v>
      </c>
    </row>
    <row r="777" spans="1:125" ht="18" customHeight="1">
      <c r="A777" s="29">
        <v>776</v>
      </c>
      <c r="B777" s="29">
        <v>25</v>
      </c>
      <c r="C777" s="29">
        <v>1389</v>
      </c>
      <c r="D777" s="21">
        <v>40676</v>
      </c>
      <c r="E777" s="21">
        <v>41418</v>
      </c>
      <c r="F777" s="21">
        <v>41429</v>
      </c>
      <c r="G777" s="20" t="s">
        <v>271</v>
      </c>
      <c r="H777" s="20" t="s">
        <v>26</v>
      </c>
      <c r="I777" s="22">
        <v>6</v>
      </c>
      <c r="J777" s="20" t="s">
        <v>5</v>
      </c>
      <c r="K777" s="20" t="s">
        <v>26</v>
      </c>
      <c r="L777" s="20" t="s">
        <v>27</v>
      </c>
      <c r="M777" s="23" t="s">
        <v>27</v>
      </c>
      <c r="N777" s="23" t="s">
        <v>7</v>
      </c>
      <c r="O777" s="23" t="s">
        <v>26</v>
      </c>
      <c r="P777" s="24">
        <v>11.3</v>
      </c>
      <c r="Q777" s="24">
        <v>20</v>
      </c>
      <c r="R777" s="24">
        <v>23</v>
      </c>
      <c r="S777" s="24">
        <v>226</v>
      </c>
      <c r="T777" s="24">
        <v>1.78</v>
      </c>
      <c r="U777" s="24">
        <v>1080</v>
      </c>
      <c r="V777" s="24">
        <v>1920</v>
      </c>
      <c r="W777" s="24">
        <v>2.0739999999999998</v>
      </c>
      <c r="X777" s="23" t="s">
        <v>47</v>
      </c>
      <c r="Y777" s="23" t="s">
        <v>47</v>
      </c>
      <c r="Z777" s="24">
        <v>9175</v>
      </c>
      <c r="AA777" s="24">
        <v>60</v>
      </c>
      <c r="AB777" s="24">
        <v>170</v>
      </c>
      <c r="AC777" s="24">
        <v>160</v>
      </c>
      <c r="AD777" s="23" t="s">
        <v>28</v>
      </c>
      <c r="AE777" s="23" t="s">
        <v>23</v>
      </c>
      <c r="AF777" s="23" t="s">
        <v>11</v>
      </c>
      <c r="AG777" s="23" t="s">
        <v>26</v>
      </c>
      <c r="AH777" s="23" t="s">
        <v>26</v>
      </c>
      <c r="AI777" s="23" t="s">
        <v>12</v>
      </c>
      <c r="AJ777" s="23" t="s">
        <v>11</v>
      </c>
      <c r="AK777" s="23" t="s">
        <v>23</v>
      </c>
      <c r="AL777" s="23" t="s">
        <v>51</v>
      </c>
      <c r="AM777" s="23" t="s">
        <v>190</v>
      </c>
      <c r="AN777" s="23" t="s">
        <v>14</v>
      </c>
      <c r="AO777" s="23" t="s">
        <v>26</v>
      </c>
      <c r="AP777" s="23" t="s">
        <v>36</v>
      </c>
      <c r="AQ777" s="23" t="s">
        <v>14</v>
      </c>
      <c r="AR777" s="23"/>
      <c r="AS777" s="23" t="s">
        <v>51</v>
      </c>
      <c r="AT777" s="23" t="s">
        <v>190</v>
      </c>
      <c r="AU777" s="23" t="s">
        <v>14</v>
      </c>
      <c r="AV777" s="25" t="s">
        <v>26</v>
      </c>
      <c r="AW777" s="25" t="s">
        <v>26</v>
      </c>
      <c r="AX777" s="26">
        <v>23</v>
      </c>
      <c r="AY777" s="26">
        <v>226</v>
      </c>
      <c r="AZ777" s="25" t="s">
        <v>14</v>
      </c>
      <c r="BA777" s="25" t="s">
        <v>14</v>
      </c>
      <c r="BB777" s="23" t="s">
        <v>26</v>
      </c>
      <c r="BC777" s="23" t="s">
        <v>15</v>
      </c>
      <c r="BD777" s="23" t="s">
        <v>26</v>
      </c>
      <c r="BE777" s="23" t="s">
        <v>11</v>
      </c>
      <c r="BF777" s="23" t="s">
        <v>227</v>
      </c>
      <c r="BG777" s="23" t="s">
        <v>11</v>
      </c>
      <c r="BH777" s="23" t="s">
        <v>17</v>
      </c>
      <c r="BI777" s="23" t="s">
        <v>14</v>
      </c>
      <c r="BJ777" s="23"/>
      <c r="BK777" s="23" t="s">
        <v>11</v>
      </c>
      <c r="BL777" s="23" t="s">
        <v>11</v>
      </c>
      <c r="BM777" s="23" t="s">
        <v>11</v>
      </c>
      <c r="BN777" s="23"/>
      <c r="BO777" s="24">
        <v>0.3</v>
      </c>
      <c r="BP777" s="24">
        <v>300</v>
      </c>
      <c r="BQ777" s="24">
        <v>300</v>
      </c>
      <c r="BR777" s="24">
        <v>255</v>
      </c>
      <c r="BS777" s="24">
        <v>200</v>
      </c>
      <c r="BT777" s="23"/>
      <c r="BU777" s="23"/>
      <c r="BV777" s="24">
        <v>19.260000000000002</v>
      </c>
      <c r="BW777" s="24">
        <v>0.35</v>
      </c>
      <c r="BX777" s="23"/>
      <c r="BY777" s="24">
        <v>0.22</v>
      </c>
      <c r="BZ777" s="27">
        <v>0.35</v>
      </c>
      <c r="CA777" s="27">
        <v>0.22</v>
      </c>
      <c r="CB777" s="25"/>
      <c r="CC777" s="25"/>
      <c r="CD777" s="28">
        <v>19.3</v>
      </c>
      <c r="CE777" s="28">
        <v>0.36</v>
      </c>
      <c r="CF777" s="25"/>
      <c r="CG777" s="28">
        <v>0.23</v>
      </c>
      <c r="CH777" s="28">
        <v>22</v>
      </c>
      <c r="CI777" s="28">
        <v>0.5</v>
      </c>
      <c r="CJ777" s="28">
        <v>0.5</v>
      </c>
      <c r="CK777" s="28">
        <v>0</v>
      </c>
      <c r="CL777" s="28">
        <v>0</v>
      </c>
      <c r="CM777" s="28">
        <v>0.5</v>
      </c>
      <c r="CN777" s="25"/>
      <c r="CO777" s="28">
        <v>0</v>
      </c>
      <c r="CP777" s="30" t="s">
        <v>5</v>
      </c>
      <c r="CQ777" s="8">
        <f t="shared" si="133"/>
        <v>9176.9911504424763</v>
      </c>
      <c r="CR777" s="8">
        <f t="shared" si="134"/>
        <v>24</v>
      </c>
      <c r="CS777" s="8">
        <f t="shared" si="135"/>
        <v>2.5</v>
      </c>
      <c r="CT777" s="8">
        <f t="shared" si="136"/>
        <v>30</v>
      </c>
      <c r="CU777" s="8">
        <f t="shared" si="137"/>
        <v>300</v>
      </c>
      <c r="CV777" s="10">
        <f t="shared" si="138"/>
        <v>67800</v>
      </c>
      <c r="CW777" s="10">
        <f t="shared" si="141"/>
        <v>67.8</v>
      </c>
      <c r="CX777" s="8" t="str">
        <f t="shared" si="139"/>
        <v>No</v>
      </c>
      <c r="CY777" s="30" t="s">
        <v>11</v>
      </c>
      <c r="CZ777" s="30" t="s">
        <v>11</v>
      </c>
      <c r="DA777" s="31" t="s">
        <v>11</v>
      </c>
      <c r="DB777" s="31" t="s">
        <v>11</v>
      </c>
      <c r="DC777" s="8" t="str">
        <f t="shared" si="140"/>
        <v>No</v>
      </c>
      <c r="DD777" s="8" t="s">
        <v>11</v>
      </c>
      <c r="DE777" s="30" t="s">
        <v>11</v>
      </c>
      <c r="DF777" s="10">
        <f t="shared" si="142"/>
        <v>61.044060000000002</v>
      </c>
      <c r="DG777" s="9">
        <f>IF(S777&lt;Monitors!$H$4,(S777*Monitors!$I$4)+Monitors!$J$4,IF(S777&lt;Monitors!$H$5,(S777*Monitors!$I$5)+Monitors!$J$5,IF(S777&lt;Monitors!$H$6,(S777*Monitors!$I$6)+Monitors!$J$6,IF(S777&lt;Monitors!$H$7,(Monitors!$I$7*S777)+Monitors!$J$7,IF(S777&lt;Monitors!$H$8,(S777*Monitors!$I$8)+Monitors!$J$8,IF(S777&lt;Monitors!$H$9,(S777*Monitors!$I$9)+Monitors!$J$9,IF(S777&lt;Monitors!$H$10,(S777*Monitors!$I$10)+Monitors!$J$10,IF(S777&lt;Monitors!$H$11,(S777*Monitors!$I$11)+Monitors!$J$11,Monitors!$J$12))))))))</f>
        <v>38.866666666666667</v>
      </c>
      <c r="DH777" s="10">
        <f>$DF777-(Monitors!$B$4*'All Data'!$W777)</f>
        <v>48.330440000000003</v>
      </c>
      <c r="DI777" s="10">
        <f>IF($CX777="Yes",DH777-(Monitors!$E$4*(DG777+(Monitors!$B$4*'All Data'!$W777))),'All Data'!DH777)</f>
        <v>48.330440000000003</v>
      </c>
      <c r="DJ777" s="10">
        <f>IF(DD777="Yes",'All Data'!DI777-(DG777*Monitors!$C$4),'All Data'!DI777)</f>
        <v>48.330440000000003</v>
      </c>
      <c r="DK777" s="10">
        <f>IF($DE777="Yes",DJ777-(DG777*Monitors!$D$4),'All Data'!DJ777)</f>
        <v>48.330440000000003</v>
      </c>
      <c r="DL777" s="10">
        <f>IF($CZ777="Yes",DK777-Monitors!$C$7,'All Data'!DK777)</f>
        <v>48.330440000000003</v>
      </c>
      <c r="DM777" s="10">
        <f>IF($DA777="Yes",DL777-Monitors!$D$7,'All Data'!DL777)</f>
        <v>48.330440000000003</v>
      </c>
      <c r="DN777" s="10">
        <f>IF(DB777="Yes",DM777-((DG777+(W777*Monitors!$B$4))*Monitors!$F$4),'All Data'!DM777)</f>
        <v>48.330440000000003</v>
      </c>
      <c r="DO777" s="8" t="str">
        <f t="shared" si="143"/>
        <v>No</v>
      </c>
      <c r="DP777" s="10">
        <v>2.7120000000000002</v>
      </c>
      <c r="DQ777" s="10">
        <v>16.548000000000002</v>
      </c>
      <c r="DR777" s="10">
        <v>16.548000000000002</v>
      </c>
      <c r="DS777" s="9">
        <v>21.47703682392364</v>
      </c>
      <c r="DT777" s="9" t="s">
        <v>23</v>
      </c>
      <c r="DU777" s="14">
        <v>0</v>
      </c>
    </row>
    <row r="778" spans="1:125" ht="18" customHeight="1">
      <c r="A778" s="29">
        <v>777</v>
      </c>
      <c r="B778" s="29">
        <v>26</v>
      </c>
      <c r="C778" s="29">
        <v>815</v>
      </c>
      <c r="D778" s="21">
        <v>41308</v>
      </c>
      <c r="E778" s="21">
        <v>41311</v>
      </c>
      <c r="F778" s="21">
        <v>41374</v>
      </c>
      <c r="G778" s="20" t="s">
        <v>4</v>
      </c>
      <c r="H778" s="20" t="s">
        <v>26</v>
      </c>
      <c r="I778" s="22">
        <v>6</v>
      </c>
      <c r="J778" s="20" t="s">
        <v>5</v>
      </c>
      <c r="K778" s="20" t="s">
        <v>26</v>
      </c>
      <c r="L778" s="20" t="s">
        <v>27</v>
      </c>
      <c r="M778" s="23" t="s">
        <v>27</v>
      </c>
      <c r="N778" s="23" t="s">
        <v>7</v>
      </c>
      <c r="O778" s="23" t="s">
        <v>26</v>
      </c>
      <c r="P778" s="24">
        <v>10.5</v>
      </c>
      <c r="Q778" s="24">
        <v>18.7</v>
      </c>
      <c r="R778" s="24">
        <v>21.5</v>
      </c>
      <c r="S778" s="24">
        <v>197.52</v>
      </c>
      <c r="T778" s="24">
        <v>1.78</v>
      </c>
      <c r="U778" s="24">
        <v>1080</v>
      </c>
      <c r="V778" s="24">
        <v>1920</v>
      </c>
      <c r="W778" s="24">
        <v>2.0739999999999998</v>
      </c>
      <c r="X778" s="23" t="s">
        <v>47</v>
      </c>
      <c r="Y778" s="23" t="s">
        <v>47</v>
      </c>
      <c r="Z778" s="24">
        <v>10498</v>
      </c>
      <c r="AA778" s="24">
        <v>60</v>
      </c>
      <c r="AB778" s="24">
        <v>170</v>
      </c>
      <c r="AC778" s="24">
        <v>160</v>
      </c>
      <c r="AD778" s="23" t="s">
        <v>28</v>
      </c>
      <c r="AE778" s="23" t="s">
        <v>23</v>
      </c>
      <c r="AF778" s="23" t="s">
        <v>11</v>
      </c>
      <c r="AG778" s="23" t="s">
        <v>26</v>
      </c>
      <c r="AH778" s="23" t="s">
        <v>26</v>
      </c>
      <c r="AI778" s="23" t="s">
        <v>12</v>
      </c>
      <c r="AJ778" s="23" t="s">
        <v>11</v>
      </c>
      <c r="AK778" s="23" t="s">
        <v>23</v>
      </c>
      <c r="AL778" s="23" t="s">
        <v>129</v>
      </c>
      <c r="AM778" s="23" t="s">
        <v>878</v>
      </c>
      <c r="AN778" s="23" t="s">
        <v>14</v>
      </c>
      <c r="AO778" s="23" t="s">
        <v>26</v>
      </c>
      <c r="AP778" s="23" t="s">
        <v>36</v>
      </c>
      <c r="AQ778" s="23" t="s">
        <v>26</v>
      </c>
      <c r="AR778" s="23"/>
      <c r="AS778" s="23" t="s">
        <v>129</v>
      </c>
      <c r="AT778" s="23" t="s">
        <v>878</v>
      </c>
      <c r="AU778" s="23" t="s">
        <v>14</v>
      </c>
      <c r="AV778" s="25" t="s">
        <v>26</v>
      </c>
      <c r="AW778" s="25" t="s">
        <v>26</v>
      </c>
      <c r="AX778" s="26">
        <v>21.5</v>
      </c>
      <c r="AY778" s="26">
        <v>197.52</v>
      </c>
      <c r="AZ778" s="25" t="s">
        <v>14</v>
      </c>
      <c r="BA778" s="25" t="s">
        <v>14</v>
      </c>
      <c r="BB778" s="23" t="s">
        <v>26</v>
      </c>
      <c r="BC778" s="23" t="s">
        <v>15</v>
      </c>
      <c r="BD778" s="23" t="s">
        <v>26</v>
      </c>
      <c r="BE778" s="23" t="s">
        <v>11</v>
      </c>
      <c r="BF778" s="23" t="s">
        <v>452</v>
      </c>
      <c r="BG778" s="23" t="s">
        <v>11</v>
      </c>
      <c r="BH778" s="23" t="s">
        <v>17</v>
      </c>
      <c r="BI778" s="23" t="s">
        <v>26</v>
      </c>
      <c r="BJ778" s="23"/>
      <c r="BK778" s="23" t="s">
        <v>11</v>
      </c>
      <c r="BL778" s="23" t="s">
        <v>11</v>
      </c>
      <c r="BM778" s="23" t="s">
        <v>11</v>
      </c>
      <c r="BN778" s="23"/>
      <c r="BO778" s="24">
        <v>12</v>
      </c>
      <c r="BP778" s="24">
        <v>253</v>
      </c>
      <c r="BQ778" s="24">
        <v>250</v>
      </c>
      <c r="BR778" s="24">
        <v>183</v>
      </c>
      <c r="BS778" s="24">
        <v>200</v>
      </c>
      <c r="BT778" s="23"/>
      <c r="BU778" s="23"/>
      <c r="BV778" s="24">
        <v>19.29</v>
      </c>
      <c r="BW778" s="24">
        <v>0.3</v>
      </c>
      <c r="BX778" s="23"/>
      <c r="BY778" s="24">
        <v>0.28999999999999998</v>
      </c>
      <c r="BZ778" s="27">
        <v>0.3</v>
      </c>
      <c r="CA778" s="27">
        <v>0.28999999999999998</v>
      </c>
      <c r="CB778" s="25"/>
      <c r="CC778" s="25"/>
      <c r="CD778" s="28">
        <v>19.309999999999999</v>
      </c>
      <c r="CE778" s="28">
        <v>0.31</v>
      </c>
      <c r="CF778" s="25"/>
      <c r="CG778" s="28">
        <v>0.3</v>
      </c>
      <c r="CH778" s="28">
        <v>21.08</v>
      </c>
      <c r="CI778" s="28">
        <v>0.5</v>
      </c>
      <c r="CJ778" s="28">
        <v>0.5</v>
      </c>
      <c r="CK778" s="28">
        <v>0</v>
      </c>
      <c r="CL778" s="28">
        <v>0</v>
      </c>
      <c r="CM778" s="28">
        <v>0.5</v>
      </c>
      <c r="CN778" s="25"/>
      <c r="CO778" s="28">
        <v>0</v>
      </c>
      <c r="CP778" s="30" t="s">
        <v>5</v>
      </c>
      <c r="CQ778" s="8">
        <f t="shared" si="133"/>
        <v>10500.202511138112</v>
      </c>
      <c r="CR778" s="8">
        <f t="shared" si="134"/>
        <v>22</v>
      </c>
      <c r="CS778" s="8">
        <f t="shared" si="135"/>
        <v>2.5</v>
      </c>
      <c r="CT778" s="8">
        <f t="shared" si="136"/>
        <v>30</v>
      </c>
      <c r="CU778" s="8">
        <f t="shared" si="137"/>
        <v>200</v>
      </c>
      <c r="CV778" s="10">
        <f t="shared" si="138"/>
        <v>49972.560000000005</v>
      </c>
      <c r="CW778" s="10">
        <f t="shared" si="141"/>
        <v>49.972560000000001</v>
      </c>
      <c r="CX778" s="8" t="str">
        <f t="shared" si="139"/>
        <v>No</v>
      </c>
      <c r="CY778" s="30" t="s">
        <v>11</v>
      </c>
      <c r="CZ778" s="30" t="s">
        <v>11</v>
      </c>
      <c r="DA778" s="31" t="s">
        <v>11</v>
      </c>
      <c r="DB778" s="31" t="s">
        <v>11</v>
      </c>
      <c r="DC778" s="8" t="str">
        <f t="shared" si="140"/>
        <v>No</v>
      </c>
      <c r="DD778" s="8" t="s">
        <v>11</v>
      </c>
      <c r="DE778" s="30" t="s">
        <v>11</v>
      </c>
      <c r="DF778" s="10">
        <f t="shared" si="142"/>
        <v>60.851339999999993</v>
      </c>
      <c r="DG778" s="9">
        <f>IF(S778&lt;Monitors!$H$4,(S778*Monitors!$I$4)+Monitors!$J$4,IF(S778&lt;Monitors!$H$5,(S778*Monitors!$I$5)+Monitors!$J$5,IF(S778&lt;Monitors!$H$6,(S778*Monitors!$I$6)+Monitors!$J$6,IF(S778&lt;Monitors!$H$7,(Monitors!$I$7*S778)+Monitors!$J$7,IF(S778&lt;Monitors!$H$8,(S778*Monitors!$I$8)+Monitors!$J$8,IF(S778&lt;Monitors!$H$9,(S778*Monitors!$I$9)+Monitors!$J$9,IF(S778&lt;Monitors!$H$10,(S778*Monitors!$I$10)+Monitors!$J$10,IF(S778&lt;Monitors!$H$11,(S778*Monitors!$I$11)+Monitors!$J$11,Monitors!$J$12))))))))</f>
        <v>37.875999999999998</v>
      </c>
      <c r="DH778" s="10">
        <f>$DF778-(Monitors!$B$4*'All Data'!$W778)</f>
        <v>48.137719999999995</v>
      </c>
      <c r="DI778" s="10">
        <f>IF($CX778="Yes",DH778-(Monitors!$E$4*(DG778+(Monitors!$B$4*'All Data'!$W778))),'All Data'!DH778)</f>
        <v>48.137719999999995</v>
      </c>
      <c r="DJ778" s="10">
        <f>IF(DD778="Yes",'All Data'!DI778-(DG778*Monitors!$C$4),'All Data'!DI778)</f>
        <v>48.137719999999995</v>
      </c>
      <c r="DK778" s="10">
        <f>IF($DE778="Yes",DJ778-(DG778*Monitors!$D$4),'All Data'!DJ778)</f>
        <v>48.137719999999995</v>
      </c>
      <c r="DL778" s="10">
        <f>IF($CZ778="Yes",DK778-Monitors!$C$7,'All Data'!DK778)</f>
        <v>48.137719999999995</v>
      </c>
      <c r="DM778" s="10">
        <f>IF($DA778="Yes",DL778-Monitors!$D$7,'All Data'!DL778)</f>
        <v>48.137719999999995</v>
      </c>
      <c r="DN778" s="10">
        <f>IF(DB778="Yes",DM778-((DG778+(W778*Monitors!$B$4))*Monitors!$F$4),'All Data'!DM778)</f>
        <v>48.137719999999995</v>
      </c>
      <c r="DO778" s="8" t="str">
        <f t="shared" si="143"/>
        <v>No</v>
      </c>
      <c r="DP778" s="10">
        <v>1.9989024000000004</v>
      </c>
      <c r="DQ778" s="10">
        <v>17.291097600000001</v>
      </c>
      <c r="DR778" s="10">
        <v>17.291097600000001</v>
      </c>
      <c r="DS778" s="9">
        <v>18.804145421971299</v>
      </c>
      <c r="DT778" s="9" t="s">
        <v>23</v>
      </c>
      <c r="DU778" s="14">
        <v>0</v>
      </c>
    </row>
    <row r="779" spans="1:125" ht="18" customHeight="1">
      <c r="A779" s="29">
        <v>778</v>
      </c>
      <c r="B779" s="29">
        <v>26</v>
      </c>
      <c r="C779" s="29">
        <v>819</v>
      </c>
      <c r="D779" s="21">
        <v>41308</v>
      </c>
      <c r="E779" s="21">
        <v>41311</v>
      </c>
      <c r="F779" s="21">
        <v>41313</v>
      </c>
      <c r="G779" s="20" t="s">
        <v>4</v>
      </c>
      <c r="H779" s="20" t="s">
        <v>26</v>
      </c>
      <c r="I779" s="22">
        <v>6</v>
      </c>
      <c r="J779" s="20" t="s">
        <v>5</v>
      </c>
      <c r="K779" s="20" t="s">
        <v>26</v>
      </c>
      <c r="L779" s="20" t="s">
        <v>27</v>
      </c>
      <c r="M779" s="23" t="s">
        <v>27</v>
      </c>
      <c r="N779" s="23" t="s">
        <v>7</v>
      </c>
      <c r="O779" s="23" t="s">
        <v>26</v>
      </c>
      <c r="P779" s="24">
        <v>10.5</v>
      </c>
      <c r="Q779" s="24">
        <v>18.7</v>
      </c>
      <c r="R779" s="24">
        <v>21.5</v>
      </c>
      <c r="S779" s="24">
        <v>197.52</v>
      </c>
      <c r="T779" s="24">
        <v>1.78</v>
      </c>
      <c r="U779" s="24">
        <v>1080</v>
      </c>
      <c r="V779" s="24">
        <v>1920</v>
      </c>
      <c r="W779" s="24">
        <v>2.0739999999999998</v>
      </c>
      <c r="X779" s="23" t="s">
        <v>47</v>
      </c>
      <c r="Y779" s="23" t="s">
        <v>47</v>
      </c>
      <c r="Z779" s="24">
        <v>10498</v>
      </c>
      <c r="AA779" s="24">
        <v>60</v>
      </c>
      <c r="AB779" s="24">
        <v>170</v>
      </c>
      <c r="AC779" s="24">
        <v>160</v>
      </c>
      <c r="AD779" s="23" t="s">
        <v>28</v>
      </c>
      <c r="AE779" s="23" t="s">
        <v>23</v>
      </c>
      <c r="AF779" s="23" t="s">
        <v>11</v>
      </c>
      <c r="AG779" s="23" t="s">
        <v>26</v>
      </c>
      <c r="AH779" s="23" t="s">
        <v>26</v>
      </c>
      <c r="AI779" s="23" t="s">
        <v>12</v>
      </c>
      <c r="AJ779" s="23" t="s">
        <v>11</v>
      </c>
      <c r="AK779" s="23" t="s">
        <v>23</v>
      </c>
      <c r="AL779" s="23" t="s">
        <v>129</v>
      </c>
      <c r="AM779" s="23" t="s">
        <v>878</v>
      </c>
      <c r="AN779" s="23" t="s">
        <v>14</v>
      </c>
      <c r="AO779" s="23" t="s">
        <v>26</v>
      </c>
      <c r="AP779" s="23" t="s">
        <v>36</v>
      </c>
      <c r="AQ779" s="23" t="s">
        <v>26</v>
      </c>
      <c r="AR779" s="23"/>
      <c r="AS779" s="23" t="s">
        <v>129</v>
      </c>
      <c r="AT779" s="23" t="s">
        <v>878</v>
      </c>
      <c r="AU779" s="23" t="s">
        <v>14</v>
      </c>
      <c r="AV779" s="25" t="s">
        <v>26</v>
      </c>
      <c r="AW779" s="25" t="s">
        <v>26</v>
      </c>
      <c r="AX779" s="26">
        <v>21.5</v>
      </c>
      <c r="AY779" s="26">
        <v>197.52</v>
      </c>
      <c r="AZ779" s="25" t="s">
        <v>14</v>
      </c>
      <c r="BA779" s="25" t="s">
        <v>14</v>
      </c>
      <c r="BB779" s="23" t="s">
        <v>26</v>
      </c>
      <c r="BC779" s="23" t="s">
        <v>15</v>
      </c>
      <c r="BD779" s="23" t="s">
        <v>26</v>
      </c>
      <c r="BE779" s="23" t="s">
        <v>11</v>
      </c>
      <c r="BF779" s="23" t="s">
        <v>452</v>
      </c>
      <c r="BG779" s="23" t="s">
        <v>11</v>
      </c>
      <c r="BH779" s="23" t="s">
        <v>17</v>
      </c>
      <c r="BI779" s="23" t="s">
        <v>26</v>
      </c>
      <c r="BJ779" s="23"/>
      <c r="BK779" s="23" t="s">
        <v>11</v>
      </c>
      <c r="BL779" s="23" t="s">
        <v>11</v>
      </c>
      <c r="BM779" s="23" t="s">
        <v>11</v>
      </c>
      <c r="BN779" s="23"/>
      <c r="BO779" s="24">
        <v>12</v>
      </c>
      <c r="BP779" s="24">
        <v>253</v>
      </c>
      <c r="BQ779" s="24">
        <v>250</v>
      </c>
      <c r="BR779" s="24">
        <v>183</v>
      </c>
      <c r="BS779" s="24">
        <v>200</v>
      </c>
      <c r="BT779" s="23"/>
      <c r="BU779" s="23"/>
      <c r="BV779" s="24">
        <v>19.29</v>
      </c>
      <c r="BW779" s="24">
        <v>0.3</v>
      </c>
      <c r="BX779" s="23"/>
      <c r="BY779" s="24">
        <v>0.28999999999999998</v>
      </c>
      <c r="BZ779" s="27">
        <v>0.3</v>
      </c>
      <c r="CA779" s="27">
        <v>0.28999999999999998</v>
      </c>
      <c r="CB779" s="25"/>
      <c r="CC779" s="25"/>
      <c r="CD779" s="28">
        <v>19.309999999999999</v>
      </c>
      <c r="CE779" s="28">
        <v>0.31</v>
      </c>
      <c r="CF779" s="25"/>
      <c r="CG779" s="28">
        <v>0.3</v>
      </c>
      <c r="CH779" s="28">
        <v>21.08</v>
      </c>
      <c r="CI779" s="28">
        <v>0.5</v>
      </c>
      <c r="CJ779" s="28">
        <v>0.5</v>
      </c>
      <c r="CK779" s="28">
        <v>0</v>
      </c>
      <c r="CL779" s="28">
        <v>0</v>
      </c>
      <c r="CM779" s="28">
        <v>0.5</v>
      </c>
      <c r="CN779" s="25"/>
      <c r="CO779" s="28">
        <v>0</v>
      </c>
      <c r="CP779" s="30" t="s">
        <v>5</v>
      </c>
      <c r="CQ779" s="8">
        <f t="shared" si="133"/>
        <v>10500.202511138112</v>
      </c>
      <c r="CR779" s="8">
        <f t="shared" si="134"/>
        <v>22</v>
      </c>
      <c r="CS779" s="8">
        <f t="shared" si="135"/>
        <v>2.5</v>
      </c>
      <c r="CT779" s="8">
        <f t="shared" si="136"/>
        <v>30</v>
      </c>
      <c r="CU779" s="8">
        <f t="shared" si="137"/>
        <v>200</v>
      </c>
      <c r="CV779" s="10">
        <f t="shared" si="138"/>
        <v>49972.560000000005</v>
      </c>
      <c r="CW779" s="10">
        <f t="shared" si="141"/>
        <v>49.972560000000001</v>
      </c>
      <c r="CX779" s="8" t="str">
        <f t="shared" si="139"/>
        <v>No</v>
      </c>
      <c r="CY779" s="30" t="s">
        <v>11</v>
      </c>
      <c r="CZ779" s="30" t="s">
        <v>11</v>
      </c>
      <c r="DA779" s="31" t="s">
        <v>11</v>
      </c>
      <c r="DB779" s="31" t="s">
        <v>11</v>
      </c>
      <c r="DC779" s="8" t="str">
        <f t="shared" si="140"/>
        <v>No</v>
      </c>
      <c r="DD779" s="8" t="s">
        <v>11</v>
      </c>
      <c r="DE779" s="30" t="s">
        <v>11</v>
      </c>
      <c r="DF779" s="10">
        <f t="shared" si="142"/>
        <v>60.851339999999993</v>
      </c>
      <c r="DG779" s="9">
        <f>IF(S779&lt;Monitors!$H$4,(S779*Monitors!$I$4)+Monitors!$J$4,IF(S779&lt;Monitors!$H$5,(S779*Monitors!$I$5)+Monitors!$J$5,IF(S779&lt;Monitors!$H$6,(S779*Monitors!$I$6)+Monitors!$J$6,IF(S779&lt;Monitors!$H$7,(Monitors!$I$7*S779)+Monitors!$J$7,IF(S779&lt;Monitors!$H$8,(S779*Monitors!$I$8)+Monitors!$J$8,IF(S779&lt;Monitors!$H$9,(S779*Monitors!$I$9)+Monitors!$J$9,IF(S779&lt;Monitors!$H$10,(S779*Monitors!$I$10)+Monitors!$J$10,IF(S779&lt;Monitors!$H$11,(S779*Monitors!$I$11)+Monitors!$J$11,Monitors!$J$12))))))))</f>
        <v>37.875999999999998</v>
      </c>
      <c r="DH779" s="10">
        <f>$DF779-(Monitors!$B$4*'All Data'!$W779)</f>
        <v>48.137719999999995</v>
      </c>
      <c r="DI779" s="10">
        <f>IF($CX779="Yes",DH779-(Monitors!$E$4*(DG779+(Monitors!$B$4*'All Data'!$W779))),'All Data'!DH779)</f>
        <v>48.137719999999995</v>
      </c>
      <c r="DJ779" s="10">
        <f>IF(DD779="Yes",'All Data'!DI779-(DG779*Monitors!$C$4),'All Data'!DI779)</f>
        <v>48.137719999999995</v>
      </c>
      <c r="DK779" s="10">
        <f>IF($DE779="Yes",DJ779-(DG779*Monitors!$D$4),'All Data'!DJ779)</f>
        <v>48.137719999999995</v>
      </c>
      <c r="DL779" s="10">
        <f>IF($CZ779="Yes",DK779-Monitors!$C$7,'All Data'!DK779)</f>
        <v>48.137719999999995</v>
      </c>
      <c r="DM779" s="10">
        <f>IF($DA779="Yes",DL779-Monitors!$D$7,'All Data'!DL779)</f>
        <v>48.137719999999995</v>
      </c>
      <c r="DN779" s="10">
        <f>IF(DB779="Yes",DM779-((DG779+(W779*Monitors!$B$4))*Monitors!$F$4),'All Data'!DM779)</f>
        <v>48.137719999999995</v>
      </c>
      <c r="DO779" s="8" t="str">
        <f t="shared" si="143"/>
        <v>No</v>
      </c>
      <c r="DP779" s="10">
        <v>1.9989024000000004</v>
      </c>
      <c r="DQ779" s="10">
        <v>17.291097600000001</v>
      </c>
      <c r="DR779" s="10">
        <v>17.291097600000001</v>
      </c>
      <c r="DS779" s="9">
        <v>18.804145421971299</v>
      </c>
      <c r="DT779" s="9" t="s">
        <v>23</v>
      </c>
      <c r="DU779" s="14">
        <v>0</v>
      </c>
    </row>
    <row r="780" spans="1:125" ht="18" customHeight="1">
      <c r="A780" s="29">
        <v>779</v>
      </c>
      <c r="B780" s="29">
        <v>35</v>
      </c>
      <c r="C780" s="29">
        <v>722</v>
      </c>
      <c r="D780" s="21">
        <v>41307</v>
      </c>
      <c r="E780" s="21">
        <v>42013</v>
      </c>
      <c r="F780" s="21">
        <v>41429</v>
      </c>
      <c r="G780" s="20" t="s">
        <v>4</v>
      </c>
      <c r="H780" s="20" t="s">
        <v>26</v>
      </c>
      <c r="I780" s="22">
        <v>6</v>
      </c>
      <c r="J780" s="20" t="s">
        <v>5</v>
      </c>
      <c r="K780" s="20" t="s">
        <v>26</v>
      </c>
      <c r="L780" s="20" t="s">
        <v>27</v>
      </c>
      <c r="M780" s="23" t="s">
        <v>27</v>
      </c>
      <c r="N780" s="23" t="s">
        <v>7</v>
      </c>
      <c r="O780" s="23" t="s">
        <v>26</v>
      </c>
      <c r="P780" s="24">
        <v>10.6</v>
      </c>
      <c r="Q780" s="24">
        <v>18.8</v>
      </c>
      <c r="R780" s="24">
        <v>21.5</v>
      </c>
      <c r="S780" s="24">
        <v>198.38</v>
      </c>
      <c r="T780" s="24">
        <v>1.78</v>
      </c>
      <c r="U780" s="24">
        <v>1080</v>
      </c>
      <c r="V780" s="24">
        <v>1920</v>
      </c>
      <c r="W780" s="24">
        <v>2.0739999999999998</v>
      </c>
      <c r="X780" s="23" t="s">
        <v>47</v>
      </c>
      <c r="Y780" s="23" t="s">
        <v>47</v>
      </c>
      <c r="Z780" s="24">
        <v>9565</v>
      </c>
      <c r="AA780" s="24">
        <v>60</v>
      </c>
      <c r="AB780" s="24">
        <v>170</v>
      </c>
      <c r="AC780" s="24">
        <v>160</v>
      </c>
      <c r="AD780" s="23" t="s">
        <v>28</v>
      </c>
      <c r="AE780" s="23" t="s">
        <v>11</v>
      </c>
      <c r="AF780" s="23" t="s">
        <v>11</v>
      </c>
      <c r="AG780" s="23"/>
      <c r="AH780" s="23"/>
      <c r="AI780" s="23" t="s">
        <v>12</v>
      </c>
      <c r="AJ780" s="23" t="s">
        <v>11</v>
      </c>
      <c r="AK780" s="23" t="s">
        <v>23</v>
      </c>
      <c r="AL780" s="23" t="s">
        <v>51</v>
      </c>
      <c r="AM780" s="23" t="s">
        <v>26</v>
      </c>
      <c r="AN780" s="23" t="s">
        <v>14</v>
      </c>
      <c r="AO780" s="23" t="s">
        <v>26</v>
      </c>
      <c r="AP780" s="23" t="s">
        <v>36</v>
      </c>
      <c r="AQ780" s="23" t="s">
        <v>26</v>
      </c>
      <c r="AR780" s="23"/>
      <c r="AS780" s="23" t="s">
        <v>51</v>
      </c>
      <c r="AT780" s="23" t="s">
        <v>26</v>
      </c>
      <c r="AU780" s="23" t="s">
        <v>14</v>
      </c>
      <c r="AV780" s="25" t="s">
        <v>26</v>
      </c>
      <c r="AW780" s="25" t="s">
        <v>26</v>
      </c>
      <c r="AX780" s="26">
        <v>21.5</v>
      </c>
      <c r="AY780" s="26">
        <v>198.38</v>
      </c>
      <c r="AZ780" s="25" t="s">
        <v>14</v>
      </c>
      <c r="BA780" s="25" t="s">
        <v>14</v>
      </c>
      <c r="BB780" s="23" t="s">
        <v>26</v>
      </c>
      <c r="BC780" s="23" t="s">
        <v>15</v>
      </c>
      <c r="BD780" s="23" t="s">
        <v>26</v>
      </c>
      <c r="BE780" s="23" t="s">
        <v>11</v>
      </c>
      <c r="BF780" s="23" t="s">
        <v>55</v>
      </c>
      <c r="BG780" s="23" t="s">
        <v>11</v>
      </c>
      <c r="BH780" s="23" t="s">
        <v>17</v>
      </c>
      <c r="BI780" s="23" t="s">
        <v>26</v>
      </c>
      <c r="BJ780" s="23"/>
      <c r="BK780" s="23" t="s">
        <v>11</v>
      </c>
      <c r="BL780" s="23" t="s">
        <v>11</v>
      </c>
      <c r="BM780" s="23" t="s">
        <v>11</v>
      </c>
      <c r="BN780" s="23"/>
      <c r="BO780" s="24">
        <v>15.6</v>
      </c>
      <c r="BP780" s="24">
        <v>293</v>
      </c>
      <c r="BQ780" s="24">
        <v>300</v>
      </c>
      <c r="BR780" s="24">
        <v>275</v>
      </c>
      <c r="BS780" s="24">
        <v>200</v>
      </c>
      <c r="BT780" s="23"/>
      <c r="BU780" s="23"/>
      <c r="BV780" s="24">
        <v>19.3</v>
      </c>
      <c r="BW780" s="24">
        <v>0.4</v>
      </c>
      <c r="BX780" s="23"/>
      <c r="BY780" s="24">
        <v>0.2</v>
      </c>
      <c r="BZ780" s="27">
        <v>0.4</v>
      </c>
      <c r="CA780" s="27">
        <v>0.2</v>
      </c>
      <c r="CB780" s="25"/>
      <c r="CC780" s="25"/>
      <c r="CD780" s="28">
        <v>20.3</v>
      </c>
      <c r="CE780" s="28">
        <v>0.4</v>
      </c>
      <c r="CF780" s="25"/>
      <c r="CG780" s="28">
        <v>0.2</v>
      </c>
      <c r="CH780" s="28">
        <v>21.08</v>
      </c>
      <c r="CI780" s="28">
        <v>0.5</v>
      </c>
      <c r="CJ780" s="28">
        <v>0.5</v>
      </c>
      <c r="CK780" s="28">
        <v>0</v>
      </c>
      <c r="CL780" s="28">
        <v>0</v>
      </c>
      <c r="CM780" s="28">
        <v>0.4</v>
      </c>
      <c r="CN780" s="25"/>
      <c r="CO780" s="28">
        <v>0</v>
      </c>
      <c r="CP780" s="30" t="s">
        <v>5</v>
      </c>
      <c r="CQ780" s="8">
        <f t="shared" si="133"/>
        <v>10454.682931747151</v>
      </c>
      <c r="CR780" s="8">
        <f t="shared" si="134"/>
        <v>22</v>
      </c>
      <c r="CS780" s="8">
        <f t="shared" si="135"/>
        <v>2.5</v>
      </c>
      <c r="CT780" s="8">
        <f t="shared" si="136"/>
        <v>30</v>
      </c>
      <c r="CU780" s="8">
        <f t="shared" si="137"/>
        <v>200</v>
      </c>
      <c r="CV780" s="10">
        <f t="shared" si="138"/>
        <v>58125.34</v>
      </c>
      <c r="CW780" s="10">
        <f t="shared" si="141"/>
        <v>58.125339999999994</v>
      </c>
      <c r="CX780" s="8" t="str">
        <f t="shared" si="139"/>
        <v>No</v>
      </c>
      <c r="CY780" s="30" t="s">
        <v>11</v>
      </c>
      <c r="CZ780" s="30" t="s">
        <v>11</v>
      </c>
      <c r="DA780" s="31" t="s">
        <v>11</v>
      </c>
      <c r="DB780" s="31" t="s">
        <v>11</v>
      </c>
      <c r="DC780" s="8" t="str">
        <f t="shared" si="140"/>
        <v>No</v>
      </c>
      <c r="DD780" s="8" t="s">
        <v>11</v>
      </c>
      <c r="DE780" s="30" t="s">
        <v>11</v>
      </c>
      <c r="DF780" s="10">
        <f t="shared" si="142"/>
        <v>61.451399999999992</v>
      </c>
      <c r="DG780" s="9">
        <f>IF(S780&lt;Monitors!$H$4,(S780*Monitors!$I$4)+Monitors!$J$4,IF(S780&lt;Monitors!$H$5,(S780*Monitors!$I$5)+Monitors!$J$5,IF(S780&lt;Monitors!$H$6,(S780*Monitors!$I$6)+Monitors!$J$6,IF(S780&lt;Monitors!$H$7,(Monitors!$I$7*S780)+Monitors!$J$7,IF(S780&lt;Monitors!$H$8,(S780*Monitors!$I$8)+Monitors!$J$8,IF(S780&lt;Monitors!$H$9,(S780*Monitors!$I$9)+Monitors!$J$9,IF(S780&lt;Monitors!$H$10,(S780*Monitors!$I$10)+Monitors!$J$10,IF(S780&lt;Monitors!$H$11,(S780*Monitors!$I$11)+Monitors!$J$11,Monitors!$J$12))))))))</f>
        <v>37.918999999999997</v>
      </c>
      <c r="DH780" s="10">
        <f>$DF780-(Monitors!$B$4*'All Data'!$W780)</f>
        <v>48.737779999999994</v>
      </c>
      <c r="DI780" s="10">
        <f>IF($CX780="Yes",DH780-(Monitors!$E$4*(DG780+(Monitors!$B$4*'All Data'!$W780))),'All Data'!DH780)</f>
        <v>48.737779999999994</v>
      </c>
      <c r="DJ780" s="10">
        <f>IF(DD780="Yes",'All Data'!DI780-(DG780*Monitors!$C$4),'All Data'!DI780)</f>
        <v>48.737779999999994</v>
      </c>
      <c r="DK780" s="10">
        <f>IF($DE780="Yes",DJ780-(DG780*Monitors!$D$4),'All Data'!DJ780)</f>
        <v>48.737779999999994</v>
      </c>
      <c r="DL780" s="10">
        <f>IF($CZ780="Yes",DK780-Monitors!$C$7,'All Data'!DK780)</f>
        <v>48.737779999999994</v>
      </c>
      <c r="DM780" s="10">
        <f>IF($DA780="Yes",DL780-Monitors!$D$7,'All Data'!DL780)</f>
        <v>48.737779999999994</v>
      </c>
      <c r="DN780" s="10">
        <f>IF(DB780="Yes",DM780-((DG780+(W780*Monitors!$B$4))*Monitors!$F$4),'All Data'!DM780)</f>
        <v>48.737779999999994</v>
      </c>
      <c r="DO780" s="8" t="str">
        <f t="shared" si="143"/>
        <v>No</v>
      </c>
      <c r="DP780" s="10">
        <v>2.3250136000000001</v>
      </c>
      <c r="DQ780" s="10">
        <v>16.974986399999999</v>
      </c>
      <c r="DR780" s="10">
        <v>16.974986399999999</v>
      </c>
      <c r="DS780" s="9">
        <v>18.885063562375308</v>
      </c>
      <c r="DT780" s="9" t="s">
        <v>23</v>
      </c>
      <c r="DU780" s="14">
        <v>0</v>
      </c>
    </row>
    <row r="781" spans="1:125" ht="18" customHeight="1">
      <c r="A781" s="29">
        <v>780</v>
      </c>
      <c r="B781" s="29">
        <v>24</v>
      </c>
      <c r="C781" s="29">
        <v>160</v>
      </c>
      <c r="D781" s="21">
        <v>41019</v>
      </c>
      <c r="E781" s="21">
        <v>41569</v>
      </c>
      <c r="F781" s="21">
        <v>41445</v>
      </c>
      <c r="G781" s="20" t="s">
        <v>4</v>
      </c>
      <c r="H781" s="20" t="s">
        <v>26</v>
      </c>
      <c r="I781" s="22">
        <v>6</v>
      </c>
      <c r="J781" s="20" t="s">
        <v>5</v>
      </c>
      <c r="K781" s="20" t="s">
        <v>26</v>
      </c>
      <c r="L781" s="20" t="s">
        <v>6</v>
      </c>
      <c r="M781" s="23" t="s">
        <v>26</v>
      </c>
      <c r="N781" s="23" t="s">
        <v>7</v>
      </c>
      <c r="O781" s="23" t="s">
        <v>26</v>
      </c>
      <c r="P781" s="24">
        <v>11.3</v>
      </c>
      <c r="Q781" s="24">
        <v>20</v>
      </c>
      <c r="R781" s="24">
        <v>23</v>
      </c>
      <c r="S781" s="24">
        <v>225.98</v>
      </c>
      <c r="T781" s="24">
        <v>1.78</v>
      </c>
      <c r="U781" s="24">
        <v>1080</v>
      </c>
      <c r="V781" s="24">
        <v>1920</v>
      </c>
      <c r="W781" s="24">
        <v>2.0739999999999998</v>
      </c>
      <c r="X781" s="23" t="s">
        <v>47</v>
      </c>
      <c r="Y781" s="23" t="s">
        <v>47</v>
      </c>
      <c r="Z781" s="24">
        <v>9175</v>
      </c>
      <c r="AA781" s="24">
        <v>60</v>
      </c>
      <c r="AB781" s="24">
        <v>170</v>
      </c>
      <c r="AC781" s="24">
        <v>160</v>
      </c>
      <c r="AD781" s="23" t="s">
        <v>607</v>
      </c>
      <c r="AE781" s="23" t="s">
        <v>23</v>
      </c>
      <c r="AF781" s="23" t="s">
        <v>11</v>
      </c>
      <c r="AG781" s="23" t="s">
        <v>26</v>
      </c>
      <c r="AH781" s="23" t="s">
        <v>26</v>
      </c>
      <c r="AI781" s="23" t="s">
        <v>12</v>
      </c>
      <c r="AJ781" s="23" t="s">
        <v>11</v>
      </c>
      <c r="AK781" s="23" t="s">
        <v>23</v>
      </c>
      <c r="AL781" s="23" t="s">
        <v>53</v>
      </c>
      <c r="AM781" s="23" t="s">
        <v>14</v>
      </c>
      <c r="AN781" s="23" t="s">
        <v>14</v>
      </c>
      <c r="AO781" s="23" t="s">
        <v>14</v>
      </c>
      <c r="AP781" s="23" t="s">
        <v>36</v>
      </c>
      <c r="AQ781" s="23" t="s">
        <v>14</v>
      </c>
      <c r="AR781" s="23"/>
      <c r="AS781" s="23" t="s">
        <v>53</v>
      </c>
      <c r="AT781" s="23" t="s">
        <v>14</v>
      </c>
      <c r="AU781" s="23" t="s">
        <v>14</v>
      </c>
      <c r="AV781" s="25" t="s">
        <v>14</v>
      </c>
      <c r="AW781" s="25" t="s">
        <v>26</v>
      </c>
      <c r="AX781" s="26">
        <v>23</v>
      </c>
      <c r="AY781" s="26">
        <v>225.98</v>
      </c>
      <c r="AZ781" s="25" t="s">
        <v>14</v>
      </c>
      <c r="BA781" s="25" t="s">
        <v>14</v>
      </c>
      <c r="BB781" s="23" t="s">
        <v>26</v>
      </c>
      <c r="BC781" s="23" t="s">
        <v>15</v>
      </c>
      <c r="BD781" s="23" t="s">
        <v>14</v>
      </c>
      <c r="BE781" s="23" t="s">
        <v>11</v>
      </c>
      <c r="BF781" s="23" t="s">
        <v>165</v>
      </c>
      <c r="BG781" s="23" t="s">
        <v>11</v>
      </c>
      <c r="BH781" s="23" t="s">
        <v>17</v>
      </c>
      <c r="BI781" s="23" t="s">
        <v>26</v>
      </c>
      <c r="BJ781" s="23"/>
      <c r="BK781" s="23" t="s">
        <v>11</v>
      </c>
      <c r="BL781" s="23" t="s">
        <v>11</v>
      </c>
      <c r="BM781" s="23" t="s">
        <v>11</v>
      </c>
      <c r="BN781" s="23"/>
      <c r="BO781" s="24">
        <v>19.3</v>
      </c>
      <c r="BP781" s="24">
        <v>262.5</v>
      </c>
      <c r="BQ781" s="24">
        <v>250</v>
      </c>
      <c r="BR781" s="24">
        <v>262.3</v>
      </c>
      <c r="BS781" s="24">
        <v>200</v>
      </c>
      <c r="BT781" s="23"/>
      <c r="BU781" s="23"/>
      <c r="BV781" s="24">
        <v>19.309999999999999</v>
      </c>
      <c r="BW781" s="24">
        <v>0.13</v>
      </c>
      <c r="BX781" s="23"/>
      <c r="BY781" s="24">
        <v>0.12</v>
      </c>
      <c r="BZ781" s="27">
        <v>0.13</v>
      </c>
      <c r="CA781" s="27">
        <v>0.12</v>
      </c>
      <c r="CB781" s="25"/>
      <c r="CC781" s="25"/>
      <c r="CD781" s="28">
        <v>19.350000000000001</v>
      </c>
      <c r="CE781" s="28">
        <v>0.15</v>
      </c>
      <c r="CF781" s="25"/>
      <c r="CG781" s="28">
        <v>0.14000000000000001</v>
      </c>
      <c r="CH781" s="28">
        <v>22</v>
      </c>
      <c r="CI781" s="28">
        <v>0.5</v>
      </c>
      <c r="CJ781" s="28">
        <v>0.5</v>
      </c>
      <c r="CK781" s="28">
        <v>0</v>
      </c>
      <c r="CL781" s="28">
        <v>0</v>
      </c>
      <c r="CM781" s="28">
        <v>0.5</v>
      </c>
      <c r="CN781" s="25"/>
      <c r="CO781" s="28">
        <v>0</v>
      </c>
      <c r="CP781" s="30" t="s">
        <v>5</v>
      </c>
      <c r="CQ781" s="8">
        <f t="shared" si="133"/>
        <v>9177.8033454287979</v>
      </c>
      <c r="CR781" s="8">
        <f t="shared" si="134"/>
        <v>24</v>
      </c>
      <c r="CS781" s="8">
        <f t="shared" si="135"/>
        <v>2.5</v>
      </c>
      <c r="CT781" s="8">
        <f t="shared" si="136"/>
        <v>30</v>
      </c>
      <c r="CU781" s="8">
        <f t="shared" si="137"/>
        <v>200</v>
      </c>
      <c r="CV781" s="10">
        <f t="shared" si="138"/>
        <v>59319.75</v>
      </c>
      <c r="CW781" s="10">
        <f t="shared" si="141"/>
        <v>59.319749999999999</v>
      </c>
      <c r="CX781" s="8" t="str">
        <f t="shared" si="139"/>
        <v>No</v>
      </c>
      <c r="CY781" s="30" t="s">
        <v>11</v>
      </c>
      <c r="CZ781" s="30" t="s">
        <v>11</v>
      </c>
      <c r="DA781" s="31" t="s">
        <v>11</v>
      </c>
      <c r="DB781" s="31" t="s">
        <v>11</v>
      </c>
      <c r="DC781" s="8" t="str">
        <f t="shared" si="140"/>
        <v>No</v>
      </c>
      <c r="DD781" s="8" t="s">
        <v>11</v>
      </c>
      <c r="DE781" s="30" t="s">
        <v>11</v>
      </c>
      <c r="DF781" s="10">
        <f t="shared" si="142"/>
        <v>59.944679999999991</v>
      </c>
      <c r="DG781" s="9">
        <f>IF(S781&lt;Monitors!$H$4,(S781*Monitors!$I$4)+Monitors!$J$4,IF(S781&lt;Monitors!$H$5,(S781*Monitors!$I$5)+Monitors!$J$5,IF(S781&lt;Monitors!$H$6,(S781*Monitors!$I$6)+Monitors!$J$6,IF(S781&lt;Monitors!$H$7,(Monitors!$I$7*S781)+Monitors!$J$7,IF(S781&lt;Monitors!$H$8,(S781*Monitors!$I$8)+Monitors!$J$8,IF(S781&lt;Monitors!$H$9,(S781*Monitors!$I$9)+Monitors!$J$9,IF(S781&lt;Monitors!$H$10,(S781*Monitors!$I$10)+Monitors!$J$10,IF(S781&lt;Monitors!$H$11,(S781*Monitors!$I$11)+Monitors!$J$11,Monitors!$J$12))))))))</f>
        <v>38.866</v>
      </c>
      <c r="DH781" s="10">
        <f>$DF781-(Monitors!$B$4*'All Data'!$W781)</f>
        <v>47.231059999999992</v>
      </c>
      <c r="DI781" s="10">
        <f>IF($CX781="Yes",DH781-(Monitors!$E$4*(DG781+(Monitors!$B$4*'All Data'!$W781))),'All Data'!DH781)</f>
        <v>47.231059999999992</v>
      </c>
      <c r="DJ781" s="10">
        <f>IF(DD781="Yes",'All Data'!DI781-(DG781*Monitors!$C$4),'All Data'!DI781)</f>
        <v>47.231059999999992</v>
      </c>
      <c r="DK781" s="10">
        <f>IF($DE781="Yes",DJ781-(DG781*Monitors!$D$4),'All Data'!DJ781)</f>
        <v>47.231059999999992</v>
      </c>
      <c r="DL781" s="10">
        <f>IF($CZ781="Yes",DK781-Monitors!$C$7,'All Data'!DK781)</f>
        <v>47.231059999999992</v>
      </c>
      <c r="DM781" s="10">
        <f>IF($DA781="Yes",DL781-Monitors!$D$7,'All Data'!DL781)</f>
        <v>47.231059999999992</v>
      </c>
      <c r="DN781" s="10">
        <f>IF(DB781="Yes",DM781-((DG781+(W781*Monitors!$B$4))*Monitors!$F$4),'All Data'!DM781)</f>
        <v>47.231059999999992</v>
      </c>
      <c r="DO781" s="8" t="str">
        <f t="shared" si="143"/>
        <v>No</v>
      </c>
      <c r="DP781" s="10">
        <v>2.3727900000000002</v>
      </c>
      <c r="DQ781" s="10">
        <v>16.93721</v>
      </c>
      <c r="DR781" s="10">
        <v>16.93721</v>
      </c>
      <c r="DS781" s="9">
        <v>21.475165026908535</v>
      </c>
      <c r="DT781" s="9" t="s">
        <v>23</v>
      </c>
      <c r="DU781" s="14">
        <v>0</v>
      </c>
    </row>
    <row r="782" spans="1:125" ht="18" customHeight="1">
      <c r="A782" s="29">
        <v>781</v>
      </c>
      <c r="B782" s="29">
        <v>13</v>
      </c>
      <c r="C782" s="29">
        <v>746</v>
      </c>
      <c r="D782" s="21">
        <v>41936</v>
      </c>
      <c r="E782" s="21">
        <v>41912</v>
      </c>
      <c r="F782" s="21">
        <v>41912</v>
      </c>
      <c r="G782" s="20" t="s">
        <v>4</v>
      </c>
      <c r="H782" s="20"/>
      <c r="I782" s="22">
        <v>6</v>
      </c>
      <c r="J782" s="20" t="s">
        <v>5</v>
      </c>
      <c r="K782" s="20"/>
      <c r="L782" s="20" t="s">
        <v>6</v>
      </c>
      <c r="M782" s="23"/>
      <c r="N782" s="23" t="s">
        <v>7</v>
      </c>
      <c r="O782" s="23"/>
      <c r="P782" s="24">
        <v>11.8</v>
      </c>
      <c r="Q782" s="24">
        <v>20.9</v>
      </c>
      <c r="R782" s="24">
        <v>24</v>
      </c>
      <c r="S782" s="24">
        <v>246.17</v>
      </c>
      <c r="T782" s="24">
        <v>1.78</v>
      </c>
      <c r="U782" s="24">
        <v>1080</v>
      </c>
      <c r="V782" s="24">
        <v>1920</v>
      </c>
      <c r="W782" s="24">
        <v>2.0739999999999998</v>
      </c>
      <c r="X782" s="23" t="s">
        <v>47</v>
      </c>
      <c r="Y782" s="23" t="s">
        <v>47</v>
      </c>
      <c r="Z782" s="24">
        <v>8423</v>
      </c>
      <c r="AA782" s="24">
        <v>60</v>
      </c>
      <c r="AB782" s="24">
        <v>170</v>
      </c>
      <c r="AC782" s="24">
        <v>160</v>
      </c>
      <c r="AD782" s="23" t="s">
        <v>237</v>
      </c>
      <c r="AE782" s="23" t="s">
        <v>11</v>
      </c>
      <c r="AF782" s="23" t="s">
        <v>11</v>
      </c>
      <c r="AG782" s="23"/>
      <c r="AH782" s="23"/>
      <c r="AI782" s="23" t="s">
        <v>12</v>
      </c>
      <c r="AJ782" s="23" t="s">
        <v>11</v>
      </c>
      <c r="AK782" s="23" t="s">
        <v>11</v>
      </c>
      <c r="AL782" s="23" t="s">
        <v>25</v>
      </c>
      <c r="AM782" s="23"/>
      <c r="AN782" s="23" t="s">
        <v>14</v>
      </c>
      <c r="AO782" s="23"/>
      <c r="AP782" s="23" t="s">
        <v>14</v>
      </c>
      <c r="AQ782" s="23"/>
      <c r="AR782" s="23"/>
      <c r="AS782" s="23" t="s">
        <v>25</v>
      </c>
      <c r="AT782" s="23"/>
      <c r="AU782" s="23" t="s">
        <v>14</v>
      </c>
      <c r="AV782" s="25"/>
      <c r="AW782" s="25"/>
      <c r="AX782" s="26">
        <v>24</v>
      </c>
      <c r="AY782" s="26">
        <v>246.17</v>
      </c>
      <c r="AZ782" s="25" t="s">
        <v>14</v>
      </c>
      <c r="BA782" s="25" t="s">
        <v>14</v>
      </c>
      <c r="BB782" s="23"/>
      <c r="BC782" s="23" t="s">
        <v>15</v>
      </c>
      <c r="BD782" s="23"/>
      <c r="BE782" s="23" t="s">
        <v>11</v>
      </c>
      <c r="BF782" s="23" t="s">
        <v>641</v>
      </c>
      <c r="BG782" s="23" t="s">
        <v>11</v>
      </c>
      <c r="BH782" s="23" t="s">
        <v>17</v>
      </c>
      <c r="BI782" s="23"/>
      <c r="BJ782" s="23"/>
      <c r="BK782" s="23" t="s">
        <v>11</v>
      </c>
      <c r="BL782" s="23" t="s">
        <v>11</v>
      </c>
      <c r="BM782" s="23"/>
      <c r="BN782" s="23"/>
      <c r="BO782" s="24">
        <v>3.1</v>
      </c>
      <c r="BP782" s="24">
        <v>267.89999999999998</v>
      </c>
      <c r="BQ782" s="24">
        <v>250</v>
      </c>
      <c r="BR782" s="24">
        <v>250.1</v>
      </c>
      <c r="BS782" s="24">
        <v>201.6</v>
      </c>
      <c r="BT782" s="23"/>
      <c r="BU782" s="23"/>
      <c r="BV782" s="24">
        <v>19.34</v>
      </c>
      <c r="BW782" s="24">
        <v>0.18</v>
      </c>
      <c r="BX782" s="23"/>
      <c r="BY782" s="24">
        <v>0.15</v>
      </c>
      <c r="BZ782" s="27">
        <v>0.18</v>
      </c>
      <c r="CA782" s="27">
        <v>0.15</v>
      </c>
      <c r="CB782" s="25"/>
      <c r="CC782" s="25"/>
      <c r="CD782" s="28">
        <v>18.89</v>
      </c>
      <c r="CE782" s="28">
        <v>0.24</v>
      </c>
      <c r="CF782" s="25"/>
      <c r="CG782" s="28">
        <v>0.22</v>
      </c>
      <c r="CH782" s="28">
        <v>23.21</v>
      </c>
      <c r="CI782" s="28">
        <v>0.5</v>
      </c>
      <c r="CJ782" s="28">
        <v>0.5</v>
      </c>
      <c r="CK782" s="25"/>
      <c r="CL782" s="25"/>
      <c r="CM782" s="28">
        <v>0.55000000000000004</v>
      </c>
      <c r="CN782" s="25"/>
      <c r="CO782" s="28">
        <v>0</v>
      </c>
      <c r="CP782" s="30" t="s">
        <v>5</v>
      </c>
      <c r="CQ782" s="8">
        <f t="shared" si="133"/>
        <v>8425.0721046431318</v>
      </c>
      <c r="CR782" s="8">
        <f t="shared" si="134"/>
        <v>26</v>
      </c>
      <c r="CS782" s="8">
        <f t="shared" si="135"/>
        <v>2.5</v>
      </c>
      <c r="CT782" s="8">
        <f t="shared" si="136"/>
        <v>30</v>
      </c>
      <c r="CU782" s="8">
        <f t="shared" si="137"/>
        <v>200</v>
      </c>
      <c r="CV782" s="10">
        <f t="shared" si="138"/>
        <v>65948.942999999985</v>
      </c>
      <c r="CW782" s="10">
        <f t="shared" si="141"/>
        <v>65.948942999999986</v>
      </c>
      <c r="CX782" s="8" t="str">
        <f t="shared" si="139"/>
        <v>No</v>
      </c>
      <c r="CY782" s="30" t="s">
        <v>11</v>
      </c>
      <c r="CZ782" s="30" t="s">
        <v>11</v>
      </c>
      <c r="DA782" s="31" t="s">
        <v>11</v>
      </c>
      <c r="DB782" s="31" t="s">
        <v>11</v>
      </c>
      <c r="DC782" s="8" t="str">
        <f t="shared" si="140"/>
        <v>No</v>
      </c>
      <c r="DD782" s="8" t="s">
        <v>11</v>
      </c>
      <c r="DE782" s="30" t="s">
        <v>11</v>
      </c>
      <c r="DF782" s="10">
        <f t="shared" si="142"/>
        <v>60.321359999999991</v>
      </c>
      <c r="DG782" s="9">
        <f>IF(S782&lt;Monitors!$H$4,(S782*Monitors!$I$4)+Monitors!$J$4,IF(S782&lt;Monitors!$H$5,(S782*Monitors!$I$5)+Monitors!$J$5,IF(S782&lt;Monitors!$H$6,(S782*Monitors!$I$6)+Monitors!$J$6,IF(S782&lt;Monitors!$H$7,(Monitors!$I$7*S782)+Monitors!$J$7,IF(S782&lt;Monitors!$H$8,(S782*Monitors!$I$8)+Monitors!$J$8,IF(S782&lt;Monitors!$H$9,(S782*Monitors!$I$9)+Monitors!$J$9,IF(S782&lt;Monitors!$H$10,(S782*Monitors!$I$10)+Monitors!$J$10,IF(S782&lt;Monitors!$H$11,(S782*Monitors!$I$11)+Monitors!$J$11,Monitors!$J$12))))))))</f>
        <v>42.234000000000002</v>
      </c>
      <c r="DH782" s="10">
        <f>$DF782-(Monitors!$B$4*'All Data'!$W782)</f>
        <v>47.607739999999993</v>
      </c>
      <c r="DI782" s="10">
        <f>IF($CX782="Yes",DH782-(Monitors!$E$4*(DG782+(Monitors!$B$4*'All Data'!$W782))),'All Data'!DH782)</f>
        <v>47.607739999999993</v>
      </c>
      <c r="DJ782" s="10">
        <f>IF(DD782="Yes",'All Data'!DI782-(DG782*Monitors!$C$4),'All Data'!DI782)</f>
        <v>47.607739999999993</v>
      </c>
      <c r="DK782" s="10">
        <f>IF($DE782="Yes",DJ782-(DG782*Monitors!$D$4),'All Data'!DJ782)</f>
        <v>47.607739999999993</v>
      </c>
      <c r="DL782" s="10">
        <f>IF($CZ782="Yes",DK782-Monitors!$C$7,'All Data'!DK782)</f>
        <v>47.607739999999993</v>
      </c>
      <c r="DM782" s="10">
        <f>IF($DA782="Yes",DL782-Monitors!$D$7,'All Data'!DL782)</f>
        <v>47.607739999999993</v>
      </c>
      <c r="DN782" s="10">
        <f>IF(DB782="Yes",DM782-((DG782+(W782*Monitors!$B$4))*Monitors!$F$4),'All Data'!DM782)</f>
        <v>47.607739999999993</v>
      </c>
      <c r="DO782" s="8" t="str">
        <f t="shared" si="143"/>
        <v>No</v>
      </c>
      <c r="DP782" s="10">
        <v>2.6379577199999997</v>
      </c>
      <c r="DQ782" s="10">
        <v>16.702042280000001</v>
      </c>
      <c r="DR782" s="10">
        <v>16.702042280000001</v>
      </c>
      <c r="DS782" s="9">
        <v>23.360623751728141</v>
      </c>
      <c r="DT782" s="9" t="s">
        <v>23</v>
      </c>
      <c r="DU782" s="14">
        <v>0</v>
      </c>
    </row>
    <row r="783" spans="1:125" ht="18" customHeight="1">
      <c r="A783" s="29">
        <v>782</v>
      </c>
      <c r="B783" s="29">
        <v>4</v>
      </c>
      <c r="C783" s="29">
        <v>980</v>
      </c>
      <c r="D783" s="21">
        <v>41440</v>
      </c>
      <c r="E783" s="21">
        <v>41396</v>
      </c>
      <c r="F783" s="21">
        <v>41401</v>
      </c>
      <c r="G783" s="20" t="s">
        <v>4</v>
      </c>
      <c r="H783" s="20"/>
      <c r="I783" s="22">
        <v>6</v>
      </c>
      <c r="J783" s="20" t="s">
        <v>5</v>
      </c>
      <c r="K783" s="20"/>
      <c r="L783" s="20" t="s">
        <v>49</v>
      </c>
      <c r="M783" s="23"/>
      <c r="N783" s="23" t="s">
        <v>7</v>
      </c>
      <c r="O783" s="23"/>
      <c r="P783" s="24">
        <v>117</v>
      </c>
      <c r="Q783" s="24">
        <v>207</v>
      </c>
      <c r="R783" s="24">
        <v>23.8</v>
      </c>
      <c r="S783" s="24">
        <v>242</v>
      </c>
      <c r="T783" s="24">
        <v>1.78</v>
      </c>
      <c r="U783" s="24">
        <v>1080</v>
      </c>
      <c r="V783" s="24">
        <v>1920</v>
      </c>
      <c r="W783" s="24">
        <v>2.0739999999999998</v>
      </c>
      <c r="X783" s="23" t="s">
        <v>47</v>
      </c>
      <c r="Y783" s="23" t="s">
        <v>47</v>
      </c>
      <c r="Z783" s="24">
        <v>8562</v>
      </c>
      <c r="AA783" s="24">
        <v>60</v>
      </c>
      <c r="AB783" s="24">
        <v>178</v>
      </c>
      <c r="AC783" s="24">
        <v>178</v>
      </c>
      <c r="AD783" s="23" t="s">
        <v>10</v>
      </c>
      <c r="AE783" s="23" t="s">
        <v>11</v>
      </c>
      <c r="AF783" s="23" t="s">
        <v>11</v>
      </c>
      <c r="AG783" s="23"/>
      <c r="AH783" s="23"/>
      <c r="AI783" s="23" t="s">
        <v>12</v>
      </c>
      <c r="AJ783" s="23" t="s">
        <v>11</v>
      </c>
      <c r="AK783" s="23" t="s">
        <v>11</v>
      </c>
      <c r="AL783" s="23" t="s">
        <v>53</v>
      </c>
      <c r="AM783" s="23"/>
      <c r="AN783" s="23" t="s">
        <v>72</v>
      </c>
      <c r="AO783" s="23"/>
      <c r="AP783" s="23" t="s">
        <v>14</v>
      </c>
      <c r="AQ783" s="23"/>
      <c r="AR783" s="23"/>
      <c r="AS783" s="23" t="s">
        <v>53</v>
      </c>
      <c r="AT783" s="23"/>
      <c r="AU783" s="23" t="s">
        <v>83</v>
      </c>
      <c r="AV783" s="25"/>
      <c r="AW783" s="25"/>
      <c r="AX783" s="26">
        <v>23.8</v>
      </c>
      <c r="AY783" s="26">
        <v>242</v>
      </c>
      <c r="AZ783" s="25" t="s">
        <v>72</v>
      </c>
      <c r="BA783" s="25" t="s">
        <v>83</v>
      </c>
      <c r="BB783" s="23"/>
      <c r="BC783" s="23" t="s">
        <v>15</v>
      </c>
      <c r="BD783" s="23"/>
      <c r="BE783" s="23" t="s">
        <v>11</v>
      </c>
      <c r="BF783" s="23" t="s">
        <v>437</v>
      </c>
      <c r="BG783" s="23" t="s">
        <v>11</v>
      </c>
      <c r="BH783" s="23" t="s">
        <v>17</v>
      </c>
      <c r="BI783" s="23"/>
      <c r="BJ783" s="23" t="s">
        <v>272</v>
      </c>
      <c r="BK783" s="23" t="s">
        <v>23</v>
      </c>
      <c r="BL783" s="23" t="s">
        <v>11</v>
      </c>
      <c r="BM783" s="23"/>
      <c r="BN783" s="23"/>
      <c r="BO783" s="24">
        <v>20.100000000000001</v>
      </c>
      <c r="BP783" s="24">
        <v>263.2</v>
      </c>
      <c r="BQ783" s="24">
        <v>300</v>
      </c>
      <c r="BR783" s="24">
        <v>214.2</v>
      </c>
      <c r="BS783" s="24">
        <v>201.1</v>
      </c>
      <c r="BT783" s="23"/>
      <c r="BU783" s="23"/>
      <c r="BV783" s="24">
        <v>19.350000000000001</v>
      </c>
      <c r="BW783" s="24">
        <v>0.22</v>
      </c>
      <c r="BX783" s="23"/>
      <c r="BY783" s="24">
        <v>0.17</v>
      </c>
      <c r="BZ783" s="27">
        <v>0.22</v>
      </c>
      <c r="CA783" s="27">
        <v>0.17</v>
      </c>
      <c r="CB783" s="25"/>
      <c r="CC783" s="25"/>
      <c r="CD783" s="28">
        <v>18.96</v>
      </c>
      <c r="CE783" s="28">
        <v>0.25</v>
      </c>
      <c r="CF783" s="25"/>
      <c r="CG783" s="28">
        <v>0.18</v>
      </c>
      <c r="CH783" s="28">
        <v>23</v>
      </c>
      <c r="CI783" s="28">
        <v>1</v>
      </c>
      <c r="CJ783" s="28">
        <v>0.5</v>
      </c>
      <c r="CK783" s="25"/>
      <c r="CL783" s="25"/>
      <c r="CM783" s="28">
        <v>0.52</v>
      </c>
      <c r="CN783" s="25"/>
      <c r="CO783" s="28">
        <v>0</v>
      </c>
      <c r="CP783" s="30" t="s">
        <v>5</v>
      </c>
      <c r="CQ783" s="8">
        <f t="shared" si="133"/>
        <v>8570.2479338842968</v>
      </c>
      <c r="CR783" s="8">
        <f t="shared" si="134"/>
        <v>24</v>
      </c>
      <c r="CS783" s="8">
        <f t="shared" si="135"/>
        <v>2.5</v>
      </c>
      <c r="CT783" s="8">
        <f t="shared" si="136"/>
        <v>30</v>
      </c>
      <c r="CU783" s="8">
        <f t="shared" si="137"/>
        <v>200</v>
      </c>
      <c r="CV783" s="10">
        <f t="shared" si="138"/>
        <v>63694.399999999994</v>
      </c>
      <c r="CW783" s="10">
        <f t="shared" si="141"/>
        <v>63.694399999999995</v>
      </c>
      <c r="CX783" s="8" t="str">
        <f t="shared" si="139"/>
        <v>No</v>
      </c>
      <c r="CY783" s="30" t="s">
        <v>11</v>
      </c>
      <c r="CZ783" s="30" t="s">
        <v>11</v>
      </c>
      <c r="DA783" s="31" t="s">
        <v>11</v>
      </c>
      <c r="DB783" s="31" t="s">
        <v>11</v>
      </c>
      <c r="DC783" s="8" t="str">
        <f t="shared" si="140"/>
        <v>No</v>
      </c>
      <c r="DD783" s="8" t="s">
        <v>11</v>
      </c>
      <c r="DE783" s="30" t="s">
        <v>11</v>
      </c>
      <c r="DF783" s="10">
        <f t="shared" si="142"/>
        <v>60.57978</v>
      </c>
      <c r="DG783" s="9">
        <f>IF(S783&lt;Monitors!$H$4,(S783*Monitors!$I$4)+Monitors!$J$4,IF(S783&lt;Monitors!$H$5,(S783*Monitors!$I$5)+Monitors!$J$5,IF(S783&lt;Monitors!$H$6,(S783*Monitors!$I$6)+Monitors!$J$6,IF(S783&lt;Monitors!$H$7,(Monitors!$I$7*S783)+Monitors!$J$7,IF(S783&lt;Monitors!$H$8,(S783*Monitors!$I$8)+Monitors!$J$8,IF(S783&lt;Monitors!$H$9,(S783*Monitors!$I$9)+Monitors!$J$9,IF(S783&lt;Monitors!$H$10,(S783*Monitors!$I$10)+Monitors!$J$10,IF(S783&lt;Monitors!$H$11,(S783*Monitors!$I$11)+Monitors!$J$11,Monitors!$J$12))))))))</f>
        <v>41.400000000000006</v>
      </c>
      <c r="DH783" s="10">
        <f>$DF783-(Monitors!$B$4*'All Data'!$W783)</f>
        <v>47.866160000000001</v>
      </c>
      <c r="DI783" s="10">
        <f>IF($CX783="Yes",DH783-(Monitors!$E$4*(DG783+(Monitors!$B$4*'All Data'!$W783))),'All Data'!DH783)</f>
        <v>47.866160000000001</v>
      </c>
      <c r="DJ783" s="10">
        <f>IF(DD783="Yes",'All Data'!DI783-(DG783*Monitors!$C$4),'All Data'!DI783)</f>
        <v>47.866160000000001</v>
      </c>
      <c r="DK783" s="10">
        <f>IF($DE783="Yes",DJ783-(DG783*Monitors!$D$4),'All Data'!DJ783)</f>
        <v>47.866160000000001</v>
      </c>
      <c r="DL783" s="10">
        <f>IF($CZ783="Yes",DK783-Monitors!$C$7,'All Data'!DK783)</f>
        <v>47.866160000000001</v>
      </c>
      <c r="DM783" s="10">
        <f>IF($DA783="Yes",DL783-Monitors!$D$7,'All Data'!DL783)</f>
        <v>47.866160000000001</v>
      </c>
      <c r="DN783" s="10">
        <f>IF(DB783="Yes",DM783-((DG783+(W783*Monitors!$B$4))*Monitors!$F$4),'All Data'!DM783)</f>
        <v>47.866160000000001</v>
      </c>
      <c r="DO783" s="8" t="str">
        <f t="shared" si="143"/>
        <v>No</v>
      </c>
      <c r="DP783" s="10">
        <v>2.5477759999999998</v>
      </c>
      <c r="DQ783" s="10">
        <v>16.802224000000002</v>
      </c>
      <c r="DR783" s="10">
        <v>16.802224000000002</v>
      </c>
      <c r="DS783" s="9">
        <v>22.971901095804103</v>
      </c>
      <c r="DT783" s="9" t="s">
        <v>23</v>
      </c>
      <c r="DU783" s="14">
        <v>0</v>
      </c>
    </row>
    <row r="784" spans="1:125" ht="18" customHeight="1">
      <c r="A784" s="29">
        <v>783</v>
      </c>
      <c r="B784" s="29">
        <v>5</v>
      </c>
      <c r="C784" s="29">
        <v>1272</v>
      </c>
      <c r="D784" s="21">
        <v>41363</v>
      </c>
      <c r="E784" s="21">
        <v>41378</v>
      </c>
      <c r="F784" s="21">
        <v>41388</v>
      </c>
      <c r="G784" s="20" t="s">
        <v>4</v>
      </c>
      <c r="H784" s="20"/>
      <c r="I784" s="22">
        <v>6</v>
      </c>
      <c r="J784" s="20" t="s">
        <v>5</v>
      </c>
      <c r="K784" s="20"/>
      <c r="L784" s="20" t="s">
        <v>6</v>
      </c>
      <c r="M784" s="23"/>
      <c r="N784" s="23" t="s">
        <v>7</v>
      </c>
      <c r="O784" s="23"/>
      <c r="P784" s="24">
        <v>106</v>
      </c>
      <c r="Q784" s="24">
        <v>188</v>
      </c>
      <c r="R784" s="24">
        <v>21.5</v>
      </c>
      <c r="S784" s="24">
        <v>198</v>
      </c>
      <c r="T784" s="24">
        <v>1.78</v>
      </c>
      <c r="U784" s="24">
        <v>1080</v>
      </c>
      <c r="V784" s="24">
        <v>1920</v>
      </c>
      <c r="W784" s="24">
        <v>2.0739999999999998</v>
      </c>
      <c r="X784" s="23" t="s">
        <v>47</v>
      </c>
      <c r="Y784" s="23" t="s">
        <v>47</v>
      </c>
      <c r="Z784" s="24">
        <v>10469</v>
      </c>
      <c r="AA784" s="24">
        <v>60</v>
      </c>
      <c r="AB784" s="24">
        <v>170</v>
      </c>
      <c r="AC784" s="24">
        <v>160</v>
      </c>
      <c r="AD784" s="23" t="s">
        <v>10</v>
      </c>
      <c r="AE784" s="23" t="s">
        <v>11</v>
      </c>
      <c r="AF784" s="23" t="s">
        <v>11</v>
      </c>
      <c r="AG784" s="23"/>
      <c r="AH784" s="23"/>
      <c r="AI784" s="23" t="s">
        <v>12</v>
      </c>
      <c r="AJ784" s="23" t="s">
        <v>11</v>
      </c>
      <c r="AK784" s="23" t="s">
        <v>11</v>
      </c>
      <c r="AL784" s="23" t="s">
        <v>25</v>
      </c>
      <c r="AM784" s="23"/>
      <c r="AN784" s="23" t="s">
        <v>14</v>
      </c>
      <c r="AO784" s="23"/>
      <c r="AP784" s="23" t="s">
        <v>14</v>
      </c>
      <c r="AQ784" s="23"/>
      <c r="AR784" s="23"/>
      <c r="AS784" s="23" t="s">
        <v>25</v>
      </c>
      <c r="AT784" s="23"/>
      <c r="AU784" s="23" t="s">
        <v>14</v>
      </c>
      <c r="AV784" s="25"/>
      <c r="AW784" s="25"/>
      <c r="AX784" s="26">
        <v>21.5</v>
      </c>
      <c r="AY784" s="26">
        <v>198</v>
      </c>
      <c r="AZ784" s="25" t="s">
        <v>14</v>
      </c>
      <c r="BA784" s="25" t="s">
        <v>14</v>
      </c>
      <c r="BB784" s="23"/>
      <c r="BC784" s="23" t="s">
        <v>15</v>
      </c>
      <c r="BD784" s="23"/>
      <c r="BE784" s="23" t="s">
        <v>11</v>
      </c>
      <c r="BF784" s="23" t="s">
        <v>61</v>
      </c>
      <c r="BG784" s="23" t="s">
        <v>11</v>
      </c>
      <c r="BH784" s="23" t="s">
        <v>17</v>
      </c>
      <c r="BI784" s="23"/>
      <c r="BJ784" s="23" t="s">
        <v>18</v>
      </c>
      <c r="BK784" s="23" t="s">
        <v>11</v>
      </c>
      <c r="BL784" s="23" t="s">
        <v>11</v>
      </c>
      <c r="BM784" s="23"/>
      <c r="BN784" s="23"/>
      <c r="BO784" s="24">
        <v>59.4</v>
      </c>
      <c r="BP784" s="24">
        <v>275.10000000000002</v>
      </c>
      <c r="BQ784" s="24">
        <v>276</v>
      </c>
      <c r="BR784" s="24">
        <v>267.39999999999998</v>
      </c>
      <c r="BS784" s="24">
        <v>200.6</v>
      </c>
      <c r="BT784" s="23"/>
      <c r="BU784" s="23"/>
      <c r="BV784" s="24">
        <v>19.350000000000001</v>
      </c>
      <c r="BW784" s="24">
        <v>0.39</v>
      </c>
      <c r="BX784" s="23"/>
      <c r="BY784" s="24">
        <v>0.23</v>
      </c>
      <c r="BZ784" s="27">
        <v>0.39</v>
      </c>
      <c r="CA784" s="27">
        <v>0.23</v>
      </c>
      <c r="CB784" s="25"/>
      <c r="CC784" s="25"/>
      <c r="CD784" s="28">
        <v>18.989999999999998</v>
      </c>
      <c r="CE784" s="28">
        <v>0.44</v>
      </c>
      <c r="CF784" s="25"/>
      <c r="CG784" s="28">
        <v>0.28000000000000003</v>
      </c>
      <c r="CH784" s="28">
        <v>21.1</v>
      </c>
      <c r="CI784" s="28">
        <v>0.5</v>
      </c>
      <c r="CJ784" s="28">
        <v>0.5</v>
      </c>
      <c r="CK784" s="25"/>
      <c r="CL784" s="25"/>
      <c r="CM784" s="28">
        <v>0.51</v>
      </c>
      <c r="CN784" s="25"/>
      <c r="CO784" s="28">
        <v>0</v>
      </c>
      <c r="CP784" s="30" t="s">
        <v>5</v>
      </c>
      <c r="CQ784" s="8">
        <f t="shared" si="133"/>
        <v>10474.747474747473</v>
      </c>
      <c r="CR784" s="8">
        <f t="shared" si="134"/>
        <v>22</v>
      </c>
      <c r="CS784" s="8">
        <f t="shared" si="135"/>
        <v>2.5</v>
      </c>
      <c r="CT784" s="8">
        <f t="shared" si="136"/>
        <v>30</v>
      </c>
      <c r="CU784" s="8">
        <f t="shared" si="137"/>
        <v>200</v>
      </c>
      <c r="CV784" s="10">
        <f t="shared" si="138"/>
        <v>54469.8</v>
      </c>
      <c r="CW784" s="10">
        <f t="shared" si="141"/>
        <v>54.469800000000006</v>
      </c>
      <c r="CX784" s="8" t="str">
        <f t="shared" si="139"/>
        <v>No</v>
      </c>
      <c r="CY784" s="30" t="s">
        <v>11</v>
      </c>
      <c r="CZ784" s="30" t="s">
        <v>11</v>
      </c>
      <c r="DA784" s="31" t="s">
        <v>11</v>
      </c>
      <c r="DB784" s="31" t="s">
        <v>11</v>
      </c>
      <c r="DC784" s="8" t="str">
        <f t="shared" si="140"/>
        <v>No</v>
      </c>
      <c r="DD784" s="8" t="s">
        <v>11</v>
      </c>
      <c r="DE784" s="30" t="s">
        <v>11</v>
      </c>
      <c r="DF784" s="10">
        <f t="shared" si="142"/>
        <v>61.547759999999997</v>
      </c>
      <c r="DG784" s="9">
        <f>IF(S784&lt;Monitors!$H$4,(S784*Monitors!$I$4)+Monitors!$J$4,IF(S784&lt;Monitors!$H$5,(S784*Monitors!$I$5)+Monitors!$J$5,IF(S784&lt;Monitors!$H$6,(S784*Monitors!$I$6)+Monitors!$J$6,IF(S784&lt;Monitors!$H$7,(Monitors!$I$7*S784)+Monitors!$J$7,IF(S784&lt;Monitors!$H$8,(S784*Monitors!$I$8)+Monitors!$J$8,IF(S784&lt;Monitors!$H$9,(S784*Monitors!$I$9)+Monitors!$J$9,IF(S784&lt;Monitors!$H$10,(S784*Monitors!$I$10)+Monitors!$J$10,IF(S784&lt;Monitors!$H$11,(S784*Monitors!$I$11)+Monitors!$J$11,Monitors!$J$12))))))))</f>
        <v>37.9</v>
      </c>
      <c r="DH784" s="10">
        <f>$DF784-(Monitors!$B$4*'All Data'!$W784)</f>
        <v>48.834139999999998</v>
      </c>
      <c r="DI784" s="10">
        <f>IF($CX784="Yes",DH784-(Monitors!$E$4*(DG784+(Monitors!$B$4*'All Data'!$W784))),'All Data'!DH784)</f>
        <v>48.834139999999998</v>
      </c>
      <c r="DJ784" s="10">
        <f>IF(DD784="Yes",'All Data'!DI784-(DG784*Monitors!$C$4),'All Data'!DI784)</f>
        <v>48.834139999999998</v>
      </c>
      <c r="DK784" s="10">
        <f>IF($DE784="Yes",DJ784-(DG784*Monitors!$D$4),'All Data'!DJ784)</f>
        <v>48.834139999999998</v>
      </c>
      <c r="DL784" s="10">
        <f>IF($CZ784="Yes",DK784-Monitors!$C$7,'All Data'!DK784)</f>
        <v>48.834139999999998</v>
      </c>
      <c r="DM784" s="10">
        <f>IF($DA784="Yes",DL784-Monitors!$D$7,'All Data'!DL784)</f>
        <v>48.834139999999998</v>
      </c>
      <c r="DN784" s="10">
        <f>IF(DB784="Yes",DM784-((DG784+(W784*Monitors!$B$4))*Monitors!$F$4),'All Data'!DM784)</f>
        <v>48.834139999999998</v>
      </c>
      <c r="DO784" s="8" t="str">
        <f t="shared" si="143"/>
        <v>No</v>
      </c>
      <c r="DP784" s="10">
        <v>2.1787920000000005</v>
      </c>
      <c r="DQ784" s="10">
        <v>17.171208</v>
      </c>
      <c r="DR784" s="10">
        <v>17.171208</v>
      </c>
      <c r="DS784" s="9">
        <v>18.849310517355313</v>
      </c>
      <c r="DT784" s="9" t="s">
        <v>23</v>
      </c>
      <c r="DU784" s="14">
        <v>0</v>
      </c>
    </row>
    <row r="785" spans="1:125" ht="18" customHeight="1">
      <c r="A785" s="29">
        <v>784</v>
      </c>
      <c r="B785" s="29">
        <v>13</v>
      </c>
      <c r="C785" s="29">
        <v>1092</v>
      </c>
      <c r="D785" s="21">
        <v>41595</v>
      </c>
      <c r="E785" s="21">
        <v>41607</v>
      </c>
      <c r="F785" s="21">
        <v>41627</v>
      </c>
      <c r="G785" s="20" t="s">
        <v>4</v>
      </c>
      <c r="H785" s="20" t="s">
        <v>26</v>
      </c>
      <c r="I785" s="22">
        <v>6</v>
      </c>
      <c r="J785" s="20" t="s">
        <v>5</v>
      </c>
      <c r="K785" s="20" t="s">
        <v>26</v>
      </c>
      <c r="L785" s="20" t="s">
        <v>27</v>
      </c>
      <c r="M785" s="23" t="s">
        <v>27</v>
      </c>
      <c r="N785" s="23" t="s">
        <v>7</v>
      </c>
      <c r="O785" s="23" t="s">
        <v>26</v>
      </c>
      <c r="P785" s="24">
        <v>11.3</v>
      </c>
      <c r="Q785" s="24">
        <v>20</v>
      </c>
      <c r="R785" s="24">
        <v>23</v>
      </c>
      <c r="S785" s="24">
        <v>226</v>
      </c>
      <c r="T785" s="24">
        <v>1.78</v>
      </c>
      <c r="U785" s="24">
        <v>1080</v>
      </c>
      <c r="V785" s="24">
        <v>1920</v>
      </c>
      <c r="W785" s="24">
        <v>2.0739999999999998</v>
      </c>
      <c r="X785" s="23" t="s">
        <v>47</v>
      </c>
      <c r="Y785" s="23" t="s">
        <v>47</v>
      </c>
      <c r="Z785" s="24">
        <v>9177</v>
      </c>
      <c r="AA785" s="24">
        <v>60</v>
      </c>
      <c r="AB785" s="24">
        <v>170</v>
      </c>
      <c r="AC785" s="24">
        <v>160</v>
      </c>
      <c r="AD785" s="23" t="s">
        <v>400</v>
      </c>
      <c r="AE785" s="23" t="s">
        <v>23</v>
      </c>
      <c r="AF785" s="23" t="s">
        <v>11</v>
      </c>
      <c r="AG785" s="23" t="s">
        <v>26</v>
      </c>
      <c r="AH785" s="23" t="s">
        <v>26</v>
      </c>
      <c r="AI785" s="23" t="s">
        <v>12</v>
      </c>
      <c r="AJ785" s="23" t="s">
        <v>23</v>
      </c>
      <c r="AK785" s="23" t="s">
        <v>23</v>
      </c>
      <c r="AL785" s="23" t="s">
        <v>404</v>
      </c>
      <c r="AM785" s="23" t="s">
        <v>668</v>
      </c>
      <c r="AN785" s="23" t="s">
        <v>669</v>
      </c>
      <c r="AO785" s="23" t="s">
        <v>14</v>
      </c>
      <c r="AP785" s="23" t="s">
        <v>36</v>
      </c>
      <c r="AQ785" s="23" t="s">
        <v>14</v>
      </c>
      <c r="AR785" s="23"/>
      <c r="AS785" s="23" t="s">
        <v>404</v>
      </c>
      <c r="AT785" s="23" t="s">
        <v>668</v>
      </c>
      <c r="AU785" s="23" t="s">
        <v>213</v>
      </c>
      <c r="AV785" s="25" t="s">
        <v>14</v>
      </c>
      <c r="AW785" s="25" t="s">
        <v>14</v>
      </c>
      <c r="AX785" s="26">
        <v>23</v>
      </c>
      <c r="AY785" s="26">
        <v>226</v>
      </c>
      <c r="AZ785" s="25" t="s">
        <v>669</v>
      </c>
      <c r="BA785" s="25" t="s">
        <v>213</v>
      </c>
      <c r="BB785" s="23" t="s">
        <v>14</v>
      </c>
      <c r="BC785" s="23" t="s">
        <v>15</v>
      </c>
      <c r="BD785" s="23" t="s">
        <v>26</v>
      </c>
      <c r="BE785" s="23" t="s">
        <v>11</v>
      </c>
      <c r="BF785" s="23" t="s">
        <v>578</v>
      </c>
      <c r="BG785" s="23" t="s">
        <v>11</v>
      </c>
      <c r="BH785" s="23" t="s">
        <v>17</v>
      </c>
      <c r="BI785" s="23" t="s">
        <v>14</v>
      </c>
      <c r="BJ785" s="23"/>
      <c r="BK785" s="23" t="s">
        <v>11</v>
      </c>
      <c r="BL785" s="23" t="s">
        <v>11</v>
      </c>
      <c r="BM785" s="23" t="s">
        <v>11</v>
      </c>
      <c r="BN785" s="23"/>
      <c r="BO785" s="24">
        <v>0.3</v>
      </c>
      <c r="BP785" s="24">
        <v>307.39999999999998</v>
      </c>
      <c r="BQ785" s="24">
        <v>307.39999999999998</v>
      </c>
      <c r="BR785" s="24">
        <v>275</v>
      </c>
      <c r="BS785" s="24">
        <v>200</v>
      </c>
      <c r="BT785" s="23"/>
      <c r="BU785" s="23"/>
      <c r="BV785" s="24">
        <v>19.37</v>
      </c>
      <c r="BW785" s="24">
        <v>1.72</v>
      </c>
      <c r="BX785" s="23"/>
      <c r="BY785" s="24">
        <v>0.35</v>
      </c>
      <c r="BZ785" s="27">
        <v>1.72</v>
      </c>
      <c r="CA785" s="27">
        <v>0.35</v>
      </c>
      <c r="CB785" s="25"/>
      <c r="CC785" s="25"/>
      <c r="CD785" s="28">
        <v>19.52</v>
      </c>
      <c r="CE785" s="28">
        <v>1.77</v>
      </c>
      <c r="CF785" s="25"/>
      <c r="CG785" s="28">
        <v>0.37</v>
      </c>
      <c r="CH785" s="28">
        <v>21.98</v>
      </c>
      <c r="CI785" s="28">
        <v>2.2000000000000002</v>
      </c>
      <c r="CJ785" s="28">
        <v>0.5</v>
      </c>
      <c r="CK785" s="28">
        <v>0</v>
      </c>
      <c r="CL785" s="28">
        <v>0</v>
      </c>
      <c r="CM785" s="28">
        <v>0.5</v>
      </c>
      <c r="CN785" s="25"/>
      <c r="CO785" s="28">
        <v>1</v>
      </c>
      <c r="CP785" s="30" t="s">
        <v>5</v>
      </c>
      <c r="CQ785" s="8">
        <f t="shared" si="133"/>
        <v>9176.9911504424763</v>
      </c>
      <c r="CR785" s="8">
        <f t="shared" si="134"/>
        <v>24</v>
      </c>
      <c r="CS785" s="8">
        <f t="shared" si="135"/>
        <v>2.5</v>
      </c>
      <c r="CT785" s="8">
        <f t="shared" si="136"/>
        <v>30</v>
      </c>
      <c r="CU785" s="8">
        <f t="shared" si="137"/>
        <v>300</v>
      </c>
      <c r="CV785" s="10">
        <f t="shared" si="138"/>
        <v>69472.399999999994</v>
      </c>
      <c r="CW785" s="10">
        <f t="shared" si="141"/>
        <v>69.472399999999993</v>
      </c>
      <c r="CX785" s="8" t="str">
        <f t="shared" si="139"/>
        <v>No</v>
      </c>
      <c r="CY785" s="30" t="s">
        <v>23</v>
      </c>
      <c r="CZ785" s="30" t="s">
        <v>11</v>
      </c>
      <c r="DA785" s="31" t="s">
        <v>11</v>
      </c>
      <c r="DB785" s="31" t="s">
        <v>11</v>
      </c>
      <c r="DC785" s="8" t="str">
        <f t="shared" si="140"/>
        <v>No</v>
      </c>
      <c r="DD785" s="8" t="s">
        <v>11</v>
      </c>
      <c r="DE785" s="30" t="s">
        <v>11</v>
      </c>
      <c r="DF785" s="10">
        <f t="shared" si="142"/>
        <v>69.182100000000005</v>
      </c>
      <c r="DG785" s="9">
        <f>IF(S785&lt;Monitors!$H$4,(S785*Monitors!$I$4)+Monitors!$J$4,IF(S785&lt;Monitors!$H$5,(S785*Monitors!$I$5)+Monitors!$J$5,IF(S785&lt;Monitors!$H$6,(S785*Monitors!$I$6)+Monitors!$J$6,IF(S785&lt;Monitors!$H$7,(Monitors!$I$7*S785)+Monitors!$J$7,IF(S785&lt;Monitors!$H$8,(S785*Monitors!$I$8)+Monitors!$J$8,IF(S785&lt;Monitors!$H$9,(S785*Monitors!$I$9)+Monitors!$J$9,IF(S785&lt;Monitors!$H$10,(S785*Monitors!$I$10)+Monitors!$J$10,IF(S785&lt;Monitors!$H$11,(S785*Monitors!$I$11)+Monitors!$J$11,Monitors!$J$12))))))))</f>
        <v>38.866666666666667</v>
      </c>
      <c r="DH785" s="10">
        <f>$DF785-(Monitors!$B$4*'All Data'!$W785)</f>
        <v>56.468480000000007</v>
      </c>
      <c r="DI785" s="10">
        <f>IF($CX785="Yes",DH785-(Monitors!$E$4*(DG785+(Monitors!$B$4*'All Data'!$W785))),'All Data'!DH785)</f>
        <v>56.468480000000007</v>
      </c>
      <c r="DJ785" s="10">
        <f>IF(DD785="Yes",'All Data'!DI785-(DG785*Monitors!$C$4),'All Data'!DI785)</f>
        <v>56.468480000000007</v>
      </c>
      <c r="DK785" s="10">
        <f>IF($DE785="Yes",DJ785-(DG785*Monitors!$D$4),'All Data'!DJ785)</f>
        <v>56.468480000000007</v>
      </c>
      <c r="DL785" s="10">
        <f>IF($CZ785="Yes",DK785-Monitors!$C$7,'All Data'!DK785)</f>
        <v>56.468480000000007</v>
      </c>
      <c r="DM785" s="10">
        <f>IF($DA785="Yes",DL785-Monitors!$D$7,'All Data'!DL785)</f>
        <v>56.468480000000007</v>
      </c>
      <c r="DN785" s="10">
        <f>IF(DB785="Yes",DM785-((DG785+(W785*Monitors!$B$4))*Monitors!$F$4),'All Data'!DM785)</f>
        <v>56.468480000000007</v>
      </c>
      <c r="DO785" s="8" t="str">
        <f t="shared" si="143"/>
        <v>No</v>
      </c>
      <c r="DP785" s="10">
        <v>2.778896</v>
      </c>
      <c r="DQ785" s="10">
        <v>16.591104000000001</v>
      </c>
      <c r="DR785" s="10">
        <v>16.591104000000001</v>
      </c>
      <c r="DS785" s="9">
        <v>21.47703682392364</v>
      </c>
      <c r="DT785" s="9" t="s">
        <v>23</v>
      </c>
      <c r="DU785" s="14">
        <v>0</v>
      </c>
    </row>
    <row r="786" spans="1:125" ht="18" customHeight="1">
      <c r="A786" s="29">
        <v>785</v>
      </c>
      <c r="B786" s="29">
        <v>47</v>
      </c>
      <c r="C786" s="29">
        <v>90</v>
      </c>
      <c r="D786" s="21">
        <v>42109</v>
      </c>
      <c r="E786" s="21">
        <v>42101</v>
      </c>
      <c r="F786" s="21">
        <v>42116</v>
      </c>
      <c r="G786" s="20" t="s">
        <v>233</v>
      </c>
      <c r="H786" s="20"/>
      <c r="I786" s="22">
        <v>6</v>
      </c>
      <c r="J786" s="20" t="s">
        <v>5</v>
      </c>
      <c r="K786" s="20"/>
      <c r="L786" s="20" t="s">
        <v>6</v>
      </c>
      <c r="M786" s="23"/>
      <c r="N786" s="23" t="s">
        <v>7</v>
      </c>
      <c r="O786" s="23"/>
      <c r="P786" s="24">
        <v>10.6</v>
      </c>
      <c r="Q786" s="24">
        <v>18.7</v>
      </c>
      <c r="R786" s="24">
        <v>21.5</v>
      </c>
      <c r="S786" s="24">
        <v>197.9</v>
      </c>
      <c r="T786" s="24">
        <v>1.78</v>
      </c>
      <c r="U786" s="24">
        <v>1080</v>
      </c>
      <c r="V786" s="24">
        <v>1920</v>
      </c>
      <c r="W786" s="24">
        <v>2.0739999999999998</v>
      </c>
      <c r="X786" s="23" t="s">
        <v>47</v>
      </c>
      <c r="Y786" s="23" t="s">
        <v>47</v>
      </c>
      <c r="Z786" s="24">
        <v>11526</v>
      </c>
      <c r="AA786" s="24">
        <v>60</v>
      </c>
      <c r="AB786" s="24">
        <v>170</v>
      </c>
      <c r="AC786" s="24">
        <v>160</v>
      </c>
      <c r="AD786" s="23" t="s">
        <v>203</v>
      </c>
      <c r="AE786" s="23" t="s">
        <v>11</v>
      </c>
      <c r="AF786" s="23"/>
      <c r="AG786" s="23"/>
      <c r="AH786" s="23"/>
      <c r="AI786" s="23" t="s">
        <v>57</v>
      </c>
      <c r="AJ786" s="23" t="s">
        <v>11</v>
      </c>
      <c r="AK786" s="23" t="s">
        <v>11</v>
      </c>
      <c r="AL786" s="23" t="s">
        <v>25</v>
      </c>
      <c r="AM786" s="23"/>
      <c r="AN786" s="23" t="s">
        <v>14</v>
      </c>
      <c r="AO786" s="23"/>
      <c r="AP786" s="23" t="s">
        <v>14</v>
      </c>
      <c r="AQ786" s="23"/>
      <c r="AR786" s="23"/>
      <c r="AS786" s="23" t="s">
        <v>25</v>
      </c>
      <c r="AT786" s="23"/>
      <c r="AU786" s="23" t="s">
        <v>14</v>
      </c>
      <c r="AV786" s="25"/>
      <c r="AW786" s="25"/>
      <c r="AX786" s="26">
        <v>21.5</v>
      </c>
      <c r="AY786" s="26">
        <v>197.9</v>
      </c>
      <c r="AZ786" s="25" t="s">
        <v>14</v>
      </c>
      <c r="BA786" s="25" t="s">
        <v>14</v>
      </c>
      <c r="BB786" s="23"/>
      <c r="BC786" s="23" t="s">
        <v>15</v>
      </c>
      <c r="BD786" s="23"/>
      <c r="BE786" s="23" t="s">
        <v>11</v>
      </c>
      <c r="BF786" s="23" t="s">
        <v>1204</v>
      </c>
      <c r="BG786" s="23" t="s">
        <v>11</v>
      </c>
      <c r="BH786" s="23" t="s">
        <v>17</v>
      </c>
      <c r="BI786" s="23"/>
      <c r="BJ786" s="23"/>
      <c r="BK786" s="23" t="s">
        <v>11</v>
      </c>
      <c r="BL786" s="23" t="s">
        <v>11</v>
      </c>
      <c r="BM786" s="23"/>
      <c r="BN786" s="23"/>
      <c r="BO786" s="24">
        <v>77.7</v>
      </c>
      <c r="BP786" s="24">
        <v>213.5</v>
      </c>
      <c r="BQ786" s="24">
        <v>200</v>
      </c>
      <c r="BR786" s="23"/>
      <c r="BS786" s="24">
        <v>174.5</v>
      </c>
      <c r="BT786" s="23"/>
      <c r="BU786" s="23"/>
      <c r="BV786" s="24">
        <v>19.38</v>
      </c>
      <c r="BW786" s="24">
        <v>0.25</v>
      </c>
      <c r="BX786" s="23"/>
      <c r="BY786" s="24">
        <v>0.12</v>
      </c>
      <c r="BZ786" s="27">
        <v>0.25</v>
      </c>
      <c r="CA786" s="27">
        <v>0.12</v>
      </c>
      <c r="CB786" s="25"/>
      <c r="CC786" s="25"/>
      <c r="CD786" s="28">
        <v>19.649999999999999</v>
      </c>
      <c r="CE786" s="28">
        <v>0.3</v>
      </c>
      <c r="CF786" s="25"/>
      <c r="CG786" s="28">
        <v>0.16</v>
      </c>
      <c r="CH786" s="28">
        <v>21.09</v>
      </c>
      <c r="CI786" s="28">
        <v>0.5</v>
      </c>
      <c r="CJ786" s="28">
        <v>0.5</v>
      </c>
      <c r="CK786" s="25"/>
      <c r="CL786" s="25"/>
      <c r="CM786" s="28">
        <v>0.56000000000000005</v>
      </c>
      <c r="CN786" s="25"/>
      <c r="CO786" s="28">
        <v>0</v>
      </c>
      <c r="CP786" s="30" t="s">
        <v>5</v>
      </c>
      <c r="CQ786" s="8">
        <f t="shared" si="133"/>
        <v>10480.040424456794</v>
      </c>
      <c r="CR786" s="8">
        <f t="shared" si="134"/>
        <v>22</v>
      </c>
      <c r="CS786" s="8">
        <f t="shared" si="135"/>
        <v>2.5</v>
      </c>
      <c r="CT786" s="8">
        <f t="shared" si="136"/>
        <v>30</v>
      </c>
      <c r="CU786" s="8">
        <f t="shared" si="137"/>
        <v>200</v>
      </c>
      <c r="CV786" s="10">
        <f t="shared" si="138"/>
        <v>42251.65</v>
      </c>
      <c r="CW786" s="10">
        <f t="shared" si="141"/>
        <v>42.251649999999998</v>
      </c>
      <c r="CX786" s="8" t="str">
        <f t="shared" si="139"/>
        <v>No</v>
      </c>
      <c r="CY786" s="30" t="s">
        <v>11</v>
      </c>
      <c r="CZ786" s="30" t="s">
        <v>11</v>
      </c>
      <c r="DA786" s="31" t="s">
        <v>11</v>
      </c>
      <c r="DB786" s="31" t="s">
        <v>11</v>
      </c>
      <c r="DC786" s="8" t="str">
        <f t="shared" si="140"/>
        <v>No</v>
      </c>
      <c r="DD786" s="8" t="s">
        <v>11</v>
      </c>
      <c r="DE786" s="30" t="s">
        <v>11</v>
      </c>
      <c r="DF786" s="10">
        <f t="shared" si="142"/>
        <v>60.842579999999991</v>
      </c>
      <c r="DG786" s="9">
        <f>IF(S786&lt;Monitors!$H$4,(S786*Monitors!$I$4)+Monitors!$J$4,IF(S786&lt;Monitors!$H$5,(S786*Monitors!$I$5)+Monitors!$J$5,IF(S786&lt;Monitors!$H$6,(S786*Monitors!$I$6)+Monitors!$J$6,IF(S786&lt;Monitors!$H$7,(Monitors!$I$7*S786)+Monitors!$J$7,IF(S786&lt;Monitors!$H$8,(S786*Monitors!$I$8)+Monitors!$J$8,IF(S786&lt;Monitors!$H$9,(S786*Monitors!$I$9)+Monitors!$J$9,IF(S786&lt;Monitors!$H$10,(S786*Monitors!$I$10)+Monitors!$J$10,IF(S786&lt;Monitors!$H$11,(S786*Monitors!$I$11)+Monitors!$J$11,Monitors!$J$12))))))))</f>
        <v>37.894999999999996</v>
      </c>
      <c r="DH786" s="10">
        <f>$DF786-(Monitors!$B$4*'All Data'!$W786)</f>
        <v>48.128959999999992</v>
      </c>
      <c r="DI786" s="10">
        <f>IF($CX786="Yes",DH786-(Monitors!$E$4*(DG786+(Monitors!$B$4*'All Data'!$W786))),'All Data'!DH786)</f>
        <v>48.128959999999992</v>
      </c>
      <c r="DJ786" s="10">
        <f>IF(DD786="Yes",'All Data'!DI786-(DG786*Monitors!$C$4),'All Data'!DI786)</f>
        <v>48.128959999999992</v>
      </c>
      <c r="DK786" s="10">
        <f>IF($DE786="Yes",DJ786-(DG786*Monitors!$D$4),'All Data'!DJ786)</f>
        <v>48.128959999999992</v>
      </c>
      <c r="DL786" s="10">
        <f>IF($CZ786="Yes",DK786-Monitors!$C$7,'All Data'!DK786)</f>
        <v>48.128959999999992</v>
      </c>
      <c r="DM786" s="10">
        <f>IF($DA786="Yes",DL786-Monitors!$D$7,'All Data'!DL786)</f>
        <v>48.128959999999992</v>
      </c>
      <c r="DN786" s="10">
        <f>IF(DB786="Yes",DM786-((DG786+(W786*Monitors!$B$4))*Monitors!$F$4),'All Data'!DM786)</f>
        <v>48.128959999999992</v>
      </c>
      <c r="DO786" s="8" t="str">
        <f t="shared" si="143"/>
        <v>No</v>
      </c>
      <c r="DP786" s="10">
        <v>1.6900660000000003</v>
      </c>
      <c r="DQ786" s="10">
        <v>17.689933999999997</v>
      </c>
      <c r="DR786" s="10">
        <v>17.689933999999997</v>
      </c>
      <c r="DS786" s="9">
        <v>18.839901430908498</v>
      </c>
      <c r="DT786" s="9" t="s">
        <v>23</v>
      </c>
      <c r="DU786" s="14">
        <v>0</v>
      </c>
    </row>
    <row r="787" spans="1:125" ht="18" customHeight="1">
      <c r="A787" s="29">
        <v>786</v>
      </c>
      <c r="B787" s="29">
        <v>4</v>
      </c>
      <c r="C787" s="29">
        <v>973</v>
      </c>
      <c r="D787" s="21">
        <v>41210</v>
      </c>
      <c r="E787" s="21">
        <v>41262</v>
      </c>
      <c r="F787" s="21">
        <v>41290</v>
      </c>
      <c r="G787" s="20" t="s">
        <v>4</v>
      </c>
      <c r="H787" s="20"/>
      <c r="I787" s="22">
        <v>6</v>
      </c>
      <c r="J787" s="20" t="s">
        <v>5</v>
      </c>
      <c r="K787" s="20"/>
      <c r="L787" s="20" t="s">
        <v>6</v>
      </c>
      <c r="M787" s="23"/>
      <c r="N787" s="23" t="s">
        <v>7</v>
      </c>
      <c r="O787" s="23"/>
      <c r="P787" s="24">
        <v>11.3</v>
      </c>
      <c r="Q787" s="24">
        <v>20</v>
      </c>
      <c r="R787" s="24">
        <v>23</v>
      </c>
      <c r="S787" s="24">
        <v>225.7</v>
      </c>
      <c r="T787" s="24">
        <v>1.78</v>
      </c>
      <c r="U787" s="24">
        <v>1920</v>
      </c>
      <c r="V787" s="24">
        <v>1080</v>
      </c>
      <c r="W787" s="24">
        <v>2.0739999999999998</v>
      </c>
      <c r="X787" s="23" t="s">
        <v>67</v>
      </c>
      <c r="Y787" s="23" t="s">
        <v>67</v>
      </c>
      <c r="Z787" s="24">
        <v>9187</v>
      </c>
      <c r="AA787" s="24">
        <v>60</v>
      </c>
      <c r="AB787" s="24">
        <v>170</v>
      </c>
      <c r="AC787" s="24">
        <v>160</v>
      </c>
      <c r="AD787" s="23" t="s">
        <v>10</v>
      </c>
      <c r="AE787" s="23" t="s">
        <v>11</v>
      </c>
      <c r="AF787" s="23" t="s">
        <v>11</v>
      </c>
      <c r="AG787" s="23"/>
      <c r="AH787" s="23"/>
      <c r="AI787" s="23" t="s">
        <v>12</v>
      </c>
      <c r="AJ787" s="23" t="s">
        <v>11</v>
      </c>
      <c r="AK787" s="23" t="s">
        <v>23</v>
      </c>
      <c r="AL787" s="23" t="s">
        <v>13</v>
      </c>
      <c r="AM787" s="23"/>
      <c r="AN787" s="23" t="s">
        <v>14</v>
      </c>
      <c r="AO787" s="23"/>
      <c r="AP787" s="23" t="s">
        <v>14</v>
      </c>
      <c r="AQ787" s="23"/>
      <c r="AR787" s="23"/>
      <c r="AS787" s="23" t="s">
        <v>13</v>
      </c>
      <c r="AT787" s="23"/>
      <c r="AU787" s="23" t="s">
        <v>14</v>
      </c>
      <c r="AV787" s="25"/>
      <c r="AW787" s="25"/>
      <c r="AX787" s="26">
        <v>23</v>
      </c>
      <c r="AY787" s="26">
        <v>225.7</v>
      </c>
      <c r="AZ787" s="25" t="s">
        <v>14</v>
      </c>
      <c r="BA787" s="25" t="s">
        <v>14</v>
      </c>
      <c r="BB787" s="23"/>
      <c r="BC787" s="23" t="s">
        <v>15</v>
      </c>
      <c r="BD787" s="23"/>
      <c r="BE787" s="23" t="s">
        <v>11</v>
      </c>
      <c r="BF787" s="23" t="s">
        <v>434</v>
      </c>
      <c r="BG787" s="23" t="s">
        <v>11</v>
      </c>
      <c r="BH787" s="23" t="s">
        <v>17</v>
      </c>
      <c r="BI787" s="23"/>
      <c r="BJ787" s="23" t="s">
        <v>272</v>
      </c>
      <c r="BK787" s="23" t="s">
        <v>11</v>
      </c>
      <c r="BL787" s="23" t="s">
        <v>11</v>
      </c>
      <c r="BM787" s="23"/>
      <c r="BN787" s="23"/>
      <c r="BO787" s="24">
        <v>0.1</v>
      </c>
      <c r="BP787" s="24">
        <v>243</v>
      </c>
      <c r="BQ787" s="24">
        <v>250</v>
      </c>
      <c r="BR787" s="24">
        <v>178</v>
      </c>
      <c r="BS787" s="24">
        <v>201</v>
      </c>
      <c r="BT787" s="23"/>
      <c r="BU787" s="23"/>
      <c r="BV787" s="24">
        <v>19.399999999999999</v>
      </c>
      <c r="BW787" s="24">
        <v>0.11</v>
      </c>
      <c r="BX787" s="23"/>
      <c r="BY787" s="24">
        <v>7.0000000000000007E-2</v>
      </c>
      <c r="BZ787" s="27">
        <v>0.11</v>
      </c>
      <c r="CA787" s="27">
        <v>7.0000000000000007E-2</v>
      </c>
      <c r="CB787" s="25"/>
      <c r="CC787" s="25"/>
      <c r="CD787" s="28">
        <v>19.899999999999999</v>
      </c>
      <c r="CE787" s="28">
        <v>0.15</v>
      </c>
      <c r="CF787" s="25"/>
      <c r="CG787" s="28">
        <v>0.1</v>
      </c>
      <c r="CH787" s="28">
        <v>21.8</v>
      </c>
      <c r="CI787" s="28">
        <v>0.5</v>
      </c>
      <c r="CJ787" s="28">
        <v>0.5</v>
      </c>
      <c r="CK787" s="25"/>
      <c r="CL787" s="25"/>
      <c r="CM787" s="28">
        <v>0.51</v>
      </c>
      <c r="CN787" s="25"/>
      <c r="CO787" s="28">
        <v>0</v>
      </c>
      <c r="CP787" s="30" t="s">
        <v>5</v>
      </c>
      <c r="CQ787" s="8">
        <f t="shared" si="133"/>
        <v>9189.1891891891883</v>
      </c>
      <c r="CR787" s="8">
        <f t="shared" si="134"/>
        <v>24</v>
      </c>
      <c r="CS787" s="8">
        <f t="shared" si="135"/>
        <v>2.5</v>
      </c>
      <c r="CT787" s="8">
        <f t="shared" si="136"/>
        <v>30</v>
      </c>
      <c r="CU787" s="8">
        <f t="shared" si="137"/>
        <v>200</v>
      </c>
      <c r="CV787" s="10">
        <f t="shared" si="138"/>
        <v>54845.1</v>
      </c>
      <c r="CW787" s="10">
        <f t="shared" si="141"/>
        <v>54.845099999999995</v>
      </c>
      <c r="CX787" s="8" t="str">
        <f t="shared" si="139"/>
        <v>No</v>
      </c>
      <c r="CY787" s="30" t="s">
        <v>11</v>
      </c>
      <c r="CZ787" s="30" t="s">
        <v>11</v>
      </c>
      <c r="DA787" s="31" t="s">
        <v>11</v>
      </c>
      <c r="DB787" s="31" t="s">
        <v>11</v>
      </c>
      <c r="DC787" s="8" t="str">
        <f t="shared" si="140"/>
        <v>No</v>
      </c>
      <c r="DD787" s="8" t="s">
        <v>11</v>
      </c>
      <c r="DE787" s="30" t="s">
        <v>11</v>
      </c>
      <c r="DF787" s="10">
        <f t="shared" si="142"/>
        <v>60.106739999999995</v>
      </c>
      <c r="DG787" s="9">
        <f>IF(S787&lt;Monitors!$H$4,(S787*Monitors!$I$4)+Monitors!$J$4,IF(S787&lt;Monitors!$H$5,(S787*Monitors!$I$5)+Monitors!$J$5,IF(S787&lt;Monitors!$H$6,(S787*Monitors!$I$6)+Monitors!$J$6,IF(S787&lt;Monitors!$H$7,(Monitors!$I$7*S787)+Monitors!$J$7,IF(S787&lt;Monitors!$H$8,(S787*Monitors!$I$8)+Monitors!$J$8,IF(S787&lt;Monitors!$H$9,(S787*Monitors!$I$9)+Monitors!$J$9,IF(S787&lt;Monitors!$H$10,(S787*Monitors!$I$10)+Monitors!$J$10,IF(S787&lt;Monitors!$H$11,(S787*Monitors!$I$11)+Monitors!$J$11,Monitors!$J$12))))))))</f>
        <v>38.856666666666669</v>
      </c>
      <c r="DH787" s="10">
        <f>$DF787-(Monitors!$B$4*'All Data'!$W787)</f>
        <v>47.393119999999996</v>
      </c>
      <c r="DI787" s="10">
        <f>IF($CX787="Yes",DH787-(Monitors!$E$4*(DG787+(Monitors!$B$4*'All Data'!$W787))),'All Data'!DH787)</f>
        <v>47.393119999999996</v>
      </c>
      <c r="DJ787" s="10">
        <f>IF(DD787="Yes",'All Data'!DI787-(DG787*Monitors!$C$4),'All Data'!DI787)</f>
        <v>47.393119999999996</v>
      </c>
      <c r="DK787" s="10">
        <f>IF($DE787="Yes",DJ787-(DG787*Monitors!$D$4),'All Data'!DJ787)</f>
        <v>47.393119999999996</v>
      </c>
      <c r="DL787" s="10">
        <f>IF($CZ787="Yes",DK787-Monitors!$C$7,'All Data'!DK787)</f>
        <v>47.393119999999996</v>
      </c>
      <c r="DM787" s="10">
        <f>IF($DA787="Yes",DL787-Monitors!$D$7,'All Data'!DL787)</f>
        <v>47.393119999999996</v>
      </c>
      <c r="DN787" s="10">
        <f>IF(DB787="Yes",DM787-((DG787+(W787*Monitors!$B$4))*Monitors!$F$4),'All Data'!DM787)</f>
        <v>47.393119999999996</v>
      </c>
      <c r="DO787" s="8" t="str">
        <f t="shared" si="143"/>
        <v>No</v>
      </c>
      <c r="DP787" s="10">
        <v>2.1938040000000001</v>
      </c>
      <c r="DQ787" s="10">
        <v>17.206195999999998</v>
      </c>
      <c r="DR787" s="10">
        <v>17.206195999999998</v>
      </c>
      <c r="DS787" s="9">
        <v>21.448959051235427</v>
      </c>
      <c r="DT787" s="9" t="s">
        <v>23</v>
      </c>
      <c r="DU787" s="14">
        <v>0</v>
      </c>
    </row>
    <row r="788" spans="1:125" ht="18" customHeight="1">
      <c r="A788" s="29">
        <v>787</v>
      </c>
      <c r="B788" s="29">
        <v>38</v>
      </c>
      <c r="C788" s="29">
        <v>1081</v>
      </c>
      <c r="D788" s="21">
        <v>42125</v>
      </c>
      <c r="E788" s="21">
        <v>42044</v>
      </c>
      <c r="F788" s="21">
        <v>42065</v>
      </c>
      <c r="G788" s="20" t="s">
        <v>4</v>
      </c>
      <c r="H788" s="20"/>
      <c r="I788" s="22">
        <v>6</v>
      </c>
      <c r="J788" s="20" t="s">
        <v>5</v>
      </c>
      <c r="K788" s="20"/>
      <c r="L788" s="20" t="s">
        <v>6</v>
      </c>
      <c r="M788" s="23"/>
      <c r="N788" s="23" t="s">
        <v>7</v>
      </c>
      <c r="O788" s="23"/>
      <c r="P788" s="24">
        <v>10.6</v>
      </c>
      <c r="Q788" s="24">
        <v>18.8</v>
      </c>
      <c r="R788" s="24">
        <v>21.5</v>
      </c>
      <c r="S788" s="24">
        <v>198.1</v>
      </c>
      <c r="T788" s="24">
        <v>1.78</v>
      </c>
      <c r="U788" s="24">
        <v>1080</v>
      </c>
      <c r="V788" s="24">
        <v>1920</v>
      </c>
      <c r="W788" s="24">
        <v>2.0739999999999998</v>
      </c>
      <c r="X788" s="23" t="s">
        <v>47</v>
      </c>
      <c r="Y788" s="23" t="s">
        <v>47</v>
      </c>
      <c r="Z788" s="24">
        <v>10469</v>
      </c>
      <c r="AA788" s="24">
        <v>60</v>
      </c>
      <c r="AB788" s="24">
        <v>170</v>
      </c>
      <c r="AC788" s="24">
        <v>160</v>
      </c>
      <c r="AD788" s="23" t="s">
        <v>10</v>
      </c>
      <c r="AE788" s="23" t="s">
        <v>11</v>
      </c>
      <c r="AF788" s="23" t="s">
        <v>11</v>
      </c>
      <c r="AG788" s="23"/>
      <c r="AH788" s="23"/>
      <c r="AI788" s="23" t="s">
        <v>12</v>
      </c>
      <c r="AJ788" s="23" t="s">
        <v>11</v>
      </c>
      <c r="AK788" s="23" t="s">
        <v>11</v>
      </c>
      <c r="AL788" s="23" t="s">
        <v>25</v>
      </c>
      <c r="AM788" s="23"/>
      <c r="AN788" s="23" t="s">
        <v>14</v>
      </c>
      <c r="AO788" s="23"/>
      <c r="AP788" s="23" t="s">
        <v>14</v>
      </c>
      <c r="AQ788" s="23"/>
      <c r="AR788" s="23"/>
      <c r="AS788" s="23" t="s">
        <v>25</v>
      </c>
      <c r="AT788" s="23"/>
      <c r="AU788" s="23" t="s">
        <v>14</v>
      </c>
      <c r="AV788" s="25"/>
      <c r="AW788" s="25"/>
      <c r="AX788" s="26">
        <v>21.5</v>
      </c>
      <c r="AY788" s="26">
        <v>198.1</v>
      </c>
      <c r="AZ788" s="25" t="s">
        <v>14</v>
      </c>
      <c r="BA788" s="25" t="s">
        <v>14</v>
      </c>
      <c r="BB788" s="23"/>
      <c r="BC788" s="23" t="s">
        <v>15</v>
      </c>
      <c r="BD788" s="23"/>
      <c r="BE788" s="23" t="s">
        <v>11</v>
      </c>
      <c r="BF788" s="23" t="s">
        <v>403</v>
      </c>
      <c r="BG788" s="23" t="s">
        <v>11</v>
      </c>
      <c r="BH788" s="23" t="s">
        <v>17</v>
      </c>
      <c r="BI788" s="23"/>
      <c r="BJ788" s="23" t="s">
        <v>18</v>
      </c>
      <c r="BK788" s="23" t="s">
        <v>11</v>
      </c>
      <c r="BL788" s="23" t="s">
        <v>11</v>
      </c>
      <c r="BM788" s="23"/>
      <c r="BN788" s="23"/>
      <c r="BO788" s="24">
        <v>20</v>
      </c>
      <c r="BP788" s="24">
        <v>224</v>
      </c>
      <c r="BQ788" s="24">
        <v>250</v>
      </c>
      <c r="BR788" s="24">
        <v>224</v>
      </c>
      <c r="BS788" s="24">
        <v>200.8</v>
      </c>
      <c r="BT788" s="23"/>
      <c r="BU788" s="23"/>
      <c r="BV788" s="24">
        <v>19.399999999999999</v>
      </c>
      <c r="BW788" s="24">
        <v>7.0000000000000007E-2</v>
      </c>
      <c r="BX788" s="23"/>
      <c r="BY788" s="24">
        <v>7.0000000000000007E-2</v>
      </c>
      <c r="BZ788" s="27">
        <v>7.0000000000000007E-2</v>
      </c>
      <c r="CA788" s="27">
        <v>7.0000000000000007E-2</v>
      </c>
      <c r="CB788" s="25"/>
      <c r="CC788" s="25"/>
      <c r="CD788" s="28">
        <v>19.600000000000001</v>
      </c>
      <c r="CE788" s="28">
        <v>0.09</v>
      </c>
      <c r="CF788" s="25"/>
      <c r="CG788" s="28">
        <v>0.08</v>
      </c>
      <c r="CH788" s="28">
        <v>21.1</v>
      </c>
      <c r="CI788" s="28">
        <v>0.5</v>
      </c>
      <c r="CJ788" s="28">
        <v>0.5</v>
      </c>
      <c r="CK788" s="25"/>
      <c r="CL788" s="25"/>
      <c r="CM788" s="28">
        <v>0.55000000000000004</v>
      </c>
      <c r="CN788" s="25"/>
      <c r="CO788" s="28">
        <v>0</v>
      </c>
      <c r="CP788" s="30" t="s">
        <v>5</v>
      </c>
      <c r="CQ788" s="8">
        <f t="shared" si="133"/>
        <v>10469.459868753154</v>
      </c>
      <c r="CR788" s="8">
        <f t="shared" si="134"/>
        <v>22</v>
      </c>
      <c r="CS788" s="8">
        <f t="shared" si="135"/>
        <v>2.5</v>
      </c>
      <c r="CT788" s="8">
        <f t="shared" si="136"/>
        <v>30</v>
      </c>
      <c r="CU788" s="8">
        <f t="shared" si="137"/>
        <v>200</v>
      </c>
      <c r="CV788" s="10">
        <f t="shared" si="138"/>
        <v>44374.400000000001</v>
      </c>
      <c r="CW788" s="10">
        <f t="shared" si="141"/>
        <v>44.374400000000001</v>
      </c>
      <c r="CX788" s="8" t="str">
        <f t="shared" si="139"/>
        <v>No</v>
      </c>
      <c r="CY788" s="30" t="s">
        <v>11</v>
      </c>
      <c r="CZ788" s="30" t="s">
        <v>11</v>
      </c>
      <c r="DA788" s="31" t="s">
        <v>11</v>
      </c>
      <c r="DB788" s="31" t="s">
        <v>11</v>
      </c>
      <c r="DC788" s="8" t="str">
        <f t="shared" si="140"/>
        <v>No</v>
      </c>
      <c r="DD788" s="8" t="s">
        <v>11</v>
      </c>
      <c r="DE788" s="30" t="s">
        <v>11</v>
      </c>
      <c r="DF788" s="10">
        <f t="shared" si="142"/>
        <v>59.878979999999991</v>
      </c>
      <c r="DG788" s="9">
        <f>IF(S788&lt;Monitors!$H$4,(S788*Monitors!$I$4)+Monitors!$J$4,IF(S788&lt;Monitors!$H$5,(S788*Monitors!$I$5)+Monitors!$J$5,IF(S788&lt;Monitors!$H$6,(S788*Monitors!$I$6)+Monitors!$J$6,IF(S788&lt;Monitors!$H$7,(Monitors!$I$7*S788)+Monitors!$J$7,IF(S788&lt;Monitors!$H$8,(S788*Monitors!$I$8)+Monitors!$J$8,IF(S788&lt;Monitors!$H$9,(S788*Monitors!$I$9)+Monitors!$J$9,IF(S788&lt;Monitors!$H$10,(S788*Monitors!$I$10)+Monitors!$J$10,IF(S788&lt;Monitors!$H$11,(S788*Monitors!$I$11)+Monitors!$J$11,Monitors!$J$12))))))))</f>
        <v>37.905000000000001</v>
      </c>
      <c r="DH788" s="10">
        <f>$DF788-(Monitors!$B$4*'All Data'!$W788)</f>
        <v>47.165359999999993</v>
      </c>
      <c r="DI788" s="10">
        <f>IF($CX788="Yes",DH788-(Monitors!$E$4*(DG788+(Monitors!$B$4*'All Data'!$W788))),'All Data'!DH788)</f>
        <v>47.165359999999993</v>
      </c>
      <c r="DJ788" s="10">
        <f>IF(DD788="Yes",'All Data'!DI788-(DG788*Monitors!$C$4),'All Data'!DI788)</f>
        <v>47.165359999999993</v>
      </c>
      <c r="DK788" s="10">
        <f>IF($DE788="Yes",DJ788-(DG788*Monitors!$D$4),'All Data'!DJ788)</f>
        <v>47.165359999999993</v>
      </c>
      <c r="DL788" s="10">
        <f>IF($CZ788="Yes",DK788-Monitors!$C$7,'All Data'!DK788)</f>
        <v>47.165359999999993</v>
      </c>
      <c r="DM788" s="10">
        <f>IF($DA788="Yes",DL788-Monitors!$D$7,'All Data'!DL788)</f>
        <v>47.165359999999993</v>
      </c>
      <c r="DN788" s="10">
        <f>IF(DB788="Yes",DM788-((DG788+(W788*Monitors!$B$4))*Monitors!$F$4),'All Data'!DM788)</f>
        <v>47.165359999999993</v>
      </c>
      <c r="DO788" s="8" t="str">
        <f t="shared" si="143"/>
        <v>No</v>
      </c>
      <c r="DP788" s="10">
        <v>1.7749760000000001</v>
      </c>
      <c r="DQ788" s="10">
        <v>17.625024</v>
      </c>
      <c r="DR788" s="10">
        <v>17.625024</v>
      </c>
      <c r="DS788" s="9">
        <v>18.858719441248546</v>
      </c>
      <c r="DT788" s="9" t="s">
        <v>23</v>
      </c>
      <c r="DU788" s="14">
        <v>0</v>
      </c>
    </row>
    <row r="789" spans="1:125" ht="18" customHeight="1">
      <c r="A789" s="29">
        <v>788</v>
      </c>
      <c r="B789" s="29">
        <v>19</v>
      </c>
      <c r="C789" s="29">
        <v>863</v>
      </c>
      <c r="D789" s="21">
        <v>41640</v>
      </c>
      <c r="E789" s="21">
        <v>41648</v>
      </c>
      <c r="F789" s="21">
        <v>41649</v>
      </c>
      <c r="G789" s="20" t="s">
        <v>4</v>
      </c>
      <c r="H789" s="20"/>
      <c r="I789" s="22">
        <v>6</v>
      </c>
      <c r="J789" s="20" t="s">
        <v>5</v>
      </c>
      <c r="K789" s="20"/>
      <c r="L789" s="20" t="s">
        <v>6</v>
      </c>
      <c r="M789" s="23"/>
      <c r="N789" s="23" t="s">
        <v>7</v>
      </c>
      <c r="O789" s="23"/>
      <c r="P789" s="24">
        <v>11.3</v>
      </c>
      <c r="Q789" s="24">
        <v>20</v>
      </c>
      <c r="R789" s="24">
        <v>23</v>
      </c>
      <c r="S789" s="24">
        <v>226.1</v>
      </c>
      <c r="T789" s="24">
        <v>1.78</v>
      </c>
      <c r="U789" s="24">
        <v>1080</v>
      </c>
      <c r="V789" s="24">
        <v>1920</v>
      </c>
      <c r="W789" s="24">
        <v>2.0739999999999998</v>
      </c>
      <c r="X789" s="23" t="s">
        <v>67</v>
      </c>
      <c r="Y789" s="23" t="s">
        <v>47</v>
      </c>
      <c r="Z789" s="24">
        <v>9173</v>
      </c>
      <c r="AA789" s="24">
        <v>60</v>
      </c>
      <c r="AB789" s="24">
        <v>170</v>
      </c>
      <c r="AC789" s="24">
        <v>160</v>
      </c>
      <c r="AD789" s="23" t="s">
        <v>10</v>
      </c>
      <c r="AE789" s="23" t="s">
        <v>11</v>
      </c>
      <c r="AF789" s="23" t="s">
        <v>11</v>
      </c>
      <c r="AG789" s="23"/>
      <c r="AH789" s="23"/>
      <c r="AI789" s="23" t="s">
        <v>12</v>
      </c>
      <c r="AJ789" s="23" t="s">
        <v>11</v>
      </c>
      <c r="AK789" s="23" t="s">
        <v>11</v>
      </c>
      <c r="AL789" s="23" t="s">
        <v>25</v>
      </c>
      <c r="AM789" s="23"/>
      <c r="AN789" s="23" t="s">
        <v>14</v>
      </c>
      <c r="AO789" s="23"/>
      <c r="AP789" s="23" t="s">
        <v>14</v>
      </c>
      <c r="AQ789" s="23"/>
      <c r="AR789" s="23"/>
      <c r="AS789" s="23" t="s">
        <v>25</v>
      </c>
      <c r="AT789" s="23"/>
      <c r="AU789" s="23" t="s">
        <v>14</v>
      </c>
      <c r="AV789" s="25"/>
      <c r="AW789" s="25"/>
      <c r="AX789" s="26">
        <v>23</v>
      </c>
      <c r="AY789" s="26">
        <v>226.1</v>
      </c>
      <c r="AZ789" s="25" t="s">
        <v>14</v>
      </c>
      <c r="BA789" s="25" t="s">
        <v>14</v>
      </c>
      <c r="BB789" s="23"/>
      <c r="BC789" s="23" t="s">
        <v>15</v>
      </c>
      <c r="BD789" s="23" t="s">
        <v>693</v>
      </c>
      <c r="BE789" s="23" t="s">
        <v>11</v>
      </c>
      <c r="BF789" s="23" t="s">
        <v>435</v>
      </c>
      <c r="BG789" s="23" t="s">
        <v>11</v>
      </c>
      <c r="BH789" s="23" t="s">
        <v>17</v>
      </c>
      <c r="BI789" s="23"/>
      <c r="BJ789" s="23" t="s">
        <v>157</v>
      </c>
      <c r="BK789" s="23" t="s">
        <v>11</v>
      </c>
      <c r="BL789" s="23" t="s">
        <v>11</v>
      </c>
      <c r="BM789" s="23"/>
      <c r="BN789" s="23"/>
      <c r="BO789" s="24">
        <v>4</v>
      </c>
      <c r="BP789" s="24">
        <v>260</v>
      </c>
      <c r="BQ789" s="24">
        <v>250</v>
      </c>
      <c r="BR789" s="24">
        <v>193</v>
      </c>
      <c r="BS789" s="24">
        <v>200.4</v>
      </c>
      <c r="BT789" s="23"/>
      <c r="BU789" s="23"/>
      <c r="BV789" s="24">
        <v>19.41</v>
      </c>
      <c r="BW789" s="24">
        <v>0.15</v>
      </c>
      <c r="BX789" s="23"/>
      <c r="BY789" s="24">
        <v>0.11</v>
      </c>
      <c r="BZ789" s="27">
        <v>0.15</v>
      </c>
      <c r="CA789" s="27">
        <v>0.11</v>
      </c>
      <c r="CB789" s="25"/>
      <c r="CC789" s="25"/>
      <c r="CD789" s="28">
        <v>19.420000000000002</v>
      </c>
      <c r="CE789" s="28">
        <v>0.18</v>
      </c>
      <c r="CF789" s="25"/>
      <c r="CG789" s="28">
        <v>0.13</v>
      </c>
      <c r="CH789" s="28">
        <v>22</v>
      </c>
      <c r="CI789" s="28">
        <v>0.5</v>
      </c>
      <c r="CJ789" s="28">
        <v>0.5</v>
      </c>
      <c r="CK789" s="25"/>
      <c r="CL789" s="25"/>
      <c r="CM789" s="28">
        <v>0.52</v>
      </c>
      <c r="CN789" s="25"/>
      <c r="CO789" s="28">
        <v>0</v>
      </c>
      <c r="CP789" s="30" t="s">
        <v>5</v>
      </c>
      <c r="CQ789" s="8">
        <f t="shared" si="133"/>
        <v>9172.9323308270668</v>
      </c>
      <c r="CR789" s="8">
        <f t="shared" si="134"/>
        <v>24</v>
      </c>
      <c r="CS789" s="8">
        <f t="shared" si="135"/>
        <v>2.5</v>
      </c>
      <c r="CT789" s="8">
        <f t="shared" si="136"/>
        <v>30</v>
      </c>
      <c r="CU789" s="8">
        <f t="shared" si="137"/>
        <v>200</v>
      </c>
      <c r="CV789" s="10">
        <f t="shared" si="138"/>
        <v>58786</v>
      </c>
      <c r="CW789" s="10">
        <f t="shared" si="141"/>
        <v>58.786000000000001</v>
      </c>
      <c r="CX789" s="8" t="str">
        <f t="shared" si="139"/>
        <v>No</v>
      </c>
      <c r="CY789" s="30" t="s">
        <v>11</v>
      </c>
      <c r="CZ789" s="30" t="s">
        <v>11</v>
      </c>
      <c r="DA789" s="31" t="s">
        <v>11</v>
      </c>
      <c r="DB789" s="31" t="s">
        <v>11</v>
      </c>
      <c r="DC789" s="8" t="str">
        <f t="shared" si="140"/>
        <v>No</v>
      </c>
      <c r="DD789" s="8" t="s">
        <v>11</v>
      </c>
      <c r="DE789" s="30" t="s">
        <v>11</v>
      </c>
      <c r="DF789" s="10">
        <f t="shared" si="142"/>
        <v>60.365160000000003</v>
      </c>
      <c r="DG789" s="9">
        <f>IF(S789&lt;Monitors!$H$4,(S789*Monitors!$I$4)+Monitors!$J$4,IF(S789&lt;Monitors!$H$5,(S789*Monitors!$I$5)+Monitors!$J$5,IF(S789&lt;Monitors!$H$6,(S789*Monitors!$I$6)+Monitors!$J$6,IF(S789&lt;Monitors!$H$7,(Monitors!$I$7*S789)+Monitors!$J$7,IF(S789&lt;Monitors!$H$8,(S789*Monitors!$I$8)+Monitors!$J$8,IF(S789&lt;Monitors!$H$9,(S789*Monitors!$I$9)+Monitors!$J$9,IF(S789&lt;Monitors!$H$10,(S789*Monitors!$I$10)+Monitors!$J$10,IF(S789&lt;Monitors!$H$11,(S789*Monitors!$I$11)+Monitors!$J$11,Monitors!$J$12))))))))</f>
        <v>38.869999999999997</v>
      </c>
      <c r="DH789" s="10">
        <f>$DF789-(Monitors!$B$4*'All Data'!$W789)</f>
        <v>47.651540000000004</v>
      </c>
      <c r="DI789" s="10">
        <f>IF($CX789="Yes",DH789-(Monitors!$E$4*(DG789+(Monitors!$B$4*'All Data'!$W789))),'All Data'!DH789)</f>
        <v>47.651540000000004</v>
      </c>
      <c r="DJ789" s="10">
        <f>IF(DD789="Yes",'All Data'!DI789-(DG789*Monitors!$C$4),'All Data'!DI789)</f>
        <v>47.651540000000004</v>
      </c>
      <c r="DK789" s="10">
        <f>IF($DE789="Yes",DJ789-(DG789*Monitors!$D$4),'All Data'!DJ789)</f>
        <v>47.651540000000004</v>
      </c>
      <c r="DL789" s="10">
        <f>IF($CZ789="Yes",DK789-Monitors!$C$7,'All Data'!DK789)</f>
        <v>47.651540000000004</v>
      </c>
      <c r="DM789" s="10">
        <f>IF($DA789="Yes",DL789-Monitors!$D$7,'All Data'!DL789)</f>
        <v>47.651540000000004</v>
      </c>
      <c r="DN789" s="10">
        <f>IF(DB789="Yes",DM789-((DG789+(W789*Monitors!$B$4))*Monitors!$F$4),'All Data'!DM789)</f>
        <v>47.651540000000004</v>
      </c>
      <c r="DO789" s="8" t="str">
        <f t="shared" si="143"/>
        <v>No</v>
      </c>
      <c r="DP789" s="10">
        <v>2.3514400000000002</v>
      </c>
      <c r="DQ789" s="10">
        <v>17.05856</v>
      </c>
      <c r="DR789" s="10">
        <v>17.05856</v>
      </c>
      <c r="DS789" s="9">
        <v>21.486395692127946</v>
      </c>
      <c r="DT789" s="9" t="s">
        <v>23</v>
      </c>
      <c r="DU789" s="14">
        <v>0</v>
      </c>
    </row>
    <row r="790" spans="1:125" ht="18" customHeight="1">
      <c r="A790" s="29">
        <v>789</v>
      </c>
      <c r="B790" s="29">
        <v>47</v>
      </c>
      <c r="C790" s="29">
        <v>214</v>
      </c>
      <c r="D790" s="21">
        <v>41562</v>
      </c>
      <c r="E790" s="21">
        <v>41516</v>
      </c>
      <c r="F790" s="21">
        <v>41541</v>
      </c>
      <c r="G790" s="20"/>
      <c r="H790" s="20" t="s">
        <v>976</v>
      </c>
      <c r="I790" s="22">
        <v>6</v>
      </c>
      <c r="J790" s="20" t="s">
        <v>5</v>
      </c>
      <c r="K790" s="20"/>
      <c r="L790" s="20" t="s">
        <v>6</v>
      </c>
      <c r="M790" s="23"/>
      <c r="N790" s="23" t="s">
        <v>7</v>
      </c>
      <c r="O790" s="23"/>
      <c r="P790" s="24">
        <v>112</v>
      </c>
      <c r="Q790" s="24">
        <v>209</v>
      </c>
      <c r="R790" s="24">
        <v>23.7</v>
      </c>
      <c r="S790" s="24">
        <v>234</v>
      </c>
      <c r="T790" s="24">
        <v>1.78</v>
      </c>
      <c r="U790" s="24">
        <v>1080</v>
      </c>
      <c r="V790" s="24">
        <v>1920</v>
      </c>
      <c r="W790" s="24">
        <v>2.0739999999999998</v>
      </c>
      <c r="X790" s="23" t="s">
        <v>47</v>
      </c>
      <c r="Y790" s="23" t="s">
        <v>47</v>
      </c>
      <c r="Z790" s="24">
        <v>8877</v>
      </c>
      <c r="AA790" s="24">
        <v>60</v>
      </c>
      <c r="AB790" s="24">
        <v>170</v>
      </c>
      <c r="AC790" s="24">
        <v>160</v>
      </c>
      <c r="AD790" s="23" t="s">
        <v>10</v>
      </c>
      <c r="AE790" s="23" t="s">
        <v>11</v>
      </c>
      <c r="AF790" s="23" t="s">
        <v>11</v>
      </c>
      <c r="AG790" s="23"/>
      <c r="AH790" s="23"/>
      <c r="AI790" s="23" t="s">
        <v>12</v>
      </c>
      <c r="AJ790" s="23" t="s">
        <v>11</v>
      </c>
      <c r="AK790" s="23" t="s">
        <v>11</v>
      </c>
      <c r="AL790" s="23" t="s">
        <v>51</v>
      </c>
      <c r="AM790" s="23"/>
      <c r="AN790" s="23" t="s">
        <v>14</v>
      </c>
      <c r="AO790" s="23"/>
      <c r="AP790" s="23" t="s">
        <v>14</v>
      </c>
      <c r="AQ790" s="23"/>
      <c r="AR790" s="23"/>
      <c r="AS790" s="23" t="s">
        <v>51</v>
      </c>
      <c r="AT790" s="23"/>
      <c r="AU790" s="23" t="s">
        <v>14</v>
      </c>
      <c r="AV790" s="25"/>
      <c r="AW790" s="25"/>
      <c r="AX790" s="26">
        <v>23.7</v>
      </c>
      <c r="AY790" s="26">
        <v>234</v>
      </c>
      <c r="AZ790" s="25" t="s">
        <v>14</v>
      </c>
      <c r="BA790" s="25" t="s">
        <v>14</v>
      </c>
      <c r="BB790" s="23"/>
      <c r="BC790" s="23" t="s">
        <v>15</v>
      </c>
      <c r="BD790" s="23"/>
      <c r="BE790" s="23" t="s">
        <v>11</v>
      </c>
      <c r="BF790" s="23" t="s">
        <v>984</v>
      </c>
      <c r="BG790" s="23" t="s">
        <v>11</v>
      </c>
      <c r="BH790" s="23" t="s">
        <v>17</v>
      </c>
      <c r="BI790" s="23"/>
      <c r="BJ790" s="23" t="s">
        <v>18</v>
      </c>
      <c r="BK790" s="23" t="s">
        <v>11</v>
      </c>
      <c r="BL790" s="23" t="s">
        <v>11</v>
      </c>
      <c r="BM790" s="23"/>
      <c r="BN790" s="23"/>
      <c r="BO790" s="24">
        <v>2.2000000000000002</v>
      </c>
      <c r="BP790" s="24">
        <v>244.5</v>
      </c>
      <c r="BQ790" s="24">
        <v>250</v>
      </c>
      <c r="BR790" s="24">
        <v>230.5</v>
      </c>
      <c r="BS790" s="24">
        <v>200</v>
      </c>
      <c r="BT790" s="23"/>
      <c r="BU790" s="23"/>
      <c r="BV790" s="24">
        <v>19.420000000000002</v>
      </c>
      <c r="BW790" s="24">
        <v>0.3</v>
      </c>
      <c r="BX790" s="24">
        <v>0.3</v>
      </c>
      <c r="BY790" s="24">
        <v>0.22</v>
      </c>
      <c r="BZ790" s="27">
        <v>0.3</v>
      </c>
      <c r="CA790" s="27">
        <v>0.22</v>
      </c>
      <c r="CB790" s="25"/>
      <c r="CC790" s="25"/>
      <c r="CD790" s="28">
        <v>19.39</v>
      </c>
      <c r="CE790" s="28">
        <v>0.31</v>
      </c>
      <c r="CF790" s="28">
        <v>0.3</v>
      </c>
      <c r="CG790" s="28">
        <v>0.23</v>
      </c>
      <c r="CH790" s="28">
        <v>22.5</v>
      </c>
      <c r="CI790" s="28">
        <v>0.5</v>
      </c>
      <c r="CJ790" s="28">
        <v>0.5</v>
      </c>
      <c r="CK790" s="25"/>
      <c r="CL790" s="25"/>
      <c r="CM790" s="28">
        <v>0.52</v>
      </c>
      <c r="CN790" s="25"/>
      <c r="CO790" s="28">
        <v>0</v>
      </c>
      <c r="CP790" s="30" t="s">
        <v>5</v>
      </c>
      <c r="CQ790" s="8">
        <f t="shared" si="133"/>
        <v>8863.2478632478615</v>
      </c>
      <c r="CR790" s="8">
        <f t="shared" si="134"/>
        <v>24</v>
      </c>
      <c r="CS790" s="8">
        <f t="shared" si="135"/>
        <v>2.5</v>
      </c>
      <c r="CT790" s="8">
        <f t="shared" si="136"/>
        <v>30</v>
      </c>
      <c r="CU790" s="8">
        <f t="shared" si="137"/>
        <v>200</v>
      </c>
      <c r="CV790" s="10">
        <f t="shared" si="138"/>
        <v>57213</v>
      </c>
      <c r="CW790" s="10">
        <f t="shared" si="141"/>
        <v>57.213000000000001</v>
      </c>
      <c r="CX790" s="8" t="str">
        <f t="shared" si="139"/>
        <v>No</v>
      </c>
      <c r="CY790" s="30" t="s">
        <v>11</v>
      </c>
      <c r="CZ790" s="30" t="s">
        <v>11</v>
      </c>
      <c r="DA790" s="31" t="s">
        <v>11</v>
      </c>
      <c r="DB790" s="31" t="s">
        <v>11</v>
      </c>
      <c r="DC790" s="8" t="str">
        <f t="shared" si="140"/>
        <v>No</v>
      </c>
      <c r="DD790" s="8" t="s">
        <v>11</v>
      </c>
      <c r="DE790" s="30" t="s">
        <v>11</v>
      </c>
      <c r="DF790" s="10">
        <f t="shared" si="142"/>
        <v>61.249920000000003</v>
      </c>
      <c r="DG790" s="9">
        <f>IF(S790&lt;Monitors!$H$4,(S790*Monitors!$I$4)+Monitors!$J$4,IF(S790&lt;Monitors!$H$5,(S790*Monitors!$I$5)+Monitors!$J$5,IF(S790&lt;Monitors!$H$6,(S790*Monitors!$I$6)+Monitors!$J$6,IF(S790&lt;Monitors!$H$7,(Monitors!$I$7*S790)+Monitors!$J$7,IF(S790&lt;Monitors!$H$8,(S790*Monitors!$I$8)+Monitors!$J$8,IF(S790&lt;Monitors!$H$9,(S790*Monitors!$I$9)+Monitors!$J$9,IF(S790&lt;Monitors!$H$10,(S790*Monitors!$I$10)+Monitors!$J$10,IF(S790&lt;Monitors!$H$11,(S790*Monitors!$I$11)+Monitors!$J$11,Monitors!$J$12))))))))</f>
        <v>39.800000000000004</v>
      </c>
      <c r="DH790" s="10">
        <f>$DF790-(Monitors!$B$4*'All Data'!$W790)</f>
        <v>48.536300000000004</v>
      </c>
      <c r="DI790" s="10">
        <f>IF($CX790="Yes",DH790-(Monitors!$E$4*(DG790+(Monitors!$B$4*'All Data'!$W790))),'All Data'!DH790)</f>
        <v>48.536300000000004</v>
      </c>
      <c r="DJ790" s="10">
        <f>IF(DD790="Yes",'All Data'!DI790-(DG790*Monitors!$C$4),'All Data'!DI790)</f>
        <v>48.536300000000004</v>
      </c>
      <c r="DK790" s="10">
        <f>IF($DE790="Yes",DJ790-(DG790*Monitors!$D$4),'All Data'!DJ790)</f>
        <v>48.536300000000004</v>
      </c>
      <c r="DL790" s="10">
        <f>IF($CZ790="Yes",DK790-Monitors!$C$7,'All Data'!DK790)</f>
        <v>48.536300000000004</v>
      </c>
      <c r="DM790" s="10">
        <f>IF($DA790="Yes",DL790-Monitors!$D$7,'All Data'!DL790)</f>
        <v>48.536300000000004</v>
      </c>
      <c r="DN790" s="10">
        <f>IF(DB790="Yes",DM790-((DG790+(W790*Monitors!$B$4))*Monitors!$F$4),'All Data'!DM790)</f>
        <v>48.536300000000004</v>
      </c>
      <c r="DO790" s="8" t="str">
        <f t="shared" si="143"/>
        <v>No</v>
      </c>
      <c r="DP790" s="10">
        <v>2.2885200000000001</v>
      </c>
      <c r="DQ790" s="10">
        <v>17.131480000000003</v>
      </c>
      <c r="DR790" s="10">
        <v>17.131480000000003</v>
      </c>
      <c r="DS790" s="9">
        <v>22.225121168880204</v>
      </c>
      <c r="DT790" s="9" t="s">
        <v>23</v>
      </c>
      <c r="DU790" s="14">
        <v>0</v>
      </c>
    </row>
    <row r="791" spans="1:125" ht="18" customHeight="1">
      <c r="A791" s="29">
        <v>790</v>
      </c>
      <c r="B791" s="29">
        <v>24</v>
      </c>
      <c r="C791" s="29">
        <v>304</v>
      </c>
      <c r="D791" s="21">
        <v>42117</v>
      </c>
      <c r="E791" s="21">
        <v>42123</v>
      </c>
      <c r="F791" s="21">
        <v>42128</v>
      </c>
      <c r="G791" s="20" t="s">
        <v>4</v>
      </c>
      <c r="H791" s="20" t="s">
        <v>26</v>
      </c>
      <c r="I791" s="22">
        <v>6</v>
      </c>
      <c r="J791" s="20" t="s">
        <v>5</v>
      </c>
      <c r="K791" s="20" t="s">
        <v>26</v>
      </c>
      <c r="L791" s="20" t="s">
        <v>27</v>
      </c>
      <c r="M791" s="23" t="s">
        <v>27</v>
      </c>
      <c r="N791" s="23" t="s">
        <v>7</v>
      </c>
      <c r="O791" s="23" t="s">
        <v>26</v>
      </c>
      <c r="P791" s="24">
        <v>13.2</v>
      </c>
      <c r="Q791" s="24">
        <v>23.5</v>
      </c>
      <c r="R791" s="24">
        <v>27</v>
      </c>
      <c r="S791" s="24">
        <v>311.67</v>
      </c>
      <c r="T791" s="24">
        <v>1.78</v>
      </c>
      <c r="U791" s="24">
        <v>1080</v>
      </c>
      <c r="V791" s="24">
        <v>1920</v>
      </c>
      <c r="W791" s="24">
        <v>2.0739999999999998</v>
      </c>
      <c r="X791" s="23" t="s">
        <v>47</v>
      </c>
      <c r="Y791" s="23" t="s">
        <v>47</v>
      </c>
      <c r="Z791" s="24">
        <v>6653</v>
      </c>
      <c r="AA791" s="24">
        <v>60</v>
      </c>
      <c r="AB791" s="24">
        <v>178</v>
      </c>
      <c r="AC791" s="24">
        <v>178</v>
      </c>
      <c r="AD791" s="23" t="s">
        <v>1221</v>
      </c>
      <c r="AE791" s="23" t="s">
        <v>23</v>
      </c>
      <c r="AF791" s="23" t="s">
        <v>11</v>
      </c>
      <c r="AG791" s="23" t="s">
        <v>26</v>
      </c>
      <c r="AH791" s="23" t="s">
        <v>26</v>
      </c>
      <c r="AI791" s="23" t="s">
        <v>12</v>
      </c>
      <c r="AJ791" s="23" t="s">
        <v>23</v>
      </c>
      <c r="AK791" s="23" t="s">
        <v>23</v>
      </c>
      <c r="AL791" s="23" t="s">
        <v>13</v>
      </c>
      <c r="AM791" s="23" t="s">
        <v>26</v>
      </c>
      <c r="AN791" s="23" t="s">
        <v>14</v>
      </c>
      <c r="AO791" s="23" t="s">
        <v>26</v>
      </c>
      <c r="AP791" s="23" t="s">
        <v>14</v>
      </c>
      <c r="AQ791" s="23" t="s">
        <v>26</v>
      </c>
      <c r="AR791" s="23"/>
      <c r="AS791" s="23" t="s">
        <v>13</v>
      </c>
      <c r="AT791" s="23" t="s">
        <v>26</v>
      </c>
      <c r="AU791" s="23" t="s">
        <v>14</v>
      </c>
      <c r="AV791" s="25" t="s">
        <v>26</v>
      </c>
      <c r="AW791" s="25" t="s">
        <v>26</v>
      </c>
      <c r="AX791" s="26">
        <v>27</v>
      </c>
      <c r="AY791" s="26">
        <v>311.67</v>
      </c>
      <c r="AZ791" s="25" t="s">
        <v>14</v>
      </c>
      <c r="BA791" s="25" t="s">
        <v>14</v>
      </c>
      <c r="BB791" s="23" t="s">
        <v>26</v>
      </c>
      <c r="BC791" s="23" t="s">
        <v>15</v>
      </c>
      <c r="BD791" s="23" t="s">
        <v>26</v>
      </c>
      <c r="BE791" s="23" t="s">
        <v>11</v>
      </c>
      <c r="BF791" s="23" t="s">
        <v>346</v>
      </c>
      <c r="BG791" s="23" t="s">
        <v>11</v>
      </c>
      <c r="BH791" s="23" t="s">
        <v>17</v>
      </c>
      <c r="BI791" s="23" t="s">
        <v>26</v>
      </c>
      <c r="BJ791" s="23"/>
      <c r="BK791" s="23" t="s">
        <v>11</v>
      </c>
      <c r="BL791" s="23" t="s">
        <v>11</v>
      </c>
      <c r="BM791" s="23" t="s">
        <v>11</v>
      </c>
      <c r="BN791" s="23"/>
      <c r="BO791" s="24">
        <v>19.7</v>
      </c>
      <c r="BP791" s="24">
        <v>296.89999999999998</v>
      </c>
      <c r="BQ791" s="24">
        <v>300</v>
      </c>
      <c r="BR791" s="24">
        <v>252.6</v>
      </c>
      <c r="BS791" s="24">
        <v>200</v>
      </c>
      <c r="BT791" s="23"/>
      <c r="BU791" s="23"/>
      <c r="BV791" s="24">
        <v>19.43</v>
      </c>
      <c r="BW791" s="24">
        <v>0.31</v>
      </c>
      <c r="BX791" s="23"/>
      <c r="BY791" s="24">
        <v>0.19</v>
      </c>
      <c r="BZ791" s="27">
        <v>0.31</v>
      </c>
      <c r="CA791" s="27">
        <v>0.19</v>
      </c>
      <c r="CB791" s="25"/>
      <c r="CC791" s="25"/>
      <c r="CD791" s="28">
        <v>19.88</v>
      </c>
      <c r="CE791" s="28">
        <v>0.36</v>
      </c>
      <c r="CF791" s="25"/>
      <c r="CG791" s="28">
        <v>0.2</v>
      </c>
      <c r="CH791" s="28">
        <v>29.11</v>
      </c>
      <c r="CI791" s="28">
        <v>0.5</v>
      </c>
      <c r="CJ791" s="28">
        <v>0.5</v>
      </c>
      <c r="CK791" s="28">
        <v>0</v>
      </c>
      <c r="CL791" s="28">
        <v>0</v>
      </c>
      <c r="CM791" s="28">
        <v>0.5</v>
      </c>
      <c r="CN791" s="25"/>
      <c r="CO791" s="28">
        <v>0</v>
      </c>
      <c r="CP791" s="30" t="s">
        <v>5</v>
      </c>
      <c r="CQ791" s="8">
        <f t="shared" si="133"/>
        <v>6654.4742836974992</v>
      </c>
      <c r="CR791" s="8">
        <f t="shared" si="134"/>
        <v>28</v>
      </c>
      <c r="CS791" s="8">
        <f t="shared" si="135"/>
        <v>2.5</v>
      </c>
      <c r="CT791" s="8">
        <f t="shared" si="136"/>
        <v>30</v>
      </c>
      <c r="CU791" s="8">
        <f t="shared" si="137"/>
        <v>200</v>
      </c>
      <c r="CV791" s="10">
        <f t="shared" si="138"/>
        <v>92534.823000000004</v>
      </c>
      <c r="CW791" s="10">
        <f t="shared" si="141"/>
        <v>92.534823000000003</v>
      </c>
      <c r="CX791" s="8" t="str">
        <f t="shared" si="139"/>
        <v>No</v>
      </c>
      <c r="CY791" s="30" t="s">
        <v>11</v>
      </c>
      <c r="CZ791" s="30" t="s">
        <v>11</v>
      </c>
      <c r="DA791" s="31" t="s">
        <v>11</v>
      </c>
      <c r="DB791" s="31" t="s">
        <v>11</v>
      </c>
      <c r="DC791" s="8" t="str">
        <f t="shared" si="140"/>
        <v>No</v>
      </c>
      <c r="DD791" s="8" t="s">
        <v>11</v>
      </c>
      <c r="DE791" s="30" t="s">
        <v>11</v>
      </c>
      <c r="DF791" s="10">
        <f t="shared" si="142"/>
        <v>61.337519999999998</v>
      </c>
      <c r="DG791" s="9">
        <f>IF(S791&lt;Monitors!$H$4,(S791*Monitors!$I$4)+Monitors!$J$4,IF(S791&lt;Monitors!$H$5,(S791*Monitors!$I$5)+Monitors!$J$5,IF(S791&lt;Monitors!$H$6,(S791*Monitors!$I$6)+Monitors!$J$6,IF(S791&lt;Monitors!$H$7,(Monitors!$I$7*S791)+Monitors!$J$7,IF(S791&lt;Monitors!$H$8,(S791*Monitors!$I$8)+Monitors!$J$8,IF(S791&lt;Monitors!$H$9,(S791*Monitors!$I$9)+Monitors!$J$9,IF(S791&lt;Monitors!$H$10,(S791*Monitors!$I$10)+Monitors!$J$10,IF(S791&lt;Monitors!$H$11,(S791*Monitors!$I$11)+Monitors!$J$11,Monitors!$J$12))))))))</f>
        <v>51.334000000000003</v>
      </c>
      <c r="DH791" s="10">
        <f>$DF791-(Monitors!$B$4*'All Data'!$W791)</f>
        <v>48.623899999999999</v>
      </c>
      <c r="DI791" s="10">
        <f>IF($CX791="Yes",DH791-(Monitors!$E$4*(DG791+(Monitors!$B$4*'All Data'!$W791))),'All Data'!DH791)</f>
        <v>48.623899999999999</v>
      </c>
      <c r="DJ791" s="10">
        <f>IF(DD791="Yes",'All Data'!DI791-(DG791*Monitors!$C$4),'All Data'!DI791)</f>
        <v>48.623899999999999</v>
      </c>
      <c r="DK791" s="10">
        <f>IF($DE791="Yes",DJ791-(DG791*Monitors!$D$4),'All Data'!DJ791)</f>
        <v>48.623899999999999</v>
      </c>
      <c r="DL791" s="10">
        <f>IF($CZ791="Yes",DK791-Monitors!$C$7,'All Data'!DK791)</f>
        <v>48.623899999999999</v>
      </c>
      <c r="DM791" s="10">
        <f>IF($DA791="Yes",DL791-Monitors!$D$7,'All Data'!DL791)</f>
        <v>48.623899999999999</v>
      </c>
      <c r="DN791" s="10">
        <f>IF(DB791="Yes",DM791-((DG791+(W791*Monitors!$B$4))*Monitors!$F$4),'All Data'!DM791)</f>
        <v>48.623899999999999</v>
      </c>
      <c r="DO791" s="8" t="str">
        <f t="shared" si="143"/>
        <v>Yes</v>
      </c>
      <c r="DP791" s="10">
        <v>3.7013929200000004</v>
      </c>
      <c r="DQ791" s="10">
        <v>15.72860708</v>
      </c>
      <c r="DR791" s="10">
        <v>15.72860708</v>
      </c>
      <c r="DS791" s="9">
        <v>29.411715392087416</v>
      </c>
      <c r="DT791" s="9" t="s">
        <v>23</v>
      </c>
      <c r="DU791" s="14">
        <v>0</v>
      </c>
    </row>
    <row r="792" spans="1:125" ht="18" customHeight="1">
      <c r="A792" s="29">
        <v>791</v>
      </c>
      <c r="B792" s="29">
        <v>38</v>
      </c>
      <c r="C792" s="29">
        <v>1122</v>
      </c>
      <c r="D792" s="21">
        <v>41426</v>
      </c>
      <c r="E792" s="21">
        <v>41390</v>
      </c>
      <c r="F792" s="21">
        <v>41409</v>
      </c>
      <c r="G792" s="20" t="s">
        <v>4</v>
      </c>
      <c r="H792" s="20"/>
      <c r="I792" s="22">
        <v>6</v>
      </c>
      <c r="J792" s="20" t="s">
        <v>5</v>
      </c>
      <c r="K792" s="20"/>
      <c r="L792" s="20" t="s">
        <v>6</v>
      </c>
      <c r="M792" s="23"/>
      <c r="N792" s="23" t="s">
        <v>7</v>
      </c>
      <c r="O792" s="23"/>
      <c r="P792" s="24">
        <v>11.6</v>
      </c>
      <c r="Q792" s="24">
        <v>20.6</v>
      </c>
      <c r="R792" s="24">
        <v>23.6</v>
      </c>
      <c r="S792" s="24">
        <v>237.8</v>
      </c>
      <c r="T792" s="24">
        <v>1.78</v>
      </c>
      <c r="U792" s="24">
        <v>1080</v>
      </c>
      <c r="V792" s="24">
        <v>1920</v>
      </c>
      <c r="W792" s="24">
        <v>2.0739999999999998</v>
      </c>
      <c r="X792" s="23" t="s">
        <v>47</v>
      </c>
      <c r="Y792" s="23" t="s">
        <v>47</v>
      </c>
      <c r="Z792" s="24">
        <v>8720</v>
      </c>
      <c r="AA792" s="24">
        <v>60</v>
      </c>
      <c r="AB792" s="24">
        <v>178</v>
      </c>
      <c r="AC792" s="24">
        <v>178</v>
      </c>
      <c r="AD792" s="23" t="s">
        <v>10</v>
      </c>
      <c r="AE792" s="23" t="s">
        <v>11</v>
      </c>
      <c r="AF792" s="23" t="s">
        <v>11</v>
      </c>
      <c r="AG792" s="23"/>
      <c r="AH792" s="23"/>
      <c r="AI792" s="23" t="s">
        <v>12</v>
      </c>
      <c r="AJ792" s="23" t="s">
        <v>11</v>
      </c>
      <c r="AK792" s="23" t="s">
        <v>23</v>
      </c>
      <c r="AL792" s="23" t="s">
        <v>90</v>
      </c>
      <c r="AM792" s="23"/>
      <c r="AN792" s="23" t="s">
        <v>14</v>
      </c>
      <c r="AO792" s="23"/>
      <c r="AP792" s="23" t="s">
        <v>14</v>
      </c>
      <c r="AQ792" s="23"/>
      <c r="AR792" s="23"/>
      <c r="AS792" s="23" t="s">
        <v>90</v>
      </c>
      <c r="AT792" s="23"/>
      <c r="AU792" s="23" t="s">
        <v>14</v>
      </c>
      <c r="AV792" s="25"/>
      <c r="AW792" s="25"/>
      <c r="AX792" s="26">
        <v>23.6</v>
      </c>
      <c r="AY792" s="26">
        <v>237.8</v>
      </c>
      <c r="AZ792" s="25" t="s">
        <v>14</v>
      </c>
      <c r="BA792" s="25" t="s">
        <v>14</v>
      </c>
      <c r="BB792" s="23"/>
      <c r="BC792" s="23" t="s">
        <v>15</v>
      </c>
      <c r="BD792" s="23"/>
      <c r="BE792" s="23" t="s">
        <v>11</v>
      </c>
      <c r="BF792" s="23" t="s">
        <v>951</v>
      </c>
      <c r="BG792" s="23" t="s">
        <v>11</v>
      </c>
      <c r="BH792" s="23" t="s">
        <v>17</v>
      </c>
      <c r="BI792" s="23"/>
      <c r="BJ792" s="23" t="s">
        <v>272</v>
      </c>
      <c r="BK792" s="23" t="s">
        <v>11</v>
      </c>
      <c r="BL792" s="23" t="s">
        <v>11</v>
      </c>
      <c r="BM792" s="23"/>
      <c r="BN792" s="23"/>
      <c r="BO792" s="24">
        <v>9</v>
      </c>
      <c r="BP792" s="24">
        <v>257.3</v>
      </c>
      <c r="BQ792" s="24">
        <v>250</v>
      </c>
      <c r="BR792" s="24">
        <v>254.7</v>
      </c>
      <c r="BS792" s="24">
        <v>200</v>
      </c>
      <c r="BT792" s="23"/>
      <c r="BU792" s="23"/>
      <c r="BV792" s="24">
        <v>19.440000000000001</v>
      </c>
      <c r="BW792" s="24">
        <v>0.18</v>
      </c>
      <c r="BX792" s="23"/>
      <c r="BY792" s="24">
        <v>0.16</v>
      </c>
      <c r="BZ792" s="27">
        <v>0.18</v>
      </c>
      <c r="CA792" s="27">
        <v>0.16</v>
      </c>
      <c r="CB792" s="25"/>
      <c r="CC792" s="25"/>
      <c r="CD792" s="28">
        <v>19.399999999999999</v>
      </c>
      <c r="CE792" s="28">
        <v>0.21</v>
      </c>
      <c r="CF792" s="25"/>
      <c r="CG792" s="28">
        <v>0.19</v>
      </c>
      <c r="CH792" s="28">
        <v>22.7</v>
      </c>
      <c r="CI792" s="28">
        <v>0.5</v>
      </c>
      <c r="CJ792" s="28">
        <v>0.5</v>
      </c>
      <c r="CK792" s="25"/>
      <c r="CL792" s="25"/>
      <c r="CM792" s="28">
        <v>0.51</v>
      </c>
      <c r="CN792" s="25"/>
      <c r="CO792" s="28">
        <v>0</v>
      </c>
      <c r="CP792" s="30" t="s">
        <v>5</v>
      </c>
      <c r="CQ792" s="8">
        <f t="shared" si="133"/>
        <v>8721.6148023549194</v>
      </c>
      <c r="CR792" s="8">
        <f t="shared" si="134"/>
        <v>24</v>
      </c>
      <c r="CS792" s="8">
        <f t="shared" si="135"/>
        <v>2.5</v>
      </c>
      <c r="CT792" s="8">
        <f t="shared" si="136"/>
        <v>30</v>
      </c>
      <c r="CU792" s="8">
        <f t="shared" si="137"/>
        <v>200</v>
      </c>
      <c r="CV792" s="10">
        <f t="shared" si="138"/>
        <v>61185.94</v>
      </c>
      <c r="CW792" s="10">
        <f t="shared" si="141"/>
        <v>61.185940000000002</v>
      </c>
      <c r="CX792" s="8" t="str">
        <f t="shared" si="139"/>
        <v>No</v>
      </c>
      <c r="CY792" s="30" t="s">
        <v>11</v>
      </c>
      <c r="CZ792" s="30" t="s">
        <v>11</v>
      </c>
      <c r="DA792" s="31" t="s">
        <v>11</v>
      </c>
      <c r="DB792" s="31" t="s">
        <v>11</v>
      </c>
      <c r="DC792" s="8" t="str">
        <f t="shared" si="140"/>
        <v>No</v>
      </c>
      <c r="DD792" s="8" t="s">
        <v>11</v>
      </c>
      <c r="DE792" s="30" t="s">
        <v>11</v>
      </c>
      <c r="DF792" s="10">
        <f t="shared" si="142"/>
        <v>60.627960000000002</v>
      </c>
      <c r="DG792" s="9">
        <f>IF(S792&lt;Monitors!$H$4,(S792*Monitors!$I$4)+Monitors!$J$4,IF(S792&lt;Monitors!$H$5,(S792*Monitors!$I$5)+Monitors!$J$5,IF(S792&lt;Monitors!$H$6,(S792*Monitors!$I$6)+Monitors!$J$6,IF(S792&lt;Monitors!$H$7,(Monitors!$I$7*S792)+Monitors!$J$7,IF(S792&lt;Monitors!$H$8,(S792*Monitors!$I$8)+Monitors!$J$8,IF(S792&lt;Monitors!$H$9,(S792*Monitors!$I$9)+Monitors!$J$9,IF(S792&lt;Monitors!$H$10,(S792*Monitors!$I$10)+Monitors!$J$10,IF(S792&lt;Monitors!$H$11,(S792*Monitors!$I$11)+Monitors!$J$11,Monitors!$J$12))))))))</f>
        <v>40.56</v>
      </c>
      <c r="DH792" s="10">
        <f>$DF792-(Monitors!$B$4*'All Data'!$W792)</f>
        <v>47.914340000000003</v>
      </c>
      <c r="DI792" s="10">
        <f>IF($CX792="Yes",DH792-(Monitors!$E$4*(DG792+(Monitors!$B$4*'All Data'!$W792))),'All Data'!DH792)</f>
        <v>47.914340000000003</v>
      </c>
      <c r="DJ792" s="10">
        <f>IF(DD792="Yes",'All Data'!DI792-(DG792*Monitors!$C$4),'All Data'!DI792)</f>
        <v>47.914340000000003</v>
      </c>
      <c r="DK792" s="10">
        <f>IF($DE792="Yes",DJ792-(DG792*Monitors!$D$4),'All Data'!DJ792)</f>
        <v>47.914340000000003</v>
      </c>
      <c r="DL792" s="10">
        <f>IF($CZ792="Yes",DK792-Monitors!$C$7,'All Data'!DK792)</f>
        <v>47.914340000000003</v>
      </c>
      <c r="DM792" s="10">
        <f>IF($DA792="Yes",DL792-Monitors!$D$7,'All Data'!DL792)</f>
        <v>47.914340000000003</v>
      </c>
      <c r="DN792" s="10">
        <f>IF(DB792="Yes",DM792-((DG792+(W792*Monitors!$B$4))*Monitors!$F$4),'All Data'!DM792)</f>
        <v>47.914340000000003</v>
      </c>
      <c r="DO792" s="8" t="str">
        <f t="shared" si="143"/>
        <v>No</v>
      </c>
      <c r="DP792" s="10">
        <v>2.4474376000000002</v>
      </c>
      <c r="DQ792" s="10">
        <v>16.992562400000001</v>
      </c>
      <c r="DR792" s="10">
        <v>16.992562400000001</v>
      </c>
      <c r="DS792" s="9">
        <v>22.580007820069131</v>
      </c>
      <c r="DT792" s="9" t="s">
        <v>23</v>
      </c>
      <c r="DU792" s="14">
        <v>0</v>
      </c>
    </row>
    <row r="793" spans="1:125" ht="18" customHeight="1">
      <c r="A793" s="29">
        <v>792</v>
      </c>
      <c r="B793" s="29">
        <v>24</v>
      </c>
      <c r="C793" s="29">
        <v>107</v>
      </c>
      <c r="D793" s="21">
        <v>41435</v>
      </c>
      <c r="E793" s="21">
        <v>42010</v>
      </c>
      <c r="F793" s="21">
        <v>42083</v>
      </c>
      <c r="G793" s="20" t="s">
        <v>4</v>
      </c>
      <c r="H793" s="20"/>
      <c r="I793" s="22">
        <v>6</v>
      </c>
      <c r="J793" s="20" t="s">
        <v>5</v>
      </c>
      <c r="K793" s="20"/>
      <c r="L793" s="20" t="s">
        <v>6</v>
      </c>
      <c r="M793" s="23"/>
      <c r="N793" s="23" t="s">
        <v>7</v>
      </c>
      <c r="O793" s="23"/>
      <c r="P793" s="24">
        <v>10.5</v>
      </c>
      <c r="Q793" s="24">
        <v>18.7</v>
      </c>
      <c r="R793" s="24">
        <v>21.5</v>
      </c>
      <c r="S793" s="24">
        <v>197.7</v>
      </c>
      <c r="T793" s="24">
        <v>1.78</v>
      </c>
      <c r="U793" s="24">
        <v>1080</v>
      </c>
      <c r="V793" s="24">
        <v>1920</v>
      </c>
      <c r="W793" s="24">
        <v>2.0739999999999998</v>
      </c>
      <c r="X793" s="23" t="s">
        <v>47</v>
      </c>
      <c r="Y793" s="23" t="s">
        <v>47</v>
      </c>
      <c r="Z793" s="24">
        <v>10490</v>
      </c>
      <c r="AA793" s="24">
        <v>60</v>
      </c>
      <c r="AB793" s="24">
        <v>90</v>
      </c>
      <c r="AC793" s="24">
        <v>65</v>
      </c>
      <c r="AD793" s="23" t="s">
        <v>10</v>
      </c>
      <c r="AE793" s="23" t="s">
        <v>11</v>
      </c>
      <c r="AF793" s="23" t="s">
        <v>11</v>
      </c>
      <c r="AG793" s="23"/>
      <c r="AH793" s="23"/>
      <c r="AI793" s="23" t="s">
        <v>34</v>
      </c>
      <c r="AJ793" s="23" t="s">
        <v>11</v>
      </c>
      <c r="AK793" s="23" t="s">
        <v>11</v>
      </c>
      <c r="AL793" s="23" t="s">
        <v>111</v>
      </c>
      <c r="AM793" s="23"/>
      <c r="AN793" s="23" t="s">
        <v>14</v>
      </c>
      <c r="AO793" s="23"/>
      <c r="AP793" s="23" t="s">
        <v>14</v>
      </c>
      <c r="AQ793" s="23"/>
      <c r="AR793" s="23"/>
      <c r="AS793" s="23" t="s">
        <v>111</v>
      </c>
      <c r="AT793" s="23"/>
      <c r="AU793" s="23" t="s">
        <v>14</v>
      </c>
      <c r="AV793" s="25"/>
      <c r="AW793" s="25"/>
      <c r="AX793" s="26">
        <v>21.5</v>
      </c>
      <c r="AY793" s="26">
        <v>197.7</v>
      </c>
      <c r="AZ793" s="25" t="s">
        <v>14</v>
      </c>
      <c r="BA793" s="25" t="s">
        <v>14</v>
      </c>
      <c r="BB793" s="23"/>
      <c r="BC793" s="23" t="s">
        <v>15</v>
      </c>
      <c r="BD793" s="23"/>
      <c r="BE793" s="23" t="s">
        <v>11</v>
      </c>
      <c r="BF793" s="23" t="s">
        <v>153</v>
      </c>
      <c r="BG793" s="23" t="s">
        <v>11</v>
      </c>
      <c r="BH793" s="23" t="s">
        <v>17</v>
      </c>
      <c r="BI793" s="23"/>
      <c r="BJ793" s="23" t="s">
        <v>157</v>
      </c>
      <c r="BK793" s="23" t="s">
        <v>11</v>
      </c>
      <c r="BL793" s="23" t="s">
        <v>11</v>
      </c>
      <c r="BM793" s="23"/>
      <c r="BN793" s="23"/>
      <c r="BO793" s="24">
        <v>43.3</v>
      </c>
      <c r="BP793" s="24">
        <v>199</v>
      </c>
      <c r="BQ793" s="24">
        <v>200</v>
      </c>
      <c r="BR793" s="24">
        <v>188</v>
      </c>
      <c r="BS793" s="24">
        <v>199</v>
      </c>
      <c r="BT793" s="23"/>
      <c r="BU793" s="23"/>
      <c r="BV793" s="24">
        <v>19.46</v>
      </c>
      <c r="BW793" s="24">
        <v>0.27</v>
      </c>
      <c r="BX793" s="23"/>
      <c r="BY793" s="24">
        <v>0.22</v>
      </c>
      <c r="BZ793" s="27">
        <v>0.27</v>
      </c>
      <c r="CA793" s="27">
        <v>0.22</v>
      </c>
      <c r="CB793" s="25"/>
      <c r="CC793" s="25"/>
      <c r="CD793" s="28">
        <v>19.440000000000001</v>
      </c>
      <c r="CE793" s="28">
        <v>0.28999999999999998</v>
      </c>
      <c r="CF793" s="25"/>
      <c r="CG793" s="28">
        <v>0.23</v>
      </c>
      <c r="CH793" s="28">
        <v>21.1</v>
      </c>
      <c r="CI793" s="28">
        <v>0.5</v>
      </c>
      <c r="CJ793" s="28">
        <v>0.5</v>
      </c>
      <c r="CK793" s="25"/>
      <c r="CL793" s="25"/>
      <c r="CM793" s="28">
        <v>0.51</v>
      </c>
      <c r="CN793" s="25"/>
      <c r="CO793" s="28">
        <v>0</v>
      </c>
      <c r="CP793" s="30" t="s">
        <v>5</v>
      </c>
      <c r="CQ793" s="8">
        <f t="shared" si="133"/>
        <v>10490.64238745574</v>
      </c>
      <c r="CR793" s="8">
        <f t="shared" si="134"/>
        <v>22</v>
      </c>
      <c r="CS793" s="8">
        <f t="shared" si="135"/>
        <v>2.5</v>
      </c>
      <c r="CT793" s="8">
        <f t="shared" si="136"/>
        <v>30</v>
      </c>
      <c r="CU793" s="8">
        <f t="shared" si="137"/>
        <v>100</v>
      </c>
      <c r="CV793" s="10">
        <f t="shared" si="138"/>
        <v>39342.299999999996</v>
      </c>
      <c r="CW793" s="10">
        <f t="shared" si="141"/>
        <v>39.342299999999994</v>
      </c>
      <c r="CX793" s="8" t="str">
        <f t="shared" si="139"/>
        <v>No</v>
      </c>
      <c r="CY793" s="30" t="s">
        <v>11</v>
      </c>
      <c r="CZ793" s="30" t="s">
        <v>11</v>
      </c>
      <c r="DA793" s="31" t="s">
        <v>11</v>
      </c>
      <c r="DB793" s="31" t="s">
        <v>11</v>
      </c>
      <c r="DC793" s="8" t="str">
        <f t="shared" si="140"/>
        <v>No</v>
      </c>
      <c r="DD793" s="8" t="s">
        <v>11</v>
      </c>
      <c r="DE793" s="30" t="s">
        <v>11</v>
      </c>
      <c r="DF793" s="10">
        <f t="shared" si="142"/>
        <v>61.201740000000008</v>
      </c>
      <c r="DG793" s="9">
        <f>IF(S793&lt;Monitors!$H$4,(S793*Monitors!$I$4)+Monitors!$J$4,IF(S793&lt;Monitors!$H$5,(S793*Monitors!$I$5)+Monitors!$J$5,IF(S793&lt;Monitors!$H$6,(S793*Monitors!$I$6)+Monitors!$J$6,IF(S793&lt;Monitors!$H$7,(Monitors!$I$7*S793)+Monitors!$J$7,IF(S793&lt;Monitors!$H$8,(S793*Monitors!$I$8)+Monitors!$J$8,IF(S793&lt;Monitors!$H$9,(S793*Monitors!$I$9)+Monitors!$J$9,IF(S793&lt;Monitors!$H$10,(S793*Monitors!$I$10)+Monitors!$J$10,IF(S793&lt;Monitors!$H$11,(S793*Monitors!$I$11)+Monitors!$J$11,Monitors!$J$12))))))))</f>
        <v>37.884999999999998</v>
      </c>
      <c r="DH793" s="10">
        <f>$DF793-(Monitors!$B$4*'All Data'!$W793)</f>
        <v>48.488120000000009</v>
      </c>
      <c r="DI793" s="10">
        <f>IF($CX793="Yes",DH793-(Monitors!$E$4*(DG793+(Monitors!$B$4*'All Data'!$W793))),'All Data'!DH793)</f>
        <v>48.488120000000009</v>
      </c>
      <c r="DJ793" s="10">
        <f>IF(DD793="Yes",'All Data'!DI793-(DG793*Monitors!$C$4),'All Data'!DI793)</f>
        <v>48.488120000000009</v>
      </c>
      <c r="DK793" s="10">
        <f>IF($DE793="Yes",DJ793-(DG793*Monitors!$D$4),'All Data'!DJ793)</f>
        <v>48.488120000000009</v>
      </c>
      <c r="DL793" s="10">
        <f>IF($CZ793="Yes",DK793-Monitors!$C$7,'All Data'!DK793)</f>
        <v>48.488120000000009</v>
      </c>
      <c r="DM793" s="10">
        <f>IF($DA793="Yes",DL793-Monitors!$D$7,'All Data'!DL793)</f>
        <v>48.488120000000009</v>
      </c>
      <c r="DN793" s="10">
        <f>IF(DB793="Yes",DM793-((DG793+(W793*Monitors!$B$4))*Monitors!$F$4),'All Data'!DM793)</f>
        <v>48.488120000000009</v>
      </c>
      <c r="DO793" s="8" t="str">
        <f t="shared" si="143"/>
        <v>No</v>
      </c>
      <c r="DP793" s="10">
        <v>1.5736919999999999</v>
      </c>
      <c r="DQ793" s="10">
        <v>17.886308</v>
      </c>
      <c r="DR793" s="10">
        <v>17.886308</v>
      </c>
      <c r="DS793" s="9">
        <v>18.821082770819018</v>
      </c>
      <c r="DT793" s="9" t="s">
        <v>23</v>
      </c>
      <c r="DU793" s="14">
        <v>0</v>
      </c>
    </row>
    <row r="794" spans="1:125" ht="18" customHeight="1">
      <c r="A794" s="29">
        <v>793</v>
      </c>
      <c r="B794" s="29">
        <v>26</v>
      </c>
      <c r="C794" s="29">
        <v>821</v>
      </c>
      <c r="D794" s="21">
        <v>41669</v>
      </c>
      <c r="E794" s="21">
        <v>41654</v>
      </c>
      <c r="F794" s="21">
        <v>41660</v>
      </c>
      <c r="G794" s="20" t="s">
        <v>4</v>
      </c>
      <c r="H794" s="20" t="s">
        <v>26</v>
      </c>
      <c r="I794" s="22">
        <v>6</v>
      </c>
      <c r="J794" s="20" t="s">
        <v>5</v>
      </c>
      <c r="K794" s="20" t="s">
        <v>26</v>
      </c>
      <c r="L794" s="20" t="s">
        <v>6</v>
      </c>
      <c r="M794" s="23" t="s">
        <v>26</v>
      </c>
      <c r="N794" s="23" t="s">
        <v>7</v>
      </c>
      <c r="O794" s="23" t="s">
        <v>26</v>
      </c>
      <c r="P794" s="24">
        <v>10.6</v>
      </c>
      <c r="Q794" s="24">
        <v>20.100000000000001</v>
      </c>
      <c r="R794" s="24">
        <v>23</v>
      </c>
      <c r="S794" s="24">
        <v>211.84</v>
      </c>
      <c r="T794" s="24">
        <v>1.78</v>
      </c>
      <c r="U794" s="24">
        <v>1080</v>
      </c>
      <c r="V794" s="24">
        <v>1920</v>
      </c>
      <c r="W794" s="24">
        <v>2.0739999999999998</v>
      </c>
      <c r="X794" s="23" t="s">
        <v>67</v>
      </c>
      <c r="Y794" s="23" t="s">
        <v>47</v>
      </c>
      <c r="Z794" s="24">
        <v>9732</v>
      </c>
      <c r="AA794" s="24">
        <v>60</v>
      </c>
      <c r="AB794" s="24">
        <v>178</v>
      </c>
      <c r="AC794" s="24">
        <v>178</v>
      </c>
      <c r="AD794" s="23" t="s">
        <v>73</v>
      </c>
      <c r="AE794" s="23" t="s">
        <v>11</v>
      </c>
      <c r="AF794" s="23" t="s">
        <v>11</v>
      </c>
      <c r="AG794" s="23" t="s">
        <v>26</v>
      </c>
      <c r="AH794" s="23" t="s">
        <v>26</v>
      </c>
      <c r="AI794" s="23" t="s">
        <v>12</v>
      </c>
      <c r="AJ794" s="23" t="s">
        <v>11</v>
      </c>
      <c r="AK794" s="23" t="s">
        <v>23</v>
      </c>
      <c r="AL794" s="23" t="s">
        <v>51</v>
      </c>
      <c r="AM794" s="23" t="s">
        <v>14</v>
      </c>
      <c r="AN794" s="23" t="s">
        <v>14</v>
      </c>
      <c r="AO794" s="23" t="s">
        <v>14</v>
      </c>
      <c r="AP794" s="23" t="s">
        <v>14</v>
      </c>
      <c r="AQ794" s="23" t="s">
        <v>14</v>
      </c>
      <c r="AR794" s="23"/>
      <c r="AS794" s="23" t="s">
        <v>51</v>
      </c>
      <c r="AT794" s="23" t="s">
        <v>14</v>
      </c>
      <c r="AU794" s="23" t="s">
        <v>14</v>
      </c>
      <c r="AV794" s="25" t="s">
        <v>14</v>
      </c>
      <c r="AW794" s="25" t="s">
        <v>14</v>
      </c>
      <c r="AX794" s="26">
        <v>23</v>
      </c>
      <c r="AY794" s="26">
        <v>211.84</v>
      </c>
      <c r="AZ794" s="25" t="s">
        <v>14</v>
      </c>
      <c r="BA794" s="25" t="s">
        <v>14</v>
      </c>
      <c r="BB794" s="23" t="s">
        <v>14</v>
      </c>
      <c r="BC794" s="23" t="s">
        <v>15</v>
      </c>
      <c r="BD794" s="23" t="s">
        <v>14</v>
      </c>
      <c r="BE794" s="23" t="s">
        <v>11</v>
      </c>
      <c r="BF794" s="23" t="s">
        <v>880</v>
      </c>
      <c r="BG794" s="23" t="s">
        <v>11</v>
      </c>
      <c r="BH794" s="23" t="s">
        <v>17</v>
      </c>
      <c r="BI794" s="23" t="s">
        <v>14</v>
      </c>
      <c r="BJ794" s="23"/>
      <c r="BK794" s="23" t="s">
        <v>11</v>
      </c>
      <c r="BL794" s="23" t="s">
        <v>11</v>
      </c>
      <c r="BM794" s="23" t="s">
        <v>11</v>
      </c>
      <c r="BN794" s="23"/>
      <c r="BO794" s="24">
        <v>6</v>
      </c>
      <c r="BP794" s="24">
        <v>280</v>
      </c>
      <c r="BQ794" s="24">
        <v>280</v>
      </c>
      <c r="BR794" s="24">
        <v>228</v>
      </c>
      <c r="BS794" s="24">
        <v>200</v>
      </c>
      <c r="BT794" s="23"/>
      <c r="BU794" s="23"/>
      <c r="BV794" s="24">
        <v>19.510000000000002</v>
      </c>
      <c r="BW794" s="24">
        <v>0.26</v>
      </c>
      <c r="BX794" s="23"/>
      <c r="BY794" s="24">
        <v>0.22</v>
      </c>
      <c r="BZ794" s="27">
        <v>0.26</v>
      </c>
      <c r="CA794" s="27">
        <v>0.22</v>
      </c>
      <c r="CB794" s="25"/>
      <c r="CC794" s="25"/>
      <c r="CD794" s="28">
        <v>19.59</v>
      </c>
      <c r="CE794" s="28">
        <v>0.31</v>
      </c>
      <c r="CF794" s="25"/>
      <c r="CG794" s="28">
        <v>0.27</v>
      </c>
      <c r="CH794" s="28">
        <v>21.23</v>
      </c>
      <c r="CI794" s="28">
        <v>0.5</v>
      </c>
      <c r="CJ794" s="28">
        <v>0.5</v>
      </c>
      <c r="CK794" s="25"/>
      <c r="CL794" s="28">
        <v>0</v>
      </c>
      <c r="CM794" s="28">
        <v>0.5</v>
      </c>
      <c r="CN794" s="25"/>
      <c r="CO794" s="28">
        <v>0</v>
      </c>
      <c r="CP794" s="30" t="s">
        <v>5</v>
      </c>
      <c r="CQ794" s="8">
        <f t="shared" si="133"/>
        <v>9790.4078549848928</v>
      </c>
      <c r="CR794" s="8">
        <f t="shared" si="134"/>
        <v>24</v>
      </c>
      <c r="CS794" s="8">
        <f t="shared" si="135"/>
        <v>2.5</v>
      </c>
      <c r="CT794" s="8">
        <f t="shared" si="136"/>
        <v>30</v>
      </c>
      <c r="CU794" s="8">
        <f t="shared" si="137"/>
        <v>200</v>
      </c>
      <c r="CV794" s="10">
        <f t="shared" si="138"/>
        <v>59315.200000000004</v>
      </c>
      <c r="CW794" s="10">
        <f t="shared" si="141"/>
        <v>59.315200000000004</v>
      </c>
      <c r="CX794" s="8" t="str">
        <f t="shared" si="139"/>
        <v>No</v>
      </c>
      <c r="CY794" s="30" t="s">
        <v>11</v>
      </c>
      <c r="CZ794" s="30" t="s">
        <v>11</v>
      </c>
      <c r="DA794" s="31" t="s">
        <v>11</v>
      </c>
      <c r="DB794" s="31" t="s">
        <v>11</v>
      </c>
      <c r="DC794" s="8" t="str">
        <f t="shared" si="140"/>
        <v>No</v>
      </c>
      <c r="DD794" s="8" t="s">
        <v>11</v>
      </c>
      <c r="DE794" s="30" t="s">
        <v>11</v>
      </c>
      <c r="DF794" s="10">
        <f t="shared" si="142"/>
        <v>61.298099999999998</v>
      </c>
      <c r="DG794" s="9">
        <f>IF(S794&lt;Monitors!$H$4,(S794*Monitors!$I$4)+Monitors!$J$4,IF(S794&lt;Monitors!$H$5,(S794*Monitors!$I$5)+Monitors!$J$5,IF(S794&lt;Monitors!$H$6,(S794*Monitors!$I$6)+Monitors!$J$6,IF(S794&lt;Monitors!$H$7,(Monitors!$I$7*S794)+Monitors!$J$7,IF(S794&lt;Monitors!$H$8,(S794*Monitors!$I$8)+Monitors!$J$8,IF(S794&lt;Monitors!$H$9,(S794*Monitors!$I$9)+Monitors!$J$9,IF(S794&lt;Monitors!$H$10,(S794*Monitors!$I$10)+Monitors!$J$10,IF(S794&lt;Monitors!$H$11,(S794*Monitors!$I$11)+Monitors!$J$11,Monitors!$J$12))))))))</f>
        <v>38.394666666666666</v>
      </c>
      <c r="DH794" s="10">
        <f>$DF794-(Monitors!$B$4*'All Data'!$W794)</f>
        <v>48.584479999999999</v>
      </c>
      <c r="DI794" s="10">
        <f>IF($CX794="Yes",DH794-(Monitors!$E$4*(DG794+(Monitors!$B$4*'All Data'!$W794))),'All Data'!DH794)</f>
        <v>48.584479999999999</v>
      </c>
      <c r="DJ794" s="10">
        <f>IF(DD794="Yes",'All Data'!DI794-(DG794*Monitors!$C$4),'All Data'!DI794)</f>
        <v>48.584479999999999</v>
      </c>
      <c r="DK794" s="10">
        <f>IF($DE794="Yes",DJ794-(DG794*Monitors!$D$4),'All Data'!DJ794)</f>
        <v>48.584479999999999</v>
      </c>
      <c r="DL794" s="10">
        <f>IF($CZ794="Yes",DK794-Monitors!$C$7,'All Data'!DK794)</f>
        <v>48.584479999999999</v>
      </c>
      <c r="DM794" s="10">
        <f>IF($DA794="Yes",DL794-Monitors!$D$7,'All Data'!DL794)</f>
        <v>48.584479999999999</v>
      </c>
      <c r="DN794" s="10">
        <f>IF(DB794="Yes",DM794-((DG794+(W794*Monitors!$B$4))*Monitors!$F$4),'All Data'!DM794)</f>
        <v>48.584479999999999</v>
      </c>
      <c r="DO794" s="8" t="str">
        <f t="shared" si="143"/>
        <v>No</v>
      </c>
      <c r="DP794" s="10">
        <v>2.3726080000000005</v>
      </c>
      <c r="DQ794" s="10">
        <v>17.137392000000002</v>
      </c>
      <c r="DR794" s="10">
        <v>17.137392000000002</v>
      </c>
      <c r="DS794" s="9">
        <v>20.149908790829233</v>
      </c>
      <c r="DT794" s="9" t="s">
        <v>23</v>
      </c>
      <c r="DU794" s="14">
        <v>0</v>
      </c>
    </row>
    <row r="795" spans="1:125" ht="18" customHeight="1">
      <c r="A795" s="29">
        <v>794</v>
      </c>
      <c r="B795" s="29">
        <v>24</v>
      </c>
      <c r="C795" s="29">
        <v>185</v>
      </c>
      <c r="D795" s="21">
        <v>41522</v>
      </c>
      <c r="E795" s="21">
        <v>41528</v>
      </c>
      <c r="F795" s="21">
        <v>41534</v>
      </c>
      <c r="G795" s="20" t="s">
        <v>4</v>
      </c>
      <c r="H795" s="20" t="s">
        <v>26</v>
      </c>
      <c r="I795" s="22">
        <v>6</v>
      </c>
      <c r="J795" s="20" t="s">
        <v>5</v>
      </c>
      <c r="K795" s="20" t="s">
        <v>26</v>
      </c>
      <c r="L795" s="20" t="s">
        <v>27</v>
      </c>
      <c r="M795" s="23" t="s">
        <v>27</v>
      </c>
      <c r="N795" s="23" t="s">
        <v>7</v>
      </c>
      <c r="O795" s="23" t="s">
        <v>26</v>
      </c>
      <c r="P795" s="24">
        <v>11.3</v>
      </c>
      <c r="Q795" s="24">
        <v>20</v>
      </c>
      <c r="R795" s="24">
        <v>23</v>
      </c>
      <c r="S795" s="24">
        <v>226</v>
      </c>
      <c r="T795" s="24">
        <v>1.78</v>
      </c>
      <c r="U795" s="24">
        <v>1080</v>
      </c>
      <c r="V795" s="24">
        <v>1920</v>
      </c>
      <c r="W795" s="24">
        <v>2.0739999999999998</v>
      </c>
      <c r="X795" s="23" t="s">
        <v>47</v>
      </c>
      <c r="Y795" s="23" t="s">
        <v>47</v>
      </c>
      <c r="Z795" s="24">
        <v>9177</v>
      </c>
      <c r="AA795" s="24">
        <v>60</v>
      </c>
      <c r="AB795" s="24">
        <v>178</v>
      </c>
      <c r="AC795" s="24">
        <v>178</v>
      </c>
      <c r="AD795" s="23" t="s">
        <v>28</v>
      </c>
      <c r="AE795" s="23" t="s">
        <v>23</v>
      </c>
      <c r="AF795" s="23" t="s">
        <v>11</v>
      </c>
      <c r="AG795" s="23" t="s">
        <v>26</v>
      </c>
      <c r="AH795" s="23" t="s">
        <v>26</v>
      </c>
      <c r="AI795" s="23" t="s">
        <v>12</v>
      </c>
      <c r="AJ795" s="23" t="s">
        <v>11</v>
      </c>
      <c r="AK795" s="23" t="s">
        <v>23</v>
      </c>
      <c r="AL795" s="23" t="s">
        <v>114</v>
      </c>
      <c r="AM795" s="23" t="s">
        <v>795</v>
      </c>
      <c r="AN795" s="23" t="s">
        <v>14</v>
      </c>
      <c r="AO795" s="23" t="s">
        <v>26</v>
      </c>
      <c r="AP795" s="23" t="s">
        <v>14</v>
      </c>
      <c r="AQ795" s="23" t="s">
        <v>26</v>
      </c>
      <c r="AR795" s="23"/>
      <c r="AS795" s="23" t="s">
        <v>114</v>
      </c>
      <c r="AT795" s="23" t="s">
        <v>795</v>
      </c>
      <c r="AU795" s="23" t="s">
        <v>14</v>
      </c>
      <c r="AV795" s="25" t="s">
        <v>26</v>
      </c>
      <c r="AW795" s="25" t="s">
        <v>26</v>
      </c>
      <c r="AX795" s="26">
        <v>23</v>
      </c>
      <c r="AY795" s="26">
        <v>226</v>
      </c>
      <c r="AZ795" s="25" t="s">
        <v>14</v>
      </c>
      <c r="BA795" s="25" t="s">
        <v>14</v>
      </c>
      <c r="BB795" s="23" t="s">
        <v>26</v>
      </c>
      <c r="BC795" s="23" t="s">
        <v>15</v>
      </c>
      <c r="BD795" s="23" t="s">
        <v>26</v>
      </c>
      <c r="BE795" s="23" t="s">
        <v>11</v>
      </c>
      <c r="BF795" s="23" t="s">
        <v>66</v>
      </c>
      <c r="BG795" s="23" t="s">
        <v>11</v>
      </c>
      <c r="BH795" s="23" t="s">
        <v>17</v>
      </c>
      <c r="BI795" s="23" t="s">
        <v>26</v>
      </c>
      <c r="BJ795" s="23"/>
      <c r="BK795" s="23" t="s">
        <v>11</v>
      </c>
      <c r="BL795" s="23" t="s">
        <v>11</v>
      </c>
      <c r="BM795" s="23" t="s">
        <v>11</v>
      </c>
      <c r="BN795" s="23"/>
      <c r="BO795" s="24">
        <v>38.1</v>
      </c>
      <c r="BP795" s="24">
        <v>289.39999999999998</v>
      </c>
      <c r="BQ795" s="24">
        <v>250</v>
      </c>
      <c r="BR795" s="24">
        <v>269.60000000000002</v>
      </c>
      <c r="BS795" s="24">
        <v>200</v>
      </c>
      <c r="BT795" s="23"/>
      <c r="BU795" s="23"/>
      <c r="BV795" s="24">
        <v>19.54</v>
      </c>
      <c r="BW795" s="24">
        <v>0.28999999999999998</v>
      </c>
      <c r="BX795" s="23"/>
      <c r="BY795" s="24">
        <v>0.21</v>
      </c>
      <c r="BZ795" s="27">
        <v>0.28999999999999998</v>
      </c>
      <c r="CA795" s="27">
        <v>0.21</v>
      </c>
      <c r="CB795" s="25"/>
      <c r="CC795" s="25"/>
      <c r="CD795" s="28">
        <v>19.47</v>
      </c>
      <c r="CE795" s="28">
        <v>0.32</v>
      </c>
      <c r="CF795" s="25"/>
      <c r="CG795" s="28">
        <v>0.24</v>
      </c>
      <c r="CH795" s="28">
        <v>21.98</v>
      </c>
      <c r="CI795" s="28">
        <v>0.5</v>
      </c>
      <c r="CJ795" s="28">
        <v>0.5</v>
      </c>
      <c r="CK795" s="28">
        <v>0</v>
      </c>
      <c r="CL795" s="28">
        <v>0</v>
      </c>
      <c r="CM795" s="28">
        <v>0.5</v>
      </c>
      <c r="CN795" s="25"/>
      <c r="CO795" s="28">
        <v>0</v>
      </c>
      <c r="CP795" s="30" t="s">
        <v>5</v>
      </c>
      <c r="CQ795" s="8">
        <f t="shared" si="133"/>
        <v>9176.9911504424763</v>
      </c>
      <c r="CR795" s="8">
        <f t="shared" si="134"/>
        <v>24</v>
      </c>
      <c r="CS795" s="8">
        <f t="shared" si="135"/>
        <v>2.5</v>
      </c>
      <c r="CT795" s="8">
        <f t="shared" si="136"/>
        <v>30</v>
      </c>
      <c r="CU795" s="8">
        <f t="shared" si="137"/>
        <v>200</v>
      </c>
      <c r="CV795" s="10">
        <f t="shared" si="138"/>
        <v>65404.399999999994</v>
      </c>
      <c r="CW795" s="10">
        <f t="shared" si="141"/>
        <v>65.404399999999995</v>
      </c>
      <c r="CX795" s="8" t="str">
        <f t="shared" si="139"/>
        <v>No</v>
      </c>
      <c r="CY795" s="30" t="s">
        <v>11</v>
      </c>
      <c r="CZ795" s="30" t="s">
        <v>11</v>
      </c>
      <c r="DA795" s="31" t="s">
        <v>11</v>
      </c>
      <c r="DB795" s="31" t="s">
        <v>11</v>
      </c>
      <c r="DC795" s="8" t="str">
        <f t="shared" si="140"/>
        <v>No</v>
      </c>
      <c r="DD795" s="8" t="s">
        <v>11</v>
      </c>
      <c r="DE795" s="30" t="s">
        <v>11</v>
      </c>
      <c r="DF795" s="10">
        <f t="shared" si="142"/>
        <v>61.560900000000004</v>
      </c>
      <c r="DG795" s="9">
        <f>IF(S795&lt;Monitors!$H$4,(S795*Monitors!$I$4)+Monitors!$J$4,IF(S795&lt;Monitors!$H$5,(S795*Monitors!$I$5)+Monitors!$J$5,IF(S795&lt;Monitors!$H$6,(S795*Monitors!$I$6)+Monitors!$J$6,IF(S795&lt;Monitors!$H$7,(Monitors!$I$7*S795)+Monitors!$J$7,IF(S795&lt;Monitors!$H$8,(S795*Monitors!$I$8)+Monitors!$J$8,IF(S795&lt;Monitors!$H$9,(S795*Monitors!$I$9)+Monitors!$J$9,IF(S795&lt;Monitors!$H$10,(S795*Monitors!$I$10)+Monitors!$J$10,IF(S795&lt;Monitors!$H$11,(S795*Monitors!$I$11)+Monitors!$J$11,Monitors!$J$12))))))))</f>
        <v>38.866666666666667</v>
      </c>
      <c r="DH795" s="10">
        <f>$DF795-(Monitors!$B$4*'All Data'!$W795)</f>
        <v>48.847280000000005</v>
      </c>
      <c r="DI795" s="10">
        <f>IF($CX795="Yes",DH795-(Monitors!$E$4*(DG795+(Monitors!$B$4*'All Data'!$W795))),'All Data'!DH795)</f>
        <v>48.847280000000005</v>
      </c>
      <c r="DJ795" s="10">
        <f>IF(DD795="Yes",'All Data'!DI795-(DG795*Monitors!$C$4),'All Data'!DI795)</f>
        <v>48.847280000000005</v>
      </c>
      <c r="DK795" s="10">
        <f>IF($DE795="Yes",DJ795-(DG795*Monitors!$D$4),'All Data'!DJ795)</f>
        <v>48.847280000000005</v>
      </c>
      <c r="DL795" s="10">
        <f>IF($CZ795="Yes",DK795-Monitors!$C$7,'All Data'!DK795)</f>
        <v>48.847280000000005</v>
      </c>
      <c r="DM795" s="10">
        <f>IF($DA795="Yes",DL795-Monitors!$D$7,'All Data'!DL795)</f>
        <v>48.847280000000005</v>
      </c>
      <c r="DN795" s="10">
        <f>IF(DB795="Yes",DM795-((DG795+(W795*Monitors!$B$4))*Monitors!$F$4),'All Data'!DM795)</f>
        <v>48.847280000000005</v>
      </c>
      <c r="DO795" s="8" t="str">
        <f t="shared" si="143"/>
        <v>No</v>
      </c>
      <c r="DP795" s="10">
        <v>2.6161759999999998</v>
      </c>
      <c r="DQ795" s="10">
        <v>16.923824</v>
      </c>
      <c r="DR795" s="10">
        <v>16.923824</v>
      </c>
      <c r="DS795" s="9">
        <v>21.47703682392364</v>
      </c>
      <c r="DT795" s="9" t="s">
        <v>23</v>
      </c>
      <c r="DU795" s="14">
        <v>0</v>
      </c>
    </row>
    <row r="796" spans="1:125" ht="18" customHeight="1">
      <c r="A796" s="29">
        <v>795</v>
      </c>
      <c r="B796" s="29">
        <v>13</v>
      </c>
      <c r="C796" s="29">
        <v>972</v>
      </c>
      <c r="D796" s="21">
        <v>41281</v>
      </c>
      <c r="E796" s="21">
        <v>41485</v>
      </c>
      <c r="F796" s="21">
        <v>41488</v>
      </c>
      <c r="G796" s="20" t="s">
        <v>4</v>
      </c>
      <c r="H796" s="20" t="s">
        <v>26</v>
      </c>
      <c r="I796" s="22">
        <v>6</v>
      </c>
      <c r="J796" s="20" t="s">
        <v>5</v>
      </c>
      <c r="K796" s="20" t="s">
        <v>26</v>
      </c>
      <c r="L796" s="20" t="s">
        <v>27</v>
      </c>
      <c r="M796" s="23" t="s">
        <v>27</v>
      </c>
      <c r="N796" s="23" t="s">
        <v>7</v>
      </c>
      <c r="O796" s="23" t="s">
        <v>26</v>
      </c>
      <c r="P796" s="24">
        <v>11.3</v>
      </c>
      <c r="Q796" s="24">
        <v>20</v>
      </c>
      <c r="R796" s="24">
        <v>23</v>
      </c>
      <c r="S796" s="24">
        <v>226</v>
      </c>
      <c r="T796" s="24">
        <v>1.78</v>
      </c>
      <c r="U796" s="24">
        <v>1080</v>
      </c>
      <c r="V796" s="24">
        <v>1920</v>
      </c>
      <c r="W796" s="24">
        <v>2.0739999999999998</v>
      </c>
      <c r="X796" s="23" t="s">
        <v>47</v>
      </c>
      <c r="Y796" s="23" t="s">
        <v>47</v>
      </c>
      <c r="Z796" s="24">
        <v>9177</v>
      </c>
      <c r="AA796" s="24">
        <v>60</v>
      </c>
      <c r="AB796" s="24">
        <v>170</v>
      </c>
      <c r="AC796" s="24">
        <v>160</v>
      </c>
      <c r="AD796" s="23" t="s">
        <v>400</v>
      </c>
      <c r="AE796" s="23" t="s">
        <v>23</v>
      </c>
      <c r="AF796" s="23" t="s">
        <v>11</v>
      </c>
      <c r="AG796" s="23" t="s">
        <v>26</v>
      </c>
      <c r="AH796" s="23" t="s">
        <v>26</v>
      </c>
      <c r="AI796" s="23" t="s">
        <v>12</v>
      </c>
      <c r="AJ796" s="23" t="s">
        <v>11</v>
      </c>
      <c r="AK796" s="23" t="s">
        <v>23</v>
      </c>
      <c r="AL796" s="23" t="s">
        <v>13</v>
      </c>
      <c r="AM796" s="23" t="s">
        <v>14</v>
      </c>
      <c r="AN796" s="23" t="s">
        <v>14</v>
      </c>
      <c r="AO796" s="23" t="s">
        <v>14</v>
      </c>
      <c r="AP796" s="23" t="s">
        <v>14</v>
      </c>
      <c r="AQ796" s="23" t="s">
        <v>14</v>
      </c>
      <c r="AR796" s="23"/>
      <c r="AS796" s="23" t="s">
        <v>13</v>
      </c>
      <c r="AT796" s="23" t="s">
        <v>14</v>
      </c>
      <c r="AU796" s="23" t="s">
        <v>14</v>
      </c>
      <c r="AV796" s="25" t="s">
        <v>14</v>
      </c>
      <c r="AW796" s="25" t="s">
        <v>14</v>
      </c>
      <c r="AX796" s="26">
        <v>23</v>
      </c>
      <c r="AY796" s="26">
        <v>226</v>
      </c>
      <c r="AZ796" s="25" t="s">
        <v>14</v>
      </c>
      <c r="BA796" s="25" t="s">
        <v>14</v>
      </c>
      <c r="BB796" s="23" t="s">
        <v>14</v>
      </c>
      <c r="BC796" s="23" t="s">
        <v>15</v>
      </c>
      <c r="BD796" s="23" t="s">
        <v>26</v>
      </c>
      <c r="BE796" s="23" t="s">
        <v>11</v>
      </c>
      <c r="BF796" s="23" t="s">
        <v>66</v>
      </c>
      <c r="BG796" s="23" t="s">
        <v>11</v>
      </c>
      <c r="BH796" s="23" t="s">
        <v>17</v>
      </c>
      <c r="BI796" s="23" t="s">
        <v>14</v>
      </c>
      <c r="BJ796" s="23"/>
      <c r="BK796" s="23" t="s">
        <v>11</v>
      </c>
      <c r="BL796" s="23" t="s">
        <v>11</v>
      </c>
      <c r="BM796" s="23" t="s">
        <v>11</v>
      </c>
      <c r="BN796" s="23"/>
      <c r="BO796" s="24">
        <v>5</v>
      </c>
      <c r="BP796" s="24">
        <v>265</v>
      </c>
      <c r="BQ796" s="24">
        <v>250</v>
      </c>
      <c r="BR796" s="24">
        <v>223</v>
      </c>
      <c r="BS796" s="24">
        <v>200</v>
      </c>
      <c r="BT796" s="23"/>
      <c r="BU796" s="23"/>
      <c r="BV796" s="24">
        <v>19.55</v>
      </c>
      <c r="BW796" s="24">
        <v>0.27</v>
      </c>
      <c r="BX796" s="23"/>
      <c r="BY796" s="24">
        <v>0.21</v>
      </c>
      <c r="BZ796" s="27">
        <v>0.27</v>
      </c>
      <c r="CA796" s="27">
        <v>0.21</v>
      </c>
      <c r="CB796" s="25"/>
      <c r="CC796" s="25"/>
      <c r="CD796" s="28">
        <v>19.649999999999999</v>
      </c>
      <c r="CE796" s="28">
        <v>0.32</v>
      </c>
      <c r="CF796" s="25"/>
      <c r="CG796" s="28">
        <v>0.22</v>
      </c>
      <c r="CH796" s="28">
        <v>21.98</v>
      </c>
      <c r="CI796" s="28">
        <v>0.5</v>
      </c>
      <c r="CJ796" s="28">
        <v>0.5</v>
      </c>
      <c r="CK796" s="28">
        <v>0</v>
      </c>
      <c r="CL796" s="28">
        <v>0</v>
      </c>
      <c r="CM796" s="28">
        <v>0.5</v>
      </c>
      <c r="CN796" s="25"/>
      <c r="CO796" s="28">
        <v>1</v>
      </c>
      <c r="CP796" s="30" t="s">
        <v>5</v>
      </c>
      <c r="CQ796" s="8">
        <f t="shared" si="133"/>
        <v>9176.9911504424763</v>
      </c>
      <c r="CR796" s="8">
        <f t="shared" si="134"/>
        <v>24</v>
      </c>
      <c r="CS796" s="8">
        <f t="shared" si="135"/>
        <v>2.5</v>
      </c>
      <c r="CT796" s="8">
        <f t="shared" si="136"/>
        <v>30</v>
      </c>
      <c r="CU796" s="8">
        <f t="shared" si="137"/>
        <v>200</v>
      </c>
      <c r="CV796" s="10">
        <f t="shared" si="138"/>
        <v>59890</v>
      </c>
      <c r="CW796" s="10">
        <f t="shared" si="141"/>
        <v>59.89</v>
      </c>
      <c r="CX796" s="8" t="str">
        <f t="shared" si="139"/>
        <v>No</v>
      </c>
      <c r="CY796" s="30" t="s">
        <v>11</v>
      </c>
      <c r="CZ796" s="30" t="s">
        <v>11</v>
      </c>
      <c r="DA796" s="31" t="s">
        <v>11</v>
      </c>
      <c r="DB796" s="31" t="s">
        <v>11</v>
      </c>
      <c r="DC796" s="8" t="str">
        <f t="shared" si="140"/>
        <v>No</v>
      </c>
      <c r="DD796" s="8" t="s">
        <v>11</v>
      </c>
      <c r="DE796" s="30" t="s">
        <v>11</v>
      </c>
      <c r="DF796" s="10">
        <f t="shared" si="142"/>
        <v>61.477680000000007</v>
      </c>
      <c r="DG796" s="9">
        <f>IF(S796&lt;Monitors!$H$4,(S796*Monitors!$I$4)+Monitors!$J$4,IF(S796&lt;Monitors!$H$5,(S796*Monitors!$I$5)+Monitors!$J$5,IF(S796&lt;Monitors!$H$6,(S796*Monitors!$I$6)+Monitors!$J$6,IF(S796&lt;Monitors!$H$7,(Monitors!$I$7*S796)+Monitors!$J$7,IF(S796&lt;Monitors!$H$8,(S796*Monitors!$I$8)+Monitors!$J$8,IF(S796&lt;Monitors!$H$9,(S796*Monitors!$I$9)+Monitors!$J$9,IF(S796&lt;Monitors!$H$10,(S796*Monitors!$I$10)+Monitors!$J$10,IF(S796&lt;Monitors!$H$11,(S796*Monitors!$I$11)+Monitors!$J$11,Monitors!$J$12))))))))</f>
        <v>38.866666666666667</v>
      </c>
      <c r="DH796" s="10">
        <f>$DF796-(Monitors!$B$4*'All Data'!$W796)</f>
        <v>48.764060000000008</v>
      </c>
      <c r="DI796" s="10">
        <f>IF($CX796="Yes",DH796-(Monitors!$E$4*(DG796+(Monitors!$B$4*'All Data'!$W796))),'All Data'!DH796)</f>
        <v>48.764060000000008</v>
      </c>
      <c r="DJ796" s="10">
        <f>IF(DD796="Yes",'All Data'!DI796-(DG796*Monitors!$C$4),'All Data'!DI796)</f>
        <v>48.764060000000008</v>
      </c>
      <c r="DK796" s="10">
        <f>IF($DE796="Yes",DJ796-(DG796*Monitors!$D$4),'All Data'!DJ796)</f>
        <v>48.764060000000008</v>
      </c>
      <c r="DL796" s="10">
        <f>IF($CZ796="Yes",DK796-Monitors!$C$7,'All Data'!DK796)</f>
        <v>48.764060000000008</v>
      </c>
      <c r="DM796" s="10">
        <f>IF($DA796="Yes",DL796-Monitors!$D$7,'All Data'!DL796)</f>
        <v>48.764060000000008</v>
      </c>
      <c r="DN796" s="10">
        <f>IF(DB796="Yes",DM796-((DG796+(W796*Monitors!$B$4))*Monitors!$F$4),'All Data'!DM796)</f>
        <v>48.764060000000008</v>
      </c>
      <c r="DO796" s="8" t="str">
        <f t="shared" si="143"/>
        <v>No</v>
      </c>
      <c r="DP796" s="10">
        <v>2.3956000000000004</v>
      </c>
      <c r="DQ796" s="10">
        <v>17.154399999999999</v>
      </c>
      <c r="DR796" s="10">
        <v>17.154399999999999</v>
      </c>
      <c r="DS796" s="9">
        <v>21.47703682392364</v>
      </c>
      <c r="DT796" s="9" t="s">
        <v>23</v>
      </c>
      <c r="DU796" s="14">
        <v>0</v>
      </c>
    </row>
    <row r="797" spans="1:125" ht="18" customHeight="1">
      <c r="A797" s="29">
        <v>796</v>
      </c>
      <c r="B797" s="29">
        <v>24</v>
      </c>
      <c r="C797" s="29">
        <v>180</v>
      </c>
      <c r="D797" s="21">
        <v>41522</v>
      </c>
      <c r="E797" s="21">
        <v>41697</v>
      </c>
      <c r="F797" s="21">
        <v>41709</v>
      </c>
      <c r="G797" s="20" t="s">
        <v>4</v>
      </c>
      <c r="H797" s="20" t="s">
        <v>26</v>
      </c>
      <c r="I797" s="22">
        <v>6</v>
      </c>
      <c r="J797" s="20" t="s">
        <v>5</v>
      </c>
      <c r="K797" s="20" t="s">
        <v>26</v>
      </c>
      <c r="L797" s="20" t="s">
        <v>27</v>
      </c>
      <c r="M797" s="23" t="s">
        <v>27</v>
      </c>
      <c r="N797" s="23" t="s">
        <v>7</v>
      </c>
      <c r="O797" s="23" t="s">
        <v>26</v>
      </c>
      <c r="P797" s="24">
        <v>11.3</v>
      </c>
      <c r="Q797" s="24">
        <v>20</v>
      </c>
      <c r="R797" s="24">
        <v>23</v>
      </c>
      <c r="S797" s="24">
        <v>226</v>
      </c>
      <c r="T797" s="24">
        <v>1.78</v>
      </c>
      <c r="U797" s="24">
        <v>1080</v>
      </c>
      <c r="V797" s="24">
        <v>1920</v>
      </c>
      <c r="W797" s="24">
        <v>2.0739999999999998</v>
      </c>
      <c r="X797" s="23" t="s">
        <v>47</v>
      </c>
      <c r="Y797" s="23" t="s">
        <v>47</v>
      </c>
      <c r="Z797" s="24">
        <v>9177</v>
      </c>
      <c r="AA797" s="24">
        <v>60</v>
      </c>
      <c r="AB797" s="24">
        <v>178</v>
      </c>
      <c r="AC797" s="24">
        <v>178</v>
      </c>
      <c r="AD797" s="23" t="s">
        <v>28</v>
      </c>
      <c r="AE797" s="23" t="s">
        <v>23</v>
      </c>
      <c r="AF797" s="23" t="s">
        <v>11</v>
      </c>
      <c r="AG797" s="23" t="s">
        <v>26</v>
      </c>
      <c r="AH797" s="23" t="s">
        <v>26</v>
      </c>
      <c r="AI797" s="23" t="s">
        <v>12</v>
      </c>
      <c r="AJ797" s="23" t="s">
        <v>23</v>
      </c>
      <c r="AK797" s="23" t="s">
        <v>23</v>
      </c>
      <c r="AL797" s="23" t="s">
        <v>129</v>
      </c>
      <c r="AM797" s="23" t="s">
        <v>14</v>
      </c>
      <c r="AN797" s="23" t="s">
        <v>14</v>
      </c>
      <c r="AO797" s="23" t="s">
        <v>14</v>
      </c>
      <c r="AP797" s="23" t="s">
        <v>14</v>
      </c>
      <c r="AQ797" s="23" t="s">
        <v>14</v>
      </c>
      <c r="AR797" s="23"/>
      <c r="AS797" s="23" t="s">
        <v>129</v>
      </c>
      <c r="AT797" s="23" t="s">
        <v>14</v>
      </c>
      <c r="AU797" s="23" t="s">
        <v>14</v>
      </c>
      <c r="AV797" s="25" t="s">
        <v>14</v>
      </c>
      <c r="AW797" s="25" t="s">
        <v>14</v>
      </c>
      <c r="AX797" s="26">
        <v>23</v>
      </c>
      <c r="AY797" s="26">
        <v>226</v>
      </c>
      <c r="AZ797" s="25" t="s">
        <v>14</v>
      </c>
      <c r="BA797" s="25" t="s">
        <v>14</v>
      </c>
      <c r="BB797" s="23" t="s">
        <v>14</v>
      </c>
      <c r="BC797" s="23" t="s">
        <v>15</v>
      </c>
      <c r="BD797" s="23" t="s">
        <v>14</v>
      </c>
      <c r="BE797" s="23" t="s">
        <v>11</v>
      </c>
      <c r="BF797" s="23" t="s">
        <v>66</v>
      </c>
      <c r="BG797" s="23" t="s">
        <v>11</v>
      </c>
      <c r="BH797" s="23" t="s">
        <v>17</v>
      </c>
      <c r="BI797" s="23" t="s">
        <v>14</v>
      </c>
      <c r="BJ797" s="23"/>
      <c r="BK797" s="23" t="s">
        <v>11</v>
      </c>
      <c r="BL797" s="23" t="s">
        <v>11</v>
      </c>
      <c r="BM797" s="23" t="s">
        <v>11</v>
      </c>
      <c r="BN797" s="23"/>
      <c r="BO797" s="24">
        <v>16</v>
      </c>
      <c r="BP797" s="24">
        <v>220.9</v>
      </c>
      <c r="BQ797" s="24">
        <v>250</v>
      </c>
      <c r="BR797" s="24">
        <v>220.2</v>
      </c>
      <c r="BS797" s="24">
        <v>200</v>
      </c>
      <c r="BT797" s="23"/>
      <c r="BU797" s="23"/>
      <c r="BV797" s="24">
        <v>19.559999999999999</v>
      </c>
      <c r="BW797" s="24">
        <v>0.33</v>
      </c>
      <c r="BX797" s="23"/>
      <c r="BY797" s="24">
        <v>0.18</v>
      </c>
      <c r="BZ797" s="27">
        <v>0.33</v>
      </c>
      <c r="CA797" s="27">
        <v>0.18</v>
      </c>
      <c r="CB797" s="25"/>
      <c r="CC797" s="25"/>
      <c r="CD797" s="28">
        <v>19.61</v>
      </c>
      <c r="CE797" s="28">
        <v>0.4</v>
      </c>
      <c r="CF797" s="25"/>
      <c r="CG797" s="28">
        <v>0.2</v>
      </c>
      <c r="CH797" s="28">
        <v>21.98</v>
      </c>
      <c r="CI797" s="28">
        <v>0.5</v>
      </c>
      <c r="CJ797" s="28">
        <v>0.5</v>
      </c>
      <c r="CK797" s="28">
        <v>0</v>
      </c>
      <c r="CL797" s="28">
        <v>0</v>
      </c>
      <c r="CM797" s="28">
        <v>0.5</v>
      </c>
      <c r="CN797" s="25"/>
      <c r="CO797" s="28">
        <v>0</v>
      </c>
      <c r="CP797" s="30" t="s">
        <v>5</v>
      </c>
      <c r="CQ797" s="8">
        <f t="shared" si="133"/>
        <v>9176.9911504424763</v>
      </c>
      <c r="CR797" s="8">
        <f t="shared" si="134"/>
        <v>24</v>
      </c>
      <c r="CS797" s="8">
        <f t="shared" si="135"/>
        <v>2.5</v>
      </c>
      <c r="CT797" s="8">
        <f t="shared" si="136"/>
        <v>30</v>
      </c>
      <c r="CU797" s="8">
        <f t="shared" si="137"/>
        <v>200</v>
      </c>
      <c r="CV797" s="10">
        <f t="shared" si="138"/>
        <v>49923.4</v>
      </c>
      <c r="CW797" s="10">
        <f t="shared" si="141"/>
        <v>49.923400000000001</v>
      </c>
      <c r="CX797" s="8" t="str">
        <f t="shared" si="139"/>
        <v>No</v>
      </c>
      <c r="CY797" s="30" t="s">
        <v>11</v>
      </c>
      <c r="CZ797" s="30" t="s">
        <v>11</v>
      </c>
      <c r="DA797" s="31" t="s">
        <v>11</v>
      </c>
      <c r="DB797" s="31" t="s">
        <v>11</v>
      </c>
      <c r="DC797" s="8" t="str">
        <f t="shared" si="140"/>
        <v>No</v>
      </c>
      <c r="DD797" s="8" t="s">
        <v>11</v>
      </c>
      <c r="DE797" s="30" t="s">
        <v>11</v>
      </c>
      <c r="DF797" s="10">
        <f t="shared" si="142"/>
        <v>61.849979999999995</v>
      </c>
      <c r="DG797" s="9">
        <f>IF(S797&lt;Monitors!$H$4,(S797*Monitors!$I$4)+Monitors!$J$4,IF(S797&lt;Monitors!$H$5,(S797*Monitors!$I$5)+Monitors!$J$5,IF(S797&lt;Monitors!$H$6,(S797*Monitors!$I$6)+Monitors!$J$6,IF(S797&lt;Monitors!$H$7,(Monitors!$I$7*S797)+Monitors!$J$7,IF(S797&lt;Monitors!$H$8,(S797*Monitors!$I$8)+Monitors!$J$8,IF(S797&lt;Monitors!$H$9,(S797*Monitors!$I$9)+Monitors!$J$9,IF(S797&lt;Monitors!$H$10,(S797*Monitors!$I$10)+Monitors!$J$10,IF(S797&lt;Monitors!$H$11,(S797*Monitors!$I$11)+Monitors!$J$11,Monitors!$J$12))))))))</f>
        <v>38.866666666666667</v>
      </c>
      <c r="DH797" s="10">
        <f>$DF797-(Monitors!$B$4*'All Data'!$W797)</f>
        <v>49.136359999999996</v>
      </c>
      <c r="DI797" s="10">
        <f>IF($CX797="Yes",DH797-(Monitors!$E$4*(DG797+(Monitors!$B$4*'All Data'!$W797))),'All Data'!DH797)</f>
        <v>49.136359999999996</v>
      </c>
      <c r="DJ797" s="10">
        <f>IF(DD797="Yes",'All Data'!DI797-(DG797*Monitors!$C$4),'All Data'!DI797)</f>
        <v>49.136359999999996</v>
      </c>
      <c r="DK797" s="10">
        <f>IF($DE797="Yes",DJ797-(DG797*Monitors!$D$4),'All Data'!DJ797)</f>
        <v>49.136359999999996</v>
      </c>
      <c r="DL797" s="10">
        <f>IF($CZ797="Yes",DK797-Monitors!$C$7,'All Data'!DK797)</f>
        <v>49.136359999999996</v>
      </c>
      <c r="DM797" s="10">
        <f>IF($DA797="Yes",DL797-Monitors!$D$7,'All Data'!DL797)</f>
        <v>49.136359999999996</v>
      </c>
      <c r="DN797" s="10">
        <f>IF(DB797="Yes",DM797-((DG797+(W797*Monitors!$B$4))*Monitors!$F$4),'All Data'!DM797)</f>
        <v>49.136359999999996</v>
      </c>
      <c r="DO797" s="8" t="str">
        <f t="shared" si="143"/>
        <v>No</v>
      </c>
      <c r="DP797" s="10">
        <v>1.9969360000000003</v>
      </c>
      <c r="DQ797" s="10">
        <v>17.563063999999997</v>
      </c>
      <c r="DR797" s="10">
        <v>17.563063999999997</v>
      </c>
      <c r="DS797" s="9">
        <v>21.47703682392364</v>
      </c>
      <c r="DT797" s="9" t="s">
        <v>23</v>
      </c>
      <c r="DU797" s="14">
        <v>0</v>
      </c>
    </row>
    <row r="798" spans="1:125" ht="18" customHeight="1">
      <c r="A798" s="29">
        <v>797</v>
      </c>
      <c r="B798" s="29">
        <v>25</v>
      </c>
      <c r="C798" s="29">
        <v>1388</v>
      </c>
      <c r="D798" s="21">
        <v>41396</v>
      </c>
      <c r="E798" s="21">
        <v>41421</v>
      </c>
      <c r="F798" s="21">
        <v>41278</v>
      </c>
      <c r="G798" s="20" t="s">
        <v>4</v>
      </c>
      <c r="H798" s="20" t="s">
        <v>26</v>
      </c>
      <c r="I798" s="22">
        <v>6</v>
      </c>
      <c r="J798" s="20" t="s">
        <v>5</v>
      </c>
      <c r="K798" s="20" t="s">
        <v>26</v>
      </c>
      <c r="L798" s="20" t="s">
        <v>27</v>
      </c>
      <c r="M798" s="23" t="s">
        <v>27</v>
      </c>
      <c r="N798" s="23" t="s">
        <v>7</v>
      </c>
      <c r="O798" s="23" t="s">
        <v>26</v>
      </c>
      <c r="P798" s="24">
        <v>10.6</v>
      </c>
      <c r="Q798" s="24">
        <v>18.8</v>
      </c>
      <c r="R798" s="24">
        <v>21.5</v>
      </c>
      <c r="S798" s="24">
        <v>198.38</v>
      </c>
      <c r="T798" s="24">
        <v>1.78</v>
      </c>
      <c r="U798" s="24">
        <v>1080</v>
      </c>
      <c r="V798" s="24">
        <v>1920</v>
      </c>
      <c r="W798" s="24">
        <v>2.0739999999999998</v>
      </c>
      <c r="X798" s="23" t="s">
        <v>47</v>
      </c>
      <c r="Y798" s="23" t="s">
        <v>47</v>
      </c>
      <c r="Z798" s="24">
        <v>9565</v>
      </c>
      <c r="AA798" s="24">
        <v>60</v>
      </c>
      <c r="AB798" s="24">
        <v>170</v>
      </c>
      <c r="AC798" s="24">
        <v>160</v>
      </c>
      <c r="AD798" s="23" t="s">
        <v>28</v>
      </c>
      <c r="AE798" s="23" t="s">
        <v>23</v>
      </c>
      <c r="AF798" s="23" t="s">
        <v>11</v>
      </c>
      <c r="AG798" s="23" t="s">
        <v>26</v>
      </c>
      <c r="AH798" s="23" t="s">
        <v>26</v>
      </c>
      <c r="AI798" s="23" t="s">
        <v>12</v>
      </c>
      <c r="AJ798" s="23" t="s">
        <v>11</v>
      </c>
      <c r="AK798" s="23" t="s">
        <v>23</v>
      </c>
      <c r="AL798" s="23" t="s">
        <v>51</v>
      </c>
      <c r="AM798" s="23" t="s">
        <v>54</v>
      </c>
      <c r="AN798" s="23" t="s">
        <v>14</v>
      </c>
      <c r="AO798" s="23" t="s">
        <v>14</v>
      </c>
      <c r="AP798" s="23" t="s">
        <v>36</v>
      </c>
      <c r="AQ798" s="23" t="s">
        <v>14</v>
      </c>
      <c r="AR798" s="23"/>
      <c r="AS798" s="23" t="s">
        <v>51</v>
      </c>
      <c r="AT798" s="23" t="s">
        <v>54</v>
      </c>
      <c r="AU798" s="23" t="s">
        <v>14</v>
      </c>
      <c r="AV798" s="25" t="s">
        <v>14</v>
      </c>
      <c r="AW798" s="25" t="s">
        <v>26</v>
      </c>
      <c r="AX798" s="26">
        <v>21.5</v>
      </c>
      <c r="AY798" s="26">
        <v>198.38</v>
      </c>
      <c r="AZ798" s="25" t="s">
        <v>14</v>
      </c>
      <c r="BA798" s="25" t="s">
        <v>14</v>
      </c>
      <c r="BB798" s="23" t="s">
        <v>26</v>
      </c>
      <c r="BC798" s="23" t="s">
        <v>15</v>
      </c>
      <c r="BD798" s="23" t="s">
        <v>26</v>
      </c>
      <c r="BE798" s="23" t="s">
        <v>11</v>
      </c>
      <c r="BF798" s="23" t="s">
        <v>55</v>
      </c>
      <c r="BG798" s="23" t="s">
        <v>11</v>
      </c>
      <c r="BH798" s="23" t="s">
        <v>17</v>
      </c>
      <c r="BI798" s="23" t="s">
        <v>14</v>
      </c>
      <c r="BJ798" s="23"/>
      <c r="BK798" s="23" t="s">
        <v>11</v>
      </c>
      <c r="BL798" s="23" t="s">
        <v>11</v>
      </c>
      <c r="BM798" s="23" t="s">
        <v>11</v>
      </c>
      <c r="BN798" s="23"/>
      <c r="BO798" s="24">
        <v>7.6</v>
      </c>
      <c r="BP798" s="24">
        <v>265</v>
      </c>
      <c r="BQ798" s="24">
        <v>280</v>
      </c>
      <c r="BR798" s="24">
        <v>250</v>
      </c>
      <c r="BS798" s="24">
        <v>200</v>
      </c>
      <c r="BT798" s="23"/>
      <c r="BU798" s="23"/>
      <c r="BV798" s="24">
        <v>19.559999999999999</v>
      </c>
      <c r="BW798" s="24">
        <v>0.32</v>
      </c>
      <c r="BX798" s="23"/>
      <c r="BY798" s="24">
        <v>0.22</v>
      </c>
      <c r="BZ798" s="27">
        <v>0.32</v>
      </c>
      <c r="CA798" s="27">
        <v>0.22</v>
      </c>
      <c r="CB798" s="25"/>
      <c r="CC798" s="25"/>
      <c r="CD798" s="28">
        <v>19.600000000000001</v>
      </c>
      <c r="CE798" s="28">
        <v>0.33</v>
      </c>
      <c r="CF798" s="25"/>
      <c r="CG798" s="28">
        <v>0.25</v>
      </c>
      <c r="CH798" s="28">
        <v>21.1</v>
      </c>
      <c r="CI798" s="28">
        <v>0.5</v>
      </c>
      <c r="CJ798" s="28">
        <v>0.5</v>
      </c>
      <c r="CK798" s="28">
        <v>0</v>
      </c>
      <c r="CL798" s="28">
        <v>0</v>
      </c>
      <c r="CM798" s="28">
        <v>0.5</v>
      </c>
      <c r="CN798" s="25"/>
      <c r="CO798" s="28">
        <v>0</v>
      </c>
      <c r="CP798" s="30" t="s">
        <v>5</v>
      </c>
      <c r="CQ798" s="8">
        <f t="shared" si="133"/>
        <v>10454.682931747151</v>
      </c>
      <c r="CR798" s="8">
        <f t="shared" si="134"/>
        <v>22</v>
      </c>
      <c r="CS798" s="8">
        <f t="shared" si="135"/>
        <v>2.5</v>
      </c>
      <c r="CT798" s="8">
        <f t="shared" si="136"/>
        <v>30</v>
      </c>
      <c r="CU798" s="8">
        <f t="shared" si="137"/>
        <v>200</v>
      </c>
      <c r="CV798" s="10">
        <f t="shared" si="138"/>
        <v>52570.7</v>
      </c>
      <c r="CW798" s="10">
        <f t="shared" si="141"/>
        <v>52.570699999999995</v>
      </c>
      <c r="CX798" s="8" t="str">
        <f t="shared" si="139"/>
        <v>No</v>
      </c>
      <c r="CY798" s="30" t="s">
        <v>11</v>
      </c>
      <c r="CZ798" s="30" t="s">
        <v>11</v>
      </c>
      <c r="DA798" s="31" t="s">
        <v>11</v>
      </c>
      <c r="DB798" s="31" t="s">
        <v>11</v>
      </c>
      <c r="DC798" s="8" t="str">
        <f t="shared" si="140"/>
        <v>No</v>
      </c>
      <c r="DD798" s="8" t="s">
        <v>11</v>
      </c>
      <c r="DE798" s="30" t="s">
        <v>11</v>
      </c>
      <c r="DF798" s="10">
        <f t="shared" si="142"/>
        <v>61.793039999999991</v>
      </c>
      <c r="DG798" s="9">
        <f>IF(S798&lt;Monitors!$H$4,(S798*Monitors!$I$4)+Monitors!$J$4,IF(S798&lt;Monitors!$H$5,(S798*Monitors!$I$5)+Monitors!$J$5,IF(S798&lt;Monitors!$H$6,(S798*Monitors!$I$6)+Monitors!$J$6,IF(S798&lt;Monitors!$H$7,(Monitors!$I$7*S798)+Monitors!$J$7,IF(S798&lt;Monitors!$H$8,(S798*Monitors!$I$8)+Monitors!$J$8,IF(S798&lt;Monitors!$H$9,(S798*Monitors!$I$9)+Monitors!$J$9,IF(S798&lt;Monitors!$H$10,(S798*Monitors!$I$10)+Monitors!$J$10,IF(S798&lt;Monitors!$H$11,(S798*Monitors!$I$11)+Monitors!$J$11,Monitors!$J$12))))))))</f>
        <v>37.918999999999997</v>
      </c>
      <c r="DH798" s="10">
        <f>$DF798-(Monitors!$B$4*'All Data'!$W798)</f>
        <v>49.079419999999992</v>
      </c>
      <c r="DI798" s="10">
        <f>IF($CX798="Yes",DH798-(Monitors!$E$4*(DG798+(Monitors!$B$4*'All Data'!$W798))),'All Data'!DH798)</f>
        <v>49.079419999999992</v>
      </c>
      <c r="DJ798" s="10">
        <f>IF(DD798="Yes",'All Data'!DI798-(DG798*Monitors!$C$4),'All Data'!DI798)</f>
        <v>49.079419999999992</v>
      </c>
      <c r="DK798" s="10">
        <f>IF($DE798="Yes",DJ798-(DG798*Monitors!$D$4),'All Data'!DJ798)</f>
        <v>49.079419999999992</v>
      </c>
      <c r="DL798" s="10">
        <f>IF($CZ798="Yes",DK798-Monitors!$C$7,'All Data'!DK798)</f>
        <v>49.079419999999992</v>
      </c>
      <c r="DM798" s="10">
        <f>IF($DA798="Yes",DL798-Monitors!$D$7,'All Data'!DL798)</f>
        <v>49.079419999999992</v>
      </c>
      <c r="DN798" s="10">
        <f>IF(DB798="Yes",DM798-((DG798+(W798*Monitors!$B$4))*Monitors!$F$4),'All Data'!DM798)</f>
        <v>49.079419999999992</v>
      </c>
      <c r="DO798" s="8" t="str">
        <f t="shared" si="143"/>
        <v>No</v>
      </c>
      <c r="DP798" s="10">
        <v>2.1028280000000001</v>
      </c>
      <c r="DQ798" s="10">
        <v>17.457172</v>
      </c>
      <c r="DR798" s="10">
        <v>17.457172</v>
      </c>
      <c r="DS798" s="9">
        <v>18.885063562375308</v>
      </c>
      <c r="DT798" s="9" t="s">
        <v>23</v>
      </c>
      <c r="DU798" s="14">
        <v>0</v>
      </c>
    </row>
    <row r="799" spans="1:125" ht="18" customHeight="1">
      <c r="A799" s="29">
        <v>798</v>
      </c>
      <c r="B799" s="29">
        <v>12</v>
      </c>
      <c r="C799" s="29">
        <v>761</v>
      </c>
      <c r="D799" s="21">
        <v>41289</v>
      </c>
      <c r="E799" s="21">
        <v>41375</v>
      </c>
      <c r="F799" s="21">
        <v>41383</v>
      </c>
      <c r="G799" s="20" t="s">
        <v>182</v>
      </c>
      <c r="H799" s="20" t="s">
        <v>1176</v>
      </c>
      <c r="I799" s="22">
        <v>6</v>
      </c>
      <c r="J799" s="20" t="s">
        <v>5</v>
      </c>
      <c r="K799" s="20" t="s">
        <v>26</v>
      </c>
      <c r="L799" s="20" t="s">
        <v>27</v>
      </c>
      <c r="M799" s="23" t="s">
        <v>27</v>
      </c>
      <c r="N799" s="23" t="s">
        <v>7</v>
      </c>
      <c r="O799" s="23" t="s">
        <v>26</v>
      </c>
      <c r="P799" s="24">
        <v>10.6</v>
      </c>
      <c r="Q799" s="24">
        <v>18.8</v>
      </c>
      <c r="R799" s="24">
        <v>21.5</v>
      </c>
      <c r="S799" s="24">
        <v>198.91</v>
      </c>
      <c r="T799" s="24">
        <v>1.78</v>
      </c>
      <c r="U799" s="24">
        <v>1080</v>
      </c>
      <c r="V799" s="24">
        <v>1920</v>
      </c>
      <c r="W799" s="24">
        <v>2.0739999999999998</v>
      </c>
      <c r="X799" s="23" t="s">
        <v>47</v>
      </c>
      <c r="Y799" s="23" t="s">
        <v>47</v>
      </c>
      <c r="Z799" s="24">
        <v>10405</v>
      </c>
      <c r="AA799" s="24">
        <v>60</v>
      </c>
      <c r="AB799" s="24">
        <v>170</v>
      </c>
      <c r="AC799" s="24">
        <v>170</v>
      </c>
      <c r="AD799" s="23" t="s">
        <v>28</v>
      </c>
      <c r="AE799" s="23" t="s">
        <v>23</v>
      </c>
      <c r="AF799" s="23" t="s">
        <v>11</v>
      </c>
      <c r="AG799" s="23"/>
      <c r="AH799" s="23"/>
      <c r="AI799" s="23" t="s">
        <v>12</v>
      </c>
      <c r="AJ799" s="23" t="s">
        <v>11</v>
      </c>
      <c r="AK799" s="23" t="s">
        <v>23</v>
      </c>
      <c r="AL799" s="23" t="s">
        <v>13</v>
      </c>
      <c r="AM799" s="23" t="s">
        <v>609</v>
      </c>
      <c r="AN799" s="23" t="s">
        <v>14</v>
      </c>
      <c r="AO799" s="23" t="s">
        <v>26</v>
      </c>
      <c r="AP799" s="23" t="s">
        <v>36</v>
      </c>
      <c r="AQ799" s="23" t="s">
        <v>26</v>
      </c>
      <c r="AR799" s="23"/>
      <c r="AS799" s="23" t="s">
        <v>13</v>
      </c>
      <c r="AT799" s="23" t="s">
        <v>609</v>
      </c>
      <c r="AU799" s="23" t="s">
        <v>14</v>
      </c>
      <c r="AV799" s="25" t="s">
        <v>26</v>
      </c>
      <c r="AW799" s="25" t="s">
        <v>26</v>
      </c>
      <c r="AX799" s="26">
        <v>21.5</v>
      </c>
      <c r="AY799" s="26">
        <v>198.91</v>
      </c>
      <c r="AZ799" s="25" t="s">
        <v>14</v>
      </c>
      <c r="BA799" s="25" t="s">
        <v>14</v>
      </c>
      <c r="BB799" s="23" t="s">
        <v>26</v>
      </c>
      <c r="BC799" s="23" t="s">
        <v>15</v>
      </c>
      <c r="BD799" s="23" t="s">
        <v>26</v>
      </c>
      <c r="BE799" s="23" t="s">
        <v>11</v>
      </c>
      <c r="BF799" s="23" t="s">
        <v>55</v>
      </c>
      <c r="BG799" s="23" t="s">
        <v>11</v>
      </c>
      <c r="BH799" s="23" t="s">
        <v>17</v>
      </c>
      <c r="BI799" s="23" t="s">
        <v>26</v>
      </c>
      <c r="BJ799" s="23"/>
      <c r="BK799" s="23" t="s">
        <v>11</v>
      </c>
      <c r="BL799" s="23" t="s">
        <v>11</v>
      </c>
      <c r="BM799" s="23" t="s">
        <v>11</v>
      </c>
      <c r="BN799" s="23"/>
      <c r="BO799" s="24">
        <v>5.5</v>
      </c>
      <c r="BP799" s="24">
        <v>197</v>
      </c>
      <c r="BQ799" s="24">
        <v>250</v>
      </c>
      <c r="BR799" s="24">
        <v>186</v>
      </c>
      <c r="BS799" s="24">
        <v>200</v>
      </c>
      <c r="BT799" s="23"/>
      <c r="BU799" s="23"/>
      <c r="BV799" s="24">
        <v>19.579999999999998</v>
      </c>
      <c r="BW799" s="24">
        <v>0.39</v>
      </c>
      <c r="BX799" s="23"/>
      <c r="BY799" s="24">
        <v>0.23</v>
      </c>
      <c r="BZ799" s="27">
        <v>0.39</v>
      </c>
      <c r="CA799" s="27">
        <v>0.23</v>
      </c>
      <c r="CB799" s="25"/>
      <c r="CC799" s="25"/>
      <c r="CD799" s="28">
        <v>19.670000000000002</v>
      </c>
      <c r="CE799" s="28">
        <v>0.48</v>
      </c>
      <c r="CF799" s="25"/>
      <c r="CG799" s="28">
        <v>0.28000000000000003</v>
      </c>
      <c r="CH799" s="28">
        <v>21.12</v>
      </c>
      <c r="CI799" s="28">
        <v>0.5</v>
      </c>
      <c r="CJ799" s="28">
        <v>0.5</v>
      </c>
      <c r="CK799" s="28">
        <v>0</v>
      </c>
      <c r="CL799" s="28">
        <v>0</v>
      </c>
      <c r="CM799" s="28">
        <v>0.5</v>
      </c>
      <c r="CN799" s="25"/>
      <c r="CO799" s="28">
        <v>0</v>
      </c>
      <c r="CP799" s="30" t="s">
        <v>5</v>
      </c>
      <c r="CQ799" s="8">
        <f t="shared" si="133"/>
        <v>10426.826202805289</v>
      </c>
      <c r="CR799" s="8">
        <f t="shared" si="134"/>
        <v>22</v>
      </c>
      <c r="CS799" s="8">
        <f t="shared" si="135"/>
        <v>2.5</v>
      </c>
      <c r="CT799" s="8">
        <f t="shared" si="136"/>
        <v>30</v>
      </c>
      <c r="CU799" s="8">
        <f t="shared" si="137"/>
        <v>100</v>
      </c>
      <c r="CV799" s="10">
        <f t="shared" si="138"/>
        <v>39185.269999999997</v>
      </c>
      <c r="CW799" s="10">
        <f t="shared" si="141"/>
        <v>39.185269999999996</v>
      </c>
      <c r="CX799" s="8" t="str">
        <f t="shared" si="139"/>
        <v>No</v>
      </c>
      <c r="CY799" s="30" t="s">
        <v>11</v>
      </c>
      <c r="CZ799" s="30" t="s">
        <v>11</v>
      </c>
      <c r="DA799" s="31" t="s">
        <v>11</v>
      </c>
      <c r="DB799" s="31" t="s">
        <v>11</v>
      </c>
      <c r="DC799" s="8" t="str">
        <f t="shared" si="140"/>
        <v>No</v>
      </c>
      <c r="DD799" s="8" t="s">
        <v>11</v>
      </c>
      <c r="DE799" s="30" t="s">
        <v>11</v>
      </c>
      <c r="DF799" s="10">
        <f t="shared" si="142"/>
        <v>62.252939999999988</v>
      </c>
      <c r="DG799" s="9">
        <f>IF(S799&lt;Monitors!$H$4,(S799*Monitors!$I$4)+Monitors!$J$4,IF(S799&lt;Monitors!$H$5,(S799*Monitors!$I$5)+Monitors!$J$5,IF(S799&lt;Monitors!$H$6,(S799*Monitors!$I$6)+Monitors!$J$6,IF(S799&lt;Monitors!$H$7,(Monitors!$I$7*S799)+Monitors!$J$7,IF(S799&lt;Monitors!$H$8,(S799*Monitors!$I$8)+Monitors!$J$8,IF(S799&lt;Monitors!$H$9,(S799*Monitors!$I$9)+Monitors!$J$9,IF(S799&lt;Monitors!$H$10,(S799*Monitors!$I$10)+Monitors!$J$10,IF(S799&lt;Monitors!$H$11,(S799*Monitors!$I$11)+Monitors!$J$11,Monitors!$J$12))))))))</f>
        <v>37.945499999999996</v>
      </c>
      <c r="DH799" s="10">
        <f>$DF799-(Monitors!$B$4*'All Data'!$W799)</f>
        <v>49.539319999999989</v>
      </c>
      <c r="DI799" s="10">
        <f>IF($CX799="Yes",DH799-(Monitors!$E$4*(DG799+(Monitors!$B$4*'All Data'!$W799))),'All Data'!DH799)</f>
        <v>49.539319999999989</v>
      </c>
      <c r="DJ799" s="10">
        <f>IF(DD799="Yes",'All Data'!DI799-(DG799*Monitors!$C$4),'All Data'!DI799)</f>
        <v>49.539319999999989</v>
      </c>
      <c r="DK799" s="10">
        <f>IF($DE799="Yes",DJ799-(DG799*Monitors!$D$4),'All Data'!DJ799)</f>
        <v>49.539319999999989</v>
      </c>
      <c r="DL799" s="10">
        <f>IF($CZ799="Yes",DK799-Monitors!$C$7,'All Data'!DK799)</f>
        <v>49.539319999999989</v>
      </c>
      <c r="DM799" s="10">
        <f>IF($DA799="Yes",DL799-Monitors!$D$7,'All Data'!DL799)</f>
        <v>49.539319999999989</v>
      </c>
      <c r="DN799" s="10">
        <f>IF(DB799="Yes",DM799-((DG799+(W799*Monitors!$B$4))*Monitors!$F$4),'All Data'!DM799)</f>
        <v>49.539319999999989</v>
      </c>
      <c r="DO799" s="8" t="str">
        <f t="shared" si="143"/>
        <v>No</v>
      </c>
      <c r="DP799" s="10">
        <v>1.5674108</v>
      </c>
      <c r="DQ799" s="10">
        <v>18.012589199999997</v>
      </c>
      <c r="DR799" s="10">
        <v>18.012589199999997</v>
      </c>
      <c r="DS799" s="9">
        <v>18.934925719452938</v>
      </c>
      <c r="DT799" s="9" t="s">
        <v>23</v>
      </c>
      <c r="DU799" s="14">
        <v>0</v>
      </c>
    </row>
    <row r="800" spans="1:125" ht="18" customHeight="1">
      <c r="A800" s="29">
        <v>799</v>
      </c>
      <c r="B800" s="29">
        <v>38</v>
      </c>
      <c r="C800" s="29">
        <v>1074</v>
      </c>
      <c r="D800" s="21">
        <v>41322</v>
      </c>
      <c r="E800" s="21">
        <v>41309</v>
      </c>
      <c r="F800" s="21">
        <v>41333</v>
      </c>
      <c r="G800" s="20" t="s">
        <v>4</v>
      </c>
      <c r="H800" s="20"/>
      <c r="I800" s="22">
        <v>6</v>
      </c>
      <c r="J800" s="20" t="s">
        <v>5</v>
      </c>
      <c r="K800" s="20"/>
      <c r="L800" s="20" t="s">
        <v>6</v>
      </c>
      <c r="M800" s="23"/>
      <c r="N800" s="23" t="s">
        <v>7</v>
      </c>
      <c r="O800" s="23"/>
      <c r="P800" s="24">
        <v>10.5</v>
      </c>
      <c r="Q800" s="24">
        <v>18.8</v>
      </c>
      <c r="R800" s="24">
        <v>21.5</v>
      </c>
      <c r="S800" s="24">
        <v>197.7</v>
      </c>
      <c r="T800" s="24">
        <v>1.78</v>
      </c>
      <c r="U800" s="24">
        <v>1080</v>
      </c>
      <c r="V800" s="24">
        <v>1920</v>
      </c>
      <c r="W800" s="24">
        <v>2.0739999999999998</v>
      </c>
      <c r="X800" s="23" t="s">
        <v>47</v>
      </c>
      <c r="Y800" s="23" t="s">
        <v>47</v>
      </c>
      <c r="Z800" s="24">
        <v>10490</v>
      </c>
      <c r="AA800" s="24">
        <v>60</v>
      </c>
      <c r="AB800" s="24">
        <v>170</v>
      </c>
      <c r="AC800" s="24">
        <v>160</v>
      </c>
      <c r="AD800" s="23" t="s">
        <v>10</v>
      </c>
      <c r="AE800" s="23" t="s">
        <v>11</v>
      </c>
      <c r="AF800" s="23" t="s">
        <v>11</v>
      </c>
      <c r="AG800" s="23"/>
      <c r="AH800" s="23"/>
      <c r="AI800" s="23" t="s">
        <v>12</v>
      </c>
      <c r="AJ800" s="23" t="s">
        <v>23</v>
      </c>
      <c r="AK800" s="23" t="s">
        <v>23</v>
      </c>
      <c r="AL800" s="23" t="s">
        <v>51</v>
      </c>
      <c r="AM800" s="23"/>
      <c r="AN800" s="23" t="s">
        <v>14</v>
      </c>
      <c r="AO800" s="23"/>
      <c r="AP800" s="23" t="s">
        <v>14</v>
      </c>
      <c r="AQ800" s="23"/>
      <c r="AR800" s="23"/>
      <c r="AS800" s="23" t="s">
        <v>51</v>
      </c>
      <c r="AT800" s="23"/>
      <c r="AU800" s="23" t="s">
        <v>14</v>
      </c>
      <c r="AV800" s="25"/>
      <c r="AW800" s="25"/>
      <c r="AX800" s="26">
        <v>21.5</v>
      </c>
      <c r="AY800" s="26">
        <v>197.7</v>
      </c>
      <c r="AZ800" s="25" t="s">
        <v>14</v>
      </c>
      <c r="BA800" s="25" t="s">
        <v>14</v>
      </c>
      <c r="BB800" s="23"/>
      <c r="BC800" s="23" t="s">
        <v>15</v>
      </c>
      <c r="BD800" s="23"/>
      <c r="BE800" s="23" t="s">
        <v>11</v>
      </c>
      <c r="BF800" s="23" t="s">
        <v>715</v>
      </c>
      <c r="BG800" s="23" t="s">
        <v>11</v>
      </c>
      <c r="BH800" s="23" t="s">
        <v>17</v>
      </c>
      <c r="BI800" s="23"/>
      <c r="BJ800" s="23" t="s">
        <v>272</v>
      </c>
      <c r="BK800" s="23" t="s">
        <v>11</v>
      </c>
      <c r="BL800" s="23" t="s">
        <v>11</v>
      </c>
      <c r="BM800" s="23"/>
      <c r="BN800" s="23"/>
      <c r="BO800" s="24">
        <v>13.8</v>
      </c>
      <c r="BP800" s="24">
        <v>264.3</v>
      </c>
      <c r="BQ800" s="24">
        <v>250</v>
      </c>
      <c r="BR800" s="24">
        <v>259.3</v>
      </c>
      <c r="BS800" s="24">
        <v>200</v>
      </c>
      <c r="BT800" s="23"/>
      <c r="BU800" s="23"/>
      <c r="BV800" s="24">
        <v>19.579999999999998</v>
      </c>
      <c r="BW800" s="24">
        <v>0.22</v>
      </c>
      <c r="BX800" s="23"/>
      <c r="BY800" s="24">
        <v>0.15</v>
      </c>
      <c r="BZ800" s="27">
        <v>0.22</v>
      </c>
      <c r="CA800" s="27">
        <v>0.15</v>
      </c>
      <c r="CB800" s="25"/>
      <c r="CC800" s="25"/>
      <c r="CD800" s="28">
        <v>19.72</v>
      </c>
      <c r="CE800" s="28">
        <v>0.24</v>
      </c>
      <c r="CF800" s="25"/>
      <c r="CG800" s="28">
        <v>0.15</v>
      </c>
      <c r="CH800" s="28">
        <v>21.1</v>
      </c>
      <c r="CI800" s="28">
        <v>0.5</v>
      </c>
      <c r="CJ800" s="28">
        <v>0.5</v>
      </c>
      <c r="CK800" s="25"/>
      <c r="CL800" s="25"/>
      <c r="CM800" s="28">
        <v>0.43</v>
      </c>
      <c r="CN800" s="25"/>
      <c r="CO800" s="28">
        <v>0</v>
      </c>
      <c r="CP800" s="30" t="s">
        <v>5</v>
      </c>
      <c r="CQ800" s="8">
        <f t="shared" si="133"/>
        <v>10490.64238745574</v>
      </c>
      <c r="CR800" s="8">
        <f t="shared" si="134"/>
        <v>22</v>
      </c>
      <c r="CS800" s="8">
        <f t="shared" si="135"/>
        <v>2.5</v>
      </c>
      <c r="CT800" s="8">
        <f t="shared" si="136"/>
        <v>30</v>
      </c>
      <c r="CU800" s="8">
        <f t="shared" si="137"/>
        <v>200</v>
      </c>
      <c r="CV800" s="10">
        <f t="shared" si="138"/>
        <v>52252.11</v>
      </c>
      <c r="CW800" s="10">
        <f t="shared" si="141"/>
        <v>52.252110000000002</v>
      </c>
      <c r="CX800" s="8" t="str">
        <f t="shared" si="139"/>
        <v>No</v>
      </c>
      <c r="CY800" s="30" t="s">
        <v>11</v>
      </c>
      <c r="CZ800" s="30" t="s">
        <v>11</v>
      </c>
      <c r="DA800" s="31" t="s">
        <v>11</v>
      </c>
      <c r="DB800" s="31" t="s">
        <v>11</v>
      </c>
      <c r="DC800" s="8" t="str">
        <f t="shared" si="140"/>
        <v>No</v>
      </c>
      <c r="DD800" s="8" t="s">
        <v>11</v>
      </c>
      <c r="DE800" s="30" t="s">
        <v>11</v>
      </c>
      <c r="DF800" s="10">
        <f t="shared" si="142"/>
        <v>61.284959999999991</v>
      </c>
      <c r="DG800" s="9">
        <f>IF(S800&lt;Monitors!$H$4,(S800*Monitors!$I$4)+Monitors!$J$4,IF(S800&lt;Monitors!$H$5,(S800*Monitors!$I$5)+Monitors!$J$5,IF(S800&lt;Monitors!$H$6,(S800*Monitors!$I$6)+Monitors!$J$6,IF(S800&lt;Monitors!$H$7,(Monitors!$I$7*S800)+Monitors!$J$7,IF(S800&lt;Monitors!$H$8,(S800*Monitors!$I$8)+Monitors!$J$8,IF(S800&lt;Monitors!$H$9,(S800*Monitors!$I$9)+Monitors!$J$9,IF(S800&lt;Monitors!$H$10,(S800*Monitors!$I$10)+Monitors!$J$10,IF(S800&lt;Monitors!$H$11,(S800*Monitors!$I$11)+Monitors!$J$11,Monitors!$J$12))))))))</f>
        <v>37.884999999999998</v>
      </c>
      <c r="DH800" s="10">
        <f>$DF800-(Monitors!$B$4*'All Data'!$W800)</f>
        <v>48.571339999999992</v>
      </c>
      <c r="DI800" s="10">
        <f>IF($CX800="Yes",DH800-(Monitors!$E$4*(DG800+(Monitors!$B$4*'All Data'!$W800))),'All Data'!DH800)</f>
        <v>48.571339999999992</v>
      </c>
      <c r="DJ800" s="10">
        <f>IF(DD800="Yes",'All Data'!DI800-(DG800*Monitors!$C$4),'All Data'!DI800)</f>
        <v>48.571339999999992</v>
      </c>
      <c r="DK800" s="10">
        <f>IF($DE800="Yes",DJ800-(DG800*Monitors!$D$4),'All Data'!DJ800)</f>
        <v>48.571339999999992</v>
      </c>
      <c r="DL800" s="10">
        <f>IF($CZ800="Yes",DK800-Monitors!$C$7,'All Data'!DK800)</f>
        <v>48.571339999999992</v>
      </c>
      <c r="DM800" s="10">
        <f>IF($DA800="Yes",DL800-Monitors!$D$7,'All Data'!DL800)</f>
        <v>48.571339999999992</v>
      </c>
      <c r="DN800" s="10">
        <f>IF(DB800="Yes",DM800-((DG800+(W800*Monitors!$B$4))*Monitors!$F$4),'All Data'!DM800)</f>
        <v>48.571339999999992</v>
      </c>
      <c r="DO800" s="8" t="str">
        <f t="shared" si="143"/>
        <v>No</v>
      </c>
      <c r="DP800" s="10">
        <v>2.0900844000000003</v>
      </c>
      <c r="DQ800" s="10">
        <v>17.489915599999996</v>
      </c>
      <c r="DR800" s="10">
        <v>17.489915599999996</v>
      </c>
      <c r="DS800" s="9">
        <v>18.821082770819018</v>
      </c>
      <c r="DT800" s="9" t="s">
        <v>23</v>
      </c>
      <c r="DU800" s="14">
        <v>0</v>
      </c>
    </row>
    <row r="801" spans="1:125" ht="18" customHeight="1">
      <c r="A801" s="29">
        <v>800</v>
      </c>
      <c r="B801" s="29">
        <v>38</v>
      </c>
      <c r="C801" s="29">
        <v>1157</v>
      </c>
      <c r="D801" s="21">
        <v>42134</v>
      </c>
      <c r="E801" s="21">
        <v>42090</v>
      </c>
      <c r="F801" s="21">
        <v>42132</v>
      </c>
      <c r="G801" s="20" t="s">
        <v>942</v>
      </c>
      <c r="H801" s="20"/>
      <c r="I801" s="22">
        <v>6</v>
      </c>
      <c r="J801" s="20" t="s">
        <v>5</v>
      </c>
      <c r="K801" s="20"/>
      <c r="L801" s="20" t="s">
        <v>121</v>
      </c>
      <c r="M801" s="23"/>
      <c r="N801" s="23" t="s">
        <v>7</v>
      </c>
      <c r="O801" s="23"/>
      <c r="P801" s="24">
        <v>11.3</v>
      </c>
      <c r="Q801" s="24">
        <v>23.6</v>
      </c>
      <c r="R801" s="24">
        <v>27</v>
      </c>
      <c r="S801" s="24">
        <v>314.33999999999997</v>
      </c>
      <c r="T801" s="24">
        <v>1.78</v>
      </c>
      <c r="U801" s="24">
        <v>1080</v>
      </c>
      <c r="V801" s="24">
        <v>1920</v>
      </c>
      <c r="W801" s="24">
        <v>2.0739999999999998</v>
      </c>
      <c r="X801" s="23" t="s">
        <v>47</v>
      </c>
      <c r="Y801" s="23" t="s">
        <v>47</v>
      </c>
      <c r="Z801" s="24">
        <v>6597</v>
      </c>
      <c r="AA801" s="24">
        <v>60</v>
      </c>
      <c r="AB801" s="24">
        <v>178</v>
      </c>
      <c r="AC801" s="24">
        <v>178</v>
      </c>
      <c r="AD801" s="23" t="s">
        <v>223</v>
      </c>
      <c r="AE801" s="23" t="s">
        <v>11</v>
      </c>
      <c r="AF801" s="23" t="s">
        <v>11</v>
      </c>
      <c r="AG801" s="23"/>
      <c r="AH801" s="23"/>
      <c r="AI801" s="23" t="s">
        <v>57</v>
      </c>
      <c r="AJ801" s="23" t="s">
        <v>23</v>
      </c>
      <c r="AK801" s="23" t="s">
        <v>11</v>
      </c>
      <c r="AL801" s="23" t="s">
        <v>93</v>
      </c>
      <c r="AM801" s="23"/>
      <c r="AN801" s="23" t="s">
        <v>14</v>
      </c>
      <c r="AO801" s="23"/>
      <c r="AP801" s="23" t="s">
        <v>14</v>
      </c>
      <c r="AQ801" s="23"/>
      <c r="AR801" s="23"/>
      <c r="AS801" s="23" t="s">
        <v>93</v>
      </c>
      <c r="AT801" s="23"/>
      <c r="AU801" s="23" t="s">
        <v>14</v>
      </c>
      <c r="AV801" s="25"/>
      <c r="AW801" s="25"/>
      <c r="AX801" s="26">
        <v>27</v>
      </c>
      <c r="AY801" s="26">
        <v>314.33999999999997</v>
      </c>
      <c r="AZ801" s="25" t="s">
        <v>14</v>
      </c>
      <c r="BA801" s="25" t="s">
        <v>14</v>
      </c>
      <c r="BB801" s="23"/>
      <c r="BC801" s="23" t="s">
        <v>15</v>
      </c>
      <c r="BD801" s="23"/>
      <c r="BE801" s="23" t="s">
        <v>11</v>
      </c>
      <c r="BF801" s="23" t="s">
        <v>1222</v>
      </c>
      <c r="BG801" s="23" t="s">
        <v>11</v>
      </c>
      <c r="BH801" s="23" t="s">
        <v>17</v>
      </c>
      <c r="BI801" s="23"/>
      <c r="BJ801" s="23"/>
      <c r="BK801" s="23" t="s">
        <v>11</v>
      </c>
      <c r="BL801" s="23" t="s">
        <v>11</v>
      </c>
      <c r="BM801" s="23" t="s">
        <v>11</v>
      </c>
      <c r="BN801" s="23"/>
      <c r="BO801" s="24">
        <v>0</v>
      </c>
      <c r="BP801" s="24">
        <v>350</v>
      </c>
      <c r="BQ801" s="24">
        <v>350</v>
      </c>
      <c r="BR801" s="24">
        <v>350</v>
      </c>
      <c r="BS801" s="24">
        <v>350</v>
      </c>
      <c r="BT801" s="23"/>
      <c r="BU801" s="23"/>
      <c r="BV801" s="24">
        <v>19.600000000000001</v>
      </c>
      <c r="BW801" s="24">
        <v>0.28999999999999998</v>
      </c>
      <c r="BX801" s="23"/>
      <c r="BY801" s="24">
        <v>0.15</v>
      </c>
      <c r="BZ801" s="27">
        <v>0.28999999999999998</v>
      </c>
      <c r="CA801" s="27">
        <v>0.15</v>
      </c>
      <c r="CB801" s="25"/>
      <c r="CC801" s="25"/>
      <c r="CD801" s="28">
        <v>19.8</v>
      </c>
      <c r="CE801" s="28">
        <v>0.33</v>
      </c>
      <c r="CF801" s="25"/>
      <c r="CG801" s="28">
        <v>0.18</v>
      </c>
      <c r="CH801" s="28">
        <v>29.08</v>
      </c>
      <c r="CI801" s="28">
        <v>0.5</v>
      </c>
      <c r="CJ801" s="28">
        <v>0.5</v>
      </c>
      <c r="CK801" s="25"/>
      <c r="CL801" s="25"/>
      <c r="CM801" s="28">
        <v>0.51</v>
      </c>
      <c r="CN801" s="25"/>
      <c r="CO801" s="28">
        <v>0</v>
      </c>
      <c r="CP801" s="30" t="s">
        <v>5</v>
      </c>
      <c r="CQ801" s="8">
        <f t="shared" si="133"/>
        <v>6597.9512629636693</v>
      </c>
      <c r="CR801" s="8">
        <f t="shared" si="134"/>
        <v>28</v>
      </c>
      <c r="CS801" s="8">
        <f t="shared" si="135"/>
        <v>2.5</v>
      </c>
      <c r="CT801" s="8">
        <f t="shared" si="136"/>
        <v>30</v>
      </c>
      <c r="CU801" s="8">
        <f t="shared" si="137"/>
        <v>300</v>
      </c>
      <c r="CV801" s="10">
        <f t="shared" si="138"/>
        <v>110018.99999999999</v>
      </c>
      <c r="CW801" s="10">
        <f t="shared" si="141"/>
        <v>110.01899999999999</v>
      </c>
      <c r="CX801" s="8" t="str">
        <f t="shared" si="139"/>
        <v>No</v>
      </c>
      <c r="CY801" s="30" t="s">
        <v>11</v>
      </c>
      <c r="CZ801" s="30" t="s">
        <v>11</v>
      </c>
      <c r="DA801" s="31" t="s">
        <v>11</v>
      </c>
      <c r="DB801" s="31" t="s">
        <v>11</v>
      </c>
      <c r="DC801" s="8" t="str">
        <f t="shared" si="140"/>
        <v>No</v>
      </c>
      <c r="DD801" s="8" t="s">
        <v>11</v>
      </c>
      <c r="DE801" s="30" t="s">
        <v>11</v>
      </c>
      <c r="DF801" s="10">
        <f t="shared" si="142"/>
        <v>61.74486000000001</v>
      </c>
      <c r="DG801" s="9">
        <f>IF(S801&lt;Monitors!$H$4,(S801*Monitors!$I$4)+Monitors!$J$4,IF(S801&lt;Monitors!$H$5,(S801*Monitors!$I$5)+Monitors!$J$5,IF(S801&lt;Monitors!$H$6,(S801*Monitors!$I$6)+Monitors!$J$6,IF(S801&lt;Monitors!$H$7,(Monitors!$I$7*S801)+Monitors!$J$7,IF(S801&lt;Monitors!$H$8,(S801*Monitors!$I$8)+Monitors!$J$8,IF(S801&lt;Monitors!$H$9,(S801*Monitors!$I$9)+Monitors!$J$9,IF(S801&lt;Monitors!$H$10,(S801*Monitors!$I$10)+Monitors!$J$10,IF(S801&lt;Monitors!$H$11,(S801*Monitors!$I$11)+Monitors!$J$11,Monitors!$J$12))))))))</f>
        <v>51.867999999999995</v>
      </c>
      <c r="DH801" s="10">
        <f>$DF801-(Monitors!$B$4*'All Data'!$W801)</f>
        <v>49.031240000000011</v>
      </c>
      <c r="DI801" s="10">
        <f>IF($CX801="Yes",DH801-(Monitors!$E$4*(DG801+(Monitors!$B$4*'All Data'!$W801))),'All Data'!DH801)</f>
        <v>49.031240000000011</v>
      </c>
      <c r="DJ801" s="10">
        <f>IF(DD801="Yes",'All Data'!DI801-(DG801*Monitors!$C$4),'All Data'!DI801)</f>
        <v>49.031240000000011</v>
      </c>
      <c r="DK801" s="10">
        <f>IF($DE801="Yes",DJ801-(DG801*Monitors!$D$4),'All Data'!DJ801)</f>
        <v>49.031240000000011</v>
      </c>
      <c r="DL801" s="10">
        <f>IF($CZ801="Yes",DK801-Monitors!$C$7,'All Data'!DK801)</f>
        <v>49.031240000000011</v>
      </c>
      <c r="DM801" s="10">
        <f>IF($DA801="Yes",DL801-Monitors!$D$7,'All Data'!DL801)</f>
        <v>49.031240000000011</v>
      </c>
      <c r="DN801" s="10">
        <f>IF(DB801="Yes",DM801-((DG801+(W801*Monitors!$B$4))*Monitors!$F$4),'All Data'!DM801)</f>
        <v>49.031240000000011</v>
      </c>
      <c r="DO801" s="8" t="str">
        <f t="shared" si="143"/>
        <v>Yes</v>
      </c>
      <c r="DP801" s="10">
        <v>4.40076</v>
      </c>
      <c r="DQ801" s="10">
        <v>15.199240000000001</v>
      </c>
      <c r="DR801" s="10">
        <v>15.199240000000001</v>
      </c>
      <c r="DS801" s="9">
        <v>29.655958066627072</v>
      </c>
      <c r="DT801" s="9" t="s">
        <v>23</v>
      </c>
      <c r="DU801" s="14">
        <v>0</v>
      </c>
    </row>
    <row r="802" spans="1:125" ht="18" customHeight="1">
      <c r="A802" s="29">
        <v>801</v>
      </c>
      <c r="B802" s="29">
        <v>52</v>
      </c>
      <c r="C802" s="29">
        <v>1327</v>
      </c>
      <c r="D802" s="21">
        <v>41418</v>
      </c>
      <c r="E802" s="21">
        <v>41414</v>
      </c>
      <c r="F802" s="21">
        <v>41422</v>
      </c>
      <c r="G802" s="20" t="s">
        <v>356</v>
      </c>
      <c r="H802" s="20"/>
      <c r="I802" s="22">
        <v>6</v>
      </c>
      <c r="J802" s="20" t="s">
        <v>5</v>
      </c>
      <c r="K802" s="20"/>
      <c r="L802" s="20" t="s">
        <v>49</v>
      </c>
      <c r="M802" s="23"/>
      <c r="N802" s="23" t="s">
        <v>7</v>
      </c>
      <c r="O802" s="23"/>
      <c r="P802" s="24">
        <v>11.3</v>
      </c>
      <c r="Q802" s="24">
        <v>20</v>
      </c>
      <c r="R802" s="24">
        <v>23</v>
      </c>
      <c r="S802" s="24">
        <v>226.05</v>
      </c>
      <c r="T802" s="24">
        <v>1.78</v>
      </c>
      <c r="U802" s="24">
        <v>1080</v>
      </c>
      <c r="V802" s="24">
        <v>1920</v>
      </c>
      <c r="W802" s="24">
        <v>2.0739999999999998</v>
      </c>
      <c r="X802" s="23" t="s">
        <v>47</v>
      </c>
      <c r="Y802" s="23" t="s">
        <v>47</v>
      </c>
      <c r="Z802" s="24">
        <v>9175</v>
      </c>
      <c r="AA802" s="24">
        <v>60</v>
      </c>
      <c r="AB802" s="24">
        <v>178</v>
      </c>
      <c r="AC802" s="24">
        <v>178</v>
      </c>
      <c r="AD802" s="23" t="s">
        <v>85</v>
      </c>
      <c r="AE802" s="23" t="s">
        <v>11</v>
      </c>
      <c r="AF802" s="23" t="s">
        <v>11</v>
      </c>
      <c r="AG802" s="23"/>
      <c r="AH802" s="23"/>
      <c r="AI802" s="23" t="s">
        <v>12</v>
      </c>
      <c r="AJ802" s="23" t="s">
        <v>23</v>
      </c>
      <c r="AK802" s="23" t="s">
        <v>11</v>
      </c>
      <c r="AL802" s="23" t="s">
        <v>13</v>
      </c>
      <c r="AM802" s="23"/>
      <c r="AN802" s="23" t="s">
        <v>14</v>
      </c>
      <c r="AO802" s="23"/>
      <c r="AP802" s="23" t="s">
        <v>14</v>
      </c>
      <c r="AQ802" s="23"/>
      <c r="AR802" s="23"/>
      <c r="AS802" s="23" t="s">
        <v>13</v>
      </c>
      <c r="AT802" s="23"/>
      <c r="AU802" s="23" t="s">
        <v>14</v>
      </c>
      <c r="AV802" s="25"/>
      <c r="AW802" s="25"/>
      <c r="AX802" s="26">
        <v>23</v>
      </c>
      <c r="AY802" s="26">
        <v>226.05</v>
      </c>
      <c r="AZ802" s="25" t="s">
        <v>14</v>
      </c>
      <c r="BA802" s="25" t="s">
        <v>14</v>
      </c>
      <c r="BB802" s="23"/>
      <c r="BC802" s="23" t="s">
        <v>15</v>
      </c>
      <c r="BD802" s="23"/>
      <c r="BE802" s="23" t="s">
        <v>11</v>
      </c>
      <c r="BF802" s="23" t="s">
        <v>1001</v>
      </c>
      <c r="BG802" s="23" t="s">
        <v>11</v>
      </c>
      <c r="BH802" s="23" t="s">
        <v>17</v>
      </c>
      <c r="BI802" s="23"/>
      <c r="BJ802" s="23" t="s">
        <v>312</v>
      </c>
      <c r="BK802" s="23" t="s">
        <v>11</v>
      </c>
      <c r="BL802" s="23" t="s">
        <v>11</v>
      </c>
      <c r="BM802" s="23"/>
      <c r="BN802" s="23"/>
      <c r="BO802" s="24">
        <v>8</v>
      </c>
      <c r="BP802" s="24">
        <v>238.5</v>
      </c>
      <c r="BQ802" s="24">
        <v>230</v>
      </c>
      <c r="BR802" s="24">
        <v>195.2</v>
      </c>
      <c r="BS802" s="24">
        <v>200.5</v>
      </c>
      <c r="BT802" s="23"/>
      <c r="BU802" s="23"/>
      <c r="BV802" s="24">
        <v>19.600000000000001</v>
      </c>
      <c r="BW802" s="24">
        <v>0.25</v>
      </c>
      <c r="BX802" s="23"/>
      <c r="BY802" s="24">
        <v>0.21</v>
      </c>
      <c r="BZ802" s="27">
        <v>0.25</v>
      </c>
      <c r="CA802" s="27">
        <v>0.21</v>
      </c>
      <c r="CB802" s="25"/>
      <c r="CC802" s="25"/>
      <c r="CD802" s="28">
        <v>19.760000000000002</v>
      </c>
      <c r="CE802" s="28">
        <v>0.26</v>
      </c>
      <c r="CF802" s="25"/>
      <c r="CG802" s="28">
        <v>0.22</v>
      </c>
      <c r="CH802" s="28">
        <v>22.01</v>
      </c>
      <c r="CI802" s="28">
        <v>0.5</v>
      </c>
      <c r="CJ802" s="28">
        <v>0.5</v>
      </c>
      <c r="CK802" s="25"/>
      <c r="CL802" s="25"/>
      <c r="CM802" s="28">
        <v>0.35</v>
      </c>
      <c r="CN802" s="25"/>
      <c r="CO802" s="28">
        <v>0</v>
      </c>
      <c r="CP802" s="30" t="s">
        <v>5</v>
      </c>
      <c r="CQ802" s="8">
        <f t="shared" si="133"/>
        <v>9174.9612917496106</v>
      </c>
      <c r="CR802" s="8">
        <f t="shared" si="134"/>
        <v>24</v>
      </c>
      <c r="CS802" s="8">
        <f t="shared" si="135"/>
        <v>2.5</v>
      </c>
      <c r="CT802" s="8">
        <f t="shared" si="136"/>
        <v>30</v>
      </c>
      <c r="CU802" s="8">
        <f t="shared" si="137"/>
        <v>200</v>
      </c>
      <c r="CV802" s="10">
        <f t="shared" si="138"/>
        <v>53912.925000000003</v>
      </c>
      <c r="CW802" s="10">
        <f t="shared" si="141"/>
        <v>53.912925000000001</v>
      </c>
      <c r="CX802" s="8" t="str">
        <f t="shared" si="139"/>
        <v>No</v>
      </c>
      <c r="CY802" s="30" t="s">
        <v>11</v>
      </c>
      <c r="CZ802" s="30" t="s">
        <v>11</v>
      </c>
      <c r="DA802" s="31" t="s">
        <v>11</v>
      </c>
      <c r="DB802" s="31" t="s">
        <v>11</v>
      </c>
      <c r="DC802" s="8" t="str">
        <f t="shared" si="140"/>
        <v>No</v>
      </c>
      <c r="DD802" s="8" t="s">
        <v>11</v>
      </c>
      <c r="DE802" s="30" t="s">
        <v>11</v>
      </c>
      <c r="DF802" s="10">
        <f t="shared" si="142"/>
        <v>61.517099999999999</v>
      </c>
      <c r="DG802" s="9">
        <f>IF(S802&lt;Monitors!$H$4,(S802*Monitors!$I$4)+Monitors!$J$4,IF(S802&lt;Monitors!$H$5,(S802*Monitors!$I$5)+Monitors!$J$5,IF(S802&lt;Monitors!$H$6,(S802*Monitors!$I$6)+Monitors!$J$6,IF(S802&lt;Monitors!$H$7,(Monitors!$I$7*S802)+Monitors!$J$7,IF(S802&lt;Monitors!$H$8,(S802*Monitors!$I$8)+Monitors!$J$8,IF(S802&lt;Monitors!$H$9,(S802*Monitors!$I$9)+Monitors!$J$9,IF(S802&lt;Monitors!$H$10,(S802*Monitors!$I$10)+Monitors!$J$10,IF(S802&lt;Monitors!$H$11,(S802*Monitors!$I$11)+Monitors!$J$11,Monitors!$J$12))))))))</f>
        <v>38.868333333333332</v>
      </c>
      <c r="DH802" s="10">
        <f>$DF802-(Monitors!$B$4*'All Data'!$W802)</f>
        <v>48.80348</v>
      </c>
      <c r="DI802" s="10">
        <f>IF($CX802="Yes",DH802-(Monitors!$E$4*(DG802+(Monitors!$B$4*'All Data'!$W802))),'All Data'!DH802)</f>
        <v>48.80348</v>
      </c>
      <c r="DJ802" s="10">
        <f>IF(DD802="Yes",'All Data'!DI802-(DG802*Monitors!$C$4),'All Data'!DI802)</f>
        <v>48.80348</v>
      </c>
      <c r="DK802" s="10">
        <f>IF($DE802="Yes",DJ802-(DG802*Monitors!$D$4),'All Data'!DJ802)</f>
        <v>48.80348</v>
      </c>
      <c r="DL802" s="10">
        <f>IF($CZ802="Yes",DK802-Monitors!$C$7,'All Data'!DK802)</f>
        <v>48.80348</v>
      </c>
      <c r="DM802" s="10">
        <f>IF($DA802="Yes",DL802-Monitors!$D$7,'All Data'!DL802)</f>
        <v>48.80348</v>
      </c>
      <c r="DN802" s="10">
        <f>IF(DB802="Yes",DM802-((DG802+(W802*Monitors!$B$4))*Monitors!$F$4),'All Data'!DM802)</f>
        <v>48.80348</v>
      </c>
      <c r="DO802" s="8" t="str">
        <f t="shared" si="143"/>
        <v>No</v>
      </c>
      <c r="DP802" s="10">
        <v>2.1565170000000005</v>
      </c>
      <c r="DQ802" s="10">
        <v>17.443483000000001</v>
      </c>
      <c r="DR802" s="10">
        <v>17.443483000000001</v>
      </c>
      <c r="DS802" s="9">
        <v>21.481716282377281</v>
      </c>
      <c r="DT802" s="9" t="s">
        <v>23</v>
      </c>
      <c r="DU802" s="14">
        <v>0</v>
      </c>
    </row>
    <row r="803" spans="1:125" ht="18" customHeight="1">
      <c r="A803" s="29">
        <v>802</v>
      </c>
      <c r="B803" s="29">
        <v>47</v>
      </c>
      <c r="C803" s="29">
        <v>212</v>
      </c>
      <c r="D803" s="21">
        <v>41359</v>
      </c>
      <c r="E803" s="21">
        <v>41656</v>
      </c>
      <c r="F803" s="21">
        <v>41660</v>
      </c>
      <c r="G803" s="20" t="s">
        <v>4</v>
      </c>
      <c r="H803" s="20"/>
      <c r="I803" s="22">
        <v>6</v>
      </c>
      <c r="J803" s="20" t="s">
        <v>5</v>
      </c>
      <c r="K803" s="20"/>
      <c r="L803" s="20" t="s">
        <v>6</v>
      </c>
      <c r="M803" s="23"/>
      <c r="N803" s="23" t="s">
        <v>7</v>
      </c>
      <c r="O803" s="23"/>
      <c r="P803" s="24">
        <v>11.8</v>
      </c>
      <c r="Q803" s="24">
        <v>20.9</v>
      </c>
      <c r="R803" s="24">
        <v>24</v>
      </c>
      <c r="S803" s="24">
        <v>246.2</v>
      </c>
      <c r="T803" s="24">
        <v>1.78</v>
      </c>
      <c r="U803" s="24">
        <v>1080</v>
      </c>
      <c r="V803" s="24">
        <v>1920</v>
      </c>
      <c r="W803" s="24">
        <v>2.0739999999999998</v>
      </c>
      <c r="X803" s="23" t="s">
        <v>67</v>
      </c>
      <c r="Y803" s="23" t="s">
        <v>47</v>
      </c>
      <c r="Z803" s="24">
        <v>8424</v>
      </c>
      <c r="AA803" s="24">
        <v>60</v>
      </c>
      <c r="AB803" s="24">
        <v>170</v>
      </c>
      <c r="AC803" s="24">
        <v>160</v>
      </c>
      <c r="AD803" s="23" t="s">
        <v>10</v>
      </c>
      <c r="AE803" s="23" t="s">
        <v>11</v>
      </c>
      <c r="AF803" s="23" t="s">
        <v>11</v>
      </c>
      <c r="AG803" s="23"/>
      <c r="AH803" s="23"/>
      <c r="AI803" s="23" t="s">
        <v>12</v>
      </c>
      <c r="AJ803" s="23" t="s">
        <v>11</v>
      </c>
      <c r="AK803" s="23" t="s">
        <v>11</v>
      </c>
      <c r="AL803" s="23" t="s">
        <v>53</v>
      </c>
      <c r="AM803" s="23"/>
      <c r="AN803" s="23" t="s">
        <v>14</v>
      </c>
      <c r="AO803" s="23"/>
      <c r="AP803" s="23" t="s">
        <v>36</v>
      </c>
      <c r="AQ803" s="23"/>
      <c r="AR803" s="23"/>
      <c r="AS803" s="23" t="s">
        <v>53</v>
      </c>
      <c r="AT803" s="23"/>
      <c r="AU803" s="23" t="s">
        <v>14</v>
      </c>
      <c r="AV803" s="25"/>
      <c r="AW803" s="25"/>
      <c r="AX803" s="26">
        <v>24</v>
      </c>
      <c r="AY803" s="26">
        <v>246.2</v>
      </c>
      <c r="AZ803" s="25" t="s">
        <v>14</v>
      </c>
      <c r="BA803" s="25" t="s">
        <v>14</v>
      </c>
      <c r="BB803" s="23"/>
      <c r="BC803" s="23" t="s">
        <v>15</v>
      </c>
      <c r="BD803" s="23"/>
      <c r="BE803" s="23" t="s">
        <v>11</v>
      </c>
      <c r="BF803" s="23" t="s">
        <v>184</v>
      </c>
      <c r="BG803" s="23" t="s">
        <v>11</v>
      </c>
      <c r="BH803" s="23" t="s">
        <v>17</v>
      </c>
      <c r="BI803" s="23"/>
      <c r="BJ803" s="23" t="s">
        <v>18</v>
      </c>
      <c r="BK803" s="23" t="s">
        <v>11</v>
      </c>
      <c r="BL803" s="23" t="s">
        <v>11</v>
      </c>
      <c r="BM803" s="23"/>
      <c r="BN803" s="23"/>
      <c r="BO803" s="24">
        <v>19.399999999999999</v>
      </c>
      <c r="BP803" s="24">
        <v>267.3</v>
      </c>
      <c r="BQ803" s="24">
        <v>250</v>
      </c>
      <c r="BR803" s="24">
        <v>248.5</v>
      </c>
      <c r="BS803" s="24">
        <v>200.1</v>
      </c>
      <c r="BT803" s="23"/>
      <c r="BU803" s="23"/>
      <c r="BV803" s="24">
        <v>19.61</v>
      </c>
      <c r="BW803" s="24">
        <v>0.2</v>
      </c>
      <c r="BX803" s="23"/>
      <c r="BY803" s="24">
        <v>0.12</v>
      </c>
      <c r="BZ803" s="27">
        <v>0.2</v>
      </c>
      <c r="CA803" s="27">
        <v>0.12</v>
      </c>
      <c r="CB803" s="25"/>
      <c r="CC803" s="25"/>
      <c r="CD803" s="28">
        <v>19.66</v>
      </c>
      <c r="CE803" s="28">
        <v>0.24</v>
      </c>
      <c r="CF803" s="25"/>
      <c r="CG803" s="28">
        <v>0.17</v>
      </c>
      <c r="CH803" s="28">
        <v>23.2</v>
      </c>
      <c r="CI803" s="28">
        <v>0.5</v>
      </c>
      <c r="CJ803" s="28">
        <v>0.5</v>
      </c>
      <c r="CK803" s="25"/>
      <c r="CL803" s="25"/>
      <c r="CM803" s="28">
        <v>0.57999999999999996</v>
      </c>
      <c r="CN803" s="25"/>
      <c r="CO803" s="28">
        <v>0</v>
      </c>
      <c r="CP803" s="30" t="s">
        <v>5</v>
      </c>
      <c r="CQ803" s="8">
        <f t="shared" si="133"/>
        <v>8424.0454914703496</v>
      </c>
      <c r="CR803" s="8">
        <f t="shared" si="134"/>
        <v>26</v>
      </c>
      <c r="CS803" s="8">
        <f t="shared" si="135"/>
        <v>2.5</v>
      </c>
      <c r="CT803" s="8">
        <f t="shared" si="136"/>
        <v>30</v>
      </c>
      <c r="CU803" s="8">
        <f t="shared" si="137"/>
        <v>200</v>
      </c>
      <c r="CV803" s="10">
        <f t="shared" si="138"/>
        <v>65809.259999999995</v>
      </c>
      <c r="CW803" s="10">
        <f t="shared" si="141"/>
        <v>65.809259999999995</v>
      </c>
      <c r="CX803" s="8" t="str">
        <f t="shared" si="139"/>
        <v>No</v>
      </c>
      <c r="CY803" s="30" t="s">
        <v>11</v>
      </c>
      <c r="CZ803" s="30" t="s">
        <v>11</v>
      </c>
      <c r="DA803" s="31" t="s">
        <v>11</v>
      </c>
      <c r="DB803" s="31" t="s">
        <v>11</v>
      </c>
      <c r="DC803" s="8" t="str">
        <f t="shared" si="140"/>
        <v>No</v>
      </c>
      <c r="DD803" s="8" t="s">
        <v>11</v>
      </c>
      <c r="DE803" s="30" t="s">
        <v>11</v>
      </c>
      <c r="DF803" s="10">
        <f t="shared" si="142"/>
        <v>61.263059999999989</v>
      </c>
      <c r="DG803" s="9">
        <f>IF(S803&lt;Monitors!$H$4,(S803*Monitors!$I$4)+Monitors!$J$4,IF(S803&lt;Monitors!$H$5,(S803*Monitors!$I$5)+Monitors!$J$5,IF(S803&lt;Monitors!$H$6,(S803*Monitors!$I$6)+Monitors!$J$6,IF(S803&lt;Monitors!$H$7,(Monitors!$I$7*S803)+Monitors!$J$7,IF(S803&lt;Monitors!$H$8,(S803*Monitors!$I$8)+Monitors!$J$8,IF(S803&lt;Monitors!$H$9,(S803*Monitors!$I$9)+Monitors!$J$9,IF(S803&lt;Monitors!$H$10,(S803*Monitors!$I$10)+Monitors!$J$10,IF(S803&lt;Monitors!$H$11,(S803*Monitors!$I$11)+Monitors!$J$11,Monitors!$J$12))))))))</f>
        <v>42.24</v>
      </c>
      <c r="DH803" s="10">
        <f>$DF803-(Monitors!$B$4*'All Data'!$W803)</f>
        <v>48.54943999999999</v>
      </c>
      <c r="DI803" s="10">
        <f>IF($CX803="Yes",DH803-(Monitors!$E$4*(DG803+(Monitors!$B$4*'All Data'!$W803))),'All Data'!DH803)</f>
        <v>48.54943999999999</v>
      </c>
      <c r="DJ803" s="10">
        <f>IF(DD803="Yes",'All Data'!DI803-(DG803*Monitors!$C$4),'All Data'!DI803)</f>
        <v>48.54943999999999</v>
      </c>
      <c r="DK803" s="10">
        <f>IF($DE803="Yes",DJ803-(DG803*Monitors!$D$4),'All Data'!DJ803)</f>
        <v>48.54943999999999</v>
      </c>
      <c r="DL803" s="10">
        <f>IF($CZ803="Yes",DK803-Monitors!$C$7,'All Data'!DK803)</f>
        <v>48.54943999999999</v>
      </c>
      <c r="DM803" s="10">
        <f>IF($DA803="Yes",DL803-Monitors!$D$7,'All Data'!DL803)</f>
        <v>48.54943999999999</v>
      </c>
      <c r="DN803" s="10">
        <f>IF(DB803="Yes",DM803-((DG803+(W803*Monitors!$B$4))*Monitors!$F$4),'All Data'!DM803)</f>
        <v>48.54943999999999</v>
      </c>
      <c r="DO803" s="8" t="str">
        <f t="shared" si="143"/>
        <v>No</v>
      </c>
      <c r="DP803" s="10">
        <v>2.6323704000000001</v>
      </c>
      <c r="DQ803" s="10">
        <v>16.9776296</v>
      </c>
      <c r="DR803" s="10">
        <v>16.9776296</v>
      </c>
      <c r="DS803" s="9">
        <v>23.36341895714941</v>
      </c>
      <c r="DT803" s="9" t="s">
        <v>23</v>
      </c>
      <c r="DU803" s="14">
        <v>0</v>
      </c>
    </row>
    <row r="804" spans="1:125" ht="18" customHeight="1">
      <c r="A804" s="29">
        <v>803</v>
      </c>
      <c r="B804" s="29">
        <v>47</v>
      </c>
      <c r="C804" s="29">
        <v>79</v>
      </c>
      <c r="D804" s="21">
        <v>41273</v>
      </c>
      <c r="E804" s="21">
        <v>41351</v>
      </c>
      <c r="F804" s="21">
        <v>41360</v>
      </c>
      <c r="G804" s="20" t="s">
        <v>4</v>
      </c>
      <c r="H804" s="20" t="s">
        <v>26</v>
      </c>
      <c r="I804" s="22">
        <v>6</v>
      </c>
      <c r="J804" s="20" t="s">
        <v>5</v>
      </c>
      <c r="K804" s="20" t="s">
        <v>26</v>
      </c>
      <c r="L804" s="20" t="s">
        <v>27</v>
      </c>
      <c r="M804" s="23" t="s">
        <v>27</v>
      </c>
      <c r="N804" s="23" t="s">
        <v>7</v>
      </c>
      <c r="O804" s="23" t="s">
        <v>26</v>
      </c>
      <c r="P804" s="24">
        <v>10.5</v>
      </c>
      <c r="Q804" s="24">
        <v>18.7</v>
      </c>
      <c r="R804" s="24">
        <v>21.5</v>
      </c>
      <c r="S804" s="24">
        <v>197.52</v>
      </c>
      <c r="T804" s="24">
        <v>1.78</v>
      </c>
      <c r="U804" s="24">
        <v>1080</v>
      </c>
      <c r="V804" s="24">
        <v>1920</v>
      </c>
      <c r="W804" s="24">
        <v>2.0739999999999998</v>
      </c>
      <c r="X804" s="23" t="s">
        <v>47</v>
      </c>
      <c r="Y804" s="23" t="s">
        <v>47</v>
      </c>
      <c r="Z804" s="24">
        <v>10498</v>
      </c>
      <c r="AA804" s="24">
        <v>60</v>
      </c>
      <c r="AB804" s="24">
        <v>170</v>
      </c>
      <c r="AC804" s="24">
        <v>160</v>
      </c>
      <c r="AD804" s="23" t="s">
        <v>28</v>
      </c>
      <c r="AE804" s="23" t="s">
        <v>23</v>
      </c>
      <c r="AF804" s="23" t="s">
        <v>11</v>
      </c>
      <c r="AG804" s="23" t="s">
        <v>26</v>
      </c>
      <c r="AH804" s="23" t="s">
        <v>26</v>
      </c>
      <c r="AI804" s="23" t="s">
        <v>12</v>
      </c>
      <c r="AJ804" s="23" t="s">
        <v>23</v>
      </c>
      <c r="AK804" s="23" t="s">
        <v>23</v>
      </c>
      <c r="AL804" s="23" t="s">
        <v>129</v>
      </c>
      <c r="AM804" s="23" t="s">
        <v>783</v>
      </c>
      <c r="AN804" s="23" t="s">
        <v>14</v>
      </c>
      <c r="AO804" s="23" t="s">
        <v>26</v>
      </c>
      <c r="AP804" s="23" t="s">
        <v>36</v>
      </c>
      <c r="AQ804" s="23" t="s">
        <v>26</v>
      </c>
      <c r="AR804" s="23"/>
      <c r="AS804" s="23" t="s">
        <v>129</v>
      </c>
      <c r="AT804" s="23" t="s">
        <v>783</v>
      </c>
      <c r="AU804" s="23" t="s">
        <v>14</v>
      </c>
      <c r="AV804" s="25" t="s">
        <v>26</v>
      </c>
      <c r="AW804" s="25" t="s">
        <v>26</v>
      </c>
      <c r="AX804" s="26">
        <v>21.5</v>
      </c>
      <c r="AY804" s="26">
        <v>197.52</v>
      </c>
      <c r="AZ804" s="25" t="s">
        <v>14</v>
      </c>
      <c r="BA804" s="25" t="s">
        <v>14</v>
      </c>
      <c r="BB804" s="23" t="s">
        <v>26</v>
      </c>
      <c r="BC804" s="23" t="s">
        <v>15</v>
      </c>
      <c r="BD804" s="23" t="s">
        <v>26</v>
      </c>
      <c r="BE804" s="23" t="s">
        <v>11</v>
      </c>
      <c r="BF804" s="23" t="s">
        <v>452</v>
      </c>
      <c r="BG804" s="23" t="s">
        <v>11</v>
      </c>
      <c r="BH804" s="23" t="s">
        <v>17</v>
      </c>
      <c r="BI804" s="23" t="s">
        <v>26</v>
      </c>
      <c r="BJ804" s="23"/>
      <c r="BK804" s="23" t="s">
        <v>11</v>
      </c>
      <c r="BL804" s="23" t="s">
        <v>11</v>
      </c>
      <c r="BM804" s="23" t="s">
        <v>11</v>
      </c>
      <c r="BN804" s="23"/>
      <c r="BO804" s="24">
        <v>1.3</v>
      </c>
      <c r="BP804" s="24">
        <v>250</v>
      </c>
      <c r="BQ804" s="24">
        <v>250</v>
      </c>
      <c r="BR804" s="24">
        <v>220</v>
      </c>
      <c r="BS804" s="24">
        <v>200</v>
      </c>
      <c r="BT804" s="23"/>
      <c r="BU804" s="23"/>
      <c r="BV804" s="24">
        <v>19.62</v>
      </c>
      <c r="BW804" s="24">
        <v>0.44</v>
      </c>
      <c r="BX804" s="23"/>
      <c r="BY804" s="24">
        <v>0.34</v>
      </c>
      <c r="BZ804" s="27">
        <v>0.44</v>
      </c>
      <c r="CA804" s="27">
        <v>0.34</v>
      </c>
      <c r="CB804" s="25"/>
      <c r="CC804" s="25"/>
      <c r="CD804" s="28">
        <v>19.579999999999998</v>
      </c>
      <c r="CE804" s="28">
        <v>0.39</v>
      </c>
      <c r="CF804" s="25"/>
      <c r="CG804" s="28">
        <v>0.34</v>
      </c>
      <c r="CH804" s="28">
        <v>21.1</v>
      </c>
      <c r="CI804" s="28">
        <v>0.5</v>
      </c>
      <c r="CJ804" s="28">
        <v>0.5</v>
      </c>
      <c r="CK804" s="28">
        <v>0</v>
      </c>
      <c r="CL804" s="28">
        <v>0</v>
      </c>
      <c r="CM804" s="28">
        <v>0.4</v>
      </c>
      <c r="CN804" s="25"/>
      <c r="CO804" s="28">
        <v>0</v>
      </c>
      <c r="CP804" s="30" t="s">
        <v>5</v>
      </c>
      <c r="CQ804" s="8">
        <f t="shared" si="133"/>
        <v>10500.202511138112</v>
      </c>
      <c r="CR804" s="8">
        <f t="shared" si="134"/>
        <v>22</v>
      </c>
      <c r="CS804" s="8">
        <f t="shared" si="135"/>
        <v>2.5</v>
      </c>
      <c r="CT804" s="8">
        <f t="shared" si="136"/>
        <v>30</v>
      </c>
      <c r="CU804" s="8">
        <f t="shared" si="137"/>
        <v>200</v>
      </c>
      <c r="CV804" s="10">
        <f t="shared" si="138"/>
        <v>49380</v>
      </c>
      <c r="CW804" s="10">
        <f t="shared" si="141"/>
        <v>49.38</v>
      </c>
      <c r="CX804" s="8" t="str">
        <f t="shared" si="139"/>
        <v>No</v>
      </c>
      <c r="CY804" s="30" t="s">
        <v>11</v>
      </c>
      <c r="CZ804" s="30" t="s">
        <v>11</v>
      </c>
      <c r="DA804" s="31" t="s">
        <v>11</v>
      </c>
      <c r="DB804" s="31" t="s">
        <v>11</v>
      </c>
      <c r="DC804" s="8" t="str">
        <f t="shared" si="140"/>
        <v>No</v>
      </c>
      <c r="DD804" s="8" t="s">
        <v>11</v>
      </c>
      <c r="DE804" s="30" t="s">
        <v>11</v>
      </c>
      <c r="DF804" s="10">
        <f t="shared" si="142"/>
        <v>62.660280000000007</v>
      </c>
      <c r="DG804" s="9">
        <f>IF(S804&lt;Monitors!$H$4,(S804*Monitors!$I$4)+Monitors!$J$4,IF(S804&lt;Monitors!$H$5,(S804*Monitors!$I$5)+Monitors!$J$5,IF(S804&lt;Monitors!$H$6,(S804*Monitors!$I$6)+Monitors!$J$6,IF(S804&lt;Monitors!$H$7,(Monitors!$I$7*S804)+Monitors!$J$7,IF(S804&lt;Monitors!$H$8,(S804*Monitors!$I$8)+Monitors!$J$8,IF(S804&lt;Monitors!$H$9,(S804*Monitors!$I$9)+Monitors!$J$9,IF(S804&lt;Monitors!$H$10,(S804*Monitors!$I$10)+Monitors!$J$10,IF(S804&lt;Monitors!$H$11,(S804*Monitors!$I$11)+Monitors!$J$11,Monitors!$J$12))))))))</f>
        <v>37.875999999999998</v>
      </c>
      <c r="DH804" s="10">
        <f>$DF804-(Monitors!$B$4*'All Data'!$W804)</f>
        <v>49.946660000000008</v>
      </c>
      <c r="DI804" s="10">
        <f>IF($CX804="Yes",DH804-(Monitors!$E$4*(DG804+(Monitors!$B$4*'All Data'!$W804))),'All Data'!DH804)</f>
        <v>49.946660000000008</v>
      </c>
      <c r="DJ804" s="10">
        <f>IF(DD804="Yes",'All Data'!DI804-(DG804*Monitors!$C$4),'All Data'!DI804)</f>
        <v>49.946660000000008</v>
      </c>
      <c r="DK804" s="10">
        <f>IF($DE804="Yes",DJ804-(DG804*Monitors!$D$4),'All Data'!DJ804)</f>
        <v>49.946660000000008</v>
      </c>
      <c r="DL804" s="10">
        <f>IF($CZ804="Yes",DK804-Monitors!$C$7,'All Data'!DK804)</f>
        <v>49.946660000000008</v>
      </c>
      <c r="DM804" s="10">
        <f>IF($DA804="Yes",DL804-Monitors!$D$7,'All Data'!DL804)</f>
        <v>49.946660000000008</v>
      </c>
      <c r="DN804" s="10">
        <f>IF(DB804="Yes",DM804-((DG804+(W804*Monitors!$B$4))*Monitors!$F$4),'All Data'!DM804)</f>
        <v>49.946660000000008</v>
      </c>
      <c r="DO804" s="8" t="str">
        <f t="shared" si="143"/>
        <v>No</v>
      </c>
      <c r="DP804" s="10">
        <v>1.9752000000000001</v>
      </c>
      <c r="DQ804" s="10">
        <v>17.6448</v>
      </c>
      <c r="DR804" s="10">
        <v>17.6448</v>
      </c>
      <c r="DS804" s="9">
        <v>18.804145421971299</v>
      </c>
      <c r="DT804" s="9" t="s">
        <v>23</v>
      </c>
      <c r="DU804" s="14">
        <v>0</v>
      </c>
    </row>
    <row r="805" spans="1:125" ht="18" customHeight="1">
      <c r="A805" s="29">
        <v>804</v>
      </c>
      <c r="B805" s="29">
        <v>52</v>
      </c>
      <c r="C805" s="29">
        <v>1317</v>
      </c>
      <c r="D805" s="21">
        <v>41000</v>
      </c>
      <c r="E805" s="21">
        <v>41400</v>
      </c>
      <c r="F805" s="21">
        <v>41424</v>
      </c>
      <c r="G805" s="20" t="s">
        <v>4</v>
      </c>
      <c r="H805" s="20"/>
      <c r="I805" s="22">
        <v>6</v>
      </c>
      <c r="J805" s="20" t="s">
        <v>5</v>
      </c>
      <c r="K805" s="20"/>
      <c r="L805" s="20" t="s">
        <v>6</v>
      </c>
      <c r="M805" s="23"/>
      <c r="N805" s="23" t="s">
        <v>7</v>
      </c>
      <c r="O805" s="23"/>
      <c r="P805" s="24">
        <v>10.5</v>
      </c>
      <c r="Q805" s="24">
        <v>18.8</v>
      </c>
      <c r="R805" s="24">
        <v>21.5</v>
      </c>
      <c r="S805" s="24">
        <v>198.2</v>
      </c>
      <c r="T805" s="24">
        <v>1.78</v>
      </c>
      <c r="U805" s="24">
        <v>1080</v>
      </c>
      <c r="V805" s="24">
        <v>1920</v>
      </c>
      <c r="W805" s="24">
        <v>2.0739999999999998</v>
      </c>
      <c r="X805" s="23" t="s">
        <v>47</v>
      </c>
      <c r="Y805" s="23" t="s">
        <v>47</v>
      </c>
      <c r="Z805" s="24">
        <v>10462</v>
      </c>
      <c r="AA805" s="24">
        <v>60</v>
      </c>
      <c r="AB805" s="24">
        <v>170</v>
      </c>
      <c r="AC805" s="24">
        <v>160</v>
      </c>
      <c r="AD805" s="23" t="s">
        <v>50</v>
      </c>
      <c r="AE805" s="23" t="s">
        <v>11</v>
      </c>
      <c r="AF805" s="23" t="s">
        <v>11</v>
      </c>
      <c r="AG805" s="23"/>
      <c r="AH805" s="23"/>
      <c r="AI805" s="23" t="s">
        <v>12</v>
      </c>
      <c r="AJ805" s="23" t="s">
        <v>11</v>
      </c>
      <c r="AK805" s="23" t="s">
        <v>23</v>
      </c>
      <c r="AL805" s="23" t="s">
        <v>13</v>
      </c>
      <c r="AM805" s="23"/>
      <c r="AN805" s="23" t="s">
        <v>14</v>
      </c>
      <c r="AO805" s="23"/>
      <c r="AP805" s="23" t="s">
        <v>36</v>
      </c>
      <c r="AQ805" s="23"/>
      <c r="AR805" s="23"/>
      <c r="AS805" s="23" t="s">
        <v>13</v>
      </c>
      <c r="AT805" s="23"/>
      <c r="AU805" s="23" t="s">
        <v>14</v>
      </c>
      <c r="AV805" s="25"/>
      <c r="AW805" s="25"/>
      <c r="AX805" s="26">
        <v>21.5</v>
      </c>
      <c r="AY805" s="26">
        <v>198.2</v>
      </c>
      <c r="AZ805" s="25" t="s">
        <v>14</v>
      </c>
      <c r="BA805" s="25" t="s">
        <v>14</v>
      </c>
      <c r="BB805" s="23"/>
      <c r="BC805" s="23" t="s">
        <v>15</v>
      </c>
      <c r="BD805" s="23"/>
      <c r="BE805" s="23" t="s">
        <v>11</v>
      </c>
      <c r="BF805" s="23" t="s">
        <v>113</v>
      </c>
      <c r="BG805" s="23" t="s">
        <v>11</v>
      </c>
      <c r="BH805" s="23" t="s">
        <v>17</v>
      </c>
      <c r="BI805" s="23"/>
      <c r="BJ805" s="23"/>
      <c r="BK805" s="23" t="s">
        <v>11</v>
      </c>
      <c r="BL805" s="23" t="s">
        <v>11</v>
      </c>
      <c r="BM805" s="23"/>
      <c r="BN805" s="23"/>
      <c r="BO805" s="24">
        <v>11.4</v>
      </c>
      <c r="BP805" s="24">
        <v>162.5</v>
      </c>
      <c r="BQ805" s="24">
        <v>162.5</v>
      </c>
      <c r="BR805" s="24">
        <v>156.19999999999999</v>
      </c>
      <c r="BS805" s="24">
        <v>162.5</v>
      </c>
      <c r="BT805" s="23"/>
      <c r="BU805" s="23"/>
      <c r="BV805" s="24">
        <v>19.63</v>
      </c>
      <c r="BW805" s="24">
        <v>0.27</v>
      </c>
      <c r="BX805" s="23"/>
      <c r="BY805" s="24">
        <v>0.19</v>
      </c>
      <c r="BZ805" s="27">
        <v>0.27</v>
      </c>
      <c r="CA805" s="27">
        <v>0.19</v>
      </c>
      <c r="CB805" s="25"/>
      <c r="CC805" s="25"/>
      <c r="CD805" s="28">
        <v>19.899999999999999</v>
      </c>
      <c r="CE805" s="28">
        <v>0.34</v>
      </c>
      <c r="CF805" s="25"/>
      <c r="CG805" s="28">
        <v>0.24</v>
      </c>
      <c r="CH805" s="28">
        <v>21.1</v>
      </c>
      <c r="CI805" s="28">
        <v>0.5</v>
      </c>
      <c r="CJ805" s="28">
        <v>0.5</v>
      </c>
      <c r="CK805" s="25"/>
      <c r="CL805" s="25"/>
      <c r="CM805" s="28">
        <v>0.54</v>
      </c>
      <c r="CN805" s="25"/>
      <c r="CO805" s="28">
        <v>0</v>
      </c>
      <c r="CP805" s="30" t="s">
        <v>5</v>
      </c>
      <c r="CQ805" s="8">
        <f t="shared" si="133"/>
        <v>10464.17759838547</v>
      </c>
      <c r="CR805" s="8">
        <f t="shared" si="134"/>
        <v>22</v>
      </c>
      <c r="CS805" s="8">
        <f t="shared" si="135"/>
        <v>2.5</v>
      </c>
      <c r="CT805" s="8">
        <f t="shared" si="136"/>
        <v>30</v>
      </c>
      <c r="CU805" s="8">
        <f t="shared" si="137"/>
        <v>100</v>
      </c>
      <c r="CV805" s="10">
        <f t="shared" si="138"/>
        <v>32207.499999999996</v>
      </c>
      <c r="CW805" s="10">
        <f t="shared" si="141"/>
        <v>32.207499999999996</v>
      </c>
      <c r="CX805" s="8" t="str">
        <f t="shared" si="139"/>
        <v>No</v>
      </c>
      <c r="CY805" s="30" t="s">
        <v>11</v>
      </c>
      <c r="CZ805" s="30" t="s">
        <v>11</v>
      </c>
      <c r="DA805" s="31" t="s">
        <v>11</v>
      </c>
      <c r="DB805" s="31" t="s">
        <v>11</v>
      </c>
      <c r="DC805" s="8" t="str">
        <f t="shared" si="140"/>
        <v>No</v>
      </c>
      <c r="DD805" s="8" t="s">
        <v>11</v>
      </c>
      <c r="DE805" s="30" t="s">
        <v>11</v>
      </c>
      <c r="DF805" s="10">
        <f t="shared" si="142"/>
        <v>61.722959999999993</v>
      </c>
      <c r="DG805" s="9">
        <f>IF(S805&lt;Monitors!$H$4,(S805*Monitors!$I$4)+Monitors!$J$4,IF(S805&lt;Monitors!$H$5,(S805*Monitors!$I$5)+Monitors!$J$5,IF(S805&lt;Monitors!$H$6,(S805*Monitors!$I$6)+Monitors!$J$6,IF(S805&lt;Monitors!$H$7,(Monitors!$I$7*S805)+Monitors!$J$7,IF(S805&lt;Monitors!$H$8,(S805*Monitors!$I$8)+Monitors!$J$8,IF(S805&lt;Monitors!$H$9,(S805*Monitors!$I$9)+Monitors!$J$9,IF(S805&lt;Monitors!$H$10,(S805*Monitors!$I$10)+Monitors!$J$10,IF(S805&lt;Monitors!$H$11,(S805*Monitors!$I$11)+Monitors!$J$11,Monitors!$J$12))))))))</f>
        <v>37.909999999999997</v>
      </c>
      <c r="DH805" s="10">
        <f>$DF805-(Monitors!$B$4*'All Data'!$W805)</f>
        <v>49.009339999999995</v>
      </c>
      <c r="DI805" s="10">
        <f>IF($CX805="Yes",DH805-(Monitors!$E$4*(DG805+(Monitors!$B$4*'All Data'!$W805))),'All Data'!DH805)</f>
        <v>49.009339999999995</v>
      </c>
      <c r="DJ805" s="10">
        <f>IF(DD805="Yes",'All Data'!DI805-(DG805*Monitors!$C$4),'All Data'!DI805)</f>
        <v>49.009339999999995</v>
      </c>
      <c r="DK805" s="10">
        <f>IF($DE805="Yes",DJ805-(DG805*Monitors!$D$4),'All Data'!DJ805)</f>
        <v>49.009339999999995</v>
      </c>
      <c r="DL805" s="10">
        <f>IF($CZ805="Yes",DK805-Monitors!$C$7,'All Data'!DK805)</f>
        <v>49.009339999999995</v>
      </c>
      <c r="DM805" s="10">
        <f>IF($DA805="Yes",DL805-Monitors!$D$7,'All Data'!DL805)</f>
        <v>49.009339999999995</v>
      </c>
      <c r="DN805" s="10">
        <f>IF(DB805="Yes",DM805-((DG805+(W805*Monitors!$B$4))*Monitors!$F$4),'All Data'!DM805)</f>
        <v>49.009339999999995</v>
      </c>
      <c r="DO805" s="8" t="str">
        <f t="shared" si="143"/>
        <v>No</v>
      </c>
      <c r="DP805" s="10">
        <v>1.2883</v>
      </c>
      <c r="DQ805" s="10">
        <v>18.341699999999999</v>
      </c>
      <c r="DR805" s="10">
        <v>18.341699999999999</v>
      </c>
      <c r="DS805" s="9">
        <v>18.868128202471979</v>
      </c>
      <c r="DT805" s="9" t="s">
        <v>23</v>
      </c>
      <c r="DU805" s="14">
        <v>0</v>
      </c>
    </row>
    <row r="806" spans="1:125" ht="18" customHeight="1">
      <c r="A806" s="29">
        <v>805</v>
      </c>
      <c r="B806" s="29">
        <v>52</v>
      </c>
      <c r="C806" s="29">
        <v>1317</v>
      </c>
      <c r="D806" s="21">
        <v>41000</v>
      </c>
      <c r="E806" s="21">
        <v>41400</v>
      </c>
      <c r="F806" s="21">
        <v>41424</v>
      </c>
      <c r="G806" s="20" t="s">
        <v>4</v>
      </c>
      <c r="H806" s="20"/>
      <c r="I806" s="22">
        <v>6</v>
      </c>
      <c r="J806" s="20" t="s">
        <v>5</v>
      </c>
      <c r="K806" s="20"/>
      <c r="L806" s="20" t="s">
        <v>6</v>
      </c>
      <c r="M806" s="23"/>
      <c r="N806" s="23" t="s">
        <v>7</v>
      </c>
      <c r="O806" s="23"/>
      <c r="P806" s="24">
        <v>10.5</v>
      </c>
      <c r="Q806" s="24">
        <v>18.8</v>
      </c>
      <c r="R806" s="24">
        <v>21.5</v>
      </c>
      <c r="S806" s="24">
        <v>198.2</v>
      </c>
      <c r="T806" s="24">
        <v>1.78</v>
      </c>
      <c r="U806" s="24">
        <v>1080</v>
      </c>
      <c r="V806" s="24">
        <v>1920</v>
      </c>
      <c r="W806" s="24">
        <v>2.0739999999999998</v>
      </c>
      <c r="X806" s="23" t="s">
        <v>47</v>
      </c>
      <c r="Y806" s="23" t="s">
        <v>47</v>
      </c>
      <c r="Z806" s="24">
        <v>10462</v>
      </c>
      <c r="AA806" s="24">
        <v>60</v>
      </c>
      <c r="AB806" s="24">
        <v>170</v>
      </c>
      <c r="AC806" s="24">
        <v>160</v>
      </c>
      <c r="AD806" s="23" t="s">
        <v>50</v>
      </c>
      <c r="AE806" s="23" t="s">
        <v>11</v>
      </c>
      <c r="AF806" s="23" t="s">
        <v>11</v>
      </c>
      <c r="AG806" s="23"/>
      <c r="AH806" s="23"/>
      <c r="AI806" s="23" t="s">
        <v>12</v>
      </c>
      <c r="AJ806" s="23" t="s">
        <v>11</v>
      </c>
      <c r="AK806" s="23" t="s">
        <v>23</v>
      </c>
      <c r="AL806" s="23" t="s">
        <v>13</v>
      </c>
      <c r="AM806" s="23"/>
      <c r="AN806" s="23" t="s">
        <v>14</v>
      </c>
      <c r="AO806" s="23"/>
      <c r="AP806" s="23" t="s">
        <v>36</v>
      </c>
      <c r="AQ806" s="23"/>
      <c r="AR806" s="23"/>
      <c r="AS806" s="23" t="s">
        <v>13</v>
      </c>
      <c r="AT806" s="23"/>
      <c r="AU806" s="23" t="s">
        <v>14</v>
      </c>
      <c r="AV806" s="25"/>
      <c r="AW806" s="25"/>
      <c r="AX806" s="26">
        <v>21.5</v>
      </c>
      <c r="AY806" s="26">
        <v>198.2</v>
      </c>
      <c r="AZ806" s="25" t="s">
        <v>14</v>
      </c>
      <c r="BA806" s="25" t="s">
        <v>14</v>
      </c>
      <c r="BB806" s="23"/>
      <c r="BC806" s="23" t="s">
        <v>15</v>
      </c>
      <c r="BD806" s="23"/>
      <c r="BE806" s="23" t="s">
        <v>11</v>
      </c>
      <c r="BF806" s="23" t="s">
        <v>113</v>
      </c>
      <c r="BG806" s="23" t="s">
        <v>11</v>
      </c>
      <c r="BH806" s="23" t="s">
        <v>17</v>
      </c>
      <c r="BI806" s="23"/>
      <c r="BJ806" s="23"/>
      <c r="BK806" s="23" t="s">
        <v>11</v>
      </c>
      <c r="BL806" s="23" t="s">
        <v>11</v>
      </c>
      <c r="BM806" s="23"/>
      <c r="BN806" s="23"/>
      <c r="BO806" s="24">
        <v>11.4</v>
      </c>
      <c r="BP806" s="24">
        <v>162.5</v>
      </c>
      <c r="BQ806" s="24">
        <v>162.5</v>
      </c>
      <c r="BR806" s="24">
        <v>156.19999999999999</v>
      </c>
      <c r="BS806" s="24">
        <v>162.5</v>
      </c>
      <c r="BT806" s="23"/>
      <c r="BU806" s="23"/>
      <c r="BV806" s="24">
        <v>19.63</v>
      </c>
      <c r="BW806" s="24">
        <v>0.27</v>
      </c>
      <c r="BX806" s="23"/>
      <c r="BY806" s="24">
        <v>0.19</v>
      </c>
      <c r="BZ806" s="27">
        <v>0.27</v>
      </c>
      <c r="CA806" s="27">
        <v>0.19</v>
      </c>
      <c r="CB806" s="25"/>
      <c r="CC806" s="25"/>
      <c r="CD806" s="28">
        <v>19.899999999999999</v>
      </c>
      <c r="CE806" s="28">
        <v>0.34</v>
      </c>
      <c r="CF806" s="25"/>
      <c r="CG806" s="28">
        <v>0.24</v>
      </c>
      <c r="CH806" s="28">
        <v>21.1</v>
      </c>
      <c r="CI806" s="28">
        <v>0.5</v>
      </c>
      <c r="CJ806" s="28">
        <v>0.5</v>
      </c>
      <c r="CK806" s="25"/>
      <c r="CL806" s="25"/>
      <c r="CM806" s="28">
        <v>0.54</v>
      </c>
      <c r="CN806" s="25"/>
      <c r="CO806" s="28">
        <v>0</v>
      </c>
      <c r="CP806" s="30" t="s">
        <v>5</v>
      </c>
      <c r="CQ806" s="8">
        <f t="shared" si="133"/>
        <v>10464.17759838547</v>
      </c>
      <c r="CR806" s="8">
        <f t="shared" si="134"/>
        <v>22</v>
      </c>
      <c r="CS806" s="8">
        <f t="shared" si="135"/>
        <v>2.5</v>
      </c>
      <c r="CT806" s="8">
        <f t="shared" si="136"/>
        <v>30</v>
      </c>
      <c r="CU806" s="8">
        <f t="shared" si="137"/>
        <v>100</v>
      </c>
      <c r="CV806" s="10">
        <f t="shared" si="138"/>
        <v>32207.499999999996</v>
      </c>
      <c r="CW806" s="10">
        <f t="shared" si="141"/>
        <v>32.207499999999996</v>
      </c>
      <c r="CX806" s="8" t="str">
        <f t="shared" si="139"/>
        <v>No</v>
      </c>
      <c r="CY806" s="30" t="s">
        <v>11</v>
      </c>
      <c r="CZ806" s="30" t="s">
        <v>11</v>
      </c>
      <c r="DA806" s="31" t="s">
        <v>11</v>
      </c>
      <c r="DB806" s="31" t="s">
        <v>11</v>
      </c>
      <c r="DC806" s="8" t="str">
        <f t="shared" si="140"/>
        <v>No</v>
      </c>
      <c r="DD806" s="8" t="s">
        <v>11</v>
      </c>
      <c r="DE806" s="30" t="s">
        <v>11</v>
      </c>
      <c r="DF806" s="10">
        <f t="shared" si="142"/>
        <v>61.722959999999993</v>
      </c>
      <c r="DG806" s="9">
        <f>IF(S806&lt;Monitors!$H$4,(S806*Monitors!$I$4)+Monitors!$J$4,IF(S806&lt;Monitors!$H$5,(S806*Monitors!$I$5)+Monitors!$J$5,IF(S806&lt;Monitors!$H$6,(S806*Monitors!$I$6)+Monitors!$J$6,IF(S806&lt;Monitors!$H$7,(Monitors!$I$7*S806)+Monitors!$J$7,IF(S806&lt;Monitors!$H$8,(S806*Monitors!$I$8)+Monitors!$J$8,IF(S806&lt;Monitors!$H$9,(S806*Monitors!$I$9)+Monitors!$J$9,IF(S806&lt;Monitors!$H$10,(S806*Monitors!$I$10)+Monitors!$J$10,IF(S806&lt;Monitors!$H$11,(S806*Monitors!$I$11)+Monitors!$J$11,Monitors!$J$12))))))))</f>
        <v>37.909999999999997</v>
      </c>
      <c r="DH806" s="10">
        <f>$DF806-(Monitors!$B$4*'All Data'!$W806)</f>
        <v>49.009339999999995</v>
      </c>
      <c r="DI806" s="10">
        <f>IF($CX806="Yes",DH806-(Monitors!$E$4*(DG806+(Monitors!$B$4*'All Data'!$W806))),'All Data'!DH806)</f>
        <v>49.009339999999995</v>
      </c>
      <c r="DJ806" s="10">
        <f>IF(DD806="Yes",'All Data'!DI806-(DG806*Monitors!$C$4),'All Data'!DI806)</f>
        <v>49.009339999999995</v>
      </c>
      <c r="DK806" s="10">
        <f>IF($DE806="Yes",DJ806-(DG806*Monitors!$D$4),'All Data'!DJ806)</f>
        <v>49.009339999999995</v>
      </c>
      <c r="DL806" s="10">
        <f>IF($CZ806="Yes",DK806-Monitors!$C$7,'All Data'!DK806)</f>
        <v>49.009339999999995</v>
      </c>
      <c r="DM806" s="10">
        <f>IF($DA806="Yes",DL806-Monitors!$D$7,'All Data'!DL806)</f>
        <v>49.009339999999995</v>
      </c>
      <c r="DN806" s="10">
        <f>IF(DB806="Yes",DM806-((DG806+(W806*Monitors!$B$4))*Monitors!$F$4),'All Data'!DM806)</f>
        <v>49.009339999999995</v>
      </c>
      <c r="DO806" s="8" t="str">
        <f t="shared" si="143"/>
        <v>No</v>
      </c>
      <c r="DP806" s="10">
        <v>1.2883</v>
      </c>
      <c r="DQ806" s="10">
        <v>18.341699999999999</v>
      </c>
      <c r="DR806" s="10">
        <v>18.341699999999999</v>
      </c>
      <c r="DS806" s="9">
        <v>18.868128202471979</v>
      </c>
      <c r="DT806" s="9" t="s">
        <v>23</v>
      </c>
      <c r="DU806" s="14">
        <v>0</v>
      </c>
    </row>
    <row r="807" spans="1:125" ht="18" customHeight="1">
      <c r="A807" s="29">
        <v>806</v>
      </c>
      <c r="B807" s="29">
        <v>52</v>
      </c>
      <c r="C807" s="29">
        <v>1317</v>
      </c>
      <c r="D807" s="21">
        <v>41000</v>
      </c>
      <c r="E807" s="21">
        <v>41400</v>
      </c>
      <c r="F807" s="21">
        <v>41424</v>
      </c>
      <c r="G807" s="20" t="s">
        <v>4</v>
      </c>
      <c r="H807" s="20"/>
      <c r="I807" s="22">
        <v>6</v>
      </c>
      <c r="J807" s="20" t="s">
        <v>5</v>
      </c>
      <c r="K807" s="20"/>
      <c r="L807" s="20" t="s">
        <v>6</v>
      </c>
      <c r="M807" s="23"/>
      <c r="N807" s="23" t="s">
        <v>7</v>
      </c>
      <c r="O807" s="23"/>
      <c r="P807" s="24">
        <v>10.5</v>
      </c>
      <c r="Q807" s="24">
        <v>18.8</v>
      </c>
      <c r="R807" s="24">
        <v>21.5</v>
      </c>
      <c r="S807" s="24">
        <v>198.2</v>
      </c>
      <c r="T807" s="24">
        <v>1.78</v>
      </c>
      <c r="U807" s="24">
        <v>1080</v>
      </c>
      <c r="V807" s="24">
        <v>1920</v>
      </c>
      <c r="W807" s="24">
        <v>2.0739999999999998</v>
      </c>
      <c r="X807" s="23" t="s">
        <v>47</v>
      </c>
      <c r="Y807" s="23" t="s">
        <v>47</v>
      </c>
      <c r="Z807" s="24">
        <v>10462</v>
      </c>
      <c r="AA807" s="24">
        <v>60</v>
      </c>
      <c r="AB807" s="24">
        <v>170</v>
      </c>
      <c r="AC807" s="24">
        <v>160</v>
      </c>
      <c r="AD807" s="23" t="s">
        <v>50</v>
      </c>
      <c r="AE807" s="23" t="s">
        <v>11</v>
      </c>
      <c r="AF807" s="23" t="s">
        <v>11</v>
      </c>
      <c r="AG807" s="23"/>
      <c r="AH807" s="23"/>
      <c r="AI807" s="23" t="s">
        <v>12</v>
      </c>
      <c r="AJ807" s="23" t="s">
        <v>11</v>
      </c>
      <c r="AK807" s="23" t="s">
        <v>23</v>
      </c>
      <c r="AL807" s="23" t="s">
        <v>13</v>
      </c>
      <c r="AM807" s="23"/>
      <c r="AN807" s="23" t="s">
        <v>14</v>
      </c>
      <c r="AO807" s="23"/>
      <c r="AP807" s="23" t="s">
        <v>36</v>
      </c>
      <c r="AQ807" s="23"/>
      <c r="AR807" s="23"/>
      <c r="AS807" s="23" t="s">
        <v>13</v>
      </c>
      <c r="AT807" s="23"/>
      <c r="AU807" s="23" t="s">
        <v>14</v>
      </c>
      <c r="AV807" s="25"/>
      <c r="AW807" s="25"/>
      <c r="AX807" s="26">
        <v>21.5</v>
      </c>
      <c r="AY807" s="26">
        <v>198.2</v>
      </c>
      <c r="AZ807" s="25" t="s">
        <v>14</v>
      </c>
      <c r="BA807" s="25" t="s">
        <v>14</v>
      </c>
      <c r="BB807" s="23"/>
      <c r="BC807" s="23" t="s">
        <v>15</v>
      </c>
      <c r="BD807" s="23"/>
      <c r="BE807" s="23" t="s">
        <v>11</v>
      </c>
      <c r="BF807" s="23" t="s">
        <v>113</v>
      </c>
      <c r="BG807" s="23" t="s">
        <v>11</v>
      </c>
      <c r="BH807" s="23" t="s">
        <v>17</v>
      </c>
      <c r="BI807" s="23"/>
      <c r="BJ807" s="23"/>
      <c r="BK807" s="23" t="s">
        <v>11</v>
      </c>
      <c r="BL807" s="23" t="s">
        <v>11</v>
      </c>
      <c r="BM807" s="23"/>
      <c r="BN807" s="23"/>
      <c r="BO807" s="24">
        <v>11.4</v>
      </c>
      <c r="BP807" s="24">
        <v>162.5</v>
      </c>
      <c r="BQ807" s="24">
        <v>162.5</v>
      </c>
      <c r="BR807" s="24">
        <v>156.19999999999999</v>
      </c>
      <c r="BS807" s="24">
        <v>162.5</v>
      </c>
      <c r="BT807" s="23"/>
      <c r="BU807" s="23"/>
      <c r="BV807" s="24">
        <v>19.63</v>
      </c>
      <c r="BW807" s="24">
        <v>0.27</v>
      </c>
      <c r="BX807" s="23"/>
      <c r="BY807" s="24">
        <v>0.19</v>
      </c>
      <c r="BZ807" s="27">
        <v>0.27</v>
      </c>
      <c r="CA807" s="27">
        <v>0.19</v>
      </c>
      <c r="CB807" s="25"/>
      <c r="CC807" s="25"/>
      <c r="CD807" s="28">
        <v>19.899999999999999</v>
      </c>
      <c r="CE807" s="28">
        <v>0.34</v>
      </c>
      <c r="CF807" s="25"/>
      <c r="CG807" s="28">
        <v>0.24</v>
      </c>
      <c r="CH807" s="28">
        <v>21.1</v>
      </c>
      <c r="CI807" s="28">
        <v>0.5</v>
      </c>
      <c r="CJ807" s="28">
        <v>0.5</v>
      </c>
      <c r="CK807" s="25"/>
      <c r="CL807" s="25"/>
      <c r="CM807" s="28">
        <v>0.54</v>
      </c>
      <c r="CN807" s="25"/>
      <c r="CO807" s="28">
        <v>0</v>
      </c>
      <c r="CP807" s="30" t="s">
        <v>5</v>
      </c>
      <c r="CQ807" s="8">
        <f t="shared" si="133"/>
        <v>10464.17759838547</v>
      </c>
      <c r="CR807" s="8">
        <f t="shared" si="134"/>
        <v>22</v>
      </c>
      <c r="CS807" s="8">
        <f t="shared" si="135"/>
        <v>2.5</v>
      </c>
      <c r="CT807" s="8">
        <f t="shared" si="136"/>
        <v>30</v>
      </c>
      <c r="CU807" s="8">
        <f t="shared" si="137"/>
        <v>100</v>
      </c>
      <c r="CV807" s="10">
        <f t="shared" si="138"/>
        <v>32207.499999999996</v>
      </c>
      <c r="CW807" s="10">
        <f t="shared" si="141"/>
        <v>32.207499999999996</v>
      </c>
      <c r="CX807" s="8" t="str">
        <f t="shared" si="139"/>
        <v>No</v>
      </c>
      <c r="CY807" s="30" t="s">
        <v>11</v>
      </c>
      <c r="CZ807" s="30" t="s">
        <v>11</v>
      </c>
      <c r="DA807" s="31" t="s">
        <v>11</v>
      </c>
      <c r="DB807" s="31" t="s">
        <v>11</v>
      </c>
      <c r="DC807" s="8" t="str">
        <f t="shared" si="140"/>
        <v>No</v>
      </c>
      <c r="DD807" s="8" t="s">
        <v>11</v>
      </c>
      <c r="DE807" s="30" t="s">
        <v>11</v>
      </c>
      <c r="DF807" s="10">
        <f t="shared" si="142"/>
        <v>61.722959999999993</v>
      </c>
      <c r="DG807" s="9">
        <f>IF(S807&lt;Monitors!$H$4,(S807*Monitors!$I$4)+Monitors!$J$4,IF(S807&lt;Monitors!$H$5,(S807*Monitors!$I$5)+Monitors!$J$5,IF(S807&lt;Monitors!$H$6,(S807*Monitors!$I$6)+Monitors!$J$6,IF(S807&lt;Monitors!$H$7,(Monitors!$I$7*S807)+Monitors!$J$7,IF(S807&lt;Monitors!$H$8,(S807*Monitors!$I$8)+Monitors!$J$8,IF(S807&lt;Monitors!$H$9,(S807*Monitors!$I$9)+Monitors!$J$9,IF(S807&lt;Monitors!$H$10,(S807*Monitors!$I$10)+Monitors!$J$10,IF(S807&lt;Monitors!$H$11,(S807*Monitors!$I$11)+Monitors!$J$11,Monitors!$J$12))))))))</f>
        <v>37.909999999999997</v>
      </c>
      <c r="DH807" s="10">
        <f>$DF807-(Monitors!$B$4*'All Data'!$W807)</f>
        <v>49.009339999999995</v>
      </c>
      <c r="DI807" s="10">
        <f>IF($CX807="Yes",DH807-(Monitors!$E$4*(DG807+(Monitors!$B$4*'All Data'!$W807))),'All Data'!DH807)</f>
        <v>49.009339999999995</v>
      </c>
      <c r="DJ807" s="10">
        <f>IF(DD807="Yes",'All Data'!DI807-(DG807*Monitors!$C$4),'All Data'!DI807)</f>
        <v>49.009339999999995</v>
      </c>
      <c r="DK807" s="10">
        <f>IF($DE807="Yes",DJ807-(DG807*Monitors!$D$4),'All Data'!DJ807)</f>
        <v>49.009339999999995</v>
      </c>
      <c r="DL807" s="10">
        <f>IF($CZ807="Yes",DK807-Monitors!$C$7,'All Data'!DK807)</f>
        <v>49.009339999999995</v>
      </c>
      <c r="DM807" s="10">
        <f>IF($DA807="Yes",DL807-Monitors!$D$7,'All Data'!DL807)</f>
        <v>49.009339999999995</v>
      </c>
      <c r="DN807" s="10">
        <f>IF(DB807="Yes",DM807-((DG807+(W807*Monitors!$B$4))*Monitors!$F$4),'All Data'!DM807)</f>
        <v>49.009339999999995</v>
      </c>
      <c r="DO807" s="8" t="str">
        <f t="shared" si="143"/>
        <v>No</v>
      </c>
      <c r="DP807" s="10">
        <v>1.2883</v>
      </c>
      <c r="DQ807" s="10">
        <v>18.341699999999999</v>
      </c>
      <c r="DR807" s="10">
        <v>18.341699999999999</v>
      </c>
      <c r="DS807" s="9">
        <v>18.868128202471979</v>
      </c>
      <c r="DT807" s="9" t="s">
        <v>23</v>
      </c>
      <c r="DU807" s="14">
        <v>0</v>
      </c>
    </row>
    <row r="808" spans="1:125" ht="18" customHeight="1">
      <c r="A808" s="29">
        <v>807</v>
      </c>
      <c r="B808" s="29">
        <v>25</v>
      </c>
      <c r="C808" s="29">
        <v>1407</v>
      </c>
      <c r="D808" s="21">
        <v>41928</v>
      </c>
      <c r="E808" s="21">
        <v>41886</v>
      </c>
      <c r="F808" s="21">
        <v>41894</v>
      </c>
      <c r="G808" s="20" t="s">
        <v>4</v>
      </c>
      <c r="H808" s="20"/>
      <c r="I808" s="22">
        <v>6</v>
      </c>
      <c r="J808" s="20" t="s">
        <v>5</v>
      </c>
      <c r="K808" s="20"/>
      <c r="L808" s="20" t="s">
        <v>121</v>
      </c>
      <c r="M808" s="23"/>
      <c r="N808" s="23" t="s">
        <v>7</v>
      </c>
      <c r="O808" s="23"/>
      <c r="P808" s="24">
        <v>11.7</v>
      </c>
      <c r="Q808" s="24">
        <v>20.7</v>
      </c>
      <c r="R808" s="24">
        <v>23.8</v>
      </c>
      <c r="S808" s="24">
        <v>242.18</v>
      </c>
      <c r="T808" s="24">
        <v>1.78</v>
      </c>
      <c r="U808" s="24">
        <v>1080</v>
      </c>
      <c r="V808" s="24">
        <v>1920</v>
      </c>
      <c r="W808" s="24">
        <v>2.0739999999999998</v>
      </c>
      <c r="X808" s="23" t="s">
        <v>47</v>
      </c>
      <c r="Y808" s="23" t="s">
        <v>47</v>
      </c>
      <c r="Z808" s="24">
        <v>8562</v>
      </c>
      <c r="AA808" s="24">
        <v>60</v>
      </c>
      <c r="AB808" s="24">
        <v>178</v>
      </c>
      <c r="AC808" s="24">
        <v>178</v>
      </c>
      <c r="AD808" s="23" t="s">
        <v>134</v>
      </c>
      <c r="AE808" s="23" t="s">
        <v>23</v>
      </c>
      <c r="AF808" s="23" t="s">
        <v>11</v>
      </c>
      <c r="AG808" s="23"/>
      <c r="AH808" s="23"/>
      <c r="AI808" s="23" t="s">
        <v>12</v>
      </c>
      <c r="AJ808" s="23" t="s">
        <v>23</v>
      </c>
      <c r="AK808" s="23" t="s">
        <v>11</v>
      </c>
      <c r="AL808" s="23" t="s">
        <v>114</v>
      </c>
      <c r="AM808" s="23"/>
      <c r="AN808" s="23" t="s">
        <v>14</v>
      </c>
      <c r="AO808" s="23"/>
      <c r="AP808" s="23" t="s">
        <v>14</v>
      </c>
      <c r="AQ808" s="23"/>
      <c r="AR808" s="23"/>
      <c r="AS808" s="23" t="s">
        <v>114</v>
      </c>
      <c r="AT808" s="23"/>
      <c r="AU808" s="23" t="s">
        <v>14</v>
      </c>
      <c r="AV808" s="25"/>
      <c r="AW808" s="25"/>
      <c r="AX808" s="26">
        <v>23.8</v>
      </c>
      <c r="AY808" s="26">
        <v>242.18</v>
      </c>
      <c r="AZ808" s="25" t="s">
        <v>14</v>
      </c>
      <c r="BA808" s="25" t="s">
        <v>14</v>
      </c>
      <c r="BB808" s="23"/>
      <c r="BC808" s="23" t="s">
        <v>15</v>
      </c>
      <c r="BD808" s="23"/>
      <c r="BE808" s="23" t="s">
        <v>11</v>
      </c>
      <c r="BF808" s="23" t="s">
        <v>297</v>
      </c>
      <c r="BG808" s="23" t="s">
        <v>11</v>
      </c>
      <c r="BH808" s="23" t="s">
        <v>17</v>
      </c>
      <c r="BI808" s="23"/>
      <c r="BJ808" s="23"/>
      <c r="BK808" s="23" t="s">
        <v>11</v>
      </c>
      <c r="BL808" s="23" t="s">
        <v>11</v>
      </c>
      <c r="BM808" s="23"/>
      <c r="BN808" s="23"/>
      <c r="BO808" s="24">
        <v>7.2</v>
      </c>
      <c r="BP808" s="24">
        <v>250.7</v>
      </c>
      <c r="BQ808" s="24">
        <v>250</v>
      </c>
      <c r="BR808" s="24">
        <v>214.6</v>
      </c>
      <c r="BS808" s="24">
        <v>200.1</v>
      </c>
      <c r="BT808" s="23"/>
      <c r="BU808" s="23"/>
      <c r="BV808" s="24">
        <v>19.63</v>
      </c>
      <c r="BW808" s="24">
        <v>0.2</v>
      </c>
      <c r="BX808" s="23"/>
      <c r="BY808" s="24">
        <v>0.17</v>
      </c>
      <c r="BZ808" s="27">
        <v>0.2</v>
      </c>
      <c r="CA808" s="27">
        <v>0.17</v>
      </c>
      <c r="CB808" s="25"/>
      <c r="CC808" s="25"/>
      <c r="CD808" s="28">
        <v>19.809999999999999</v>
      </c>
      <c r="CE808" s="28">
        <v>0.25</v>
      </c>
      <c r="CF808" s="25"/>
      <c r="CG808" s="28">
        <v>0.22</v>
      </c>
      <c r="CH808" s="28">
        <v>22.97</v>
      </c>
      <c r="CI808" s="28">
        <v>0.5</v>
      </c>
      <c r="CJ808" s="28">
        <v>0.5</v>
      </c>
      <c r="CK808" s="25"/>
      <c r="CL808" s="25"/>
      <c r="CM808" s="28">
        <v>0.44</v>
      </c>
      <c r="CN808" s="25"/>
      <c r="CO808" s="28">
        <v>0</v>
      </c>
      <c r="CP808" s="30" t="s">
        <v>5</v>
      </c>
      <c r="CQ808" s="8">
        <f t="shared" si="133"/>
        <v>8563.8781071929952</v>
      </c>
      <c r="CR808" s="8">
        <f t="shared" si="134"/>
        <v>24</v>
      </c>
      <c r="CS808" s="8">
        <f t="shared" si="135"/>
        <v>2.5</v>
      </c>
      <c r="CT808" s="8">
        <f t="shared" si="136"/>
        <v>30</v>
      </c>
      <c r="CU808" s="8">
        <f t="shared" si="137"/>
        <v>200</v>
      </c>
      <c r="CV808" s="10">
        <f t="shared" si="138"/>
        <v>60714.525999999998</v>
      </c>
      <c r="CW808" s="10">
        <f t="shared" si="141"/>
        <v>60.714525999999999</v>
      </c>
      <c r="CX808" s="8" t="str">
        <f t="shared" si="139"/>
        <v>No</v>
      </c>
      <c r="CY808" s="30" t="s">
        <v>11</v>
      </c>
      <c r="CZ808" s="30" t="s">
        <v>11</v>
      </c>
      <c r="DA808" s="31" t="s">
        <v>11</v>
      </c>
      <c r="DB808" s="31" t="s">
        <v>11</v>
      </c>
      <c r="DC808" s="8" t="str">
        <f t="shared" si="140"/>
        <v>No</v>
      </c>
      <c r="DD808" s="8" t="s">
        <v>11</v>
      </c>
      <c r="DE808" s="30" t="s">
        <v>11</v>
      </c>
      <c r="DF808" s="10">
        <f t="shared" si="142"/>
        <v>61.324379999999991</v>
      </c>
      <c r="DG808" s="9">
        <f>IF(S808&lt;Monitors!$H$4,(S808*Monitors!$I$4)+Monitors!$J$4,IF(S808&lt;Monitors!$H$5,(S808*Monitors!$I$5)+Monitors!$J$5,IF(S808&lt;Monitors!$H$6,(S808*Monitors!$I$6)+Monitors!$J$6,IF(S808&lt;Monitors!$H$7,(Monitors!$I$7*S808)+Monitors!$J$7,IF(S808&lt;Monitors!$H$8,(S808*Monitors!$I$8)+Monitors!$J$8,IF(S808&lt;Monitors!$H$9,(S808*Monitors!$I$9)+Monitors!$J$9,IF(S808&lt;Monitors!$H$10,(S808*Monitors!$I$10)+Monitors!$J$10,IF(S808&lt;Monitors!$H$11,(S808*Monitors!$I$11)+Monitors!$J$11,Monitors!$J$12))))))))</f>
        <v>41.436000000000007</v>
      </c>
      <c r="DH808" s="10">
        <f>$DF808-(Monitors!$B$4*'All Data'!$W808)</f>
        <v>48.610759999999992</v>
      </c>
      <c r="DI808" s="10">
        <f>IF($CX808="Yes",DH808-(Monitors!$E$4*(DG808+(Monitors!$B$4*'All Data'!$W808))),'All Data'!DH808)</f>
        <v>48.610759999999992</v>
      </c>
      <c r="DJ808" s="10">
        <f>IF(DD808="Yes",'All Data'!DI808-(DG808*Monitors!$C$4),'All Data'!DI808)</f>
        <v>48.610759999999992</v>
      </c>
      <c r="DK808" s="10">
        <f>IF($DE808="Yes",DJ808-(DG808*Monitors!$D$4),'All Data'!DJ808)</f>
        <v>48.610759999999992</v>
      </c>
      <c r="DL808" s="10">
        <f>IF($CZ808="Yes",DK808-Monitors!$C$7,'All Data'!DK808)</f>
        <v>48.610759999999992</v>
      </c>
      <c r="DM808" s="10">
        <f>IF($DA808="Yes",DL808-Monitors!$D$7,'All Data'!DL808)</f>
        <v>48.610759999999992</v>
      </c>
      <c r="DN808" s="10">
        <f>IF(DB808="Yes",DM808-((DG808+(W808*Monitors!$B$4))*Monitors!$F$4),'All Data'!DM808)</f>
        <v>48.610759999999992</v>
      </c>
      <c r="DO808" s="8" t="str">
        <f t="shared" si="143"/>
        <v>No</v>
      </c>
      <c r="DP808" s="10">
        <v>2.4285810400000001</v>
      </c>
      <c r="DQ808" s="10">
        <v>17.201418959999998</v>
      </c>
      <c r="DR808" s="10">
        <v>17.201418959999998</v>
      </c>
      <c r="DS808" s="9">
        <v>22.988688191752395</v>
      </c>
      <c r="DT808" s="9" t="s">
        <v>23</v>
      </c>
      <c r="DU808" s="14">
        <v>0</v>
      </c>
    </row>
    <row r="809" spans="1:125" ht="18" customHeight="1">
      <c r="A809" s="29">
        <v>808</v>
      </c>
      <c r="B809" s="29">
        <v>24</v>
      </c>
      <c r="C809" s="29">
        <v>229</v>
      </c>
      <c r="D809" s="21">
        <v>41480</v>
      </c>
      <c r="E809" s="21">
        <v>41781</v>
      </c>
      <c r="F809" s="21">
        <v>41785</v>
      </c>
      <c r="G809" s="20" t="s">
        <v>4</v>
      </c>
      <c r="H809" s="20" t="s">
        <v>26</v>
      </c>
      <c r="I809" s="22">
        <v>6</v>
      </c>
      <c r="J809" s="20" t="s">
        <v>5</v>
      </c>
      <c r="K809" s="20" t="s">
        <v>26</v>
      </c>
      <c r="L809" s="20" t="s">
        <v>27</v>
      </c>
      <c r="M809" s="23" t="s">
        <v>27</v>
      </c>
      <c r="N809" s="23" t="s">
        <v>7</v>
      </c>
      <c r="O809" s="23" t="s">
        <v>26</v>
      </c>
      <c r="P809" s="24">
        <v>11.7</v>
      </c>
      <c r="Q809" s="24">
        <v>20.7</v>
      </c>
      <c r="R809" s="24">
        <v>23.8</v>
      </c>
      <c r="S809" s="24">
        <v>242.18</v>
      </c>
      <c r="T809" s="24">
        <v>1.78</v>
      </c>
      <c r="U809" s="24">
        <v>1080</v>
      </c>
      <c r="V809" s="24">
        <v>1920</v>
      </c>
      <c r="W809" s="24">
        <v>2.0739999999999998</v>
      </c>
      <c r="X809" s="23" t="s">
        <v>47</v>
      </c>
      <c r="Y809" s="23" t="s">
        <v>47</v>
      </c>
      <c r="Z809" s="24">
        <v>8562</v>
      </c>
      <c r="AA809" s="24">
        <v>60</v>
      </c>
      <c r="AB809" s="24">
        <v>178</v>
      </c>
      <c r="AC809" s="24">
        <v>178</v>
      </c>
      <c r="AD809" s="23" t="s">
        <v>73</v>
      </c>
      <c r="AE809" s="23" t="s">
        <v>23</v>
      </c>
      <c r="AF809" s="23" t="s">
        <v>11</v>
      </c>
      <c r="AG809" s="23" t="s">
        <v>26</v>
      </c>
      <c r="AH809" s="23" t="s">
        <v>26</v>
      </c>
      <c r="AI809" s="23" t="s">
        <v>12</v>
      </c>
      <c r="AJ809" s="23" t="s">
        <v>23</v>
      </c>
      <c r="AK809" s="23" t="s">
        <v>23</v>
      </c>
      <c r="AL809" s="23" t="s">
        <v>129</v>
      </c>
      <c r="AM809" s="23" t="s">
        <v>26</v>
      </c>
      <c r="AN809" s="23" t="s">
        <v>14</v>
      </c>
      <c r="AO809" s="23" t="s">
        <v>26</v>
      </c>
      <c r="AP809" s="23" t="s">
        <v>36</v>
      </c>
      <c r="AQ809" s="23" t="s">
        <v>26</v>
      </c>
      <c r="AR809" s="23"/>
      <c r="AS809" s="23" t="s">
        <v>129</v>
      </c>
      <c r="AT809" s="23" t="s">
        <v>26</v>
      </c>
      <c r="AU809" s="23" t="s">
        <v>14</v>
      </c>
      <c r="AV809" s="25" t="s">
        <v>26</v>
      </c>
      <c r="AW809" s="25" t="s">
        <v>26</v>
      </c>
      <c r="AX809" s="26">
        <v>23.8</v>
      </c>
      <c r="AY809" s="26">
        <v>242.18</v>
      </c>
      <c r="AZ809" s="25" t="s">
        <v>14</v>
      </c>
      <c r="BA809" s="25" t="s">
        <v>14</v>
      </c>
      <c r="BB809" s="23" t="s">
        <v>26</v>
      </c>
      <c r="BC809" s="23" t="s">
        <v>15</v>
      </c>
      <c r="BD809" s="23" t="s">
        <v>26</v>
      </c>
      <c r="BE809" s="23" t="s">
        <v>11</v>
      </c>
      <c r="BF809" s="23" t="s">
        <v>803</v>
      </c>
      <c r="BG809" s="23" t="s">
        <v>11</v>
      </c>
      <c r="BH809" s="23" t="s">
        <v>17</v>
      </c>
      <c r="BI809" s="23" t="s">
        <v>26</v>
      </c>
      <c r="BJ809" s="23"/>
      <c r="BK809" s="23" t="s">
        <v>11</v>
      </c>
      <c r="BL809" s="23" t="s">
        <v>11</v>
      </c>
      <c r="BM809" s="23" t="s">
        <v>11</v>
      </c>
      <c r="BN809" s="23"/>
      <c r="BO809" s="24">
        <v>11.2</v>
      </c>
      <c r="BP809" s="24">
        <v>298</v>
      </c>
      <c r="BQ809" s="24">
        <v>250</v>
      </c>
      <c r="BR809" s="24">
        <v>189</v>
      </c>
      <c r="BS809" s="24">
        <v>200</v>
      </c>
      <c r="BT809" s="23"/>
      <c r="BU809" s="23"/>
      <c r="BV809" s="24">
        <v>19.68</v>
      </c>
      <c r="BW809" s="24">
        <v>0.44</v>
      </c>
      <c r="BX809" s="23"/>
      <c r="BY809" s="24">
        <v>0.25</v>
      </c>
      <c r="BZ809" s="27">
        <v>0.44</v>
      </c>
      <c r="CA809" s="27">
        <v>0.25</v>
      </c>
      <c r="CB809" s="25"/>
      <c r="CC809" s="25"/>
      <c r="CD809" s="28">
        <v>19.7</v>
      </c>
      <c r="CE809" s="28">
        <v>0.41</v>
      </c>
      <c r="CF809" s="25"/>
      <c r="CG809" s="28">
        <v>0.25</v>
      </c>
      <c r="CH809" s="28">
        <v>22.97</v>
      </c>
      <c r="CI809" s="28">
        <v>0.5</v>
      </c>
      <c r="CJ809" s="28">
        <v>0.5</v>
      </c>
      <c r="CK809" s="28">
        <v>0</v>
      </c>
      <c r="CL809" s="28">
        <v>0</v>
      </c>
      <c r="CM809" s="28">
        <v>0.5</v>
      </c>
      <c r="CN809" s="25"/>
      <c r="CO809" s="28">
        <v>0</v>
      </c>
      <c r="CP809" s="30" t="s">
        <v>5</v>
      </c>
      <c r="CQ809" s="8">
        <f t="shared" si="133"/>
        <v>8563.8781071929952</v>
      </c>
      <c r="CR809" s="8">
        <f t="shared" si="134"/>
        <v>24</v>
      </c>
      <c r="CS809" s="8">
        <f t="shared" si="135"/>
        <v>2.5</v>
      </c>
      <c r="CT809" s="8">
        <f t="shared" si="136"/>
        <v>30</v>
      </c>
      <c r="CU809" s="8">
        <f t="shared" si="137"/>
        <v>200</v>
      </c>
      <c r="CV809" s="10">
        <f t="shared" si="138"/>
        <v>72169.64</v>
      </c>
      <c r="CW809" s="10">
        <f t="shared" si="141"/>
        <v>72.169640000000001</v>
      </c>
      <c r="CX809" s="8" t="str">
        <f t="shared" si="139"/>
        <v>No</v>
      </c>
      <c r="CY809" s="30" t="s">
        <v>11</v>
      </c>
      <c r="CZ809" s="30" t="s">
        <v>11</v>
      </c>
      <c r="DA809" s="31" t="s">
        <v>11</v>
      </c>
      <c r="DB809" s="31" t="s">
        <v>11</v>
      </c>
      <c r="DC809" s="8" t="str">
        <f t="shared" si="140"/>
        <v>No</v>
      </c>
      <c r="DD809" s="8" t="s">
        <v>11</v>
      </c>
      <c r="DE809" s="30" t="s">
        <v>11</v>
      </c>
      <c r="DF809" s="10">
        <f t="shared" si="142"/>
        <v>62.844239999999999</v>
      </c>
      <c r="DG809" s="9">
        <f>IF(S809&lt;Monitors!$H$4,(S809*Monitors!$I$4)+Monitors!$J$4,IF(S809&lt;Monitors!$H$5,(S809*Monitors!$I$5)+Monitors!$J$5,IF(S809&lt;Monitors!$H$6,(S809*Monitors!$I$6)+Monitors!$J$6,IF(S809&lt;Monitors!$H$7,(Monitors!$I$7*S809)+Monitors!$J$7,IF(S809&lt;Monitors!$H$8,(S809*Monitors!$I$8)+Monitors!$J$8,IF(S809&lt;Monitors!$H$9,(S809*Monitors!$I$9)+Monitors!$J$9,IF(S809&lt;Monitors!$H$10,(S809*Monitors!$I$10)+Monitors!$J$10,IF(S809&lt;Monitors!$H$11,(S809*Monitors!$I$11)+Monitors!$J$11,Monitors!$J$12))))))))</f>
        <v>41.436000000000007</v>
      </c>
      <c r="DH809" s="10">
        <f>$DF809-(Monitors!$B$4*'All Data'!$W809)</f>
        <v>50.13062</v>
      </c>
      <c r="DI809" s="10">
        <f>IF($CX809="Yes",DH809-(Monitors!$E$4*(DG809+(Monitors!$B$4*'All Data'!$W809))),'All Data'!DH809)</f>
        <v>50.13062</v>
      </c>
      <c r="DJ809" s="10">
        <f>IF(DD809="Yes",'All Data'!DI809-(DG809*Monitors!$C$4),'All Data'!DI809)</f>
        <v>50.13062</v>
      </c>
      <c r="DK809" s="10">
        <f>IF($DE809="Yes",DJ809-(DG809*Monitors!$D$4),'All Data'!DJ809)</f>
        <v>50.13062</v>
      </c>
      <c r="DL809" s="10">
        <f>IF($CZ809="Yes",DK809-Monitors!$C$7,'All Data'!DK809)</f>
        <v>50.13062</v>
      </c>
      <c r="DM809" s="10">
        <f>IF($DA809="Yes",DL809-Monitors!$D$7,'All Data'!DL809)</f>
        <v>50.13062</v>
      </c>
      <c r="DN809" s="10">
        <f>IF(DB809="Yes",DM809-((DG809+(W809*Monitors!$B$4))*Monitors!$F$4),'All Data'!DM809)</f>
        <v>50.13062</v>
      </c>
      <c r="DO809" s="8" t="str">
        <f t="shared" si="143"/>
        <v>No</v>
      </c>
      <c r="DP809" s="10">
        <v>2.8867856000000001</v>
      </c>
      <c r="DQ809" s="10">
        <v>16.7932144</v>
      </c>
      <c r="DR809" s="10">
        <v>16.7932144</v>
      </c>
      <c r="DS809" s="9">
        <v>22.988688191752395</v>
      </c>
      <c r="DT809" s="9" t="s">
        <v>23</v>
      </c>
      <c r="DU809" s="14">
        <v>0</v>
      </c>
    </row>
    <row r="810" spans="1:125" ht="18" customHeight="1">
      <c r="A810" s="29">
        <v>809</v>
      </c>
      <c r="B810" s="29">
        <v>24</v>
      </c>
      <c r="C810" s="29">
        <v>103</v>
      </c>
      <c r="D810" s="21">
        <v>41323</v>
      </c>
      <c r="E810" s="21">
        <v>41401</v>
      </c>
      <c r="F810" s="21">
        <v>41415</v>
      </c>
      <c r="G810" s="20" t="s">
        <v>4</v>
      </c>
      <c r="H810" s="20" t="s">
        <v>26</v>
      </c>
      <c r="I810" s="22">
        <v>6</v>
      </c>
      <c r="J810" s="20" t="s">
        <v>5</v>
      </c>
      <c r="K810" s="20" t="s">
        <v>26</v>
      </c>
      <c r="L810" s="20" t="s">
        <v>27</v>
      </c>
      <c r="M810" s="23" t="s">
        <v>27</v>
      </c>
      <c r="N810" s="23" t="s">
        <v>7</v>
      </c>
      <c r="O810" s="23" t="s">
        <v>26</v>
      </c>
      <c r="P810" s="24">
        <v>10.5</v>
      </c>
      <c r="Q810" s="24">
        <v>18.7</v>
      </c>
      <c r="R810" s="24">
        <v>21.5</v>
      </c>
      <c r="S810" s="24">
        <v>197.52</v>
      </c>
      <c r="T810" s="24">
        <v>1.78</v>
      </c>
      <c r="U810" s="24">
        <v>1080</v>
      </c>
      <c r="V810" s="24">
        <v>1920</v>
      </c>
      <c r="W810" s="24">
        <v>2.0739999999999998</v>
      </c>
      <c r="X810" s="23" t="s">
        <v>47</v>
      </c>
      <c r="Y810" s="23" t="s">
        <v>47</v>
      </c>
      <c r="Z810" s="24">
        <v>10498</v>
      </c>
      <c r="AA810" s="24">
        <v>60</v>
      </c>
      <c r="AB810" s="24">
        <v>176</v>
      </c>
      <c r="AC810" s="24">
        <v>170</v>
      </c>
      <c r="AD810" s="23" t="s">
        <v>781</v>
      </c>
      <c r="AE810" s="23" t="s">
        <v>23</v>
      </c>
      <c r="AF810" s="23" t="s">
        <v>11</v>
      </c>
      <c r="AG810" s="23" t="s">
        <v>26</v>
      </c>
      <c r="AH810" s="23" t="s">
        <v>26</v>
      </c>
      <c r="AI810" s="23" t="s">
        <v>12</v>
      </c>
      <c r="AJ810" s="23" t="s">
        <v>11</v>
      </c>
      <c r="AK810" s="23" t="s">
        <v>23</v>
      </c>
      <c r="AL810" s="23" t="s">
        <v>25</v>
      </c>
      <c r="AM810" s="23" t="s">
        <v>26</v>
      </c>
      <c r="AN810" s="23" t="s">
        <v>14</v>
      </c>
      <c r="AO810" s="23" t="s">
        <v>26</v>
      </c>
      <c r="AP810" s="23" t="s">
        <v>36</v>
      </c>
      <c r="AQ810" s="23" t="s">
        <v>26</v>
      </c>
      <c r="AR810" s="23"/>
      <c r="AS810" s="23" t="s">
        <v>25</v>
      </c>
      <c r="AT810" s="23" t="s">
        <v>26</v>
      </c>
      <c r="AU810" s="23" t="s">
        <v>14</v>
      </c>
      <c r="AV810" s="25" t="s">
        <v>26</v>
      </c>
      <c r="AW810" s="25" t="s">
        <v>26</v>
      </c>
      <c r="AX810" s="26">
        <v>21.5</v>
      </c>
      <c r="AY810" s="26">
        <v>197.52</v>
      </c>
      <c r="AZ810" s="25" t="s">
        <v>14</v>
      </c>
      <c r="BA810" s="25" t="s">
        <v>14</v>
      </c>
      <c r="BB810" s="23" t="s">
        <v>26</v>
      </c>
      <c r="BC810" s="23" t="s">
        <v>15</v>
      </c>
      <c r="BD810" s="23" t="s">
        <v>26</v>
      </c>
      <c r="BE810" s="23" t="s">
        <v>11</v>
      </c>
      <c r="BF810" s="23" t="s">
        <v>452</v>
      </c>
      <c r="BG810" s="23" t="s">
        <v>11</v>
      </c>
      <c r="BH810" s="23" t="s">
        <v>17</v>
      </c>
      <c r="BI810" s="23" t="s">
        <v>26</v>
      </c>
      <c r="BJ810" s="23"/>
      <c r="BK810" s="23" t="s">
        <v>11</v>
      </c>
      <c r="BL810" s="23" t="s">
        <v>11</v>
      </c>
      <c r="BM810" s="23" t="s">
        <v>11</v>
      </c>
      <c r="BN810" s="23"/>
      <c r="BO810" s="24">
        <v>21</v>
      </c>
      <c r="BP810" s="24">
        <v>274</v>
      </c>
      <c r="BQ810" s="24">
        <v>250</v>
      </c>
      <c r="BR810" s="24">
        <v>270</v>
      </c>
      <c r="BS810" s="24">
        <v>200</v>
      </c>
      <c r="BT810" s="23"/>
      <c r="BU810" s="23"/>
      <c r="BV810" s="24">
        <v>19.7</v>
      </c>
      <c r="BW810" s="24">
        <v>0.11</v>
      </c>
      <c r="BX810" s="23"/>
      <c r="BY810" s="24">
        <v>0.1</v>
      </c>
      <c r="BZ810" s="27">
        <v>0.11</v>
      </c>
      <c r="CA810" s="27">
        <v>0.1</v>
      </c>
      <c r="CB810" s="25"/>
      <c r="CC810" s="25"/>
      <c r="CD810" s="28">
        <v>20.100000000000001</v>
      </c>
      <c r="CE810" s="28">
        <v>0.15</v>
      </c>
      <c r="CF810" s="25"/>
      <c r="CG810" s="28">
        <v>0.14000000000000001</v>
      </c>
      <c r="CH810" s="28">
        <v>21.08</v>
      </c>
      <c r="CI810" s="28">
        <v>0.5</v>
      </c>
      <c r="CJ810" s="28">
        <v>0.5</v>
      </c>
      <c r="CK810" s="28">
        <v>0</v>
      </c>
      <c r="CL810" s="28">
        <v>0</v>
      </c>
      <c r="CM810" s="28">
        <v>0.5</v>
      </c>
      <c r="CN810" s="25"/>
      <c r="CO810" s="28">
        <v>0</v>
      </c>
      <c r="CP810" s="30" t="s">
        <v>5</v>
      </c>
      <c r="CQ810" s="8">
        <f t="shared" si="133"/>
        <v>10500.202511138112</v>
      </c>
      <c r="CR810" s="8">
        <f t="shared" si="134"/>
        <v>22</v>
      </c>
      <c r="CS810" s="8">
        <f t="shared" si="135"/>
        <v>2.5</v>
      </c>
      <c r="CT810" s="8">
        <f t="shared" si="136"/>
        <v>30</v>
      </c>
      <c r="CU810" s="8">
        <f t="shared" si="137"/>
        <v>200</v>
      </c>
      <c r="CV810" s="10">
        <f t="shared" si="138"/>
        <v>54120.480000000003</v>
      </c>
      <c r="CW810" s="10">
        <f t="shared" si="141"/>
        <v>54.120480000000001</v>
      </c>
      <c r="CX810" s="8" t="str">
        <f t="shared" si="139"/>
        <v>No</v>
      </c>
      <c r="CY810" s="30" t="s">
        <v>11</v>
      </c>
      <c r="CZ810" s="30" t="s">
        <v>11</v>
      </c>
      <c r="DA810" s="31" t="s">
        <v>11</v>
      </c>
      <c r="DB810" s="31" t="s">
        <v>11</v>
      </c>
      <c r="DC810" s="8" t="str">
        <f t="shared" si="140"/>
        <v>No</v>
      </c>
      <c r="DD810" s="8" t="s">
        <v>11</v>
      </c>
      <c r="DE810" s="30" t="s">
        <v>11</v>
      </c>
      <c r="DF810" s="10">
        <f t="shared" si="142"/>
        <v>61.026540000000004</v>
      </c>
      <c r="DG810" s="9">
        <f>IF(S810&lt;Monitors!$H$4,(S810*Monitors!$I$4)+Monitors!$J$4,IF(S810&lt;Monitors!$H$5,(S810*Monitors!$I$5)+Monitors!$J$5,IF(S810&lt;Monitors!$H$6,(S810*Monitors!$I$6)+Monitors!$J$6,IF(S810&lt;Monitors!$H$7,(Monitors!$I$7*S810)+Monitors!$J$7,IF(S810&lt;Monitors!$H$8,(S810*Monitors!$I$8)+Monitors!$J$8,IF(S810&lt;Monitors!$H$9,(S810*Monitors!$I$9)+Monitors!$J$9,IF(S810&lt;Monitors!$H$10,(S810*Monitors!$I$10)+Monitors!$J$10,IF(S810&lt;Monitors!$H$11,(S810*Monitors!$I$11)+Monitors!$J$11,Monitors!$J$12))))))))</f>
        <v>37.875999999999998</v>
      </c>
      <c r="DH810" s="10">
        <f>$DF810-(Monitors!$B$4*'All Data'!$W810)</f>
        <v>48.312920000000005</v>
      </c>
      <c r="DI810" s="10">
        <f>IF($CX810="Yes",DH810-(Monitors!$E$4*(DG810+(Monitors!$B$4*'All Data'!$W810))),'All Data'!DH810)</f>
        <v>48.312920000000005</v>
      </c>
      <c r="DJ810" s="10">
        <f>IF(DD810="Yes",'All Data'!DI810-(DG810*Monitors!$C$4),'All Data'!DI810)</f>
        <v>48.312920000000005</v>
      </c>
      <c r="DK810" s="10">
        <f>IF($DE810="Yes",DJ810-(DG810*Monitors!$D$4),'All Data'!DJ810)</f>
        <v>48.312920000000005</v>
      </c>
      <c r="DL810" s="10">
        <f>IF($CZ810="Yes",DK810-Monitors!$C$7,'All Data'!DK810)</f>
        <v>48.312920000000005</v>
      </c>
      <c r="DM810" s="10">
        <f>IF($DA810="Yes",DL810-Monitors!$D$7,'All Data'!DL810)</f>
        <v>48.312920000000005</v>
      </c>
      <c r="DN810" s="10">
        <f>IF(DB810="Yes",DM810-((DG810+(W810*Monitors!$B$4))*Monitors!$F$4),'All Data'!DM810)</f>
        <v>48.312920000000005</v>
      </c>
      <c r="DO810" s="8" t="str">
        <f t="shared" si="143"/>
        <v>No</v>
      </c>
      <c r="DP810" s="10">
        <v>2.1648192000000002</v>
      </c>
      <c r="DQ810" s="10">
        <v>17.535180799999999</v>
      </c>
      <c r="DR810" s="10">
        <v>17.535180799999999</v>
      </c>
      <c r="DS810" s="9">
        <v>18.804145421971299</v>
      </c>
      <c r="DT810" s="9" t="s">
        <v>23</v>
      </c>
      <c r="DU810" s="14">
        <v>0</v>
      </c>
    </row>
    <row r="811" spans="1:125" ht="18" customHeight="1">
      <c r="A811" s="29">
        <v>810</v>
      </c>
      <c r="B811" s="29">
        <v>47</v>
      </c>
      <c r="C811" s="29">
        <v>182</v>
      </c>
      <c r="D811" s="21">
        <v>41434</v>
      </c>
      <c r="E811" s="21">
        <v>41423</v>
      </c>
      <c r="F811" s="21">
        <v>41430</v>
      </c>
      <c r="G811" s="20" t="s">
        <v>4</v>
      </c>
      <c r="H811" s="20" t="s">
        <v>26</v>
      </c>
      <c r="I811" s="22">
        <v>6</v>
      </c>
      <c r="J811" s="20" t="s">
        <v>5</v>
      </c>
      <c r="K811" s="20" t="s">
        <v>26</v>
      </c>
      <c r="L811" s="20" t="s">
        <v>27</v>
      </c>
      <c r="M811" s="23" t="s">
        <v>27</v>
      </c>
      <c r="N811" s="23" t="s">
        <v>7</v>
      </c>
      <c r="O811" s="23" t="s">
        <v>26</v>
      </c>
      <c r="P811" s="24">
        <v>11.7</v>
      </c>
      <c r="Q811" s="24">
        <v>20.7</v>
      </c>
      <c r="R811" s="24">
        <v>23.8</v>
      </c>
      <c r="S811" s="24">
        <v>242.19</v>
      </c>
      <c r="T811" s="24">
        <v>1.78</v>
      </c>
      <c r="U811" s="24">
        <v>1080</v>
      </c>
      <c r="V811" s="24">
        <v>1920</v>
      </c>
      <c r="W811" s="24">
        <v>2.0739999999999998</v>
      </c>
      <c r="X811" s="23" t="s">
        <v>47</v>
      </c>
      <c r="Y811" s="23" t="s">
        <v>47</v>
      </c>
      <c r="Z811" s="24">
        <v>8562</v>
      </c>
      <c r="AA811" s="24">
        <v>60</v>
      </c>
      <c r="AB811" s="24">
        <v>170</v>
      </c>
      <c r="AC811" s="24">
        <v>160</v>
      </c>
      <c r="AD811" s="23" t="s">
        <v>300</v>
      </c>
      <c r="AE811" s="23" t="s">
        <v>23</v>
      </c>
      <c r="AF811" s="23" t="s">
        <v>11</v>
      </c>
      <c r="AG811" s="23" t="s">
        <v>26</v>
      </c>
      <c r="AH811" s="23" t="s">
        <v>26</v>
      </c>
      <c r="AI811" s="23" t="s">
        <v>12</v>
      </c>
      <c r="AJ811" s="23" t="s">
        <v>11</v>
      </c>
      <c r="AK811" s="23" t="s">
        <v>23</v>
      </c>
      <c r="AL811" s="23" t="s">
        <v>51</v>
      </c>
      <c r="AM811" s="23" t="s">
        <v>14</v>
      </c>
      <c r="AN811" s="23" t="s">
        <v>14</v>
      </c>
      <c r="AO811" s="23" t="s">
        <v>14</v>
      </c>
      <c r="AP811" s="23" t="s">
        <v>14</v>
      </c>
      <c r="AQ811" s="23" t="s">
        <v>14</v>
      </c>
      <c r="AR811" s="23"/>
      <c r="AS811" s="23" t="s">
        <v>51</v>
      </c>
      <c r="AT811" s="23" t="s">
        <v>14</v>
      </c>
      <c r="AU811" s="23" t="s">
        <v>14</v>
      </c>
      <c r="AV811" s="25" t="s">
        <v>14</v>
      </c>
      <c r="AW811" s="25" t="s">
        <v>14</v>
      </c>
      <c r="AX811" s="26">
        <v>23.8</v>
      </c>
      <c r="AY811" s="26">
        <v>242.19</v>
      </c>
      <c r="AZ811" s="25" t="s">
        <v>14</v>
      </c>
      <c r="BA811" s="25" t="s">
        <v>14</v>
      </c>
      <c r="BB811" s="23" t="s">
        <v>14</v>
      </c>
      <c r="BC811" s="23" t="s">
        <v>15</v>
      </c>
      <c r="BD811" s="23" t="s">
        <v>14</v>
      </c>
      <c r="BE811" s="23" t="s">
        <v>11</v>
      </c>
      <c r="BF811" s="23" t="s">
        <v>281</v>
      </c>
      <c r="BG811" s="23" t="s">
        <v>11</v>
      </c>
      <c r="BH811" s="23" t="s">
        <v>17</v>
      </c>
      <c r="BI811" s="23" t="s">
        <v>14</v>
      </c>
      <c r="BJ811" s="23"/>
      <c r="BK811" s="23" t="s">
        <v>11</v>
      </c>
      <c r="BL811" s="23" t="s">
        <v>11</v>
      </c>
      <c r="BM811" s="23" t="s">
        <v>11</v>
      </c>
      <c r="BN811" s="23"/>
      <c r="BO811" s="24">
        <v>26</v>
      </c>
      <c r="BP811" s="24">
        <v>291</v>
      </c>
      <c r="BQ811" s="24">
        <v>220</v>
      </c>
      <c r="BR811" s="23"/>
      <c r="BS811" s="24">
        <v>200</v>
      </c>
      <c r="BT811" s="23"/>
      <c r="BU811" s="23"/>
      <c r="BV811" s="24">
        <v>19.7</v>
      </c>
      <c r="BW811" s="24">
        <v>0.33</v>
      </c>
      <c r="BX811" s="23"/>
      <c r="BY811" s="24">
        <v>0.11</v>
      </c>
      <c r="BZ811" s="27">
        <v>0.33</v>
      </c>
      <c r="CA811" s="27">
        <v>0.11</v>
      </c>
      <c r="CB811" s="25"/>
      <c r="CC811" s="25"/>
      <c r="CD811" s="28">
        <v>19.61</v>
      </c>
      <c r="CE811" s="28">
        <v>0.34</v>
      </c>
      <c r="CF811" s="25"/>
      <c r="CG811" s="28">
        <v>0.12</v>
      </c>
      <c r="CH811" s="28">
        <v>22.97</v>
      </c>
      <c r="CI811" s="28">
        <v>0.5</v>
      </c>
      <c r="CJ811" s="28">
        <v>0.5</v>
      </c>
      <c r="CK811" s="28">
        <v>0</v>
      </c>
      <c r="CL811" s="28">
        <v>0</v>
      </c>
      <c r="CM811" s="28">
        <v>0.5</v>
      </c>
      <c r="CN811" s="25"/>
      <c r="CO811" s="28">
        <v>0</v>
      </c>
      <c r="CP811" s="30" t="s">
        <v>5</v>
      </c>
      <c r="CQ811" s="8">
        <f t="shared" si="133"/>
        <v>8563.5245055534906</v>
      </c>
      <c r="CR811" s="8">
        <f t="shared" si="134"/>
        <v>24</v>
      </c>
      <c r="CS811" s="8">
        <f t="shared" si="135"/>
        <v>2.5</v>
      </c>
      <c r="CT811" s="8">
        <f t="shared" si="136"/>
        <v>30</v>
      </c>
      <c r="CU811" s="8">
        <f t="shared" si="137"/>
        <v>200</v>
      </c>
      <c r="CV811" s="10">
        <f t="shared" si="138"/>
        <v>70477.289999999994</v>
      </c>
      <c r="CW811" s="10">
        <f t="shared" si="141"/>
        <v>70.477289999999996</v>
      </c>
      <c r="CX811" s="8" t="str">
        <f t="shared" si="139"/>
        <v>No</v>
      </c>
      <c r="CY811" s="30" t="s">
        <v>11</v>
      </c>
      <c r="CZ811" s="30" t="s">
        <v>11</v>
      </c>
      <c r="DA811" s="31" t="s">
        <v>11</v>
      </c>
      <c r="DB811" s="31" t="s">
        <v>11</v>
      </c>
      <c r="DC811" s="8" t="str">
        <f t="shared" si="140"/>
        <v>No</v>
      </c>
      <c r="DD811" s="8" t="s">
        <v>11</v>
      </c>
      <c r="DE811" s="30" t="s">
        <v>11</v>
      </c>
      <c r="DF811" s="10">
        <f t="shared" si="142"/>
        <v>62.279219999999995</v>
      </c>
      <c r="DG811" s="9">
        <f>IF(S811&lt;Monitors!$H$4,(S811*Monitors!$I$4)+Monitors!$J$4,IF(S811&lt;Monitors!$H$5,(S811*Monitors!$I$5)+Monitors!$J$5,IF(S811&lt;Monitors!$H$6,(S811*Monitors!$I$6)+Monitors!$J$6,IF(S811&lt;Monitors!$H$7,(Monitors!$I$7*S811)+Monitors!$J$7,IF(S811&lt;Monitors!$H$8,(S811*Monitors!$I$8)+Monitors!$J$8,IF(S811&lt;Monitors!$H$9,(S811*Monitors!$I$9)+Monitors!$J$9,IF(S811&lt;Monitors!$H$10,(S811*Monitors!$I$10)+Monitors!$J$10,IF(S811&lt;Monitors!$H$11,(S811*Monitors!$I$11)+Monitors!$J$11,Monitors!$J$12))))))))</f>
        <v>41.438000000000002</v>
      </c>
      <c r="DH811" s="10">
        <f>$DF811-(Monitors!$B$4*'All Data'!$W811)</f>
        <v>49.565599999999996</v>
      </c>
      <c r="DI811" s="10">
        <f>IF($CX811="Yes",DH811-(Monitors!$E$4*(DG811+(Monitors!$B$4*'All Data'!$W811))),'All Data'!DH811)</f>
        <v>49.565599999999996</v>
      </c>
      <c r="DJ811" s="10">
        <f>IF(DD811="Yes",'All Data'!DI811-(DG811*Monitors!$C$4),'All Data'!DI811)</f>
        <v>49.565599999999996</v>
      </c>
      <c r="DK811" s="10">
        <f>IF($DE811="Yes",DJ811-(DG811*Monitors!$D$4),'All Data'!DJ811)</f>
        <v>49.565599999999996</v>
      </c>
      <c r="DL811" s="10">
        <f>IF($CZ811="Yes",DK811-Monitors!$C$7,'All Data'!DK811)</f>
        <v>49.565599999999996</v>
      </c>
      <c r="DM811" s="10">
        <f>IF($DA811="Yes",DL811-Monitors!$D$7,'All Data'!DL811)</f>
        <v>49.565599999999996</v>
      </c>
      <c r="DN811" s="10">
        <f>IF(DB811="Yes",DM811-((DG811+(W811*Monitors!$B$4))*Monitors!$F$4),'All Data'!DM811)</f>
        <v>49.565599999999996</v>
      </c>
      <c r="DO811" s="8" t="str">
        <f t="shared" si="143"/>
        <v>No</v>
      </c>
      <c r="DP811" s="10">
        <v>2.8190916000000001</v>
      </c>
      <c r="DQ811" s="10">
        <v>16.880908399999999</v>
      </c>
      <c r="DR811" s="10">
        <v>16.880908399999999</v>
      </c>
      <c r="DS811" s="9">
        <v>22.989620787962785</v>
      </c>
      <c r="DT811" s="9" t="s">
        <v>23</v>
      </c>
      <c r="DU811" s="14">
        <v>0</v>
      </c>
    </row>
    <row r="812" spans="1:125" ht="18" customHeight="1">
      <c r="A812" s="29">
        <v>811</v>
      </c>
      <c r="B812" s="29">
        <v>21</v>
      </c>
      <c r="C812" s="29">
        <v>321</v>
      </c>
      <c r="D812" s="21">
        <v>41925</v>
      </c>
      <c r="E812" s="21">
        <v>41932</v>
      </c>
      <c r="F812" s="21">
        <v>41936</v>
      </c>
      <c r="G812" s="20" t="s">
        <v>4</v>
      </c>
      <c r="H812" s="20" t="s">
        <v>26</v>
      </c>
      <c r="I812" s="22">
        <v>6</v>
      </c>
      <c r="J812" s="20" t="s">
        <v>5</v>
      </c>
      <c r="K812" s="20" t="s">
        <v>26</v>
      </c>
      <c r="L812" s="20" t="s">
        <v>6</v>
      </c>
      <c r="M812" s="23" t="s">
        <v>26</v>
      </c>
      <c r="N812" s="23" t="s">
        <v>7</v>
      </c>
      <c r="O812" s="23" t="s">
        <v>26</v>
      </c>
      <c r="P812" s="24">
        <v>13.2</v>
      </c>
      <c r="Q812" s="24">
        <v>23.6</v>
      </c>
      <c r="R812" s="24">
        <v>27</v>
      </c>
      <c r="S812" s="24">
        <v>311.7</v>
      </c>
      <c r="T812" s="24">
        <v>1.78</v>
      </c>
      <c r="U812" s="24">
        <v>1080</v>
      </c>
      <c r="V812" s="24">
        <v>1920</v>
      </c>
      <c r="W812" s="24">
        <v>2.0739999999999998</v>
      </c>
      <c r="X812" s="23" t="s">
        <v>47</v>
      </c>
      <c r="Y812" s="23" t="s">
        <v>47</v>
      </c>
      <c r="Z812" s="24">
        <v>6654</v>
      </c>
      <c r="AA812" s="24">
        <v>60</v>
      </c>
      <c r="AB812" s="24">
        <v>160</v>
      </c>
      <c r="AC812" s="24">
        <v>160</v>
      </c>
      <c r="AD812" s="23" t="s">
        <v>300</v>
      </c>
      <c r="AE812" s="23" t="s">
        <v>23</v>
      </c>
      <c r="AF812" s="23" t="s">
        <v>11</v>
      </c>
      <c r="AG812" s="23" t="s">
        <v>26</v>
      </c>
      <c r="AH812" s="23" t="s">
        <v>26</v>
      </c>
      <c r="AI812" s="23" t="s">
        <v>12</v>
      </c>
      <c r="AJ812" s="23" t="s">
        <v>23</v>
      </c>
      <c r="AK812" s="23" t="s">
        <v>23</v>
      </c>
      <c r="AL812" s="23" t="s">
        <v>129</v>
      </c>
      <c r="AM812" s="23" t="s">
        <v>26</v>
      </c>
      <c r="AN812" s="23" t="s">
        <v>14</v>
      </c>
      <c r="AO812" s="23" t="s">
        <v>26</v>
      </c>
      <c r="AP812" s="23" t="s">
        <v>36</v>
      </c>
      <c r="AQ812" s="23" t="s">
        <v>26</v>
      </c>
      <c r="AR812" s="23"/>
      <c r="AS812" s="23" t="s">
        <v>129</v>
      </c>
      <c r="AT812" s="23" t="s">
        <v>26</v>
      </c>
      <c r="AU812" s="23" t="s">
        <v>14</v>
      </c>
      <c r="AV812" s="25" t="s">
        <v>26</v>
      </c>
      <c r="AW812" s="25" t="s">
        <v>26</v>
      </c>
      <c r="AX812" s="26">
        <v>27</v>
      </c>
      <c r="AY812" s="26">
        <v>311.7</v>
      </c>
      <c r="AZ812" s="25" t="s">
        <v>14</v>
      </c>
      <c r="BA812" s="25" t="s">
        <v>14</v>
      </c>
      <c r="BB812" s="23" t="s">
        <v>26</v>
      </c>
      <c r="BC812" s="23" t="s">
        <v>15</v>
      </c>
      <c r="BD812" s="23" t="s">
        <v>26</v>
      </c>
      <c r="BE812" s="23" t="s">
        <v>11</v>
      </c>
      <c r="BF812" s="23" t="s">
        <v>185</v>
      </c>
      <c r="BG812" s="23" t="s">
        <v>11</v>
      </c>
      <c r="BH812" s="23" t="s">
        <v>17</v>
      </c>
      <c r="BI812" s="23" t="s">
        <v>26</v>
      </c>
      <c r="BJ812" s="23"/>
      <c r="BK812" s="23" t="s">
        <v>11</v>
      </c>
      <c r="BL812" s="23" t="s">
        <v>11</v>
      </c>
      <c r="BM812" s="23" t="s">
        <v>11</v>
      </c>
      <c r="BN812" s="23"/>
      <c r="BO812" s="24">
        <v>0</v>
      </c>
      <c r="BP812" s="24">
        <v>260</v>
      </c>
      <c r="BQ812" s="24">
        <v>220.4</v>
      </c>
      <c r="BR812" s="24">
        <v>260</v>
      </c>
      <c r="BS812" s="24">
        <v>200</v>
      </c>
      <c r="BT812" s="23"/>
      <c r="BU812" s="23"/>
      <c r="BV812" s="24">
        <v>19.7</v>
      </c>
      <c r="BW812" s="24">
        <v>0.21</v>
      </c>
      <c r="BX812" s="23"/>
      <c r="BY812" s="24">
        <v>0.18</v>
      </c>
      <c r="BZ812" s="27">
        <v>0.21</v>
      </c>
      <c r="CA812" s="27">
        <v>0.18</v>
      </c>
      <c r="CB812" s="25"/>
      <c r="CC812" s="25"/>
      <c r="CD812" s="28">
        <v>19.690000000000001</v>
      </c>
      <c r="CE812" s="28">
        <v>0.21</v>
      </c>
      <c r="CF812" s="25"/>
      <c r="CG812" s="28">
        <v>0.17</v>
      </c>
      <c r="CH812" s="28">
        <v>29.11</v>
      </c>
      <c r="CI812" s="28">
        <v>0.5</v>
      </c>
      <c r="CJ812" s="28">
        <v>0.5</v>
      </c>
      <c r="CK812" s="28">
        <v>0</v>
      </c>
      <c r="CL812" s="28">
        <v>0</v>
      </c>
      <c r="CM812" s="28">
        <v>0.5</v>
      </c>
      <c r="CN812" s="25"/>
      <c r="CO812" s="28">
        <v>0</v>
      </c>
      <c r="CP812" s="30" t="s">
        <v>5</v>
      </c>
      <c r="CQ812" s="8">
        <f t="shared" si="133"/>
        <v>6653.833814565287</v>
      </c>
      <c r="CR812" s="8">
        <f t="shared" si="134"/>
        <v>28</v>
      </c>
      <c r="CS812" s="8">
        <f t="shared" si="135"/>
        <v>2.5</v>
      </c>
      <c r="CT812" s="8">
        <f t="shared" si="136"/>
        <v>30</v>
      </c>
      <c r="CU812" s="8">
        <f t="shared" si="137"/>
        <v>200</v>
      </c>
      <c r="CV812" s="10">
        <f t="shared" si="138"/>
        <v>81042</v>
      </c>
      <c r="CW812" s="10">
        <f t="shared" si="141"/>
        <v>81.042000000000002</v>
      </c>
      <c r="CX812" s="8" t="str">
        <f t="shared" si="139"/>
        <v>No</v>
      </c>
      <c r="CY812" s="30" t="s">
        <v>11</v>
      </c>
      <c r="CZ812" s="30" t="s">
        <v>11</v>
      </c>
      <c r="DA812" s="31" t="s">
        <v>11</v>
      </c>
      <c r="DB812" s="31" t="s">
        <v>11</v>
      </c>
      <c r="DC812" s="8" t="str">
        <f t="shared" si="140"/>
        <v>No</v>
      </c>
      <c r="DD812" s="8" t="s">
        <v>11</v>
      </c>
      <c r="DE812" s="30" t="s">
        <v>11</v>
      </c>
      <c r="DF812" s="10">
        <f t="shared" si="142"/>
        <v>61.595939999999992</v>
      </c>
      <c r="DG812" s="9">
        <f>IF(S812&lt;Monitors!$H$4,(S812*Monitors!$I$4)+Monitors!$J$4,IF(S812&lt;Monitors!$H$5,(S812*Monitors!$I$5)+Monitors!$J$5,IF(S812&lt;Monitors!$H$6,(S812*Monitors!$I$6)+Monitors!$J$6,IF(S812&lt;Monitors!$H$7,(Monitors!$I$7*S812)+Monitors!$J$7,IF(S812&lt;Monitors!$H$8,(S812*Monitors!$I$8)+Monitors!$J$8,IF(S812&lt;Monitors!$H$9,(S812*Monitors!$I$9)+Monitors!$J$9,IF(S812&lt;Monitors!$H$10,(S812*Monitors!$I$10)+Monitors!$J$10,IF(S812&lt;Monitors!$H$11,(S812*Monitors!$I$11)+Monitors!$J$11,Monitors!$J$12))))))))</f>
        <v>51.34</v>
      </c>
      <c r="DH812" s="10">
        <f>$DF812-(Monitors!$B$4*'All Data'!$W812)</f>
        <v>48.882319999999993</v>
      </c>
      <c r="DI812" s="10">
        <f>IF($CX812="Yes",DH812-(Monitors!$E$4*(DG812+(Monitors!$B$4*'All Data'!$W812))),'All Data'!DH812)</f>
        <v>48.882319999999993</v>
      </c>
      <c r="DJ812" s="10">
        <f>IF(DD812="Yes",'All Data'!DI812-(DG812*Monitors!$C$4),'All Data'!DI812)</f>
        <v>48.882319999999993</v>
      </c>
      <c r="DK812" s="10">
        <f>IF($DE812="Yes",DJ812-(DG812*Monitors!$D$4),'All Data'!DJ812)</f>
        <v>48.882319999999993</v>
      </c>
      <c r="DL812" s="10">
        <f>IF($CZ812="Yes",DK812-Monitors!$C$7,'All Data'!DK812)</f>
        <v>48.882319999999993</v>
      </c>
      <c r="DM812" s="10">
        <f>IF($DA812="Yes",DL812-Monitors!$D$7,'All Data'!DL812)</f>
        <v>48.882319999999993</v>
      </c>
      <c r="DN812" s="10">
        <f>IF(DB812="Yes",DM812-((DG812+(W812*Monitors!$B$4))*Monitors!$F$4),'All Data'!DM812)</f>
        <v>48.882319999999993</v>
      </c>
      <c r="DO812" s="8" t="str">
        <f t="shared" si="143"/>
        <v>Yes</v>
      </c>
      <c r="DP812" s="10">
        <v>3.2416800000000001</v>
      </c>
      <c r="DQ812" s="10">
        <v>16.458320000000001</v>
      </c>
      <c r="DR812" s="10">
        <v>16.458320000000001</v>
      </c>
      <c r="DS812" s="9">
        <v>29.41446083624961</v>
      </c>
      <c r="DT812" s="9" t="s">
        <v>23</v>
      </c>
      <c r="DU812" s="14">
        <v>0</v>
      </c>
    </row>
    <row r="813" spans="1:125" ht="18" customHeight="1">
      <c r="A813" s="29">
        <v>812</v>
      </c>
      <c r="B813" s="29">
        <v>38</v>
      </c>
      <c r="C813" s="29">
        <v>1130</v>
      </c>
      <c r="D813" s="21">
        <v>42125</v>
      </c>
      <c r="E813" s="21">
        <v>42094</v>
      </c>
      <c r="F813" s="21">
        <v>42096</v>
      </c>
      <c r="G813" s="20" t="s">
        <v>4</v>
      </c>
      <c r="H813" s="20"/>
      <c r="I813" s="22">
        <v>6</v>
      </c>
      <c r="J813" s="20" t="s">
        <v>5</v>
      </c>
      <c r="K813" s="20"/>
      <c r="L813" s="20" t="s">
        <v>6</v>
      </c>
      <c r="M813" s="23"/>
      <c r="N813" s="23" t="s">
        <v>7</v>
      </c>
      <c r="O813" s="23"/>
      <c r="P813" s="24">
        <v>11.5</v>
      </c>
      <c r="Q813" s="24">
        <v>20.5</v>
      </c>
      <c r="R813" s="24">
        <v>23.6</v>
      </c>
      <c r="S813" s="24">
        <v>236.9</v>
      </c>
      <c r="T813" s="24">
        <v>1.78</v>
      </c>
      <c r="U813" s="24">
        <v>1080</v>
      </c>
      <c r="V813" s="24">
        <v>1920</v>
      </c>
      <c r="W813" s="24">
        <v>2.0739999999999998</v>
      </c>
      <c r="X813" s="23" t="s">
        <v>47</v>
      </c>
      <c r="Y813" s="23" t="s">
        <v>47</v>
      </c>
      <c r="Z813" s="24">
        <v>8752</v>
      </c>
      <c r="AA813" s="24">
        <v>60</v>
      </c>
      <c r="AB813" s="24">
        <v>178</v>
      </c>
      <c r="AC813" s="24">
        <v>170</v>
      </c>
      <c r="AD813" s="23" t="s">
        <v>10</v>
      </c>
      <c r="AE813" s="23" t="s">
        <v>11</v>
      </c>
      <c r="AF813" s="23" t="s">
        <v>11</v>
      </c>
      <c r="AG813" s="23"/>
      <c r="AH813" s="23"/>
      <c r="AI813" s="23" t="s">
        <v>12</v>
      </c>
      <c r="AJ813" s="23" t="s">
        <v>11</v>
      </c>
      <c r="AK813" s="23" t="s">
        <v>11</v>
      </c>
      <c r="AL813" s="23" t="s">
        <v>53</v>
      </c>
      <c r="AM813" s="23"/>
      <c r="AN813" s="23" t="s">
        <v>14</v>
      </c>
      <c r="AO813" s="23"/>
      <c r="AP813" s="23" t="s">
        <v>14</v>
      </c>
      <c r="AQ813" s="23"/>
      <c r="AR813" s="23"/>
      <c r="AS813" s="23" t="s">
        <v>53</v>
      </c>
      <c r="AT813" s="23"/>
      <c r="AU813" s="23" t="s">
        <v>14</v>
      </c>
      <c r="AV813" s="25"/>
      <c r="AW813" s="25"/>
      <c r="AX813" s="26">
        <v>23.6</v>
      </c>
      <c r="AY813" s="26">
        <v>236.9</v>
      </c>
      <c r="AZ813" s="25" t="s">
        <v>14</v>
      </c>
      <c r="BA813" s="25" t="s">
        <v>14</v>
      </c>
      <c r="BB813" s="23"/>
      <c r="BC813" s="23" t="s">
        <v>15</v>
      </c>
      <c r="BD813" s="23"/>
      <c r="BE813" s="23" t="s">
        <v>11</v>
      </c>
      <c r="BF813" s="23" t="s">
        <v>982</v>
      </c>
      <c r="BG813" s="23" t="s">
        <v>11</v>
      </c>
      <c r="BH813" s="23" t="s">
        <v>17</v>
      </c>
      <c r="BI813" s="23"/>
      <c r="BJ813" s="23" t="s">
        <v>272</v>
      </c>
      <c r="BK813" s="23" t="s">
        <v>11</v>
      </c>
      <c r="BL813" s="23" t="s">
        <v>11</v>
      </c>
      <c r="BM813" s="23"/>
      <c r="BN813" s="23"/>
      <c r="BO813" s="24">
        <v>21.7</v>
      </c>
      <c r="BP813" s="24">
        <v>272.39999999999998</v>
      </c>
      <c r="BQ813" s="24">
        <v>300</v>
      </c>
      <c r="BR813" s="24">
        <v>258.5</v>
      </c>
      <c r="BS813" s="24">
        <v>202.6</v>
      </c>
      <c r="BT813" s="23"/>
      <c r="BU813" s="23"/>
      <c r="BV813" s="24">
        <v>19.7</v>
      </c>
      <c r="BW813" s="24">
        <v>0.13</v>
      </c>
      <c r="BX813" s="23"/>
      <c r="BY813" s="24">
        <v>0</v>
      </c>
      <c r="BZ813" s="27">
        <v>0.13</v>
      </c>
      <c r="CA813" s="27">
        <v>0</v>
      </c>
      <c r="CB813" s="25"/>
      <c r="CC813" s="25"/>
      <c r="CD813" s="28">
        <v>19.73</v>
      </c>
      <c r="CE813" s="28">
        <v>0.13</v>
      </c>
      <c r="CF813" s="25"/>
      <c r="CG813" s="28">
        <v>0</v>
      </c>
      <c r="CH813" s="28">
        <v>22.7</v>
      </c>
      <c r="CI813" s="28">
        <v>0.5</v>
      </c>
      <c r="CJ813" s="28">
        <v>0.5</v>
      </c>
      <c r="CK813" s="25"/>
      <c r="CL813" s="25"/>
      <c r="CM813" s="28">
        <v>0.56999999999999995</v>
      </c>
      <c r="CN813" s="25"/>
      <c r="CO813" s="28">
        <v>0</v>
      </c>
      <c r="CP813" s="30" t="s">
        <v>5</v>
      </c>
      <c r="CQ813" s="8">
        <f t="shared" si="133"/>
        <v>8754.7488391726456</v>
      </c>
      <c r="CR813" s="8">
        <f t="shared" si="134"/>
        <v>24</v>
      </c>
      <c r="CS813" s="8">
        <f t="shared" si="135"/>
        <v>2.5</v>
      </c>
      <c r="CT813" s="8">
        <f t="shared" si="136"/>
        <v>30</v>
      </c>
      <c r="CU813" s="8">
        <f t="shared" si="137"/>
        <v>200</v>
      </c>
      <c r="CV813" s="10">
        <f t="shared" si="138"/>
        <v>64531.56</v>
      </c>
      <c r="CW813" s="10">
        <f t="shared" si="141"/>
        <v>64.531559999999999</v>
      </c>
      <c r="CX813" s="8" t="str">
        <f t="shared" si="139"/>
        <v>No</v>
      </c>
      <c r="CY813" s="30" t="s">
        <v>11</v>
      </c>
      <c r="CZ813" s="30" t="s">
        <v>11</v>
      </c>
      <c r="DA813" s="31" t="s">
        <v>11</v>
      </c>
      <c r="DB813" s="31" t="s">
        <v>11</v>
      </c>
      <c r="DC813" s="8" t="str">
        <f t="shared" si="140"/>
        <v>No</v>
      </c>
      <c r="DD813" s="8" t="s">
        <v>11</v>
      </c>
      <c r="DE813" s="30" t="s">
        <v>11</v>
      </c>
      <c r="DF813" s="10">
        <f t="shared" si="142"/>
        <v>61.140419999999999</v>
      </c>
      <c r="DG813" s="9">
        <f>IF(S813&lt;Monitors!$H$4,(S813*Monitors!$I$4)+Monitors!$J$4,IF(S813&lt;Monitors!$H$5,(S813*Monitors!$I$5)+Monitors!$J$5,IF(S813&lt;Monitors!$H$6,(S813*Monitors!$I$6)+Monitors!$J$6,IF(S813&lt;Monitors!$H$7,(Monitors!$I$7*S813)+Monitors!$J$7,IF(S813&lt;Monitors!$H$8,(S813*Monitors!$I$8)+Monitors!$J$8,IF(S813&lt;Monitors!$H$9,(S813*Monitors!$I$9)+Monitors!$J$9,IF(S813&lt;Monitors!$H$10,(S813*Monitors!$I$10)+Monitors!$J$10,IF(S813&lt;Monitors!$H$11,(S813*Monitors!$I$11)+Monitors!$J$11,Monitors!$J$12))))))))</f>
        <v>40.380000000000003</v>
      </c>
      <c r="DH813" s="10">
        <f>$DF813-(Monitors!$B$4*'All Data'!$W813)</f>
        <v>48.4268</v>
      </c>
      <c r="DI813" s="10">
        <f>IF($CX813="Yes",DH813-(Monitors!$E$4*(DG813+(Monitors!$B$4*'All Data'!$W813))),'All Data'!DH813)</f>
        <v>48.4268</v>
      </c>
      <c r="DJ813" s="10">
        <f>IF(DD813="Yes",'All Data'!DI813-(DG813*Monitors!$C$4),'All Data'!DI813)</f>
        <v>48.4268</v>
      </c>
      <c r="DK813" s="10">
        <f>IF($DE813="Yes",DJ813-(DG813*Monitors!$D$4),'All Data'!DJ813)</f>
        <v>48.4268</v>
      </c>
      <c r="DL813" s="10">
        <f>IF($CZ813="Yes",DK813-Monitors!$C$7,'All Data'!DK813)</f>
        <v>48.4268</v>
      </c>
      <c r="DM813" s="10">
        <f>IF($DA813="Yes",DL813-Monitors!$D$7,'All Data'!DL813)</f>
        <v>48.4268</v>
      </c>
      <c r="DN813" s="10">
        <f>IF(DB813="Yes",DM813-((DG813+(W813*Monitors!$B$4))*Monitors!$F$4),'All Data'!DM813)</f>
        <v>48.4268</v>
      </c>
      <c r="DO813" s="8" t="str">
        <f t="shared" si="143"/>
        <v>No</v>
      </c>
      <c r="DP813" s="10">
        <v>2.5812624</v>
      </c>
      <c r="DQ813" s="10">
        <v>17.118737599999999</v>
      </c>
      <c r="DR813" s="10">
        <v>17.118737599999999</v>
      </c>
      <c r="DS813" s="9">
        <v>22.495982645809793</v>
      </c>
      <c r="DT813" s="9" t="s">
        <v>23</v>
      </c>
      <c r="DU813" s="14">
        <v>0</v>
      </c>
    </row>
    <row r="814" spans="1:125" ht="18" customHeight="1">
      <c r="A814" s="29">
        <v>813</v>
      </c>
      <c r="B814" s="29">
        <v>25</v>
      </c>
      <c r="C814" s="29">
        <v>937</v>
      </c>
      <c r="D814" s="21">
        <v>41953</v>
      </c>
      <c r="E814" s="21">
        <v>41927</v>
      </c>
      <c r="F814" s="21">
        <v>41926</v>
      </c>
      <c r="G814" s="20" t="s">
        <v>4</v>
      </c>
      <c r="H814" s="20"/>
      <c r="I814" s="22">
        <v>6</v>
      </c>
      <c r="J814" s="20" t="s">
        <v>5</v>
      </c>
      <c r="K814" s="20"/>
      <c r="L814" s="20" t="s">
        <v>49</v>
      </c>
      <c r="M814" s="23"/>
      <c r="N814" s="23" t="s">
        <v>7</v>
      </c>
      <c r="O814" s="23"/>
      <c r="P814" s="24">
        <v>12.2</v>
      </c>
      <c r="Q814" s="24">
        <v>21.8</v>
      </c>
      <c r="R814" s="24">
        <v>24.9</v>
      </c>
      <c r="S814" s="24">
        <v>264.52999999999997</v>
      </c>
      <c r="T814" s="24">
        <v>1.79</v>
      </c>
      <c r="U814" s="24">
        <v>1080</v>
      </c>
      <c r="V814" s="24">
        <v>1920</v>
      </c>
      <c r="W814" s="24">
        <v>2.0739999999999998</v>
      </c>
      <c r="X814" s="23" t="s">
        <v>47</v>
      </c>
      <c r="Y814" s="23" t="s">
        <v>47</v>
      </c>
      <c r="Z814" s="24">
        <v>7840</v>
      </c>
      <c r="AA814" s="24">
        <v>60</v>
      </c>
      <c r="AB814" s="24">
        <v>178</v>
      </c>
      <c r="AC814" s="24">
        <v>178</v>
      </c>
      <c r="AD814" s="23" t="s">
        <v>85</v>
      </c>
      <c r="AE814" s="23" t="s">
        <v>11</v>
      </c>
      <c r="AF814" s="23" t="s">
        <v>11</v>
      </c>
      <c r="AG814" s="23"/>
      <c r="AH814" s="23"/>
      <c r="AI814" s="23" t="s">
        <v>57</v>
      </c>
      <c r="AJ814" s="23" t="s">
        <v>23</v>
      </c>
      <c r="AK814" s="23" t="s">
        <v>11</v>
      </c>
      <c r="AL814" s="23" t="s">
        <v>114</v>
      </c>
      <c r="AM814" s="23"/>
      <c r="AN814" s="23" t="s">
        <v>14</v>
      </c>
      <c r="AO814" s="23"/>
      <c r="AP814" s="23" t="s">
        <v>36</v>
      </c>
      <c r="AQ814" s="23"/>
      <c r="AR814" s="23"/>
      <c r="AS814" s="23" t="s">
        <v>114</v>
      </c>
      <c r="AT814" s="23"/>
      <c r="AU814" s="23" t="s">
        <v>14</v>
      </c>
      <c r="AV814" s="25"/>
      <c r="AW814" s="25"/>
      <c r="AX814" s="26">
        <v>24.9</v>
      </c>
      <c r="AY814" s="26">
        <v>264.52999999999997</v>
      </c>
      <c r="AZ814" s="25" t="s">
        <v>14</v>
      </c>
      <c r="BA814" s="25" t="s">
        <v>14</v>
      </c>
      <c r="BB814" s="23"/>
      <c r="BC814" s="23" t="s">
        <v>15</v>
      </c>
      <c r="BD814" s="23"/>
      <c r="BE814" s="23" t="s">
        <v>11</v>
      </c>
      <c r="BF814" s="23" t="s">
        <v>228</v>
      </c>
      <c r="BG814" s="23" t="s">
        <v>11</v>
      </c>
      <c r="BH814" s="23" t="s">
        <v>17</v>
      </c>
      <c r="BI814" s="23"/>
      <c r="BJ814" s="23" t="s">
        <v>18</v>
      </c>
      <c r="BK814" s="23" t="s">
        <v>11</v>
      </c>
      <c r="BL814" s="23" t="s">
        <v>11</v>
      </c>
      <c r="BM814" s="23"/>
      <c r="BN814" s="23"/>
      <c r="BO814" s="24">
        <v>4.2</v>
      </c>
      <c r="BP814" s="24">
        <v>284.2</v>
      </c>
      <c r="BQ814" s="24">
        <v>280</v>
      </c>
      <c r="BR814" s="24">
        <v>271</v>
      </c>
      <c r="BS814" s="24">
        <v>201.8</v>
      </c>
      <c r="BT814" s="23"/>
      <c r="BU814" s="23"/>
      <c r="BV814" s="24">
        <v>19.72</v>
      </c>
      <c r="BW814" s="24">
        <v>0.25</v>
      </c>
      <c r="BX814" s="23"/>
      <c r="BY814" s="24">
        <v>0.2</v>
      </c>
      <c r="BZ814" s="27">
        <v>0.25</v>
      </c>
      <c r="CA814" s="27">
        <v>0.2</v>
      </c>
      <c r="CB814" s="25"/>
      <c r="CC814" s="25"/>
      <c r="CD814" s="28">
        <v>20.04</v>
      </c>
      <c r="CE814" s="28">
        <v>0.28999999999999998</v>
      </c>
      <c r="CF814" s="25"/>
      <c r="CG814" s="28">
        <v>0.24</v>
      </c>
      <c r="CH814" s="28">
        <v>24.32</v>
      </c>
      <c r="CI814" s="28">
        <v>0.5</v>
      </c>
      <c r="CJ814" s="28">
        <v>0.5</v>
      </c>
      <c r="CK814" s="25"/>
      <c r="CL814" s="25"/>
      <c r="CM814" s="28">
        <v>0.42</v>
      </c>
      <c r="CN814" s="25"/>
      <c r="CO814" s="28">
        <v>0</v>
      </c>
      <c r="CP814" s="30" t="s">
        <v>5</v>
      </c>
      <c r="CQ814" s="8">
        <f t="shared" si="133"/>
        <v>7840.3205685555513</v>
      </c>
      <c r="CR814" s="8">
        <f t="shared" si="134"/>
        <v>26</v>
      </c>
      <c r="CS814" s="8">
        <f t="shared" si="135"/>
        <v>2.5</v>
      </c>
      <c r="CT814" s="8">
        <f t="shared" si="136"/>
        <v>30</v>
      </c>
      <c r="CU814" s="8">
        <f t="shared" si="137"/>
        <v>200</v>
      </c>
      <c r="CV814" s="10">
        <f t="shared" si="138"/>
        <v>75179.425999999992</v>
      </c>
      <c r="CW814" s="10">
        <f t="shared" si="141"/>
        <v>75.179425999999992</v>
      </c>
      <c r="CX814" s="8" t="str">
        <f t="shared" si="139"/>
        <v>No</v>
      </c>
      <c r="CY814" s="30" t="s">
        <v>11</v>
      </c>
      <c r="CZ814" s="30" t="s">
        <v>11</v>
      </c>
      <c r="DA814" s="31" t="s">
        <v>11</v>
      </c>
      <c r="DB814" s="31" t="s">
        <v>11</v>
      </c>
      <c r="DC814" s="8" t="str">
        <f t="shared" si="140"/>
        <v>No</v>
      </c>
      <c r="DD814" s="8" t="s">
        <v>11</v>
      </c>
      <c r="DE814" s="30" t="s">
        <v>11</v>
      </c>
      <c r="DF814" s="10">
        <f t="shared" si="142"/>
        <v>61.88501999999999</v>
      </c>
      <c r="DG814" s="9">
        <f>IF(S814&lt;Monitors!$H$4,(S814*Monitors!$I$4)+Monitors!$J$4,IF(S814&lt;Monitors!$H$5,(S814*Monitors!$I$5)+Monitors!$J$5,IF(S814&lt;Monitors!$H$6,(S814*Monitors!$I$6)+Monitors!$J$6,IF(S814&lt;Monitors!$H$7,(Monitors!$I$7*S814)+Monitors!$J$7,IF(S814&lt;Monitors!$H$8,(S814*Monitors!$I$8)+Monitors!$J$8,IF(S814&lt;Monitors!$H$9,(S814*Monitors!$I$9)+Monitors!$J$9,IF(S814&lt;Monitors!$H$10,(S814*Monitors!$I$10)+Monitors!$J$10,IF(S814&lt;Monitors!$H$11,(S814*Monitors!$I$11)+Monitors!$J$11,Monitors!$J$12))))))))</f>
        <v>45.905999999999999</v>
      </c>
      <c r="DH814" s="10">
        <f>$DF814-(Monitors!$B$4*'All Data'!$W814)</f>
        <v>49.171399999999991</v>
      </c>
      <c r="DI814" s="10">
        <f>IF($CX814="Yes",DH814-(Monitors!$E$4*(DG814+(Monitors!$B$4*'All Data'!$W814))),'All Data'!DH814)</f>
        <v>49.171399999999991</v>
      </c>
      <c r="DJ814" s="10">
        <f>IF(DD814="Yes",'All Data'!DI814-(DG814*Monitors!$C$4),'All Data'!DI814)</f>
        <v>49.171399999999991</v>
      </c>
      <c r="DK814" s="10">
        <f>IF($DE814="Yes",DJ814-(DG814*Monitors!$D$4),'All Data'!DJ814)</f>
        <v>49.171399999999991</v>
      </c>
      <c r="DL814" s="10">
        <f>IF($CZ814="Yes",DK814-Monitors!$C$7,'All Data'!DK814)</f>
        <v>49.171399999999991</v>
      </c>
      <c r="DM814" s="10">
        <f>IF($DA814="Yes",DL814-Monitors!$D$7,'All Data'!DL814)</f>
        <v>49.171399999999991</v>
      </c>
      <c r="DN814" s="10">
        <f>IF(DB814="Yes",DM814-((DG814+(W814*Monitors!$B$4))*Monitors!$F$4),'All Data'!DM814)</f>
        <v>49.171399999999991</v>
      </c>
      <c r="DO814" s="8" t="str">
        <f t="shared" si="143"/>
        <v>No</v>
      </c>
      <c r="DP814" s="10">
        <v>3.0071770399999997</v>
      </c>
      <c r="DQ814" s="10">
        <v>16.71282296</v>
      </c>
      <c r="DR814" s="10">
        <v>16.71282296</v>
      </c>
      <c r="DS814" s="9">
        <v>25.067515192613193</v>
      </c>
      <c r="DT814" s="9" t="s">
        <v>23</v>
      </c>
      <c r="DU814" s="14">
        <v>0</v>
      </c>
    </row>
    <row r="815" spans="1:125" ht="18" customHeight="1">
      <c r="A815" s="29">
        <v>814</v>
      </c>
      <c r="B815" s="29">
        <v>21</v>
      </c>
      <c r="C815" s="29">
        <v>634</v>
      </c>
      <c r="D815" s="21">
        <v>40575</v>
      </c>
      <c r="E815" s="21">
        <v>41404</v>
      </c>
      <c r="F815" s="21">
        <v>41409</v>
      </c>
      <c r="G815" s="20" t="s">
        <v>4</v>
      </c>
      <c r="H815" s="20" t="s">
        <v>26</v>
      </c>
      <c r="I815" s="22">
        <v>6</v>
      </c>
      <c r="J815" s="20" t="s">
        <v>5</v>
      </c>
      <c r="K815" s="20" t="s">
        <v>26</v>
      </c>
      <c r="L815" s="20" t="s">
        <v>27</v>
      </c>
      <c r="M815" s="23" t="s">
        <v>27</v>
      </c>
      <c r="N815" s="23" t="s">
        <v>7</v>
      </c>
      <c r="O815" s="23" t="s">
        <v>26</v>
      </c>
      <c r="P815" s="24">
        <v>13.2</v>
      </c>
      <c r="Q815" s="24">
        <v>23.5</v>
      </c>
      <c r="R815" s="24">
        <v>27</v>
      </c>
      <c r="S815" s="24">
        <v>310.2</v>
      </c>
      <c r="T815" s="24">
        <v>1.78</v>
      </c>
      <c r="U815" s="24">
        <v>1080</v>
      </c>
      <c r="V815" s="24">
        <v>1920</v>
      </c>
      <c r="W815" s="24">
        <v>2.0739999999999998</v>
      </c>
      <c r="X815" s="23" t="s">
        <v>47</v>
      </c>
      <c r="Y815" s="23" t="s">
        <v>47</v>
      </c>
      <c r="Z815" s="24">
        <v>6685</v>
      </c>
      <c r="AA815" s="24">
        <v>60</v>
      </c>
      <c r="AB815" s="24">
        <v>160</v>
      </c>
      <c r="AC815" s="24">
        <v>160</v>
      </c>
      <c r="AD815" s="23" t="s">
        <v>73</v>
      </c>
      <c r="AE815" s="23" t="s">
        <v>23</v>
      </c>
      <c r="AF815" s="23" t="s">
        <v>11</v>
      </c>
      <c r="AG815" s="23" t="s">
        <v>26</v>
      </c>
      <c r="AH815" s="23" t="s">
        <v>26</v>
      </c>
      <c r="AI815" s="23" t="s">
        <v>12</v>
      </c>
      <c r="AJ815" s="23" t="s">
        <v>11</v>
      </c>
      <c r="AK815" s="23" t="s">
        <v>23</v>
      </c>
      <c r="AL815" s="23" t="s">
        <v>53</v>
      </c>
      <c r="AM815" s="23" t="s">
        <v>14</v>
      </c>
      <c r="AN815" s="23" t="s">
        <v>72</v>
      </c>
      <c r="AO815" s="23" t="s">
        <v>26</v>
      </c>
      <c r="AP815" s="23" t="s">
        <v>36</v>
      </c>
      <c r="AQ815" s="23" t="s">
        <v>26</v>
      </c>
      <c r="AR815" s="23"/>
      <c r="AS815" s="23" t="s">
        <v>53</v>
      </c>
      <c r="AT815" s="23" t="s">
        <v>14</v>
      </c>
      <c r="AU815" s="23" t="s">
        <v>83</v>
      </c>
      <c r="AV815" s="25" t="s">
        <v>26</v>
      </c>
      <c r="AW815" s="25" t="s">
        <v>26</v>
      </c>
      <c r="AX815" s="26">
        <v>27</v>
      </c>
      <c r="AY815" s="26">
        <v>310.2</v>
      </c>
      <c r="AZ815" s="25" t="s">
        <v>72</v>
      </c>
      <c r="BA815" s="25" t="s">
        <v>83</v>
      </c>
      <c r="BB815" s="23" t="s">
        <v>26</v>
      </c>
      <c r="BC815" s="23" t="s">
        <v>15</v>
      </c>
      <c r="BD815" s="23" t="s">
        <v>26</v>
      </c>
      <c r="BE815" s="23" t="s">
        <v>11</v>
      </c>
      <c r="BF815" s="23" t="s">
        <v>279</v>
      </c>
      <c r="BG815" s="23" t="s">
        <v>11</v>
      </c>
      <c r="BH815" s="23" t="s">
        <v>17</v>
      </c>
      <c r="BI815" s="23" t="s">
        <v>26</v>
      </c>
      <c r="BJ815" s="23"/>
      <c r="BK815" s="23" t="s">
        <v>11</v>
      </c>
      <c r="BL815" s="23" t="s">
        <v>11</v>
      </c>
      <c r="BM815" s="23" t="s">
        <v>11</v>
      </c>
      <c r="BN815" s="23"/>
      <c r="BO815" s="24">
        <v>0</v>
      </c>
      <c r="BP815" s="24">
        <v>275</v>
      </c>
      <c r="BQ815" s="24">
        <v>275</v>
      </c>
      <c r="BR815" s="24">
        <v>275</v>
      </c>
      <c r="BS815" s="24">
        <v>200</v>
      </c>
      <c r="BT815" s="23"/>
      <c r="BU815" s="23"/>
      <c r="BV815" s="24">
        <v>19.760000000000002</v>
      </c>
      <c r="BW815" s="24">
        <v>0.23</v>
      </c>
      <c r="BX815" s="23"/>
      <c r="BY815" s="24">
        <v>0.19</v>
      </c>
      <c r="BZ815" s="27">
        <v>0.23</v>
      </c>
      <c r="CA815" s="27">
        <v>0.19</v>
      </c>
      <c r="CB815" s="25"/>
      <c r="CC815" s="25"/>
      <c r="CD815" s="28">
        <v>19.73</v>
      </c>
      <c r="CE815" s="28">
        <v>0.23</v>
      </c>
      <c r="CF815" s="25"/>
      <c r="CG815" s="28">
        <v>0.19</v>
      </c>
      <c r="CH815" s="28">
        <v>28.96</v>
      </c>
      <c r="CI815" s="28">
        <v>1</v>
      </c>
      <c r="CJ815" s="28">
        <v>0.5</v>
      </c>
      <c r="CK815" s="28">
        <v>0</v>
      </c>
      <c r="CL815" s="28">
        <v>0</v>
      </c>
      <c r="CM815" s="28">
        <v>0.5</v>
      </c>
      <c r="CN815" s="25"/>
      <c r="CO815" s="28">
        <v>0</v>
      </c>
      <c r="CP815" s="30" t="s">
        <v>5</v>
      </c>
      <c r="CQ815" s="8">
        <f t="shared" si="133"/>
        <v>6686.0090264345581</v>
      </c>
      <c r="CR815" s="8">
        <f t="shared" si="134"/>
        <v>28</v>
      </c>
      <c r="CS815" s="8">
        <f t="shared" si="135"/>
        <v>2.5</v>
      </c>
      <c r="CT815" s="8">
        <f t="shared" si="136"/>
        <v>30</v>
      </c>
      <c r="CU815" s="8">
        <f t="shared" si="137"/>
        <v>200</v>
      </c>
      <c r="CV815" s="10">
        <f t="shared" si="138"/>
        <v>85305</v>
      </c>
      <c r="CW815" s="10">
        <f t="shared" si="141"/>
        <v>85.305000000000007</v>
      </c>
      <c r="CX815" s="8" t="str">
        <f t="shared" si="139"/>
        <v>No</v>
      </c>
      <c r="CY815" s="30" t="s">
        <v>11</v>
      </c>
      <c r="CZ815" s="30" t="s">
        <v>11</v>
      </c>
      <c r="DA815" s="31" t="s">
        <v>11</v>
      </c>
      <c r="DB815" s="31" t="s">
        <v>11</v>
      </c>
      <c r="DC815" s="8" t="str">
        <f t="shared" si="140"/>
        <v>No</v>
      </c>
      <c r="DD815" s="8" t="s">
        <v>11</v>
      </c>
      <c r="DE815" s="30" t="s">
        <v>11</v>
      </c>
      <c r="DF815" s="10">
        <f t="shared" si="142"/>
        <v>61.89378</v>
      </c>
      <c r="DG815" s="9">
        <f>IF(S815&lt;Monitors!$H$4,(S815*Monitors!$I$4)+Monitors!$J$4,IF(S815&lt;Monitors!$H$5,(S815*Monitors!$I$5)+Monitors!$J$5,IF(S815&lt;Monitors!$H$6,(S815*Monitors!$I$6)+Monitors!$J$6,IF(S815&lt;Monitors!$H$7,(Monitors!$I$7*S815)+Monitors!$J$7,IF(S815&lt;Monitors!$H$8,(S815*Monitors!$I$8)+Monitors!$J$8,IF(S815&lt;Monitors!$H$9,(S815*Monitors!$I$9)+Monitors!$J$9,IF(S815&lt;Monitors!$H$10,(S815*Monitors!$I$10)+Monitors!$J$10,IF(S815&lt;Monitors!$H$11,(S815*Monitors!$I$11)+Monitors!$J$11,Monitors!$J$12))))))))</f>
        <v>51.04</v>
      </c>
      <c r="DH815" s="10">
        <f>$DF815-(Monitors!$B$4*'All Data'!$W815)</f>
        <v>49.180160000000001</v>
      </c>
      <c r="DI815" s="10">
        <f>IF($CX815="Yes",DH815-(Monitors!$E$4*(DG815+(Monitors!$B$4*'All Data'!$W815))),'All Data'!DH815)</f>
        <v>49.180160000000001</v>
      </c>
      <c r="DJ815" s="10">
        <f>IF(DD815="Yes",'All Data'!DI815-(DG815*Monitors!$C$4),'All Data'!DI815)</f>
        <v>49.180160000000001</v>
      </c>
      <c r="DK815" s="10">
        <f>IF($DE815="Yes",DJ815-(DG815*Monitors!$D$4),'All Data'!DJ815)</f>
        <v>49.180160000000001</v>
      </c>
      <c r="DL815" s="10">
        <f>IF($CZ815="Yes",DK815-Monitors!$C$7,'All Data'!DK815)</f>
        <v>49.180160000000001</v>
      </c>
      <c r="DM815" s="10">
        <f>IF($DA815="Yes",DL815-Monitors!$D$7,'All Data'!DL815)</f>
        <v>49.180160000000001</v>
      </c>
      <c r="DN815" s="10">
        <f>IF(DB815="Yes",DM815-((DG815+(W815*Monitors!$B$4))*Monitors!$F$4),'All Data'!DM815)</f>
        <v>49.180160000000001</v>
      </c>
      <c r="DO815" s="8" t="str">
        <f t="shared" si="143"/>
        <v>Yes</v>
      </c>
      <c r="DP815" s="10">
        <v>3.4122000000000003</v>
      </c>
      <c r="DQ815" s="10">
        <v>16.347799999999999</v>
      </c>
      <c r="DR815" s="10">
        <v>16.347799999999999</v>
      </c>
      <c r="DS815" s="9">
        <v>29.277156923121758</v>
      </c>
      <c r="DT815" s="9" t="s">
        <v>23</v>
      </c>
      <c r="DU815" s="14">
        <v>0</v>
      </c>
    </row>
    <row r="816" spans="1:125" ht="18" customHeight="1">
      <c r="A816" s="29">
        <v>815</v>
      </c>
      <c r="B816" s="29">
        <v>19</v>
      </c>
      <c r="C816" s="29">
        <v>864</v>
      </c>
      <c r="D816" s="21">
        <v>41609</v>
      </c>
      <c r="E816" s="21">
        <v>41590</v>
      </c>
      <c r="F816" s="21">
        <v>41596</v>
      </c>
      <c r="G816" s="20" t="s">
        <v>4</v>
      </c>
      <c r="H816" s="20"/>
      <c r="I816" s="22">
        <v>6</v>
      </c>
      <c r="J816" s="20" t="s">
        <v>5</v>
      </c>
      <c r="K816" s="20"/>
      <c r="L816" s="20" t="s">
        <v>6</v>
      </c>
      <c r="M816" s="23"/>
      <c r="N816" s="23" t="s">
        <v>7</v>
      </c>
      <c r="O816" s="23"/>
      <c r="P816" s="24">
        <v>11.3</v>
      </c>
      <c r="Q816" s="24">
        <v>20</v>
      </c>
      <c r="R816" s="24">
        <v>23</v>
      </c>
      <c r="S816" s="24">
        <v>225.7</v>
      </c>
      <c r="T816" s="24">
        <v>1.78</v>
      </c>
      <c r="U816" s="24">
        <v>1080</v>
      </c>
      <c r="V816" s="24">
        <v>1920</v>
      </c>
      <c r="W816" s="24">
        <v>2.0739999999999998</v>
      </c>
      <c r="X816" s="23" t="s">
        <v>47</v>
      </c>
      <c r="Y816" s="23" t="s">
        <v>47</v>
      </c>
      <c r="Z816" s="24">
        <v>9187</v>
      </c>
      <c r="AA816" s="24">
        <v>60</v>
      </c>
      <c r="AB816" s="24">
        <v>170</v>
      </c>
      <c r="AC816" s="24">
        <v>160</v>
      </c>
      <c r="AD816" s="23" t="s">
        <v>10</v>
      </c>
      <c r="AE816" s="23" t="s">
        <v>11</v>
      </c>
      <c r="AF816" s="23" t="s">
        <v>11</v>
      </c>
      <c r="AG816" s="23"/>
      <c r="AH816" s="23"/>
      <c r="AI816" s="23" t="s">
        <v>57</v>
      </c>
      <c r="AJ816" s="23" t="s">
        <v>11</v>
      </c>
      <c r="AK816" s="23" t="s">
        <v>11</v>
      </c>
      <c r="AL816" s="23" t="s">
        <v>25</v>
      </c>
      <c r="AM816" s="23"/>
      <c r="AN816" s="23" t="s">
        <v>14</v>
      </c>
      <c r="AO816" s="23"/>
      <c r="AP816" s="23" t="s">
        <v>14</v>
      </c>
      <c r="AQ816" s="23"/>
      <c r="AR816" s="23"/>
      <c r="AS816" s="23" t="s">
        <v>25</v>
      </c>
      <c r="AT816" s="23"/>
      <c r="AU816" s="23" t="s">
        <v>14</v>
      </c>
      <c r="AV816" s="25"/>
      <c r="AW816" s="25"/>
      <c r="AX816" s="26">
        <v>23</v>
      </c>
      <c r="AY816" s="26">
        <v>225.7</v>
      </c>
      <c r="AZ816" s="25" t="s">
        <v>14</v>
      </c>
      <c r="BA816" s="25" t="s">
        <v>14</v>
      </c>
      <c r="BB816" s="23"/>
      <c r="BC816" s="23" t="s">
        <v>15</v>
      </c>
      <c r="BD816" s="23" t="s">
        <v>693</v>
      </c>
      <c r="BE816" s="23" t="s">
        <v>11</v>
      </c>
      <c r="BF816" s="23" t="s">
        <v>435</v>
      </c>
      <c r="BG816" s="23" t="s">
        <v>11</v>
      </c>
      <c r="BH816" s="23" t="s">
        <v>17</v>
      </c>
      <c r="BI816" s="23"/>
      <c r="BJ816" s="23" t="s">
        <v>157</v>
      </c>
      <c r="BK816" s="23" t="s">
        <v>11</v>
      </c>
      <c r="BL816" s="23" t="s">
        <v>11</v>
      </c>
      <c r="BM816" s="23"/>
      <c r="BN816" s="23"/>
      <c r="BO816" s="24">
        <v>17.8</v>
      </c>
      <c r="BP816" s="24">
        <v>215</v>
      </c>
      <c r="BQ816" s="24">
        <v>250</v>
      </c>
      <c r="BR816" s="24">
        <v>189</v>
      </c>
      <c r="BS816" s="24">
        <v>200.4</v>
      </c>
      <c r="BT816" s="23"/>
      <c r="BU816" s="23"/>
      <c r="BV816" s="24">
        <v>19.8</v>
      </c>
      <c r="BW816" s="24">
        <v>0.42</v>
      </c>
      <c r="BX816" s="23"/>
      <c r="BY816" s="24">
        <v>0.28000000000000003</v>
      </c>
      <c r="BZ816" s="27">
        <v>0.42</v>
      </c>
      <c r="CA816" s="27">
        <v>0.28000000000000003</v>
      </c>
      <c r="CB816" s="25"/>
      <c r="CC816" s="25"/>
      <c r="CD816" s="28">
        <v>19.829999999999998</v>
      </c>
      <c r="CE816" s="28">
        <v>0.43</v>
      </c>
      <c r="CF816" s="25"/>
      <c r="CG816" s="28">
        <v>0.28000000000000003</v>
      </c>
      <c r="CH816" s="28">
        <v>21.8</v>
      </c>
      <c r="CI816" s="28">
        <v>0.5</v>
      </c>
      <c r="CJ816" s="28">
        <v>0.5</v>
      </c>
      <c r="CK816" s="25"/>
      <c r="CL816" s="25"/>
      <c r="CM816" s="28">
        <v>0.48</v>
      </c>
      <c r="CN816" s="25"/>
      <c r="CO816" s="28">
        <v>0</v>
      </c>
      <c r="CP816" s="30" t="s">
        <v>5</v>
      </c>
      <c r="CQ816" s="8">
        <f t="shared" si="133"/>
        <v>9189.1891891891883</v>
      </c>
      <c r="CR816" s="8">
        <f t="shared" si="134"/>
        <v>24</v>
      </c>
      <c r="CS816" s="8">
        <f t="shared" si="135"/>
        <v>2.5</v>
      </c>
      <c r="CT816" s="8">
        <f t="shared" si="136"/>
        <v>30</v>
      </c>
      <c r="CU816" s="8">
        <f t="shared" si="137"/>
        <v>200</v>
      </c>
      <c r="CV816" s="10">
        <f t="shared" si="138"/>
        <v>48525.5</v>
      </c>
      <c r="CW816" s="10">
        <f t="shared" si="141"/>
        <v>48.525500000000001</v>
      </c>
      <c r="CX816" s="8" t="str">
        <f t="shared" si="139"/>
        <v>No</v>
      </c>
      <c r="CY816" s="30" t="s">
        <v>11</v>
      </c>
      <c r="CZ816" s="30" t="s">
        <v>11</v>
      </c>
      <c r="DA816" s="31" t="s">
        <v>11</v>
      </c>
      <c r="DB816" s="31" t="s">
        <v>11</v>
      </c>
      <c r="DC816" s="8" t="str">
        <f t="shared" si="140"/>
        <v>No</v>
      </c>
      <c r="DD816" s="8" t="s">
        <v>11</v>
      </c>
      <c r="DE816" s="30" t="s">
        <v>11</v>
      </c>
      <c r="DF816" s="10">
        <f t="shared" si="142"/>
        <v>63.098279999999988</v>
      </c>
      <c r="DG816" s="9">
        <f>IF(S816&lt;Monitors!$H$4,(S816*Monitors!$I$4)+Monitors!$J$4,IF(S816&lt;Monitors!$H$5,(S816*Monitors!$I$5)+Monitors!$J$5,IF(S816&lt;Monitors!$H$6,(S816*Monitors!$I$6)+Monitors!$J$6,IF(S816&lt;Monitors!$H$7,(Monitors!$I$7*S816)+Monitors!$J$7,IF(S816&lt;Monitors!$H$8,(S816*Monitors!$I$8)+Monitors!$J$8,IF(S816&lt;Monitors!$H$9,(S816*Monitors!$I$9)+Monitors!$J$9,IF(S816&lt;Monitors!$H$10,(S816*Monitors!$I$10)+Monitors!$J$10,IF(S816&lt;Monitors!$H$11,(S816*Monitors!$I$11)+Monitors!$J$11,Monitors!$J$12))))))))</f>
        <v>38.856666666666669</v>
      </c>
      <c r="DH816" s="10">
        <f>$DF816-(Monitors!$B$4*'All Data'!$W816)</f>
        <v>50.38465999999999</v>
      </c>
      <c r="DI816" s="10">
        <f>IF($CX816="Yes",DH816-(Monitors!$E$4*(DG816+(Monitors!$B$4*'All Data'!$W816))),'All Data'!DH816)</f>
        <v>50.38465999999999</v>
      </c>
      <c r="DJ816" s="10">
        <f>IF(DD816="Yes",'All Data'!DI816-(DG816*Monitors!$C$4),'All Data'!DI816)</f>
        <v>50.38465999999999</v>
      </c>
      <c r="DK816" s="10">
        <f>IF($DE816="Yes",DJ816-(DG816*Monitors!$D$4),'All Data'!DJ816)</f>
        <v>50.38465999999999</v>
      </c>
      <c r="DL816" s="10">
        <f>IF($CZ816="Yes",DK816-Monitors!$C$7,'All Data'!DK816)</f>
        <v>50.38465999999999</v>
      </c>
      <c r="DM816" s="10">
        <f>IF($DA816="Yes",DL816-Monitors!$D$7,'All Data'!DL816)</f>
        <v>50.38465999999999</v>
      </c>
      <c r="DN816" s="10">
        <f>IF(DB816="Yes",DM816-((DG816+(W816*Monitors!$B$4))*Monitors!$F$4),'All Data'!DM816)</f>
        <v>50.38465999999999</v>
      </c>
      <c r="DO816" s="8" t="str">
        <f t="shared" si="143"/>
        <v>No</v>
      </c>
      <c r="DP816" s="10">
        <v>1.9410200000000002</v>
      </c>
      <c r="DQ816" s="10">
        <v>17.858979999999999</v>
      </c>
      <c r="DR816" s="10">
        <v>17.858979999999999</v>
      </c>
      <c r="DS816" s="9">
        <v>21.448959051235427</v>
      </c>
      <c r="DT816" s="9" t="s">
        <v>23</v>
      </c>
      <c r="DU816" s="14">
        <v>0</v>
      </c>
    </row>
    <row r="817" spans="1:125" ht="18" customHeight="1">
      <c r="A817" s="29">
        <v>816</v>
      </c>
      <c r="B817" s="29">
        <v>47</v>
      </c>
      <c r="C817" s="29">
        <v>78</v>
      </c>
      <c r="D817" s="21">
        <v>41273</v>
      </c>
      <c r="E817" s="21">
        <v>41351</v>
      </c>
      <c r="F817" s="21">
        <v>41360</v>
      </c>
      <c r="G817" s="20" t="s">
        <v>4</v>
      </c>
      <c r="H817" s="20" t="s">
        <v>26</v>
      </c>
      <c r="I817" s="22">
        <v>6</v>
      </c>
      <c r="J817" s="20" t="s">
        <v>5</v>
      </c>
      <c r="K817" s="20" t="s">
        <v>26</v>
      </c>
      <c r="L817" s="20" t="s">
        <v>27</v>
      </c>
      <c r="M817" s="23" t="s">
        <v>27</v>
      </c>
      <c r="N817" s="23" t="s">
        <v>7</v>
      </c>
      <c r="O817" s="23" t="s">
        <v>26</v>
      </c>
      <c r="P817" s="24">
        <v>10.5</v>
      </c>
      <c r="Q817" s="24">
        <v>18.7</v>
      </c>
      <c r="R817" s="24">
        <v>21.5</v>
      </c>
      <c r="S817" s="24">
        <v>197.52</v>
      </c>
      <c r="T817" s="24">
        <v>1.78</v>
      </c>
      <c r="U817" s="24">
        <v>1080</v>
      </c>
      <c r="V817" s="24">
        <v>1920</v>
      </c>
      <c r="W817" s="24">
        <v>2.0739999999999998</v>
      </c>
      <c r="X817" s="23" t="s">
        <v>47</v>
      </c>
      <c r="Y817" s="23" t="s">
        <v>47</v>
      </c>
      <c r="Z817" s="24">
        <v>10498</v>
      </c>
      <c r="AA817" s="24">
        <v>60</v>
      </c>
      <c r="AB817" s="24">
        <v>170</v>
      </c>
      <c r="AC817" s="24">
        <v>160</v>
      </c>
      <c r="AD817" s="23" t="s">
        <v>28</v>
      </c>
      <c r="AE817" s="23" t="s">
        <v>23</v>
      </c>
      <c r="AF817" s="23" t="s">
        <v>11</v>
      </c>
      <c r="AG817" s="23" t="s">
        <v>26</v>
      </c>
      <c r="AH817" s="23" t="s">
        <v>26</v>
      </c>
      <c r="AI817" s="23" t="s">
        <v>12</v>
      </c>
      <c r="AJ817" s="23" t="s">
        <v>23</v>
      </c>
      <c r="AK817" s="23" t="s">
        <v>23</v>
      </c>
      <c r="AL817" s="23" t="s">
        <v>129</v>
      </c>
      <c r="AM817" s="23" t="s">
        <v>783</v>
      </c>
      <c r="AN817" s="23" t="s">
        <v>14</v>
      </c>
      <c r="AO817" s="23" t="s">
        <v>26</v>
      </c>
      <c r="AP817" s="23" t="s">
        <v>36</v>
      </c>
      <c r="AQ817" s="23" t="s">
        <v>26</v>
      </c>
      <c r="AR817" s="23"/>
      <c r="AS817" s="23" t="s">
        <v>129</v>
      </c>
      <c r="AT817" s="23" t="s">
        <v>783</v>
      </c>
      <c r="AU817" s="23" t="s">
        <v>14</v>
      </c>
      <c r="AV817" s="25" t="s">
        <v>26</v>
      </c>
      <c r="AW817" s="25" t="s">
        <v>26</v>
      </c>
      <c r="AX817" s="26">
        <v>21.5</v>
      </c>
      <c r="AY817" s="26">
        <v>197.52</v>
      </c>
      <c r="AZ817" s="25" t="s">
        <v>14</v>
      </c>
      <c r="BA817" s="25" t="s">
        <v>14</v>
      </c>
      <c r="BB817" s="23" t="s">
        <v>26</v>
      </c>
      <c r="BC817" s="23" t="s">
        <v>15</v>
      </c>
      <c r="BD817" s="23" t="s">
        <v>26</v>
      </c>
      <c r="BE817" s="23" t="s">
        <v>11</v>
      </c>
      <c r="BF817" s="23" t="s">
        <v>452</v>
      </c>
      <c r="BG817" s="23" t="s">
        <v>11</v>
      </c>
      <c r="BH817" s="23" t="s">
        <v>17</v>
      </c>
      <c r="BI817" s="23" t="s">
        <v>26</v>
      </c>
      <c r="BJ817" s="23"/>
      <c r="BK817" s="23" t="s">
        <v>11</v>
      </c>
      <c r="BL817" s="23" t="s">
        <v>11</v>
      </c>
      <c r="BM817" s="23" t="s">
        <v>11</v>
      </c>
      <c r="BN817" s="23"/>
      <c r="BO817" s="24">
        <v>1.3</v>
      </c>
      <c r="BP817" s="24">
        <v>246</v>
      </c>
      <c r="BQ817" s="24">
        <v>250</v>
      </c>
      <c r="BR817" s="24">
        <v>233</v>
      </c>
      <c r="BS817" s="24">
        <v>200</v>
      </c>
      <c r="BT817" s="23"/>
      <c r="BU817" s="23"/>
      <c r="BV817" s="24">
        <v>19.809999999999999</v>
      </c>
      <c r="BW817" s="24">
        <v>0.28999999999999998</v>
      </c>
      <c r="BX817" s="23"/>
      <c r="BY817" s="24">
        <v>0.21</v>
      </c>
      <c r="BZ817" s="27">
        <v>0.28999999999999998</v>
      </c>
      <c r="CA817" s="27">
        <v>0.21</v>
      </c>
      <c r="CB817" s="25"/>
      <c r="CC817" s="25"/>
      <c r="CD817" s="28">
        <v>19.690000000000001</v>
      </c>
      <c r="CE817" s="28">
        <v>0.28000000000000003</v>
      </c>
      <c r="CF817" s="25"/>
      <c r="CG817" s="28">
        <v>0.21</v>
      </c>
      <c r="CH817" s="28">
        <v>21.1</v>
      </c>
      <c r="CI817" s="28">
        <v>0.5</v>
      </c>
      <c r="CJ817" s="28">
        <v>0.5</v>
      </c>
      <c r="CK817" s="28">
        <v>0</v>
      </c>
      <c r="CL817" s="28">
        <v>0</v>
      </c>
      <c r="CM817" s="28">
        <v>0.4</v>
      </c>
      <c r="CN817" s="25"/>
      <c r="CO817" s="28">
        <v>0</v>
      </c>
      <c r="CP817" s="30" t="s">
        <v>5</v>
      </c>
      <c r="CQ817" s="8">
        <f t="shared" si="133"/>
        <v>10500.202511138112</v>
      </c>
      <c r="CR817" s="8">
        <f t="shared" si="134"/>
        <v>22</v>
      </c>
      <c r="CS817" s="8">
        <f t="shared" si="135"/>
        <v>2.5</v>
      </c>
      <c r="CT817" s="8">
        <f t="shared" si="136"/>
        <v>30</v>
      </c>
      <c r="CU817" s="8">
        <f t="shared" si="137"/>
        <v>200</v>
      </c>
      <c r="CV817" s="10">
        <f t="shared" si="138"/>
        <v>48589.920000000006</v>
      </c>
      <c r="CW817" s="10">
        <f t="shared" si="141"/>
        <v>48.589920000000006</v>
      </c>
      <c r="CX817" s="8" t="str">
        <f t="shared" si="139"/>
        <v>No</v>
      </c>
      <c r="CY817" s="30" t="s">
        <v>11</v>
      </c>
      <c r="CZ817" s="30" t="s">
        <v>11</v>
      </c>
      <c r="DA817" s="31" t="s">
        <v>11</v>
      </c>
      <c r="DB817" s="31" t="s">
        <v>11</v>
      </c>
      <c r="DC817" s="8" t="str">
        <f t="shared" si="140"/>
        <v>No</v>
      </c>
      <c r="DD817" s="8" t="s">
        <v>11</v>
      </c>
      <c r="DE817" s="30" t="s">
        <v>11</v>
      </c>
      <c r="DF817" s="10">
        <f t="shared" si="142"/>
        <v>62.388719999999999</v>
      </c>
      <c r="DG817" s="9">
        <f>IF(S817&lt;Monitors!$H$4,(S817*Monitors!$I$4)+Monitors!$J$4,IF(S817&lt;Monitors!$H$5,(S817*Monitors!$I$5)+Monitors!$J$5,IF(S817&lt;Monitors!$H$6,(S817*Monitors!$I$6)+Monitors!$J$6,IF(S817&lt;Monitors!$H$7,(Monitors!$I$7*S817)+Monitors!$J$7,IF(S817&lt;Monitors!$H$8,(S817*Monitors!$I$8)+Monitors!$J$8,IF(S817&lt;Monitors!$H$9,(S817*Monitors!$I$9)+Monitors!$J$9,IF(S817&lt;Monitors!$H$10,(S817*Monitors!$I$10)+Monitors!$J$10,IF(S817&lt;Monitors!$H$11,(S817*Monitors!$I$11)+Monitors!$J$11,Monitors!$J$12))))))))</f>
        <v>37.875999999999998</v>
      </c>
      <c r="DH817" s="10">
        <f>$DF817-(Monitors!$B$4*'All Data'!$W817)</f>
        <v>49.6751</v>
      </c>
      <c r="DI817" s="10">
        <f>IF($CX817="Yes",DH817-(Monitors!$E$4*(DG817+(Monitors!$B$4*'All Data'!$W817))),'All Data'!DH817)</f>
        <v>49.6751</v>
      </c>
      <c r="DJ817" s="10">
        <f>IF(DD817="Yes",'All Data'!DI817-(DG817*Monitors!$C$4),'All Data'!DI817)</f>
        <v>49.6751</v>
      </c>
      <c r="DK817" s="10">
        <f>IF($DE817="Yes",DJ817-(DG817*Monitors!$D$4),'All Data'!DJ817)</f>
        <v>49.6751</v>
      </c>
      <c r="DL817" s="10">
        <f>IF($CZ817="Yes",DK817-Monitors!$C$7,'All Data'!DK817)</f>
        <v>49.6751</v>
      </c>
      <c r="DM817" s="10">
        <f>IF($DA817="Yes",DL817-Monitors!$D$7,'All Data'!DL817)</f>
        <v>49.6751</v>
      </c>
      <c r="DN817" s="10">
        <f>IF(DB817="Yes",DM817-((DG817+(W817*Monitors!$B$4))*Monitors!$F$4),'All Data'!DM817)</f>
        <v>49.6751</v>
      </c>
      <c r="DO817" s="8" t="str">
        <f t="shared" si="143"/>
        <v>No</v>
      </c>
      <c r="DP817" s="10">
        <v>1.9435968000000003</v>
      </c>
      <c r="DQ817" s="10">
        <v>17.866403199999997</v>
      </c>
      <c r="DR817" s="10">
        <v>17.866403199999997</v>
      </c>
      <c r="DS817" s="9">
        <v>18.804145421971299</v>
      </c>
      <c r="DT817" s="9" t="s">
        <v>23</v>
      </c>
      <c r="DU817" s="14">
        <v>0</v>
      </c>
    </row>
    <row r="818" spans="1:125" ht="18" customHeight="1">
      <c r="A818" s="29">
        <v>817</v>
      </c>
      <c r="B818" s="29">
        <v>21</v>
      </c>
      <c r="C818" s="29">
        <v>791</v>
      </c>
      <c r="D818" s="21">
        <v>40546</v>
      </c>
      <c r="E818" s="21">
        <v>41381</v>
      </c>
      <c r="F818" s="21">
        <v>41452</v>
      </c>
      <c r="G818" s="20" t="s">
        <v>4</v>
      </c>
      <c r="H818" s="20" t="s">
        <v>762</v>
      </c>
      <c r="I818" s="22">
        <v>6</v>
      </c>
      <c r="J818" s="20" t="s">
        <v>5</v>
      </c>
      <c r="K818" s="20" t="s">
        <v>26</v>
      </c>
      <c r="L818" s="20" t="s">
        <v>27</v>
      </c>
      <c r="M818" s="23" t="s">
        <v>27</v>
      </c>
      <c r="N818" s="23" t="s">
        <v>7</v>
      </c>
      <c r="O818" s="23" t="s">
        <v>26</v>
      </c>
      <c r="P818" s="24">
        <v>10.5</v>
      </c>
      <c r="Q818" s="24">
        <v>18.7</v>
      </c>
      <c r="R818" s="24">
        <v>21.5</v>
      </c>
      <c r="S818" s="24">
        <v>197.5</v>
      </c>
      <c r="T818" s="24">
        <v>1.78</v>
      </c>
      <c r="U818" s="24">
        <v>1080</v>
      </c>
      <c r="V818" s="24">
        <v>1920</v>
      </c>
      <c r="W818" s="24">
        <v>2.0739999999999998</v>
      </c>
      <c r="X818" s="23" t="s">
        <v>47</v>
      </c>
      <c r="Y818" s="23" t="s">
        <v>47</v>
      </c>
      <c r="Z818" s="24">
        <v>10501</v>
      </c>
      <c r="AA818" s="24">
        <v>60</v>
      </c>
      <c r="AB818" s="24">
        <v>160</v>
      </c>
      <c r="AC818" s="24">
        <v>160</v>
      </c>
      <c r="AD818" s="23" t="s">
        <v>73</v>
      </c>
      <c r="AE818" s="23" t="s">
        <v>23</v>
      </c>
      <c r="AF818" s="23" t="s">
        <v>11</v>
      </c>
      <c r="AG818" s="23" t="s">
        <v>26</v>
      </c>
      <c r="AH818" s="23" t="s">
        <v>26</v>
      </c>
      <c r="AI818" s="23" t="s">
        <v>12</v>
      </c>
      <c r="AJ818" s="23" t="s">
        <v>11</v>
      </c>
      <c r="AK818" s="23" t="s">
        <v>23</v>
      </c>
      <c r="AL818" s="23" t="s">
        <v>25</v>
      </c>
      <c r="AM818" s="23" t="s">
        <v>14</v>
      </c>
      <c r="AN818" s="23" t="s">
        <v>72</v>
      </c>
      <c r="AO818" s="23" t="s">
        <v>26</v>
      </c>
      <c r="AP818" s="23" t="s">
        <v>36</v>
      </c>
      <c r="AQ818" s="23" t="s">
        <v>26</v>
      </c>
      <c r="AR818" s="23"/>
      <c r="AS818" s="23" t="s">
        <v>25</v>
      </c>
      <c r="AT818" s="23" t="s">
        <v>14</v>
      </c>
      <c r="AU818" s="23" t="s">
        <v>83</v>
      </c>
      <c r="AV818" s="25" t="s">
        <v>26</v>
      </c>
      <c r="AW818" s="25" t="s">
        <v>26</v>
      </c>
      <c r="AX818" s="26">
        <v>21.5</v>
      </c>
      <c r="AY818" s="26">
        <v>197.5</v>
      </c>
      <c r="AZ818" s="25" t="s">
        <v>72</v>
      </c>
      <c r="BA818" s="25" t="s">
        <v>83</v>
      </c>
      <c r="BB818" s="23" t="s">
        <v>26</v>
      </c>
      <c r="BC818" s="23" t="s">
        <v>15</v>
      </c>
      <c r="BD818" s="23" t="s">
        <v>26</v>
      </c>
      <c r="BE818" s="23" t="s">
        <v>11</v>
      </c>
      <c r="BF818" s="23" t="s">
        <v>759</v>
      </c>
      <c r="BG818" s="23" t="s">
        <v>11</v>
      </c>
      <c r="BH818" s="23" t="s">
        <v>17</v>
      </c>
      <c r="BI818" s="23" t="s">
        <v>26</v>
      </c>
      <c r="BJ818" s="23"/>
      <c r="BK818" s="23" t="s">
        <v>11</v>
      </c>
      <c r="BL818" s="23" t="s">
        <v>11</v>
      </c>
      <c r="BM818" s="23" t="s">
        <v>11</v>
      </c>
      <c r="BN818" s="23"/>
      <c r="BO818" s="24">
        <v>0</v>
      </c>
      <c r="BP818" s="24">
        <v>275</v>
      </c>
      <c r="BQ818" s="24">
        <v>275</v>
      </c>
      <c r="BR818" s="24">
        <v>275</v>
      </c>
      <c r="BS818" s="24">
        <v>200</v>
      </c>
      <c r="BT818" s="23"/>
      <c r="BU818" s="23"/>
      <c r="BV818" s="24">
        <v>19.809999999999999</v>
      </c>
      <c r="BW818" s="24">
        <v>0.28000000000000003</v>
      </c>
      <c r="BX818" s="23"/>
      <c r="BY818" s="24">
        <v>0.2</v>
      </c>
      <c r="BZ818" s="27">
        <v>0.28000000000000003</v>
      </c>
      <c r="CA818" s="27">
        <v>0.2</v>
      </c>
      <c r="CB818" s="25"/>
      <c r="CC818" s="25"/>
      <c r="CD818" s="28">
        <v>19.73</v>
      </c>
      <c r="CE818" s="28">
        <v>0.26</v>
      </c>
      <c r="CF818" s="25"/>
      <c r="CG818" s="28">
        <v>0.2</v>
      </c>
      <c r="CH818" s="28">
        <v>21.08</v>
      </c>
      <c r="CI818" s="28">
        <v>1</v>
      </c>
      <c r="CJ818" s="28">
        <v>0.5</v>
      </c>
      <c r="CK818" s="28">
        <v>0</v>
      </c>
      <c r="CL818" s="28">
        <v>0</v>
      </c>
      <c r="CM818" s="28">
        <v>0.5</v>
      </c>
      <c r="CN818" s="25"/>
      <c r="CO818" s="28">
        <v>0</v>
      </c>
      <c r="CP818" s="30" t="s">
        <v>5</v>
      </c>
      <c r="CQ818" s="8">
        <f t="shared" si="133"/>
        <v>10501.26582278481</v>
      </c>
      <c r="CR818" s="8">
        <f t="shared" si="134"/>
        <v>22</v>
      </c>
      <c r="CS818" s="8">
        <f t="shared" si="135"/>
        <v>2.5</v>
      </c>
      <c r="CT818" s="8">
        <f t="shared" si="136"/>
        <v>30</v>
      </c>
      <c r="CU818" s="8">
        <f t="shared" si="137"/>
        <v>200</v>
      </c>
      <c r="CV818" s="10">
        <f t="shared" si="138"/>
        <v>54312.5</v>
      </c>
      <c r="CW818" s="10">
        <f t="shared" si="141"/>
        <v>54.3125</v>
      </c>
      <c r="CX818" s="8" t="str">
        <f t="shared" si="139"/>
        <v>No</v>
      </c>
      <c r="CY818" s="30" t="s">
        <v>11</v>
      </c>
      <c r="CZ818" s="30" t="s">
        <v>11</v>
      </c>
      <c r="DA818" s="31" t="s">
        <v>11</v>
      </c>
      <c r="DB818" s="31" t="s">
        <v>11</v>
      </c>
      <c r="DC818" s="8" t="str">
        <f t="shared" si="140"/>
        <v>No</v>
      </c>
      <c r="DD818" s="8" t="s">
        <v>11</v>
      </c>
      <c r="DE818" s="30" t="s">
        <v>11</v>
      </c>
      <c r="DF818" s="10">
        <f t="shared" si="142"/>
        <v>62.331780000000002</v>
      </c>
      <c r="DG818" s="9">
        <f>IF(S818&lt;Monitors!$H$4,(S818*Monitors!$I$4)+Monitors!$J$4,IF(S818&lt;Monitors!$H$5,(S818*Monitors!$I$5)+Monitors!$J$5,IF(S818&lt;Monitors!$H$6,(S818*Monitors!$I$6)+Monitors!$J$6,IF(S818&lt;Monitors!$H$7,(Monitors!$I$7*S818)+Monitors!$J$7,IF(S818&lt;Monitors!$H$8,(S818*Monitors!$I$8)+Monitors!$J$8,IF(S818&lt;Monitors!$H$9,(S818*Monitors!$I$9)+Monitors!$J$9,IF(S818&lt;Monitors!$H$10,(S818*Monitors!$I$10)+Monitors!$J$10,IF(S818&lt;Monitors!$H$11,(S818*Monitors!$I$11)+Monitors!$J$11,Monitors!$J$12))))))))</f>
        <v>37.875</v>
      </c>
      <c r="DH818" s="10">
        <f>$DF818-(Monitors!$B$4*'All Data'!$W818)</f>
        <v>49.618160000000003</v>
      </c>
      <c r="DI818" s="10">
        <f>IF($CX818="Yes",DH818-(Monitors!$E$4*(DG818+(Monitors!$B$4*'All Data'!$W818))),'All Data'!DH818)</f>
        <v>49.618160000000003</v>
      </c>
      <c r="DJ818" s="10">
        <f>IF(DD818="Yes",'All Data'!DI818-(DG818*Monitors!$C$4),'All Data'!DI818)</f>
        <v>49.618160000000003</v>
      </c>
      <c r="DK818" s="10">
        <f>IF($DE818="Yes",DJ818-(DG818*Monitors!$D$4),'All Data'!DJ818)</f>
        <v>49.618160000000003</v>
      </c>
      <c r="DL818" s="10">
        <f>IF($CZ818="Yes",DK818-Monitors!$C$7,'All Data'!DK818)</f>
        <v>49.618160000000003</v>
      </c>
      <c r="DM818" s="10">
        <f>IF($DA818="Yes",DL818-Monitors!$D$7,'All Data'!DL818)</f>
        <v>49.618160000000003</v>
      </c>
      <c r="DN818" s="10">
        <f>IF(DB818="Yes",DM818-((DG818+(W818*Monitors!$B$4))*Monitors!$F$4),'All Data'!DM818)</f>
        <v>49.618160000000003</v>
      </c>
      <c r="DO818" s="8" t="str">
        <f t="shared" si="143"/>
        <v>No</v>
      </c>
      <c r="DP818" s="10">
        <v>2.1725000000000003</v>
      </c>
      <c r="DQ818" s="10">
        <v>17.637499999999999</v>
      </c>
      <c r="DR818" s="10">
        <v>17.637499999999999</v>
      </c>
      <c r="DS818" s="9">
        <v>18.802263461910023</v>
      </c>
      <c r="DT818" s="9" t="s">
        <v>23</v>
      </c>
      <c r="DU818" s="14">
        <v>0</v>
      </c>
    </row>
    <row r="819" spans="1:125" ht="18" customHeight="1">
      <c r="A819" s="29">
        <v>818</v>
      </c>
      <c r="B819" s="29">
        <v>38</v>
      </c>
      <c r="C819" s="29">
        <v>1076</v>
      </c>
      <c r="D819" s="21">
        <v>41426</v>
      </c>
      <c r="E819" s="21">
        <v>41417</v>
      </c>
      <c r="F819" s="21">
        <v>41445</v>
      </c>
      <c r="G819" s="20" t="s">
        <v>4</v>
      </c>
      <c r="H819" s="20"/>
      <c r="I819" s="22">
        <v>6</v>
      </c>
      <c r="J819" s="20" t="s">
        <v>5</v>
      </c>
      <c r="K819" s="20"/>
      <c r="L819" s="20" t="s">
        <v>6</v>
      </c>
      <c r="M819" s="23"/>
      <c r="N819" s="23" t="s">
        <v>7</v>
      </c>
      <c r="O819" s="23"/>
      <c r="P819" s="24">
        <v>10.6</v>
      </c>
      <c r="Q819" s="24">
        <v>18.8</v>
      </c>
      <c r="R819" s="24">
        <v>21.5</v>
      </c>
      <c r="S819" s="24">
        <v>198.1</v>
      </c>
      <c r="T819" s="24">
        <v>1.78</v>
      </c>
      <c r="U819" s="24">
        <v>1080</v>
      </c>
      <c r="V819" s="24">
        <v>1920</v>
      </c>
      <c r="W819" s="24">
        <v>2.0739999999999998</v>
      </c>
      <c r="X819" s="23" t="s">
        <v>47</v>
      </c>
      <c r="Y819" s="23" t="s">
        <v>47</v>
      </c>
      <c r="Z819" s="24">
        <v>10469</v>
      </c>
      <c r="AA819" s="24">
        <v>60</v>
      </c>
      <c r="AB819" s="24">
        <v>170</v>
      </c>
      <c r="AC819" s="24">
        <v>160</v>
      </c>
      <c r="AD819" s="23" t="s">
        <v>10</v>
      </c>
      <c r="AE819" s="23" t="s">
        <v>11</v>
      </c>
      <c r="AF819" s="23" t="s">
        <v>11</v>
      </c>
      <c r="AG819" s="23"/>
      <c r="AH819" s="23"/>
      <c r="AI819" s="23" t="s">
        <v>12</v>
      </c>
      <c r="AJ819" s="23" t="s">
        <v>11</v>
      </c>
      <c r="AK819" s="23" t="s">
        <v>23</v>
      </c>
      <c r="AL819" s="23" t="s">
        <v>78</v>
      </c>
      <c r="AM819" s="23"/>
      <c r="AN819" s="23" t="s">
        <v>14</v>
      </c>
      <c r="AO819" s="23"/>
      <c r="AP819" s="23" t="s">
        <v>14</v>
      </c>
      <c r="AQ819" s="23"/>
      <c r="AR819" s="23"/>
      <c r="AS819" s="23" t="s">
        <v>78</v>
      </c>
      <c r="AT819" s="23"/>
      <c r="AU819" s="23" t="s">
        <v>14</v>
      </c>
      <c r="AV819" s="25"/>
      <c r="AW819" s="25"/>
      <c r="AX819" s="26">
        <v>21.5</v>
      </c>
      <c r="AY819" s="26">
        <v>198.1</v>
      </c>
      <c r="AZ819" s="25" t="s">
        <v>14</v>
      </c>
      <c r="BA819" s="25" t="s">
        <v>14</v>
      </c>
      <c r="BB819" s="23"/>
      <c r="BC819" s="23" t="s">
        <v>15</v>
      </c>
      <c r="BD819" s="23"/>
      <c r="BE819" s="23" t="s">
        <v>11</v>
      </c>
      <c r="BF819" s="23" t="s">
        <v>61</v>
      </c>
      <c r="BG819" s="23" t="s">
        <v>11</v>
      </c>
      <c r="BH819" s="23" t="s">
        <v>17</v>
      </c>
      <c r="BI819" s="23"/>
      <c r="BJ819" s="23" t="s">
        <v>272</v>
      </c>
      <c r="BK819" s="23" t="s">
        <v>11</v>
      </c>
      <c r="BL819" s="23" t="s">
        <v>11</v>
      </c>
      <c r="BM819" s="23"/>
      <c r="BN819" s="23"/>
      <c r="BO819" s="24">
        <v>8.4</v>
      </c>
      <c r="BP819" s="24">
        <v>243.9</v>
      </c>
      <c r="BQ819" s="24">
        <v>200</v>
      </c>
      <c r="BR819" s="24">
        <v>243.5</v>
      </c>
      <c r="BS819" s="24">
        <v>201.3</v>
      </c>
      <c r="BT819" s="23"/>
      <c r="BU819" s="23"/>
      <c r="BV819" s="24">
        <v>19.809999999999999</v>
      </c>
      <c r="BW819" s="24">
        <v>0.26</v>
      </c>
      <c r="BX819" s="23"/>
      <c r="BY819" s="24">
        <v>0.2</v>
      </c>
      <c r="BZ819" s="27">
        <v>0.26</v>
      </c>
      <c r="CA819" s="27">
        <v>0.2</v>
      </c>
      <c r="CB819" s="25"/>
      <c r="CC819" s="25"/>
      <c r="CD819" s="28">
        <v>19.93</v>
      </c>
      <c r="CE819" s="28">
        <v>0.23</v>
      </c>
      <c r="CF819" s="25"/>
      <c r="CG819" s="28">
        <v>0.19</v>
      </c>
      <c r="CH819" s="28">
        <v>21.1</v>
      </c>
      <c r="CI819" s="28">
        <v>0.5</v>
      </c>
      <c r="CJ819" s="28">
        <v>0.5</v>
      </c>
      <c r="CK819" s="25"/>
      <c r="CL819" s="25"/>
      <c r="CM819" s="28">
        <v>0.51</v>
      </c>
      <c r="CN819" s="25"/>
      <c r="CO819" s="28">
        <v>0</v>
      </c>
      <c r="CP819" s="30" t="s">
        <v>5</v>
      </c>
      <c r="CQ819" s="8">
        <f t="shared" si="133"/>
        <v>10469.459868753154</v>
      </c>
      <c r="CR819" s="8">
        <f t="shared" si="134"/>
        <v>22</v>
      </c>
      <c r="CS819" s="8">
        <f t="shared" si="135"/>
        <v>2.5</v>
      </c>
      <c r="CT819" s="8">
        <f t="shared" si="136"/>
        <v>30</v>
      </c>
      <c r="CU819" s="8">
        <f t="shared" si="137"/>
        <v>200</v>
      </c>
      <c r="CV819" s="10">
        <f t="shared" si="138"/>
        <v>48316.59</v>
      </c>
      <c r="CW819" s="10">
        <f t="shared" si="141"/>
        <v>48.316589999999998</v>
      </c>
      <c r="CX819" s="8" t="str">
        <f t="shared" si="139"/>
        <v>No</v>
      </c>
      <c r="CY819" s="30" t="s">
        <v>11</v>
      </c>
      <c r="CZ819" s="30" t="s">
        <v>11</v>
      </c>
      <c r="DA819" s="31" t="s">
        <v>11</v>
      </c>
      <c r="DB819" s="31" t="s">
        <v>11</v>
      </c>
      <c r="DC819" s="8" t="str">
        <f t="shared" si="140"/>
        <v>No</v>
      </c>
      <c r="DD819" s="8" t="s">
        <v>11</v>
      </c>
      <c r="DE819" s="30" t="s">
        <v>11</v>
      </c>
      <c r="DF819" s="10">
        <f t="shared" si="142"/>
        <v>62.217899999999993</v>
      </c>
      <c r="DG819" s="9">
        <f>IF(S819&lt;Monitors!$H$4,(S819*Monitors!$I$4)+Monitors!$J$4,IF(S819&lt;Monitors!$H$5,(S819*Monitors!$I$5)+Monitors!$J$5,IF(S819&lt;Monitors!$H$6,(S819*Monitors!$I$6)+Monitors!$J$6,IF(S819&lt;Monitors!$H$7,(Monitors!$I$7*S819)+Monitors!$J$7,IF(S819&lt;Monitors!$H$8,(S819*Monitors!$I$8)+Monitors!$J$8,IF(S819&lt;Monitors!$H$9,(S819*Monitors!$I$9)+Monitors!$J$9,IF(S819&lt;Monitors!$H$10,(S819*Monitors!$I$10)+Monitors!$J$10,IF(S819&lt;Monitors!$H$11,(S819*Monitors!$I$11)+Monitors!$J$11,Monitors!$J$12))))))))</f>
        <v>37.905000000000001</v>
      </c>
      <c r="DH819" s="10">
        <f>$DF819-(Monitors!$B$4*'All Data'!$W819)</f>
        <v>49.504279999999994</v>
      </c>
      <c r="DI819" s="10">
        <f>IF($CX819="Yes",DH819-(Monitors!$E$4*(DG819+(Monitors!$B$4*'All Data'!$W819))),'All Data'!DH819)</f>
        <v>49.504279999999994</v>
      </c>
      <c r="DJ819" s="10">
        <f>IF(DD819="Yes",'All Data'!DI819-(DG819*Monitors!$C$4),'All Data'!DI819)</f>
        <v>49.504279999999994</v>
      </c>
      <c r="DK819" s="10">
        <f>IF($DE819="Yes",DJ819-(DG819*Monitors!$D$4),'All Data'!DJ819)</f>
        <v>49.504279999999994</v>
      </c>
      <c r="DL819" s="10">
        <f>IF($CZ819="Yes",DK819-Monitors!$C$7,'All Data'!DK819)</f>
        <v>49.504279999999994</v>
      </c>
      <c r="DM819" s="10">
        <f>IF($DA819="Yes",DL819-Monitors!$D$7,'All Data'!DL819)</f>
        <v>49.504279999999994</v>
      </c>
      <c r="DN819" s="10">
        <f>IF(DB819="Yes",DM819-((DG819+(W819*Monitors!$B$4))*Monitors!$F$4),'All Data'!DM819)</f>
        <v>49.504279999999994</v>
      </c>
      <c r="DO819" s="8" t="str">
        <f t="shared" si="143"/>
        <v>No</v>
      </c>
      <c r="DP819" s="10">
        <v>1.9326635999999999</v>
      </c>
      <c r="DQ819" s="10">
        <v>17.877336399999997</v>
      </c>
      <c r="DR819" s="10">
        <v>17.877336399999997</v>
      </c>
      <c r="DS819" s="9">
        <v>18.858719441248546</v>
      </c>
      <c r="DT819" s="9" t="s">
        <v>23</v>
      </c>
      <c r="DU819" s="14">
        <v>0</v>
      </c>
    </row>
    <row r="820" spans="1:125" ht="18" customHeight="1">
      <c r="A820" s="29">
        <v>819</v>
      </c>
      <c r="B820" s="29">
        <v>13</v>
      </c>
      <c r="C820" s="29">
        <v>744</v>
      </c>
      <c r="D820" s="21">
        <v>41999</v>
      </c>
      <c r="E820" s="21">
        <v>41971</v>
      </c>
      <c r="F820" s="21">
        <v>41976</v>
      </c>
      <c r="G820" s="20"/>
      <c r="H820" s="20" t="s">
        <v>26</v>
      </c>
      <c r="I820" s="22">
        <v>6</v>
      </c>
      <c r="J820" s="20" t="s">
        <v>5</v>
      </c>
      <c r="K820" s="20" t="s">
        <v>26</v>
      </c>
      <c r="L820" s="20" t="s">
        <v>27</v>
      </c>
      <c r="M820" s="23" t="s">
        <v>27</v>
      </c>
      <c r="N820" s="23" t="s">
        <v>7</v>
      </c>
      <c r="O820" s="23" t="s">
        <v>26</v>
      </c>
      <c r="P820" s="24">
        <v>13.2</v>
      </c>
      <c r="Q820" s="24">
        <v>23.5</v>
      </c>
      <c r="R820" s="24">
        <v>27</v>
      </c>
      <c r="S820" s="24">
        <v>311.67</v>
      </c>
      <c r="T820" s="24">
        <v>1.78</v>
      </c>
      <c r="U820" s="24">
        <v>1080</v>
      </c>
      <c r="V820" s="24">
        <v>1920</v>
      </c>
      <c r="W820" s="24">
        <v>2.0739999999999998</v>
      </c>
      <c r="X820" s="23" t="s">
        <v>47</v>
      </c>
      <c r="Y820" s="23" t="s">
        <v>47</v>
      </c>
      <c r="Z820" s="24">
        <v>6653</v>
      </c>
      <c r="AA820" s="24">
        <v>60</v>
      </c>
      <c r="AB820" s="24">
        <v>178</v>
      </c>
      <c r="AC820" s="24">
        <v>178</v>
      </c>
      <c r="AD820" s="23" t="s">
        <v>298</v>
      </c>
      <c r="AE820" s="23" t="s">
        <v>11</v>
      </c>
      <c r="AF820" s="23" t="s">
        <v>11</v>
      </c>
      <c r="AG820" s="23" t="s">
        <v>26</v>
      </c>
      <c r="AH820" s="23" t="s">
        <v>26</v>
      </c>
      <c r="AI820" s="23" t="s">
        <v>12</v>
      </c>
      <c r="AJ820" s="23" t="s">
        <v>23</v>
      </c>
      <c r="AK820" s="23" t="s">
        <v>23</v>
      </c>
      <c r="AL820" s="23" t="s">
        <v>114</v>
      </c>
      <c r="AM820" s="23" t="s">
        <v>14</v>
      </c>
      <c r="AN820" s="23" t="s">
        <v>14</v>
      </c>
      <c r="AO820" s="23" t="s">
        <v>14</v>
      </c>
      <c r="AP820" s="23" t="s">
        <v>14</v>
      </c>
      <c r="AQ820" s="23" t="s">
        <v>14</v>
      </c>
      <c r="AR820" s="23"/>
      <c r="AS820" s="23" t="s">
        <v>114</v>
      </c>
      <c r="AT820" s="23" t="s">
        <v>14</v>
      </c>
      <c r="AU820" s="23" t="s">
        <v>14</v>
      </c>
      <c r="AV820" s="25" t="s">
        <v>14</v>
      </c>
      <c r="AW820" s="25" t="s">
        <v>14</v>
      </c>
      <c r="AX820" s="26">
        <v>27</v>
      </c>
      <c r="AY820" s="26">
        <v>311.67</v>
      </c>
      <c r="AZ820" s="25" t="s">
        <v>14</v>
      </c>
      <c r="BA820" s="25" t="s">
        <v>14</v>
      </c>
      <c r="BB820" s="23" t="s">
        <v>14</v>
      </c>
      <c r="BC820" s="23" t="s">
        <v>15</v>
      </c>
      <c r="BD820" s="23" t="s">
        <v>14</v>
      </c>
      <c r="BE820" s="23" t="s">
        <v>11</v>
      </c>
      <c r="BF820" s="23" t="s">
        <v>423</v>
      </c>
      <c r="BG820" s="23" t="s">
        <v>11</v>
      </c>
      <c r="BH820" s="23" t="s">
        <v>17</v>
      </c>
      <c r="BI820" s="23" t="s">
        <v>14</v>
      </c>
      <c r="BJ820" s="23"/>
      <c r="BK820" s="23" t="s">
        <v>11</v>
      </c>
      <c r="BL820" s="23" t="s">
        <v>11</v>
      </c>
      <c r="BM820" s="23" t="s">
        <v>11</v>
      </c>
      <c r="BN820" s="23"/>
      <c r="BO820" s="24">
        <v>7.6</v>
      </c>
      <c r="BP820" s="24">
        <v>266</v>
      </c>
      <c r="BQ820" s="24">
        <v>250</v>
      </c>
      <c r="BR820" s="24">
        <v>220</v>
      </c>
      <c r="BS820" s="24">
        <v>200</v>
      </c>
      <c r="BT820" s="23"/>
      <c r="BU820" s="23"/>
      <c r="BV820" s="24">
        <v>19.82</v>
      </c>
      <c r="BW820" s="24">
        <v>0.3</v>
      </c>
      <c r="BX820" s="23"/>
      <c r="BY820" s="24">
        <v>0.22</v>
      </c>
      <c r="BZ820" s="27">
        <v>0.3</v>
      </c>
      <c r="CA820" s="27">
        <v>0.22</v>
      </c>
      <c r="CB820" s="25"/>
      <c r="CC820" s="25"/>
      <c r="CD820" s="28">
        <v>19.77</v>
      </c>
      <c r="CE820" s="28">
        <v>0.32</v>
      </c>
      <c r="CF820" s="25"/>
      <c r="CG820" s="28">
        <v>0.23</v>
      </c>
      <c r="CH820" s="28">
        <v>29.11</v>
      </c>
      <c r="CI820" s="28">
        <v>0.5</v>
      </c>
      <c r="CJ820" s="28">
        <v>0.5</v>
      </c>
      <c r="CK820" s="28">
        <v>0</v>
      </c>
      <c r="CL820" s="28">
        <v>0</v>
      </c>
      <c r="CM820" s="28">
        <v>0.42</v>
      </c>
      <c r="CN820" s="25"/>
      <c r="CO820" s="28">
        <v>0</v>
      </c>
      <c r="CP820" s="30" t="s">
        <v>5</v>
      </c>
      <c r="CQ820" s="8">
        <f t="shared" si="133"/>
        <v>6654.4742836974992</v>
      </c>
      <c r="CR820" s="8">
        <f t="shared" si="134"/>
        <v>28</v>
      </c>
      <c r="CS820" s="8">
        <f t="shared" si="135"/>
        <v>2.5</v>
      </c>
      <c r="CT820" s="8">
        <f t="shared" si="136"/>
        <v>30</v>
      </c>
      <c r="CU820" s="8">
        <f t="shared" si="137"/>
        <v>200</v>
      </c>
      <c r="CV820" s="10">
        <f t="shared" si="138"/>
        <v>82904.22</v>
      </c>
      <c r="CW820" s="10">
        <f t="shared" si="141"/>
        <v>82.904219999999995</v>
      </c>
      <c r="CX820" s="8" t="str">
        <f t="shared" si="139"/>
        <v>No</v>
      </c>
      <c r="CY820" s="30" t="s">
        <v>11</v>
      </c>
      <c r="CZ820" s="30" t="s">
        <v>11</v>
      </c>
      <c r="DA820" s="31" t="s">
        <v>11</v>
      </c>
      <c r="DB820" s="31" t="s">
        <v>11</v>
      </c>
      <c r="DC820" s="8" t="str">
        <f t="shared" si="140"/>
        <v>No</v>
      </c>
      <c r="DD820" s="8" t="s">
        <v>11</v>
      </c>
      <c r="DE820" s="30" t="s">
        <v>11</v>
      </c>
      <c r="DF820" s="10">
        <f t="shared" si="142"/>
        <v>62.476320000000001</v>
      </c>
      <c r="DG820" s="9">
        <f>IF(S820&lt;Monitors!$H$4,(S820*Monitors!$I$4)+Monitors!$J$4,IF(S820&lt;Monitors!$H$5,(S820*Monitors!$I$5)+Monitors!$J$5,IF(S820&lt;Monitors!$H$6,(S820*Monitors!$I$6)+Monitors!$J$6,IF(S820&lt;Monitors!$H$7,(Monitors!$I$7*S820)+Monitors!$J$7,IF(S820&lt;Monitors!$H$8,(S820*Monitors!$I$8)+Monitors!$J$8,IF(S820&lt;Monitors!$H$9,(S820*Monitors!$I$9)+Monitors!$J$9,IF(S820&lt;Monitors!$H$10,(S820*Monitors!$I$10)+Monitors!$J$10,IF(S820&lt;Monitors!$H$11,(S820*Monitors!$I$11)+Monitors!$J$11,Monitors!$J$12))))))))</f>
        <v>51.334000000000003</v>
      </c>
      <c r="DH820" s="10">
        <f>$DF820-(Monitors!$B$4*'All Data'!$W820)</f>
        <v>49.762700000000002</v>
      </c>
      <c r="DI820" s="10">
        <f>IF($CX820="Yes",DH820-(Monitors!$E$4*(DG820+(Monitors!$B$4*'All Data'!$W820))),'All Data'!DH820)</f>
        <v>49.762700000000002</v>
      </c>
      <c r="DJ820" s="10">
        <f>IF(DD820="Yes",'All Data'!DI820-(DG820*Monitors!$C$4),'All Data'!DI820)</f>
        <v>49.762700000000002</v>
      </c>
      <c r="DK820" s="10">
        <f>IF($DE820="Yes",DJ820-(DG820*Monitors!$D$4),'All Data'!DJ820)</f>
        <v>49.762700000000002</v>
      </c>
      <c r="DL820" s="10">
        <f>IF($CZ820="Yes",DK820-Monitors!$C$7,'All Data'!DK820)</f>
        <v>49.762700000000002</v>
      </c>
      <c r="DM820" s="10">
        <f>IF($DA820="Yes",DL820-Monitors!$D$7,'All Data'!DL820)</f>
        <v>49.762700000000002</v>
      </c>
      <c r="DN820" s="10">
        <f>IF(DB820="Yes",DM820-((DG820+(W820*Monitors!$B$4))*Monitors!$F$4),'All Data'!DM820)</f>
        <v>49.762700000000002</v>
      </c>
      <c r="DO820" s="8" t="str">
        <f t="shared" si="143"/>
        <v>Yes</v>
      </c>
      <c r="DP820" s="10">
        <v>3.3161688000000002</v>
      </c>
      <c r="DQ820" s="10">
        <v>16.5038312</v>
      </c>
      <c r="DR820" s="10">
        <v>16.5038312</v>
      </c>
      <c r="DS820" s="9">
        <v>29.411715392087416</v>
      </c>
      <c r="DT820" s="9" t="s">
        <v>23</v>
      </c>
      <c r="DU820" s="14">
        <v>0</v>
      </c>
    </row>
    <row r="821" spans="1:125" ht="18" customHeight="1">
      <c r="A821" s="29">
        <v>820</v>
      </c>
      <c r="B821" s="29">
        <v>25</v>
      </c>
      <c r="C821" s="29">
        <v>1390</v>
      </c>
      <c r="D821" s="21">
        <v>40753</v>
      </c>
      <c r="E821" s="21">
        <v>41418</v>
      </c>
      <c r="F821" s="21">
        <v>41278</v>
      </c>
      <c r="G821" s="20" t="s">
        <v>271</v>
      </c>
      <c r="H821" s="20" t="s">
        <v>26</v>
      </c>
      <c r="I821" s="22">
        <v>6</v>
      </c>
      <c r="J821" s="20" t="s">
        <v>5</v>
      </c>
      <c r="K821" s="20" t="s">
        <v>26</v>
      </c>
      <c r="L821" s="20" t="s">
        <v>27</v>
      </c>
      <c r="M821" s="23" t="s">
        <v>27</v>
      </c>
      <c r="N821" s="23" t="s">
        <v>7</v>
      </c>
      <c r="O821" s="23" t="s">
        <v>26</v>
      </c>
      <c r="P821" s="24">
        <v>11.3</v>
      </c>
      <c r="Q821" s="24">
        <v>20</v>
      </c>
      <c r="R821" s="24">
        <v>23</v>
      </c>
      <c r="S821" s="24">
        <v>226</v>
      </c>
      <c r="T821" s="24">
        <v>1.78</v>
      </c>
      <c r="U821" s="24">
        <v>1080</v>
      </c>
      <c r="V821" s="24">
        <v>1920</v>
      </c>
      <c r="W821" s="24">
        <v>2.0739999999999998</v>
      </c>
      <c r="X821" s="23" t="s">
        <v>47</v>
      </c>
      <c r="Y821" s="23" t="s">
        <v>47</v>
      </c>
      <c r="Z821" s="24">
        <v>9175</v>
      </c>
      <c r="AA821" s="24">
        <v>60</v>
      </c>
      <c r="AB821" s="24">
        <v>170</v>
      </c>
      <c r="AC821" s="24">
        <v>160</v>
      </c>
      <c r="AD821" s="23" t="s">
        <v>28</v>
      </c>
      <c r="AE821" s="23" t="s">
        <v>23</v>
      </c>
      <c r="AF821" s="23" t="s">
        <v>11</v>
      </c>
      <c r="AG821" s="23" t="s">
        <v>26</v>
      </c>
      <c r="AH821" s="23" t="s">
        <v>26</v>
      </c>
      <c r="AI821" s="23" t="s">
        <v>12</v>
      </c>
      <c r="AJ821" s="23" t="s">
        <v>11</v>
      </c>
      <c r="AK821" s="23" t="s">
        <v>23</v>
      </c>
      <c r="AL821" s="23" t="s">
        <v>51</v>
      </c>
      <c r="AM821" s="23" t="s">
        <v>190</v>
      </c>
      <c r="AN821" s="23" t="s">
        <v>14</v>
      </c>
      <c r="AO821" s="23" t="s">
        <v>26</v>
      </c>
      <c r="AP821" s="23" t="s">
        <v>36</v>
      </c>
      <c r="AQ821" s="23" t="s">
        <v>14</v>
      </c>
      <c r="AR821" s="23"/>
      <c r="AS821" s="23" t="s">
        <v>51</v>
      </c>
      <c r="AT821" s="23" t="s">
        <v>190</v>
      </c>
      <c r="AU821" s="23" t="s">
        <v>14</v>
      </c>
      <c r="AV821" s="25" t="s">
        <v>26</v>
      </c>
      <c r="AW821" s="25" t="s">
        <v>26</v>
      </c>
      <c r="AX821" s="26">
        <v>23</v>
      </c>
      <c r="AY821" s="26">
        <v>226</v>
      </c>
      <c r="AZ821" s="25" t="s">
        <v>14</v>
      </c>
      <c r="BA821" s="25" t="s">
        <v>14</v>
      </c>
      <c r="BB821" s="23" t="s">
        <v>26</v>
      </c>
      <c r="BC821" s="23" t="s">
        <v>15</v>
      </c>
      <c r="BD821" s="23" t="s">
        <v>26</v>
      </c>
      <c r="BE821" s="23" t="s">
        <v>11</v>
      </c>
      <c r="BF821" s="23" t="s">
        <v>227</v>
      </c>
      <c r="BG821" s="23" t="s">
        <v>11</v>
      </c>
      <c r="BH821" s="23" t="s">
        <v>17</v>
      </c>
      <c r="BI821" s="23" t="s">
        <v>14</v>
      </c>
      <c r="BJ821" s="23"/>
      <c r="BK821" s="23" t="s">
        <v>11</v>
      </c>
      <c r="BL821" s="23" t="s">
        <v>11</v>
      </c>
      <c r="BM821" s="23" t="s">
        <v>11</v>
      </c>
      <c r="BN821" s="23"/>
      <c r="BO821" s="24">
        <v>4.5999999999999996</v>
      </c>
      <c r="BP821" s="24">
        <v>280</v>
      </c>
      <c r="BQ821" s="24">
        <v>250</v>
      </c>
      <c r="BR821" s="24">
        <v>220</v>
      </c>
      <c r="BS821" s="24">
        <v>200</v>
      </c>
      <c r="BT821" s="23"/>
      <c r="BU821" s="23"/>
      <c r="BV821" s="24">
        <v>19.82</v>
      </c>
      <c r="BW821" s="24">
        <v>0.32</v>
      </c>
      <c r="BX821" s="23"/>
      <c r="BY821" s="24">
        <v>0.22</v>
      </c>
      <c r="BZ821" s="27">
        <v>0.32</v>
      </c>
      <c r="CA821" s="27">
        <v>0.22</v>
      </c>
      <c r="CB821" s="25"/>
      <c r="CC821" s="25"/>
      <c r="CD821" s="28">
        <v>19.829999999999998</v>
      </c>
      <c r="CE821" s="28">
        <v>0.32</v>
      </c>
      <c r="CF821" s="25"/>
      <c r="CG821" s="28">
        <v>0.22</v>
      </c>
      <c r="CH821" s="28">
        <v>22</v>
      </c>
      <c r="CI821" s="28">
        <v>0.5</v>
      </c>
      <c r="CJ821" s="28">
        <v>0.5</v>
      </c>
      <c r="CK821" s="28">
        <v>0</v>
      </c>
      <c r="CL821" s="28">
        <v>0</v>
      </c>
      <c r="CM821" s="28">
        <v>0.5</v>
      </c>
      <c r="CN821" s="25"/>
      <c r="CO821" s="28">
        <v>0</v>
      </c>
      <c r="CP821" s="30" t="s">
        <v>5</v>
      </c>
      <c r="CQ821" s="8">
        <f t="shared" si="133"/>
        <v>9176.9911504424763</v>
      </c>
      <c r="CR821" s="8">
        <f t="shared" si="134"/>
        <v>24</v>
      </c>
      <c r="CS821" s="8">
        <f t="shared" si="135"/>
        <v>2.5</v>
      </c>
      <c r="CT821" s="8">
        <f t="shared" si="136"/>
        <v>30</v>
      </c>
      <c r="CU821" s="8">
        <f t="shared" si="137"/>
        <v>200</v>
      </c>
      <c r="CV821" s="10">
        <f t="shared" si="138"/>
        <v>63280</v>
      </c>
      <c r="CW821" s="10">
        <f t="shared" si="141"/>
        <v>63.28</v>
      </c>
      <c r="CX821" s="8" t="str">
        <f t="shared" si="139"/>
        <v>No</v>
      </c>
      <c r="CY821" s="30" t="s">
        <v>11</v>
      </c>
      <c r="CZ821" s="30" t="s">
        <v>11</v>
      </c>
      <c r="DA821" s="31" t="s">
        <v>11</v>
      </c>
      <c r="DB821" s="31" t="s">
        <v>11</v>
      </c>
      <c r="DC821" s="8" t="str">
        <f t="shared" si="140"/>
        <v>No</v>
      </c>
      <c r="DD821" s="8" t="s">
        <v>11</v>
      </c>
      <c r="DE821" s="30" t="s">
        <v>11</v>
      </c>
      <c r="DF821" s="10">
        <f t="shared" si="142"/>
        <v>62.590199999999996</v>
      </c>
      <c r="DG821" s="9">
        <f>IF(S821&lt;Monitors!$H$4,(S821*Monitors!$I$4)+Monitors!$J$4,IF(S821&lt;Monitors!$H$5,(S821*Monitors!$I$5)+Monitors!$J$5,IF(S821&lt;Monitors!$H$6,(S821*Monitors!$I$6)+Monitors!$J$6,IF(S821&lt;Monitors!$H$7,(Monitors!$I$7*S821)+Monitors!$J$7,IF(S821&lt;Monitors!$H$8,(S821*Monitors!$I$8)+Monitors!$J$8,IF(S821&lt;Monitors!$H$9,(S821*Monitors!$I$9)+Monitors!$J$9,IF(S821&lt;Monitors!$H$10,(S821*Monitors!$I$10)+Monitors!$J$10,IF(S821&lt;Monitors!$H$11,(S821*Monitors!$I$11)+Monitors!$J$11,Monitors!$J$12))))))))</f>
        <v>38.866666666666667</v>
      </c>
      <c r="DH821" s="10">
        <f>$DF821-(Monitors!$B$4*'All Data'!$W821)</f>
        <v>49.876579999999997</v>
      </c>
      <c r="DI821" s="10">
        <f>IF($CX821="Yes",DH821-(Monitors!$E$4*(DG821+(Monitors!$B$4*'All Data'!$W821))),'All Data'!DH821)</f>
        <v>49.876579999999997</v>
      </c>
      <c r="DJ821" s="10">
        <f>IF(DD821="Yes",'All Data'!DI821-(DG821*Monitors!$C$4),'All Data'!DI821)</f>
        <v>49.876579999999997</v>
      </c>
      <c r="DK821" s="10">
        <f>IF($DE821="Yes",DJ821-(DG821*Monitors!$D$4),'All Data'!DJ821)</f>
        <v>49.876579999999997</v>
      </c>
      <c r="DL821" s="10">
        <f>IF($CZ821="Yes",DK821-Monitors!$C$7,'All Data'!DK821)</f>
        <v>49.876579999999997</v>
      </c>
      <c r="DM821" s="10">
        <f>IF($DA821="Yes",DL821-Monitors!$D$7,'All Data'!DL821)</f>
        <v>49.876579999999997</v>
      </c>
      <c r="DN821" s="10">
        <f>IF(DB821="Yes",DM821-((DG821+(W821*Monitors!$B$4))*Monitors!$F$4),'All Data'!DM821)</f>
        <v>49.876579999999997</v>
      </c>
      <c r="DO821" s="8" t="str">
        <f t="shared" si="143"/>
        <v>No</v>
      </c>
      <c r="DP821" s="10">
        <v>2.5312000000000001</v>
      </c>
      <c r="DQ821" s="10">
        <v>17.288800000000002</v>
      </c>
      <c r="DR821" s="10">
        <v>17.288800000000002</v>
      </c>
      <c r="DS821" s="9">
        <v>21.47703682392364</v>
      </c>
      <c r="DT821" s="9" t="s">
        <v>23</v>
      </c>
      <c r="DU821" s="14">
        <v>0</v>
      </c>
    </row>
    <row r="822" spans="1:125" ht="18" customHeight="1">
      <c r="A822" s="29">
        <v>821</v>
      </c>
      <c r="B822" s="29">
        <v>5</v>
      </c>
      <c r="C822" s="29">
        <v>803</v>
      </c>
      <c r="D822" s="21">
        <v>41395</v>
      </c>
      <c r="E822" s="21">
        <v>41376</v>
      </c>
      <c r="F822" s="21">
        <v>41388</v>
      </c>
      <c r="G822" s="20" t="s">
        <v>4</v>
      </c>
      <c r="H822" s="20"/>
      <c r="I822" s="22">
        <v>6</v>
      </c>
      <c r="J822" s="20" t="s">
        <v>5</v>
      </c>
      <c r="K822" s="20"/>
      <c r="L822" s="20" t="s">
        <v>6</v>
      </c>
      <c r="M822" s="23"/>
      <c r="N822" s="23" t="s">
        <v>7</v>
      </c>
      <c r="O822" s="23"/>
      <c r="P822" s="24">
        <v>118</v>
      </c>
      <c r="Q822" s="24">
        <v>209</v>
      </c>
      <c r="R822" s="24">
        <v>24</v>
      </c>
      <c r="S822" s="24">
        <v>246</v>
      </c>
      <c r="T822" s="24">
        <v>2.0699999999999998</v>
      </c>
      <c r="U822" s="24">
        <v>1080</v>
      </c>
      <c r="V822" s="24">
        <v>1920</v>
      </c>
      <c r="W822" s="24">
        <v>2.0739999999999998</v>
      </c>
      <c r="X822" s="23" t="s">
        <v>47</v>
      </c>
      <c r="Y822" s="23" t="s">
        <v>47</v>
      </c>
      <c r="Z822" s="24">
        <v>8424</v>
      </c>
      <c r="AA822" s="24">
        <v>60</v>
      </c>
      <c r="AB822" s="24">
        <v>170</v>
      </c>
      <c r="AC822" s="24">
        <v>160</v>
      </c>
      <c r="AD822" s="23" t="s">
        <v>10</v>
      </c>
      <c r="AE822" s="23" t="s">
        <v>11</v>
      </c>
      <c r="AF822" s="23" t="s">
        <v>11</v>
      </c>
      <c r="AG822" s="23"/>
      <c r="AH822" s="23"/>
      <c r="AI822" s="23" t="s">
        <v>12</v>
      </c>
      <c r="AJ822" s="23" t="s">
        <v>11</v>
      </c>
      <c r="AK822" s="23" t="s">
        <v>11</v>
      </c>
      <c r="AL822" s="23" t="s">
        <v>199</v>
      </c>
      <c r="AM822" s="23"/>
      <c r="AN822" s="23" t="s">
        <v>59</v>
      </c>
      <c r="AO822" s="23" t="s">
        <v>60</v>
      </c>
      <c r="AP822" s="23" t="s">
        <v>14</v>
      </c>
      <c r="AQ822" s="23"/>
      <c r="AR822" s="23"/>
      <c r="AS822" s="23" t="s">
        <v>199</v>
      </c>
      <c r="AT822" s="23"/>
      <c r="AU822" s="23" t="s">
        <v>14</v>
      </c>
      <c r="AV822" s="25" t="s">
        <v>60</v>
      </c>
      <c r="AW822" s="25"/>
      <c r="AX822" s="26">
        <v>24</v>
      </c>
      <c r="AY822" s="26">
        <v>246</v>
      </c>
      <c r="AZ822" s="25" t="s">
        <v>59</v>
      </c>
      <c r="BA822" s="25" t="s">
        <v>14</v>
      </c>
      <c r="BB822" s="23"/>
      <c r="BC822" s="23" t="s">
        <v>15</v>
      </c>
      <c r="BD822" s="23"/>
      <c r="BE822" s="23" t="s">
        <v>11</v>
      </c>
      <c r="BF822" s="23" t="s">
        <v>77</v>
      </c>
      <c r="BG822" s="23" t="s">
        <v>11</v>
      </c>
      <c r="BH822" s="23" t="s">
        <v>17</v>
      </c>
      <c r="BI822" s="23"/>
      <c r="BJ822" s="23" t="s">
        <v>18</v>
      </c>
      <c r="BK822" s="23" t="s">
        <v>11</v>
      </c>
      <c r="BL822" s="23" t="s">
        <v>11</v>
      </c>
      <c r="BM822" s="23"/>
      <c r="BN822" s="23"/>
      <c r="BO822" s="24">
        <v>38.700000000000003</v>
      </c>
      <c r="BP822" s="24">
        <v>247.1</v>
      </c>
      <c r="BQ822" s="24">
        <v>300</v>
      </c>
      <c r="BR822" s="24">
        <v>242.5</v>
      </c>
      <c r="BS822" s="24">
        <v>200.5</v>
      </c>
      <c r="BT822" s="23"/>
      <c r="BU822" s="23"/>
      <c r="BV822" s="24">
        <v>19.84</v>
      </c>
      <c r="BW822" s="24">
        <v>0.24</v>
      </c>
      <c r="BX822" s="23"/>
      <c r="BY822" s="24">
        <v>0.1</v>
      </c>
      <c r="BZ822" s="27">
        <v>0.24</v>
      </c>
      <c r="CA822" s="27">
        <v>0.1</v>
      </c>
      <c r="CB822" s="25"/>
      <c r="CC822" s="25"/>
      <c r="CD822" s="28">
        <v>20.010000000000002</v>
      </c>
      <c r="CE822" s="28">
        <v>0.28000000000000003</v>
      </c>
      <c r="CF822" s="25"/>
      <c r="CG822" s="28">
        <v>0.16</v>
      </c>
      <c r="CH822" s="28">
        <v>23.2</v>
      </c>
      <c r="CI822" s="28">
        <v>1.2</v>
      </c>
      <c r="CJ822" s="28">
        <v>0.5</v>
      </c>
      <c r="CK822" s="25"/>
      <c r="CL822" s="25"/>
      <c r="CM822" s="28">
        <v>0.52</v>
      </c>
      <c r="CN822" s="25"/>
      <c r="CO822" s="28">
        <v>0</v>
      </c>
      <c r="CP822" s="30" t="s">
        <v>5</v>
      </c>
      <c r="CQ822" s="8">
        <f t="shared" si="133"/>
        <v>8430.8943089430886</v>
      </c>
      <c r="CR822" s="8">
        <f t="shared" si="134"/>
        <v>26</v>
      </c>
      <c r="CS822" s="8">
        <f t="shared" si="135"/>
        <v>2.5</v>
      </c>
      <c r="CT822" s="8">
        <f t="shared" si="136"/>
        <v>30</v>
      </c>
      <c r="CU822" s="8">
        <f t="shared" si="137"/>
        <v>200</v>
      </c>
      <c r="CV822" s="10">
        <f t="shared" si="138"/>
        <v>60786.6</v>
      </c>
      <c r="CW822" s="10">
        <f t="shared" si="141"/>
        <v>60.7866</v>
      </c>
      <c r="CX822" s="8" t="str">
        <f t="shared" si="139"/>
        <v>No</v>
      </c>
      <c r="CY822" s="30" t="s">
        <v>11</v>
      </c>
      <c r="CZ822" s="30" t="s">
        <v>11</v>
      </c>
      <c r="DA822" s="31" t="s">
        <v>11</v>
      </c>
      <c r="DB822" s="31" t="s">
        <v>11</v>
      </c>
      <c r="DC822" s="8" t="str">
        <f t="shared" si="140"/>
        <v>No</v>
      </c>
      <c r="DD822" s="8" t="s">
        <v>11</v>
      </c>
      <c r="DE822" s="30" t="s">
        <v>11</v>
      </c>
      <c r="DF822" s="10">
        <f t="shared" si="142"/>
        <v>62.195999999999998</v>
      </c>
      <c r="DG822" s="9">
        <f>IF(S822&lt;Monitors!$H$4,(S822*Monitors!$I$4)+Monitors!$J$4,IF(S822&lt;Monitors!$H$5,(S822*Monitors!$I$5)+Monitors!$J$5,IF(S822&lt;Monitors!$H$6,(S822*Monitors!$I$6)+Monitors!$J$6,IF(S822&lt;Monitors!$H$7,(Monitors!$I$7*S822)+Monitors!$J$7,IF(S822&lt;Monitors!$H$8,(S822*Monitors!$I$8)+Monitors!$J$8,IF(S822&lt;Monitors!$H$9,(S822*Monitors!$I$9)+Monitors!$J$9,IF(S822&lt;Monitors!$H$10,(S822*Monitors!$I$10)+Monitors!$J$10,IF(S822&lt;Monitors!$H$11,(S822*Monitors!$I$11)+Monitors!$J$11,Monitors!$J$12))))))))</f>
        <v>42.2</v>
      </c>
      <c r="DH822" s="10">
        <f>$DF822-(Monitors!$B$4*'All Data'!$W822)</f>
        <v>49.482379999999999</v>
      </c>
      <c r="DI822" s="10">
        <f>IF($CX822="Yes",DH822-(Monitors!$E$4*(DG822+(Monitors!$B$4*'All Data'!$W822))),'All Data'!DH822)</f>
        <v>49.482379999999999</v>
      </c>
      <c r="DJ822" s="10">
        <f>IF(DD822="Yes",'All Data'!DI822-(DG822*Monitors!$C$4),'All Data'!DI822)</f>
        <v>49.482379999999999</v>
      </c>
      <c r="DK822" s="10">
        <f>IF($DE822="Yes",DJ822-(DG822*Monitors!$D$4),'All Data'!DJ822)</f>
        <v>49.482379999999999</v>
      </c>
      <c r="DL822" s="10">
        <f>IF($CZ822="Yes",DK822-Monitors!$C$7,'All Data'!DK822)</f>
        <v>49.482379999999999</v>
      </c>
      <c r="DM822" s="10">
        <f>IF($DA822="Yes",DL822-Monitors!$D$7,'All Data'!DL822)</f>
        <v>49.482379999999999</v>
      </c>
      <c r="DN822" s="10">
        <f>IF(DB822="Yes",DM822-((DG822+(W822*Monitors!$B$4))*Monitors!$F$4),'All Data'!DM822)</f>
        <v>49.482379999999999</v>
      </c>
      <c r="DO822" s="8" t="str">
        <f t="shared" si="143"/>
        <v>No</v>
      </c>
      <c r="DP822" s="10">
        <v>2.4314640000000001</v>
      </c>
      <c r="DQ822" s="10">
        <v>17.408535999999998</v>
      </c>
      <c r="DR822" s="10">
        <v>17.408535999999998</v>
      </c>
      <c r="DS822" s="9">
        <v>23.344783884702462</v>
      </c>
      <c r="DT822" s="9" t="s">
        <v>23</v>
      </c>
      <c r="DU822" s="14">
        <v>0</v>
      </c>
    </row>
    <row r="823" spans="1:125" ht="18" customHeight="1">
      <c r="A823" s="29">
        <v>822</v>
      </c>
      <c r="B823" s="29">
        <v>5</v>
      </c>
      <c r="C823" s="29">
        <v>1279</v>
      </c>
      <c r="D823" s="21">
        <v>41327</v>
      </c>
      <c r="E823" s="21">
        <v>41305</v>
      </c>
      <c r="F823" s="21">
        <v>41562</v>
      </c>
      <c r="G823" s="20" t="s">
        <v>4</v>
      </c>
      <c r="H823" s="20"/>
      <c r="I823" s="22">
        <v>6</v>
      </c>
      <c r="J823" s="20" t="s">
        <v>5</v>
      </c>
      <c r="K823" s="20"/>
      <c r="L823" s="20" t="s">
        <v>6</v>
      </c>
      <c r="M823" s="23"/>
      <c r="N823" s="23" t="s">
        <v>7</v>
      </c>
      <c r="O823" s="23"/>
      <c r="P823" s="24">
        <v>118</v>
      </c>
      <c r="Q823" s="24">
        <v>209</v>
      </c>
      <c r="R823" s="24">
        <v>24</v>
      </c>
      <c r="S823" s="24">
        <v>246</v>
      </c>
      <c r="T823" s="24">
        <v>2.0699999999999998</v>
      </c>
      <c r="U823" s="24">
        <v>1080</v>
      </c>
      <c r="V823" s="24">
        <v>1920</v>
      </c>
      <c r="W823" s="24">
        <v>2.0739999999999998</v>
      </c>
      <c r="X823" s="23" t="s">
        <v>47</v>
      </c>
      <c r="Y823" s="23" t="s">
        <v>47</v>
      </c>
      <c r="Z823" s="24">
        <v>8424</v>
      </c>
      <c r="AA823" s="24">
        <v>60</v>
      </c>
      <c r="AB823" s="24">
        <v>170</v>
      </c>
      <c r="AC823" s="24">
        <v>160</v>
      </c>
      <c r="AD823" s="23" t="s">
        <v>10</v>
      </c>
      <c r="AE823" s="23" t="s">
        <v>11</v>
      </c>
      <c r="AF823" s="23" t="s">
        <v>11</v>
      </c>
      <c r="AG823" s="23"/>
      <c r="AH823" s="23"/>
      <c r="AI823" s="23" t="s">
        <v>12</v>
      </c>
      <c r="AJ823" s="23" t="s">
        <v>11</v>
      </c>
      <c r="AK823" s="23" t="s">
        <v>11</v>
      </c>
      <c r="AL823" s="23" t="s">
        <v>183</v>
      </c>
      <c r="AM823" s="23"/>
      <c r="AN823" s="23" t="s">
        <v>72</v>
      </c>
      <c r="AO823" s="23"/>
      <c r="AP823" s="23" t="s">
        <v>14</v>
      </c>
      <c r="AQ823" s="23"/>
      <c r="AR823" s="23"/>
      <c r="AS823" s="23" t="s">
        <v>183</v>
      </c>
      <c r="AT823" s="23"/>
      <c r="AU823" s="23" t="s">
        <v>14</v>
      </c>
      <c r="AV823" s="25"/>
      <c r="AW823" s="25"/>
      <c r="AX823" s="26">
        <v>24</v>
      </c>
      <c r="AY823" s="26">
        <v>246</v>
      </c>
      <c r="AZ823" s="25" t="s">
        <v>72</v>
      </c>
      <c r="BA823" s="25" t="s">
        <v>14</v>
      </c>
      <c r="BB823" s="23"/>
      <c r="BC823" s="23" t="s">
        <v>15</v>
      </c>
      <c r="BD823" s="23"/>
      <c r="BE823" s="23" t="s">
        <v>11</v>
      </c>
      <c r="BF823" s="23" t="s">
        <v>77</v>
      </c>
      <c r="BG823" s="23" t="s">
        <v>11</v>
      </c>
      <c r="BH823" s="23" t="s">
        <v>17</v>
      </c>
      <c r="BI823" s="23"/>
      <c r="BJ823" s="23" t="s">
        <v>18</v>
      </c>
      <c r="BK823" s="23" t="s">
        <v>11</v>
      </c>
      <c r="BL823" s="23" t="s">
        <v>11</v>
      </c>
      <c r="BM823" s="23"/>
      <c r="BN823" s="23"/>
      <c r="BO823" s="24">
        <v>38.700000000000003</v>
      </c>
      <c r="BP823" s="24">
        <v>247.1</v>
      </c>
      <c r="BQ823" s="24">
        <v>300</v>
      </c>
      <c r="BR823" s="24">
        <v>242.5</v>
      </c>
      <c r="BS823" s="24">
        <v>200.5</v>
      </c>
      <c r="BT823" s="23"/>
      <c r="BU823" s="23"/>
      <c r="BV823" s="24">
        <v>19.84</v>
      </c>
      <c r="BW823" s="24">
        <v>0.24</v>
      </c>
      <c r="BX823" s="23"/>
      <c r="BY823" s="24">
        <v>0.1</v>
      </c>
      <c r="BZ823" s="27">
        <v>0.24</v>
      </c>
      <c r="CA823" s="27">
        <v>0.1</v>
      </c>
      <c r="CB823" s="25"/>
      <c r="CC823" s="25"/>
      <c r="CD823" s="28">
        <v>13.04</v>
      </c>
      <c r="CE823" s="28">
        <v>0.28000000000000003</v>
      </c>
      <c r="CF823" s="25"/>
      <c r="CG823" s="28">
        <v>0.16</v>
      </c>
      <c r="CH823" s="28">
        <v>23.2</v>
      </c>
      <c r="CI823" s="28">
        <v>1.2</v>
      </c>
      <c r="CJ823" s="28">
        <v>0.5</v>
      </c>
      <c r="CK823" s="25"/>
      <c r="CL823" s="25"/>
      <c r="CM823" s="28">
        <v>0.52</v>
      </c>
      <c r="CN823" s="25"/>
      <c r="CO823" s="28">
        <v>0</v>
      </c>
      <c r="CP823" s="30" t="s">
        <v>5</v>
      </c>
      <c r="CQ823" s="8">
        <f t="shared" si="133"/>
        <v>8430.8943089430886</v>
      </c>
      <c r="CR823" s="8">
        <f t="shared" si="134"/>
        <v>26</v>
      </c>
      <c r="CS823" s="8">
        <f t="shared" si="135"/>
        <v>2.5</v>
      </c>
      <c r="CT823" s="8">
        <f t="shared" si="136"/>
        <v>30</v>
      </c>
      <c r="CU823" s="8">
        <f t="shared" si="137"/>
        <v>200</v>
      </c>
      <c r="CV823" s="10">
        <f t="shared" si="138"/>
        <v>60786.6</v>
      </c>
      <c r="CW823" s="10">
        <f t="shared" si="141"/>
        <v>60.7866</v>
      </c>
      <c r="CX823" s="8" t="str">
        <f t="shared" si="139"/>
        <v>No</v>
      </c>
      <c r="CY823" s="30" t="s">
        <v>11</v>
      </c>
      <c r="CZ823" s="30" t="s">
        <v>11</v>
      </c>
      <c r="DA823" s="31" t="s">
        <v>11</v>
      </c>
      <c r="DB823" s="31" t="s">
        <v>11</v>
      </c>
      <c r="DC823" s="8" t="str">
        <f t="shared" si="140"/>
        <v>No</v>
      </c>
      <c r="DD823" s="8" t="s">
        <v>11</v>
      </c>
      <c r="DE823" s="30" t="s">
        <v>11</v>
      </c>
      <c r="DF823" s="10">
        <f t="shared" si="142"/>
        <v>62.195999999999998</v>
      </c>
      <c r="DG823" s="9">
        <f>IF(S823&lt;Monitors!$H$4,(S823*Monitors!$I$4)+Monitors!$J$4,IF(S823&lt;Monitors!$H$5,(S823*Monitors!$I$5)+Monitors!$J$5,IF(S823&lt;Monitors!$H$6,(S823*Monitors!$I$6)+Monitors!$J$6,IF(S823&lt;Monitors!$H$7,(Monitors!$I$7*S823)+Monitors!$J$7,IF(S823&lt;Monitors!$H$8,(S823*Monitors!$I$8)+Monitors!$J$8,IF(S823&lt;Monitors!$H$9,(S823*Monitors!$I$9)+Monitors!$J$9,IF(S823&lt;Monitors!$H$10,(S823*Monitors!$I$10)+Monitors!$J$10,IF(S823&lt;Monitors!$H$11,(S823*Monitors!$I$11)+Monitors!$J$11,Monitors!$J$12))))))))</f>
        <v>42.2</v>
      </c>
      <c r="DH823" s="10">
        <f>$DF823-(Monitors!$B$4*'All Data'!$W823)</f>
        <v>49.482379999999999</v>
      </c>
      <c r="DI823" s="10">
        <f>IF($CX823="Yes",DH823-(Monitors!$E$4*(DG823+(Monitors!$B$4*'All Data'!$W823))),'All Data'!DH823)</f>
        <v>49.482379999999999</v>
      </c>
      <c r="DJ823" s="10">
        <f>IF(DD823="Yes",'All Data'!DI823-(DG823*Monitors!$C$4),'All Data'!DI823)</f>
        <v>49.482379999999999</v>
      </c>
      <c r="DK823" s="10">
        <f>IF($DE823="Yes",DJ823-(DG823*Monitors!$D$4),'All Data'!DJ823)</f>
        <v>49.482379999999999</v>
      </c>
      <c r="DL823" s="10">
        <f>IF($CZ823="Yes",DK823-Monitors!$C$7,'All Data'!DK823)</f>
        <v>49.482379999999999</v>
      </c>
      <c r="DM823" s="10">
        <f>IF($DA823="Yes",DL823-Monitors!$D$7,'All Data'!DL823)</f>
        <v>49.482379999999999</v>
      </c>
      <c r="DN823" s="10">
        <f>IF(DB823="Yes",DM823-((DG823+(W823*Monitors!$B$4))*Monitors!$F$4),'All Data'!DM823)</f>
        <v>49.482379999999999</v>
      </c>
      <c r="DO823" s="8" t="str">
        <f t="shared" si="143"/>
        <v>No</v>
      </c>
      <c r="DP823" s="10">
        <v>2.4314640000000001</v>
      </c>
      <c r="DQ823" s="10">
        <v>17.408535999999998</v>
      </c>
      <c r="DR823" s="10">
        <v>17.408535999999998</v>
      </c>
      <c r="DS823" s="9">
        <v>23.344783884702462</v>
      </c>
      <c r="DT823" s="9" t="s">
        <v>23</v>
      </c>
      <c r="DU823" s="14">
        <v>0</v>
      </c>
    </row>
    <row r="824" spans="1:125" ht="18" customHeight="1">
      <c r="A824" s="29">
        <v>823</v>
      </c>
      <c r="B824" s="29">
        <v>5</v>
      </c>
      <c r="C824" s="29">
        <v>1298</v>
      </c>
      <c r="D824" s="21">
        <v>41395</v>
      </c>
      <c r="E824" s="21">
        <v>41376</v>
      </c>
      <c r="F824" s="21">
        <v>41388</v>
      </c>
      <c r="G824" s="20" t="s">
        <v>4</v>
      </c>
      <c r="H824" s="20"/>
      <c r="I824" s="22">
        <v>6</v>
      </c>
      <c r="J824" s="20" t="s">
        <v>5</v>
      </c>
      <c r="K824" s="20"/>
      <c r="L824" s="20" t="s">
        <v>6</v>
      </c>
      <c r="M824" s="23"/>
      <c r="N824" s="23" t="s">
        <v>7</v>
      </c>
      <c r="O824" s="23"/>
      <c r="P824" s="24">
        <v>118</v>
      </c>
      <c r="Q824" s="24">
        <v>209</v>
      </c>
      <c r="R824" s="24">
        <v>24</v>
      </c>
      <c r="S824" s="24">
        <v>246</v>
      </c>
      <c r="T824" s="24">
        <v>2.0699999999999998</v>
      </c>
      <c r="U824" s="24">
        <v>1080</v>
      </c>
      <c r="V824" s="24">
        <v>1920</v>
      </c>
      <c r="W824" s="24">
        <v>2.0739999999999998</v>
      </c>
      <c r="X824" s="23" t="s">
        <v>47</v>
      </c>
      <c r="Y824" s="23" t="s">
        <v>47</v>
      </c>
      <c r="Z824" s="24">
        <v>8424</v>
      </c>
      <c r="AA824" s="24">
        <v>60</v>
      </c>
      <c r="AB824" s="24">
        <v>170</v>
      </c>
      <c r="AC824" s="24">
        <v>160</v>
      </c>
      <c r="AD824" s="23" t="s">
        <v>10</v>
      </c>
      <c r="AE824" s="23" t="s">
        <v>11</v>
      </c>
      <c r="AF824" s="23" t="s">
        <v>11</v>
      </c>
      <c r="AG824" s="23"/>
      <c r="AH824" s="23"/>
      <c r="AI824" s="23" t="s">
        <v>12</v>
      </c>
      <c r="AJ824" s="23" t="s">
        <v>11</v>
      </c>
      <c r="AK824" s="23" t="s">
        <v>11</v>
      </c>
      <c r="AL824" s="23" t="s">
        <v>183</v>
      </c>
      <c r="AM824" s="23"/>
      <c r="AN824" s="23" t="s">
        <v>59</v>
      </c>
      <c r="AO824" s="23" t="s">
        <v>60</v>
      </c>
      <c r="AP824" s="23" t="s">
        <v>14</v>
      </c>
      <c r="AQ824" s="23"/>
      <c r="AR824" s="23"/>
      <c r="AS824" s="23" t="s">
        <v>183</v>
      </c>
      <c r="AT824" s="23"/>
      <c r="AU824" s="23" t="s">
        <v>14</v>
      </c>
      <c r="AV824" s="25" t="s">
        <v>60</v>
      </c>
      <c r="AW824" s="25"/>
      <c r="AX824" s="26">
        <v>24</v>
      </c>
      <c r="AY824" s="26">
        <v>246</v>
      </c>
      <c r="AZ824" s="25" t="s">
        <v>59</v>
      </c>
      <c r="BA824" s="25" t="s">
        <v>14</v>
      </c>
      <c r="BB824" s="23"/>
      <c r="BC824" s="23" t="s">
        <v>15</v>
      </c>
      <c r="BD824" s="23"/>
      <c r="BE824" s="23" t="s">
        <v>11</v>
      </c>
      <c r="BF824" s="23" t="s">
        <v>77</v>
      </c>
      <c r="BG824" s="23" t="s">
        <v>11</v>
      </c>
      <c r="BH824" s="23" t="s">
        <v>17</v>
      </c>
      <c r="BI824" s="23"/>
      <c r="BJ824" s="23" t="s">
        <v>18</v>
      </c>
      <c r="BK824" s="23" t="s">
        <v>11</v>
      </c>
      <c r="BL824" s="23" t="s">
        <v>11</v>
      </c>
      <c r="BM824" s="23"/>
      <c r="BN824" s="23"/>
      <c r="BO824" s="24">
        <v>38.700000000000003</v>
      </c>
      <c r="BP824" s="24">
        <v>247.1</v>
      </c>
      <c r="BQ824" s="24">
        <v>300</v>
      </c>
      <c r="BR824" s="24">
        <v>242.5</v>
      </c>
      <c r="BS824" s="24">
        <v>200.5</v>
      </c>
      <c r="BT824" s="23"/>
      <c r="BU824" s="23"/>
      <c r="BV824" s="24">
        <v>19.84</v>
      </c>
      <c r="BW824" s="24">
        <v>0.24</v>
      </c>
      <c r="BX824" s="23"/>
      <c r="BY824" s="24">
        <v>0.1</v>
      </c>
      <c r="BZ824" s="27">
        <v>0.24</v>
      </c>
      <c r="CA824" s="27">
        <v>0.1</v>
      </c>
      <c r="CB824" s="25"/>
      <c r="CC824" s="25"/>
      <c r="CD824" s="28">
        <v>13.04</v>
      </c>
      <c r="CE824" s="28">
        <v>0.28000000000000003</v>
      </c>
      <c r="CF824" s="25"/>
      <c r="CG824" s="28">
        <v>0.16</v>
      </c>
      <c r="CH824" s="28">
        <v>23.2</v>
      </c>
      <c r="CI824" s="28">
        <v>1.2</v>
      </c>
      <c r="CJ824" s="28">
        <v>0.5</v>
      </c>
      <c r="CK824" s="25"/>
      <c r="CL824" s="25"/>
      <c r="CM824" s="28">
        <v>0.52</v>
      </c>
      <c r="CN824" s="25"/>
      <c r="CO824" s="28">
        <v>0</v>
      </c>
      <c r="CP824" s="30" t="s">
        <v>5</v>
      </c>
      <c r="CQ824" s="8">
        <f t="shared" si="133"/>
        <v>8430.8943089430886</v>
      </c>
      <c r="CR824" s="8">
        <f t="shared" si="134"/>
        <v>26</v>
      </c>
      <c r="CS824" s="8">
        <f t="shared" si="135"/>
        <v>2.5</v>
      </c>
      <c r="CT824" s="8">
        <f t="shared" si="136"/>
        <v>30</v>
      </c>
      <c r="CU824" s="8">
        <f t="shared" si="137"/>
        <v>200</v>
      </c>
      <c r="CV824" s="10">
        <f t="shared" si="138"/>
        <v>60786.6</v>
      </c>
      <c r="CW824" s="10">
        <f t="shared" si="141"/>
        <v>60.7866</v>
      </c>
      <c r="CX824" s="8" t="str">
        <f t="shared" si="139"/>
        <v>No</v>
      </c>
      <c r="CY824" s="30" t="s">
        <v>11</v>
      </c>
      <c r="CZ824" s="30" t="s">
        <v>11</v>
      </c>
      <c r="DA824" s="31" t="s">
        <v>11</v>
      </c>
      <c r="DB824" s="31" t="s">
        <v>11</v>
      </c>
      <c r="DC824" s="8" t="str">
        <f t="shared" si="140"/>
        <v>No</v>
      </c>
      <c r="DD824" s="8" t="s">
        <v>11</v>
      </c>
      <c r="DE824" s="30" t="s">
        <v>11</v>
      </c>
      <c r="DF824" s="10">
        <f t="shared" si="142"/>
        <v>62.195999999999998</v>
      </c>
      <c r="DG824" s="9">
        <f>IF(S824&lt;Monitors!$H$4,(S824*Monitors!$I$4)+Monitors!$J$4,IF(S824&lt;Monitors!$H$5,(S824*Monitors!$I$5)+Monitors!$J$5,IF(S824&lt;Monitors!$H$6,(S824*Monitors!$I$6)+Monitors!$J$6,IF(S824&lt;Monitors!$H$7,(Monitors!$I$7*S824)+Monitors!$J$7,IF(S824&lt;Monitors!$H$8,(S824*Monitors!$I$8)+Monitors!$J$8,IF(S824&lt;Monitors!$H$9,(S824*Monitors!$I$9)+Monitors!$J$9,IF(S824&lt;Monitors!$H$10,(S824*Monitors!$I$10)+Monitors!$J$10,IF(S824&lt;Monitors!$H$11,(S824*Monitors!$I$11)+Monitors!$J$11,Monitors!$J$12))))))))</f>
        <v>42.2</v>
      </c>
      <c r="DH824" s="10">
        <f>$DF824-(Monitors!$B$4*'All Data'!$W824)</f>
        <v>49.482379999999999</v>
      </c>
      <c r="DI824" s="10">
        <f>IF($CX824="Yes",DH824-(Monitors!$E$4*(DG824+(Monitors!$B$4*'All Data'!$W824))),'All Data'!DH824)</f>
        <v>49.482379999999999</v>
      </c>
      <c r="DJ824" s="10">
        <f>IF(DD824="Yes",'All Data'!DI824-(DG824*Monitors!$C$4),'All Data'!DI824)</f>
        <v>49.482379999999999</v>
      </c>
      <c r="DK824" s="10">
        <f>IF($DE824="Yes",DJ824-(DG824*Monitors!$D$4),'All Data'!DJ824)</f>
        <v>49.482379999999999</v>
      </c>
      <c r="DL824" s="10">
        <f>IF($CZ824="Yes",DK824-Monitors!$C$7,'All Data'!DK824)</f>
        <v>49.482379999999999</v>
      </c>
      <c r="DM824" s="10">
        <f>IF($DA824="Yes",DL824-Monitors!$D$7,'All Data'!DL824)</f>
        <v>49.482379999999999</v>
      </c>
      <c r="DN824" s="10">
        <f>IF(DB824="Yes",DM824-((DG824+(W824*Monitors!$B$4))*Monitors!$F$4),'All Data'!DM824)</f>
        <v>49.482379999999999</v>
      </c>
      <c r="DO824" s="8" t="str">
        <f t="shared" si="143"/>
        <v>No</v>
      </c>
      <c r="DP824" s="10">
        <v>2.4314640000000001</v>
      </c>
      <c r="DQ824" s="10">
        <v>17.408535999999998</v>
      </c>
      <c r="DR824" s="10">
        <v>17.408535999999998</v>
      </c>
      <c r="DS824" s="9">
        <v>23.344783884702462</v>
      </c>
      <c r="DT824" s="9" t="s">
        <v>23</v>
      </c>
      <c r="DU824" s="14">
        <v>0</v>
      </c>
    </row>
    <row r="825" spans="1:125" ht="18" customHeight="1">
      <c r="A825" s="29">
        <v>824</v>
      </c>
      <c r="B825" s="29">
        <v>13</v>
      </c>
      <c r="C825" s="29">
        <v>1436</v>
      </c>
      <c r="D825" s="21">
        <v>42179</v>
      </c>
      <c r="E825" s="21">
        <v>42024</v>
      </c>
      <c r="F825" s="21">
        <v>42033</v>
      </c>
      <c r="G825" s="20"/>
      <c r="H825" s="20" t="s">
        <v>424</v>
      </c>
      <c r="I825" s="22">
        <v>6</v>
      </c>
      <c r="J825" s="20" t="s">
        <v>5</v>
      </c>
      <c r="K825" s="20"/>
      <c r="L825" s="20" t="s">
        <v>49</v>
      </c>
      <c r="M825" s="23"/>
      <c r="N825" s="23" t="s">
        <v>7</v>
      </c>
      <c r="O825" s="23"/>
      <c r="P825" s="24">
        <v>11.7</v>
      </c>
      <c r="Q825" s="24">
        <v>20.7</v>
      </c>
      <c r="R825" s="24">
        <v>23.8</v>
      </c>
      <c r="S825" s="24">
        <v>242.2</v>
      </c>
      <c r="T825" s="24">
        <v>1.78</v>
      </c>
      <c r="U825" s="24">
        <v>1080</v>
      </c>
      <c r="V825" s="24">
        <v>1920</v>
      </c>
      <c r="W825" s="24">
        <v>2.0739999999999998</v>
      </c>
      <c r="X825" s="23" t="s">
        <v>47</v>
      </c>
      <c r="Y825" s="23" t="s">
        <v>47</v>
      </c>
      <c r="Z825" s="24">
        <v>8562</v>
      </c>
      <c r="AA825" s="24">
        <v>60</v>
      </c>
      <c r="AB825" s="24">
        <v>178</v>
      </c>
      <c r="AC825" s="24">
        <v>178</v>
      </c>
      <c r="AD825" s="23" t="s">
        <v>10</v>
      </c>
      <c r="AE825" s="23" t="s">
        <v>11</v>
      </c>
      <c r="AF825" s="23" t="s">
        <v>11</v>
      </c>
      <c r="AG825" s="23"/>
      <c r="AH825" s="23"/>
      <c r="AI825" s="23" t="s">
        <v>57</v>
      </c>
      <c r="AJ825" s="23" t="s">
        <v>11</v>
      </c>
      <c r="AK825" s="23" t="s">
        <v>23</v>
      </c>
      <c r="AL825" s="23" t="s">
        <v>883</v>
      </c>
      <c r="AM825" s="23" t="s">
        <v>1223</v>
      </c>
      <c r="AN825" s="23" t="s">
        <v>72</v>
      </c>
      <c r="AO825" s="23"/>
      <c r="AP825" s="23" t="s">
        <v>36</v>
      </c>
      <c r="AQ825" s="23"/>
      <c r="AR825" s="23"/>
      <c r="AS825" s="23" t="s">
        <v>883</v>
      </c>
      <c r="AT825" s="23" t="s">
        <v>1223</v>
      </c>
      <c r="AU825" s="23" t="s">
        <v>63</v>
      </c>
      <c r="AV825" s="25"/>
      <c r="AW825" s="25"/>
      <c r="AX825" s="26">
        <v>23.8</v>
      </c>
      <c r="AY825" s="26">
        <v>242.2</v>
      </c>
      <c r="AZ825" s="25" t="s">
        <v>72</v>
      </c>
      <c r="BA825" s="25" t="s">
        <v>63</v>
      </c>
      <c r="BB825" s="23"/>
      <c r="BC825" s="23" t="s">
        <v>15</v>
      </c>
      <c r="BD825" s="23"/>
      <c r="BE825" s="23" t="s">
        <v>11</v>
      </c>
      <c r="BF825" s="23" t="s">
        <v>1215</v>
      </c>
      <c r="BG825" s="23" t="s">
        <v>11</v>
      </c>
      <c r="BH825" s="23" t="s">
        <v>17</v>
      </c>
      <c r="BI825" s="23"/>
      <c r="BJ825" s="23" t="s">
        <v>18</v>
      </c>
      <c r="BK825" s="23" t="s">
        <v>11</v>
      </c>
      <c r="BL825" s="23" t="s">
        <v>11</v>
      </c>
      <c r="BM825" s="23"/>
      <c r="BN825" s="23"/>
      <c r="BO825" s="24">
        <v>52.9</v>
      </c>
      <c r="BP825" s="24">
        <v>227.4</v>
      </c>
      <c r="BQ825" s="24">
        <v>250</v>
      </c>
      <c r="BR825" s="24">
        <v>206.7</v>
      </c>
      <c r="BS825" s="24">
        <v>200.4</v>
      </c>
      <c r="BT825" s="23"/>
      <c r="BU825" s="23"/>
      <c r="BV825" s="24">
        <v>19.850000000000001</v>
      </c>
      <c r="BW825" s="24">
        <v>0.3</v>
      </c>
      <c r="BX825" s="24">
        <v>0.28000000000000003</v>
      </c>
      <c r="BY825" s="24">
        <v>0.21</v>
      </c>
      <c r="BZ825" s="27">
        <v>0.3</v>
      </c>
      <c r="CA825" s="27">
        <v>0.21</v>
      </c>
      <c r="CB825" s="25"/>
      <c r="CC825" s="25"/>
      <c r="CD825" s="28">
        <v>20</v>
      </c>
      <c r="CE825" s="28">
        <v>0.37</v>
      </c>
      <c r="CF825" s="28">
        <v>0.35</v>
      </c>
      <c r="CG825" s="28">
        <v>0.25</v>
      </c>
      <c r="CH825" s="28">
        <v>23</v>
      </c>
      <c r="CI825" s="28">
        <v>1.2</v>
      </c>
      <c r="CJ825" s="28">
        <v>0.5</v>
      </c>
      <c r="CK825" s="25"/>
      <c r="CL825" s="25"/>
      <c r="CM825" s="28">
        <v>0.47</v>
      </c>
      <c r="CN825" s="25"/>
      <c r="CO825" s="28">
        <v>0</v>
      </c>
      <c r="CP825" s="30" t="s">
        <v>5</v>
      </c>
      <c r="CQ825" s="8">
        <f t="shared" si="133"/>
        <v>8563.1709331131296</v>
      </c>
      <c r="CR825" s="8">
        <f t="shared" si="134"/>
        <v>24</v>
      </c>
      <c r="CS825" s="8">
        <f t="shared" si="135"/>
        <v>2.5</v>
      </c>
      <c r="CT825" s="8">
        <f t="shared" si="136"/>
        <v>30</v>
      </c>
      <c r="CU825" s="8">
        <f t="shared" si="137"/>
        <v>200</v>
      </c>
      <c r="CV825" s="10">
        <f t="shared" si="138"/>
        <v>55076.28</v>
      </c>
      <c r="CW825" s="10">
        <f t="shared" si="141"/>
        <v>55.076279999999997</v>
      </c>
      <c r="CX825" s="8" t="str">
        <f t="shared" si="139"/>
        <v>No</v>
      </c>
      <c r="CY825" s="30" t="s">
        <v>11</v>
      </c>
      <c r="CZ825" s="30" t="s">
        <v>11</v>
      </c>
      <c r="DA825" s="31" t="s">
        <v>11</v>
      </c>
      <c r="DB825" s="31" t="s">
        <v>11</v>
      </c>
      <c r="DC825" s="8" t="str">
        <f t="shared" si="140"/>
        <v>No</v>
      </c>
      <c r="DD825" s="8" t="s">
        <v>11</v>
      </c>
      <c r="DE825" s="30" t="s">
        <v>11</v>
      </c>
      <c r="DF825" s="10">
        <f t="shared" si="142"/>
        <v>62.568300000000001</v>
      </c>
      <c r="DG825" s="9">
        <f>IF(S825&lt;Monitors!$H$4,(S825*Monitors!$I$4)+Monitors!$J$4,IF(S825&lt;Monitors!$H$5,(S825*Monitors!$I$5)+Monitors!$J$5,IF(S825&lt;Monitors!$H$6,(S825*Monitors!$I$6)+Monitors!$J$6,IF(S825&lt;Monitors!$H$7,(Monitors!$I$7*S825)+Monitors!$J$7,IF(S825&lt;Monitors!$H$8,(S825*Monitors!$I$8)+Monitors!$J$8,IF(S825&lt;Monitors!$H$9,(S825*Monitors!$I$9)+Monitors!$J$9,IF(S825&lt;Monitors!$H$10,(S825*Monitors!$I$10)+Monitors!$J$10,IF(S825&lt;Monitors!$H$11,(S825*Monitors!$I$11)+Monitors!$J$11,Monitors!$J$12))))))))</f>
        <v>41.44</v>
      </c>
      <c r="DH825" s="10">
        <f>$DF825-(Monitors!$B$4*'All Data'!$W825)</f>
        <v>49.854680000000002</v>
      </c>
      <c r="DI825" s="10">
        <f>IF($CX825="Yes",DH825-(Monitors!$E$4*(DG825+(Monitors!$B$4*'All Data'!$W825))),'All Data'!DH825)</f>
        <v>49.854680000000002</v>
      </c>
      <c r="DJ825" s="10">
        <f>IF(DD825="Yes",'All Data'!DI825-(DG825*Monitors!$C$4),'All Data'!DI825)</f>
        <v>49.854680000000002</v>
      </c>
      <c r="DK825" s="10">
        <f>IF($DE825="Yes",DJ825-(DG825*Monitors!$D$4),'All Data'!DJ825)</f>
        <v>49.854680000000002</v>
      </c>
      <c r="DL825" s="10">
        <f>IF($CZ825="Yes",DK825-Monitors!$C$7,'All Data'!DK825)</f>
        <v>49.854680000000002</v>
      </c>
      <c r="DM825" s="10">
        <f>IF($DA825="Yes",DL825-Monitors!$D$7,'All Data'!DL825)</f>
        <v>49.854680000000002</v>
      </c>
      <c r="DN825" s="10">
        <f>IF(DB825="Yes",DM825-((DG825+(W825*Monitors!$B$4))*Monitors!$F$4),'All Data'!DM825)</f>
        <v>49.854680000000002</v>
      </c>
      <c r="DO825" s="8" t="str">
        <f t="shared" si="143"/>
        <v>No</v>
      </c>
      <c r="DP825" s="10">
        <v>2.2030512</v>
      </c>
      <c r="DQ825" s="10">
        <v>17.646948800000001</v>
      </c>
      <c r="DR825" s="10">
        <v>17.646948800000001</v>
      </c>
      <c r="DS825" s="9">
        <v>22.990553382042837</v>
      </c>
      <c r="DT825" s="9" t="s">
        <v>23</v>
      </c>
      <c r="DU825" s="14">
        <v>0</v>
      </c>
    </row>
    <row r="826" spans="1:125" ht="18" customHeight="1">
      <c r="A826" s="29">
        <v>825</v>
      </c>
      <c r="B826" s="29">
        <v>57</v>
      </c>
      <c r="C826" s="29">
        <v>1212</v>
      </c>
      <c r="D826" s="21">
        <v>41726</v>
      </c>
      <c r="E826" s="21">
        <v>41717</v>
      </c>
      <c r="F826" s="21">
        <v>41723</v>
      </c>
      <c r="G826" s="20" t="s">
        <v>4</v>
      </c>
      <c r="H826" s="20"/>
      <c r="I826" s="22">
        <v>6</v>
      </c>
      <c r="J826" s="20" t="s">
        <v>5</v>
      </c>
      <c r="K826" s="20"/>
      <c r="L826" s="20" t="s">
        <v>6</v>
      </c>
      <c r="M826" s="23"/>
      <c r="N826" s="23" t="s">
        <v>7</v>
      </c>
      <c r="O826" s="23"/>
      <c r="P826" s="24">
        <v>10.4</v>
      </c>
      <c r="Q826" s="24">
        <v>18.8</v>
      </c>
      <c r="R826" s="24">
        <v>21.5</v>
      </c>
      <c r="S826" s="24">
        <v>195.77</v>
      </c>
      <c r="T826" s="24">
        <v>1.8</v>
      </c>
      <c r="U826" s="24">
        <v>1080</v>
      </c>
      <c r="V826" s="24">
        <v>1920</v>
      </c>
      <c r="W826" s="24">
        <v>2.0739999999999998</v>
      </c>
      <c r="X826" s="23" t="s">
        <v>47</v>
      </c>
      <c r="Y826" s="23" t="s">
        <v>47</v>
      </c>
      <c r="Z826" s="24">
        <v>10591</v>
      </c>
      <c r="AA826" s="24">
        <v>60</v>
      </c>
      <c r="AB826" s="24">
        <v>170</v>
      </c>
      <c r="AC826" s="24">
        <v>160</v>
      </c>
      <c r="AD826" s="23" t="s">
        <v>223</v>
      </c>
      <c r="AE826" s="23" t="s">
        <v>11</v>
      </c>
      <c r="AF826" s="23" t="s">
        <v>11</v>
      </c>
      <c r="AG826" s="23"/>
      <c r="AH826" s="23"/>
      <c r="AI826" s="23" t="s">
        <v>57</v>
      </c>
      <c r="AJ826" s="23" t="s">
        <v>11</v>
      </c>
      <c r="AK826" s="23" t="s">
        <v>11</v>
      </c>
      <c r="AL826" s="23" t="s">
        <v>25</v>
      </c>
      <c r="AM826" s="23"/>
      <c r="AN826" s="23" t="s">
        <v>72</v>
      </c>
      <c r="AO826" s="23"/>
      <c r="AP826" s="23" t="s">
        <v>36</v>
      </c>
      <c r="AQ826" s="23"/>
      <c r="AR826" s="23"/>
      <c r="AS826" s="23" t="s">
        <v>25</v>
      </c>
      <c r="AT826" s="23"/>
      <c r="AU826" s="23" t="s">
        <v>83</v>
      </c>
      <c r="AV826" s="25"/>
      <c r="AW826" s="25"/>
      <c r="AX826" s="26">
        <v>21.5</v>
      </c>
      <c r="AY826" s="26">
        <v>195.77</v>
      </c>
      <c r="AZ826" s="25" t="s">
        <v>72</v>
      </c>
      <c r="BA826" s="25" t="s">
        <v>83</v>
      </c>
      <c r="BB826" s="23"/>
      <c r="BC826" s="23" t="s">
        <v>15</v>
      </c>
      <c r="BD826" s="23"/>
      <c r="BE826" s="23" t="s">
        <v>11</v>
      </c>
      <c r="BF826" s="23" t="s">
        <v>1062</v>
      </c>
      <c r="BG826" s="23" t="s">
        <v>11</v>
      </c>
      <c r="BH826" s="23" t="s">
        <v>17</v>
      </c>
      <c r="BI826" s="23"/>
      <c r="BJ826" s="23"/>
      <c r="BK826" s="23" t="s">
        <v>11</v>
      </c>
      <c r="BL826" s="23" t="s">
        <v>11</v>
      </c>
      <c r="BM826" s="23"/>
      <c r="BN826" s="23"/>
      <c r="BO826" s="24">
        <v>0.1</v>
      </c>
      <c r="BP826" s="24">
        <v>193</v>
      </c>
      <c r="BQ826" s="24">
        <v>193</v>
      </c>
      <c r="BR826" s="24">
        <v>126</v>
      </c>
      <c r="BS826" s="24">
        <v>193</v>
      </c>
      <c r="BT826" s="23"/>
      <c r="BU826" s="23"/>
      <c r="BV826" s="24">
        <v>19.86</v>
      </c>
      <c r="BW826" s="24">
        <v>0.17</v>
      </c>
      <c r="BX826" s="23"/>
      <c r="BY826" s="24">
        <v>0.13</v>
      </c>
      <c r="BZ826" s="27">
        <v>0.17</v>
      </c>
      <c r="CA826" s="27">
        <v>0.13</v>
      </c>
      <c r="CB826" s="25"/>
      <c r="CC826" s="25"/>
      <c r="CD826" s="28">
        <v>19.77</v>
      </c>
      <c r="CE826" s="28">
        <v>0.25</v>
      </c>
      <c r="CF826" s="25"/>
      <c r="CG826" s="28">
        <v>0.21</v>
      </c>
      <c r="CH826" s="28">
        <v>21.03</v>
      </c>
      <c r="CI826" s="28">
        <v>0.5</v>
      </c>
      <c r="CJ826" s="28">
        <v>0.5</v>
      </c>
      <c r="CK826" s="25"/>
      <c r="CL826" s="25"/>
      <c r="CM826" s="28">
        <v>0.45</v>
      </c>
      <c r="CN826" s="25"/>
      <c r="CO826" s="28">
        <v>0</v>
      </c>
      <c r="CP826" s="30" t="s">
        <v>5</v>
      </c>
      <c r="CQ826" s="8">
        <f t="shared" si="133"/>
        <v>10594.064463400928</v>
      </c>
      <c r="CR826" s="8">
        <f t="shared" si="134"/>
        <v>22</v>
      </c>
      <c r="CS826" s="8">
        <f t="shared" si="135"/>
        <v>2.5</v>
      </c>
      <c r="CT826" s="8">
        <f t="shared" si="136"/>
        <v>30</v>
      </c>
      <c r="CU826" s="8">
        <f t="shared" si="137"/>
        <v>100</v>
      </c>
      <c r="CV826" s="10">
        <f t="shared" si="138"/>
        <v>37783.61</v>
      </c>
      <c r="CW826" s="10">
        <f t="shared" si="141"/>
        <v>37.783610000000003</v>
      </c>
      <c r="CX826" s="8" t="str">
        <f t="shared" si="139"/>
        <v>No</v>
      </c>
      <c r="CY826" s="30" t="s">
        <v>11</v>
      </c>
      <c r="CZ826" s="30" t="s">
        <v>11</v>
      </c>
      <c r="DA826" s="31" t="s">
        <v>11</v>
      </c>
      <c r="DB826" s="31" t="s">
        <v>11</v>
      </c>
      <c r="DC826" s="8" t="str">
        <f t="shared" si="140"/>
        <v>No</v>
      </c>
      <c r="DD826" s="8" t="s">
        <v>11</v>
      </c>
      <c r="DE826" s="30" t="s">
        <v>11</v>
      </c>
      <c r="DF826" s="10">
        <f t="shared" si="142"/>
        <v>61.858739999999997</v>
      </c>
      <c r="DG826" s="9">
        <f>IF(S826&lt;Monitors!$H$4,(S826*Monitors!$I$4)+Monitors!$J$4,IF(S826&lt;Monitors!$H$5,(S826*Monitors!$I$5)+Monitors!$J$5,IF(S826&lt;Monitors!$H$6,(S826*Monitors!$I$6)+Monitors!$J$6,IF(S826&lt;Monitors!$H$7,(Monitors!$I$7*S826)+Monitors!$J$7,IF(S826&lt;Monitors!$H$8,(S826*Monitors!$I$8)+Monitors!$J$8,IF(S826&lt;Monitors!$H$9,(S826*Monitors!$I$9)+Monitors!$J$9,IF(S826&lt;Monitors!$H$10,(S826*Monitors!$I$10)+Monitors!$J$10,IF(S826&lt;Monitors!$H$11,(S826*Monitors!$I$11)+Monitors!$J$11,Monitors!$J$12))))))))</f>
        <v>37.788499999999999</v>
      </c>
      <c r="DH826" s="10">
        <f>$DF826-(Monitors!$B$4*'All Data'!$W826)</f>
        <v>49.145119999999999</v>
      </c>
      <c r="DI826" s="10">
        <f>IF($CX826="Yes",DH826-(Monitors!$E$4*(DG826+(Monitors!$B$4*'All Data'!$W826))),'All Data'!DH826)</f>
        <v>49.145119999999999</v>
      </c>
      <c r="DJ826" s="10">
        <f>IF(DD826="Yes",'All Data'!DI826-(DG826*Monitors!$C$4),'All Data'!DI826)</f>
        <v>49.145119999999999</v>
      </c>
      <c r="DK826" s="10">
        <f>IF($DE826="Yes",DJ826-(DG826*Monitors!$D$4),'All Data'!DJ826)</f>
        <v>49.145119999999999</v>
      </c>
      <c r="DL826" s="10">
        <f>IF($CZ826="Yes",DK826-Monitors!$C$7,'All Data'!DK826)</f>
        <v>49.145119999999999</v>
      </c>
      <c r="DM826" s="10">
        <f>IF($DA826="Yes",DL826-Monitors!$D$7,'All Data'!DL826)</f>
        <v>49.145119999999999</v>
      </c>
      <c r="DN826" s="10">
        <f>IF(DB826="Yes",DM826-((DG826+(W826*Monitors!$B$4))*Monitors!$F$4),'All Data'!DM826)</f>
        <v>49.145119999999999</v>
      </c>
      <c r="DO826" s="8" t="str">
        <f t="shared" si="143"/>
        <v>No</v>
      </c>
      <c r="DP826" s="10">
        <v>1.5113444000000003</v>
      </c>
      <c r="DQ826" s="10">
        <v>18.348655600000001</v>
      </c>
      <c r="DR826" s="10">
        <v>18.348655600000001</v>
      </c>
      <c r="DS826" s="9">
        <v>18.639449498389453</v>
      </c>
      <c r="DT826" s="9" t="s">
        <v>23</v>
      </c>
      <c r="DU826" s="14">
        <v>0</v>
      </c>
    </row>
    <row r="827" spans="1:125" ht="18" customHeight="1">
      <c r="A827" s="29">
        <v>826</v>
      </c>
      <c r="B827" s="29">
        <v>21</v>
      </c>
      <c r="C827" s="29">
        <v>257</v>
      </c>
      <c r="D827" s="21">
        <v>41714</v>
      </c>
      <c r="E827" s="21">
        <v>42087</v>
      </c>
      <c r="F827" s="21">
        <v>42096</v>
      </c>
      <c r="G827" s="20" t="s">
        <v>182</v>
      </c>
      <c r="H827" s="20" t="s">
        <v>26</v>
      </c>
      <c r="I827" s="22">
        <v>6</v>
      </c>
      <c r="J827" s="20" t="s">
        <v>5</v>
      </c>
      <c r="K827" s="20" t="s">
        <v>26</v>
      </c>
      <c r="L827" s="20" t="s">
        <v>49</v>
      </c>
      <c r="M827" s="23" t="s">
        <v>26</v>
      </c>
      <c r="N827" s="23" t="s">
        <v>7</v>
      </c>
      <c r="O827" s="23" t="s">
        <v>26</v>
      </c>
      <c r="P827" s="24">
        <v>11.7</v>
      </c>
      <c r="Q827" s="24">
        <v>20.7</v>
      </c>
      <c r="R827" s="24">
        <v>23.8</v>
      </c>
      <c r="S827" s="24">
        <v>242.19</v>
      </c>
      <c r="T827" s="24">
        <v>1.78</v>
      </c>
      <c r="U827" s="24">
        <v>1080</v>
      </c>
      <c r="V827" s="24">
        <v>1920</v>
      </c>
      <c r="W827" s="24">
        <v>2.0739999999999998</v>
      </c>
      <c r="X827" s="23" t="s">
        <v>47</v>
      </c>
      <c r="Y827" s="23" t="s">
        <v>47</v>
      </c>
      <c r="Z827" s="24">
        <v>8547</v>
      </c>
      <c r="AA827" s="24">
        <v>60</v>
      </c>
      <c r="AB827" s="24">
        <v>160</v>
      </c>
      <c r="AC827" s="24">
        <v>160</v>
      </c>
      <c r="AD827" s="23" t="s">
        <v>300</v>
      </c>
      <c r="AE827" s="23" t="s">
        <v>23</v>
      </c>
      <c r="AF827" s="23" t="s">
        <v>11</v>
      </c>
      <c r="AG827" s="23" t="s">
        <v>26</v>
      </c>
      <c r="AH827" s="23" t="s">
        <v>26</v>
      </c>
      <c r="AI827" s="23" t="s">
        <v>12</v>
      </c>
      <c r="AJ827" s="23" t="s">
        <v>23</v>
      </c>
      <c r="AK827" s="23" t="s">
        <v>23</v>
      </c>
      <c r="AL827" s="23" t="s">
        <v>129</v>
      </c>
      <c r="AM827" s="23" t="s">
        <v>26</v>
      </c>
      <c r="AN827" s="23" t="s">
        <v>14</v>
      </c>
      <c r="AO827" s="23" t="s">
        <v>26</v>
      </c>
      <c r="AP827" s="23" t="s">
        <v>14</v>
      </c>
      <c r="AQ827" s="23" t="s">
        <v>26</v>
      </c>
      <c r="AR827" s="23"/>
      <c r="AS827" s="23" t="s">
        <v>129</v>
      </c>
      <c r="AT827" s="23" t="s">
        <v>26</v>
      </c>
      <c r="AU827" s="23" t="s">
        <v>14</v>
      </c>
      <c r="AV827" s="25" t="s">
        <v>26</v>
      </c>
      <c r="AW827" s="25" t="s">
        <v>26</v>
      </c>
      <c r="AX827" s="26">
        <v>23.8</v>
      </c>
      <c r="AY827" s="26">
        <v>242.19</v>
      </c>
      <c r="AZ827" s="25" t="s">
        <v>14</v>
      </c>
      <c r="BA827" s="25" t="s">
        <v>14</v>
      </c>
      <c r="BB827" s="23" t="s">
        <v>26</v>
      </c>
      <c r="BC827" s="23" t="s">
        <v>15</v>
      </c>
      <c r="BD827" s="23" t="s">
        <v>26</v>
      </c>
      <c r="BE827" s="23" t="s">
        <v>11</v>
      </c>
      <c r="BF827" s="23" t="s">
        <v>281</v>
      </c>
      <c r="BG827" s="23" t="s">
        <v>11</v>
      </c>
      <c r="BH827" s="23" t="s">
        <v>17</v>
      </c>
      <c r="BI827" s="23" t="s">
        <v>26</v>
      </c>
      <c r="BJ827" s="23"/>
      <c r="BK827" s="23" t="s">
        <v>11</v>
      </c>
      <c r="BL827" s="23" t="s">
        <v>11</v>
      </c>
      <c r="BM827" s="23" t="s">
        <v>11</v>
      </c>
      <c r="BN827" s="23"/>
      <c r="BO827" s="24">
        <v>0</v>
      </c>
      <c r="BP827" s="24">
        <v>260</v>
      </c>
      <c r="BQ827" s="24">
        <v>240.9</v>
      </c>
      <c r="BR827" s="24">
        <v>232</v>
      </c>
      <c r="BS827" s="24">
        <v>200</v>
      </c>
      <c r="BT827" s="23"/>
      <c r="BU827" s="23"/>
      <c r="BV827" s="24">
        <v>19.89</v>
      </c>
      <c r="BW827" s="24">
        <v>0.24</v>
      </c>
      <c r="BX827" s="23"/>
      <c r="BY827" s="24">
        <v>0.19</v>
      </c>
      <c r="BZ827" s="27">
        <v>0.24</v>
      </c>
      <c r="CA827" s="27">
        <v>0.19</v>
      </c>
      <c r="CB827" s="25"/>
      <c r="CC827" s="25"/>
      <c r="CD827" s="28">
        <v>19.899999999999999</v>
      </c>
      <c r="CE827" s="28">
        <v>0.25</v>
      </c>
      <c r="CF827" s="25"/>
      <c r="CG827" s="28">
        <v>0.2</v>
      </c>
      <c r="CH827" s="28">
        <v>23.16</v>
      </c>
      <c r="CI827" s="28">
        <v>0.5</v>
      </c>
      <c r="CJ827" s="28">
        <v>0.5</v>
      </c>
      <c r="CK827" s="28">
        <v>0</v>
      </c>
      <c r="CL827" s="28">
        <v>0</v>
      </c>
      <c r="CM827" s="28">
        <v>0.5</v>
      </c>
      <c r="CN827" s="25"/>
      <c r="CO827" s="28">
        <v>0</v>
      </c>
      <c r="CP827" s="30" t="s">
        <v>5</v>
      </c>
      <c r="CQ827" s="8">
        <f t="shared" si="133"/>
        <v>8563.5245055534906</v>
      </c>
      <c r="CR827" s="8">
        <f t="shared" si="134"/>
        <v>24</v>
      </c>
      <c r="CS827" s="8">
        <f t="shared" si="135"/>
        <v>2.5</v>
      </c>
      <c r="CT827" s="8">
        <f t="shared" si="136"/>
        <v>30</v>
      </c>
      <c r="CU827" s="8">
        <f t="shared" si="137"/>
        <v>200</v>
      </c>
      <c r="CV827" s="10">
        <f t="shared" si="138"/>
        <v>62969.4</v>
      </c>
      <c r="CW827" s="10">
        <f t="shared" si="141"/>
        <v>62.9694</v>
      </c>
      <c r="CX827" s="8" t="str">
        <f t="shared" si="139"/>
        <v>No</v>
      </c>
      <c r="CY827" s="30" t="s">
        <v>11</v>
      </c>
      <c r="CZ827" s="30" t="s">
        <v>11</v>
      </c>
      <c r="DA827" s="31" t="s">
        <v>11</v>
      </c>
      <c r="DB827" s="31" t="s">
        <v>11</v>
      </c>
      <c r="DC827" s="8" t="str">
        <f t="shared" si="140"/>
        <v>No</v>
      </c>
      <c r="DD827" s="8" t="s">
        <v>11</v>
      </c>
      <c r="DE827" s="30" t="s">
        <v>11</v>
      </c>
      <c r="DF827" s="10">
        <f t="shared" si="142"/>
        <v>62.349299999999992</v>
      </c>
      <c r="DG827" s="9">
        <f>IF(S827&lt;Monitors!$H$4,(S827*Monitors!$I$4)+Monitors!$J$4,IF(S827&lt;Monitors!$H$5,(S827*Monitors!$I$5)+Monitors!$J$5,IF(S827&lt;Monitors!$H$6,(S827*Monitors!$I$6)+Monitors!$J$6,IF(S827&lt;Monitors!$H$7,(Monitors!$I$7*S827)+Monitors!$J$7,IF(S827&lt;Monitors!$H$8,(S827*Monitors!$I$8)+Monitors!$J$8,IF(S827&lt;Monitors!$H$9,(S827*Monitors!$I$9)+Monitors!$J$9,IF(S827&lt;Monitors!$H$10,(S827*Monitors!$I$10)+Monitors!$J$10,IF(S827&lt;Monitors!$H$11,(S827*Monitors!$I$11)+Monitors!$J$11,Monitors!$J$12))))))))</f>
        <v>41.438000000000002</v>
      </c>
      <c r="DH827" s="10">
        <f>$DF827-(Monitors!$B$4*'All Data'!$W827)</f>
        <v>49.635679999999994</v>
      </c>
      <c r="DI827" s="10">
        <f>IF($CX827="Yes",DH827-(Monitors!$E$4*(DG827+(Monitors!$B$4*'All Data'!$W827))),'All Data'!DH827)</f>
        <v>49.635679999999994</v>
      </c>
      <c r="DJ827" s="10">
        <f>IF(DD827="Yes",'All Data'!DI827-(DG827*Monitors!$C$4),'All Data'!DI827)</f>
        <v>49.635679999999994</v>
      </c>
      <c r="DK827" s="10">
        <f>IF($DE827="Yes",DJ827-(DG827*Monitors!$D$4),'All Data'!DJ827)</f>
        <v>49.635679999999994</v>
      </c>
      <c r="DL827" s="10">
        <f>IF($CZ827="Yes",DK827-Monitors!$C$7,'All Data'!DK827)</f>
        <v>49.635679999999994</v>
      </c>
      <c r="DM827" s="10">
        <f>IF($DA827="Yes",DL827-Monitors!$D$7,'All Data'!DL827)</f>
        <v>49.635679999999994</v>
      </c>
      <c r="DN827" s="10">
        <f>IF(DB827="Yes",DM827-((DG827+(W827*Monitors!$B$4))*Monitors!$F$4),'All Data'!DM827)</f>
        <v>49.635679999999994</v>
      </c>
      <c r="DO827" s="8" t="str">
        <f t="shared" si="143"/>
        <v>No</v>
      </c>
      <c r="DP827" s="10">
        <v>2.5187760000000003</v>
      </c>
      <c r="DQ827" s="10">
        <v>17.371224000000002</v>
      </c>
      <c r="DR827" s="10">
        <v>17.371224000000002</v>
      </c>
      <c r="DS827" s="9">
        <v>22.989620787962785</v>
      </c>
      <c r="DT827" s="9" t="s">
        <v>23</v>
      </c>
      <c r="DU827" s="14">
        <v>0</v>
      </c>
    </row>
    <row r="828" spans="1:125" ht="18" customHeight="1">
      <c r="A828" s="29">
        <v>827</v>
      </c>
      <c r="B828" s="29">
        <v>21</v>
      </c>
      <c r="C828" s="29">
        <v>258</v>
      </c>
      <c r="D828" s="21">
        <v>41714</v>
      </c>
      <c r="E828" s="21">
        <v>42087</v>
      </c>
      <c r="F828" s="21">
        <v>42096</v>
      </c>
      <c r="G828" s="20" t="s">
        <v>233</v>
      </c>
      <c r="H828" s="20" t="s">
        <v>26</v>
      </c>
      <c r="I828" s="22">
        <v>6</v>
      </c>
      <c r="J828" s="20" t="s">
        <v>5</v>
      </c>
      <c r="K828" s="20" t="s">
        <v>26</v>
      </c>
      <c r="L828" s="20" t="s">
        <v>49</v>
      </c>
      <c r="M828" s="23" t="s">
        <v>26</v>
      </c>
      <c r="N828" s="23" t="s">
        <v>7</v>
      </c>
      <c r="O828" s="23" t="s">
        <v>26</v>
      </c>
      <c r="P828" s="24">
        <v>11.7</v>
      </c>
      <c r="Q828" s="24">
        <v>20.7</v>
      </c>
      <c r="R828" s="24">
        <v>23.8</v>
      </c>
      <c r="S828" s="24">
        <v>242.19</v>
      </c>
      <c r="T828" s="24">
        <v>1.78</v>
      </c>
      <c r="U828" s="24">
        <v>1080</v>
      </c>
      <c r="V828" s="24">
        <v>1920</v>
      </c>
      <c r="W828" s="24">
        <v>2.0739999999999998</v>
      </c>
      <c r="X828" s="23" t="s">
        <v>47</v>
      </c>
      <c r="Y828" s="23" t="s">
        <v>47</v>
      </c>
      <c r="Z828" s="24">
        <v>8547</v>
      </c>
      <c r="AA828" s="24">
        <v>60</v>
      </c>
      <c r="AB828" s="24">
        <v>160</v>
      </c>
      <c r="AC828" s="24">
        <v>160</v>
      </c>
      <c r="AD828" s="23" t="s">
        <v>300</v>
      </c>
      <c r="AE828" s="23" t="s">
        <v>23</v>
      </c>
      <c r="AF828" s="23" t="s">
        <v>11</v>
      </c>
      <c r="AG828" s="23" t="s">
        <v>26</v>
      </c>
      <c r="AH828" s="23" t="s">
        <v>26</v>
      </c>
      <c r="AI828" s="23" t="s">
        <v>12</v>
      </c>
      <c r="AJ828" s="23" t="s">
        <v>23</v>
      </c>
      <c r="AK828" s="23" t="s">
        <v>23</v>
      </c>
      <c r="AL828" s="23" t="s">
        <v>25</v>
      </c>
      <c r="AM828" s="23" t="s">
        <v>26</v>
      </c>
      <c r="AN828" s="23" t="s">
        <v>14</v>
      </c>
      <c r="AO828" s="23" t="s">
        <v>26</v>
      </c>
      <c r="AP828" s="23" t="s">
        <v>14</v>
      </c>
      <c r="AQ828" s="23" t="s">
        <v>26</v>
      </c>
      <c r="AR828" s="23"/>
      <c r="AS828" s="23" t="s">
        <v>25</v>
      </c>
      <c r="AT828" s="23" t="s">
        <v>26</v>
      </c>
      <c r="AU828" s="23" t="s">
        <v>14</v>
      </c>
      <c r="AV828" s="25" t="s">
        <v>26</v>
      </c>
      <c r="AW828" s="25" t="s">
        <v>26</v>
      </c>
      <c r="AX828" s="26">
        <v>23.8</v>
      </c>
      <c r="AY828" s="26">
        <v>242.19</v>
      </c>
      <c r="AZ828" s="25" t="s">
        <v>14</v>
      </c>
      <c r="BA828" s="25" t="s">
        <v>14</v>
      </c>
      <c r="BB828" s="23" t="s">
        <v>26</v>
      </c>
      <c r="BC828" s="23" t="s">
        <v>15</v>
      </c>
      <c r="BD828" s="23" t="s">
        <v>26</v>
      </c>
      <c r="BE828" s="23" t="s">
        <v>11</v>
      </c>
      <c r="BF828" s="23" t="s">
        <v>281</v>
      </c>
      <c r="BG828" s="23" t="s">
        <v>11</v>
      </c>
      <c r="BH828" s="23" t="s">
        <v>17</v>
      </c>
      <c r="BI828" s="23" t="s">
        <v>26</v>
      </c>
      <c r="BJ828" s="23"/>
      <c r="BK828" s="23" t="s">
        <v>11</v>
      </c>
      <c r="BL828" s="23" t="s">
        <v>11</v>
      </c>
      <c r="BM828" s="23" t="s">
        <v>11</v>
      </c>
      <c r="BN828" s="23"/>
      <c r="BO828" s="24">
        <v>0</v>
      </c>
      <c r="BP828" s="24">
        <v>260</v>
      </c>
      <c r="BQ828" s="24">
        <v>240.9</v>
      </c>
      <c r="BR828" s="24">
        <v>232</v>
      </c>
      <c r="BS828" s="24">
        <v>200</v>
      </c>
      <c r="BT828" s="23"/>
      <c r="BU828" s="23"/>
      <c r="BV828" s="24">
        <v>19.89</v>
      </c>
      <c r="BW828" s="24">
        <v>0.24</v>
      </c>
      <c r="BX828" s="23"/>
      <c r="BY828" s="24">
        <v>0.19</v>
      </c>
      <c r="BZ828" s="27">
        <v>0.24</v>
      </c>
      <c r="CA828" s="27">
        <v>0.19</v>
      </c>
      <c r="CB828" s="25"/>
      <c r="CC828" s="25"/>
      <c r="CD828" s="28">
        <v>19.899999999999999</v>
      </c>
      <c r="CE828" s="28">
        <v>0.25</v>
      </c>
      <c r="CF828" s="25"/>
      <c r="CG828" s="28">
        <v>0.2</v>
      </c>
      <c r="CH828" s="28">
        <v>23.16</v>
      </c>
      <c r="CI828" s="28">
        <v>0.5</v>
      </c>
      <c r="CJ828" s="28">
        <v>0.5</v>
      </c>
      <c r="CK828" s="28">
        <v>0</v>
      </c>
      <c r="CL828" s="28">
        <v>0</v>
      </c>
      <c r="CM828" s="28">
        <v>0.5</v>
      </c>
      <c r="CN828" s="25"/>
      <c r="CO828" s="28">
        <v>0</v>
      </c>
      <c r="CP828" s="30" t="s">
        <v>5</v>
      </c>
      <c r="CQ828" s="8">
        <f t="shared" si="133"/>
        <v>8563.5245055534906</v>
      </c>
      <c r="CR828" s="8">
        <f t="shared" si="134"/>
        <v>24</v>
      </c>
      <c r="CS828" s="8">
        <f t="shared" si="135"/>
        <v>2.5</v>
      </c>
      <c r="CT828" s="8">
        <f t="shared" si="136"/>
        <v>30</v>
      </c>
      <c r="CU828" s="8">
        <f t="shared" si="137"/>
        <v>200</v>
      </c>
      <c r="CV828" s="10">
        <f t="shared" si="138"/>
        <v>62969.4</v>
      </c>
      <c r="CW828" s="10">
        <f t="shared" si="141"/>
        <v>62.9694</v>
      </c>
      <c r="CX828" s="8" t="str">
        <f t="shared" si="139"/>
        <v>No</v>
      </c>
      <c r="CY828" s="30" t="s">
        <v>11</v>
      </c>
      <c r="CZ828" s="30" t="s">
        <v>11</v>
      </c>
      <c r="DA828" s="31" t="s">
        <v>11</v>
      </c>
      <c r="DB828" s="31" t="s">
        <v>11</v>
      </c>
      <c r="DC828" s="8" t="str">
        <f t="shared" si="140"/>
        <v>No</v>
      </c>
      <c r="DD828" s="8" t="s">
        <v>11</v>
      </c>
      <c r="DE828" s="30" t="s">
        <v>11</v>
      </c>
      <c r="DF828" s="10">
        <f t="shared" si="142"/>
        <v>62.349299999999992</v>
      </c>
      <c r="DG828" s="9">
        <f>IF(S828&lt;Monitors!$H$4,(S828*Monitors!$I$4)+Monitors!$J$4,IF(S828&lt;Monitors!$H$5,(S828*Monitors!$I$5)+Monitors!$J$5,IF(S828&lt;Monitors!$H$6,(S828*Monitors!$I$6)+Monitors!$J$6,IF(S828&lt;Monitors!$H$7,(Monitors!$I$7*S828)+Monitors!$J$7,IF(S828&lt;Monitors!$H$8,(S828*Monitors!$I$8)+Monitors!$J$8,IF(S828&lt;Monitors!$H$9,(S828*Monitors!$I$9)+Monitors!$J$9,IF(S828&lt;Monitors!$H$10,(S828*Monitors!$I$10)+Monitors!$J$10,IF(S828&lt;Monitors!$H$11,(S828*Monitors!$I$11)+Monitors!$J$11,Monitors!$J$12))))))))</f>
        <v>41.438000000000002</v>
      </c>
      <c r="DH828" s="10">
        <f>$DF828-(Monitors!$B$4*'All Data'!$W828)</f>
        <v>49.635679999999994</v>
      </c>
      <c r="DI828" s="10">
        <f>IF($CX828="Yes",DH828-(Monitors!$E$4*(DG828+(Monitors!$B$4*'All Data'!$W828))),'All Data'!DH828)</f>
        <v>49.635679999999994</v>
      </c>
      <c r="DJ828" s="10">
        <f>IF(DD828="Yes",'All Data'!DI828-(DG828*Monitors!$C$4),'All Data'!DI828)</f>
        <v>49.635679999999994</v>
      </c>
      <c r="DK828" s="10">
        <f>IF($DE828="Yes",DJ828-(DG828*Monitors!$D$4),'All Data'!DJ828)</f>
        <v>49.635679999999994</v>
      </c>
      <c r="DL828" s="10">
        <f>IF($CZ828="Yes",DK828-Monitors!$C$7,'All Data'!DK828)</f>
        <v>49.635679999999994</v>
      </c>
      <c r="DM828" s="10">
        <f>IF($DA828="Yes",DL828-Monitors!$D$7,'All Data'!DL828)</f>
        <v>49.635679999999994</v>
      </c>
      <c r="DN828" s="10">
        <f>IF(DB828="Yes",DM828-((DG828+(W828*Monitors!$B$4))*Monitors!$F$4),'All Data'!DM828)</f>
        <v>49.635679999999994</v>
      </c>
      <c r="DO828" s="8" t="str">
        <f t="shared" si="143"/>
        <v>No</v>
      </c>
      <c r="DP828" s="10">
        <v>2.5187760000000003</v>
      </c>
      <c r="DQ828" s="10">
        <v>17.371224000000002</v>
      </c>
      <c r="DR828" s="10">
        <v>17.371224000000002</v>
      </c>
      <c r="DS828" s="9">
        <v>22.989620787962785</v>
      </c>
      <c r="DT828" s="9" t="s">
        <v>23</v>
      </c>
      <c r="DU828" s="14">
        <v>0</v>
      </c>
    </row>
    <row r="829" spans="1:125" ht="18" customHeight="1">
      <c r="A829" s="29">
        <v>828</v>
      </c>
      <c r="B829" s="29">
        <v>5</v>
      </c>
      <c r="C829" s="29">
        <v>472</v>
      </c>
      <c r="D829" s="21">
        <v>41343</v>
      </c>
      <c r="E829" s="21">
        <v>41353</v>
      </c>
      <c r="F829" s="21">
        <v>41360</v>
      </c>
      <c r="G829" s="20" t="s">
        <v>4</v>
      </c>
      <c r="H829" s="20" t="s">
        <v>69</v>
      </c>
      <c r="I829" s="22">
        <v>6</v>
      </c>
      <c r="J829" s="20" t="s">
        <v>5</v>
      </c>
      <c r="K829" s="20" t="s">
        <v>26</v>
      </c>
      <c r="L829" s="20" t="s">
        <v>27</v>
      </c>
      <c r="M829" s="23" t="s">
        <v>27</v>
      </c>
      <c r="N829" s="23" t="s">
        <v>7</v>
      </c>
      <c r="O829" s="23" t="s">
        <v>26</v>
      </c>
      <c r="P829" s="24">
        <v>11.7</v>
      </c>
      <c r="Q829" s="24">
        <v>20.7</v>
      </c>
      <c r="R829" s="24">
        <v>23.8</v>
      </c>
      <c r="S829" s="24">
        <v>242.16</v>
      </c>
      <c r="T829" s="24">
        <v>1.78</v>
      </c>
      <c r="U829" s="24">
        <v>1080</v>
      </c>
      <c r="V829" s="24">
        <v>1920</v>
      </c>
      <c r="W829" s="24">
        <v>2.0739999999999998</v>
      </c>
      <c r="X829" s="23" t="s">
        <v>47</v>
      </c>
      <c r="Y829" s="23" t="s">
        <v>47</v>
      </c>
      <c r="Z829" s="24">
        <v>8569</v>
      </c>
      <c r="AA829" s="24">
        <v>60</v>
      </c>
      <c r="AB829" s="24">
        <v>178</v>
      </c>
      <c r="AC829" s="24">
        <v>178</v>
      </c>
      <c r="AD829" s="23" t="s">
        <v>81</v>
      </c>
      <c r="AE829" s="23" t="s">
        <v>23</v>
      </c>
      <c r="AF829" s="23" t="s">
        <v>11</v>
      </c>
      <c r="AG829" s="23"/>
      <c r="AH829" s="23"/>
      <c r="AI829" s="23" t="s">
        <v>12</v>
      </c>
      <c r="AJ829" s="23" t="s">
        <v>11</v>
      </c>
      <c r="AK829" s="23" t="s">
        <v>23</v>
      </c>
      <c r="AL829" s="23" t="s">
        <v>53</v>
      </c>
      <c r="AM829" s="23" t="s">
        <v>82</v>
      </c>
      <c r="AN829" s="23" t="s">
        <v>72</v>
      </c>
      <c r="AO829" s="23" t="s">
        <v>26</v>
      </c>
      <c r="AP829" s="23" t="s">
        <v>36</v>
      </c>
      <c r="AQ829" s="23" t="s">
        <v>26</v>
      </c>
      <c r="AR829" s="23"/>
      <c r="AS829" s="23" t="s">
        <v>53</v>
      </c>
      <c r="AT829" s="23" t="s">
        <v>82</v>
      </c>
      <c r="AU829" s="23" t="s">
        <v>83</v>
      </c>
      <c r="AV829" s="25" t="s">
        <v>26</v>
      </c>
      <c r="AW829" s="25" t="s">
        <v>26</v>
      </c>
      <c r="AX829" s="26">
        <v>23.8</v>
      </c>
      <c r="AY829" s="26">
        <v>242.16</v>
      </c>
      <c r="AZ829" s="25" t="s">
        <v>72</v>
      </c>
      <c r="BA829" s="25" t="s">
        <v>83</v>
      </c>
      <c r="BB829" s="23" t="s">
        <v>26</v>
      </c>
      <c r="BC829" s="23" t="s">
        <v>15</v>
      </c>
      <c r="BD829" s="23" t="s">
        <v>26</v>
      </c>
      <c r="BE829" s="23" t="s">
        <v>11</v>
      </c>
      <c r="BF829" s="23" t="s">
        <v>84</v>
      </c>
      <c r="BG829" s="23" t="s">
        <v>11</v>
      </c>
      <c r="BH829" s="23" t="s">
        <v>17</v>
      </c>
      <c r="BI829" s="23" t="s">
        <v>26</v>
      </c>
      <c r="BJ829" s="23"/>
      <c r="BK829" s="23" t="s">
        <v>11</v>
      </c>
      <c r="BL829" s="23" t="s">
        <v>11</v>
      </c>
      <c r="BM829" s="23" t="s">
        <v>11</v>
      </c>
      <c r="BN829" s="23"/>
      <c r="BO829" s="24">
        <v>16</v>
      </c>
      <c r="BP829" s="24">
        <v>280</v>
      </c>
      <c r="BQ829" s="24">
        <v>250</v>
      </c>
      <c r="BR829" s="24">
        <v>220</v>
      </c>
      <c r="BS829" s="24">
        <v>200</v>
      </c>
      <c r="BT829" s="23"/>
      <c r="BU829" s="23"/>
      <c r="BV829" s="24">
        <v>19.89</v>
      </c>
      <c r="BW829" s="24">
        <v>0.36</v>
      </c>
      <c r="BX829" s="23"/>
      <c r="BY829" s="24">
        <v>0.23</v>
      </c>
      <c r="BZ829" s="27">
        <v>0.36</v>
      </c>
      <c r="CA829" s="27">
        <v>0.23</v>
      </c>
      <c r="CB829" s="25"/>
      <c r="CC829" s="25"/>
      <c r="CD829" s="28">
        <v>19.88</v>
      </c>
      <c r="CE829" s="28">
        <v>0.39</v>
      </c>
      <c r="CF829" s="25"/>
      <c r="CG829" s="28">
        <v>0.23</v>
      </c>
      <c r="CH829" s="28">
        <v>22.96</v>
      </c>
      <c r="CI829" s="28">
        <v>1</v>
      </c>
      <c r="CJ829" s="28">
        <v>0.5</v>
      </c>
      <c r="CK829" s="28">
        <v>0</v>
      </c>
      <c r="CL829" s="28">
        <v>0</v>
      </c>
      <c r="CM829" s="28">
        <v>0.5</v>
      </c>
      <c r="CN829" s="25"/>
      <c r="CO829" s="28">
        <v>0</v>
      </c>
      <c r="CP829" s="30" t="s">
        <v>5</v>
      </c>
      <c r="CQ829" s="8">
        <f t="shared" si="133"/>
        <v>8564.5853980839111</v>
      </c>
      <c r="CR829" s="8">
        <f t="shared" si="134"/>
        <v>24</v>
      </c>
      <c r="CS829" s="8">
        <f t="shared" si="135"/>
        <v>2.5</v>
      </c>
      <c r="CT829" s="8">
        <f t="shared" si="136"/>
        <v>30</v>
      </c>
      <c r="CU829" s="8">
        <f t="shared" si="137"/>
        <v>200</v>
      </c>
      <c r="CV829" s="10">
        <f t="shared" si="138"/>
        <v>67804.800000000003</v>
      </c>
      <c r="CW829" s="10">
        <f t="shared" si="141"/>
        <v>67.8048</v>
      </c>
      <c r="CX829" s="8" t="str">
        <f t="shared" si="139"/>
        <v>No</v>
      </c>
      <c r="CY829" s="30" t="s">
        <v>11</v>
      </c>
      <c r="CZ829" s="30" t="s">
        <v>11</v>
      </c>
      <c r="DA829" s="31" t="s">
        <v>11</v>
      </c>
      <c r="DB829" s="31" t="s">
        <v>11</v>
      </c>
      <c r="DC829" s="8" t="str">
        <f t="shared" si="140"/>
        <v>No</v>
      </c>
      <c r="DD829" s="8" t="s">
        <v>11</v>
      </c>
      <c r="DE829" s="30" t="s">
        <v>11</v>
      </c>
      <c r="DF829" s="10">
        <f t="shared" si="142"/>
        <v>63.032580000000003</v>
      </c>
      <c r="DG829" s="9">
        <f>IF(S829&lt;Monitors!$H$4,(S829*Monitors!$I$4)+Monitors!$J$4,IF(S829&lt;Monitors!$H$5,(S829*Monitors!$I$5)+Monitors!$J$5,IF(S829&lt;Monitors!$H$6,(S829*Monitors!$I$6)+Monitors!$J$6,IF(S829&lt;Monitors!$H$7,(Monitors!$I$7*S829)+Monitors!$J$7,IF(S829&lt;Monitors!$H$8,(S829*Monitors!$I$8)+Monitors!$J$8,IF(S829&lt;Monitors!$H$9,(S829*Monitors!$I$9)+Monitors!$J$9,IF(S829&lt;Monitors!$H$10,(S829*Monitors!$I$10)+Monitors!$J$10,IF(S829&lt;Monitors!$H$11,(S829*Monitors!$I$11)+Monitors!$J$11,Monitors!$J$12))))))))</f>
        <v>41.432000000000002</v>
      </c>
      <c r="DH829" s="10">
        <f>$DF829-(Monitors!$B$4*'All Data'!$W829)</f>
        <v>50.318960000000004</v>
      </c>
      <c r="DI829" s="10">
        <f>IF($CX829="Yes",DH829-(Monitors!$E$4*(DG829+(Monitors!$B$4*'All Data'!$W829))),'All Data'!DH829)</f>
        <v>50.318960000000004</v>
      </c>
      <c r="DJ829" s="10">
        <f>IF(DD829="Yes",'All Data'!DI829-(DG829*Monitors!$C$4),'All Data'!DI829)</f>
        <v>50.318960000000004</v>
      </c>
      <c r="DK829" s="10">
        <f>IF($DE829="Yes",DJ829-(DG829*Monitors!$D$4),'All Data'!DJ829)</f>
        <v>50.318960000000004</v>
      </c>
      <c r="DL829" s="10">
        <f>IF($CZ829="Yes",DK829-Monitors!$C$7,'All Data'!DK829)</f>
        <v>50.318960000000004</v>
      </c>
      <c r="DM829" s="10">
        <f>IF($DA829="Yes",DL829-Monitors!$D$7,'All Data'!DL829)</f>
        <v>50.318960000000004</v>
      </c>
      <c r="DN829" s="10">
        <f>IF(DB829="Yes",DM829-((DG829+(W829*Monitors!$B$4))*Monitors!$F$4),'All Data'!DM829)</f>
        <v>50.318960000000004</v>
      </c>
      <c r="DO829" s="8" t="str">
        <f t="shared" si="143"/>
        <v>No</v>
      </c>
      <c r="DP829" s="10">
        <v>2.7121920000000004</v>
      </c>
      <c r="DQ829" s="10">
        <v>17.177807999999999</v>
      </c>
      <c r="DR829" s="10">
        <v>17.177807999999999</v>
      </c>
      <c r="DS829" s="9">
        <v>22.986822992941008</v>
      </c>
      <c r="DT829" s="9" t="s">
        <v>23</v>
      </c>
      <c r="DU829" s="14">
        <v>0</v>
      </c>
    </row>
    <row r="830" spans="1:125" ht="18" customHeight="1">
      <c r="A830" s="29">
        <v>829</v>
      </c>
      <c r="B830" s="29">
        <v>19</v>
      </c>
      <c r="C830" s="29">
        <v>621</v>
      </c>
      <c r="D830" s="21">
        <v>41502</v>
      </c>
      <c r="E830" s="21">
        <v>41504</v>
      </c>
      <c r="F830" s="21">
        <v>41543</v>
      </c>
      <c r="G830" s="20" t="s">
        <v>4</v>
      </c>
      <c r="H830" s="20"/>
      <c r="I830" s="22">
        <v>6</v>
      </c>
      <c r="J830" s="20" t="s">
        <v>5</v>
      </c>
      <c r="K830" s="20"/>
      <c r="L830" s="20" t="s">
        <v>6</v>
      </c>
      <c r="M830" s="23"/>
      <c r="N830" s="23" t="s">
        <v>7</v>
      </c>
      <c r="O830" s="23"/>
      <c r="P830" s="24">
        <v>113</v>
      </c>
      <c r="Q830" s="24">
        <v>200</v>
      </c>
      <c r="R830" s="24">
        <v>23</v>
      </c>
      <c r="S830" s="24">
        <v>226</v>
      </c>
      <c r="T830" s="24">
        <v>1.78</v>
      </c>
      <c r="U830" s="24">
        <v>1080</v>
      </c>
      <c r="V830" s="24">
        <v>1920</v>
      </c>
      <c r="W830" s="24">
        <v>2.0739999999999998</v>
      </c>
      <c r="X830" s="23" t="s">
        <v>47</v>
      </c>
      <c r="Y830" s="23" t="s">
        <v>47</v>
      </c>
      <c r="Z830" s="24">
        <v>9187</v>
      </c>
      <c r="AA830" s="24">
        <v>60</v>
      </c>
      <c r="AB830" s="24">
        <v>170</v>
      </c>
      <c r="AC830" s="24">
        <v>160</v>
      </c>
      <c r="AD830" s="23" t="s">
        <v>10</v>
      </c>
      <c r="AE830" s="23" t="s">
        <v>11</v>
      </c>
      <c r="AF830" s="23" t="s">
        <v>11</v>
      </c>
      <c r="AG830" s="23"/>
      <c r="AH830" s="23"/>
      <c r="AI830" s="23" t="s">
        <v>12</v>
      </c>
      <c r="AJ830" s="23" t="s">
        <v>11</v>
      </c>
      <c r="AK830" s="23" t="s">
        <v>11</v>
      </c>
      <c r="AL830" s="23" t="s">
        <v>13</v>
      </c>
      <c r="AM830" s="23"/>
      <c r="AN830" s="23" t="s">
        <v>14</v>
      </c>
      <c r="AO830" s="23"/>
      <c r="AP830" s="23" t="s">
        <v>14</v>
      </c>
      <c r="AQ830" s="23"/>
      <c r="AR830" s="23"/>
      <c r="AS830" s="23" t="s">
        <v>13</v>
      </c>
      <c r="AT830" s="23"/>
      <c r="AU830" s="23" t="s">
        <v>14</v>
      </c>
      <c r="AV830" s="25"/>
      <c r="AW830" s="25"/>
      <c r="AX830" s="26">
        <v>23</v>
      </c>
      <c r="AY830" s="26">
        <v>226</v>
      </c>
      <c r="AZ830" s="25" t="s">
        <v>14</v>
      </c>
      <c r="BA830" s="25" t="s">
        <v>14</v>
      </c>
      <c r="BB830" s="23"/>
      <c r="BC830" s="23" t="s">
        <v>15</v>
      </c>
      <c r="BD830" s="23"/>
      <c r="BE830" s="23" t="s">
        <v>11</v>
      </c>
      <c r="BF830" s="23" t="s">
        <v>165</v>
      </c>
      <c r="BG830" s="23" t="s">
        <v>11</v>
      </c>
      <c r="BH830" s="23" t="s">
        <v>17</v>
      </c>
      <c r="BI830" s="23"/>
      <c r="BJ830" s="23" t="s">
        <v>18</v>
      </c>
      <c r="BK830" s="23" t="s">
        <v>11</v>
      </c>
      <c r="BL830" s="23" t="s">
        <v>11</v>
      </c>
      <c r="BM830" s="23"/>
      <c r="BN830" s="23"/>
      <c r="BO830" s="24">
        <v>1.1000000000000001</v>
      </c>
      <c r="BP830" s="24">
        <v>214.3</v>
      </c>
      <c r="BQ830" s="24">
        <v>250</v>
      </c>
      <c r="BR830" s="24">
        <v>162.6</v>
      </c>
      <c r="BS830" s="24">
        <v>200</v>
      </c>
      <c r="BT830" s="23"/>
      <c r="BU830" s="23"/>
      <c r="BV830" s="24">
        <v>19.89</v>
      </c>
      <c r="BW830" s="24">
        <v>0.17</v>
      </c>
      <c r="BX830" s="24">
        <v>0.17</v>
      </c>
      <c r="BY830" s="24">
        <v>0.11</v>
      </c>
      <c r="BZ830" s="27">
        <v>0.17</v>
      </c>
      <c r="CA830" s="27">
        <v>0.11</v>
      </c>
      <c r="CB830" s="25"/>
      <c r="CC830" s="25"/>
      <c r="CD830" s="28">
        <v>19.86</v>
      </c>
      <c r="CE830" s="28">
        <v>0.18</v>
      </c>
      <c r="CF830" s="28">
        <v>0.18</v>
      </c>
      <c r="CG830" s="28">
        <v>0.12</v>
      </c>
      <c r="CH830" s="28">
        <v>21.8</v>
      </c>
      <c r="CI830" s="28">
        <v>0.5</v>
      </c>
      <c r="CJ830" s="28">
        <v>0.5</v>
      </c>
      <c r="CK830" s="25"/>
      <c r="CL830" s="25"/>
      <c r="CM830" s="28">
        <v>0.51</v>
      </c>
      <c r="CN830" s="25"/>
      <c r="CO830" s="28">
        <v>0</v>
      </c>
      <c r="CP830" s="30" t="s">
        <v>5</v>
      </c>
      <c r="CQ830" s="8">
        <f t="shared" si="133"/>
        <v>9176.9911504424763</v>
      </c>
      <c r="CR830" s="8">
        <f t="shared" si="134"/>
        <v>24</v>
      </c>
      <c r="CS830" s="8">
        <f t="shared" si="135"/>
        <v>2.5</v>
      </c>
      <c r="CT830" s="8">
        <f t="shared" si="136"/>
        <v>30</v>
      </c>
      <c r="CU830" s="8">
        <f t="shared" si="137"/>
        <v>200</v>
      </c>
      <c r="CV830" s="10">
        <f t="shared" si="138"/>
        <v>48431.8</v>
      </c>
      <c r="CW830" s="10">
        <f t="shared" si="141"/>
        <v>48.431800000000003</v>
      </c>
      <c r="CX830" s="8" t="str">
        <f t="shared" si="139"/>
        <v>No</v>
      </c>
      <c r="CY830" s="30" t="s">
        <v>11</v>
      </c>
      <c r="CZ830" s="30" t="s">
        <v>11</v>
      </c>
      <c r="DA830" s="31" t="s">
        <v>11</v>
      </c>
      <c r="DB830" s="31" t="s">
        <v>11</v>
      </c>
      <c r="DC830" s="8" t="str">
        <f t="shared" si="140"/>
        <v>No</v>
      </c>
      <c r="DD830" s="8" t="s">
        <v>11</v>
      </c>
      <c r="DE830" s="30" t="s">
        <v>11</v>
      </c>
      <c r="DF830" s="10">
        <f t="shared" si="142"/>
        <v>61.950720000000004</v>
      </c>
      <c r="DG830" s="9">
        <f>IF(S830&lt;Monitors!$H$4,(S830*Monitors!$I$4)+Monitors!$J$4,IF(S830&lt;Monitors!$H$5,(S830*Monitors!$I$5)+Monitors!$J$5,IF(S830&lt;Monitors!$H$6,(S830*Monitors!$I$6)+Monitors!$J$6,IF(S830&lt;Monitors!$H$7,(Monitors!$I$7*S830)+Monitors!$J$7,IF(S830&lt;Monitors!$H$8,(S830*Monitors!$I$8)+Monitors!$J$8,IF(S830&lt;Monitors!$H$9,(S830*Monitors!$I$9)+Monitors!$J$9,IF(S830&lt;Monitors!$H$10,(S830*Monitors!$I$10)+Monitors!$J$10,IF(S830&lt;Monitors!$H$11,(S830*Monitors!$I$11)+Monitors!$J$11,Monitors!$J$12))))))))</f>
        <v>38.866666666666667</v>
      </c>
      <c r="DH830" s="10">
        <f>$DF830-(Monitors!$B$4*'All Data'!$W830)</f>
        <v>49.237100000000005</v>
      </c>
      <c r="DI830" s="10">
        <f>IF($CX830="Yes",DH830-(Monitors!$E$4*(DG830+(Monitors!$B$4*'All Data'!$W830))),'All Data'!DH830)</f>
        <v>49.237100000000005</v>
      </c>
      <c r="DJ830" s="10">
        <f>IF(DD830="Yes",'All Data'!DI830-(DG830*Monitors!$C$4),'All Data'!DI830)</f>
        <v>49.237100000000005</v>
      </c>
      <c r="DK830" s="10">
        <f>IF($DE830="Yes",DJ830-(DG830*Monitors!$D$4),'All Data'!DJ830)</f>
        <v>49.237100000000005</v>
      </c>
      <c r="DL830" s="10">
        <f>IF($CZ830="Yes",DK830-Monitors!$C$7,'All Data'!DK830)</f>
        <v>49.237100000000005</v>
      </c>
      <c r="DM830" s="10">
        <f>IF($DA830="Yes",DL830-Monitors!$D$7,'All Data'!DL830)</f>
        <v>49.237100000000005</v>
      </c>
      <c r="DN830" s="10">
        <f>IF(DB830="Yes",DM830-((DG830+(W830*Monitors!$B$4))*Monitors!$F$4),'All Data'!DM830)</f>
        <v>49.237100000000005</v>
      </c>
      <c r="DO830" s="8" t="str">
        <f t="shared" si="143"/>
        <v>No</v>
      </c>
      <c r="DP830" s="10">
        <v>1.9372720000000003</v>
      </c>
      <c r="DQ830" s="10">
        <v>17.952728</v>
      </c>
      <c r="DR830" s="10">
        <v>17.952728</v>
      </c>
      <c r="DS830" s="9">
        <v>21.47703682392364</v>
      </c>
      <c r="DT830" s="9" t="s">
        <v>23</v>
      </c>
      <c r="DU830" s="14">
        <v>0</v>
      </c>
    </row>
    <row r="831" spans="1:125" ht="18" customHeight="1">
      <c r="A831" s="29">
        <v>830</v>
      </c>
      <c r="B831" s="29">
        <v>24</v>
      </c>
      <c r="C831" s="29">
        <v>235</v>
      </c>
      <c r="D831" s="21">
        <v>41715</v>
      </c>
      <c r="E831" s="21">
        <v>41712</v>
      </c>
      <c r="F831" s="21">
        <v>41732</v>
      </c>
      <c r="G831" s="20" t="s">
        <v>4</v>
      </c>
      <c r="H831" s="20" t="s">
        <v>26</v>
      </c>
      <c r="I831" s="22">
        <v>6</v>
      </c>
      <c r="J831" s="20" t="s">
        <v>5</v>
      </c>
      <c r="K831" s="20" t="s">
        <v>26</v>
      </c>
      <c r="L831" s="20" t="s">
        <v>6</v>
      </c>
      <c r="M831" s="23" t="s">
        <v>26</v>
      </c>
      <c r="N831" s="23" t="s">
        <v>7</v>
      </c>
      <c r="O831" s="23" t="s">
        <v>26</v>
      </c>
      <c r="P831" s="24">
        <v>11.5</v>
      </c>
      <c r="Q831" s="24">
        <v>20.5</v>
      </c>
      <c r="R831" s="24">
        <v>23.6</v>
      </c>
      <c r="S831" s="24">
        <v>236.92</v>
      </c>
      <c r="T831" s="24">
        <v>1.78</v>
      </c>
      <c r="U831" s="24">
        <v>1080</v>
      </c>
      <c r="V831" s="24">
        <v>1920</v>
      </c>
      <c r="W831" s="24">
        <v>2.0739999999999998</v>
      </c>
      <c r="X831" s="23" t="s">
        <v>47</v>
      </c>
      <c r="Y831" s="23" t="s">
        <v>47</v>
      </c>
      <c r="Z831" s="24">
        <v>8796</v>
      </c>
      <c r="AA831" s="24">
        <v>60</v>
      </c>
      <c r="AB831" s="24">
        <v>178</v>
      </c>
      <c r="AC831" s="24">
        <v>178</v>
      </c>
      <c r="AD831" s="23" t="s">
        <v>73</v>
      </c>
      <c r="AE831" s="23" t="s">
        <v>23</v>
      </c>
      <c r="AF831" s="23" t="s">
        <v>11</v>
      </c>
      <c r="AG831" s="23" t="s">
        <v>26</v>
      </c>
      <c r="AH831" s="23" t="s">
        <v>26</v>
      </c>
      <c r="AI831" s="23" t="s">
        <v>12</v>
      </c>
      <c r="AJ831" s="23" t="s">
        <v>23</v>
      </c>
      <c r="AK831" s="23" t="s">
        <v>23</v>
      </c>
      <c r="AL831" s="23" t="s">
        <v>51</v>
      </c>
      <c r="AM831" s="23" t="s">
        <v>14</v>
      </c>
      <c r="AN831" s="23" t="s">
        <v>14</v>
      </c>
      <c r="AO831" s="23" t="s">
        <v>14</v>
      </c>
      <c r="AP831" s="23" t="s">
        <v>14</v>
      </c>
      <c r="AQ831" s="23" t="s">
        <v>804</v>
      </c>
      <c r="AR831" s="23"/>
      <c r="AS831" s="23" t="s">
        <v>51</v>
      </c>
      <c r="AT831" s="23" t="s">
        <v>14</v>
      </c>
      <c r="AU831" s="23" t="s">
        <v>14</v>
      </c>
      <c r="AV831" s="25" t="s">
        <v>14</v>
      </c>
      <c r="AW831" s="25" t="s">
        <v>14</v>
      </c>
      <c r="AX831" s="26">
        <v>23.6</v>
      </c>
      <c r="AY831" s="26">
        <v>236.92</v>
      </c>
      <c r="AZ831" s="25" t="s">
        <v>14</v>
      </c>
      <c r="BA831" s="25" t="s">
        <v>14</v>
      </c>
      <c r="BB831" s="23" t="s">
        <v>14</v>
      </c>
      <c r="BC831" s="23" t="s">
        <v>15</v>
      </c>
      <c r="BD831" s="23" t="s">
        <v>14</v>
      </c>
      <c r="BE831" s="23" t="s">
        <v>11</v>
      </c>
      <c r="BF831" s="23" t="s">
        <v>805</v>
      </c>
      <c r="BG831" s="23" t="s">
        <v>11</v>
      </c>
      <c r="BH831" s="23" t="s">
        <v>17</v>
      </c>
      <c r="BI831" s="23" t="s">
        <v>14</v>
      </c>
      <c r="BJ831" s="23"/>
      <c r="BK831" s="23" t="s">
        <v>11</v>
      </c>
      <c r="BL831" s="23" t="s">
        <v>11</v>
      </c>
      <c r="BM831" s="23" t="s">
        <v>11</v>
      </c>
      <c r="BN831" s="23"/>
      <c r="BO831" s="24">
        <v>15.2</v>
      </c>
      <c r="BP831" s="24">
        <v>245.9</v>
      </c>
      <c r="BQ831" s="24">
        <v>300</v>
      </c>
      <c r="BR831" s="24">
        <v>216.8</v>
      </c>
      <c r="BS831" s="24">
        <v>200</v>
      </c>
      <c r="BT831" s="23"/>
      <c r="BU831" s="23"/>
      <c r="BV831" s="24">
        <v>19.899999999999999</v>
      </c>
      <c r="BW831" s="24">
        <v>0.38</v>
      </c>
      <c r="BX831" s="23"/>
      <c r="BY831" s="24">
        <v>0.25</v>
      </c>
      <c r="BZ831" s="27">
        <v>0.38</v>
      </c>
      <c r="CA831" s="27">
        <v>0.25</v>
      </c>
      <c r="CB831" s="25"/>
      <c r="CC831" s="25"/>
      <c r="CD831" s="28">
        <v>19.420000000000002</v>
      </c>
      <c r="CE831" s="28">
        <v>0.42</v>
      </c>
      <c r="CF831" s="25"/>
      <c r="CG831" s="28">
        <v>0.28000000000000003</v>
      </c>
      <c r="CH831" s="28">
        <v>22.59</v>
      </c>
      <c r="CI831" s="28">
        <v>0.5</v>
      </c>
      <c r="CJ831" s="28">
        <v>0.5</v>
      </c>
      <c r="CK831" s="28">
        <v>0</v>
      </c>
      <c r="CL831" s="28">
        <v>0</v>
      </c>
      <c r="CM831" s="28">
        <v>0.5</v>
      </c>
      <c r="CN831" s="25"/>
      <c r="CO831" s="28">
        <v>0</v>
      </c>
      <c r="CP831" s="30" t="s">
        <v>5</v>
      </c>
      <c r="CQ831" s="8">
        <f t="shared" si="133"/>
        <v>8754.009792334964</v>
      </c>
      <c r="CR831" s="8">
        <f t="shared" si="134"/>
        <v>24</v>
      </c>
      <c r="CS831" s="8">
        <f t="shared" si="135"/>
        <v>2.5</v>
      </c>
      <c r="CT831" s="8">
        <f t="shared" si="136"/>
        <v>30</v>
      </c>
      <c r="CU831" s="8">
        <f t="shared" si="137"/>
        <v>200</v>
      </c>
      <c r="CV831" s="10">
        <f t="shared" si="138"/>
        <v>58258.627999999997</v>
      </c>
      <c r="CW831" s="10">
        <f t="shared" si="141"/>
        <v>58.258627999999995</v>
      </c>
      <c r="CX831" s="8" t="str">
        <f t="shared" si="139"/>
        <v>No</v>
      </c>
      <c r="CY831" s="30" t="s">
        <v>11</v>
      </c>
      <c r="CZ831" s="30" t="s">
        <v>11</v>
      </c>
      <c r="DA831" s="31" t="s">
        <v>11</v>
      </c>
      <c r="DB831" s="31" t="s">
        <v>11</v>
      </c>
      <c r="DC831" s="8" t="str">
        <f t="shared" si="140"/>
        <v>No</v>
      </c>
      <c r="DD831" s="8" t="s">
        <v>11</v>
      </c>
      <c r="DE831" s="30" t="s">
        <v>11</v>
      </c>
      <c r="DF831" s="10">
        <f t="shared" si="142"/>
        <v>63.177119999999988</v>
      </c>
      <c r="DG831" s="9">
        <f>IF(S831&lt;Monitors!$H$4,(S831*Monitors!$I$4)+Monitors!$J$4,IF(S831&lt;Monitors!$H$5,(S831*Monitors!$I$5)+Monitors!$J$5,IF(S831&lt;Monitors!$H$6,(S831*Monitors!$I$6)+Monitors!$J$6,IF(S831&lt;Monitors!$H$7,(Monitors!$I$7*S831)+Monitors!$J$7,IF(S831&lt;Monitors!$H$8,(S831*Monitors!$I$8)+Monitors!$J$8,IF(S831&lt;Monitors!$H$9,(S831*Monitors!$I$9)+Monitors!$J$9,IF(S831&lt;Monitors!$H$10,(S831*Monitors!$I$10)+Monitors!$J$10,IF(S831&lt;Monitors!$H$11,(S831*Monitors!$I$11)+Monitors!$J$11,Monitors!$J$12))))))))</f>
        <v>40.384</v>
      </c>
      <c r="DH831" s="10">
        <f>$DF831-(Monitors!$B$4*'All Data'!$W831)</f>
        <v>50.463499999999989</v>
      </c>
      <c r="DI831" s="10">
        <f>IF($CX831="Yes",DH831-(Monitors!$E$4*(DG831+(Monitors!$B$4*'All Data'!$W831))),'All Data'!DH831)</f>
        <v>50.463499999999989</v>
      </c>
      <c r="DJ831" s="10">
        <f>IF(DD831="Yes",'All Data'!DI831-(DG831*Monitors!$C$4),'All Data'!DI831)</f>
        <v>50.463499999999989</v>
      </c>
      <c r="DK831" s="10">
        <f>IF($DE831="Yes",DJ831-(DG831*Monitors!$D$4),'All Data'!DJ831)</f>
        <v>50.463499999999989</v>
      </c>
      <c r="DL831" s="10">
        <f>IF($CZ831="Yes",DK831-Monitors!$C$7,'All Data'!DK831)</f>
        <v>50.463499999999989</v>
      </c>
      <c r="DM831" s="10">
        <f>IF($DA831="Yes",DL831-Monitors!$D$7,'All Data'!DL831)</f>
        <v>50.463499999999989</v>
      </c>
      <c r="DN831" s="10">
        <f>IF(DB831="Yes",DM831-((DG831+(W831*Monitors!$B$4))*Monitors!$F$4),'All Data'!DM831)</f>
        <v>50.463499999999989</v>
      </c>
      <c r="DO831" s="8" t="str">
        <f t="shared" si="143"/>
        <v>No</v>
      </c>
      <c r="DP831" s="10">
        <v>2.33034512</v>
      </c>
      <c r="DQ831" s="10">
        <v>17.569654879999998</v>
      </c>
      <c r="DR831" s="10">
        <v>17.569654879999998</v>
      </c>
      <c r="DS831" s="9">
        <v>22.497850054448531</v>
      </c>
      <c r="DT831" s="9" t="s">
        <v>23</v>
      </c>
      <c r="DU831" s="14">
        <v>0</v>
      </c>
    </row>
    <row r="832" spans="1:125" ht="18" customHeight="1">
      <c r="A832" s="29">
        <v>831</v>
      </c>
      <c r="B832" s="29">
        <v>13</v>
      </c>
      <c r="C832" s="29">
        <v>636</v>
      </c>
      <c r="D832" s="21">
        <v>41334</v>
      </c>
      <c r="E832" s="21">
        <v>41323</v>
      </c>
      <c r="F832" s="21">
        <v>41555</v>
      </c>
      <c r="G832" s="20" t="s">
        <v>4</v>
      </c>
      <c r="H832" s="20"/>
      <c r="I832" s="22">
        <v>6</v>
      </c>
      <c r="J832" s="20" t="s">
        <v>5</v>
      </c>
      <c r="K832" s="20"/>
      <c r="L832" s="20" t="s">
        <v>49</v>
      </c>
      <c r="M832" s="23"/>
      <c r="N832" s="23" t="s">
        <v>7</v>
      </c>
      <c r="O832" s="23"/>
      <c r="P832" s="24">
        <v>13.2</v>
      </c>
      <c r="Q832" s="24">
        <v>23.5</v>
      </c>
      <c r="R832" s="24">
        <v>27</v>
      </c>
      <c r="S832" s="24">
        <v>311.67</v>
      </c>
      <c r="T832" s="24">
        <v>1.78</v>
      </c>
      <c r="U832" s="24">
        <v>1080</v>
      </c>
      <c r="V832" s="24">
        <v>1920</v>
      </c>
      <c r="W832" s="24">
        <v>2.0739999999999998</v>
      </c>
      <c r="X832" s="23" t="s">
        <v>47</v>
      </c>
      <c r="Y832" s="23" t="s">
        <v>47</v>
      </c>
      <c r="Z832" s="24">
        <v>6655</v>
      </c>
      <c r="AA832" s="24">
        <v>60</v>
      </c>
      <c r="AB832" s="24">
        <v>178</v>
      </c>
      <c r="AC832" s="24">
        <v>178</v>
      </c>
      <c r="AD832" s="23" t="s">
        <v>161</v>
      </c>
      <c r="AE832" s="23" t="s">
        <v>11</v>
      </c>
      <c r="AF832" s="23" t="s">
        <v>11</v>
      </c>
      <c r="AG832" s="23"/>
      <c r="AH832" s="23"/>
      <c r="AI832" s="23" t="s">
        <v>12</v>
      </c>
      <c r="AJ832" s="23" t="s">
        <v>11</v>
      </c>
      <c r="AK832" s="23" t="s">
        <v>11</v>
      </c>
      <c r="AL832" s="23" t="s">
        <v>78</v>
      </c>
      <c r="AM832" s="23"/>
      <c r="AN832" s="23" t="s">
        <v>72</v>
      </c>
      <c r="AO832" s="23"/>
      <c r="AP832" s="23" t="s">
        <v>14</v>
      </c>
      <c r="AQ832" s="23"/>
      <c r="AR832" s="23"/>
      <c r="AS832" s="23" t="s">
        <v>78</v>
      </c>
      <c r="AT832" s="23"/>
      <c r="AU832" s="23" t="s">
        <v>83</v>
      </c>
      <c r="AV832" s="25"/>
      <c r="AW832" s="25"/>
      <c r="AX832" s="26">
        <v>27</v>
      </c>
      <c r="AY832" s="26">
        <v>311.67</v>
      </c>
      <c r="AZ832" s="25" t="s">
        <v>72</v>
      </c>
      <c r="BA832" s="25" t="s">
        <v>83</v>
      </c>
      <c r="BB832" s="23"/>
      <c r="BC832" s="23" t="s">
        <v>15</v>
      </c>
      <c r="BD832" s="23"/>
      <c r="BE832" s="23" t="s">
        <v>11</v>
      </c>
      <c r="BF832" s="23" t="s">
        <v>14</v>
      </c>
      <c r="BG832" s="23" t="s">
        <v>11</v>
      </c>
      <c r="BH832" s="23" t="s">
        <v>17</v>
      </c>
      <c r="BI832" s="23"/>
      <c r="BJ832" s="23" t="s">
        <v>18</v>
      </c>
      <c r="BK832" s="23" t="s">
        <v>11</v>
      </c>
      <c r="BL832" s="23" t="s">
        <v>11</v>
      </c>
      <c r="BM832" s="23"/>
      <c r="BN832" s="23"/>
      <c r="BO832" s="24">
        <v>6.7</v>
      </c>
      <c r="BP832" s="24">
        <v>343.2</v>
      </c>
      <c r="BQ832" s="24">
        <v>340</v>
      </c>
      <c r="BR832" s="24">
        <v>322.5</v>
      </c>
      <c r="BS832" s="24">
        <v>201.6</v>
      </c>
      <c r="BT832" s="23"/>
      <c r="BU832" s="23"/>
      <c r="BV832" s="24">
        <v>19.899999999999999</v>
      </c>
      <c r="BW832" s="24">
        <v>0.64</v>
      </c>
      <c r="BX832" s="24">
        <v>0.31</v>
      </c>
      <c r="BY832" s="24">
        <v>0.23</v>
      </c>
      <c r="BZ832" s="27">
        <v>0.64</v>
      </c>
      <c r="CA832" s="27">
        <v>0.23</v>
      </c>
      <c r="CB832" s="25"/>
      <c r="CC832" s="25"/>
      <c r="CD832" s="28">
        <v>19.920000000000002</v>
      </c>
      <c r="CE832" s="28">
        <v>0.64</v>
      </c>
      <c r="CF832" s="28">
        <v>0.33</v>
      </c>
      <c r="CG832" s="28">
        <v>0.25</v>
      </c>
      <c r="CH832" s="28">
        <v>29.1</v>
      </c>
      <c r="CI832" s="28">
        <v>1</v>
      </c>
      <c r="CJ832" s="28">
        <v>0.5</v>
      </c>
      <c r="CK832" s="25"/>
      <c r="CL832" s="25"/>
      <c r="CM832" s="28">
        <v>0.45</v>
      </c>
      <c r="CN832" s="25"/>
      <c r="CO832" s="28">
        <v>0</v>
      </c>
      <c r="CP832" s="30" t="s">
        <v>5</v>
      </c>
      <c r="CQ832" s="8">
        <f t="shared" si="133"/>
        <v>6654.4742836974992</v>
      </c>
      <c r="CR832" s="8">
        <f t="shared" si="134"/>
        <v>28</v>
      </c>
      <c r="CS832" s="8">
        <f t="shared" si="135"/>
        <v>2.5</v>
      </c>
      <c r="CT832" s="8">
        <f t="shared" si="136"/>
        <v>30</v>
      </c>
      <c r="CU832" s="8">
        <f t="shared" si="137"/>
        <v>300</v>
      </c>
      <c r="CV832" s="10">
        <f t="shared" si="138"/>
        <v>106965.144</v>
      </c>
      <c r="CW832" s="10">
        <f t="shared" si="141"/>
        <v>106.965144</v>
      </c>
      <c r="CX832" s="8" t="str">
        <f t="shared" si="139"/>
        <v>No</v>
      </c>
      <c r="CY832" s="30" t="s">
        <v>11</v>
      </c>
      <c r="CZ832" s="30" t="s">
        <v>11</v>
      </c>
      <c r="DA832" s="31" t="s">
        <v>11</v>
      </c>
      <c r="DB832" s="31" t="s">
        <v>11</v>
      </c>
      <c r="DC832" s="8" t="str">
        <f t="shared" si="140"/>
        <v>No</v>
      </c>
      <c r="DD832" s="8" t="s">
        <v>11</v>
      </c>
      <c r="DE832" s="30" t="s">
        <v>11</v>
      </c>
      <c r="DF832" s="10">
        <f t="shared" si="142"/>
        <v>64.657560000000004</v>
      </c>
      <c r="DG832" s="9">
        <f>IF(S832&lt;Monitors!$H$4,(S832*Monitors!$I$4)+Monitors!$J$4,IF(S832&lt;Monitors!$H$5,(S832*Monitors!$I$5)+Monitors!$J$5,IF(S832&lt;Monitors!$H$6,(S832*Monitors!$I$6)+Monitors!$J$6,IF(S832&lt;Monitors!$H$7,(Monitors!$I$7*S832)+Monitors!$J$7,IF(S832&lt;Monitors!$H$8,(S832*Monitors!$I$8)+Monitors!$J$8,IF(S832&lt;Monitors!$H$9,(S832*Monitors!$I$9)+Monitors!$J$9,IF(S832&lt;Monitors!$H$10,(S832*Monitors!$I$10)+Monitors!$J$10,IF(S832&lt;Monitors!$H$11,(S832*Monitors!$I$11)+Monitors!$J$11,Monitors!$J$12))))))))</f>
        <v>51.334000000000003</v>
      </c>
      <c r="DH832" s="10">
        <f>$DF832-(Monitors!$B$4*'All Data'!$W832)</f>
        <v>51.943940000000005</v>
      </c>
      <c r="DI832" s="10">
        <f>IF($CX832="Yes",DH832-(Monitors!$E$4*(DG832+(Monitors!$B$4*'All Data'!$W832))),'All Data'!DH832)</f>
        <v>51.943940000000005</v>
      </c>
      <c r="DJ832" s="10">
        <f>IF(DD832="Yes",'All Data'!DI832-(DG832*Monitors!$C$4),'All Data'!DI832)</f>
        <v>51.943940000000005</v>
      </c>
      <c r="DK832" s="10">
        <f>IF($DE832="Yes",DJ832-(DG832*Monitors!$D$4),'All Data'!DJ832)</f>
        <v>51.943940000000005</v>
      </c>
      <c r="DL832" s="10">
        <f>IF($CZ832="Yes",DK832-Monitors!$C$7,'All Data'!DK832)</f>
        <v>51.943940000000005</v>
      </c>
      <c r="DM832" s="10">
        <f>IF($DA832="Yes",DL832-Monitors!$D$7,'All Data'!DL832)</f>
        <v>51.943940000000005</v>
      </c>
      <c r="DN832" s="10">
        <f>IF(DB832="Yes",DM832-((DG832+(W832*Monitors!$B$4))*Monitors!$F$4),'All Data'!DM832)</f>
        <v>51.943940000000005</v>
      </c>
      <c r="DO832" s="8" t="str">
        <f t="shared" si="143"/>
        <v>No</v>
      </c>
      <c r="DP832" s="10">
        <v>4.2786057600000005</v>
      </c>
      <c r="DQ832" s="10">
        <v>15.621394239999997</v>
      </c>
      <c r="DR832" s="10">
        <v>15.621394239999997</v>
      </c>
      <c r="DS832" s="9">
        <v>29.411715392087416</v>
      </c>
      <c r="DT832" s="9" t="s">
        <v>23</v>
      </c>
      <c r="DU832" s="14">
        <v>0</v>
      </c>
    </row>
    <row r="833" spans="1:125" ht="18" customHeight="1">
      <c r="A833" s="29">
        <v>832</v>
      </c>
      <c r="B833" s="29">
        <v>5</v>
      </c>
      <c r="C833" s="29">
        <v>1185</v>
      </c>
      <c r="D833" s="21">
        <v>41206</v>
      </c>
      <c r="E833" s="21">
        <v>41332</v>
      </c>
      <c r="F833" s="21">
        <v>41359</v>
      </c>
      <c r="G833" s="20" t="s">
        <v>4</v>
      </c>
      <c r="H833" s="20"/>
      <c r="I833" s="22">
        <v>6</v>
      </c>
      <c r="J833" s="20" t="s">
        <v>5</v>
      </c>
      <c r="K833" s="20"/>
      <c r="L833" s="20" t="s">
        <v>6</v>
      </c>
      <c r="M833" s="23"/>
      <c r="N833" s="23" t="s">
        <v>7</v>
      </c>
      <c r="O833" s="23"/>
      <c r="P833" s="24">
        <v>11.3</v>
      </c>
      <c r="Q833" s="24">
        <v>20.100000000000001</v>
      </c>
      <c r="R833" s="24">
        <v>23</v>
      </c>
      <c r="S833" s="24">
        <v>226.1</v>
      </c>
      <c r="T833" s="24">
        <v>1.78</v>
      </c>
      <c r="U833" s="24">
        <v>1080</v>
      </c>
      <c r="V833" s="24">
        <v>1920</v>
      </c>
      <c r="W833" s="24">
        <v>2.0739999999999998</v>
      </c>
      <c r="X833" s="23" t="s">
        <v>47</v>
      </c>
      <c r="Y833" s="23" t="s">
        <v>47</v>
      </c>
      <c r="Z833" s="24">
        <v>9175</v>
      </c>
      <c r="AA833" s="24">
        <v>60</v>
      </c>
      <c r="AB833" s="24">
        <v>180</v>
      </c>
      <c r="AC833" s="24">
        <v>130</v>
      </c>
      <c r="AD833" s="23" t="s">
        <v>50</v>
      </c>
      <c r="AE833" s="23" t="s">
        <v>11</v>
      </c>
      <c r="AF833" s="23" t="s">
        <v>11</v>
      </c>
      <c r="AG833" s="23"/>
      <c r="AH833" s="23"/>
      <c r="AI833" s="23" t="s">
        <v>12</v>
      </c>
      <c r="AJ833" s="23" t="s">
        <v>23</v>
      </c>
      <c r="AK833" s="23" t="s">
        <v>23</v>
      </c>
      <c r="AL833" s="23" t="s">
        <v>51</v>
      </c>
      <c r="AM833" s="23"/>
      <c r="AN833" s="23" t="s">
        <v>14</v>
      </c>
      <c r="AO833" s="23"/>
      <c r="AP833" s="23" t="s">
        <v>14</v>
      </c>
      <c r="AQ833" s="23"/>
      <c r="AR833" s="23"/>
      <c r="AS833" s="23" t="s">
        <v>51</v>
      </c>
      <c r="AT833" s="23"/>
      <c r="AU833" s="23" t="s">
        <v>63</v>
      </c>
      <c r="AV833" s="25"/>
      <c r="AW833" s="25"/>
      <c r="AX833" s="26">
        <v>23</v>
      </c>
      <c r="AY833" s="26">
        <v>226.1</v>
      </c>
      <c r="AZ833" s="25" t="s">
        <v>14</v>
      </c>
      <c r="BA833" s="25" t="s">
        <v>63</v>
      </c>
      <c r="BB833" s="23"/>
      <c r="BC833" s="23" t="s">
        <v>15</v>
      </c>
      <c r="BD833" s="23"/>
      <c r="BE833" s="23" t="s">
        <v>11</v>
      </c>
      <c r="BF833" s="23" t="s">
        <v>68</v>
      </c>
      <c r="BG833" s="23" t="s">
        <v>11</v>
      </c>
      <c r="BH833" s="23" t="s">
        <v>17</v>
      </c>
      <c r="BI833" s="23"/>
      <c r="BJ833" s="23"/>
      <c r="BK833" s="23" t="s">
        <v>11</v>
      </c>
      <c r="BL833" s="23" t="s">
        <v>11</v>
      </c>
      <c r="BM833" s="23"/>
      <c r="BN833" s="23"/>
      <c r="BO833" s="24">
        <v>23.2</v>
      </c>
      <c r="BP833" s="24">
        <v>245.2</v>
      </c>
      <c r="BQ833" s="24">
        <v>245.2</v>
      </c>
      <c r="BR833" s="24">
        <v>244.1</v>
      </c>
      <c r="BS833" s="24">
        <v>200.1</v>
      </c>
      <c r="BT833" s="23"/>
      <c r="BU833" s="23"/>
      <c r="BV833" s="24">
        <v>19.899999999999999</v>
      </c>
      <c r="BW833" s="24">
        <v>0.47</v>
      </c>
      <c r="BX833" s="24">
        <v>0.39</v>
      </c>
      <c r="BY833" s="24">
        <v>0.35</v>
      </c>
      <c r="BZ833" s="27">
        <v>0.47</v>
      </c>
      <c r="CA833" s="27">
        <v>0.35</v>
      </c>
      <c r="CB833" s="25"/>
      <c r="CC833" s="25"/>
      <c r="CD833" s="28">
        <v>19.98</v>
      </c>
      <c r="CE833" s="28">
        <v>0.52</v>
      </c>
      <c r="CF833" s="28">
        <v>0.42</v>
      </c>
      <c r="CG833" s="28">
        <v>0.39</v>
      </c>
      <c r="CH833" s="28">
        <v>22</v>
      </c>
      <c r="CI833" s="28">
        <v>1.2</v>
      </c>
      <c r="CJ833" s="28">
        <v>0.5</v>
      </c>
      <c r="CK833" s="25"/>
      <c r="CL833" s="25"/>
      <c r="CM833" s="28">
        <v>0.43</v>
      </c>
      <c r="CN833" s="25"/>
      <c r="CO833" s="28">
        <v>0</v>
      </c>
      <c r="CP833" s="30" t="s">
        <v>5</v>
      </c>
      <c r="CQ833" s="8">
        <f t="shared" si="133"/>
        <v>9172.9323308270668</v>
      </c>
      <c r="CR833" s="8">
        <f t="shared" si="134"/>
        <v>24</v>
      </c>
      <c r="CS833" s="8">
        <f t="shared" si="135"/>
        <v>2.5</v>
      </c>
      <c r="CT833" s="8">
        <f t="shared" si="136"/>
        <v>30</v>
      </c>
      <c r="CU833" s="8">
        <f t="shared" si="137"/>
        <v>200</v>
      </c>
      <c r="CV833" s="10">
        <f t="shared" si="138"/>
        <v>55439.719999999994</v>
      </c>
      <c r="CW833" s="10">
        <f t="shared" si="141"/>
        <v>55.439719999999994</v>
      </c>
      <c r="CX833" s="8" t="str">
        <f t="shared" si="139"/>
        <v>No</v>
      </c>
      <c r="CY833" s="30" t="s">
        <v>11</v>
      </c>
      <c r="CZ833" s="30" t="s">
        <v>11</v>
      </c>
      <c r="DA833" s="31" t="s">
        <v>11</v>
      </c>
      <c r="DB833" s="31" t="s">
        <v>11</v>
      </c>
      <c r="DC833" s="8" t="str">
        <f t="shared" si="140"/>
        <v>No</v>
      </c>
      <c r="DD833" s="8" t="s">
        <v>11</v>
      </c>
      <c r="DE833" s="30" t="s">
        <v>11</v>
      </c>
      <c r="DF833" s="10">
        <f t="shared" si="142"/>
        <v>63.689579999999992</v>
      </c>
      <c r="DG833" s="9">
        <f>IF(S833&lt;Monitors!$H$4,(S833*Monitors!$I$4)+Monitors!$J$4,IF(S833&lt;Monitors!$H$5,(S833*Monitors!$I$5)+Monitors!$J$5,IF(S833&lt;Monitors!$H$6,(S833*Monitors!$I$6)+Monitors!$J$6,IF(S833&lt;Monitors!$H$7,(Monitors!$I$7*S833)+Monitors!$J$7,IF(S833&lt;Monitors!$H$8,(S833*Monitors!$I$8)+Monitors!$J$8,IF(S833&lt;Monitors!$H$9,(S833*Monitors!$I$9)+Monitors!$J$9,IF(S833&lt;Monitors!$H$10,(S833*Monitors!$I$10)+Monitors!$J$10,IF(S833&lt;Monitors!$H$11,(S833*Monitors!$I$11)+Monitors!$J$11,Monitors!$J$12))))))))</f>
        <v>38.869999999999997</v>
      </c>
      <c r="DH833" s="10">
        <f>$DF833-(Monitors!$B$4*'All Data'!$W833)</f>
        <v>50.975959999999993</v>
      </c>
      <c r="DI833" s="10">
        <f>IF($CX833="Yes",DH833-(Monitors!$E$4*(DG833+(Monitors!$B$4*'All Data'!$W833))),'All Data'!DH833)</f>
        <v>50.975959999999993</v>
      </c>
      <c r="DJ833" s="10">
        <f>IF(DD833="Yes",'All Data'!DI833-(DG833*Monitors!$C$4),'All Data'!DI833)</f>
        <v>50.975959999999993</v>
      </c>
      <c r="DK833" s="10">
        <f>IF($DE833="Yes",DJ833-(DG833*Monitors!$D$4),'All Data'!DJ833)</f>
        <v>50.975959999999993</v>
      </c>
      <c r="DL833" s="10">
        <f>IF($CZ833="Yes",DK833-Monitors!$C$7,'All Data'!DK833)</f>
        <v>50.975959999999993</v>
      </c>
      <c r="DM833" s="10">
        <f>IF($DA833="Yes",DL833-Monitors!$D$7,'All Data'!DL833)</f>
        <v>50.975959999999993</v>
      </c>
      <c r="DN833" s="10">
        <f>IF(DB833="Yes",DM833-((DG833+(W833*Monitors!$B$4))*Monitors!$F$4),'All Data'!DM833)</f>
        <v>50.975959999999993</v>
      </c>
      <c r="DO833" s="8" t="str">
        <f t="shared" si="143"/>
        <v>No</v>
      </c>
      <c r="DP833" s="10">
        <v>2.2175888000000001</v>
      </c>
      <c r="DQ833" s="10">
        <v>17.682411199999997</v>
      </c>
      <c r="DR833" s="10">
        <v>17.682411199999997</v>
      </c>
      <c r="DS833" s="9">
        <v>21.486395692127946</v>
      </c>
      <c r="DT833" s="9" t="s">
        <v>23</v>
      </c>
      <c r="DU833" s="14">
        <v>0</v>
      </c>
    </row>
    <row r="834" spans="1:125" ht="18" customHeight="1">
      <c r="A834" s="29">
        <v>833</v>
      </c>
      <c r="B834" s="29">
        <v>38</v>
      </c>
      <c r="C834" s="29">
        <v>1131</v>
      </c>
      <c r="D834" s="21">
        <v>42125</v>
      </c>
      <c r="E834" s="21">
        <v>42104</v>
      </c>
      <c r="F834" s="21">
        <v>42108</v>
      </c>
      <c r="G834" s="20" t="s">
        <v>4</v>
      </c>
      <c r="H834" s="20"/>
      <c r="I834" s="22">
        <v>6</v>
      </c>
      <c r="J834" s="20" t="s">
        <v>5</v>
      </c>
      <c r="K834" s="20"/>
      <c r="L834" s="20" t="s">
        <v>6</v>
      </c>
      <c r="M834" s="23"/>
      <c r="N834" s="23" t="s">
        <v>7</v>
      </c>
      <c r="O834" s="23"/>
      <c r="P834" s="24">
        <v>11.8</v>
      </c>
      <c r="Q834" s="24">
        <v>20.9</v>
      </c>
      <c r="R834" s="24">
        <v>24</v>
      </c>
      <c r="S834" s="24">
        <v>246.2</v>
      </c>
      <c r="T834" s="24">
        <v>1.78</v>
      </c>
      <c r="U834" s="24">
        <v>1080</v>
      </c>
      <c r="V834" s="24">
        <v>1920</v>
      </c>
      <c r="W834" s="24">
        <v>2.0739999999999998</v>
      </c>
      <c r="X834" s="23" t="s">
        <v>47</v>
      </c>
      <c r="Y834" s="23" t="s">
        <v>47</v>
      </c>
      <c r="Z834" s="24">
        <v>8424</v>
      </c>
      <c r="AA834" s="24">
        <v>60</v>
      </c>
      <c r="AB834" s="24">
        <v>170</v>
      </c>
      <c r="AC834" s="24">
        <v>160</v>
      </c>
      <c r="AD834" s="23" t="s">
        <v>10</v>
      </c>
      <c r="AE834" s="23" t="s">
        <v>11</v>
      </c>
      <c r="AF834" s="23" t="s">
        <v>11</v>
      </c>
      <c r="AG834" s="23"/>
      <c r="AH834" s="23"/>
      <c r="AI834" s="23" t="s">
        <v>12</v>
      </c>
      <c r="AJ834" s="23" t="s">
        <v>11</v>
      </c>
      <c r="AK834" s="23" t="s">
        <v>11</v>
      </c>
      <c r="AL834" s="23" t="s">
        <v>145</v>
      </c>
      <c r="AM834" s="23" t="s">
        <v>1196</v>
      </c>
      <c r="AN834" s="23" t="s">
        <v>14</v>
      </c>
      <c r="AO834" s="23"/>
      <c r="AP834" s="23" t="s">
        <v>36</v>
      </c>
      <c r="AQ834" s="23"/>
      <c r="AR834" s="23"/>
      <c r="AS834" s="23" t="s">
        <v>145</v>
      </c>
      <c r="AT834" s="23" t="s">
        <v>1196</v>
      </c>
      <c r="AU834" s="23" t="s">
        <v>14</v>
      </c>
      <c r="AV834" s="25"/>
      <c r="AW834" s="25"/>
      <c r="AX834" s="26">
        <v>24</v>
      </c>
      <c r="AY834" s="26">
        <v>246.2</v>
      </c>
      <c r="AZ834" s="25" t="s">
        <v>14</v>
      </c>
      <c r="BA834" s="25" t="s">
        <v>14</v>
      </c>
      <c r="BB834" s="23"/>
      <c r="BC834" s="23" t="s">
        <v>15</v>
      </c>
      <c r="BD834" s="23"/>
      <c r="BE834" s="23" t="s">
        <v>11</v>
      </c>
      <c r="BF834" s="23" t="s">
        <v>184</v>
      </c>
      <c r="BG834" s="23" t="s">
        <v>11</v>
      </c>
      <c r="BH834" s="23" t="s">
        <v>17</v>
      </c>
      <c r="BI834" s="23"/>
      <c r="BJ834" s="23" t="s">
        <v>18</v>
      </c>
      <c r="BK834" s="23" t="s">
        <v>11</v>
      </c>
      <c r="BL834" s="23" t="s">
        <v>11</v>
      </c>
      <c r="BM834" s="23"/>
      <c r="BN834" s="23"/>
      <c r="BO834" s="24">
        <v>12.6</v>
      </c>
      <c r="BP834" s="24">
        <v>287.89999999999998</v>
      </c>
      <c r="BQ834" s="24">
        <v>250</v>
      </c>
      <c r="BR834" s="24">
        <v>284.8</v>
      </c>
      <c r="BS834" s="24">
        <v>200</v>
      </c>
      <c r="BT834" s="23"/>
      <c r="BU834" s="23"/>
      <c r="BV834" s="24">
        <v>19.91</v>
      </c>
      <c r="BW834" s="24">
        <v>0.14000000000000001</v>
      </c>
      <c r="BX834" s="23"/>
      <c r="BY834" s="24">
        <v>0</v>
      </c>
      <c r="BZ834" s="27">
        <v>0.14000000000000001</v>
      </c>
      <c r="CA834" s="27">
        <v>0</v>
      </c>
      <c r="CB834" s="25"/>
      <c r="CC834" s="25"/>
      <c r="CD834" s="28">
        <v>19.93</v>
      </c>
      <c r="CE834" s="28">
        <v>0.14000000000000001</v>
      </c>
      <c r="CF834" s="25"/>
      <c r="CG834" s="28">
        <v>0</v>
      </c>
      <c r="CH834" s="28">
        <v>23.2</v>
      </c>
      <c r="CI834" s="28">
        <v>0.5</v>
      </c>
      <c r="CJ834" s="28">
        <v>0.5</v>
      </c>
      <c r="CK834" s="25"/>
      <c r="CL834" s="25"/>
      <c r="CM834" s="28">
        <v>0.56999999999999995</v>
      </c>
      <c r="CN834" s="25"/>
      <c r="CO834" s="28">
        <v>0</v>
      </c>
      <c r="CP834" s="30" t="s">
        <v>5</v>
      </c>
      <c r="CQ834" s="8">
        <f t="shared" ref="CQ834:CQ897" si="144">(W834*1000000)/S834</f>
        <v>8424.0454914703496</v>
      </c>
      <c r="CR834" s="8">
        <f t="shared" ref="CR834:CR897" si="145">IF($R834&lt;14,14,IF($R834&lt;16,16,IF($R834&lt;19,19,IF($R834&lt;20,20,IF($R834&lt;22,22,IF($R834&lt;24,24,IF($R834&lt;26,26,28)))))))</f>
        <v>26</v>
      </c>
      <c r="CS834" s="8">
        <f t="shared" ref="CS834:CS897" si="146">IF(W834&lt;=1.05,1.05,IF(W834&lt;=1.3,1.3,IF(W834&lt;=1.5,1.5,IF(W834&lt;=2,2,IF(W834&lt;=2.5,2.5,IF(W834&lt;=3.8,3.8,IF(W834&lt;=5,5,8)))))))</f>
        <v>2.5</v>
      </c>
      <c r="CT834" s="8">
        <f t="shared" ref="CT834:CT897" si="147">IF($R834&lt;30,30,IF($R834&lt;40,40,IF($R834&lt;50,50,IF($R834&lt;=60,60))))</f>
        <v>30</v>
      </c>
      <c r="CU834" s="8">
        <f t="shared" ref="CU834:CU897" si="148">IF(BP834&lt;200,100,IF(BP834&lt;300,200,IF(BP834&lt;400,300,IF(BP834&lt;500,400,IF(BP834&lt;600,500,IF(BP834&lt;700,600,IF(BP834&lt;800,700,IF(BP834&lt;900,800,900))))))))</f>
        <v>200</v>
      </c>
      <c r="CV834" s="10">
        <f t="shared" ref="CV834:CV897" si="149">($BP834*$S834)</f>
        <v>70880.98</v>
      </c>
      <c r="CW834" s="10">
        <f t="shared" si="141"/>
        <v>70.880979999999994</v>
      </c>
      <c r="CX834" s="8" t="str">
        <f t="shared" ref="CX834:CX897" si="150">IF(AND(BL834="Yes",BM834="Yes"),"Yes","No")</f>
        <v>No</v>
      </c>
      <c r="CY834" s="30" t="s">
        <v>11</v>
      </c>
      <c r="CZ834" s="30" t="s">
        <v>11</v>
      </c>
      <c r="DA834" s="31" t="s">
        <v>11</v>
      </c>
      <c r="DB834" s="31" t="s">
        <v>11</v>
      </c>
      <c r="DC834" s="8" t="str">
        <f t="shared" ref="DC834:DC897" si="151">IF(AF834="Yes","Yes","No")</f>
        <v>No</v>
      </c>
      <c r="DD834" s="8" t="s">
        <v>11</v>
      </c>
      <c r="DE834" s="30" t="s">
        <v>11</v>
      </c>
      <c r="DF834" s="10">
        <f t="shared" si="142"/>
        <v>61.84122</v>
      </c>
      <c r="DG834" s="9">
        <f>IF(S834&lt;Monitors!$H$4,(S834*Monitors!$I$4)+Monitors!$J$4,IF(S834&lt;Monitors!$H$5,(S834*Monitors!$I$5)+Monitors!$J$5,IF(S834&lt;Monitors!$H$6,(S834*Monitors!$I$6)+Monitors!$J$6,IF(S834&lt;Monitors!$H$7,(Monitors!$I$7*S834)+Monitors!$J$7,IF(S834&lt;Monitors!$H$8,(S834*Monitors!$I$8)+Monitors!$J$8,IF(S834&lt;Monitors!$H$9,(S834*Monitors!$I$9)+Monitors!$J$9,IF(S834&lt;Monitors!$H$10,(S834*Monitors!$I$10)+Monitors!$J$10,IF(S834&lt;Monitors!$H$11,(S834*Monitors!$I$11)+Monitors!$J$11,Monitors!$J$12))))))))</f>
        <v>42.24</v>
      </c>
      <c r="DH834" s="10">
        <f>$DF834-(Monitors!$B$4*'All Data'!$W834)</f>
        <v>49.127600000000001</v>
      </c>
      <c r="DI834" s="10">
        <f>IF($CX834="Yes",DH834-(Monitors!$E$4*(DG834+(Monitors!$B$4*'All Data'!$W834))),'All Data'!DH834)</f>
        <v>49.127600000000001</v>
      </c>
      <c r="DJ834" s="10">
        <f>IF(DD834="Yes",'All Data'!DI834-(DG834*Monitors!$C$4),'All Data'!DI834)</f>
        <v>49.127600000000001</v>
      </c>
      <c r="DK834" s="10">
        <f>IF($DE834="Yes",DJ834-(DG834*Monitors!$D$4),'All Data'!DJ834)</f>
        <v>49.127600000000001</v>
      </c>
      <c r="DL834" s="10">
        <f>IF($CZ834="Yes",DK834-Monitors!$C$7,'All Data'!DK834)</f>
        <v>49.127600000000001</v>
      </c>
      <c r="DM834" s="10">
        <f>IF($DA834="Yes",DL834-Monitors!$D$7,'All Data'!DL834)</f>
        <v>49.127600000000001</v>
      </c>
      <c r="DN834" s="10">
        <f>IF(DB834="Yes",DM834-((DG834+(W834*Monitors!$B$4))*Monitors!$F$4),'All Data'!DM834)</f>
        <v>49.127600000000001</v>
      </c>
      <c r="DO834" s="8" t="str">
        <f t="shared" si="143"/>
        <v>No</v>
      </c>
      <c r="DP834" s="10">
        <v>2.8352392000000002</v>
      </c>
      <c r="DQ834" s="10">
        <v>17.0747608</v>
      </c>
      <c r="DR834" s="10">
        <v>17.0747608</v>
      </c>
      <c r="DS834" s="9">
        <v>23.36341895714941</v>
      </c>
      <c r="DT834" s="9" t="s">
        <v>23</v>
      </c>
      <c r="DU834" s="14">
        <v>0</v>
      </c>
    </row>
    <row r="835" spans="1:125" ht="18" customHeight="1">
      <c r="A835" s="29">
        <v>834</v>
      </c>
      <c r="B835" s="29">
        <v>52</v>
      </c>
      <c r="C835" s="29">
        <v>1332</v>
      </c>
      <c r="D835" s="21">
        <v>41414</v>
      </c>
      <c r="E835" s="21">
        <v>41405</v>
      </c>
      <c r="F835" s="21">
        <v>41418</v>
      </c>
      <c r="G835" s="20" t="s">
        <v>356</v>
      </c>
      <c r="H835" s="20"/>
      <c r="I835" s="22">
        <v>6</v>
      </c>
      <c r="J835" s="20" t="s">
        <v>5</v>
      </c>
      <c r="K835" s="20"/>
      <c r="L835" s="20" t="s">
        <v>49</v>
      </c>
      <c r="M835" s="23"/>
      <c r="N835" s="23" t="s">
        <v>7</v>
      </c>
      <c r="O835" s="23"/>
      <c r="P835" s="24">
        <v>10.5</v>
      </c>
      <c r="Q835" s="24">
        <v>18.7</v>
      </c>
      <c r="R835" s="24">
        <v>21.5</v>
      </c>
      <c r="S835" s="24">
        <v>197.6</v>
      </c>
      <c r="T835" s="24">
        <v>1.78</v>
      </c>
      <c r="U835" s="24">
        <v>1080</v>
      </c>
      <c r="V835" s="24">
        <v>1920</v>
      </c>
      <c r="W835" s="24">
        <v>2.0739999999999998</v>
      </c>
      <c r="X835" s="23" t="s">
        <v>47</v>
      </c>
      <c r="Y835" s="23" t="s">
        <v>47</v>
      </c>
      <c r="Z835" s="24">
        <v>10496</v>
      </c>
      <c r="AA835" s="24">
        <v>60</v>
      </c>
      <c r="AB835" s="24">
        <v>178</v>
      </c>
      <c r="AC835" s="24">
        <v>178</v>
      </c>
      <c r="AD835" s="23" t="s">
        <v>85</v>
      </c>
      <c r="AE835" s="23" t="s">
        <v>11</v>
      </c>
      <c r="AF835" s="23" t="s">
        <v>11</v>
      </c>
      <c r="AG835" s="23"/>
      <c r="AH835" s="23"/>
      <c r="AI835" s="23" t="s">
        <v>57</v>
      </c>
      <c r="AJ835" s="23" t="s">
        <v>23</v>
      </c>
      <c r="AK835" s="23" t="s">
        <v>11</v>
      </c>
      <c r="AL835" s="23" t="s">
        <v>51</v>
      </c>
      <c r="AM835" s="23"/>
      <c r="AN835" s="23" t="s">
        <v>14</v>
      </c>
      <c r="AO835" s="23"/>
      <c r="AP835" s="23" t="s">
        <v>36</v>
      </c>
      <c r="AQ835" s="23"/>
      <c r="AR835" s="23"/>
      <c r="AS835" s="23" t="s">
        <v>51</v>
      </c>
      <c r="AT835" s="23"/>
      <c r="AU835" s="23" t="s">
        <v>14</v>
      </c>
      <c r="AV835" s="25"/>
      <c r="AW835" s="25"/>
      <c r="AX835" s="26">
        <v>21.5</v>
      </c>
      <c r="AY835" s="26">
        <v>197.6</v>
      </c>
      <c r="AZ835" s="25" t="s">
        <v>14</v>
      </c>
      <c r="BA835" s="25" t="s">
        <v>14</v>
      </c>
      <c r="BB835" s="23"/>
      <c r="BC835" s="23" t="s">
        <v>15</v>
      </c>
      <c r="BD835" s="23"/>
      <c r="BE835" s="23" t="s">
        <v>11</v>
      </c>
      <c r="BF835" s="23" t="s">
        <v>361</v>
      </c>
      <c r="BG835" s="23" t="s">
        <v>11</v>
      </c>
      <c r="BH835" s="23" t="s">
        <v>17</v>
      </c>
      <c r="BI835" s="23"/>
      <c r="BJ835" s="23" t="s">
        <v>312</v>
      </c>
      <c r="BK835" s="23" t="s">
        <v>11</v>
      </c>
      <c r="BL835" s="23" t="s">
        <v>11</v>
      </c>
      <c r="BM835" s="23"/>
      <c r="BN835" s="23"/>
      <c r="BO835" s="24">
        <v>9.6999999999999993</v>
      </c>
      <c r="BP835" s="24">
        <v>237.5</v>
      </c>
      <c r="BQ835" s="24">
        <v>230</v>
      </c>
      <c r="BR835" s="24">
        <v>237.2</v>
      </c>
      <c r="BS835" s="24">
        <v>201.1</v>
      </c>
      <c r="BT835" s="23"/>
      <c r="BU835" s="23"/>
      <c r="BV835" s="24">
        <v>19.91</v>
      </c>
      <c r="BW835" s="24">
        <v>0.31</v>
      </c>
      <c r="BX835" s="23"/>
      <c r="BY835" s="24">
        <v>0.27</v>
      </c>
      <c r="BZ835" s="27">
        <v>0.31</v>
      </c>
      <c r="CA835" s="27">
        <v>0.27</v>
      </c>
      <c r="CB835" s="25"/>
      <c r="CC835" s="25"/>
      <c r="CD835" s="28">
        <v>19.96</v>
      </c>
      <c r="CE835" s="28">
        <v>0.32</v>
      </c>
      <c r="CF835" s="25"/>
      <c r="CG835" s="28">
        <v>0.31</v>
      </c>
      <c r="CH835" s="28">
        <v>21.08</v>
      </c>
      <c r="CI835" s="28">
        <v>0.5</v>
      </c>
      <c r="CJ835" s="28">
        <v>0.5</v>
      </c>
      <c r="CK835" s="25"/>
      <c r="CL835" s="25"/>
      <c r="CM835" s="28">
        <v>0.35</v>
      </c>
      <c r="CN835" s="25"/>
      <c r="CO835" s="28">
        <v>0</v>
      </c>
      <c r="CP835" s="30" t="s">
        <v>5</v>
      </c>
      <c r="CQ835" s="8">
        <f t="shared" si="144"/>
        <v>10495.951417004047</v>
      </c>
      <c r="CR835" s="8">
        <f t="shared" si="145"/>
        <v>22</v>
      </c>
      <c r="CS835" s="8">
        <f t="shared" si="146"/>
        <v>2.5</v>
      </c>
      <c r="CT835" s="8">
        <f t="shared" si="147"/>
        <v>30</v>
      </c>
      <c r="CU835" s="8">
        <f t="shared" si="148"/>
        <v>200</v>
      </c>
      <c r="CV835" s="10">
        <f t="shared" si="149"/>
        <v>46930</v>
      </c>
      <c r="CW835" s="10">
        <f t="shared" ref="CW835:CW898" si="152">CV835/1000</f>
        <v>46.93</v>
      </c>
      <c r="CX835" s="8" t="str">
        <f t="shared" si="150"/>
        <v>No</v>
      </c>
      <c r="CY835" s="30" t="s">
        <v>11</v>
      </c>
      <c r="CZ835" s="30" t="s">
        <v>11</v>
      </c>
      <c r="DA835" s="31" t="s">
        <v>11</v>
      </c>
      <c r="DB835" s="31" t="s">
        <v>11</v>
      </c>
      <c r="DC835" s="8" t="str">
        <f t="shared" si="151"/>
        <v>No</v>
      </c>
      <c r="DD835" s="8" t="s">
        <v>11</v>
      </c>
      <c r="DE835" s="30" t="s">
        <v>11</v>
      </c>
      <c r="DF835" s="10">
        <f t="shared" ref="DF835:DF898" si="153">((BV835*0.35)+(BW835*0.65))*(365*24)/1000</f>
        <v>62.809199999999997</v>
      </c>
      <c r="DG835" s="9">
        <f>IF(S835&lt;Monitors!$H$4,(S835*Monitors!$I$4)+Monitors!$J$4,IF(S835&lt;Monitors!$H$5,(S835*Monitors!$I$5)+Monitors!$J$5,IF(S835&lt;Monitors!$H$6,(S835*Monitors!$I$6)+Monitors!$J$6,IF(S835&lt;Monitors!$H$7,(Monitors!$I$7*S835)+Monitors!$J$7,IF(S835&lt;Monitors!$H$8,(S835*Monitors!$I$8)+Monitors!$J$8,IF(S835&lt;Monitors!$H$9,(S835*Monitors!$I$9)+Monitors!$J$9,IF(S835&lt;Monitors!$H$10,(S835*Monitors!$I$10)+Monitors!$J$10,IF(S835&lt;Monitors!$H$11,(S835*Monitors!$I$11)+Monitors!$J$11,Monitors!$J$12))))))))</f>
        <v>37.879999999999995</v>
      </c>
      <c r="DH835" s="10">
        <f>$DF835-(Monitors!$B$4*'All Data'!$W835)</f>
        <v>50.095579999999998</v>
      </c>
      <c r="DI835" s="10">
        <f>IF($CX835="Yes",DH835-(Monitors!$E$4*(DG835+(Monitors!$B$4*'All Data'!$W835))),'All Data'!DH835)</f>
        <v>50.095579999999998</v>
      </c>
      <c r="DJ835" s="10">
        <f>IF(DD835="Yes",'All Data'!DI835-(DG835*Monitors!$C$4),'All Data'!DI835)</f>
        <v>50.095579999999998</v>
      </c>
      <c r="DK835" s="10">
        <f>IF($DE835="Yes",DJ835-(DG835*Monitors!$D$4),'All Data'!DJ835)</f>
        <v>50.095579999999998</v>
      </c>
      <c r="DL835" s="10">
        <f>IF($CZ835="Yes",DK835-Monitors!$C$7,'All Data'!DK835)</f>
        <v>50.095579999999998</v>
      </c>
      <c r="DM835" s="10">
        <f>IF($DA835="Yes",DL835-Monitors!$D$7,'All Data'!DL835)</f>
        <v>50.095579999999998</v>
      </c>
      <c r="DN835" s="10">
        <f>IF(DB835="Yes",DM835-((DG835+(W835*Monitors!$B$4))*Monitors!$F$4),'All Data'!DM835)</f>
        <v>50.095579999999998</v>
      </c>
      <c r="DO835" s="8" t="str">
        <f t="shared" ref="DO835:DO898" si="154">IF(DN835&lt;=DG835,"Yes","No")</f>
        <v>No</v>
      </c>
      <c r="DP835" s="10">
        <v>1.8772000000000002</v>
      </c>
      <c r="DQ835" s="10">
        <v>18.032800000000002</v>
      </c>
      <c r="DR835" s="10">
        <v>18.032800000000002</v>
      </c>
      <c r="DS835" s="9">
        <v>18.811673197408837</v>
      </c>
      <c r="DT835" s="9" t="s">
        <v>23</v>
      </c>
      <c r="DU835" s="14">
        <v>0</v>
      </c>
    </row>
    <row r="836" spans="1:125" ht="18" customHeight="1">
      <c r="A836" s="29">
        <v>835</v>
      </c>
      <c r="B836" s="29">
        <v>4</v>
      </c>
      <c r="C836" s="29">
        <v>974</v>
      </c>
      <c r="D836" s="21">
        <v>41937</v>
      </c>
      <c r="E836" s="21">
        <v>41940</v>
      </c>
      <c r="F836" s="21">
        <v>42093</v>
      </c>
      <c r="G836" s="20" t="s">
        <v>4</v>
      </c>
      <c r="H836" s="20"/>
      <c r="I836" s="22">
        <v>6</v>
      </c>
      <c r="J836" s="20" t="s">
        <v>5</v>
      </c>
      <c r="K836" s="20"/>
      <c r="L836" s="20" t="s">
        <v>6</v>
      </c>
      <c r="M836" s="23"/>
      <c r="N836" s="23" t="s">
        <v>7</v>
      </c>
      <c r="O836" s="23"/>
      <c r="P836" s="24">
        <v>11.3</v>
      </c>
      <c r="Q836" s="24">
        <v>20</v>
      </c>
      <c r="R836" s="24">
        <v>23</v>
      </c>
      <c r="S836" s="24">
        <v>226.1</v>
      </c>
      <c r="T836" s="24">
        <v>1.78</v>
      </c>
      <c r="U836" s="24">
        <v>1080</v>
      </c>
      <c r="V836" s="24">
        <v>1920</v>
      </c>
      <c r="W836" s="24">
        <v>2.0739999999999998</v>
      </c>
      <c r="X836" s="23" t="s">
        <v>47</v>
      </c>
      <c r="Y836" s="23" t="s">
        <v>47</v>
      </c>
      <c r="Z836" s="24">
        <v>9173</v>
      </c>
      <c r="AA836" s="24">
        <v>60</v>
      </c>
      <c r="AB836" s="24">
        <v>178</v>
      </c>
      <c r="AC836" s="24">
        <v>178</v>
      </c>
      <c r="AD836" s="23" t="s">
        <v>10</v>
      </c>
      <c r="AE836" s="23" t="s">
        <v>11</v>
      </c>
      <c r="AF836" s="23" t="s">
        <v>11</v>
      </c>
      <c r="AG836" s="23"/>
      <c r="AH836" s="23"/>
      <c r="AI836" s="23" t="s">
        <v>12</v>
      </c>
      <c r="AJ836" s="23" t="s">
        <v>11</v>
      </c>
      <c r="AK836" s="23" t="s">
        <v>11</v>
      </c>
      <c r="AL836" s="23" t="s">
        <v>78</v>
      </c>
      <c r="AM836" s="23"/>
      <c r="AN836" s="23" t="s">
        <v>72</v>
      </c>
      <c r="AO836" s="23"/>
      <c r="AP836" s="23" t="s">
        <v>14</v>
      </c>
      <c r="AQ836" s="23"/>
      <c r="AR836" s="23"/>
      <c r="AS836" s="23" t="s">
        <v>78</v>
      </c>
      <c r="AT836" s="23"/>
      <c r="AU836" s="23" t="s">
        <v>83</v>
      </c>
      <c r="AV836" s="25"/>
      <c r="AW836" s="25"/>
      <c r="AX836" s="26">
        <v>23</v>
      </c>
      <c r="AY836" s="26">
        <v>226.1</v>
      </c>
      <c r="AZ836" s="25" t="s">
        <v>72</v>
      </c>
      <c r="BA836" s="25" t="s">
        <v>83</v>
      </c>
      <c r="BB836" s="23"/>
      <c r="BC836" s="23" t="s">
        <v>15</v>
      </c>
      <c r="BD836" s="23"/>
      <c r="BE836" s="23" t="s">
        <v>11</v>
      </c>
      <c r="BF836" s="23" t="s">
        <v>435</v>
      </c>
      <c r="BG836" s="23" t="s">
        <v>11</v>
      </c>
      <c r="BH836" s="23" t="s">
        <v>17</v>
      </c>
      <c r="BI836" s="23"/>
      <c r="BJ836" s="23" t="s">
        <v>18</v>
      </c>
      <c r="BK836" s="23" t="s">
        <v>11</v>
      </c>
      <c r="BL836" s="23" t="s">
        <v>11</v>
      </c>
      <c r="BM836" s="23"/>
      <c r="BN836" s="23"/>
      <c r="BO836" s="24">
        <v>43</v>
      </c>
      <c r="BP836" s="24">
        <v>236</v>
      </c>
      <c r="BQ836" s="24">
        <v>236</v>
      </c>
      <c r="BR836" s="24">
        <v>191</v>
      </c>
      <c r="BS836" s="24">
        <v>200</v>
      </c>
      <c r="BT836" s="23"/>
      <c r="BU836" s="23"/>
      <c r="BV836" s="24">
        <v>19.920000000000002</v>
      </c>
      <c r="BW836" s="24">
        <v>0.18</v>
      </c>
      <c r="BX836" s="24">
        <v>0.18</v>
      </c>
      <c r="BY836" s="24">
        <v>0.12</v>
      </c>
      <c r="BZ836" s="27">
        <v>0.18</v>
      </c>
      <c r="CA836" s="27">
        <v>0.12</v>
      </c>
      <c r="CB836" s="25"/>
      <c r="CC836" s="25"/>
      <c r="CD836" s="28">
        <v>20.010000000000002</v>
      </c>
      <c r="CE836" s="28">
        <v>0.25</v>
      </c>
      <c r="CF836" s="28">
        <v>0.25</v>
      </c>
      <c r="CG836" s="28">
        <v>0.18</v>
      </c>
      <c r="CH836" s="28">
        <v>22</v>
      </c>
      <c r="CI836" s="28">
        <v>1</v>
      </c>
      <c r="CJ836" s="28">
        <v>0.5</v>
      </c>
      <c r="CK836" s="25"/>
      <c r="CL836" s="25"/>
      <c r="CM836" s="28">
        <v>0.51</v>
      </c>
      <c r="CN836" s="25"/>
      <c r="CO836" s="28">
        <v>0</v>
      </c>
      <c r="CP836" s="30" t="s">
        <v>5</v>
      </c>
      <c r="CQ836" s="8">
        <f t="shared" si="144"/>
        <v>9172.9323308270668</v>
      </c>
      <c r="CR836" s="8">
        <f t="shared" si="145"/>
        <v>24</v>
      </c>
      <c r="CS836" s="8">
        <f t="shared" si="146"/>
        <v>2.5</v>
      </c>
      <c r="CT836" s="8">
        <f t="shared" si="147"/>
        <v>30</v>
      </c>
      <c r="CU836" s="8">
        <f t="shared" si="148"/>
        <v>200</v>
      </c>
      <c r="CV836" s="10">
        <f t="shared" si="149"/>
        <v>53359.6</v>
      </c>
      <c r="CW836" s="10">
        <f t="shared" si="152"/>
        <v>53.3596</v>
      </c>
      <c r="CX836" s="8" t="str">
        <f t="shared" si="150"/>
        <v>No</v>
      </c>
      <c r="CY836" s="30" t="s">
        <v>11</v>
      </c>
      <c r="CZ836" s="30" t="s">
        <v>11</v>
      </c>
      <c r="DA836" s="31" t="s">
        <v>11</v>
      </c>
      <c r="DB836" s="31" t="s">
        <v>11</v>
      </c>
      <c r="DC836" s="8" t="str">
        <f t="shared" si="151"/>
        <v>No</v>
      </c>
      <c r="DD836" s="8" t="s">
        <v>11</v>
      </c>
      <c r="DE836" s="30" t="s">
        <v>11</v>
      </c>
      <c r="DF836" s="10">
        <f t="shared" si="153"/>
        <v>62.099640000000008</v>
      </c>
      <c r="DG836" s="9">
        <f>IF(S836&lt;Monitors!$H$4,(S836*Monitors!$I$4)+Monitors!$J$4,IF(S836&lt;Monitors!$H$5,(S836*Monitors!$I$5)+Monitors!$J$5,IF(S836&lt;Monitors!$H$6,(S836*Monitors!$I$6)+Monitors!$J$6,IF(S836&lt;Monitors!$H$7,(Monitors!$I$7*S836)+Monitors!$J$7,IF(S836&lt;Monitors!$H$8,(S836*Monitors!$I$8)+Monitors!$J$8,IF(S836&lt;Monitors!$H$9,(S836*Monitors!$I$9)+Monitors!$J$9,IF(S836&lt;Monitors!$H$10,(S836*Monitors!$I$10)+Monitors!$J$10,IF(S836&lt;Monitors!$H$11,(S836*Monitors!$I$11)+Monitors!$J$11,Monitors!$J$12))))))))</f>
        <v>38.869999999999997</v>
      </c>
      <c r="DH836" s="10">
        <f>$DF836-(Monitors!$B$4*'All Data'!$W836)</f>
        <v>49.386020000000009</v>
      </c>
      <c r="DI836" s="10">
        <f>IF($CX836="Yes",DH836-(Monitors!$E$4*(DG836+(Monitors!$B$4*'All Data'!$W836))),'All Data'!DH836)</f>
        <v>49.386020000000009</v>
      </c>
      <c r="DJ836" s="10">
        <f>IF(DD836="Yes",'All Data'!DI836-(DG836*Monitors!$C$4),'All Data'!DI836)</f>
        <v>49.386020000000009</v>
      </c>
      <c r="DK836" s="10">
        <f>IF($DE836="Yes",DJ836-(DG836*Monitors!$D$4),'All Data'!DJ836)</f>
        <v>49.386020000000009</v>
      </c>
      <c r="DL836" s="10">
        <f>IF($CZ836="Yes",DK836-Monitors!$C$7,'All Data'!DK836)</f>
        <v>49.386020000000009</v>
      </c>
      <c r="DM836" s="10">
        <f>IF($DA836="Yes",DL836-Monitors!$D$7,'All Data'!DL836)</f>
        <v>49.386020000000009</v>
      </c>
      <c r="DN836" s="10">
        <f>IF(DB836="Yes",DM836-((DG836+(W836*Monitors!$B$4))*Monitors!$F$4),'All Data'!DM836)</f>
        <v>49.386020000000009</v>
      </c>
      <c r="DO836" s="8" t="str">
        <f t="shared" si="154"/>
        <v>No</v>
      </c>
      <c r="DP836" s="10">
        <v>2.1343840000000003</v>
      </c>
      <c r="DQ836" s="10">
        <v>17.785616000000001</v>
      </c>
      <c r="DR836" s="10">
        <v>17.785616000000001</v>
      </c>
      <c r="DS836" s="9">
        <v>21.486395692127946</v>
      </c>
      <c r="DT836" s="9" t="s">
        <v>23</v>
      </c>
      <c r="DU836" s="14">
        <v>0</v>
      </c>
    </row>
    <row r="837" spans="1:125" ht="18" customHeight="1">
      <c r="A837" s="29">
        <v>836</v>
      </c>
      <c r="B837" s="29">
        <v>19</v>
      </c>
      <c r="C837" s="29">
        <v>4</v>
      </c>
      <c r="D837" s="21">
        <v>41892</v>
      </c>
      <c r="E837" s="21">
        <v>41876</v>
      </c>
      <c r="F837" s="21">
        <v>41878</v>
      </c>
      <c r="G837" s="20" t="s">
        <v>4</v>
      </c>
      <c r="H837" s="20" t="s">
        <v>26</v>
      </c>
      <c r="I837" s="22">
        <v>6</v>
      </c>
      <c r="J837" s="20" t="s">
        <v>5</v>
      </c>
      <c r="K837" s="20" t="s">
        <v>26</v>
      </c>
      <c r="L837" s="20" t="s">
        <v>6</v>
      </c>
      <c r="M837" s="23" t="s">
        <v>26</v>
      </c>
      <c r="N837" s="23" t="s">
        <v>7</v>
      </c>
      <c r="O837" s="23" t="s">
        <v>26</v>
      </c>
      <c r="P837" s="24">
        <v>11.3</v>
      </c>
      <c r="Q837" s="24">
        <v>20</v>
      </c>
      <c r="R837" s="24">
        <v>23</v>
      </c>
      <c r="S837" s="24">
        <v>226.05</v>
      </c>
      <c r="T837" s="24">
        <v>1.78</v>
      </c>
      <c r="U837" s="24">
        <v>1080</v>
      </c>
      <c r="V837" s="24">
        <v>1920</v>
      </c>
      <c r="W837" s="24">
        <v>2.0739999999999998</v>
      </c>
      <c r="X837" s="23" t="s">
        <v>47</v>
      </c>
      <c r="Y837" s="23" t="s">
        <v>47</v>
      </c>
      <c r="Z837" s="24">
        <v>9186</v>
      </c>
      <c r="AA837" s="24">
        <v>60</v>
      </c>
      <c r="AB837" s="24">
        <v>170</v>
      </c>
      <c r="AC837" s="24">
        <v>160</v>
      </c>
      <c r="AD837" s="23" t="s">
        <v>28</v>
      </c>
      <c r="AE837" s="23" t="s">
        <v>23</v>
      </c>
      <c r="AF837" s="23" t="s">
        <v>11</v>
      </c>
      <c r="AG837" s="23" t="s">
        <v>26</v>
      </c>
      <c r="AH837" s="23" t="s">
        <v>26</v>
      </c>
      <c r="AI837" s="23" t="s">
        <v>57</v>
      </c>
      <c r="AJ837" s="23" t="s">
        <v>23</v>
      </c>
      <c r="AK837" s="23" t="s">
        <v>23</v>
      </c>
      <c r="AL837" s="23" t="s">
        <v>691</v>
      </c>
      <c r="AM837" s="23" t="s">
        <v>26</v>
      </c>
      <c r="AN837" s="23" t="s">
        <v>72</v>
      </c>
      <c r="AO837" s="23" t="s">
        <v>26</v>
      </c>
      <c r="AP837" s="23" t="s">
        <v>14</v>
      </c>
      <c r="AQ837" s="23" t="s">
        <v>26</v>
      </c>
      <c r="AR837" s="23"/>
      <c r="AS837" s="23" t="s">
        <v>691</v>
      </c>
      <c r="AT837" s="23" t="s">
        <v>26</v>
      </c>
      <c r="AU837" s="23" t="s">
        <v>63</v>
      </c>
      <c r="AV837" s="25" t="s">
        <v>26</v>
      </c>
      <c r="AW837" s="25" t="s">
        <v>26</v>
      </c>
      <c r="AX837" s="26">
        <v>23</v>
      </c>
      <c r="AY837" s="26">
        <v>226.05</v>
      </c>
      <c r="AZ837" s="25" t="s">
        <v>72</v>
      </c>
      <c r="BA837" s="25" t="s">
        <v>63</v>
      </c>
      <c r="BB837" s="23" t="s">
        <v>26</v>
      </c>
      <c r="BC837" s="23" t="s">
        <v>15</v>
      </c>
      <c r="BD837" s="23" t="s">
        <v>26</v>
      </c>
      <c r="BE837" s="23" t="s">
        <v>11</v>
      </c>
      <c r="BF837" s="23" t="s">
        <v>372</v>
      </c>
      <c r="BG837" s="23" t="s">
        <v>11</v>
      </c>
      <c r="BH837" s="23" t="s">
        <v>17</v>
      </c>
      <c r="BI837" s="23" t="s">
        <v>26</v>
      </c>
      <c r="BJ837" s="23"/>
      <c r="BK837" s="23" t="s">
        <v>11</v>
      </c>
      <c r="BL837" s="23" t="s">
        <v>11</v>
      </c>
      <c r="BM837" s="23" t="s">
        <v>11</v>
      </c>
      <c r="BN837" s="23"/>
      <c r="BO837" s="24">
        <v>11.4</v>
      </c>
      <c r="BP837" s="24">
        <v>219</v>
      </c>
      <c r="BQ837" s="24">
        <v>250</v>
      </c>
      <c r="BR837" s="24">
        <v>187</v>
      </c>
      <c r="BS837" s="24">
        <v>200</v>
      </c>
      <c r="BT837" s="23"/>
      <c r="BU837" s="23"/>
      <c r="BV837" s="24">
        <v>19.93</v>
      </c>
      <c r="BW837" s="24">
        <v>0.25</v>
      </c>
      <c r="BX837" s="23"/>
      <c r="BY837" s="24">
        <v>0.18</v>
      </c>
      <c r="BZ837" s="27">
        <v>0.25</v>
      </c>
      <c r="CA837" s="27">
        <v>0.18</v>
      </c>
      <c r="CB837" s="25"/>
      <c r="CC837" s="25"/>
      <c r="CD837" s="28">
        <v>20.11</v>
      </c>
      <c r="CE837" s="28">
        <v>0.31</v>
      </c>
      <c r="CF837" s="25"/>
      <c r="CG837" s="28">
        <v>0.24</v>
      </c>
      <c r="CH837" s="28">
        <v>22</v>
      </c>
      <c r="CI837" s="28">
        <v>1.2</v>
      </c>
      <c r="CJ837" s="28">
        <v>0.5</v>
      </c>
      <c r="CK837" s="28">
        <v>0</v>
      </c>
      <c r="CL837" s="28">
        <v>0</v>
      </c>
      <c r="CM837" s="28">
        <v>0.5</v>
      </c>
      <c r="CN837" s="25"/>
      <c r="CO837" s="28">
        <v>0</v>
      </c>
      <c r="CP837" s="30" t="s">
        <v>5</v>
      </c>
      <c r="CQ837" s="8">
        <f t="shared" si="144"/>
        <v>9174.9612917496106</v>
      </c>
      <c r="CR837" s="8">
        <f t="shared" si="145"/>
        <v>24</v>
      </c>
      <c r="CS837" s="8">
        <f t="shared" si="146"/>
        <v>2.5</v>
      </c>
      <c r="CT837" s="8">
        <f t="shared" si="147"/>
        <v>30</v>
      </c>
      <c r="CU837" s="8">
        <f t="shared" si="148"/>
        <v>200</v>
      </c>
      <c r="CV837" s="10">
        <f t="shared" si="149"/>
        <v>49504.950000000004</v>
      </c>
      <c r="CW837" s="10">
        <f t="shared" si="152"/>
        <v>49.504950000000001</v>
      </c>
      <c r="CX837" s="8" t="str">
        <f t="shared" si="150"/>
        <v>No</v>
      </c>
      <c r="CY837" s="30" t="s">
        <v>11</v>
      </c>
      <c r="CZ837" s="30" t="s">
        <v>11</v>
      </c>
      <c r="DA837" s="31" t="s">
        <v>11</v>
      </c>
      <c r="DB837" s="31" t="s">
        <v>11</v>
      </c>
      <c r="DC837" s="8" t="str">
        <f t="shared" si="151"/>
        <v>No</v>
      </c>
      <c r="DD837" s="8" t="s">
        <v>11</v>
      </c>
      <c r="DE837" s="30" t="s">
        <v>11</v>
      </c>
      <c r="DF837" s="10">
        <f t="shared" si="153"/>
        <v>62.528879999999987</v>
      </c>
      <c r="DG837" s="9">
        <f>IF(S837&lt;Monitors!$H$4,(S837*Monitors!$I$4)+Monitors!$J$4,IF(S837&lt;Monitors!$H$5,(S837*Monitors!$I$5)+Monitors!$J$5,IF(S837&lt;Monitors!$H$6,(S837*Monitors!$I$6)+Monitors!$J$6,IF(S837&lt;Monitors!$H$7,(Monitors!$I$7*S837)+Monitors!$J$7,IF(S837&lt;Monitors!$H$8,(S837*Monitors!$I$8)+Monitors!$J$8,IF(S837&lt;Monitors!$H$9,(S837*Monitors!$I$9)+Monitors!$J$9,IF(S837&lt;Monitors!$H$10,(S837*Monitors!$I$10)+Monitors!$J$10,IF(S837&lt;Monitors!$H$11,(S837*Monitors!$I$11)+Monitors!$J$11,Monitors!$J$12))))))))</f>
        <v>38.868333333333332</v>
      </c>
      <c r="DH837" s="10">
        <f>$DF837-(Monitors!$B$4*'All Data'!$W837)</f>
        <v>49.815259999999988</v>
      </c>
      <c r="DI837" s="10">
        <f>IF($CX837="Yes",DH837-(Monitors!$E$4*(DG837+(Monitors!$B$4*'All Data'!$W837))),'All Data'!DH837)</f>
        <v>49.815259999999988</v>
      </c>
      <c r="DJ837" s="10">
        <f>IF(DD837="Yes",'All Data'!DI837-(DG837*Monitors!$C$4),'All Data'!DI837)</f>
        <v>49.815259999999988</v>
      </c>
      <c r="DK837" s="10">
        <f>IF($DE837="Yes",DJ837-(DG837*Monitors!$D$4),'All Data'!DJ837)</f>
        <v>49.815259999999988</v>
      </c>
      <c r="DL837" s="10">
        <f>IF($CZ837="Yes",DK837-Monitors!$C$7,'All Data'!DK837)</f>
        <v>49.815259999999988</v>
      </c>
      <c r="DM837" s="10">
        <f>IF($DA837="Yes",DL837-Monitors!$D$7,'All Data'!DL837)</f>
        <v>49.815259999999988</v>
      </c>
      <c r="DN837" s="10">
        <f>IF(DB837="Yes",DM837-((DG837+(W837*Monitors!$B$4))*Monitors!$F$4),'All Data'!DM837)</f>
        <v>49.815259999999988</v>
      </c>
      <c r="DO837" s="8" t="str">
        <f t="shared" si="154"/>
        <v>No</v>
      </c>
      <c r="DP837" s="10">
        <v>1.9801980000000003</v>
      </c>
      <c r="DQ837" s="10">
        <v>17.949801999999998</v>
      </c>
      <c r="DR837" s="10">
        <v>17.949801999999998</v>
      </c>
      <c r="DS837" s="9">
        <v>21.481716282377281</v>
      </c>
      <c r="DT837" s="9" t="s">
        <v>23</v>
      </c>
      <c r="DU837" s="14">
        <v>0</v>
      </c>
    </row>
    <row r="838" spans="1:125" ht="18" customHeight="1">
      <c r="A838" s="29">
        <v>837</v>
      </c>
      <c r="B838" s="29">
        <v>24</v>
      </c>
      <c r="C838" s="29">
        <v>303</v>
      </c>
      <c r="D838" s="21">
        <v>41480</v>
      </c>
      <c r="E838" s="21">
        <v>41722</v>
      </c>
      <c r="F838" s="21">
        <v>41727</v>
      </c>
      <c r="G838" s="20" t="s">
        <v>4</v>
      </c>
      <c r="H838" s="20" t="s">
        <v>26</v>
      </c>
      <c r="I838" s="22">
        <v>6</v>
      </c>
      <c r="J838" s="20" t="s">
        <v>5</v>
      </c>
      <c r="K838" s="20" t="s">
        <v>26</v>
      </c>
      <c r="L838" s="20" t="s">
        <v>27</v>
      </c>
      <c r="M838" s="23" t="s">
        <v>27</v>
      </c>
      <c r="N838" s="23" t="s">
        <v>7</v>
      </c>
      <c r="O838" s="23" t="s">
        <v>26</v>
      </c>
      <c r="P838" s="24">
        <v>13.2</v>
      </c>
      <c r="Q838" s="24">
        <v>23.5</v>
      </c>
      <c r="R838" s="24">
        <v>27</v>
      </c>
      <c r="S838" s="24">
        <v>311.67</v>
      </c>
      <c r="T838" s="24">
        <v>1.78</v>
      </c>
      <c r="U838" s="24">
        <v>1080</v>
      </c>
      <c r="V838" s="24">
        <v>1920</v>
      </c>
      <c r="W838" s="24">
        <v>2.0739999999999998</v>
      </c>
      <c r="X838" s="23" t="s">
        <v>47</v>
      </c>
      <c r="Y838" s="23" t="s">
        <v>47</v>
      </c>
      <c r="Z838" s="24">
        <v>6685</v>
      </c>
      <c r="AA838" s="24">
        <v>60</v>
      </c>
      <c r="AB838" s="24">
        <v>178</v>
      </c>
      <c r="AC838" s="24">
        <v>178</v>
      </c>
      <c r="AD838" s="23" t="s">
        <v>73</v>
      </c>
      <c r="AE838" s="23" t="s">
        <v>23</v>
      </c>
      <c r="AF838" s="23" t="s">
        <v>11</v>
      </c>
      <c r="AG838" s="23" t="s">
        <v>26</v>
      </c>
      <c r="AH838" s="23" t="s">
        <v>26</v>
      </c>
      <c r="AI838" s="23" t="s">
        <v>12</v>
      </c>
      <c r="AJ838" s="23" t="s">
        <v>23</v>
      </c>
      <c r="AK838" s="23" t="s">
        <v>23</v>
      </c>
      <c r="AL838" s="23" t="s">
        <v>129</v>
      </c>
      <c r="AM838" s="23" t="s">
        <v>14</v>
      </c>
      <c r="AN838" s="23" t="s">
        <v>14</v>
      </c>
      <c r="AO838" s="23" t="s">
        <v>14</v>
      </c>
      <c r="AP838" s="23" t="s">
        <v>14</v>
      </c>
      <c r="AQ838" s="23" t="s">
        <v>14</v>
      </c>
      <c r="AR838" s="23"/>
      <c r="AS838" s="23" t="s">
        <v>129</v>
      </c>
      <c r="AT838" s="23" t="s">
        <v>14</v>
      </c>
      <c r="AU838" s="23" t="s">
        <v>14</v>
      </c>
      <c r="AV838" s="25" t="s">
        <v>14</v>
      </c>
      <c r="AW838" s="25" t="s">
        <v>14</v>
      </c>
      <c r="AX838" s="26">
        <v>27</v>
      </c>
      <c r="AY838" s="26">
        <v>311.67</v>
      </c>
      <c r="AZ838" s="25" t="s">
        <v>14</v>
      </c>
      <c r="BA838" s="25" t="s">
        <v>14</v>
      </c>
      <c r="BB838" s="23" t="s">
        <v>14</v>
      </c>
      <c r="BC838" s="23" t="s">
        <v>15</v>
      </c>
      <c r="BD838" s="23" t="s">
        <v>14</v>
      </c>
      <c r="BE838" s="23" t="s">
        <v>11</v>
      </c>
      <c r="BF838" s="23" t="s">
        <v>346</v>
      </c>
      <c r="BG838" s="23" t="s">
        <v>11</v>
      </c>
      <c r="BH838" s="23" t="s">
        <v>17</v>
      </c>
      <c r="BI838" s="23" t="s">
        <v>14</v>
      </c>
      <c r="BJ838" s="23"/>
      <c r="BK838" s="23" t="s">
        <v>11</v>
      </c>
      <c r="BL838" s="23" t="s">
        <v>11</v>
      </c>
      <c r="BM838" s="23" t="s">
        <v>11</v>
      </c>
      <c r="BN838" s="23"/>
      <c r="BO838" s="24">
        <v>16.7</v>
      </c>
      <c r="BP838" s="24">
        <v>262.8</v>
      </c>
      <c r="BQ838" s="24">
        <v>250</v>
      </c>
      <c r="BR838" s="24">
        <v>261.3</v>
      </c>
      <c r="BS838" s="24">
        <v>200</v>
      </c>
      <c r="BT838" s="23"/>
      <c r="BU838" s="23"/>
      <c r="BV838" s="24">
        <v>19.93</v>
      </c>
      <c r="BW838" s="24">
        <v>0.35</v>
      </c>
      <c r="BX838" s="23"/>
      <c r="BY838" s="24">
        <v>0.24</v>
      </c>
      <c r="BZ838" s="27">
        <v>0.35</v>
      </c>
      <c r="CA838" s="27">
        <v>0.24</v>
      </c>
      <c r="CB838" s="25"/>
      <c r="CC838" s="25"/>
      <c r="CD838" s="28">
        <v>20.100000000000001</v>
      </c>
      <c r="CE838" s="28">
        <v>0.35</v>
      </c>
      <c r="CF838" s="25"/>
      <c r="CG838" s="28">
        <v>0.26</v>
      </c>
      <c r="CH838" s="28">
        <v>29.09</v>
      </c>
      <c r="CI838" s="28">
        <v>0.5</v>
      </c>
      <c r="CJ838" s="28">
        <v>0.5</v>
      </c>
      <c r="CK838" s="28">
        <v>0</v>
      </c>
      <c r="CL838" s="28">
        <v>0</v>
      </c>
      <c r="CM838" s="28">
        <v>0.4</v>
      </c>
      <c r="CN838" s="25"/>
      <c r="CO838" s="28">
        <v>0</v>
      </c>
      <c r="CP838" s="30" t="s">
        <v>5</v>
      </c>
      <c r="CQ838" s="8">
        <f t="shared" si="144"/>
        <v>6654.4742836974992</v>
      </c>
      <c r="CR838" s="8">
        <f t="shared" si="145"/>
        <v>28</v>
      </c>
      <c r="CS838" s="8">
        <f t="shared" si="146"/>
        <v>2.5</v>
      </c>
      <c r="CT838" s="8">
        <f t="shared" si="147"/>
        <v>30</v>
      </c>
      <c r="CU838" s="8">
        <f t="shared" si="148"/>
        <v>200</v>
      </c>
      <c r="CV838" s="10">
        <f t="shared" si="149"/>
        <v>81906.876000000004</v>
      </c>
      <c r="CW838" s="10">
        <f t="shared" si="152"/>
        <v>81.906875999999997</v>
      </c>
      <c r="CX838" s="8" t="str">
        <f t="shared" si="150"/>
        <v>No</v>
      </c>
      <c r="CY838" s="30" t="s">
        <v>11</v>
      </c>
      <c r="CZ838" s="30" t="s">
        <v>11</v>
      </c>
      <c r="DA838" s="31" t="s">
        <v>11</v>
      </c>
      <c r="DB838" s="31" t="s">
        <v>11</v>
      </c>
      <c r="DC838" s="8" t="str">
        <f t="shared" si="151"/>
        <v>No</v>
      </c>
      <c r="DD838" s="8" t="s">
        <v>11</v>
      </c>
      <c r="DE838" s="30" t="s">
        <v>11</v>
      </c>
      <c r="DF838" s="10">
        <f t="shared" si="153"/>
        <v>63.098279999999988</v>
      </c>
      <c r="DG838" s="9">
        <f>IF(S838&lt;Monitors!$H$4,(S838*Monitors!$I$4)+Monitors!$J$4,IF(S838&lt;Monitors!$H$5,(S838*Monitors!$I$5)+Monitors!$J$5,IF(S838&lt;Monitors!$H$6,(S838*Monitors!$I$6)+Monitors!$J$6,IF(S838&lt;Monitors!$H$7,(Monitors!$I$7*S838)+Monitors!$J$7,IF(S838&lt;Monitors!$H$8,(S838*Monitors!$I$8)+Monitors!$J$8,IF(S838&lt;Monitors!$H$9,(S838*Monitors!$I$9)+Monitors!$J$9,IF(S838&lt;Monitors!$H$10,(S838*Monitors!$I$10)+Monitors!$J$10,IF(S838&lt;Monitors!$H$11,(S838*Monitors!$I$11)+Monitors!$J$11,Monitors!$J$12))))))))</f>
        <v>51.334000000000003</v>
      </c>
      <c r="DH838" s="10">
        <f>$DF838-(Monitors!$B$4*'All Data'!$W838)</f>
        <v>50.38465999999999</v>
      </c>
      <c r="DI838" s="10">
        <f>IF($CX838="Yes",DH838-(Monitors!$E$4*(DG838+(Monitors!$B$4*'All Data'!$W838))),'All Data'!DH838)</f>
        <v>50.38465999999999</v>
      </c>
      <c r="DJ838" s="10">
        <f>IF(DD838="Yes",'All Data'!DI838-(DG838*Monitors!$C$4),'All Data'!DI838)</f>
        <v>50.38465999999999</v>
      </c>
      <c r="DK838" s="10">
        <f>IF($DE838="Yes",DJ838-(DG838*Monitors!$D$4),'All Data'!DJ838)</f>
        <v>50.38465999999999</v>
      </c>
      <c r="DL838" s="10">
        <f>IF($CZ838="Yes",DK838-Monitors!$C$7,'All Data'!DK838)</f>
        <v>50.38465999999999</v>
      </c>
      <c r="DM838" s="10">
        <f>IF($DA838="Yes",DL838-Monitors!$D$7,'All Data'!DL838)</f>
        <v>50.38465999999999</v>
      </c>
      <c r="DN838" s="10">
        <f>IF(DB838="Yes",DM838-((DG838+(W838*Monitors!$B$4))*Monitors!$F$4),'All Data'!DM838)</f>
        <v>50.38465999999999</v>
      </c>
      <c r="DO838" s="8" t="str">
        <f t="shared" si="154"/>
        <v>Yes</v>
      </c>
      <c r="DP838" s="10">
        <v>3.2762750400000002</v>
      </c>
      <c r="DQ838" s="10">
        <v>16.653724959999998</v>
      </c>
      <c r="DR838" s="10">
        <v>16.653724959999998</v>
      </c>
      <c r="DS838" s="9">
        <v>29.411715392087416</v>
      </c>
      <c r="DT838" s="9" t="s">
        <v>23</v>
      </c>
      <c r="DU838" s="14">
        <v>0</v>
      </c>
    </row>
    <row r="839" spans="1:125" ht="18" customHeight="1">
      <c r="A839" s="29">
        <v>838</v>
      </c>
      <c r="B839" s="29">
        <v>21</v>
      </c>
      <c r="C839" s="29">
        <v>623</v>
      </c>
      <c r="D839" s="21">
        <v>40981</v>
      </c>
      <c r="E839" s="21">
        <v>41407</v>
      </c>
      <c r="F839" s="21">
        <v>41450</v>
      </c>
      <c r="G839" s="20" t="s">
        <v>4</v>
      </c>
      <c r="H839" s="20" t="s">
        <v>758</v>
      </c>
      <c r="I839" s="22">
        <v>6</v>
      </c>
      <c r="J839" s="20" t="s">
        <v>5</v>
      </c>
      <c r="K839" s="20" t="s">
        <v>26</v>
      </c>
      <c r="L839" s="20" t="s">
        <v>27</v>
      </c>
      <c r="M839" s="23" t="s">
        <v>27</v>
      </c>
      <c r="N839" s="23" t="s">
        <v>7</v>
      </c>
      <c r="O839" s="23" t="s">
        <v>26</v>
      </c>
      <c r="P839" s="24">
        <v>11.3</v>
      </c>
      <c r="Q839" s="24">
        <v>20</v>
      </c>
      <c r="R839" s="24">
        <v>23</v>
      </c>
      <c r="S839" s="24">
        <v>225.7</v>
      </c>
      <c r="T839" s="24">
        <v>1.78</v>
      </c>
      <c r="U839" s="24">
        <v>1080</v>
      </c>
      <c r="V839" s="24">
        <v>1920</v>
      </c>
      <c r="W839" s="24">
        <v>2.0739999999999998</v>
      </c>
      <c r="X839" s="23" t="s">
        <v>47</v>
      </c>
      <c r="Y839" s="23" t="s">
        <v>47</v>
      </c>
      <c r="Z839" s="24">
        <v>9175</v>
      </c>
      <c r="AA839" s="24">
        <v>60</v>
      </c>
      <c r="AB839" s="24">
        <v>160</v>
      </c>
      <c r="AC839" s="24">
        <v>160</v>
      </c>
      <c r="AD839" s="23" t="s">
        <v>73</v>
      </c>
      <c r="AE839" s="23" t="s">
        <v>23</v>
      </c>
      <c r="AF839" s="23" t="s">
        <v>11</v>
      </c>
      <c r="AG839" s="23" t="s">
        <v>26</v>
      </c>
      <c r="AH839" s="23" t="s">
        <v>26</v>
      </c>
      <c r="AI839" s="23" t="s">
        <v>12</v>
      </c>
      <c r="AJ839" s="23" t="s">
        <v>11</v>
      </c>
      <c r="AK839" s="23" t="s">
        <v>11</v>
      </c>
      <c r="AL839" s="23" t="s">
        <v>129</v>
      </c>
      <c r="AM839" s="23" t="s">
        <v>14</v>
      </c>
      <c r="AN839" s="23" t="s">
        <v>14</v>
      </c>
      <c r="AO839" s="23" t="s">
        <v>26</v>
      </c>
      <c r="AP839" s="23" t="s">
        <v>14</v>
      </c>
      <c r="AQ839" s="23" t="s">
        <v>26</v>
      </c>
      <c r="AR839" s="23"/>
      <c r="AS839" s="23" t="s">
        <v>129</v>
      </c>
      <c r="AT839" s="23" t="s">
        <v>14</v>
      </c>
      <c r="AU839" s="23" t="s">
        <v>14</v>
      </c>
      <c r="AV839" s="25" t="s">
        <v>26</v>
      </c>
      <c r="AW839" s="25" t="s">
        <v>26</v>
      </c>
      <c r="AX839" s="26">
        <v>23</v>
      </c>
      <c r="AY839" s="26">
        <v>225.7</v>
      </c>
      <c r="AZ839" s="25" t="s">
        <v>14</v>
      </c>
      <c r="BA839" s="25" t="s">
        <v>14</v>
      </c>
      <c r="BB839" s="23" t="s">
        <v>26</v>
      </c>
      <c r="BC839" s="23" t="s">
        <v>15</v>
      </c>
      <c r="BD839" s="23" t="s">
        <v>26</v>
      </c>
      <c r="BE839" s="23" t="s">
        <v>11</v>
      </c>
      <c r="BF839" s="23" t="s">
        <v>226</v>
      </c>
      <c r="BG839" s="23" t="s">
        <v>11</v>
      </c>
      <c r="BH839" s="23" t="s">
        <v>17</v>
      </c>
      <c r="BI839" s="23" t="s">
        <v>26</v>
      </c>
      <c r="BJ839" s="23"/>
      <c r="BK839" s="23" t="s">
        <v>11</v>
      </c>
      <c r="BL839" s="23" t="s">
        <v>11</v>
      </c>
      <c r="BM839" s="23" t="s">
        <v>11</v>
      </c>
      <c r="BN839" s="23"/>
      <c r="BO839" s="24">
        <v>0</v>
      </c>
      <c r="BP839" s="24">
        <v>300</v>
      </c>
      <c r="BQ839" s="24">
        <v>300</v>
      </c>
      <c r="BR839" s="24">
        <v>275</v>
      </c>
      <c r="BS839" s="24">
        <v>200</v>
      </c>
      <c r="BT839" s="23"/>
      <c r="BU839" s="23"/>
      <c r="BV839" s="24">
        <v>19.93</v>
      </c>
      <c r="BW839" s="24">
        <v>0.27</v>
      </c>
      <c r="BX839" s="23"/>
      <c r="BY839" s="24">
        <v>0.17</v>
      </c>
      <c r="BZ839" s="27">
        <v>0.27</v>
      </c>
      <c r="CA839" s="27">
        <v>0.17</v>
      </c>
      <c r="CB839" s="25"/>
      <c r="CC839" s="25"/>
      <c r="CD839" s="28">
        <v>19.97</v>
      </c>
      <c r="CE839" s="28">
        <v>0.27</v>
      </c>
      <c r="CF839" s="25"/>
      <c r="CG839" s="28">
        <v>0.17</v>
      </c>
      <c r="CH839" s="28">
        <v>22</v>
      </c>
      <c r="CI839" s="28">
        <v>0.5</v>
      </c>
      <c r="CJ839" s="28">
        <v>0.5</v>
      </c>
      <c r="CK839" s="28">
        <v>0</v>
      </c>
      <c r="CL839" s="28">
        <v>0</v>
      </c>
      <c r="CM839" s="28">
        <v>0.5</v>
      </c>
      <c r="CN839" s="25"/>
      <c r="CO839" s="28">
        <v>0</v>
      </c>
      <c r="CP839" s="30" t="s">
        <v>5</v>
      </c>
      <c r="CQ839" s="8">
        <f t="shared" si="144"/>
        <v>9189.1891891891883</v>
      </c>
      <c r="CR839" s="8">
        <f t="shared" si="145"/>
        <v>24</v>
      </c>
      <c r="CS839" s="8">
        <f t="shared" si="146"/>
        <v>2.5</v>
      </c>
      <c r="CT839" s="8">
        <f t="shared" si="147"/>
        <v>30</v>
      </c>
      <c r="CU839" s="8">
        <f t="shared" si="148"/>
        <v>300</v>
      </c>
      <c r="CV839" s="10">
        <f t="shared" si="149"/>
        <v>67710</v>
      </c>
      <c r="CW839" s="10">
        <f t="shared" si="152"/>
        <v>67.709999999999994</v>
      </c>
      <c r="CX839" s="8" t="str">
        <f t="shared" si="150"/>
        <v>No</v>
      </c>
      <c r="CY839" s="30" t="s">
        <v>11</v>
      </c>
      <c r="CZ839" s="30" t="s">
        <v>11</v>
      </c>
      <c r="DA839" s="31" t="s">
        <v>11</v>
      </c>
      <c r="DB839" s="31" t="s">
        <v>11</v>
      </c>
      <c r="DC839" s="8" t="str">
        <f t="shared" si="151"/>
        <v>No</v>
      </c>
      <c r="DD839" s="8" t="s">
        <v>11</v>
      </c>
      <c r="DE839" s="30" t="s">
        <v>11</v>
      </c>
      <c r="DF839" s="10">
        <f t="shared" si="153"/>
        <v>62.642759999999996</v>
      </c>
      <c r="DG839" s="9">
        <f>IF(S839&lt;Monitors!$H$4,(S839*Monitors!$I$4)+Monitors!$J$4,IF(S839&lt;Monitors!$H$5,(S839*Monitors!$I$5)+Monitors!$J$5,IF(S839&lt;Monitors!$H$6,(S839*Monitors!$I$6)+Monitors!$J$6,IF(S839&lt;Monitors!$H$7,(Monitors!$I$7*S839)+Monitors!$J$7,IF(S839&lt;Monitors!$H$8,(S839*Monitors!$I$8)+Monitors!$J$8,IF(S839&lt;Monitors!$H$9,(S839*Monitors!$I$9)+Monitors!$J$9,IF(S839&lt;Monitors!$H$10,(S839*Monitors!$I$10)+Monitors!$J$10,IF(S839&lt;Monitors!$H$11,(S839*Monitors!$I$11)+Monitors!$J$11,Monitors!$J$12))))))))</f>
        <v>38.856666666666669</v>
      </c>
      <c r="DH839" s="10">
        <f>$DF839-(Monitors!$B$4*'All Data'!$W839)</f>
        <v>49.929139999999997</v>
      </c>
      <c r="DI839" s="10">
        <f>IF($CX839="Yes",DH839-(Monitors!$E$4*(DG839+(Monitors!$B$4*'All Data'!$W839))),'All Data'!DH839)</f>
        <v>49.929139999999997</v>
      </c>
      <c r="DJ839" s="10">
        <f>IF(DD839="Yes",'All Data'!DI839-(DG839*Monitors!$C$4),'All Data'!DI839)</f>
        <v>49.929139999999997</v>
      </c>
      <c r="DK839" s="10">
        <f>IF($DE839="Yes",DJ839-(DG839*Monitors!$D$4),'All Data'!DJ839)</f>
        <v>49.929139999999997</v>
      </c>
      <c r="DL839" s="10">
        <f>IF($CZ839="Yes",DK839-Monitors!$C$7,'All Data'!DK839)</f>
        <v>49.929139999999997</v>
      </c>
      <c r="DM839" s="10">
        <f>IF($DA839="Yes",DL839-Monitors!$D$7,'All Data'!DL839)</f>
        <v>49.929139999999997</v>
      </c>
      <c r="DN839" s="10">
        <f>IF(DB839="Yes",DM839-((DG839+(W839*Monitors!$B$4))*Monitors!$F$4),'All Data'!DM839)</f>
        <v>49.929139999999997</v>
      </c>
      <c r="DO839" s="8" t="str">
        <f t="shared" si="154"/>
        <v>No</v>
      </c>
      <c r="DP839" s="10">
        <v>2.7084000000000001</v>
      </c>
      <c r="DQ839" s="10">
        <v>17.221599999999999</v>
      </c>
      <c r="DR839" s="10">
        <v>17.221599999999999</v>
      </c>
      <c r="DS839" s="9">
        <v>21.448959051235427</v>
      </c>
      <c r="DT839" s="9" t="s">
        <v>23</v>
      </c>
      <c r="DU839" s="14">
        <v>0</v>
      </c>
    </row>
    <row r="840" spans="1:125" ht="18" customHeight="1">
      <c r="A840" s="29">
        <v>839</v>
      </c>
      <c r="B840" s="29">
        <v>19</v>
      </c>
      <c r="C840" s="29">
        <v>877</v>
      </c>
      <c r="D840" s="21">
        <v>41834</v>
      </c>
      <c r="E840" s="21">
        <v>41998</v>
      </c>
      <c r="F840" s="21">
        <v>42011</v>
      </c>
      <c r="G840" s="20" t="s">
        <v>4</v>
      </c>
      <c r="H840" s="20" t="s">
        <v>26</v>
      </c>
      <c r="I840" s="22">
        <v>6</v>
      </c>
      <c r="J840" s="20" t="s">
        <v>5</v>
      </c>
      <c r="K840" s="20" t="s">
        <v>26</v>
      </c>
      <c r="L840" s="20" t="s">
        <v>6</v>
      </c>
      <c r="M840" s="23" t="s">
        <v>26</v>
      </c>
      <c r="N840" s="23" t="s">
        <v>7</v>
      </c>
      <c r="O840" s="23" t="s">
        <v>26</v>
      </c>
      <c r="P840" s="24">
        <v>10.6</v>
      </c>
      <c r="Q840" s="24">
        <v>18.8</v>
      </c>
      <c r="R840" s="24">
        <v>21.5</v>
      </c>
      <c r="S840" s="24">
        <v>198.02</v>
      </c>
      <c r="T840" s="24">
        <v>1.78</v>
      </c>
      <c r="U840" s="24">
        <v>1080</v>
      </c>
      <c r="V840" s="24">
        <v>1920</v>
      </c>
      <c r="W840" s="24">
        <v>2.0739999999999998</v>
      </c>
      <c r="X840" s="23" t="s">
        <v>47</v>
      </c>
      <c r="Y840" s="23" t="s">
        <v>47</v>
      </c>
      <c r="Z840" s="24">
        <v>10471</v>
      </c>
      <c r="AA840" s="24">
        <v>60</v>
      </c>
      <c r="AB840" s="24">
        <v>170</v>
      </c>
      <c r="AC840" s="24">
        <v>160</v>
      </c>
      <c r="AD840" s="23" t="s">
        <v>28</v>
      </c>
      <c r="AE840" s="23" t="s">
        <v>23</v>
      </c>
      <c r="AF840" s="23" t="s">
        <v>11</v>
      </c>
      <c r="AG840" s="23" t="s">
        <v>26</v>
      </c>
      <c r="AH840" s="23" t="s">
        <v>26</v>
      </c>
      <c r="AI840" s="23" t="s">
        <v>12</v>
      </c>
      <c r="AJ840" s="23" t="s">
        <v>11</v>
      </c>
      <c r="AK840" s="23" t="s">
        <v>23</v>
      </c>
      <c r="AL840" s="23" t="s">
        <v>13</v>
      </c>
      <c r="AM840" s="23" t="s">
        <v>26</v>
      </c>
      <c r="AN840" s="23" t="s">
        <v>14</v>
      </c>
      <c r="AO840" s="23" t="s">
        <v>26</v>
      </c>
      <c r="AP840" s="23" t="s">
        <v>14</v>
      </c>
      <c r="AQ840" s="23" t="s">
        <v>26</v>
      </c>
      <c r="AR840" s="23"/>
      <c r="AS840" s="23" t="s">
        <v>13</v>
      </c>
      <c r="AT840" s="23" t="s">
        <v>26</v>
      </c>
      <c r="AU840" s="23" t="s">
        <v>14</v>
      </c>
      <c r="AV840" s="25" t="s">
        <v>26</v>
      </c>
      <c r="AW840" s="25" t="s">
        <v>26</v>
      </c>
      <c r="AX840" s="26">
        <v>21.5</v>
      </c>
      <c r="AY840" s="26">
        <v>198.02</v>
      </c>
      <c r="AZ840" s="25" t="s">
        <v>14</v>
      </c>
      <c r="BA840" s="25" t="s">
        <v>14</v>
      </c>
      <c r="BB840" s="23" t="s">
        <v>26</v>
      </c>
      <c r="BC840" s="23" t="s">
        <v>15</v>
      </c>
      <c r="BD840" s="23" t="s">
        <v>26</v>
      </c>
      <c r="BE840" s="23" t="s">
        <v>11</v>
      </c>
      <c r="BF840" s="23" t="s">
        <v>112</v>
      </c>
      <c r="BG840" s="23" t="s">
        <v>11</v>
      </c>
      <c r="BH840" s="23" t="s">
        <v>17</v>
      </c>
      <c r="BI840" s="23" t="s">
        <v>26</v>
      </c>
      <c r="BJ840" s="23"/>
      <c r="BK840" s="23" t="s">
        <v>11</v>
      </c>
      <c r="BL840" s="23" t="s">
        <v>11</v>
      </c>
      <c r="BM840" s="23" t="s">
        <v>11</v>
      </c>
      <c r="BN840" s="23"/>
      <c r="BO840" s="24">
        <v>9.9</v>
      </c>
      <c r="BP840" s="24">
        <v>251</v>
      </c>
      <c r="BQ840" s="24">
        <v>250</v>
      </c>
      <c r="BR840" s="24">
        <v>183</v>
      </c>
      <c r="BS840" s="24">
        <v>200</v>
      </c>
      <c r="BT840" s="23"/>
      <c r="BU840" s="23"/>
      <c r="BV840" s="24">
        <v>19.93</v>
      </c>
      <c r="BW840" s="24">
        <v>0.2</v>
      </c>
      <c r="BX840" s="23"/>
      <c r="BY840" s="24">
        <v>0.14000000000000001</v>
      </c>
      <c r="BZ840" s="27">
        <v>0.2</v>
      </c>
      <c r="CA840" s="27">
        <v>0.14000000000000001</v>
      </c>
      <c r="CB840" s="25"/>
      <c r="CC840" s="25"/>
      <c r="CD840" s="28">
        <v>17.96</v>
      </c>
      <c r="CE840" s="28">
        <v>0.28000000000000003</v>
      </c>
      <c r="CF840" s="25"/>
      <c r="CG840" s="28">
        <v>0.21</v>
      </c>
      <c r="CH840" s="28">
        <v>21.09</v>
      </c>
      <c r="CI840" s="28">
        <v>0.5</v>
      </c>
      <c r="CJ840" s="28">
        <v>0.5</v>
      </c>
      <c r="CK840" s="28">
        <v>0</v>
      </c>
      <c r="CL840" s="28">
        <v>0</v>
      </c>
      <c r="CM840" s="28">
        <v>0.5</v>
      </c>
      <c r="CN840" s="25"/>
      <c r="CO840" s="28">
        <v>0</v>
      </c>
      <c r="CP840" s="30" t="s">
        <v>5</v>
      </c>
      <c r="CQ840" s="8">
        <f t="shared" si="144"/>
        <v>10473.689526310473</v>
      </c>
      <c r="CR840" s="8">
        <f t="shared" si="145"/>
        <v>22</v>
      </c>
      <c r="CS840" s="8">
        <f t="shared" si="146"/>
        <v>2.5</v>
      </c>
      <c r="CT840" s="8">
        <f t="shared" si="147"/>
        <v>30</v>
      </c>
      <c r="CU840" s="8">
        <f t="shared" si="148"/>
        <v>200</v>
      </c>
      <c r="CV840" s="10">
        <f t="shared" si="149"/>
        <v>49703.020000000004</v>
      </c>
      <c r="CW840" s="10">
        <f t="shared" si="152"/>
        <v>49.703020000000002</v>
      </c>
      <c r="CX840" s="8" t="str">
        <f t="shared" si="150"/>
        <v>No</v>
      </c>
      <c r="CY840" s="30" t="s">
        <v>11</v>
      </c>
      <c r="CZ840" s="30" t="s">
        <v>11</v>
      </c>
      <c r="DA840" s="31" t="s">
        <v>11</v>
      </c>
      <c r="DB840" s="31" t="s">
        <v>11</v>
      </c>
      <c r="DC840" s="8" t="str">
        <f t="shared" si="151"/>
        <v>No</v>
      </c>
      <c r="DD840" s="8" t="s">
        <v>11</v>
      </c>
      <c r="DE840" s="30" t="s">
        <v>11</v>
      </c>
      <c r="DF840" s="10">
        <f t="shared" si="153"/>
        <v>62.244179999999993</v>
      </c>
      <c r="DG840" s="9">
        <f>IF(S840&lt;Monitors!$H$4,(S840*Monitors!$I$4)+Monitors!$J$4,IF(S840&lt;Monitors!$H$5,(S840*Monitors!$I$5)+Monitors!$J$5,IF(S840&lt;Monitors!$H$6,(S840*Monitors!$I$6)+Monitors!$J$6,IF(S840&lt;Monitors!$H$7,(Monitors!$I$7*S840)+Monitors!$J$7,IF(S840&lt;Monitors!$H$8,(S840*Monitors!$I$8)+Monitors!$J$8,IF(S840&lt;Monitors!$H$9,(S840*Monitors!$I$9)+Monitors!$J$9,IF(S840&lt;Monitors!$H$10,(S840*Monitors!$I$10)+Monitors!$J$10,IF(S840&lt;Monitors!$H$11,(S840*Monitors!$I$11)+Monitors!$J$11,Monitors!$J$12))))))))</f>
        <v>37.900999999999996</v>
      </c>
      <c r="DH840" s="10">
        <f>$DF840-(Monitors!$B$4*'All Data'!$W840)</f>
        <v>49.530559999999994</v>
      </c>
      <c r="DI840" s="10">
        <f>IF($CX840="Yes",DH840-(Monitors!$E$4*(DG840+(Monitors!$B$4*'All Data'!$W840))),'All Data'!DH840)</f>
        <v>49.530559999999994</v>
      </c>
      <c r="DJ840" s="10">
        <f>IF(DD840="Yes",'All Data'!DI840-(DG840*Monitors!$C$4),'All Data'!DI840)</f>
        <v>49.530559999999994</v>
      </c>
      <c r="DK840" s="10">
        <f>IF($DE840="Yes",DJ840-(DG840*Monitors!$D$4),'All Data'!DJ840)</f>
        <v>49.530559999999994</v>
      </c>
      <c r="DL840" s="10">
        <f>IF($CZ840="Yes",DK840-Monitors!$C$7,'All Data'!DK840)</f>
        <v>49.530559999999994</v>
      </c>
      <c r="DM840" s="10">
        <f>IF($DA840="Yes",DL840-Monitors!$D$7,'All Data'!DL840)</f>
        <v>49.530559999999994</v>
      </c>
      <c r="DN840" s="10">
        <f>IF(DB840="Yes",DM840-((DG840+(W840*Monitors!$B$4))*Monitors!$F$4),'All Data'!DM840)</f>
        <v>49.530559999999994</v>
      </c>
      <c r="DO840" s="8" t="str">
        <f t="shared" si="154"/>
        <v>No</v>
      </c>
      <c r="DP840" s="10">
        <v>1.9881208000000004</v>
      </c>
      <c r="DQ840" s="10">
        <v>17.941879199999999</v>
      </c>
      <c r="DR840" s="10">
        <v>17.941879199999999</v>
      </c>
      <c r="DS840" s="9">
        <v>18.851192315141969</v>
      </c>
      <c r="DT840" s="9" t="s">
        <v>23</v>
      </c>
      <c r="DU840" s="14">
        <v>0</v>
      </c>
    </row>
    <row r="841" spans="1:125" ht="18" customHeight="1">
      <c r="A841" s="29">
        <v>840</v>
      </c>
      <c r="B841" s="29">
        <v>24</v>
      </c>
      <c r="C841" s="29">
        <v>112</v>
      </c>
      <c r="D841" s="21">
        <v>41419</v>
      </c>
      <c r="E841" s="21">
        <v>41401</v>
      </c>
      <c r="F841" s="21">
        <v>41410</v>
      </c>
      <c r="G841" s="20" t="s">
        <v>4</v>
      </c>
      <c r="H841" s="20" t="s">
        <v>26</v>
      </c>
      <c r="I841" s="22">
        <v>6</v>
      </c>
      <c r="J841" s="20" t="s">
        <v>5</v>
      </c>
      <c r="K841" s="20" t="s">
        <v>26</v>
      </c>
      <c r="L841" s="20" t="s">
        <v>6</v>
      </c>
      <c r="M841" s="23" t="s">
        <v>26</v>
      </c>
      <c r="N841" s="23" t="s">
        <v>7</v>
      </c>
      <c r="O841" s="23" t="s">
        <v>26</v>
      </c>
      <c r="P841" s="24">
        <v>10.5</v>
      </c>
      <c r="Q841" s="24">
        <v>18.7</v>
      </c>
      <c r="R841" s="24">
        <v>21.5</v>
      </c>
      <c r="S841" s="24">
        <v>196.35</v>
      </c>
      <c r="T841" s="24">
        <v>1.78</v>
      </c>
      <c r="U841" s="24">
        <v>1080</v>
      </c>
      <c r="V841" s="24">
        <v>1920</v>
      </c>
      <c r="W841" s="24">
        <v>2.0739999999999998</v>
      </c>
      <c r="X841" s="23" t="s">
        <v>47</v>
      </c>
      <c r="Y841" s="23" t="s">
        <v>47</v>
      </c>
      <c r="Z841" s="24">
        <v>10561</v>
      </c>
      <c r="AA841" s="24">
        <v>60</v>
      </c>
      <c r="AB841" s="24">
        <v>170</v>
      </c>
      <c r="AC841" s="24">
        <v>160</v>
      </c>
      <c r="AD841" s="23" t="s">
        <v>769</v>
      </c>
      <c r="AE841" s="23" t="s">
        <v>23</v>
      </c>
      <c r="AF841" s="23" t="s">
        <v>11</v>
      </c>
      <c r="AG841" s="23" t="s">
        <v>26</v>
      </c>
      <c r="AH841" s="23" t="s">
        <v>26</v>
      </c>
      <c r="AI841" s="23" t="s">
        <v>12</v>
      </c>
      <c r="AJ841" s="23" t="s">
        <v>11</v>
      </c>
      <c r="AK841" s="23" t="s">
        <v>23</v>
      </c>
      <c r="AL841" s="23" t="s">
        <v>13</v>
      </c>
      <c r="AM841" s="23" t="s">
        <v>26</v>
      </c>
      <c r="AN841" s="23" t="s">
        <v>14</v>
      </c>
      <c r="AO841" s="23" t="s">
        <v>26</v>
      </c>
      <c r="AP841" s="23" t="s">
        <v>36</v>
      </c>
      <c r="AQ841" s="23" t="s">
        <v>26</v>
      </c>
      <c r="AR841" s="23"/>
      <c r="AS841" s="23" t="s">
        <v>13</v>
      </c>
      <c r="AT841" s="23" t="s">
        <v>26</v>
      </c>
      <c r="AU841" s="23" t="s">
        <v>14</v>
      </c>
      <c r="AV841" s="25" t="s">
        <v>26</v>
      </c>
      <c r="AW841" s="25" t="s">
        <v>26</v>
      </c>
      <c r="AX841" s="26">
        <v>21.5</v>
      </c>
      <c r="AY841" s="26">
        <v>196.35</v>
      </c>
      <c r="AZ841" s="25" t="s">
        <v>14</v>
      </c>
      <c r="BA841" s="25" t="s">
        <v>14</v>
      </c>
      <c r="BB841" s="23" t="s">
        <v>26</v>
      </c>
      <c r="BC841" s="23" t="s">
        <v>15</v>
      </c>
      <c r="BD841" s="23" t="s">
        <v>26</v>
      </c>
      <c r="BE841" s="23" t="s">
        <v>11</v>
      </c>
      <c r="BF841" s="23" t="s">
        <v>785</v>
      </c>
      <c r="BG841" s="23" t="s">
        <v>11</v>
      </c>
      <c r="BH841" s="23" t="s">
        <v>17</v>
      </c>
      <c r="BI841" s="23" t="s">
        <v>26</v>
      </c>
      <c r="BJ841" s="23"/>
      <c r="BK841" s="23" t="s">
        <v>11</v>
      </c>
      <c r="BL841" s="23" t="s">
        <v>11</v>
      </c>
      <c r="BM841" s="23" t="s">
        <v>11</v>
      </c>
      <c r="BN841" s="23"/>
      <c r="BO841" s="24">
        <v>40.4</v>
      </c>
      <c r="BP841" s="24">
        <v>210</v>
      </c>
      <c r="BQ841" s="24">
        <v>200</v>
      </c>
      <c r="BR841" s="24">
        <v>168</v>
      </c>
      <c r="BS841" s="24">
        <v>200</v>
      </c>
      <c r="BT841" s="23"/>
      <c r="BU841" s="23"/>
      <c r="BV841" s="24">
        <v>19.97</v>
      </c>
      <c r="BW841" s="24">
        <v>0.23</v>
      </c>
      <c r="BX841" s="23"/>
      <c r="BY841" s="24">
        <v>0.19</v>
      </c>
      <c r="BZ841" s="27">
        <v>0.23</v>
      </c>
      <c r="CA841" s="27">
        <v>0.19</v>
      </c>
      <c r="CB841" s="25"/>
      <c r="CC841" s="25"/>
      <c r="CD841" s="28">
        <v>19.95</v>
      </c>
      <c r="CE841" s="28">
        <v>0.36</v>
      </c>
      <c r="CF841" s="25"/>
      <c r="CG841" s="28">
        <v>0.25</v>
      </c>
      <c r="CH841" s="28">
        <v>21.05</v>
      </c>
      <c r="CI841" s="28">
        <v>0.5</v>
      </c>
      <c r="CJ841" s="28">
        <v>0.5</v>
      </c>
      <c r="CK841" s="28">
        <v>0</v>
      </c>
      <c r="CL841" s="28">
        <v>0</v>
      </c>
      <c r="CM841" s="28">
        <v>0.5</v>
      </c>
      <c r="CN841" s="25"/>
      <c r="CO841" s="28">
        <v>0</v>
      </c>
      <c r="CP841" s="30" t="s">
        <v>5</v>
      </c>
      <c r="CQ841" s="8">
        <f t="shared" si="144"/>
        <v>10562.770562770562</v>
      </c>
      <c r="CR841" s="8">
        <f t="shared" si="145"/>
        <v>22</v>
      </c>
      <c r="CS841" s="8">
        <f t="shared" si="146"/>
        <v>2.5</v>
      </c>
      <c r="CT841" s="8">
        <f t="shared" si="147"/>
        <v>30</v>
      </c>
      <c r="CU841" s="8">
        <f t="shared" si="148"/>
        <v>200</v>
      </c>
      <c r="CV841" s="10">
        <f t="shared" si="149"/>
        <v>41233.5</v>
      </c>
      <c r="CW841" s="10">
        <f t="shared" si="152"/>
        <v>41.233499999999999</v>
      </c>
      <c r="CX841" s="8" t="str">
        <f t="shared" si="150"/>
        <v>No</v>
      </c>
      <c r="CY841" s="30" t="s">
        <v>11</v>
      </c>
      <c r="CZ841" s="30" t="s">
        <v>11</v>
      </c>
      <c r="DA841" s="31" t="s">
        <v>11</v>
      </c>
      <c r="DB841" s="31" t="s">
        <v>11</v>
      </c>
      <c r="DC841" s="8" t="str">
        <f t="shared" si="151"/>
        <v>No</v>
      </c>
      <c r="DD841" s="8" t="s">
        <v>11</v>
      </c>
      <c r="DE841" s="30" t="s">
        <v>11</v>
      </c>
      <c r="DF841" s="10">
        <f t="shared" si="153"/>
        <v>62.537639999999989</v>
      </c>
      <c r="DG841" s="9">
        <f>IF(S841&lt;Monitors!$H$4,(S841*Monitors!$I$4)+Monitors!$J$4,IF(S841&lt;Monitors!$H$5,(S841*Monitors!$I$5)+Monitors!$J$5,IF(S841&lt;Monitors!$H$6,(S841*Monitors!$I$6)+Monitors!$J$6,IF(S841&lt;Monitors!$H$7,(Monitors!$I$7*S841)+Monitors!$J$7,IF(S841&lt;Monitors!$H$8,(S841*Monitors!$I$8)+Monitors!$J$8,IF(S841&lt;Monitors!$H$9,(S841*Monitors!$I$9)+Monitors!$J$9,IF(S841&lt;Monitors!$H$10,(S841*Monitors!$I$10)+Monitors!$J$10,IF(S841&lt;Monitors!$H$11,(S841*Monitors!$I$11)+Monitors!$J$11,Monitors!$J$12))))))))</f>
        <v>37.817499999999995</v>
      </c>
      <c r="DH841" s="10">
        <f>$DF841-(Monitors!$B$4*'All Data'!$W841)</f>
        <v>49.82401999999999</v>
      </c>
      <c r="DI841" s="10">
        <f>IF($CX841="Yes",DH841-(Monitors!$E$4*(DG841+(Monitors!$B$4*'All Data'!$W841))),'All Data'!DH841)</f>
        <v>49.82401999999999</v>
      </c>
      <c r="DJ841" s="10">
        <f>IF(DD841="Yes",'All Data'!DI841-(DG841*Monitors!$C$4),'All Data'!DI841)</f>
        <v>49.82401999999999</v>
      </c>
      <c r="DK841" s="10">
        <f>IF($DE841="Yes",DJ841-(DG841*Monitors!$D$4),'All Data'!DJ841)</f>
        <v>49.82401999999999</v>
      </c>
      <c r="DL841" s="10">
        <f>IF($CZ841="Yes",DK841-Monitors!$C$7,'All Data'!DK841)</f>
        <v>49.82401999999999</v>
      </c>
      <c r="DM841" s="10">
        <f>IF($DA841="Yes",DL841-Monitors!$D$7,'All Data'!DL841)</f>
        <v>49.82401999999999</v>
      </c>
      <c r="DN841" s="10">
        <f>IF(DB841="Yes",DM841-((DG841+(W841*Monitors!$B$4))*Monitors!$F$4),'All Data'!DM841)</f>
        <v>49.82401999999999</v>
      </c>
      <c r="DO841" s="8" t="str">
        <f t="shared" si="154"/>
        <v>No</v>
      </c>
      <c r="DP841" s="10">
        <v>1.64934</v>
      </c>
      <c r="DQ841" s="10">
        <v>18.32066</v>
      </c>
      <c r="DR841" s="10">
        <v>18.32066</v>
      </c>
      <c r="DS841" s="9">
        <v>18.694039891163129</v>
      </c>
      <c r="DT841" s="9" t="s">
        <v>23</v>
      </c>
      <c r="DU841" s="14">
        <v>0</v>
      </c>
    </row>
    <row r="842" spans="1:125" ht="18" customHeight="1">
      <c r="A842" s="29">
        <v>841</v>
      </c>
      <c r="B842" s="29">
        <v>24</v>
      </c>
      <c r="C842" s="29">
        <v>113</v>
      </c>
      <c r="D842" s="21">
        <v>41419</v>
      </c>
      <c r="E842" s="21">
        <v>41389</v>
      </c>
      <c r="F842" s="21">
        <v>41394</v>
      </c>
      <c r="G842" s="20"/>
      <c r="H842" s="20"/>
      <c r="I842" s="22">
        <v>6</v>
      </c>
      <c r="J842" s="20" t="s">
        <v>5</v>
      </c>
      <c r="K842" s="20"/>
      <c r="L842" s="20" t="s">
        <v>6</v>
      </c>
      <c r="M842" s="23"/>
      <c r="N842" s="23" t="s">
        <v>7</v>
      </c>
      <c r="O842" s="23"/>
      <c r="P842" s="24">
        <v>10.6</v>
      </c>
      <c r="Q842" s="24">
        <v>18.8</v>
      </c>
      <c r="R842" s="24">
        <v>21.5</v>
      </c>
      <c r="S842" s="24">
        <v>198.08</v>
      </c>
      <c r="T842" s="24">
        <v>1.78</v>
      </c>
      <c r="U842" s="24">
        <v>1080</v>
      </c>
      <c r="V842" s="24">
        <v>1920</v>
      </c>
      <c r="W842" s="24">
        <v>2.0739999999999998</v>
      </c>
      <c r="X842" s="23" t="s">
        <v>47</v>
      </c>
      <c r="Y842" s="23" t="s">
        <v>47</v>
      </c>
      <c r="Z842" s="24">
        <v>10469</v>
      </c>
      <c r="AA842" s="24">
        <v>60</v>
      </c>
      <c r="AB842" s="24">
        <v>90</v>
      </c>
      <c r="AC842" s="24">
        <v>65</v>
      </c>
      <c r="AD842" s="23" t="s">
        <v>10</v>
      </c>
      <c r="AE842" s="23" t="s">
        <v>11</v>
      </c>
      <c r="AF842" s="23" t="s">
        <v>11</v>
      </c>
      <c r="AG842" s="23"/>
      <c r="AH842" s="23"/>
      <c r="AI842" s="23" t="s">
        <v>34</v>
      </c>
      <c r="AJ842" s="23" t="s">
        <v>11</v>
      </c>
      <c r="AK842" s="23" t="s">
        <v>11</v>
      </c>
      <c r="AL842" s="23" t="s">
        <v>111</v>
      </c>
      <c r="AM842" s="23"/>
      <c r="AN842" s="23" t="s">
        <v>14</v>
      </c>
      <c r="AO842" s="23"/>
      <c r="AP842" s="23" t="s">
        <v>14</v>
      </c>
      <c r="AQ842" s="23"/>
      <c r="AR842" s="23"/>
      <c r="AS842" s="23" t="s">
        <v>111</v>
      </c>
      <c r="AT842" s="23"/>
      <c r="AU842" s="23" t="s">
        <v>14</v>
      </c>
      <c r="AV842" s="25"/>
      <c r="AW842" s="25"/>
      <c r="AX842" s="26">
        <v>21.5</v>
      </c>
      <c r="AY842" s="26">
        <v>198.08</v>
      </c>
      <c r="AZ842" s="25" t="s">
        <v>14</v>
      </c>
      <c r="BA842" s="25" t="s">
        <v>14</v>
      </c>
      <c r="BB842" s="23"/>
      <c r="BC842" s="23" t="s">
        <v>15</v>
      </c>
      <c r="BD842" s="23"/>
      <c r="BE842" s="23" t="s">
        <v>11</v>
      </c>
      <c r="BF842" s="23" t="s">
        <v>696</v>
      </c>
      <c r="BG842" s="23" t="s">
        <v>11</v>
      </c>
      <c r="BH842" s="23" t="s">
        <v>17</v>
      </c>
      <c r="BI842" s="23"/>
      <c r="BJ842" s="23" t="s">
        <v>32</v>
      </c>
      <c r="BK842" s="23" t="s">
        <v>11</v>
      </c>
      <c r="BL842" s="23" t="s">
        <v>11</v>
      </c>
      <c r="BM842" s="23"/>
      <c r="BN842" s="23"/>
      <c r="BO842" s="24">
        <v>40.4</v>
      </c>
      <c r="BP842" s="24">
        <v>210</v>
      </c>
      <c r="BQ842" s="24">
        <v>200</v>
      </c>
      <c r="BR842" s="24">
        <v>168</v>
      </c>
      <c r="BS842" s="24">
        <v>200</v>
      </c>
      <c r="BT842" s="23"/>
      <c r="BU842" s="23"/>
      <c r="BV842" s="24">
        <v>19.97</v>
      </c>
      <c r="BW842" s="24">
        <v>0.23</v>
      </c>
      <c r="BX842" s="23"/>
      <c r="BY842" s="24">
        <v>0.19</v>
      </c>
      <c r="BZ842" s="27">
        <v>0.23</v>
      </c>
      <c r="CA842" s="27">
        <v>0.19</v>
      </c>
      <c r="CB842" s="25"/>
      <c r="CC842" s="25"/>
      <c r="CD842" s="28">
        <v>19.95</v>
      </c>
      <c r="CE842" s="28">
        <v>0.36</v>
      </c>
      <c r="CF842" s="25"/>
      <c r="CG842" s="28">
        <v>0.25</v>
      </c>
      <c r="CH842" s="28">
        <v>21.1</v>
      </c>
      <c r="CI842" s="28">
        <v>0.5</v>
      </c>
      <c r="CJ842" s="28">
        <v>0.5</v>
      </c>
      <c r="CK842" s="25"/>
      <c r="CL842" s="25"/>
      <c r="CM842" s="28">
        <v>0.53</v>
      </c>
      <c r="CN842" s="25"/>
      <c r="CO842" s="28">
        <v>0</v>
      </c>
      <c r="CP842" s="30" t="s">
        <v>5</v>
      </c>
      <c r="CQ842" s="8">
        <f t="shared" si="144"/>
        <v>10470.516962843294</v>
      </c>
      <c r="CR842" s="8">
        <f t="shared" si="145"/>
        <v>22</v>
      </c>
      <c r="CS842" s="8">
        <f t="shared" si="146"/>
        <v>2.5</v>
      </c>
      <c r="CT842" s="8">
        <f t="shared" si="147"/>
        <v>30</v>
      </c>
      <c r="CU842" s="8">
        <f t="shared" si="148"/>
        <v>200</v>
      </c>
      <c r="CV842" s="10">
        <f t="shared" si="149"/>
        <v>41596.800000000003</v>
      </c>
      <c r="CW842" s="10">
        <f t="shared" si="152"/>
        <v>41.596800000000002</v>
      </c>
      <c r="CX842" s="8" t="str">
        <f t="shared" si="150"/>
        <v>No</v>
      </c>
      <c r="CY842" s="30" t="s">
        <v>11</v>
      </c>
      <c r="CZ842" s="30" t="s">
        <v>11</v>
      </c>
      <c r="DA842" s="31" t="s">
        <v>11</v>
      </c>
      <c r="DB842" s="31" t="s">
        <v>11</v>
      </c>
      <c r="DC842" s="8" t="str">
        <f t="shared" si="151"/>
        <v>No</v>
      </c>
      <c r="DD842" s="8" t="s">
        <v>11</v>
      </c>
      <c r="DE842" s="30" t="s">
        <v>11</v>
      </c>
      <c r="DF842" s="10">
        <f t="shared" si="153"/>
        <v>62.537639999999989</v>
      </c>
      <c r="DG842" s="9">
        <f>IF(S842&lt;Monitors!$H$4,(S842*Monitors!$I$4)+Monitors!$J$4,IF(S842&lt;Monitors!$H$5,(S842*Monitors!$I$5)+Monitors!$J$5,IF(S842&lt;Monitors!$H$6,(S842*Monitors!$I$6)+Monitors!$J$6,IF(S842&lt;Monitors!$H$7,(Monitors!$I$7*S842)+Monitors!$J$7,IF(S842&lt;Monitors!$H$8,(S842*Monitors!$I$8)+Monitors!$J$8,IF(S842&lt;Monitors!$H$9,(S842*Monitors!$I$9)+Monitors!$J$9,IF(S842&lt;Monitors!$H$10,(S842*Monitors!$I$10)+Monitors!$J$10,IF(S842&lt;Monitors!$H$11,(S842*Monitors!$I$11)+Monitors!$J$11,Monitors!$J$12))))))))</f>
        <v>37.903999999999996</v>
      </c>
      <c r="DH842" s="10">
        <f>$DF842-(Monitors!$B$4*'All Data'!$W842)</f>
        <v>49.82401999999999</v>
      </c>
      <c r="DI842" s="10">
        <f>IF($CX842="Yes",DH842-(Monitors!$E$4*(DG842+(Monitors!$B$4*'All Data'!$W842))),'All Data'!DH842)</f>
        <v>49.82401999999999</v>
      </c>
      <c r="DJ842" s="10">
        <f>IF(DD842="Yes",'All Data'!DI842-(DG842*Monitors!$C$4),'All Data'!DI842)</f>
        <v>49.82401999999999</v>
      </c>
      <c r="DK842" s="10">
        <f>IF($DE842="Yes",DJ842-(DG842*Monitors!$D$4),'All Data'!DJ842)</f>
        <v>49.82401999999999</v>
      </c>
      <c r="DL842" s="10">
        <f>IF($CZ842="Yes",DK842-Monitors!$C$7,'All Data'!DK842)</f>
        <v>49.82401999999999</v>
      </c>
      <c r="DM842" s="10">
        <f>IF($DA842="Yes",DL842-Monitors!$D$7,'All Data'!DL842)</f>
        <v>49.82401999999999</v>
      </c>
      <c r="DN842" s="10">
        <f>IF(DB842="Yes",DM842-((DG842+(W842*Monitors!$B$4))*Monitors!$F$4),'All Data'!DM842)</f>
        <v>49.82401999999999</v>
      </c>
      <c r="DO842" s="8" t="str">
        <f t="shared" si="154"/>
        <v>No</v>
      </c>
      <c r="DP842" s="10">
        <v>1.6638720000000002</v>
      </c>
      <c r="DQ842" s="10">
        <v>18.306127999999998</v>
      </c>
      <c r="DR842" s="10">
        <v>18.306127999999998</v>
      </c>
      <c r="DS842" s="9">
        <v>18.856837669479766</v>
      </c>
      <c r="DT842" s="9" t="s">
        <v>23</v>
      </c>
      <c r="DU842" s="14">
        <v>0</v>
      </c>
    </row>
    <row r="843" spans="1:125" ht="18" customHeight="1">
      <c r="A843" s="29">
        <v>842</v>
      </c>
      <c r="B843" s="29">
        <v>9</v>
      </c>
      <c r="C843" s="29">
        <v>208</v>
      </c>
      <c r="D843" s="21">
        <v>41248</v>
      </c>
      <c r="E843" s="21">
        <v>41484</v>
      </c>
      <c r="F843" s="21">
        <v>41491</v>
      </c>
      <c r="G843" s="20" t="s">
        <v>4</v>
      </c>
      <c r="H843" s="20"/>
      <c r="I843" s="22">
        <v>6</v>
      </c>
      <c r="J843" s="20" t="s">
        <v>5</v>
      </c>
      <c r="K843" s="20"/>
      <c r="L843" s="20" t="s">
        <v>49</v>
      </c>
      <c r="M843" s="23"/>
      <c r="N843" s="23" t="s">
        <v>7</v>
      </c>
      <c r="O843" s="23"/>
      <c r="P843" s="24">
        <v>11.3</v>
      </c>
      <c r="Q843" s="24">
        <v>20</v>
      </c>
      <c r="R843" s="24">
        <v>23</v>
      </c>
      <c r="S843" s="24">
        <v>226.1</v>
      </c>
      <c r="T843" s="24">
        <v>1.78</v>
      </c>
      <c r="U843" s="24">
        <v>1080</v>
      </c>
      <c r="V843" s="24">
        <v>1920</v>
      </c>
      <c r="W843" s="24">
        <v>2.0739999999999998</v>
      </c>
      <c r="X843" s="23" t="s">
        <v>47</v>
      </c>
      <c r="Y843" s="23" t="s">
        <v>47</v>
      </c>
      <c r="Z843" s="24">
        <v>9173</v>
      </c>
      <c r="AA843" s="24">
        <v>60</v>
      </c>
      <c r="AB843" s="24">
        <v>178</v>
      </c>
      <c r="AC843" s="24">
        <v>178</v>
      </c>
      <c r="AD843" s="23" t="s">
        <v>10</v>
      </c>
      <c r="AE843" s="23" t="s">
        <v>11</v>
      </c>
      <c r="AF843" s="23" t="s">
        <v>11</v>
      </c>
      <c r="AG843" s="23"/>
      <c r="AH843" s="23"/>
      <c r="AI843" s="23" t="s">
        <v>12</v>
      </c>
      <c r="AJ843" s="23" t="s">
        <v>11</v>
      </c>
      <c r="AK843" s="23" t="s">
        <v>11</v>
      </c>
      <c r="AL843" s="23" t="s">
        <v>114</v>
      </c>
      <c r="AM843" s="23"/>
      <c r="AN843" s="23" t="s">
        <v>24</v>
      </c>
      <c r="AO843" s="23" t="s">
        <v>206</v>
      </c>
      <c r="AP843" s="23" t="s">
        <v>36</v>
      </c>
      <c r="AQ843" s="23"/>
      <c r="AR843" s="23"/>
      <c r="AS843" s="23" t="s">
        <v>114</v>
      </c>
      <c r="AT843" s="23"/>
      <c r="AU843" s="23" t="s">
        <v>14</v>
      </c>
      <c r="AV843" s="25" t="s">
        <v>206</v>
      </c>
      <c r="AW843" s="25"/>
      <c r="AX843" s="26">
        <v>23</v>
      </c>
      <c r="AY843" s="26">
        <v>226.1</v>
      </c>
      <c r="AZ843" s="25" t="s">
        <v>24</v>
      </c>
      <c r="BA843" s="25" t="s">
        <v>14</v>
      </c>
      <c r="BB843" s="23"/>
      <c r="BC843" s="23" t="s">
        <v>15</v>
      </c>
      <c r="BD843" s="23"/>
      <c r="BE843" s="23" t="s">
        <v>11</v>
      </c>
      <c r="BF843" s="23" t="s">
        <v>434</v>
      </c>
      <c r="BG843" s="23" t="s">
        <v>11</v>
      </c>
      <c r="BH843" s="23" t="s">
        <v>17</v>
      </c>
      <c r="BI843" s="23"/>
      <c r="BJ843" s="23" t="s">
        <v>18</v>
      </c>
      <c r="BK843" s="23" t="s">
        <v>11</v>
      </c>
      <c r="BL843" s="23" t="s">
        <v>11</v>
      </c>
      <c r="BM843" s="23"/>
      <c r="BN843" s="23"/>
      <c r="BO843" s="24">
        <v>17.899999999999999</v>
      </c>
      <c r="BP843" s="24">
        <v>253.1</v>
      </c>
      <c r="BQ843" s="24">
        <v>250</v>
      </c>
      <c r="BR843" s="24">
        <v>178.8</v>
      </c>
      <c r="BS843" s="24">
        <v>200.3</v>
      </c>
      <c r="BT843" s="23"/>
      <c r="BU843" s="23"/>
      <c r="BV843" s="24">
        <v>19.97</v>
      </c>
      <c r="BW843" s="24">
        <v>0.42</v>
      </c>
      <c r="BX843" s="24">
        <v>0.42</v>
      </c>
      <c r="BY843" s="24">
        <v>0.27</v>
      </c>
      <c r="BZ843" s="27">
        <v>0.42</v>
      </c>
      <c r="CA843" s="27">
        <v>0.27</v>
      </c>
      <c r="CB843" s="25"/>
      <c r="CC843" s="25"/>
      <c r="CD843" s="28">
        <v>20.07</v>
      </c>
      <c r="CE843" s="28">
        <v>0.48</v>
      </c>
      <c r="CF843" s="28">
        <v>0.48</v>
      </c>
      <c r="CG843" s="28">
        <v>0.32</v>
      </c>
      <c r="CH843" s="28">
        <v>22</v>
      </c>
      <c r="CI843" s="28">
        <v>1</v>
      </c>
      <c r="CJ843" s="28">
        <v>0.5</v>
      </c>
      <c r="CK843" s="25"/>
      <c r="CL843" s="25"/>
      <c r="CM843" s="28">
        <v>0.41</v>
      </c>
      <c r="CN843" s="25"/>
      <c r="CO843" s="28">
        <v>0</v>
      </c>
      <c r="CP843" s="30" t="s">
        <v>5</v>
      </c>
      <c r="CQ843" s="8">
        <f t="shared" si="144"/>
        <v>9172.9323308270668</v>
      </c>
      <c r="CR843" s="8">
        <f t="shared" si="145"/>
        <v>24</v>
      </c>
      <c r="CS843" s="8">
        <f t="shared" si="146"/>
        <v>2.5</v>
      </c>
      <c r="CT843" s="8">
        <f t="shared" si="147"/>
        <v>30</v>
      </c>
      <c r="CU843" s="8">
        <f t="shared" si="148"/>
        <v>200</v>
      </c>
      <c r="CV843" s="10">
        <f t="shared" si="149"/>
        <v>57225.909999999996</v>
      </c>
      <c r="CW843" s="10">
        <f t="shared" si="152"/>
        <v>57.225909999999999</v>
      </c>
      <c r="CX843" s="8" t="str">
        <f t="shared" si="150"/>
        <v>No</v>
      </c>
      <c r="CY843" s="30" t="s">
        <v>11</v>
      </c>
      <c r="CZ843" s="30" t="s">
        <v>11</v>
      </c>
      <c r="DA843" s="31" t="s">
        <v>11</v>
      </c>
      <c r="DB843" s="31" t="s">
        <v>11</v>
      </c>
      <c r="DC843" s="8" t="str">
        <f t="shared" si="151"/>
        <v>No</v>
      </c>
      <c r="DD843" s="8" t="s">
        <v>11</v>
      </c>
      <c r="DE843" s="30" t="s">
        <v>11</v>
      </c>
      <c r="DF843" s="10">
        <f t="shared" si="153"/>
        <v>63.619499999999995</v>
      </c>
      <c r="DG843" s="9">
        <f>IF(S843&lt;Monitors!$H$4,(S843*Monitors!$I$4)+Monitors!$J$4,IF(S843&lt;Monitors!$H$5,(S843*Monitors!$I$5)+Monitors!$J$5,IF(S843&lt;Monitors!$H$6,(S843*Monitors!$I$6)+Monitors!$J$6,IF(S843&lt;Monitors!$H$7,(Monitors!$I$7*S843)+Monitors!$J$7,IF(S843&lt;Monitors!$H$8,(S843*Monitors!$I$8)+Monitors!$J$8,IF(S843&lt;Monitors!$H$9,(S843*Monitors!$I$9)+Monitors!$J$9,IF(S843&lt;Monitors!$H$10,(S843*Monitors!$I$10)+Monitors!$J$10,IF(S843&lt;Monitors!$H$11,(S843*Monitors!$I$11)+Monitors!$J$11,Monitors!$J$12))))))))</f>
        <v>38.869999999999997</v>
      </c>
      <c r="DH843" s="10">
        <f>$DF843-(Monitors!$B$4*'All Data'!$W843)</f>
        <v>50.905879999999996</v>
      </c>
      <c r="DI843" s="10">
        <f>IF($CX843="Yes",DH843-(Monitors!$E$4*(DG843+(Monitors!$B$4*'All Data'!$W843))),'All Data'!DH843)</f>
        <v>50.905879999999996</v>
      </c>
      <c r="DJ843" s="10">
        <f>IF(DD843="Yes",'All Data'!DI843-(DG843*Monitors!$C$4),'All Data'!DI843)</f>
        <v>50.905879999999996</v>
      </c>
      <c r="DK843" s="10">
        <f>IF($DE843="Yes",DJ843-(DG843*Monitors!$D$4),'All Data'!DJ843)</f>
        <v>50.905879999999996</v>
      </c>
      <c r="DL843" s="10">
        <f>IF($CZ843="Yes",DK843-Monitors!$C$7,'All Data'!DK843)</f>
        <v>50.905879999999996</v>
      </c>
      <c r="DM843" s="10">
        <f>IF($DA843="Yes",DL843-Monitors!$D$7,'All Data'!DL843)</f>
        <v>50.905879999999996</v>
      </c>
      <c r="DN843" s="10">
        <f>IF(DB843="Yes",DM843-((DG843+(W843*Monitors!$B$4))*Monitors!$F$4),'All Data'!DM843)</f>
        <v>50.905879999999996</v>
      </c>
      <c r="DO843" s="8" t="str">
        <f t="shared" si="154"/>
        <v>No</v>
      </c>
      <c r="DP843" s="10">
        <v>2.2890364000000001</v>
      </c>
      <c r="DQ843" s="10">
        <v>17.680963599999998</v>
      </c>
      <c r="DR843" s="10">
        <v>17.680963599999998</v>
      </c>
      <c r="DS843" s="9">
        <v>21.486395692127946</v>
      </c>
      <c r="DT843" s="9" t="s">
        <v>23</v>
      </c>
      <c r="DU843" s="14">
        <v>0</v>
      </c>
    </row>
    <row r="844" spans="1:125" ht="18" customHeight="1">
      <c r="A844" s="29">
        <v>843</v>
      </c>
      <c r="B844" s="29">
        <v>21</v>
      </c>
      <c r="C844" s="29">
        <v>125</v>
      </c>
      <c r="D844" s="21">
        <v>41310</v>
      </c>
      <c r="E844" s="21">
        <v>41379</v>
      </c>
      <c r="F844" s="21">
        <v>41383</v>
      </c>
      <c r="G844" s="20" t="s">
        <v>182</v>
      </c>
      <c r="H844" s="20" t="s">
        <v>26</v>
      </c>
      <c r="I844" s="22">
        <v>6</v>
      </c>
      <c r="J844" s="20" t="s">
        <v>5</v>
      </c>
      <c r="K844" s="20" t="s">
        <v>26</v>
      </c>
      <c r="L844" s="20" t="s">
        <v>27</v>
      </c>
      <c r="M844" s="23" t="s">
        <v>27</v>
      </c>
      <c r="N844" s="23" t="s">
        <v>7</v>
      </c>
      <c r="O844" s="23" t="s">
        <v>26</v>
      </c>
      <c r="P844" s="24">
        <v>10.6</v>
      </c>
      <c r="Q844" s="24">
        <v>18.8</v>
      </c>
      <c r="R844" s="24">
        <v>21.5</v>
      </c>
      <c r="S844" s="24">
        <v>198.91</v>
      </c>
      <c r="T844" s="24">
        <v>1.78</v>
      </c>
      <c r="U844" s="24">
        <v>1080</v>
      </c>
      <c r="V844" s="24">
        <v>1920</v>
      </c>
      <c r="W844" s="24">
        <v>2.0739999999999998</v>
      </c>
      <c r="X844" s="23" t="s">
        <v>47</v>
      </c>
      <c r="Y844" s="23" t="s">
        <v>47</v>
      </c>
      <c r="Z844" s="24">
        <v>10405</v>
      </c>
      <c r="AA844" s="24">
        <v>60</v>
      </c>
      <c r="AB844" s="24">
        <v>160</v>
      </c>
      <c r="AC844" s="24">
        <v>160</v>
      </c>
      <c r="AD844" s="23" t="s">
        <v>300</v>
      </c>
      <c r="AE844" s="23" t="s">
        <v>23</v>
      </c>
      <c r="AF844" s="23" t="s">
        <v>11</v>
      </c>
      <c r="AG844" s="23"/>
      <c r="AH844" s="23"/>
      <c r="AI844" s="23" t="s">
        <v>12</v>
      </c>
      <c r="AJ844" s="23" t="s">
        <v>23</v>
      </c>
      <c r="AK844" s="23" t="s">
        <v>23</v>
      </c>
      <c r="AL844" s="23" t="s">
        <v>129</v>
      </c>
      <c r="AM844" s="23" t="s">
        <v>26</v>
      </c>
      <c r="AN844" s="23" t="s">
        <v>14</v>
      </c>
      <c r="AO844" s="23" t="s">
        <v>26</v>
      </c>
      <c r="AP844" s="23" t="s">
        <v>14</v>
      </c>
      <c r="AQ844" s="23" t="s">
        <v>26</v>
      </c>
      <c r="AR844" s="23"/>
      <c r="AS844" s="23" t="s">
        <v>129</v>
      </c>
      <c r="AT844" s="23" t="s">
        <v>26</v>
      </c>
      <c r="AU844" s="23" t="s">
        <v>14</v>
      </c>
      <c r="AV844" s="25" t="s">
        <v>26</v>
      </c>
      <c r="AW844" s="25" t="s">
        <v>26</v>
      </c>
      <c r="AX844" s="26">
        <v>21.5</v>
      </c>
      <c r="AY844" s="26">
        <v>198.91</v>
      </c>
      <c r="AZ844" s="25" t="s">
        <v>14</v>
      </c>
      <c r="BA844" s="25" t="s">
        <v>14</v>
      </c>
      <c r="BB844" s="23" t="s">
        <v>26</v>
      </c>
      <c r="BC844" s="23" t="s">
        <v>15</v>
      </c>
      <c r="BD844" s="23" t="s">
        <v>26</v>
      </c>
      <c r="BE844" s="23" t="s">
        <v>11</v>
      </c>
      <c r="BF844" s="23" t="s">
        <v>55</v>
      </c>
      <c r="BG844" s="23" t="s">
        <v>11</v>
      </c>
      <c r="BH844" s="23" t="s">
        <v>17</v>
      </c>
      <c r="BI844" s="23" t="s">
        <v>26</v>
      </c>
      <c r="BJ844" s="23"/>
      <c r="BK844" s="23" t="s">
        <v>11</v>
      </c>
      <c r="BL844" s="23" t="s">
        <v>11</v>
      </c>
      <c r="BM844" s="23" t="s">
        <v>11</v>
      </c>
      <c r="BN844" s="23"/>
      <c r="BO844" s="24">
        <v>0</v>
      </c>
      <c r="BP844" s="24">
        <v>275</v>
      </c>
      <c r="BQ844" s="24">
        <v>275</v>
      </c>
      <c r="BR844" s="24">
        <v>236</v>
      </c>
      <c r="BS844" s="24">
        <v>200</v>
      </c>
      <c r="BT844" s="23"/>
      <c r="BU844" s="23"/>
      <c r="BV844" s="24">
        <v>19.98</v>
      </c>
      <c r="BW844" s="24">
        <v>0.28999999999999998</v>
      </c>
      <c r="BX844" s="23"/>
      <c r="BY844" s="24">
        <v>0.25</v>
      </c>
      <c r="BZ844" s="27">
        <v>0.28999999999999998</v>
      </c>
      <c r="CA844" s="27">
        <v>0.25</v>
      </c>
      <c r="CB844" s="25"/>
      <c r="CC844" s="25"/>
      <c r="CD844" s="28">
        <v>19.97</v>
      </c>
      <c r="CE844" s="28">
        <v>0.32</v>
      </c>
      <c r="CF844" s="25"/>
      <c r="CG844" s="28">
        <v>0.26</v>
      </c>
      <c r="CH844" s="28">
        <v>21.12</v>
      </c>
      <c r="CI844" s="28">
        <v>0.5</v>
      </c>
      <c r="CJ844" s="28">
        <v>0.5</v>
      </c>
      <c r="CK844" s="28">
        <v>0</v>
      </c>
      <c r="CL844" s="28">
        <v>0</v>
      </c>
      <c r="CM844" s="28">
        <v>0.4</v>
      </c>
      <c r="CN844" s="25"/>
      <c r="CO844" s="28">
        <v>0</v>
      </c>
      <c r="CP844" s="30" t="s">
        <v>5</v>
      </c>
      <c r="CQ844" s="8">
        <f t="shared" si="144"/>
        <v>10426.826202805289</v>
      </c>
      <c r="CR844" s="8">
        <f t="shared" si="145"/>
        <v>22</v>
      </c>
      <c r="CS844" s="8">
        <f t="shared" si="146"/>
        <v>2.5</v>
      </c>
      <c r="CT844" s="8">
        <f t="shared" si="147"/>
        <v>30</v>
      </c>
      <c r="CU844" s="8">
        <f t="shared" si="148"/>
        <v>200</v>
      </c>
      <c r="CV844" s="10">
        <f t="shared" si="149"/>
        <v>54700.25</v>
      </c>
      <c r="CW844" s="10">
        <f t="shared" si="152"/>
        <v>54.700249999999997</v>
      </c>
      <c r="CX844" s="8" t="str">
        <f t="shared" si="150"/>
        <v>No</v>
      </c>
      <c r="CY844" s="30" t="s">
        <v>11</v>
      </c>
      <c r="CZ844" s="30" t="s">
        <v>11</v>
      </c>
      <c r="DA844" s="31" t="s">
        <v>11</v>
      </c>
      <c r="DB844" s="31" t="s">
        <v>11</v>
      </c>
      <c r="DC844" s="8" t="str">
        <f t="shared" si="151"/>
        <v>No</v>
      </c>
      <c r="DD844" s="8" t="s">
        <v>11</v>
      </c>
      <c r="DE844" s="30" t="s">
        <v>11</v>
      </c>
      <c r="DF844" s="10">
        <f t="shared" si="153"/>
        <v>62.909939999999992</v>
      </c>
      <c r="DG844" s="9">
        <f>IF(S844&lt;Monitors!$H$4,(S844*Monitors!$I$4)+Monitors!$J$4,IF(S844&lt;Monitors!$H$5,(S844*Monitors!$I$5)+Monitors!$J$5,IF(S844&lt;Monitors!$H$6,(S844*Monitors!$I$6)+Monitors!$J$6,IF(S844&lt;Monitors!$H$7,(Monitors!$I$7*S844)+Monitors!$J$7,IF(S844&lt;Monitors!$H$8,(S844*Monitors!$I$8)+Monitors!$J$8,IF(S844&lt;Monitors!$H$9,(S844*Monitors!$I$9)+Monitors!$J$9,IF(S844&lt;Monitors!$H$10,(S844*Monitors!$I$10)+Monitors!$J$10,IF(S844&lt;Monitors!$H$11,(S844*Monitors!$I$11)+Monitors!$J$11,Monitors!$J$12))))))))</f>
        <v>37.945499999999996</v>
      </c>
      <c r="DH844" s="10">
        <f>$DF844-(Monitors!$B$4*'All Data'!$W844)</f>
        <v>50.196319999999993</v>
      </c>
      <c r="DI844" s="10">
        <f>IF($CX844="Yes",DH844-(Monitors!$E$4*(DG844+(Monitors!$B$4*'All Data'!$W844))),'All Data'!DH844)</f>
        <v>50.196319999999993</v>
      </c>
      <c r="DJ844" s="10">
        <f>IF(DD844="Yes",'All Data'!DI844-(DG844*Monitors!$C$4),'All Data'!DI844)</f>
        <v>50.196319999999993</v>
      </c>
      <c r="DK844" s="10">
        <f>IF($DE844="Yes",DJ844-(DG844*Monitors!$D$4),'All Data'!DJ844)</f>
        <v>50.196319999999993</v>
      </c>
      <c r="DL844" s="10">
        <f>IF($CZ844="Yes",DK844-Monitors!$C$7,'All Data'!DK844)</f>
        <v>50.196319999999993</v>
      </c>
      <c r="DM844" s="10">
        <f>IF($DA844="Yes",DL844-Monitors!$D$7,'All Data'!DL844)</f>
        <v>50.196319999999993</v>
      </c>
      <c r="DN844" s="10">
        <f>IF(DB844="Yes",DM844-((DG844+(W844*Monitors!$B$4))*Monitors!$F$4),'All Data'!DM844)</f>
        <v>50.196319999999993</v>
      </c>
      <c r="DO844" s="8" t="str">
        <f t="shared" si="154"/>
        <v>No</v>
      </c>
      <c r="DP844" s="10">
        <v>2.1880100000000002</v>
      </c>
      <c r="DQ844" s="10">
        <v>17.791989999999998</v>
      </c>
      <c r="DR844" s="10">
        <v>17.791989999999998</v>
      </c>
      <c r="DS844" s="9">
        <v>18.934925719452938</v>
      </c>
      <c r="DT844" s="9" t="s">
        <v>23</v>
      </c>
      <c r="DU844" s="14">
        <v>0</v>
      </c>
    </row>
    <row r="845" spans="1:125" ht="18" customHeight="1">
      <c r="A845" s="29">
        <v>844</v>
      </c>
      <c r="B845" s="29">
        <v>21</v>
      </c>
      <c r="C845" s="29">
        <v>129</v>
      </c>
      <c r="D845" s="21">
        <v>41310</v>
      </c>
      <c r="E845" s="21">
        <v>42037</v>
      </c>
      <c r="F845" s="21">
        <v>42044</v>
      </c>
      <c r="G845" s="20" t="s">
        <v>233</v>
      </c>
      <c r="H845" s="20" t="s">
        <v>26</v>
      </c>
      <c r="I845" s="22">
        <v>6</v>
      </c>
      <c r="J845" s="20" t="s">
        <v>5</v>
      </c>
      <c r="K845" s="20" t="s">
        <v>26</v>
      </c>
      <c r="L845" s="20" t="s">
        <v>27</v>
      </c>
      <c r="M845" s="23" t="s">
        <v>27</v>
      </c>
      <c r="N845" s="23" t="s">
        <v>7</v>
      </c>
      <c r="O845" s="23" t="s">
        <v>26</v>
      </c>
      <c r="P845" s="24">
        <v>10.6</v>
      </c>
      <c r="Q845" s="24">
        <v>18.8</v>
      </c>
      <c r="R845" s="24">
        <v>21.5</v>
      </c>
      <c r="S845" s="24">
        <v>198.91</v>
      </c>
      <c r="T845" s="24">
        <v>1.78</v>
      </c>
      <c r="U845" s="24">
        <v>1080</v>
      </c>
      <c r="V845" s="24">
        <v>1920</v>
      </c>
      <c r="W845" s="24">
        <v>2.0739999999999998</v>
      </c>
      <c r="X845" s="23" t="s">
        <v>47</v>
      </c>
      <c r="Y845" s="23" t="s">
        <v>47</v>
      </c>
      <c r="Z845" s="24">
        <v>10405</v>
      </c>
      <c r="AA845" s="24">
        <v>60</v>
      </c>
      <c r="AB845" s="24">
        <v>160</v>
      </c>
      <c r="AC845" s="24">
        <v>160</v>
      </c>
      <c r="AD845" s="23" t="s">
        <v>300</v>
      </c>
      <c r="AE845" s="23" t="s">
        <v>23</v>
      </c>
      <c r="AF845" s="23" t="s">
        <v>11</v>
      </c>
      <c r="AG845" s="23"/>
      <c r="AH845" s="23"/>
      <c r="AI845" s="23" t="s">
        <v>12</v>
      </c>
      <c r="AJ845" s="23" t="s">
        <v>23</v>
      </c>
      <c r="AK845" s="23" t="s">
        <v>23</v>
      </c>
      <c r="AL845" s="23" t="s">
        <v>25</v>
      </c>
      <c r="AM845" s="23" t="s">
        <v>26</v>
      </c>
      <c r="AN845" s="23" t="s">
        <v>14</v>
      </c>
      <c r="AO845" s="23" t="s">
        <v>26</v>
      </c>
      <c r="AP845" s="23" t="s">
        <v>14</v>
      </c>
      <c r="AQ845" s="23" t="s">
        <v>26</v>
      </c>
      <c r="AR845" s="23"/>
      <c r="AS845" s="23" t="s">
        <v>25</v>
      </c>
      <c r="AT845" s="23" t="s">
        <v>26</v>
      </c>
      <c r="AU845" s="23" t="s">
        <v>14</v>
      </c>
      <c r="AV845" s="25" t="s">
        <v>26</v>
      </c>
      <c r="AW845" s="25" t="s">
        <v>26</v>
      </c>
      <c r="AX845" s="26">
        <v>21.5</v>
      </c>
      <c r="AY845" s="26">
        <v>198.91</v>
      </c>
      <c r="AZ845" s="25" t="s">
        <v>14</v>
      </c>
      <c r="BA845" s="25" t="s">
        <v>14</v>
      </c>
      <c r="BB845" s="23" t="s">
        <v>26</v>
      </c>
      <c r="BC845" s="23" t="s">
        <v>15</v>
      </c>
      <c r="BD845" s="23" t="s">
        <v>26</v>
      </c>
      <c r="BE845" s="23" t="s">
        <v>11</v>
      </c>
      <c r="BF845" s="23" t="s">
        <v>55</v>
      </c>
      <c r="BG845" s="23" t="s">
        <v>11</v>
      </c>
      <c r="BH845" s="23" t="s">
        <v>17</v>
      </c>
      <c r="BI845" s="23" t="s">
        <v>26</v>
      </c>
      <c r="BJ845" s="23"/>
      <c r="BK845" s="23" t="s">
        <v>11</v>
      </c>
      <c r="BL845" s="23" t="s">
        <v>11</v>
      </c>
      <c r="BM845" s="23" t="s">
        <v>11</v>
      </c>
      <c r="BN845" s="23"/>
      <c r="BO845" s="24">
        <v>0</v>
      </c>
      <c r="BP845" s="24">
        <v>275</v>
      </c>
      <c r="BQ845" s="24">
        <v>275</v>
      </c>
      <c r="BR845" s="24">
        <v>236</v>
      </c>
      <c r="BS845" s="24">
        <v>200</v>
      </c>
      <c r="BT845" s="23"/>
      <c r="BU845" s="23"/>
      <c r="BV845" s="24">
        <v>19.98</v>
      </c>
      <c r="BW845" s="24">
        <v>0.28999999999999998</v>
      </c>
      <c r="BX845" s="23"/>
      <c r="BY845" s="24">
        <v>0.25</v>
      </c>
      <c r="BZ845" s="27">
        <v>0.28999999999999998</v>
      </c>
      <c r="CA845" s="27">
        <v>0.25</v>
      </c>
      <c r="CB845" s="25"/>
      <c r="CC845" s="25"/>
      <c r="CD845" s="28">
        <v>19.97</v>
      </c>
      <c r="CE845" s="28">
        <v>0.32</v>
      </c>
      <c r="CF845" s="25"/>
      <c r="CG845" s="28">
        <v>0.26</v>
      </c>
      <c r="CH845" s="28">
        <v>21.12</v>
      </c>
      <c r="CI845" s="28">
        <v>0.5</v>
      </c>
      <c r="CJ845" s="28">
        <v>0.5</v>
      </c>
      <c r="CK845" s="28">
        <v>0</v>
      </c>
      <c r="CL845" s="28">
        <v>0</v>
      </c>
      <c r="CM845" s="28">
        <v>0.4</v>
      </c>
      <c r="CN845" s="25"/>
      <c r="CO845" s="28">
        <v>0</v>
      </c>
      <c r="CP845" s="30" t="s">
        <v>5</v>
      </c>
      <c r="CQ845" s="8">
        <f t="shared" si="144"/>
        <v>10426.826202805289</v>
      </c>
      <c r="CR845" s="8">
        <f t="shared" si="145"/>
        <v>22</v>
      </c>
      <c r="CS845" s="8">
        <f t="shared" si="146"/>
        <v>2.5</v>
      </c>
      <c r="CT845" s="8">
        <f t="shared" si="147"/>
        <v>30</v>
      </c>
      <c r="CU845" s="8">
        <f t="shared" si="148"/>
        <v>200</v>
      </c>
      <c r="CV845" s="10">
        <f t="shared" si="149"/>
        <v>54700.25</v>
      </c>
      <c r="CW845" s="10">
        <f t="shared" si="152"/>
        <v>54.700249999999997</v>
      </c>
      <c r="CX845" s="8" t="str">
        <f t="shared" si="150"/>
        <v>No</v>
      </c>
      <c r="CY845" s="30" t="s">
        <v>11</v>
      </c>
      <c r="CZ845" s="30" t="s">
        <v>11</v>
      </c>
      <c r="DA845" s="31" t="s">
        <v>11</v>
      </c>
      <c r="DB845" s="31" t="s">
        <v>11</v>
      </c>
      <c r="DC845" s="8" t="str">
        <f t="shared" si="151"/>
        <v>No</v>
      </c>
      <c r="DD845" s="8" t="s">
        <v>11</v>
      </c>
      <c r="DE845" s="30" t="s">
        <v>11</v>
      </c>
      <c r="DF845" s="10">
        <f t="shared" si="153"/>
        <v>62.909939999999992</v>
      </c>
      <c r="DG845" s="9">
        <f>IF(S845&lt;Monitors!$H$4,(S845*Monitors!$I$4)+Monitors!$J$4,IF(S845&lt;Monitors!$H$5,(S845*Monitors!$I$5)+Monitors!$J$5,IF(S845&lt;Monitors!$H$6,(S845*Monitors!$I$6)+Monitors!$J$6,IF(S845&lt;Monitors!$H$7,(Monitors!$I$7*S845)+Monitors!$J$7,IF(S845&lt;Monitors!$H$8,(S845*Monitors!$I$8)+Monitors!$J$8,IF(S845&lt;Monitors!$H$9,(S845*Monitors!$I$9)+Monitors!$J$9,IF(S845&lt;Monitors!$H$10,(S845*Monitors!$I$10)+Monitors!$J$10,IF(S845&lt;Monitors!$H$11,(S845*Monitors!$I$11)+Monitors!$J$11,Monitors!$J$12))))))))</f>
        <v>37.945499999999996</v>
      </c>
      <c r="DH845" s="10">
        <f>$DF845-(Monitors!$B$4*'All Data'!$W845)</f>
        <v>50.196319999999993</v>
      </c>
      <c r="DI845" s="10">
        <f>IF($CX845="Yes",DH845-(Monitors!$E$4*(DG845+(Monitors!$B$4*'All Data'!$W845))),'All Data'!DH845)</f>
        <v>50.196319999999993</v>
      </c>
      <c r="DJ845" s="10">
        <f>IF(DD845="Yes",'All Data'!DI845-(DG845*Monitors!$C$4),'All Data'!DI845)</f>
        <v>50.196319999999993</v>
      </c>
      <c r="DK845" s="10">
        <f>IF($DE845="Yes",DJ845-(DG845*Monitors!$D$4),'All Data'!DJ845)</f>
        <v>50.196319999999993</v>
      </c>
      <c r="DL845" s="10">
        <f>IF($CZ845="Yes",DK845-Monitors!$C$7,'All Data'!DK845)</f>
        <v>50.196319999999993</v>
      </c>
      <c r="DM845" s="10">
        <f>IF($DA845="Yes",DL845-Monitors!$D$7,'All Data'!DL845)</f>
        <v>50.196319999999993</v>
      </c>
      <c r="DN845" s="10">
        <f>IF(DB845="Yes",DM845-((DG845+(W845*Monitors!$B$4))*Monitors!$F$4),'All Data'!DM845)</f>
        <v>50.196319999999993</v>
      </c>
      <c r="DO845" s="8" t="str">
        <f t="shared" si="154"/>
        <v>No</v>
      </c>
      <c r="DP845" s="10">
        <v>2.1880100000000002</v>
      </c>
      <c r="DQ845" s="10">
        <v>17.791989999999998</v>
      </c>
      <c r="DR845" s="10">
        <v>17.791989999999998</v>
      </c>
      <c r="DS845" s="9">
        <v>18.934925719452938</v>
      </c>
      <c r="DT845" s="9" t="s">
        <v>23</v>
      </c>
      <c r="DU845" s="14">
        <v>0</v>
      </c>
    </row>
    <row r="846" spans="1:125" ht="18" customHeight="1">
      <c r="A846" s="29">
        <v>845</v>
      </c>
      <c r="B846" s="29">
        <v>5</v>
      </c>
      <c r="C846" s="29">
        <v>678</v>
      </c>
      <c r="D846" s="21">
        <v>41621</v>
      </c>
      <c r="E846" s="21">
        <v>41591</v>
      </c>
      <c r="F846" s="21">
        <v>41659</v>
      </c>
      <c r="G846" s="20" t="s">
        <v>4</v>
      </c>
      <c r="H846" s="20"/>
      <c r="I846" s="22">
        <v>6</v>
      </c>
      <c r="J846" s="20" t="s">
        <v>5</v>
      </c>
      <c r="K846" s="20"/>
      <c r="L846" s="20" t="s">
        <v>6</v>
      </c>
      <c r="M846" s="23"/>
      <c r="N846" s="23" t="s">
        <v>7</v>
      </c>
      <c r="O846" s="23"/>
      <c r="P846" s="24">
        <v>11.3</v>
      </c>
      <c r="Q846" s="24">
        <v>20.100000000000001</v>
      </c>
      <c r="R846" s="24">
        <v>23</v>
      </c>
      <c r="S846" s="24">
        <v>226.05</v>
      </c>
      <c r="T846" s="24">
        <v>1.78</v>
      </c>
      <c r="U846" s="24">
        <v>1080</v>
      </c>
      <c r="V846" s="24">
        <v>1920</v>
      </c>
      <c r="W846" s="24">
        <v>2.0739999999999998</v>
      </c>
      <c r="X846" s="23" t="s">
        <v>47</v>
      </c>
      <c r="Y846" s="23" t="s">
        <v>47</v>
      </c>
      <c r="Z846" s="24">
        <v>9173</v>
      </c>
      <c r="AA846" s="24">
        <v>60</v>
      </c>
      <c r="AB846" s="24">
        <v>170</v>
      </c>
      <c r="AC846" s="24">
        <v>160</v>
      </c>
      <c r="AD846" s="23" t="s">
        <v>85</v>
      </c>
      <c r="AE846" s="23" t="s">
        <v>11</v>
      </c>
      <c r="AF846" s="23" t="s">
        <v>11</v>
      </c>
      <c r="AG846" s="23"/>
      <c r="AH846" s="23"/>
      <c r="AI846" s="23" t="s">
        <v>57</v>
      </c>
      <c r="AJ846" s="23" t="s">
        <v>23</v>
      </c>
      <c r="AK846" s="23" t="s">
        <v>11</v>
      </c>
      <c r="AL846" s="23" t="s">
        <v>114</v>
      </c>
      <c r="AM846" s="23"/>
      <c r="AN846" s="23" t="s">
        <v>14</v>
      </c>
      <c r="AO846" s="23"/>
      <c r="AP846" s="23" t="s">
        <v>14</v>
      </c>
      <c r="AQ846" s="23"/>
      <c r="AR846" s="23"/>
      <c r="AS846" s="23" t="s">
        <v>114</v>
      </c>
      <c r="AT846" s="23"/>
      <c r="AU846" s="23" t="s">
        <v>14</v>
      </c>
      <c r="AV846" s="25"/>
      <c r="AW846" s="25"/>
      <c r="AX846" s="26">
        <v>23</v>
      </c>
      <c r="AY846" s="26">
        <v>226.05</v>
      </c>
      <c r="AZ846" s="25" t="s">
        <v>14</v>
      </c>
      <c r="BA846" s="25" t="s">
        <v>14</v>
      </c>
      <c r="BB846" s="23"/>
      <c r="BC846" s="23" t="s">
        <v>15</v>
      </c>
      <c r="BD846" s="23"/>
      <c r="BE846" s="23" t="s">
        <v>11</v>
      </c>
      <c r="BF846" s="23" t="s">
        <v>130</v>
      </c>
      <c r="BG846" s="23" t="s">
        <v>11</v>
      </c>
      <c r="BH846" s="23" t="s">
        <v>17</v>
      </c>
      <c r="BI846" s="23"/>
      <c r="BJ846" s="23" t="s">
        <v>18</v>
      </c>
      <c r="BK846" s="23" t="s">
        <v>11</v>
      </c>
      <c r="BL846" s="23" t="s">
        <v>11</v>
      </c>
      <c r="BM846" s="23"/>
      <c r="BN846" s="23"/>
      <c r="BO846" s="24">
        <v>27.6</v>
      </c>
      <c r="BP846" s="24">
        <v>275</v>
      </c>
      <c r="BQ846" s="24">
        <v>250</v>
      </c>
      <c r="BR846" s="24">
        <v>214</v>
      </c>
      <c r="BS846" s="24">
        <v>200.1</v>
      </c>
      <c r="BT846" s="23"/>
      <c r="BU846" s="23"/>
      <c r="BV846" s="24">
        <v>19.98</v>
      </c>
      <c r="BW846" s="24">
        <v>0.28999999999999998</v>
      </c>
      <c r="BX846" s="23"/>
      <c r="BY846" s="24">
        <v>0.18</v>
      </c>
      <c r="BZ846" s="27">
        <v>0.28999999999999998</v>
      </c>
      <c r="CA846" s="27">
        <v>0.18</v>
      </c>
      <c r="CB846" s="25"/>
      <c r="CC846" s="25"/>
      <c r="CD846" s="28">
        <v>20.399999999999999</v>
      </c>
      <c r="CE846" s="28">
        <v>0.31</v>
      </c>
      <c r="CF846" s="25"/>
      <c r="CG846" s="28">
        <v>0.18</v>
      </c>
      <c r="CH846" s="28">
        <v>22</v>
      </c>
      <c r="CI846" s="28">
        <v>0.5</v>
      </c>
      <c r="CJ846" s="28">
        <v>0.5</v>
      </c>
      <c r="CK846" s="25"/>
      <c r="CL846" s="25"/>
      <c r="CM846" s="28">
        <v>0.47</v>
      </c>
      <c r="CN846" s="25"/>
      <c r="CO846" s="28">
        <v>0</v>
      </c>
      <c r="CP846" s="30" t="s">
        <v>5</v>
      </c>
      <c r="CQ846" s="8">
        <f t="shared" si="144"/>
        <v>9174.9612917496106</v>
      </c>
      <c r="CR846" s="8">
        <f t="shared" si="145"/>
        <v>24</v>
      </c>
      <c r="CS846" s="8">
        <f t="shared" si="146"/>
        <v>2.5</v>
      </c>
      <c r="CT846" s="8">
        <f t="shared" si="147"/>
        <v>30</v>
      </c>
      <c r="CU846" s="8">
        <f t="shared" si="148"/>
        <v>200</v>
      </c>
      <c r="CV846" s="10">
        <f t="shared" si="149"/>
        <v>62163.75</v>
      </c>
      <c r="CW846" s="10">
        <f t="shared" si="152"/>
        <v>62.16375</v>
      </c>
      <c r="CX846" s="8" t="str">
        <f t="shared" si="150"/>
        <v>No</v>
      </c>
      <c r="CY846" s="30" t="s">
        <v>11</v>
      </c>
      <c r="CZ846" s="30" t="s">
        <v>11</v>
      </c>
      <c r="DA846" s="31" t="s">
        <v>11</v>
      </c>
      <c r="DB846" s="31" t="s">
        <v>11</v>
      </c>
      <c r="DC846" s="8" t="str">
        <f t="shared" si="151"/>
        <v>No</v>
      </c>
      <c r="DD846" s="8" t="s">
        <v>11</v>
      </c>
      <c r="DE846" s="30" t="s">
        <v>11</v>
      </c>
      <c r="DF846" s="10">
        <f t="shared" si="153"/>
        <v>62.909939999999992</v>
      </c>
      <c r="DG846" s="9">
        <f>IF(S846&lt;Monitors!$H$4,(S846*Monitors!$I$4)+Monitors!$J$4,IF(S846&lt;Monitors!$H$5,(S846*Monitors!$I$5)+Monitors!$J$5,IF(S846&lt;Monitors!$H$6,(S846*Monitors!$I$6)+Monitors!$J$6,IF(S846&lt;Monitors!$H$7,(Monitors!$I$7*S846)+Monitors!$J$7,IF(S846&lt;Monitors!$H$8,(S846*Monitors!$I$8)+Monitors!$J$8,IF(S846&lt;Monitors!$H$9,(S846*Monitors!$I$9)+Monitors!$J$9,IF(S846&lt;Monitors!$H$10,(S846*Monitors!$I$10)+Monitors!$J$10,IF(S846&lt;Monitors!$H$11,(S846*Monitors!$I$11)+Monitors!$J$11,Monitors!$J$12))))))))</f>
        <v>38.868333333333332</v>
      </c>
      <c r="DH846" s="10">
        <f>$DF846-(Monitors!$B$4*'All Data'!$W846)</f>
        <v>50.196319999999993</v>
      </c>
      <c r="DI846" s="10">
        <f>IF($CX846="Yes",DH846-(Monitors!$E$4*(DG846+(Monitors!$B$4*'All Data'!$W846))),'All Data'!DH846)</f>
        <v>50.196319999999993</v>
      </c>
      <c r="DJ846" s="10">
        <f>IF(DD846="Yes",'All Data'!DI846-(DG846*Monitors!$C$4),'All Data'!DI846)</f>
        <v>50.196319999999993</v>
      </c>
      <c r="DK846" s="10">
        <f>IF($DE846="Yes",DJ846-(DG846*Monitors!$D$4),'All Data'!DJ846)</f>
        <v>50.196319999999993</v>
      </c>
      <c r="DL846" s="10">
        <f>IF($CZ846="Yes",DK846-Monitors!$C$7,'All Data'!DK846)</f>
        <v>50.196319999999993</v>
      </c>
      <c r="DM846" s="10">
        <f>IF($DA846="Yes",DL846-Monitors!$D$7,'All Data'!DL846)</f>
        <v>50.196319999999993</v>
      </c>
      <c r="DN846" s="10">
        <f>IF(DB846="Yes",DM846-((DG846+(W846*Monitors!$B$4))*Monitors!$F$4),'All Data'!DM846)</f>
        <v>50.196319999999993</v>
      </c>
      <c r="DO846" s="8" t="str">
        <f t="shared" si="154"/>
        <v>No</v>
      </c>
      <c r="DP846" s="10">
        <v>2.4865500000000003</v>
      </c>
      <c r="DQ846" s="10">
        <v>17.493449999999999</v>
      </c>
      <c r="DR846" s="10">
        <v>17.493449999999999</v>
      </c>
      <c r="DS846" s="9">
        <v>21.481716282377281</v>
      </c>
      <c r="DT846" s="9" t="s">
        <v>23</v>
      </c>
      <c r="DU846" s="14">
        <v>0</v>
      </c>
    </row>
    <row r="847" spans="1:125" ht="18" customHeight="1">
      <c r="A847" s="29">
        <v>846</v>
      </c>
      <c r="B847" s="29">
        <v>5</v>
      </c>
      <c r="C847" s="29">
        <v>924</v>
      </c>
      <c r="D847" s="21">
        <v>41621</v>
      </c>
      <c r="E847" s="21">
        <v>41591</v>
      </c>
      <c r="F847" s="21">
        <v>41659</v>
      </c>
      <c r="G847" s="20" t="s">
        <v>4</v>
      </c>
      <c r="H847" s="20"/>
      <c r="I847" s="22">
        <v>6</v>
      </c>
      <c r="J847" s="20" t="s">
        <v>5</v>
      </c>
      <c r="K847" s="20"/>
      <c r="L847" s="20" t="s">
        <v>6</v>
      </c>
      <c r="M847" s="23"/>
      <c r="N847" s="23" t="s">
        <v>7</v>
      </c>
      <c r="O847" s="23"/>
      <c r="P847" s="24">
        <v>11.3</v>
      </c>
      <c r="Q847" s="24">
        <v>20.100000000000001</v>
      </c>
      <c r="R847" s="24">
        <v>23</v>
      </c>
      <c r="S847" s="24">
        <v>226.05</v>
      </c>
      <c r="T847" s="24">
        <v>1.78</v>
      </c>
      <c r="U847" s="24">
        <v>1080</v>
      </c>
      <c r="V847" s="24">
        <v>1920</v>
      </c>
      <c r="W847" s="24">
        <v>2.0739999999999998</v>
      </c>
      <c r="X847" s="23" t="s">
        <v>47</v>
      </c>
      <c r="Y847" s="23" t="s">
        <v>47</v>
      </c>
      <c r="Z847" s="24">
        <v>9173</v>
      </c>
      <c r="AA847" s="24">
        <v>60</v>
      </c>
      <c r="AB847" s="24">
        <v>170</v>
      </c>
      <c r="AC847" s="24">
        <v>160</v>
      </c>
      <c r="AD847" s="23" t="s">
        <v>85</v>
      </c>
      <c r="AE847" s="23" t="s">
        <v>11</v>
      </c>
      <c r="AF847" s="23" t="s">
        <v>11</v>
      </c>
      <c r="AG847" s="23"/>
      <c r="AH847" s="23"/>
      <c r="AI847" s="23" t="s">
        <v>57</v>
      </c>
      <c r="AJ847" s="23" t="s">
        <v>23</v>
      </c>
      <c r="AK847" s="23" t="s">
        <v>11</v>
      </c>
      <c r="AL847" s="23" t="s">
        <v>114</v>
      </c>
      <c r="AM847" s="23"/>
      <c r="AN847" s="23" t="s">
        <v>14</v>
      </c>
      <c r="AO847" s="23"/>
      <c r="AP847" s="23" t="s">
        <v>14</v>
      </c>
      <c r="AQ847" s="23"/>
      <c r="AR847" s="23"/>
      <c r="AS847" s="23" t="s">
        <v>114</v>
      </c>
      <c r="AT847" s="23"/>
      <c r="AU847" s="23" t="s">
        <v>14</v>
      </c>
      <c r="AV847" s="25"/>
      <c r="AW847" s="25"/>
      <c r="AX847" s="26">
        <v>23</v>
      </c>
      <c r="AY847" s="26">
        <v>226.05</v>
      </c>
      <c r="AZ847" s="25" t="s">
        <v>14</v>
      </c>
      <c r="BA847" s="25" t="s">
        <v>14</v>
      </c>
      <c r="BB847" s="23"/>
      <c r="BC847" s="23" t="s">
        <v>15</v>
      </c>
      <c r="BD847" s="23"/>
      <c r="BE847" s="23" t="s">
        <v>11</v>
      </c>
      <c r="BF847" s="23" t="s">
        <v>130</v>
      </c>
      <c r="BG847" s="23" t="s">
        <v>11</v>
      </c>
      <c r="BH847" s="23" t="s">
        <v>17</v>
      </c>
      <c r="BI847" s="23"/>
      <c r="BJ847" s="23" t="s">
        <v>18</v>
      </c>
      <c r="BK847" s="23" t="s">
        <v>11</v>
      </c>
      <c r="BL847" s="23" t="s">
        <v>11</v>
      </c>
      <c r="BM847" s="23"/>
      <c r="BN847" s="23"/>
      <c r="BO847" s="24">
        <v>27.6</v>
      </c>
      <c r="BP847" s="24">
        <v>275</v>
      </c>
      <c r="BQ847" s="24">
        <v>250</v>
      </c>
      <c r="BR847" s="24">
        <v>214</v>
      </c>
      <c r="BS847" s="24">
        <v>200.1</v>
      </c>
      <c r="BT847" s="23"/>
      <c r="BU847" s="23"/>
      <c r="BV847" s="24">
        <v>19.98</v>
      </c>
      <c r="BW847" s="24">
        <v>0.28999999999999998</v>
      </c>
      <c r="BX847" s="23"/>
      <c r="BY847" s="24">
        <v>0.18</v>
      </c>
      <c r="BZ847" s="27">
        <v>0.28999999999999998</v>
      </c>
      <c r="CA847" s="27">
        <v>0.18</v>
      </c>
      <c r="CB847" s="25"/>
      <c r="CC847" s="25"/>
      <c r="CD847" s="28">
        <v>20.399999999999999</v>
      </c>
      <c r="CE847" s="28">
        <v>0.31</v>
      </c>
      <c r="CF847" s="25"/>
      <c r="CG847" s="28">
        <v>0.18</v>
      </c>
      <c r="CH847" s="28">
        <v>22</v>
      </c>
      <c r="CI847" s="28">
        <v>0.5</v>
      </c>
      <c r="CJ847" s="28">
        <v>0.5</v>
      </c>
      <c r="CK847" s="25"/>
      <c r="CL847" s="25"/>
      <c r="CM847" s="28">
        <v>0.47</v>
      </c>
      <c r="CN847" s="25"/>
      <c r="CO847" s="28">
        <v>0</v>
      </c>
      <c r="CP847" s="30" t="s">
        <v>5</v>
      </c>
      <c r="CQ847" s="8">
        <f t="shared" si="144"/>
        <v>9174.9612917496106</v>
      </c>
      <c r="CR847" s="8">
        <f t="shared" si="145"/>
        <v>24</v>
      </c>
      <c r="CS847" s="8">
        <f t="shared" si="146"/>
        <v>2.5</v>
      </c>
      <c r="CT847" s="8">
        <f t="shared" si="147"/>
        <v>30</v>
      </c>
      <c r="CU847" s="8">
        <f t="shared" si="148"/>
        <v>200</v>
      </c>
      <c r="CV847" s="10">
        <f t="shared" si="149"/>
        <v>62163.75</v>
      </c>
      <c r="CW847" s="10">
        <f t="shared" si="152"/>
        <v>62.16375</v>
      </c>
      <c r="CX847" s="8" t="str">
        <f t="shared" si="150"/>
        <v>No</v>
      </c>
      <c r="CY847" s="30" t="s">
        <v>11</v>
      </c>
      <c r="CZ847" s="30" t="s">
        <v>11</v>
      </c>
      <c r="DA847" s="31" t="s">
        <v>11</v>
      </c>
      <c r="DB847" s="31" t="s">
        <v>11</v>
      </c>
      <c r="DC847" s="8" t="str">
        <f t="shared" si="151"/>
        <v>No</v>
      </c>
      <c r="DD847" s="8" t="s">
        <v>11</v>
      </c>
      <c r="DE847" s="30" t="s">
        <v>11</v>
      </c>
      <c r="DF847" s="10">
        <f t="shared" si="153"/>
        <v>62.909939999999992</v>
      </c>
      <c r="DG847" s="9">
        <f>IF(S847&lt;Monitors!$H$4,(S847*Monitors!$I$4)+Monitors!$J$4,IF(S847&lt;Monitors!$H$5,(S847*Monitors!$I$5)+Monitors!$J$5,IF(S847&lt;Monitors!$H$6,(S847*Monitors!$I$6)+Monitors!$J$6,IF(S847&lt;Monitors!$H$7,(Monitors!$I$7*S847)+Monitors!$J$7,IF(S847&lt;Monitors!$H$8,(S847*Monitors!$I$8)+Monitors!$J$8,IF(S847&lt;Monitors!$H$9,(S847*Monitors!$I$9)+Monitors!$J$9,IF(S847&lt;Monitors!$H$10,(S847*Monitors!$I$10)+Monitors!$J$10,IF(S847&lt;Monitors!$H$11,(S847*Monitors!$I$11)+Monitors!$J$11,Monitors!$J$12))))))))</f>
        <v>38.868333333333332</v>
      </c>
      <c r="DH847" s="10">
        <f>$DF847-(Monitors!$B$4*'All Data'!$W847)</f>
        <v>50.196319999999993</v>
      </c>
      <c r="DI847" s="10">
        <f>IF($CX847="Yes",DH847-(Monitors!$E$4*(DG847+(Monitors!$B$4*'All Data'!$W847))),'All Data'!DH847)</f>
        <v>50.196319999999993</v>
      </c>
      <c r="DJ847" s="10">
        <f>IF(DD847="Yes",'All Data'!DI847-(DG847*Monitors!$C$4),'All Data'!DI847)</f>
        <v>50.196319999999993</v>
      </c>
      <c r="DK847" s="10">
        <f>IF($DE847="Yes",DJ847-(DG847*Monitors!$D$4),'All Data'!DJ847)</f>
        <v>50.196319999999993</v>
      </c>
      <c r="DL847" s="10">
        <f>IF($CZ847="Yes",DK847-Monitors!$C$7,'All Data'!DK847)</f>
        <v>50.196319999999993</v>
      </c>
      <c r="DM847" s="10">
        <f>IF($DA847="Yes",DL847-Monitors!$D$7,'All Data'!DL847)</f>
        <v>50.196319999999993</v>
      </c>
      <c r="DN847" s="10">
        <f>IF(DB847="Yes",DM847-((DG847+(W847*Monitors!$B$4))*Monitors!$F$4),'All Data'!DM847)</f>
        <v>50.196319999999993</v>
      </c>
      <c r="DO847" s="8" t="str">
        <f t="shared" si="154"/>
        <v>No</v>
      </c>
      <c r="DP847" s="10">
        <v>2.4865500000000003</v>
      </c>
      <c r="DQ847" s="10">
        <v>17.493449999999999</v>
      </c>
      <c r="DR847" s="10">
        <v>17.493449999999999</v>
      </c>
      <c r="DS847" s="9">
        <v>21.481716282377281</v>
      </c>
      <c r="DT847" s="9" t="s">
        <v>23</v>
      </c>
      <c r="DU847" s="14">
        <v>0</v>
      </c>
    </row>
    <row r="848" spans="1:125" ht="18" customHeight="1">
      <c r="A848" s="29">
        <v>847</v>
      </c>
      <c r="B848" s="29">
        <v>5</v>
      </c>
      <c r="C848" s="29">
        <v>706</v>
      </c>
      <c r="D848" s="21">
        <v>41621</v>
      </c>
      <c r="E848" s="21">
        <v>41591</v>
      </c>
      <c r="F848" s="21">
        <v>41659</v>
      </c>
      <c r="G848" s="20" t="s">
        <v>4</v>
      </c>
      <c r="H848" s="20"/>
      <c r="I848" s="22">
        <v>6</v>
      </c>
      <c r="J848" s="20" t="s">
        <v>5</v>
      </c>
      <c r="K848" s="20"/>
      <c r="L848" s="20" t="s">
        <v>6</v>
      </c>
      <c r="M848" s="23"/>
      <c r="N848" s="23" t="s">
        <v>7</v>
      </c>
      <c r="O848" s="23"/>
      <c r="P848" s="24">
        <v>11.3</v>
      </c>
      <c r="Q848" s="24">
        <v>20.100000000000001</v>
      </c>
      <c r="R848" s="24">
        <v>23</v>
      </c>
      <c r="S848" s="24">
        <v>226.05</v>
      </c>
      <c r="T848" s="24">
        <v>1.78</v>
      </c>
      <c r="U848" s="24">
        <v>1080</v>
      </c>
      <c r="V848" s="24">
        <v>1920</v>
      </c>
      <c r="W848" s="24">
        <v>2.0739999999999998</v>
      </c>
      <c r="X848" s="23" t="s">
        <v>47</v>
      </c>
      <c r="Y848" s="23" t="s">
        <v>47</v>
      </c>
      <c r="Z848" s="24">
        <v>9173</v>
      </c>
      <c r="AA848" s="24">
        <v>60</v>
      </c>
      <c r="AB848" s="24">
        <v>170</v>
      </c>
      <c r="AC848" s="24">
        <v>160</v>
      </c>
      <c r="AD848" s="23" t="s">
        <v>85</v>
      </c>
      <c r="AE848" s="23" t="s">
        <v>11</v>
      </c>
      <c r="AF848" s="23" t="s">
        <v>11</v>
      </c>
      <c r="AG848" s="23"/>
      <c r="AH848" s="23"/>
      <c r="AI848" s="23" t="s">
        <v>57</v>
      </c>
      <c r="AJ848" s="23" t="s">
        <v>23</v>
      </c>
      <c r="AK848" s="23" t="s">
        <v>11</v>
      </c>
      <c r="AL848" s="23" t="s">
        <v>114</v>
      </c>
      <c r="AM848" s="23"/>
      <c r="AN848" s="23" t="s">
        <v>14</v>
      </c>
      <c r="AO848" s="23"/>
      <c r="AP848" s="23" t="s">
        <v>14</v>
      </c>
      <c r="AQ848" s="23"/>
      <c r="AR848" s="23"/>
      <c r="AS848" s="23" t="s">
        <v>114</v>
      </c>
      <c r="AT848" s="23"/>
      <c r="AU848" s="23" t="s">
        <v>14</v>
      </c>
      <c r="AV848" s="25"/>
      <c r="AW848" s="25"/>
      <c r="AX848" s="26">
        <v>23</v>
      </c>
      <c r="AY848" s="26">
        <v>226.05</v>
      </c>
      <c r="AZ848" s="25" t="s">
        <v>14</v>
      </c>
      <c r="BA848" s="25" t="s">
        <v>14</v>
      </c>
      <c r="BB848" s="23"/>
      <c r="BC848" s="23" t="s">
        <v>15</v>
      </c>
      <c r="BD848" s="23"/>
      <c r="BE848" s="23" t="s">
        <v>11</v>
      </c>
      <c r="BF848" s="23" t="s">
        <v>130</v>
      </c>
      <c r="BG848" s="23" t="s">
        <v>11</v>
      </c>
      <c r="BH848" s="23" t="s">
        <v>17</v>
      </c>
      <c r="BI848" s="23"/>
      <c r="BJ848" s="23" t="s">
        <v>18</v>
      </c>
      <c r="BK848" s="23" t="s">
        <v>11</v>
      </c>
      <c r="BL848" s="23" t="s">
        <v>11</v>
      </c>
      <c r="BM848" s="23"/>
      <c r="BN848" s="23"/>
      <c r="BO848" s="24">
        <v>27.6</v>
      </c>
      <c r="BP848" s="24">
        <v>275</v>
      </c>
      <c r="BQ848" s="24">
        <v>250</v>
      </c>
      <c r="BR848" s="24">
        <v>214</v>
      </c>
      <c r="BS848" s="24">
        <v>200.1</v>
      </c>
      <c r="BT848" s="23"/>
      <c r="BU848" s="23"/>
      <c r="BV848" s="24">
        <v>19.98</v>
      </c>
      <c r="BW848" s="24">
        <v>0.28999999999999998</v>
      </c>
      <c r="BX848" s="23"/>
      <c r="BY848" s="24">
        <v>0.18</v>
      </c>
      <c r="BZ848" s="27">
        <v>0.28999999999999998</v>
      </c>
      <c r="CA848" s="27">
        <v>0.18</v>
      </c>
      <c r="CB848" s="25"/>
      <c r="CC848" s="25"/>
      <c r="CD848" s="28">
        <v>20.399999999999999</v>
      </c>
      <c r="CE848" s="28">
        <v>0.31</v>
      </c>
      <c r="CF848" s="25"/>
      <c r="CG848" s="28">
        <v>0.18</v>
      </c>
      <c r="CH848" s="28">
        <v>22</v>
      </c>
      <c r="CI848" s="28">
        <v>0.5</v>
      </c>
      <c r="CJ848" s="28">
        <v>0.5</v>
      </c>
      <c r="CK848" s="25"/>
      <c r="CL848" s="25"/>
      <c r="CM848" s="28">
        <v>0.47</v>
      </c>
      <c r="CN848" s="25"/>
      <c r="CO848" s="28">
        <v>0</v>
      </c>
      <c r="CP848" s="30" t="s">
        <v>5</v>
      </c>
      <c r="CQ848" s="8">
        <f t="shared" si="144"/>
        <v>9174.9612917496106</v>
      </c>
      <c r="CR848" s="8">
        <f t="shared" si="145"/>
        <v>24</v>
      </c>
      <c r="CS848" s="8">
        <f t="shared" si="146"/>
        <v>2.5</v>
      </c>
      <c r="CT848" s="8">
        <f t="shared" si="147"/>
        <v>30</v>
      </c>
      <c r="CU848" s="8">
        <f t="shared" si="148"/>
        <v>200</v>
      </c>
      <c r="CV848" s="10">
        <f t="shared" si="149"/>
        <v>62163.75</v>
      </c>
      <c r="CW848" s="10">
        <f t="shared" si="152"/>
        <v>62.16375</v>
      </c>
      <c r="CX848" s="8" t="str">
        <f t="shared" si="150"/>
        <v>No</v>
      </c>
      <c r="CY848" s="30" t="s">
        <v>11</v>
      </c>
      <c r="CZ848" s="30" t="s">
        <v>11</v>
      </c>
      <c r="DA848" s="31" t="s">
        <v>11</v>
      </c>
      <c r="DB848" s="31" t="s">
        <v>11</v>
      </c>
      <c r="DC848" s="8" t="str">
        <f t="shared" si="151"/>
        <v>No</v>
      </c>
      <c r="DD848" s="8" t="s">
        <v>11</v>
      </c>
      <c r="DE848" s="30" t="s">
        <v>11</v>
      </c>
      <c r="DF848" s="10">
        <f t="shared" si="153"/>
        <v>62.909939999999992</v>
      </c>
      <c r="DG848" s="9">
        <f>IF(S848&lt;Monitors!$H$4,(S848*Monitors!$I$4)+Monitors!$J$4,IF(S848&lt;Monitors!$H$5,(S848*Monitors!$I$5)+Monitors!$J$5,IF(S848&lt;Monitors!$H$6,(S848*Monitors!$I$6)+Monitors!$J$6,IF(S848&lt;Monitors!$H$7,(Monitors!$I$7*S848)+Monitors!$J$7,IF(S848&lt;Monitors!$H$8,(S848*Monitors!$I$8)+Monitors!$J$8,IF(S848&lt;Monitors!$H$9,(S848*Monitors!$I$9)+Monitors!$J$9,IF(S848&lt;Monitors!$H$10,(S848*Monitors!$I$10)+Monitors!$J$10,IF(S848&lt;Monitors!$H$11,(S848*Monitors!$I$11)+Monitors!$J$11,Monitors!$J$12))))))))</f>
        <v>38.868333333333332</v>
      </c>
      <c r="DH848" s="10">
        <f>$DF848-(Monitors!$B$4*'All Data'!$W848)</f>
        <v>50.196319999999993</v>
      </c>
      <c r="DI848" s="10">
        <f>IF($CX848="Yes",DH848-(Monitors!$E$4*(DG848+(Monitors!$B$4*'All Data'!$W848))),'All Data'!DH848)</f>
        <v>50.196319999999993</v>
      </c>
      <c r="DJ848" s="10">
        <f>IF(DD848="Yes",'All Data'!DI848-(DG848*Monitors!$C$4),'All Data'!DI848)</f>
        <v>50.196319999999993</v>
      </c>
      <c r="DK848" s="10">
        <f>IF($DE848="Yes",DJ848-(DG848*Monitors!$D$4),'All Data'!DJ848)</f>
        <v>50.196319999999993</v>
      </c>
      <c r="DL848" s="10">
        <f>IF($CZ848="Yes",DK848-Monitors!$C$7,'All Data'!DK848)</f>
        <v>50.196319999999993</v>
      </c>
      <c r="DM848" s="10">
        <f>IF($DA848="Yes",DL848-Monitors!$D$7,'All Data'!DL848)</f>
        <v>50.196319999999993</v>
      </c>
      <c r="DN848" s="10">
        <f>IF(DB848="Yes",DM848-((DG848+(W848*Monitors!$B$4))*Monitors!$F$4),'All Data'!DM848)</f>
        <v>50.196319999999993</v>
      </c>
      <c r="DO848" s="8" t="str">
        <f t="shared" si="154"/>
        <v>No</v>
      </c>
      <c r="DP848" s="10">
        <v>2.4865500000000003</v>
      </c>
      <c r="DQ848" s="10">
        <v>17.493449999999999</v>
      </c>
      <c r="DR848" s="10">
        <v>17.493449999999999</v>
      </c>
      <c r="DS848" s="9">
        <v>21.481716282377281</v>
      </c>
      <c r="DT848" s="9" t="s">
        <v>23</v>
      </c>
      <c r="DU848" s="14">
        <v>0</v>
      </c>
    </row>
    <row r="849" spans="1:125" ht="18" customHeight="1">
      <c r="A849" s="29">
        <v>848</v>
      </c>
      <c r="B849" s="29">
        <v>5</v>
      </c>
      <c r="C849" s="29">
        <v>1090</v>
      </c>
      <c r="D849" s="21">
        <v>41621</v>
      </c>
      <c r="E849" s="21">
        <v>41591</v>
      </c>
      <c r="F849" s="21">
        <v>41659</v>
      </c>
      <c r="G849" s="20" t="s">
        <v>4</v>
      </c>
      <c r="H849" s="20"/>
      <c r="I849" s="22">
        <v>6</v>
      </c>
      <c r="J849" s="20" t="s">
        <v>5</v>
      </c>
      <c r="K849" s="20"/>
      <c r="L849" s="20" t="s">
        <v>6</v>
      </c>
      <c r="M849" s="23"/>
      <c r="N849" s="23" t="s">
        <v>7</v>
      </c>
      <c r="O849" s="23"/>
      <c r="P849" s="24">
        <v>11.3</v>
      </c>
      <c r="Q849" s="24">
        <v>20.100000000000001</v>
      </c>
      <c r="R849" s="24">
        <v>23</v>
      </c>
      <c r="S849" s="24">
        <v>226.05</v>
      </c>
      <c r="T849" s="24">
        <v>1.78</v>
      </c>
      <c r="U849" s="24">
        <v>1080</v>
      </c>
      <c r="V849" s="24">
        <v>1920</v>
      </c>
      <c r="W849" s="24">
        <v>2.0739999999999998</v>
      </c>
      <c r="X849" s="23" t="s">
        <v>47</v>
      </c>
      <c r="Y849" s="23" t="s">
        <v>47</v>
      </c>
      <c r="Z849" s="24">
        <v>9173</v>
      </c>
      <c r="AA849" s="24">
        <v>60</v>
      </c>
      <c r="AB849" s="24">
        <v>170</v>
      </c>
      <c r="AC849" s="24">
        <v>160</v>
      </c>
      <c r="AD849" s="23" t="s">
        <v>85</v>
      </c>
      <c r="AE849" s="23" t="s">
        <v>11</v>
      </c>
      <c r="AF849" s="23" t="s">
        <v>11</v>
      </c>
      <c r="AG849" s="23"/>
      <c r="AH849" s="23"/>
      <c r="AI849" s="23" t="s">
        <v>57</v>
      </c>
      <c r="AJ849" s="23" t="s">
        <v>23</v>
      </c>
      <c r="AK849" s="23" t="s">
        <v>11</v>
      </c>
      <c r="AL849" s="23" t="s">
        <v>114</v>
      </c>
      <c r="AM849" s="23"/>
      <c r="AN849" s="23" t="s">
        <v>14</v>
      </c>
      <c r="AO849" s="23"/>
      <c r="AP849" s="23" t="s">
        <v>14</v>
      </c>
      <c r="AQ849" s="23"/>
      <c r="AR849" s="23"/>
      <c r="AS849" s="23" t="s">
        <v>114</v>
      </c>
      <c r="AT849" s="23"/>
      <c r="AU849" s="23" t="s">
        <v>14</v>
      </c>
      <c r="AV849" s="25"/>
      <c r="AW849" s="25"/>
      <c r="AX849" s="26">
        <v>23</v>
      </c>
      <c r="AY849" s="26">
        <v>226.05</v>
      </c>
      <c r="AZ849" s="25" t="s">
        <v>14</v>
      </c>
      <c r="BA849" s="25" t="s">
        <v>14</v>
      </c>
      <c r="BB849" s="23"/>
      <c r="BC849" s="23" t="s">
        <v>15</v>
      </c>
      <c r="BD849" s="23"/>
      <c r="BE849" s="23" t="s">
        <v>11</v>
      </c>
      <c r="BF849" s="23" t="s">
        <v>130</v>
      </c>
      <c r="BG849" s="23" t="s">
        <v>11</v>
      </c>
      <c r="BH849" s="23" t="s">
        <v>17</v>
      </c>
      <c r="BI849" s="23"/>
      <c r="BJ849" s="23" t="s">
        <v>18</v>
      </c>
      <c r="BK849" s="23" t="s">
        <v>11</v>
      </c>
      <c r="BL849" s="23" t="s">
        <v>11</v>
      </c>
      <c r="BM849" s="23"/>
      <c r="BN849" s="23"/>
      <c r="BO849" s="24">
        <v>27.6</v>
      </c>
      <c r="BP849" s="24">
        <v>275</v>
      </c>
      <c r="BQ849" s="24">
        <v>250</v>
      </c>
      <c r="BR849" s="24">
        <v>214</v>
      </c>
      <c r="BS849" s="24">
        <v>200.1</v>
      </c>
      <c r="BT849" s="23"/>
      <c r="BU849" s="23"/>
      <c r="BV849" s="24">
        <v>19.98</v>
      </c>
      <c r="BW849" s="24">
        <v>0.28999999999999998</v>
      </c>
      <c r="BX849" s="23"/>
      <c r="BY849" s="24">
        <v>0.18</v>
      </c>
      <c r="BZ849" s="27">
        <v>0.28999999999999998</v>
      </c>
      <c r="CA849" s="27">
        <v>0.18</v>
      </c>
      <c r="CB849" s="25"/>
      <c r="CC849" s="25"/>
      <c r="CD849" s="28">
        <v>20.399999999999999</v>
      </c>
      <c r="CE849" s="28">
        <v>0.31</v>
      </c>
      <c r="CF849" s="25"/>
      <c r="CG849" s="28">
        <v>0.18</v>
      </c>
      <c r="CH849" s="28">
        <v>22</v>
      </c>
      <c r="CI849" s="28">
        <v>0.5</v>
      </c>
      <c r="CJ849" s="28">
        <v>0.5</v>
      </c>
      <c r="CK849" s="25"/>
      <c r="CL849" s="25"/>
      <c r="CM849" s="28">
        <v>0.47</v>
      </c>
      <c r="CN849" s="25"/>
      <c r="CO849" s="28">
        <v>0</v>
      </c>
      <c r="CP849" s="30" t="s">
        <v>5</v>
      </c>
      <c r="CQ849" s="8">
        <f t="shared" si="144"/>
        <v>9174.9612917496106</v>
      </c>
      <c r="CR849" s="8">
        <f t="shared" si="145"/>
        <v>24</v>
      </c>
      <c r="CS849" s="8">
        <f t="shared" si="146"/>
        <v>2.5</v>
      </c>
      <c r="CT849" s="8">
        <f t="shared" si="147"/>
        <v>30</v>
      </c>
      <c r="CU849" s="8">
        <f t="shared" si="148"/>
        <v>200</v>
      </c>
      <c r="CV849" s="10">
        <f t="shared" si="149"/>
        <v>62163.75</v>
      </c>
      <c r="CW849" s="10">
        <f t="shared" si="152"/>
        <v>62.16375</v>
      </c>
      <c r="CX849" s="8" t="str">
        <f t="shared" si="150"/>
        <v>No</v>
      </c>
      <c r="CY849" s="30" t="s">
        <v>11</v>
      </c>
      <c r="CZ849" s="30" t="s">
        <v>11</v>
      </c>
      <c r="DA849" s="31" t="s">
        <v>11</v>
      </c>
      <c r="DB849" s="31" t="s">
        <v>11</v>
      </c>
      <c r="DC849" s="8" t="str">
        <f t="shared" si="151"/>
        <v>No</v>
      </c>
      <c r="DD849" s="8" t="s">
        <v>11</v>
      </c>
      <c r="DE849" s="30" t="s">
        <v>11</v>
      </c>
      <c r="DF849" s="10">
        <f t="shared" si="153"/>
        <v>62.909939999999992</v>
      </c>
      <c r="DG849" s="9">
        <f>IF(S849&lt;Monitors!$H$4,(S849*Monitors!$I$4)+Monitors!$J$4,IF(S849&lt;Monitors!$H$5,(S849*Monitors!$I$5)+Monitors!$J$5,IF(S849&lt;Monitors!$H$6,(S849*Monitors!$I$6)+Monitors!$J$6,IF(S849&lt;Monitors!$H$7,(Monitors!$I$7*S849)+Monitors!$J$7,IF(S849&lt;Monitors!$H$8,(S849*Monitors!$I$8)+Monitors!$J$8,IF(S849&lt;Monitors!$H$9,(S849*Monitors!$I$9)+Monitors!$J$9,IF(S849&lt;Monitors!$H$10,(S849*Monitors!$I$10)+Monitors!$J$10,IF(S849&lt;Monitors!$H$11,(S849*Monitors!$I$11)+Monitors!$J$11,Monitors!$J$12))))))))</f>
        <v>38.868333333333332</v>
      </c>
      <c r="DH849" s="10">
        <f>$DF849-(Monitors!$B$4*'All Data'!$W849)</f>
        <v>50.196319999999993</v>
      </c>
      <c r="DI849" s="10">
        <f>IF($CX849="Yes",DH849-(Monitors!$E$4*(DG849+(Monitors!$B$4*'All Data'!$W849))),'All Data'!DH849)</f>
        <v>50.196319999999993</v>
      </c>
      <c r="DJ849" s="10">
        <f>IF(DD849="Yes",'All Data'!DI849-(DG849*Monitors!$C$4),'All Data'!DI849)</f>
        <v>50.196319999999993</v>
      </c>
      <c r="DK849" s="10">
        <f>IF($DE849="Yes",DJ849-(DG849*Monitors!$D$4),'All Data'!DJ849)</f>
        <v>50.196319999999993</v>
      </c>
      <c r="DL849" s="10">
        <f>IF($CZ849="Yes",DK849-Monitors!$C$7,'All Data'!DK849)</f>
        <v>50.196319999999993</v>
      </c>
      <c r="DM849" s="10">
        <f>IF($DA849="Yes",DL849-Monitors!$D$7,'All Data'!DL849)</f>
        <v>50.196319999999993</v>
      </c>
      <c r="DN849" s="10">
        <f>IF(DB849="Yes",DM849-((DG849+(W849*Monitors!$B$4))*Monitors!$F$4),'All Data'!DM849)</f>
        <v>50.196319999999993</v>
      </c>
      <c r="DO849" s="8" t="str">
        <f t="shared" si="154"/>
        <v>No</v>
      </c>
      <c r="DP849" s="10">
        <v>2.4865500000000003</v>
      </c>
      <c r="DQ849" s="10">
        <v>17.493449999999999</v>
      </c>
      <c r="DR849" s="10">
        <v>17.493449999999999</v>
      </c>
      <c r="DS849" s="9">
        <v>21.481716282377281</v>
      </c>
      <c r="DT849" s="9" t="s">
        <v>23</v>
      </c>
      <c r="DU849" s="14">
        <v>0</v>
      </c>
    </row>
    <row r="850" spans="1:125" ht="18" customHeight="1">
      <c r="A850" s="29">
        <v>849</v>
      </c>
      <c r="B850" s="29">
        <v>5</v>
      </c>
      <c r="C850" s="29">
        <v>706</v>
      </c>
      <c r="D850" s="21">
        <v>41455</v>
      </c>
      <c r="E850" s="21">
        <v>41391</v>
      </c>
      <c r="F850" s="21">
        <v>41435</v>
      </c>
      <c r="G850" s="20"/>
      <c r="H850" s="20"/>
      <c r="I850" s="22">
        <v>6</v>
      </c>
      <c r="J850" s="20" t="s">
        <v>5</v>
      </c>
      <c r="K850" s="20"/>
      <c r="L850" s="20" t="s">
        <v>6</v>
      </c>
      <c r="M850" s="23"/>
      <c r="N850" s="23" t="s">
        <v>7</v>
      </c>
      <c r="O850" s="23"/>
      <c r="P850" s="24">
        <v>11.3</v>
      </c>
      <c r="Q850" s="24">
        <v>20.100000000000001</v>
      </c>
      <c r="R850" s="24">
        <v>23</v>
      </c>
      <c r="S850" s="24">
        <v>226.05</v>
      </c>
      <c r="T850" s="24">
        <v>1.78</v>
      </c>
      <c r="U850" s="24">
        <v>1080</v>
      </c>
      <c r="V850" s="24">
        <v>1920</v>
      </c>
      <c r="W850" s="24">
        <v>2.0739999999999998</v>
      </c>
      <c r="X850" s="23" t="s">
        <v>47</v>
      </c>
      <c r="Y850" s="23" t="s">
        <v>47</v>
      </c>
      <c r="Z850" s="24">
        <v>9173</v>
      </c>
      <c r="AA850" s="24">
        <v>60</v>
      </c>
      <c r="AB850" s="24">
        <v>170</v>
      </c>
      <c r="AC850" s="24">
        <v>160</v>
      </c>
      <c r="AD850" s="23" t="s">
        <v>85</v>
      </c>
      <c r="AE850" s="23" t="s">
        <v>11</v>
      </c>
      <c r="AF850" s="23" t="s">
        <v>11</v>
      </c>
      <c r="AG850" s="23"/>
      <c r="AH850" s="23"/>
      <c r="AI850" s="23" t="s">
        <v>57</v>
      </c>
      <c r="AJ850" s="23" t="s">
        <v>23</v>
      </c>
      <c r="AK850" s="23" t="s">
        <v>11</v>
      </c>
      <c r="AL850" s="23" t="s">
        <v>114</v>
      </c>
      <c r="AM850" s="23"/>
      <c r="AN850" s="23" t="s">
        <v>14</v>
      </c>
      <c r="AO850" s="23"/>
      <c r="AP850" s="23" t="s">
        <v>14</v>
      </c>
      <c r="AQ850" s="23"/>
      <c r="AR850" s="23"/>
      <c r="AS850" s="23" t="s">
        <v>114</v>
      </c>
      <c r="AT850" s="23"/>
      <c r="AU850" s="23" t="s">
        <v>14</v>
      </c>
      <c r="AV850" s="25"/>
      <c r="AW850" s="25"/>
      <c r="AX850" s="26">
        <v>23</v>
      </c>
      <c r="AY850" s="26">
        <v>226.05</v>
      </c>
      <c r="AZ850" s="25" t="s">
        <v>14</v>
      </c>
      <c r="BA850" s="25" t="s">
        <v>14</v>
      </c>
      <c r="BB850" s="23"/>
      <c r="BC850" s="23" t="s">
        <v>15</v>
      </c>
      <c r="BD850" s="23"/>
      <c r="BE850" s="23" t="s">
        <v>11</v>
      </c>
      <c r="BF850" s="23" t="s">
        <v>130</v>
      </c>
      <c r="BG850" s="23" t="s">
        <v>11</v>
      </c>
      <c r="BH850" s="23" t="s">
        <v>17</v>
      </c>
      <c r="BI850" s="23"/>
      <c r="BJ850" s="23" t="s">
        <v>18</v>
      </c>
      <c r="BK850" s="23" t="s">
        <v>11</v>
      </c>
      <c r="BL850" s="23" t="s">
        <v>11</v>
      </c>
      <c r="BM850" s="23"/>
      <c r="BN850" s="23"/>
      <c r="BO850" s="24">
        <v>35.200000000000003</v>
      </c>
      <c r="BP850" s="24">
        <v>272.5</v>
      </c>
      <c r="BQ850" s="24">
        <v>250</v>
      </c>
      <c r="BR850" s="24">
        <v>272.5</v>
      </c>
      <c r="BS850" s="24">
        <v>200.1</v>
      </c>
      <c r="BT850" s="23"/>
      <c r="BU850" s="23"/>
      <c r="BV850" s="24">
        <v>19.989999999999998</v>
      </c>
      <c r="BW850" s="24">
        <v>0.24</v>
      </c>
      <c r="BX850" s="23"/>
      <c r="BY850" s="24">
        <v>0.2</v>
      </c>
      <c r="BZ850" s="27">
        <v>0.24</v>
      </c>
      <c r="CA850" s="27">
        <v>0.2</v>
      </c>
      <c r="CB850" s="25"/>
      <c r="CC850" s="25"/>
      <c r="CD850" s="28">
        <v>20.16</v>
      </c>
      <c r="CE850" s="28">
        <v>0.26</v>
      </c>
      <c r="CF850" s="25"/>
      <c r="CG850" s="28">
        <v>0.23</v>
      </c>
      <c r="CH850" s="28">
        <v>22.01</v>
      </c>
      <c r="CI850" s="28">
        <v>0.5</v>
      </c>
      <c r="CJ850" s="28">
        <v>0.5</v>
      </c>
      <c r="CK850" s="25"/>
      <c r="CL850" s="25"/>
      <c r="CM850" s="28">
        <v>0.45</v>
      </c>
      <c r="CN850" s="25"/>
      <c r="CO850" s="28">
        <v>0</v>
      </c>
      <c r="CP850" s="30" t="s">
        <v>5</v>
      </c>
      <c r="CQ850" s="8">
        <f t="shared" si="144"/>
        <v>9174.9612917496106</v>
      </c>
      <c r="CR850" s="8">
        <f t="shared" si="145"/>
        <v>24</v>
      </c>
      <c r="CS850" s="8">
        <f t="shared" si="146"/>
        <v>2.5</v>
      </c>
      <c r="CT850" s="8">
        <f t="shared" si="147"/>
        <v>30</v>
      </c>
      <c r="CU850" s="8">
        <f t="shared" si="148"/>
        <v>200</v>
      </c>
      <c r="CV850" s="10">
        <f t="shared" si="149"/>
        <v>61598.625</v>
      </c>
      <c r="CW850" s="10">
        <f t="shared" si="152"/>
        <v>61.598624999999998</v>
      </c>
      <c r="CX850" s="8" t="str">
        <f t="shared" si="150"/>
        <v>No</v>
      </c>
      <c r="CY850" s="30" t="s">
        <v>11</v>
      </c>
      <c r="CZ850" s="30" t="s">
        <v>11</v>
      </c>
      <c r="DA850" s="31" t="s">
        <v>11</v>
      </c>
      <c r="DB850" s="31" t="s">
        <v>11</v>
      </c>
      <c r="DC850" s="8" t="str">
        <f t="shared" si="151"/>
        <v>No</v>
      </c>
      <c r="DD850" s="8" t="s">
        <v>11</v>
      </c>
      <c r="DE850" s="30" t="s">
        <v>11</v>
      </c>
      <c r="DF850" s="10">
        <f t="shared" si="153"/>
        <v>62.655899999999995</v>
      </c>
      <c r="DG850" s="9">
        <f>IF(S850&lt;Monitors!$H$4,(S850*Monitors!$I$4)+Monitors!$J$4,IF(S850&lt;Monitors!$H$5,(S850*Monitors!$I$5)+Monitors!$J$5,IF(S850&lt;Monitors!$H$6,(S850*Monitors!$I$6)+Monitors!$J$6,IF(S850&lt;Monitors!$H$7,(Monitors!$I$7*S850)+Monitors!$J$7,IF(S850&lt;Monitors!$H$8,(S850*Monitors!$I$8)+Monitors!$J$8,IF(S850&lt;Monitors!$H$9,(S850*Monitors!$I$9)+Monitors!$J$9,IF(S850&lt;Monitors!$H$10,(S850*Monitors!$I$10)+Monitors!$J$10,IF(S850&lt;Monitors!$H$11,(S850*Monitors!$I$11)+Monitors!$J$11,Monitors!$J$12))))))))</f>
        <v>38.868333333333332</v>
      </c>
      <c r="DH850" s="10">
        <f>$DF850-(Monitors!$B$4*'All Data'!$W850)</f>
        <v>49.942279999999997</v>
      </c>
      <c r="DI850" s="10">
        <f>IF($CX850="Yes",DH850-(Monitors!$E$4*(DG850+(Monitors!$B$4*'All Data'!$W850))),'All Data'!DH850)</f>
        <v>49.942279999999997</v>
      </c>
      <c r="DJ850" s="10">
        <f>IF(DD850="Yes",'All Data'!DI850-(DG850*Monitors!$C$4),'All Data'!DI850)</f>
        <v>49.942279999999997</v>
      </c>
      <c r="DK850" s="10">
        <f>IF($DE850="Yes",DJ850-(DG850*Monitors!$D$4),'All Data'!DJ850)</f>
        <v>49.942279999999997</v>
      </c>
      <c r="DL850" s="10">
        <f>IF($CZ850="Yes",DK850-Monitors!$C$7,'All Data'!DK850)</f>
        <v>49.942279999999997</v>
      </c>
      <c r="DM850" s="10">
        <f>IF($DA850="Yes",DL850-Monitors!$D$7,'All Data'!DL850)</f>
        <v>49.942279999999997</v>
      </c>
      <c r="DN850" s="10">
        <f>IF(DB850="Yes",DM850-((DG850+(W850*Monitors!$B$4))*Monitors!$F$4),'All Data'!DM850)</f>
        <v>49.942279999999997</v>
      </c>
      <c r="DO850" s="8" t="str">
        <f t="shared" si="154"/>
        <v>No</v>
      </c>
      <c r="DP850" s="10">
        <v>2.4639450000000003</v>
      </c>
      <c r="DQ850" s="10">
        <v>17.526054999999999</v>
      </c>
      <c r="DR850" s="10">
        <v>17.526054999999999</v>
      </c>
      <c r="DS850" s="9">
        <v>21.481716282377281</v>
      </c>
      <c r="DT850" s="9" t="s">
        <v>23</v>
      </c>
      <c r="DU850" s="14">
        <v>0</v>
      </c>
    </row>
    <row r="851" spans="1:125" ht="18" customHeight="1">
      <c r="A851" s="29">
        <v>850</v>
      </c>
      <c r="B851" s="29">
        <v>5</v>
      </c>
      <c r="C851" s="29">
        <v>1090</v>
      </c>
      <c r="D851" s="21">
        <v>41455</v>
      </c>
      <c r="E851" s="21">
        <v>41391</v>
      </c>
      <c r="F851" s="21">
        <v>41435</v>
      </c>
      <c r="G851" s="20"/>
      <c r="H851" s="20"/>
      <c r="I851" s="22">
        <v>6</v>
      </c>
      <c r="J851" s="20" t="s">
        <v>5</v>
      </c>
      <c r="K851" s="20"/>
      <c r="L851" s="20" t="s">
        <v>6</v>
      </c>
      <c r="M851" s="23"/>
      <c r="N851" s="23" t="s">
        <v>7</v>
      </c>
      <c r="O851" s="23"/>
      <c r="P851" s="24">
        <v>11.3</v>
      </c>
      <c r="Q851" s="24">
        <v>20.100000000000001</v>
      </c>
      <c r="R851" s="24">
        <v>23</v>
      </c>
      <c r="S851" s="24">
        <v>226.05</v>
      </c>
      <c r="T851" s="24">
        <v>1.78</v>
      </c>
      <c r="U851" s="24">
        <v>1080</v>
      </c>
      <c r="V851" s="24">
        <v>1920</v>
      </c>
      <c r="W851" s="24">
        <v>2.0739999999999998</v>
      </c>
      <c r="X851" s="23" t="s">
        <v>47</v>
      </c>
      <c r="Y851" s="23" t="s">
        <v>47</v>
      </c>
      <c r="Z851" s="24">
        <v>9173</v>
      </c>
      <c r="AA851" s="24">
        <v>60</v>
      </c>
      <c r="AB851" s="24">
        <v>170</v>
      </c>
      <c r="AC851" s="24">
        <v>160</v>
      </c>
      <c r="AD851" s="23" t="s">
        <v>85</v>
      </c>
      <c r="AE851" s="23" t="s">
        <v>11</v>
      </c>
      <c r="AF851" s="23" t="s">
        <v>11</v>
      </c>
      <c r="AG851" s="23"/>
      <c r="AH851" s="23"/>
      <c r="AI851" s="23" t="s">
        <v>57</v>
      </c>
      <c r="AJ851" s="23" t="s">
        <v>23</v>
      </c>
      <c r="AK851" s="23" t="s">
        <v>11</v>
      </c>
      <c r="AL851" s="23" t="s">
        <v>114</v>
      </c>
      <c r="AM851" s="23"/>
      <c r="AN851" s="23" t="s">
        <v>14</v>
      </c>
      <c r="AO851" s="23"/>
      <c r="AP851" s="23" t="s">
        <v>14</v>
      </c>
      <c r="AQ851" s="23"/>
      <c r="AR851" s="23"/>
      <c r="AS851" s="23" t="s">
        <v>114</v>
      </c>
      <c r="AT851" s="23"/>
      <c r="AU851" s="23" t="s">
        <v>14</v>
      </c>
      <c r="AV851" s="25"/>
      <c r="AW851" s="25"/>
      <c r="AX851" s="26">
        <v>23</v>
      </c>
      <c r="AY851" s="26">
        <v>226.05</v>
      </c>
      <c r="AZ851" s="25" t="s">
        <v>14</v>
      </c>
      <c r="BA851" s="25" t="s">
        <v>14</v>
      </c>
      <c r="BB851" s="23"/>
      <c r="BC851" s="23" t="s">
        <v>15</v>
      </c>
      <c r="BD851" s="23"/>
      <c r="BE851" s="23" t="s">
        <v>11</v>
      </c>
      <c r="BF851" s="23" t="s">
        <v>130</v>
      </c>
      <c r="BG851" s="23" t="s">
        <v>11</v>
      </c>
      <c r="BH851" s="23" t="s">
        <v>17</v>
      </c>
      <c r="BI851" s="23"/>
      <c r="BJ851" s="23" t="s">
        <v>18</v>
      </c>
      <c r="BK851" s="23" t="s">
        <v>11</v>
      </c>
      <c r="BL851" s="23" t="s">
        <v>11</v>
      </c>
      <c r="BM851" s="23"/>
      <c r="BN851" s="23"/>
      <c r="BO851" s="24">
        <v>35.200000000000003</v>
      </c>
      <c r="BP851" s="24">
        <v>272.5</v>
      </c>
      <c r="BQ851" s="24">
        <v>250</v>
      </c>
      <c r="BR851" s="24">
        <v>272.5</v>
      </c>
      <c r="BS851" s="24">
        <v>200.1</v>
      </c>
      <c r="BT851" s="23"/>
      <c r="BU851" s="23"/>
      <c r="BV851" s="24">
        <v>19.989999999999998</v>
      </c>
      <c r="BW851" s="24">
        <v>0.24</v>
      </c>
      <c r="BX851" s="23"/>
      <c r="BY851" s="24">
        <v>0.2</v>
      </c>
      <c r="BZ851" s="27">
        <v>0.24</v>
      </c>
      <c r="CA851" s="27">
        <v>0.2</v>
      </c>
      <c r="CB851" s="25"/>
      <c r="CC851" s="25"/>
      <c r="CD851" s="28">
        <v>20.16</v>
      </c>
      <c r="CE851" s="28">
        <v>0.26</v>
      </c>
      <c r="CF851" s="25"/>
      <c r="CG851" s="28">
        <v>0.23</v>
      </c>
      <c r="CH851" s="28">
        <v>22.01</v>
      </c>
      <c r="CI851" s="28">
        <v>0.5</v>
      </c>
      <c r="CJ851" s="28">
        <v>0.5</v>
      </c>
      <c r="CK851" s="25"/>
      <c r="CL851" s="25"/>
      <c r="CM851" s="28">
        <v>0.45</v>
      </c>
      <c r="CN851" s="25"/>
      <c r="CO851" s="28">
        <v>0</v>
      </c>
      <c r="CP851" s="30" t="s">
        <v>5</v>
      </c>
      <c r="CQ851" s="8">
        <f t="shared" si="144"/>
        <v>9174.9612917496106</v>
      </c>
      <c r="CR851" s="8">
        <f t="shared" si="145"/>
        <v>24</v>
      </c>
      <c r="CS851" s="8">
        <f t="shared" si="146"/>
        <v>2.5</v>
      </c>
      <c r="CT851" s="8">
        <f t="shared" si="147"/>
        <v>30</v>
      </c>
      <c r="CU851" s="8">
        <f t="shared" si="148"/>
        <v>200</v>
      </c>
      <c r="CV851" s="10">
        <f t="shared" si="149"/>
        <v>61598.625</v>
      </c>
      <c r="CW851" s="10">
        <f t="shared" si="152"/>
        <v>61.598624999999998</v>
      </c>
      <c r="CX851" s="8" t="str">
        <f t="shared" si="150"/>
        <v>No</v>
      </c>
      <c r="CY851" s="30" t="s">
        <v>11</v>
      </c>
      <c r="CZ851" s="30" t="s">
        <v>11</v>
      </c>
      <c r="DA851" s="31" t="s">
        <v>11</v>
      </c>
      <c r="DB851" s="31" t="s">
        <v>11</v>
      </c>
      <c r="DC851" s="8" t="str">
        <f t="shared" si="151"/>
        <v>No</v>
      </c>
      <c r="DD851" s="8" t="s">
        <v>11</v>
      </c>
      <c r="DE851" s="30" t="s">
        <v>11</v>
      </c>
      <c r="DF851" s="10">
        <f t="shared" si="153"/>
        <v>62.655899999999995</v>
      </c>
      <c r="DG851" s="9">
        <f>IF(S851&lt;Monitors!$H$4,(S851*Monitors!$I$4)+Monitors!$J$4,IF(S851&lt;Monitors!$H$5,(S851*Monitors!$I$5)+Monitors!$J$5,IF(S851&lt;Monitors!$H$6,(S851*Monitors!$I$6)+Monitors!$J$6,IF(S851&lt;Monitors!$H$7,(Monitors!$I$7*S851)+Monitors!$J$7,IF(S851&lt;Monitors!$H$8,(S851*Monitors!$I$8)+Monitors!$J$8,IF(S851&lt;Monitors!$H$9,(S851*Monitors!$I$9)+Monitors!$J$9,IF(S851&lt;Monitors!$H$10,(S851*Monitors!$I$10)+Monitors!$J$10,IF(S851&lt;Monitors!$H$11,(S851*Monitors!$I$11)+Monitors!$J$11,Monitors!$J$12))))))))</f>
        <v>38.868333333333332</v>
      </c>
      <c r="DH851" s="10">
        <f>$DF851-(Monitors!$B$4*'All Data'!$W851)</f>
        <v>49.942279999999997</v>
      </c>
      <c r="DI851" s="10">
        <f>IF($CX851="Yes",DH851-(Monitors!$E$4*(DG851+(Monitors!$B$4*'All Data'!$W851))),'All Data'!DH851)</f>
        <v>49.942279999999997</v>
      </c>
      <c r="DJ851" s="10">
        <f>IF(DD851="Yes",'All Data'!DI851-(DG851*Monitors!$C$4),'All Data'!DI851)</f>
        <v>49.942279999999997</v>
      </c>
      <c r="DK851" s="10">
        <f>IF($DE851="Yes",DJ851-(DG851*Monitors!$D$4),'All Data'!DJ851)</f>
        <v>49.942279999999997</v>
      </c>
      <c r="DL851" s="10">
        <f>IF($CZ851="Yes",DK851-Monitors!$C$7,'All Data'!DK851)</f>
        <v>49.942279999999997</v>
      </c>
      <c r="DM851" s="10">
        <f>IF($DA851="Yes",DL851-Monitors!$D$7,'All Data'!DL851)</f>
        <v>49.942279999999997</v>
      </c>
      <c r="DN851" s="10">
        <f>IF(DB851="Yes",DM851-((DG851+(W851*Monitors!$B$4))*Monitors!$F$4),'All Data'!DM851)</f>
        <v>49.942279999999997</v>
      </c>
      <c r="DO851" s="8" t="str">
        <f t="shared" si="154"/>
        <v>No</v>
      </c>
      <c r="DP851" s="10">
        <v>2.4639450000000003</v>
      </c>
      <c r="DQ851" s="10">
        <v>17.526054999999999</v>
      </c>
      <c r="DR851" s="10">
        <v>17.526054999999999</v>
      </c>
      <c r="DS851" s="9">
        <v>21.481716282377281</v>
      </c>
      <c r="DT851" s="9" t="s">
        <v>23</v>
      </c>
      <c r="DU851" s="14">
        <v>0</v>
      </c>
    </row>
    <row r="852" spans="1:125" ht="18" customHeight="1">
      <c r="A852" s="29">
        <v>851</v>
      </c>
      <c r="B852" s="29">
        <v>38</v>
      </c>
      <c r="C852" s="29">
        <v>1115</v>
      </c>
      <c r="D852" s="21">
        <v>41426</v>
      </c>
      <c r="E852" s="21">
        <v>41417</v>
      </c>
      <c r="F852" s="21">
        <v>41423</v>
      </c>
      <c r="G852" s="20" t="s">
        <v>4</v>
      </c>
      <c r="H852" s="20"/>
      <c r="I852" s="22">
        <v>6</v>
      </c>
      <c r="J852" s="20" t="s">
        <v>5</v>
      </c>
      <c r="K852" s="20"/>
      <c r="L852" s="20" t="s">
        <v>6</v>
      </c>
      <c r="M852" s="23"/>
      <c r="N852" s="23" t="s">
        <v>7</v>
      </c>
      <c r="O852" s="23"/>
      <c r="P852" s="24">
        <v>11.8</v>
      </c>
      <c r="Q852" s="24">
        <v>20.9</v>
      </c>
      <c r="R852" s="24">
        <v>24</v>
      </c>
      <c r="S852" s="24">
        <v>246.2</v>
      </c>
      <c r="T852" s="24">
        <v>1.78</v>
      </c>
      <c r="U852" s="24">
        <v>1080</v>
      </c>
      <c r="V852" s="24">
        <v>1920</v>
      </c>
      <c r="W852" s="24">
        <v>2.0739999999999998</v>
      </c>
      <c r="X852" s="23" t="s">
        <v>47</v>
      </c>
      <c r="Y852" s="23" t="s">
        <v>47</v>
      </c>
      <c r="Z852" s="24">
        <v>8424</v>
      </c>
      <c r="AA852" s="24">
        <v>60</v>
      </c>
      <c r="AB852" s="24">
        <v>170</v>
      </c>
      <c r="AC852" s="24">
        <v>160</v>
      </c>
      <c r="AD852" s="23" t="s">
        <v>10</v>
      </c>
      <c r="AE852" s="23" t="s">
        <v>11</v>
      </c>
      <c r="AF852" s="23" t="s">
        <v>11</v>
      </c>
      <c r="AG852" s="23"/>
      <c r="AH852" s="23"/>
      <c r="AI852" s="23" t="s">
        <v>12</v>
      </c>
      <c r="AJ852" s="23" t="s">
        <v>11</v>
      </c>
      <c r="AK852" s="23" t="s">
        <v>23</v>
      </c>
      <c r="AL852" s="23" t="s">
        <v>78</v>
      </c>
      <c r="AM852" s="23"/>
      <c r="AN852" s="23" t="s">
        <v>14</v>
      </c>
      <c r="AO852" s="23"/>
      <c r="AP852" s="23" t="s">
        <v>14</v>
      </c>
      <c r="AQ852" s="23"/>
      <c r="AR852" s="23"/>
      <c r="AS852" s="23" t="s">
        <v>78</v>
      </c>
      <c r="AT852" s="23"/>
      <c r="AU852" s="23" t="s">
        <v>14</v>
      </c>
      <c r="AV852" s="25"/>
      <c r="AW852" s="25"/>
      <c r="AX852" s="26">
        <v>24</v>
      </c>
      <c r="AY852" s="26">
        <v>246.2</v>
      </c>
      <c r="AZ852" s="25" t="s">
        <v>14</v>
      </c>
      <c r="BA852" s="25" t="s">
        <v>14</v>
      </c>
      <c r="BB852" s="23"/>
      <c r="BC852" s="23" t="s">
        <v>15</v>
      </c>
      <c r="BD852" s="23"/>
      <c r="BE852" s="23" t="s">
        <v>11</v>
      </c>
      <c r="BF852" s="23" t="s">
        <v>77</v>
      </c>
      <c r="BG852" s="23" t="s">
        <v>11</v>
      </c>
      <c r="BH852" s="23" t="s">
        <v>17</v>
      </c>
      <c r="BI852" s="23"/>
      <c r="BJ852" s="23" t="s">
        <v>272</v>
      </c>
      <c r="BK852" s="23" t="s">
        <v>11</v>
      </c>
      <c r="BL852" s="23" t="s">
        <v>11</v>
      </c>
      <c r="BM852" s="23"/>
      <c r="BN852" s="23"/>
      <c r="BO852" s="24">
        <v>8.1999999999999993</v>
      </c>
      <c r="BP852" s="24">
        <v>236.9</v>
      </c>
      <c r="BQ852" s="24">
        <v>200</v>
      </c>
      <c r="BR852" s="24">
        <v>242.4</v>
      </c>
      <c r="BS852" s="24">
        <v>200.6</v>
      </c>
      <c r="BT852" s="23"/>
      <c r="BU852" s="23"/>
      <c r="BV852" s="24">
        <v>20</v>
      </c>
      <c r="BW852" s="24">
        <v>0.23</v>
      </c>
      <c r="BX852" s="23"/>
      <c r="BY852" s="24">
        <v>0.2</v>
      </c>
      <c r="BZ852" s="27">
        <v>0.23</v>
      </c>
      <c r="CA852" s="27">
        <v>0.2</v>
      </c>
      <c r="CB852" s="25"/>
      <c r="CC852" s="25"/>
      <c r="CD852" s="28">
        <v>20.36</v>
      </c>
      <c r="CE852" s="28">
        <v>0.24</v>
      </c>
      <c r="CF852" s="25"/>
      <c r="CG852" s="28">
        <v>0.2</v>
      </c>
      <c r="CH852" s="28">
        <v>23.2</v>
      </c>
      <c r="CI852" s="28">
        <v>0.5</v>
      </c>
      <c r="CJ852" s="28">
        <v>0.5</v>
      </c>
      <c r="CK852" s="25"/>
      <c r="CL852" s="25"/>
      <c r="CM852" s="28">
        <v>0.5</v>
      </c>
      <c r="CN852" s="25"/>
      <c r="CO852" s="28">
        <v>0</v>
      </c>
      <c r="CP852" s="30" t="s">
        <v>5</v>
      </c>
      <c r="CQ852" s="8">
        <f t="shared" si="144"/>
        <v>8424.0454914703496</v>
      </c>
      <c r="CR852" s="8">
        <f t="shared" si="145"/>
        <v>26</v>
      </c>
      <c r="CS852" s="8">
        <f t="shared" si="146"/>
        <v>2.5</v>
      </c>
      <c r="CT852" s="8">
        <f t="shared" si="147"/>
        <v>30</v>
      </c>
      <c r="CU852" s="8">
        <f t="shared" si="148"/>
        <v>200</v>
      </c>
      <c r="CV852" s="10">
        <f t="shared" si="149"/>
        <v>58324.78</v>
      </c>
      <c r="CW852" s="10">
        <f t="shared" si="152"/>
        <v>58.324779999999997</v>
      </c>
      <c r="CX852" s="8" t="str">
        <f t="shared" si="150"/>
        <v>No</v>
      </c>
      <c r="CY852" s="30" t="s">
        <v>11</v>
      </c>
      <c r="CZ852" s="30" t="s">
        <v>11</v>
      </c>
      <c r="DA852" s="31" t="s">
        <v>11</v>
      </c>
      <c r="DB852" s="31" t="s">
        <v>11</v>
      </c>
      <c r="DC852" s="8" t="str">
        <f t="shared" si="151"/>
        <v>No</v>
      </c>
      <c r="DD852" s="8" t="s">
        <v>11</v>
      </c>
      <c r="DE852" s="30" t="s">
        <v>11</v>
      </c>
      <c r="DF852" s="10">
        <f t="shared" si="153"/>
        <v>62.629619999999996</v>
      </c>
      <c r="DG852" s="9">
        <f>IF(S852&lt;Monitors!$H$4,(S852*Monitors!$I$4)+Monitors!$J$4,IF(S852&lt;Monitors!$H$5,(S852*Monitors!$I$5)+Monitors!$J$5,IF(S852&lt;Monitors!$H$6,(S852*Monitors!$I$6)+Monitors!$J$6,IF(S852&lt;Monitors!$H$7,(Monitors!$I$7*S852)+Monitors!$J$7,IF(S852&lt;Monitors!$H$8,(S852*Monitors!$I$8)+Monitors!$J$8,IF(S852&lt;Monitors!$H$9,(S852*Monitors!$I$9)+Monitors!$J$9,IF(S852&lt;Monitors!$H$10,(S852*Monitors!$I$10)+Monitors!$J$10,IF(S852&lt;Monitors!$H$11,(S852*Monitors!$I$11)+Monitors!$J$11,Monitors!$J$12))))))))</f>
        <v>42.24</v>
      </c>
      <c r="DH852" s="10">
        <f>$DF852-(Monitors!$B$4*'All Data'!$W852)</f>
        <v>49.915999999999997</v>
      </c>
      <c r="DI852" s="10">
        <f>IF($CX852="Yes",DH852-(Monitors!$E$4*(DG852+(Monitors!$B$4*'All Data'!$W852))),'All Data'!DH852)</f>
        <v>49.915999999999997</v>
      </c>
      <c r="DJ852" s="10">
        <f>IF(DD852="Yes",'All Data'!DI852-(DG852*Monitors!$C$4),'All Data'!DI852)</f>
        <v>49.915999999999997</v>
      </c>
      <c r="DK852" s="10">
        <f>IF($DE852="Yes",DJ852-(DG852*Monitors!$D$4),'All Data'!DJ852)</f>
        <v>49.915999999999997</v>
      </c>
      <c r="DL852" s="10">
        <f>IF($CZ852="Yes",DK852-Monitors!$C$7,'All Data'!DK852)</f>
        <v>49.915999999999997</v>
      </c>
      <c r="DM852" s="10">
        <f>IF($DA852="Yes",DL852-Monitors!$D$7,'All Data'!DL852)</f>
        <v>49.915999999999997</v>
      </c>
      <c r="DN852" s="10">
        <f>IF(DB852="Yes",DM852-((DG852+(W852*Monitors!$B$4))*Monitors!$F$4),'All Data'!DM852)</f>
        <v>49.915999999999997</v>
      </c>
      <c r="DO852" s="8" t="str">
        <f t="shared" si="154"/>
        <v>No</v>
      </c>
      <c r="DP852" s="10">
        <v>2.3329911999999999</v>
      </c>
      <c r="DQ852" s="10">
        <v>17.667008800000001</v>
      </c>
      <c r="DR852" s="10">
        <v>17.667008800000001</v>
      </c>
      <c r="DS852" s="9">
        <v>23.36341895714941</v>
      </c>
      <c r="DT852" s="9" t="s">
        <v>23</v>
      </c>
      <c r="DU852" s="14">
        <v>0</v>
      </c>
    </row>
    <row r="853" spans="1:125" ht="18" customHeight="1">
      <c r="A853" s="29">
        <v>852</v>
      </c>
      <c r="B853" s="29">
        <v>52</v>
      </c>
      <c r="C853" s="29">
        <v>1315</v>
      </c>
      <c r="D853" s="21">
        <v>40945</v>
      </c>
      <c r="E853" s="21">
        <v>41411</v>
      </c>
      <c r="F853" s="21">
        <v>41438</v>
      </c>
      <c r="G853" s="20" t="s">
        <v>4</v>
      </c>
      <c r="H853" s="20" t="s">
        <v>26</v>
      </c>
      <c r="I853" s="22">
        <v>6</v>
      </c>
      <c r="J853" s="20" t="s">
        <v>5</v>
      </c>
      <c r="K853" s="20" t="s">
        <v>26</v>
      </c>
      <c r="L853" s="20" t="s">
        <v>27</v>
      </c>
      <c r="M853" s="23" t="s">
        <v>27</v>
      </c>
      <c r="N853" s="23" t="s">
        <v>7</v>
      </c>
      <c r="O853" s="23" t="s">
        <v>26</v>
      </c>
      <c r="P853" s="24">
        <v>11.5</v>
      </c>
      <c r="Q853" s="24">
        <v>20.5</v>
      </c>
      <c r="R853" s="24">
        <v>23.6</v>
      </c>
      <c r="S853" s="24">
        <v>235.75</v>
      </c>
      <c r="T853" s="24">
        <v>1.78</v>
      </c>
      <c r="U853" s="24">
        <v>1080</v>
      </c>
      <c r="V853" s="24">
        <v>1920</v>
      </c>
      <c r="W853" s="24">
        <v>2.0739999999999998</v>
      </c>
      <c r="X853" s="23" t="s">
        <v>47</v>
      </c>
      <c r="Y853" s="23" t="s">
        <v>47</v>
      </c>
      <c r="Z853" s="24">
        <v>8796</v>
      </c>
      <c r="AA853" s="24">
        <v>60</v>
      </c>
      <c r="AB853" s="24">
        <v>170</v>
      </c>
      <c r="AC853" s="24">
        <v>160</v>
      </c>
      <c r="AD853" s="23" t="s">
        <v>73</v>
      </c>
      <c r="AE853" s="23" t="s">
        <v>23</v>
      </c>
      <c r="AF853" s="23" t="s">
        <v>11</v>
      </c>
      <c r="AG853" s="23" t="s">
        <v>26</v>
      </c>
      <c r="AH853" s="23" t="s">
        <v>26</v>
      </c>
      <c r="AI853" s="23" t="s">
        <v>12</v>
      </c>
      <c r="AJ853" s="23" t="s">
        <v>23</v>
      </c>
      <c r="AK853" s="23" t="s">
        <v>23</v>
      </c>
      <c r="AL853" s="23" t="s">
        <v>114</v>
      </c>
      <c r="AM853" s="23" t="s">
        <v>26</v>
      </c>
      <c r="AN853" s="23" t="s">
        <v>14</v>
      </c>
      <c r="AO853" s="23" t="s">
        <v>26</v>
      </c>
      <c r="AP853" s="23" t="s">
        <v>36</v>
      </c>
      <c r="AQ853" s="23" t="s">
        <v>26</v>
      </c>
      <c r="AR853" s="23"/>
      <c r="AS853" s="23" t="s">
        <v>114</v>
      </c>
      <c r="AT853" s="23" t="s">
        <v>26</v>
      </c>
      <c r="AU853" s="23" t="s">
        <v>14</v>
      </c>
      <c r="AV853" s="25" t="s">
        <v>26</v>
      </c>
      <c r="AW853" s="25" t="s">
        <v>26</v>
      </c>
      <c r="AX853" s="26">
        <v>23.6</v>
      </c>
      <c r="AY853" s="26">
        <v>235.75</v>
      </c>
      <c r="AZ853" s="25" t="s">
        <v>14</v>
      </c>
      <c r="BA853" s="25" t="s">
        <v>14</v>
      </c>
      <c r="BB853" s="23" t="s">
        <v>26</v>
      </c>
      <c r="BC853" s="23" t="s">
        <v>15</v>
      </c>
      <c r="BD853" s="23" t="s">
        <v>26</v>
      </c>
      <c r="BE853" s="23" t="s">
        <v>11</v>
      </c>
      <c r="BF853" s="23" t="s">
        <v>800</v>
      </c>
      <c r="BG853" s="23" t="s">
        <v>11</v>
      </c>
      <c r="BH853" s="23" t="s">
        <v>17</v>
      </c>
      <c r="BI853" s="23" t="s">
        <v>26</v>
      </c>
      <c r="BJ853" s="23"/>
      <c r="BK853" s="23" t="s">
        <v>11</v>
      </c>
      <c r="BL853" s="23" t="s">
        <v>11</v>
      </c>
      <c r="BM853" s="23" t="s">
        <v>11</v>
      </c>
      <c r="BN853" s="23"/>
      <c r="BO853" s="24">
        <v>15</v>
      </c>
      <c r="BP853" s="24">
        <v>354.2</v>
      </c>
      <c r="BQ853" s="24">
        <v>354.2</v>
      </c>
      <c r="BR853" s="24">
        <v>252</v>
      </c>
      <c r="BS853" s="24">
        <v>200</v>
      </c>
      <c r="BT853" s="23"/>
      <c r="BU853" s="23"/>
      <c r="BV853" s="24">
        <v>20</v>
      </c>
      <c r="BW853" s="24">
        <v>0.28000000000000003</v>
      </c>
      <c r="BX853" s="23"/>
      <c r="BY853" s="24">
        <v>0.2</v>
      </c>
      <c r="BZ853" s="27">
        <v>0.28000000000000003</v>
      </c>
      <c r="CA853" s="27">
        <v>0.2</v>
      </c>
      <c r="CB853" s="25"/>
      <c r="CC853" s="25"/>
      <c r="CD853" s="28">
        <v>19.8</v>
      </c>
      <c r="CE853" s="28">
        <v>0.26</v>
      </c>
      <c r="CF853" s="25"/>
      <c r="CG853" s="28">
        <v>0.19</v>
      </c>
      <c r="CH853" s="28">
        <v>22.59</v>
      </c>
      <c r="CI853" s="28">
        <v>0.5</v>
      </c>
      <c r="CJ853" s="28">
        <v>0.5</v>
      </c>
      <c r="CK853" s="28">
        <v>0</v>
      </c>
      <c r="CL853" s="28">
        <v>0</v>
      </c>
      <c r="CM853" s="28">
        <v>0.5</v>
      </c>
      <c r="CN853" s="25"/>
      <c r="CO853" s="28">
        <v>0</v>
      </c>
      <c r="CP853" s="30" t="s">
        <v>5</v>
      </c>
      <c r="CQ853" s="8">
        <f t="shared" si="144"/>
        <v>8797.4549310710481</v>
      </c>
      <c r="CR853" s="8">
        <f t="shared" si="145"/>
        <v>24</v>
      </c>
      <c r="CS853" s="8">
        <f t="shared" si="146"/>
        <v>2.5</v>
      </c>
      <c r="CT853" s="8">
        <f t="shared" si="147"/>
        <v>30</v>
      </c>
      <c r="CU853" s="8">
        <f t="shared" si="148"/>
        <v>300</v>
      </c>
      <c r="CV853" s="10">
        <f t="shared" si="149"/>
        <v>83502.649999999994</v>
      </c>
      <c r="CW853" s="10">
        <f t="shared" si="152"/>
        <v>83.502649999999988</v>
      </c>
      <c r="CX853" s="8" t="str">
        <f t="shared" si="150"/>
        <v>No</v>
      </c>
      <c r="CY853" s="30" t="s">
        <v>11</v>
      </c>
      <c r="CZ853" s="30" t="s">
        <v>11</v>
      </c>
      <c r="DA853" s="31" t="s">
        <v>11</v>
      </c>
      <c r="DB853" s="31" t="s">
        <v>11</v>
      </c>
      <c r="DC853" s="8" t="str">
        <f t="shared" si="151"/>
        <v>No</v>
      </c>
      <c r="DD853" s="8" t="s">
        <v>11</v>
      </c>
      <c r="DE853" s="30" t="s">
        <v>11</v>
      </c>
      <c r="DF853" s="10">
        <f t="shared" si="153"/>
        <v>62.914320000000004</v>
      </c>
      <c r="DG853" s="9">
        <f>IF(S853&lt;Monitors!$H$4,(S853*Monitors!$I$4)+Monitors!$J$4,IF(S853&lt;Monitors!$H$5,(S853*Monitors!$I$5)+Monitors!$J$5,IF(S853&lt;Monitors!$H$6,(S853*Monitors!$I$6)+Monitors!$J$6,IF(S853&lt;Monitors!$H$7,(Monitors!$I$7*S853)+Monitors!$J$7,IF(S853&lt;Monitors!$H$8,(S853*Monitors!$I$8)+Monitors!$J$8,IF(S853&lt;Monitors!$H$9,(S853*Monitors!$I$9)+Monitors!$J$9,IF(S853&lt;Monitors!$H$10,(S853*Monitors!$I$10)+Monitors!$J$10,IF(S853&lt;Monitors!$H$11,(S853*Monitors!$I$11)+Monitors!$J$11,Monitors!$J$12))))))))</f>
        <v>40.150000000000006</v>
      </c>
      <c r="DH853" s="10">
        <f>$DF853-(Monitors!$B$4*'All Data'!$W853)</f>
        <v>50.200700000000005</v>
      </c>
      <c r="DI853" s="10">
        <f>IF($CX853="Yes",DH853-(Monitors!$E$4*(DG853+(Monitors!$B$4*'All Data'!$W853))),'All Data'!DH853)</f>
        <v>50.200700000000005</v>
      </c>
      <c r="DJ853" s="10">
        <f>IF(DD853="Yes",'All Data'!DI853-(DG853*Monitors!$C$4),'All Data'!DI853)</f>
        <v>50.200700000000005</v>
      </c>
      <c r="DK853" s="10">
        <f>IF($DE853="Yes",DJ853-(DG853*Monitors!$D$4),'All Data'!DJ853)</f>
        <v>50.200700000000005</v>
      </c>
      <c r="DL853" s="10">
        <f>IF($CZ853="Yes",DK853-Monitors!$C$7,'All Data'!DK853)</f>
        <v>50.200700000000005</v>
      </c>
      <c r="DM853" s="10">
        <f>IF($DA853="Yes",DL853-Monitors!$D$7,'All Data'!DL853)</f>
        <v>50.200700000000005</v>
      </c>
      <c r="DN853" s="10">
        <f>IF(DB853="Yes",DM853-((DG853+(W853*Monitors!$B$4))*Monitors!$F$4),'All Data'!DM853)</f>
        <v>50.200700000000005</v>
      </c>
      <c r="DO853" s="8" t="str">
        <f t="shared" si="154"/>
        <v>No</v>
      </c>
      <c r="DP853" s="10">
        <v>3.340106</v>
      </c>
      <c r="DQ853" s="10">
        <v>16.659894000000001</v>
      </c>
      <c r="DR853" s="10">
        <v>16.659894000000001</v>
      </c>
      <c r="DS853" s="9">
        <v>22.388592745571916</v>
      </c>
      <c r="DT853" s="9" t="s">
        <v>23</v>
      </c>
      <c r="DU853" s="14">
        <v>0</v>
      </c>
    </row>
    <row r="854" spans="1:125" ht="18" customHeight="1">
      <c r="A854" s="29">
        <v>853</v>
      </c>
      <c r="B854" s="29">
        <v>21</v>
      </c>
      <c r="C854" s="29">
        <v>190</v>
      </c>
      <c r="D854" s="21">
        <v>41310</v>
      </c>
      <c r="E854" s="21">
        <v>42051</v>
      </c>
      <c r="F854" s="21">
        <v>42065</v>
      </c>
      <c r="G854" s="20" t="s">
        <v>233</v>
      </c>
      <c r="H854" s="20" t="s">
        <v>26</v>
      </c>
      <c r="I854" s="22">
        <v>6</v>
      </c>
      <c r="J854" s="20" t="s">
        <v>5</v>
      </c>
      <c r="K854" s="20" t="s">
        <v>26</v>
      </c>
      <c r="L854" s="20" t="s">
        <v>27</v>
      </c>
      <c r="M854" s="23" t="s">
        <v>27</v>
      </c>
      <c r="N854" s="23" t="s">
        <v>7</v>
      </c>
      <c r="O854" s="23" t="s">
        <v>26</v>
      </c>
      <c r="P854" s="24">
        <v>11.3</v>
      </c>
      <c r="Q854" s="24">
        <v>20</v>
      </c>
      <c r="R854" s="24">
        <v>23</v>
      </c>
      <c r="S854" s="24">
        <v>226</v>
      </c>
      <c r="T854" s="24">
        <v>1.78</v>
      </c>
      <c r="U854" s="24">
        <v>1080</v>
      </c>
      <c r="V854" s="24">
        <v>1920</v>
      </c>
      <c r="W854" s="24">
        <v>2.0739999999999998</v>
      </c>
      <c r="X854" s="23" t="s">
        <v>47</v>
      </c>
      <c r="Y854" s="23" t="s">
        <v>47</v>
      </c>
      <c r="Z854" s="24">
        <v>9177</v>
      </c>
      <c r="AA854" s="24">
        <v>60</v>
      </c>
      <c r="AB854" s="24">
        <v>160</v>
      </c>
      <c r="AC854" s="24">
        <v>160</v>
      </c>
      <c r="AD854" s="23" t="s">
        <v>300</v>
      </c>
      <c r="AE854" s="23" t="s">
        <v>23</v>
      </c>
      <c r="AF854" s="23" t="s">
        <v>11</v>
      </c>
      <c r="AG854" s="23"/>
      <c r="AH854" s="23"/>
      <c r="AI854" s="23" t="s">
        <v>12</v>
      </c>
      <c r="AJ854" s="23" t="s">
        <v>23</v>
      </c>
      <c r="AK854" s="23" t="s">
        <v>23</v>
      </c>
      <c r="AL854" s="23" t="s">
        <v>129</v>
      </c>
      <c r="AM854" s="23" t="s">
        <v>26</v>
      </c>
      <c r="AN854" s="23" t="s">
        <v>14</v>
      </c>
      <c r="AO854" s="23" t="s">
        <v>26</v>
      </c>
      <c r="AP854" s="23" t="s">
        <v>14</v>
      </c>
      <c r="AQ854" s="23" t="s">
        <v>26</v>
      </c>
      <c r="AR854" s="23"/>
      <c r="AS854" s="23" t="s">
        <v>129</v>
      </c>
      <c r="AT854" s="23" t="s">
        <v>26</v>
      </c>
      <c r="AU854" s="23" t="s">
        <v>14</v>
      </c>
      <c r="AV854" s="25" t="s">
        <v>26</v>
      </c>
      <c r="AW854" s="25" t="s">
        <v>26</v>
      </c>
      <c r="AX854" s="26">
        <v>23</v>
      </c>
      <c r="AY854" s="26">
        <v>226</v>
      </c>
      <c r="AZ854" s="25" t="s">
        <v>14</v>
      </c>
      <c r="BA854" s="25" t="s">
        <v>14</v>
      </c>
      <c r="BB854" s="23" t="s">
        <v>26</v>
      </c>
      <c r="BC854" s="23" t="s">
        <v>15</v>
      </c>
      <c r="BD854" s="23" t="s">
        <v>26</v>
      </c>
      <c r="BE854" s="23" t="s">
        <v>11</v>
      </c>
      <c r="BF854" s="23" t="s">
        <v>420</v>
      </c>
      <c r="BG854" s="23" t="s">
        <v>11</v>
      </c>
      <c r="BH854" s="23" t="s">
        <v>17</v>
      </c>
      <c r="BI854" s="23" t="s">
        <v>26</v>
      </c>
      <c r="BJ854" s="23"/>
      <c r="BK854" s="23" t="s">
        <v>11</v>
      </c>
      <c r="BL854" s="23" t="s">
        <v>11</v>
      </c>
      <c r="BM854" s="23" t="s">
        <v>11</v>
      </c>
      <c r="BN854" s="23"/>
      <c r="BO854" s="24">
        <v>0</v>
      </c>
      <c r="BP854" s="24">
        <v>280</v>
      </c>
      <c r="BQ854" s="24">
        <v>280</v>
      </c>
      <c r="BR854" s="24">
        <v>270</v>
      </c>
      <c r="BS854" s="24">
        <v>200</v>
      </c>
      <c r="BT854" s="23"/>
      <c r="BU854" s="23"/>
      <c r="BV854" s="24">
        <v>20.010000000000002</v>
      </c>
      <c r="BW854" s="24">
        <v>0.28000000000000003</v>
      </c>
      <c r="BX854" s="23"/>
      <c r="BY854" s="24">
        <v>0.22</v>
      </c>
      <c r="BZ854" s="27">
        <v>0.28000000000000003</v>
      </c>
      <c r="CA854" s="27">
        <v>0.22</v>
      </c>
      <c r="CB854" s="25"/>
      <c r="CC854" s="25"/>
      <c r="CD854" s="28">
        <v>20</v>
      </c>
      <c r="CE854" s="28">
        <v>0.28999999999999998</v>
      </c>
      <c r="CF854" s="25"/>
      <c r="CG854" s="28">
        <v>0.25</v>
      </c>
      <c r="CH854" s="28">
        <v>21.98</v>
      </c>
      <c r="CI854" s="28">
        <v>0.5</v>
      </c>
      <c r="CJ854" s="28">
        <v>0.5</v>
      </c>
      <c r="CK854" s="28">
        <v>0</v>
      </c>
      <c r="CL854" s="28">
        <v>0</v>
      </c>
      <c r="CM854" s="28">
        <v>0.4</v>
      </c>
      <c r="CN854" s="25"/>
      <c r="CO854" s="28">
        <v>0</v>
      </c>
      <c r="CP854" s="30" t="s">
        <v>5</v>
      </c>
      <c r="CQ854" s="8">
        <f t="shared" si="144"/>
        <v>9176.9911504424763</v>
      </c>
      <c r="CR854" s="8">
        <f t="shared" si="145"/>
        <v>24</v>
      </c>
      <c r="CS854" s="8">
        <f t="shared" si="146"/>
        <v>2.5</v>
      </c>
      <c r="CT854" s="8">
        <f t="shared" si="147"/>
        <v>30</v>
      </c>
      <c r="CU854" s="8">
        <f t="shared" si="148"/>
        <v>200</v>
      </c>
      <c r="CV854" s="10">
        <f t="shared" si="149"/>
        <v>63280</v>
      </c>
      <c r="CW854" s="10">
        <f t="shared" si="152"/>
        <v>63.28</v>
      </c>
      <c r="CX854" s="8" t="str">
        <f t="shared" si="150"/>
        <v>No</v>
      </c>
      <c r="CY854" s="30" t="s">
        <v>11</v>
      </c>
      <c r="CZ854" s="30" t="s">
        <v>11</v>
      </c>
      <c r="DA854" s="31" t="s">
        <v>11</v>
      </c>
      <c r="DB854" s="31" t="s">
        <v>11</v>
      </c>
      <c r="DC854" s="8" t="str">
        <f t="shared" si="151"/>
        <v>No</v>
      </c>
      <c r="DD854" s="8" t="s">
        <v>11</v>
      </c>
      <c r="DE854" s="30" t="s">
        <v>11</v>
      </c>
      <c r="DF854" s="10">
        <f t="shared" si="153"/>
        <v>62.944980000000001</v>
      </c>
      <c r="DG854" s="9">
        <f>IF(S854&lt;Monitors!$H$4,(S854*Monitors!$I$4)+Monitors!$J$4,IF(S854&lt;Monitors!$H$5,(S854*Monitors!$I$5)+Monitors!$J$5,IF(S854&lt;Monitors!$H$6,(S854*Monitors!$I$6)+Monitors!$J$6,IF(S854&lt;Monitors!$H$7,(Monitors!$I$7*S854)+Monitors!$J$7,IF(S854&lt;Monitors!$H$8,(S854*Monitors!$I$8)+Monitors!$J$8,IF(S854&lt;Monitors!$H$9,(S854*Monitors!$I$9)+Monitors!$J$9,IF(S854&lt;Monitors!$H$10,(S854*Monitors!$I$10)+Monitors!$J$10,IF(S854&lt;Monitors!$H$11,(S854*Monitors!$I$11)+Monitors!$J$11,Monitors!$J$12))))))))</f>
        <v>38.866666666666667</v>
      </c>
      <c r="DH854" s="10">
        <f>$DF854-(Monitors!$B$4*'All Data'!$W854)</f>
        <v>50.231360000000002</v>
      </c>
      <c r="DI854" s="10">
        <f>IF($CX854="Yes",DH854-(Monitors!$E$4*(DG854+(Monitors!$B$4*'All Data'!$W854))),'All Data'!DH854)</f>
        <v>50.231360000000002</v>
      </c>
      <c r="DJ854" s="10">
        <f>IF(DD854="Yes",'All Data'!DI854-(DG854*Monitors!$C$4),'All Data'!DI854)</f>
        <v>50.231360000000002</v>
      </c>
      <c r="DK854" s="10">
        <f>IF($DE854="Yes",DJ854-(DG854*Monitors!$D$4),'All Data'!DJ854)</f>
        <v>50.231360000000002</v>
      </c>
      <c r="DL854" s="10">
        <f>IF($CZ854="Yes",DK854-Monitors!$C$7,'All Data'!DK854)</f>
        <v>50.231360000000002</v>
      </c>
      <c r="DM854" s="10">
        <f>IF($DA854="Yes",DL854-Monitors!$D$7,'All Data'!DL854)</f>
        <v>50.231360000000002</v>
      </c>
      <c r="DN854" s="10">
        <f>IF(DB854="Yes",DM854-((DG854+(W854*Monitors!$B$4))*Monitors!$F$4),'All Data'!DM854)</f>
        <v>50.231360000000002</v>
      </c>
      <c r="DO854" s="8" t="str">
        <f t="shared" si="154"/>
        <v>No</v>
      </c>
      <c r="DP854" s="10">
        <v>2.5312000000000001</v>
      </c>
      <c r="DQ854" s="10">
        <v>17.4788</v>
      </c>
      <c r="DR854" s="10">
        <v>17.4788</v>
      </c>
      <c r="DS854" s="9">
        <v>21.47703682392364</v>
      </c>
      <c r="DT854" s="9" t="s">
        <v>23</v>
      </c>
      <c r="DU854" s="14">
        <v>0</v>
      </c>
    </row>
    <row r="855" spans="1:125" ht="18" customHeight="1">
      <c r="A855" s="29">
        <v>854</v>
      </c>
      <c r="B855" s="29">
        <v>21</v>
      </c>
      <c r="C855" s="29">
        <v>188</v>
      </c>
      <c r="D855" s="21">
        <v>41310</v>
      </c>
      <c r="E855" s="21">
        <v>41379</v>
      </c>
      <c r="F855" s="21">
        <v>41577</v>
      </c>
      <c r="G855" s="20" t="s">
        <v>182</v>
      </c>
      <c r="H855" s="20" t="s">
        <v>1173</v>
      </c>
      <c r="I855" s="22">
        <v>6</v>
      </c>
      <c r="J855" s="20" t="s">
        <v>5</v>
      </c>
      <c r="K855" s="20" t="s">
        <v>26</v>
      </c>
      <c r="L855" s="20" t="s">
        <v>27</v>
      </c>
      <c r="M855" s="23" t="s">
        <v>27</v>
      </c>
      <c r="N855" s="23" t="s">
        <v>7</v>
      </c>
      <c r="O855" s="23" t="s">
        <v>26</v>
      </c>
      <c r="P855" s="24">
        <v>11.3</v>
      </c>
      <c r="Q855" s="24">
        <v>20</v>
      </c>
      <c r="R855" s="24">
        <v>23</v>
      </c>
      <c r="S855" s="24">
        <v>226</v>
      </c>
      <c r="T855" s="24">
        <v>1.78</v>
      </c>
      <c r="U855" s="24">
        <v>1080</v>
      </c>
      <c r="V855" s="24">
        <v>1920</v>
      </c>
      <c r="W855" s="24">
        <v>2.0739999999999998</v>
      </c>
      <c r="X855" s="23" t="s">
        <v>47</v>
      </c>
      <c r="Y855" s="23" t="s">
        <v>47</v>
      </c>
      <c r="Z855" s="24">
        <v>9177</v>
      </c>
      <c r="AA855" s="24">
        <v>60</v>
      </c>
      <c r="AB855" s="24">
        <v>160</v>
      </c>
      <c r="AC855" s="24">
        <v>160</v>
      </c>
      <c r="AD855" s="23" t="s">
        <v>300</v>
      </c>
      <c r="AE855" s="23" t="s">
        <v>23</v>
      </c>
      <c r="AF855" s="23" t="s">
        <v>11</v>
      </c>
      <c r="AG855" s="23"/>
      <c r="AH855" s="23"/>
      <c r="AI855" s="23" t="s">
        <v>12</v>
      </c>
      <c r="AJ855" s="23" t="s">
        <v>23</v>
      </c>
      <c r="AK855" s="23" t="s">
        <v>23</v>
      </c>
      <c r="AL855" s="23" t="s">
        <v>129</v>
      </c>
      <c r="AM855" s="23" t="s">
        <v>26</v>
      </c>
      <c r="AN855" s="23" t="s">
        <v>14</v>
      </c>
      <c r="AO855" s="23" t="s">
        <v>26</v>
      </c>
      <c r="AP855" s="23" t="s">
        <v>14</v>
      </c>
      <c r="AQ855" s="23" t="s">
        <v>26</v>
      </c>
      <c r="AR855" s="23"/>
      <c r="AS855" s="23" t="s">
        <v>129</v>
      </c>
      <c r="AT855" s="23" t="s">
        <v>26</v>
      </c>
      <c r="AU855" s="23" t="s">
        <v>14</v>
      </c>
      <c r="AV855" s="25" t="s">
        <v>26</v>
      </c>
      <c r="AW855" s="25" t="s">
        <v>26</v>
      </c>
      <c r="AX855" s="26">
        <v>23</v>
      </c>
      <c r="AY855" s="26">
        <v>226</v>
      </c>
      <c r="AZ855" s="25" t="s">
        <v>14</v>
      </c>
      <c r="BA855" s="25" t="s">
        <v>14</v>
      </c>
      <c r="BB855" s="23" t="s">
        <v>26</v>
      </c>
      <c r="BC855" s="23" t="s">
        <v>15</v>
      </c>
      <c r="BD855" s="23" t="s">
        <v>26</v>
      </c>
      <c r="BE855" s="23" t="s">
        <v>11</v>
      </c>
      <c r="BF855" s="23" t="s">
        <v>420</v>
      </c>
      <c r="BG855" s="23" t="s">
        <v>11</v>
      </c>
      <c r="BH855" s="23" t="s">
        <v>17</v>
      </c>
      <c r="BI855" s="23" t="s">
        <v>26</v>
      </c>
      <c r="BJ855" s="23"/>
      <c r="BK855" s="23" t="s">
        <v>11</v>
      </c>
      <c r="BL855" s="23" t="s">
        <v>11</v>
      </c>
      <c r="BM855" s="23" t="s">
        <v>11</v>
      </c>
      <c r="BN855" s="23"/>
      <c r="BO855" s="24">
        <v>0</v>
      </c>
      <c r="BP855" s="24">
        <v>280</v>
      </c>
      <c r="BQ855" s="24">
        <v>280</v>
      </c>
      <c r="BR855" s="24">
        <v>270</v>
      </c>
      <c r="BS855" s="24">
        <v>200</v>
      </c>
      <c r="BT855" s="23"/>
      <c r="BU855" s="23"/>
      <c r="BV855" s="24">
        <v>20.010000000000002</v>
      </c>
      <c r="BW855" s="24">
        <v>0.28000000000000003</v>
      </c>
      <c r="BX855" s="23"/>
      <c r="BY855" s="24">
        <v>0.22</v>
      </c>
      <c r="BZ855" s="27">
        <v>0.28000000000000003</v>
      </c>
      <c r="CA855" s="27">
        <v>0.22</v>
      </c>
      <c r="CB855" s="25"/>
      <c r="CC855" s="25"/>
      <c r="CD855" s="28">
        <v>20</v>
      </c>
      <c r="CE855" s="28">
        <v>0.28999999999999998</v>
      </c>
      <c r="CF855" s="25"/>
      <c r="CG855" s="28">
        <v>0.25</v>
      </c>
      <c r="CH855" s="28">
        <v>21.98</v>
      </c>
      <c r="CI855" s="28">
        <v>0.5</v>
      </c>
      <c r="CJ855" s="28">
        <v>0.5</v>
      </c>
      <c r="CK855" s="28">
        <v>0</v>
      </c>
      <c r="CL855" s="28">
        <v>0</v>
      </c>
      <c r="CM855" s="28">
        <v>0.4</v>
      </c>
      <c r="CN855" s="25"/>
      <c r="CO855" s="28">
        <v>0</v>
      </c>
      <c r="CP855" s="30" t="s">
        <v>5</v>
      </c>
      <c r="CQ855" s="8">
        <f t="shared" si="144"/>
        <v>9176.9911504424763</v>
      </c>
      <c r="CR855" s="8">
        <f t="shared" si="145"/>
        <v>24</v>
      </c>
      <c r="CS855" s="8">
        <f t="shared" si="146"/>
        <v>2.5</v>
      </c>
      <c r="CT855" s="8">
        <f t="shared" si="147"/>
        <v>30</v>
      </c>
      <c r="CU855" s="8">
        <f t="shared" si="148"/>
        <v>200</v>
      </c>
      <c r="CV855" s="10">
        <f t="shared" si="149"/>
        <v>63280</v>
      </c>
      <c r="CW855" s="10">
        <f t="shared" si="152"/>
        <v>63.28</v>
      </c>
      <c r="CX855" s="8" t="str">
        <f t="shared" si="150"/>
        <v>No</v>
      </c>
      <c r="CY855" s="30" t="s">
        <v>11</v>
      </c>
      <c r="CZ855" s="30" t="s">
        <v>11</v>
      </c>
      <c r="DA855" s="31" t="s">
        <v>11</v>
      </c>
      <c r="DB855" s="31" t="s">
        <v>11</v>
      </c>
      <c r="DC855" s="8" t="str">
        <f t="shared" si="151"/>
        <v>No</v>
      </c>
      <c r="DD855" s="8" t="s">
        <v>11</v>
      </c>
      <c r="DE855" s="30" t="s">
        <v>11</v>
      </c>
      <c r="DF855" s="10">
        <f t="shared" si="153"/>
        <v>62.944980000000001</v>
      </c>
      <c r="DG855" s="9">
        <f>IF(S855&lt;Monitors!$H$4,(S855*Monitors!$I$4)+Monitors!$J$4,IF(S855&lt;Monitors!$H$5,(S855*Monitors!$I$5)+Monitors!$J$5,IF(S855&lt;Monitors!$H$6,(S855*Monitors!$I$6)+Monitors!$J$6,IF(S855&lt;Monitors!$H$7,(Monitors!$I$7*S855)+Monitors!$J$7,IF(S855&lt;Monitors!$H$8,(S855*Monitors!$I$8)+Monitors!$J$8,IF(S855&lt;Monitors!$H$9,(S855*Monitors!$I$9)+Monitors!$J$9,IF(S855&lt;Monitors!$H$10,(S855*Monitors!$I$10)+Monitors!$J$10,IF(S855&lt;Monitors!$H$11,(S855*Monitors!$I$11)+Monitors!$J$11,Monitors!$J$12))))))))</f>
        <v>38.866666666666667</v>
      </c>
      <c r="DH855" s="10">
        <f>$DF855-(Monitors!$B$4*'All Data'!$W855)</f>
        <v>50.231360000000002</v>
      </c>
      <c r="DI855" s="10">
        <f>IF($CX855="Yes",DH855-(Monitors!$E$4*(DG855+(Monitors!$B$4*'All Data'!$W855))),'All Data'!DH855)</f>
        <v>50.231360000000002</v>
      </c>
      <c r="DJ855" s="10">
        <f>IF(DD855="Yes",'All Data'!DI855-(DG855*Monitors!$C$4),'All Data'!DI855)</f>
        <v>50.231360000000002</v>
      </c>
      <c r="DK855" s="10">
        <f>IF($DE855="Yes",DJ855-(DG855*Monitors!$D$4),'All Data'!DJ855)</f>
        <v>50.231360000000002</v>
      </c>
      <c r="DL855" s="10">
        <f>IF($CZ855="Yes",DK855-Monitors!$C$7,'All Data'!DK855)</f>
        <v>50.231360000000002</v>
      </c>
      <c r="DM855" s="10">
        <f>IF($DA855="Yes",DL855-Monitors!$D$7,'All Data'!DL855)</f>
        <v>50.231360000000002</v>
      </c>
      <c r="DN855" s="10">
        <f>IF(DB855="Yes",DM855-((DG855+(W855*Monitors!$B$4))*Monitors!$F$4),'All Data'!DM855)</f>
        <v>50.231360000000002</v>
      </c>
      <c r="DO855" s="8" t="str">
        <f t="shared" si="154"/>
        <v>No</v>
      </c>
      <c r="DP855" s="10">
        <v>2.5312000000000001</v>
      </c>
      <c r="DQ855" s="10">
        <v>17.4788</v>
      </c>
      <c r="DR855" s="10">
        <v>17.4788</v>
      </c>
      <c r="DS855" s="9">
        <v>21.47703682392364</v>
      </c>
      <c r="DT855" s="9" t="s">
        <v>23</v>
      </c>
      <c r="DU855" s="14">
        <v>0</v>
      </c>
    </row>
    <row r="856" spans="1:125" ht="18" customHeight="1">
      <c r="A856" s="29">
        <v>855</v>
      </c>
      <c r="B856" s="29">
        <v>21</v>
      </c>
      <c r="C856" s="29">
        <v>189</v>
      </c>
      <c r="D856" s="21">
        <v>41310</v>
      </c>
      <c r="E856" s="21">
        <v>41379</v>
      </c>
      <c r="F856" s="21">
        <v>41383</v>
      </c>
      <c r="G856" s="20" t="s">
        <v>4</v>
      </c>
      <c r="H856" s="20" t="s">
        <v>26</v>
      </c>
      <c r="I856" s="22">
        <v>6</v>
      </c>
      <c r="J856" s="20" t="s">
        <v>5</v>
      </c>
      <c r="K856" s="20" t="s">
        <v>26</v>
      </c>
      <c r="L856" s="20" t="s">
        <v>27</v>
      </c>
      <c r="M856" s="23" t="s">
        <v>27</v>
      </c>
      <c r="N856" s="23" t="s">
        <v>7</v>
      </c>
      <c r="O856" s="23" t="s">
        <v>26</v>
      </c>
      <c r="P856" s="24">
        <v>11.3</v>
      </c>
      <c r="Q856" s="24">
        <v>20</v>
      </c>
      <c r="R856" s="24">
        <v>23</v>
      </c>
      <c r="S856" s="24">
        <v>226</v>
      </c>
      <c r="T856" s="24">
        <v>1.78</v>
      </c>
      <c r="U856" s="24">
        <v>1080</v>
      </c>
      <c r="V856" s="24">
        <v>1920</v>
      </c>
      <c r="W856" s="24">
        <v>2.0739999999999998</v>
      </c>
      <c r="X856" s="23" t="s">
        <v>47</v>
      </c>
      <c r="Y856" s="23" t="s">
        <v>47</v>
      </c>
      <c r="Z856" s="24">
        <v>9177</v>
      </c>
      <c r="AA856" s="24">
        <v>60</v>
      </c>
      <c r="AB856" s="24">
        <v>160</v>
      </c>
      <c r="AC856" s="24">
        <v>160</v>
      </c>
      <c r="AD856" s="23" t="s">
        <v>300</v>
      </c>
      <c r="AE856" s="23" t="s">
        <v>23</v>
      </c>
      <c r="AF856" s="23" t="s">
        <v>11</v>
      </c>
      <c r="AG856" s="23"/>
      <c r="AH856" s="23"/>
      <c r="AI856" s="23" t="s">
        <v>12</v>
      </c>
      <c r="AJ856" s="23" t="s">
        <v>23</v>
      </c>
      <c r="AK856" s="23" t="s">
        <v>23</v>
      </c>
      <c r="AL856" s="23" t="s">
        <v>129</v>
      </c>
      <c r="AM856" s="23" t="s">
        <v>26</v>
      </c>
      <c r="AN856" s="23" t="s">
        <v>14</v>
      </c>
      <c r="AO856" s="23" t="s">
        <v>26</v>
      </c>
      <c r="AP856" s="23" t="s">
        <v>14</v>
      </c>
      <c r="AQ856" s="23" t="s">
        <v>26</v>
      </c>
      <c r="AR856" s="23"/>
      <c r="AS856" s="23" t="s">
        <v>129</v>
      </c>
      <c r="AT856" s="23" t="s">
        <v>26</v>
      </c>
      <c r="AU856" s="23" t="s">
        <v>14</v>
      </c>
      <c r="AV856" s="25" t="s">
        <v>26</v>
      </c>
      <c r="AW856" s="25" t="s">
        <v>26</v>
      </c>
      <c r="AX856" s="26">
        <v>23</v>
      </c>
      <c r="AY856" s="26">
        <v>226</v>
      </c>
      <c r="AZ856" s="25" t="s">
        <v>14</v>
      </c>
      <c r="BA856" s="25" t="s">
        <v>14</v>
      </c>
      <c r="BB856" s="23" t="s">
        <v>26</v>
      </c>
      <c r="BC856" s="23" t="s">
        <v>15</v>
      </c>
      <c r="BD856" s="23" t="s">
        <v>26</v>
      </c>
      <c r="BE856" s="23" t="s">
        <v>11</v>
      </c>
      <c r="BF856" s="23" t="s">
        <v>420</v>
      </c>
      <c r="BG856" s="23" t="s">
        <v>11</v>
      </c>
      <c r="BH856" s="23" t="s">
        <v>17</v>
      </c>
      <c r="BI856" s="23" t="s">
        <v>26</v>
      </c>
      <c r="BJ856" s="23"/>
      <c r="BK856" s="23" t="s">
        <v>11</v>
      </c>
      <c r="BL856" s="23" t="s">
        <v>11</v>
      </c>
      <c r="BM856" s="23" t="s">
        <v>11</v>
      </c>
      <c r="BN856" s="23"/>
      <c r="BO856" s="24">
        <v>0</v>
      </c>
      <c r="BP856" s="24">
        <v>280</v>
      </c>
      <c r="BQ856" s="24">
        <v>280</v>
      </c>
      <c r="BR856" s="24">
        <v>270</v>
      </c>
      <c r="BS856" s="24">
        <v>200</v>
      </c>
      <c r="BT856" s="23"/>
      <c r="BU856" s="23"/>
      <c r="BV856" s="24">
        <v>20.010000000000002</v>
      </c>
      <c r="BW856" s="24">
        <v>0.28000000000000003</v>
      </c>
      <c r="BX856" s="23"/>
      <c r="BY856" s="24">
        <v>0.22</v>
      </c>
      <c r="BZ856" s="27">
        <v>0.28000000000000003</v>
      </c>
      <c r="CA856" s="27">
        <v>0.22</v>
      </c>
      <c r="CB856" s="25"/>
      <c r="CC856" s="25"/>
      <c r="CD856" s="28">
        <v>20</v>
      </c>
      <c r="CE856" s="28">
        <v>0.28999999999999998</v>
      </c>
      <c r="CF856" s="25"/>
      <c r="CG856" s="28">
        <v>0.25</v>
      </c>
      <c r="CH856" s="28">
        <v>21.98</v>
      </c>
      <c r="CI856" s="28">
        <v>0.5</v>
      </c>
      <c r="CJ856" s="28">
        <v>0.5</v>
      </c>
      <c r="CK856" s="28">
        <v>0</v>
      </c>
      <c r="CL856" s="28">
        <v>0</v>
      </c>
      <c r="CM856" s="28">
        <v>0.4</v>
      </c>
      <c r="CN856" s="25"/>
      <c r="CO856" s="28">
        <v>0</v>
      </c>
      <c r="CP856" s="30" t="s">
        <v>5</v>
      </c>
      <c r="CQ856" s="8">
        <f t="shared" si="144"/>
        <v>9176.9911504424763</v>
      </c>
      <c r="CR856" s="8">
        <f t="shared" si="145"/>
        <v>24</v>
      </c>
      <c r="CS856" s="8">
        <f t="shared" si="146"/>
        <v>2.5</v>
      </c>
      <c r="CT856" s="8">
        <f t="shared" si="147"/>
        <v>30</v>
      </c>
      <c r="CU856" s="8">
        <f t="shared" si="148"/>
        <v>200</v>
      </c>
      <c r="CV856" s="10">
        <f t="shared" si="149"/>
        <v>63280</v>
      </c>
      <c r="CW856" s="10">
        <f t="shared" si="152"/>
        <v>63.28</v>
      </c>
      <c r="CX856" s="8" t="str">
        <f t="shared" si="150"/>
        <v>No</v>
      </c>
      <c r="CY856" s="30" t="s">
        <v>11</v>
      </c>
      <c r="CZ856" s="30" t="s">
        <v>11</v>
      </c>
      <c r="DA856" s="31" t="s">
        <v>11</v>
      </c>
      <c r="DB856" s="31" t="s">
        <v>11</v>
      </c>
      <c r="DC856" s="8" t="str">
        <f t="shared" si="151"/>
        <v>No</v>
      </c>
      <c r="DD856" s="8" t="s">
        <v>11</v>
      </c>
      <c r="DE856" s="30" t="s">
        <v>11</v>
      </c>
      <c r="DF856" s="10">
        <f t="shared" si="153"/>
        <v>62.944980000000001</v>
      </c>
      <c r="DG856" s="9">
        <f>IF(S856&lt;Monitors!$H$4,(S856*Monitors!$I$4)+Monitors!$J$4,IF(S856&lt;Monitors!$H$5,(S856*Monitors!$I$5)+Monitors!$J$5,IF(S856&lt;Monitors!$H$6,(S856*Monitors!$I$6)+Monitors!$J$6,IF(S856&lt;Monitors!$H$7,(Monitors!$I$7*S856)+Monitors!$J$7,IF(S856&lt;Monitors!$H$8,(S856*Monitors!$I$8)+Monitors!$J$8,IF(S856&lt;Monitors!$H$9,(S856*Monitors!$I$9)+Monitors!$J$9,IF(S856&lt;Monitors!$H$10,(S856*Monitors!$I$10)+Monitors!$J$10,IF(S856&lt;Monitors!$H$11,(S856*Monitors!$I$11)+Monitors!$J$11,Monitors!$J$12))))))))</f>
        <v>38.866666666666667</v>
      </c>
      <c r="DH856" s="10">
        <f>$DF856-(Monitors!$B$4*'All Data'!$W856)</f>
        <v>50.231360000000002</v>
      </c>
      <c r="DI856" s="10">
        <f>IF($CX856="Yes",DH856-(Monitors!$E$4*(DG856+(Monitors!$B$4*'All Data'!$W856))),'All Data'!DH856)</f>
        <v>50.231360000000002</v>
      </c>
      <c r="DJ856" s="10">
        <f>IF(DD856="Yes",'All Data'!DI856-(DG856*Monitors!$C$4),'All Data'!DI856)</f>
        <v>50.231360000000002</v>
      </c>
      <c r="DK856" s="10">
        <f>IF($DE856="Yes",DJ856-(DG856*Monitors!$D$4),'All Data'!DJ856)</f>
        <v>50.231360000000002</v>
      </c>
      <c r="DL856" s="10">
        <f>IF($CZ856="Yes",DK856-Monitors!$C$7,'All Data'!DK856)</f>
        <v>50.231360000000002</v>
      </c>
      <c r="DM856" s="10">
        <f>IF($DA856="Yes",DL856-Monitors!$D$7,'All Data'!DL856)</f>
        <v>50.231360000000002</v>
      </c>
      <c r="DN856" s="10">
        <f>IF(DB856="Yes",DM856-((DG856+(W856*Monitors!$B$4))*Monitors!$F$4),'All Data'!DM856)</f>
        <v>50.231360000000002</v>
      </c>
      <c r="DO856" s="8" t="str">
        <f t="shared" si="154"/>
        <v>No</v>
      </c>
      <c r="DP856" s="10">
        <v>2.5312000000000001</v>
      </c>
      <c r="DQ856" s="10">
        <v>17.4788</v>
      </c>
      <c r="DR856" s="10">
        <v>17.4788</v>
      </c>
      <c r="DS856" s="9">
        <v>21.47703682392364</v>
      </c>
      <c r="DT856" s="9" t="s">
        <v>23</v>
      </c>
      <c r="DU856" s="14">
        <v>0</v>
      </c>
    </row>
    <row r="857" spans="1:125" ht="18" customHeight="1">
      <c r="A857" s="29">
        <v>856</v>
      </c>
      <c r="B857" s="29">
        <v>12</v>
      </c>
      <c r="C857" s="29">
        <v>775</v>
      </c>
      <c r="D857" s="21">
        <v>41713</v>
      </c>
      <c r="E857" s="21">
        <v>41681</v>
      </c>
      <c r="F857" s="21">
        <v>41694</v>
      </c>
      <c r="G857" s="20" t="s">
        <v>140</v>
      </c>
      <c r="H857" s="20" t="s">
        <v>1176</v>
      </c>
      <c r="I857" s="22">
        <v>6</v>
      </c>
      <c r="J857" s="20" t="s">
        <v>5</v>
      </c>
      <c r="K857" s="20" t="s">
        <v>26</v>
      </c>
      <c r="L857" s="20" t="s">
        <v>49</v>
      </c>
      <c r="M857" s="23" t="s">
        <v>26</v>
      </c>
      <c r="N857" s="23" t="s">
        <v>7</v>
      </c>
      <c r="O857" s="23" t="s">
        <v>26</v>
      </c>
      <c r="P857" s="24">
        <v>10.5</v>
      </c>
      <c r="Q857" s="24">
        <v>18.7</v>
      </c>
      <c r="R857" s="24">
        <v>21.5</v>
      </c>
      <c r="S857" s="24">
        <v>197.15</v>
      </c>
      <c r="T857" s="24">
        <v>1.78</v>
      </c>
      <c r="U857" s="24">
        <v>1080</v>
      </c>
      <c r="V857" s="24">
        <v>1920</v>
      </c>
      <c r="W857" s="24">
        <v>2.0739999999999998</v>
      </c>
      <c r="X857" s="23" t="s">
        <v>47</v>
      </c>
      <c r="Y857" s="23" t="s">
        <v>47</v>
      </c>
      <c r="Z857" s="24">
        <v>10561</v>
      </c>
      <c r="AA857" s="24">
        <v>60</v>
      </c>
      <c r="AB857" s="24">
        <v>178</v>
      </c>
      <c r="AC857" s="24">
        <v>178</v>
      </c>
      <c r="AD857" s="23" t="s">
        <v>607</v>
      </c>
      <c r="AE857" s="23" t="s">
        <v>11</v>
      </c>
      <c r="AF857" s="23" t="s">
        <v>11</v>
      </c>
      <c r="AG857" s="23" t="s">
        <v>26</v>
      </c>
      <c r="AH857" s="23" t="s">
        <v>26</v>
      </c>
      <c r="AI857" s="23" t="s">
        <v>12</v>
      </c>
      <c r="AJ857" s="23" t="s">
        <v>11</v>
      </c>
      <c r="AK857" s="23" t="s">
        <v>23</v>
      </c>
      <c r="AL857" s="23" t="s">
        <v>129</v>
      </c>
      <c r="AM857" s="23" t="s">
        <v>14</v>
      </c>
      <c r="AN857" s="23" t="s">
        <v>14</v>
      </c>
      <c r="AO857" s="23" t="s">
        <v>14</v>
      </c>
      <c r="AP857" s="23" t="s">
        <v>36</v>
      </c>
      <c r="AQ857" s="23" t="s">
        <v>14</v>
      </c>
      <c r="AR857" s="23"/>
      <c r="AS857" s="23" t="s">
        <v>129</v>
      </c>
      <c r="AT857" s="23" t="s">
        <v>14</v>
      </c>
      <c r="AU857" s="23" t="s">
        <v>14</v>
      </c>
      <c r="AV857" s="25" t="s">
        <v>14</v>
      </c>
      <c r="AW857" s="25" t="s">
        <v>14</v>
      </c>
      <c r="AX857" s="26">
        <v>21.5</v>
      </c>
      <c r="AY857" s="26">
        <v>197.15</v>
      </c>
      <c r="AZ857" s="25" t="s">
        <v>14</v>
      </c>
      <c r="BA857" s="25" t="s">
        <v>14</v>
      </c>
      <c r="BB857" s="23" t="s">
        <v>14</v>
      </c>
      <c r="BC857" s="23" t="s">
        <v>15</v>
      </c>
      <c r="BD857" s="23" t="s">
        <v>14</v>
      </c>
      <c r="BE857" s="23" t="s">
        <v>11</v>
      </c>
      <c r="BF857" s="23" t="s">
        <v>577</v>
      </c>
      <c r="BG857" s="23" t="s">
        <v>11</v>
      </c>
      <c r="BH857" s="23" t="s">
        <v>17</v>
      </c>
      <c r="BI857" s="23" t="s">
        <v>26</v>
      </c>
      <c r="BJ857" s="23"/>
      <c r="BK857" s="23" t="s">
        <v>11</v>
      </c>
      <c r="BL857" s="23" t="s">
        <v>11</v>
      </c>
      <c r="BM857" s="23" t="s">
        <v>11</v>
      </c>
      <c r="BN857" s="23"/>
      <c r="BO857" s="24">
        <v>7.3</v>
      </c>
      <c r="BP857" s="24">
        <v>261.2</v>
      </c>
      <c r="BQ857" s="24">
        <v>250</v>
      </c>
      <c r="BR857" s="24">
        <v>219.5</v>
      </c>
      <c r="BS857" s="24">
        <v>200</v>
      </c>
      <c r="BT857" s="23"/>
      <c r="BU857" s="23"/>
      <c r="BV857" s="24">
        <v>20.010000000000002</v>
      </c>
      <c r="BW857" s="24">
        <v>0.32</v>
      </c>
      <c r="BX857" s="23"/>
      <c r="BY857" s="24">
        <v>0.24</v>
      </c>
      <c r="BZ857" s="27">
        <v>0.32</v>
      </c>
      <c r="CA857" s="27">
        <v>0.24</v>
      </c>
      <c r="CB857" s="25"/>
      <c r="CC857" s="25"/>
      <c r="CD857" s="28">
        <v>19.93</v>
      </c>
      <c r="CE857" s="28">
        <v>0.41</v>
      </c>
      <c r="CF857" s="25"/>
      <c r="CG857" s="28">
        <v>0.34</v>
      </c>
      <c r="CH857" s="28">
        <v>21.05</v>
      </c>
      <c r="CI857" s="28">
        <v>0.5</v>
      </c>
      <c r="CJ857" s="28">
        <v>0.5</v>
      </c>
      <c r="CK857" s="28">
        <v>0</v>
      </c>
      <c r="CL857" s="28">
        <v>0</v>
      </c>
      <c r="CM857" s="28">
        <v>0.5</v>
      </c>
      <c r="CN857" s="25"/>
      <c r="CO857" s="28">
        <v>0</v>
      </c>
      <c r="CP857" s="30" t="s">
        <v>5</v>
      </c>
      <c r="CQ857" s="8">
        <f t="shared" si="144"/>
        <v>10519.908698960182</v>
      </c>
      <c r="CR857" s="8">
        <f t="shared" si="145"/>
        <v>22</v>
      </c>
      <c r="CS857" s="8">
        <f t="shared" si="146"/>
        <v>2.5</v>
      </c>
      <c r="CT857" s="8">
        <f t="shared" si="147"/>
        <v>30</v>
      </c>
      <c r="CU857" s="8">
        <f t="shared" si="148"/>
        <v>200</v>
      </c>
      <c r="CV857" s="10">
        <f t="shared" si="149"/>
        <v>51495.58</v>
      </c>
      <c r="CW857" s="10">
        <f t="shared" si="152"/>
        <v>51.495580000000004</v>
      </c>
      <c r="CX857" s="8" t="str">
        <f t="shared" si="150"/>
        <v>No</v>
      </c>
      <c r="CY857" s="30" t="s">
        <v>11</v>
      </c>
      <c r="CZ857" s="30" t="s">
        <v>11</v>
      </c>
      <c r="DA857" s="31" t="s">
        <v>11</v>
      </c>
      <c r="DB857" s="31" t="s">
        <v>11</v>
      </c>
      <c r="DC857" s="8" t="str">
        <f t="shared" si="151"/>
        <v>No</v>
      </c>
      <c r="DD857" s="8" t="s">
        <v>11</v>
      </c>
      <c r="DE857" s="30" t="s">
        <v>11</v>
      </c>
      <c r="DF857" s="10">
        <f t="shared" si="153"/>
        <v>63.172739999999997</v>
      </c>
      <c r="DG857" s="9">
        <f>IF(S857&lt;Monitors!$H$4,(S857*Monitors!$I$4)+Monitors!$J$4,IF(S857&lt;Monitors!$H$5,(S857*Monitors!$I$5)+Monitors!$J$5,IF(S857&lt;Monitors!$H$6,(S857*Monitors!$I$6)+Monitors!$J$6,IF(S857&lt;Monitors!$H$7,(Monitors!$I$7*S857)+Monitors!$J$7,IF(S857&lt;Monitors!$H$8,(S857*Monitors!$I$8)+Monitors!$J$8,IF(S857&lt;Monitors!$H$9,(S857*Monitors!$I$9)+Monitors!$J$9,IF(S857&lt;Monitors!$H$10,(S857*Monitors!$I$10)+Monitors!$J$10,IF(S857&lt;Monitors!$H$11,(S857*Monitors!$I$11)+Monitors!$J$11,Monitors!$J$12))))))))</f>
        <v>37.857500000000002</v>
      </c>
      <c r="DH857" s="10">
        <f>$DF857-(Monitors!$B$4*'All Data'!$W857)</f>
        <v>50.459119999999999</v>
      </c>
      <c r="DI857" s="10">
        <f>IF($CX857="Yes",DH857-(Monitors!$E$4*(DG857+(Monitors!$B$4*'All Data'!$W857))),'All Data'!DH857)</f>
        <v>50.459119999999999</v>
      </c>
      <c r="DJ857" s="10">
        <f>IF(DD857="Yes",'All Data'!DI857-(DG857*Monitors!$C$4),'All Data'!DI857)</f>
        <v>50.459119999999999</v>
      </c>
      <c r="DK857" s="10">
        <f>IF($DE857="Yes",DJ857-(DG857*Monitors!$D$4),'All Data'!DJ857)</f>
        <v>50.459119999999999</v>
      </c>
      <c r="DL857" s="10">
        <f>IF($CZ857="Yes",DK857-Monitors!$C$7,'All Data'!DK857)</f>
        <v>50.459119999999999</v>
      </c>
      <c r="DM857" s="10">
        <f>IF($DA857="Yes",DL857-Monitors!$D$7,'All Data'!DL857)</f>
        <v>50.459119999999999</v>
      </c>
      <c r="DN857" s="10">
        <f>IF(DB857="Yes",DM857-((DG857+(W857*Monitors!$B$4))*Monitors!$F$4),'All Data'!DM857)</f>
        <v>50.459119999999999</v>
      </c>
      <c r="DO857" s="8" t="str">
        <f t="shared" si="154"/>
        <v>No</v>
      </c>
      <c r="DP857" s="10">
        <v>2.0598232000000003</v>
      </c>
      <c r="DQ857" s="10">
        <v>17.950176800000001</v>
      </c>
      <c r="DR857" s="10">
        <v>17.950176800000001</v>
      </c>
      <c r="DS857" s="9">
        <v>18.769328112894815</v>
      </c>
      <c r="DT857" s="9" t="s">
        <v>23</v>
      </c>
      <c r="DU857" s="14">
        <v>0</v>
      </c>
    </row>
    <row r="858" spans="1:125" ht="18" customHeight="1">
      <c r="A858" s="29">
        <v>857</v>
      </c>
      <c r="B858" s="29">
        <v>52</v>
      </c>
      <c r="C858" s="29">
        <v>1318</v>
      </c>
      <c r="D858" s="21">
        <v>41030</v>
      </c>
      <c r="E858" s="21">
        <v>41389</v>
      </c>
      <c r="F858" s="21">
        <v>41424</v>
      </c>
      <c r="G858" s="20" t="s">
        <v>4</v>
      </c>
      <c r="H858" s="20"/>
      <c r="I858" s="22">
        <v>6</v>
      </c>
      <c r="J858" s="20" t="s">
        <v>5</v>
      </c>
      <c r="K858" s="20"/>
      <c r="L858" s="20" t="s">
        <v>49</v>
      </c>
      <c r="M858" s="23"/>
      <c r="N858" s="23" t="s">
        <v>7</v>
      </c>
      <c r="O858" s="23"/>
      <c r="P858" s="24">
        <v>11.5</v>
      </c>
      <c r="Q858" s="24">
        <v>20.5</v>
      </c>
      <c r="R858" s="24">
        <v>23.6</v>
      </c>
      <c r="S858" s="24">
        <v>236.8</v>
      </c>
      <c r="T858" s="24">
        <v>1.78</v>
      </c>
      <c r="U858" s="24">
        <v>1080</v>
      </c>
      <c r="V858" s="24">
        <v>1920</v>
      </c>
      <c r="W858" s="24">
        <v>2.0739999999999998</v>
      </c>
      <c r="X858" s="23" t="s">
        <v>47</v>
      </c>
      <c r="Y858" s="23" t="s">
        <v>47</v>
      </c>
      <c r="Z858" s="24">
        <v>8752</v>
      </c>
      <c r="AA858" s="24">
        <v>60</v>
      </c>
      <c r="AB858" s="24">
        <v>170</v>
      </c>
      <c r="AC858" s="24">
        <v>160</v>
      </c>
      <c r="AD858" s="23" t="s">
        <v>50</v>
      </c>
      <c r="AE858" s="23" t="s">
        <v>11</v>
      </c>
      <c r="AF858" s="23" t="s">
        <v>11</v>
      </c>
      <c r="AG858" s="23"/>
      <c r="AH858" s="23"/>
      <c r="AI858" s="23" t="s">
        <v>12</v>
      </c>
      <c r="AJ858" s="23" t="s">
        <v>11</v>
      </c>
      <c r="AK858" s="23" t="s">
        <v>23</v>
      </c>
      <c r="AL858" s="23" t="s">
        <v>13</v>
      </c>
      <c r="AM858" s="23"/>
      <c r="AN858" s="23" t="s">
        <v>14</v>
      </c>
      <c r="AO858" s="23"/>
      <c r="AP858" s="23" t="s">
        <v>36</v>
      </c>
      <c r="AQ858" s="23"/>
      <c r="AR858" s="23"/>
      <c r="AS858" s="23" t="s">
        <v>13</v>
      </c>
      <c r="AT858" s="23"/>
      <c r="AU858" s="23" t="s">
        <v>14</v>
      </c>
      <c r="AV858" s="25"/>
      <c r="AW858" s="25"/>
      <c r="AX858" s="26">
        <v>23.6</v>
      </c>
      <c r="AY858" s="26">
        <v>236.8</v>
      </c>
      <c r="AZ858" s="25" t="s">
        <v>14</v>
      </c>
      <c r="BA858" s="25" t="s">
        <v>14</v>
      </c>
      <c r="BB858" s="23"/>
      <c r="BC858" s="23" t="s">
        <v>15</v>
      </c>
      <c r="BD858" s="23"/>
      <c r="BE858" s="23" t="s">
        <v>11</v>
      </c>
      <c r="BF858" s="23" t="s">
        <v>969</v>
      </c>
      <c r="BG858" s="23" t="s">
        <v>11</v>
      </c>
      <c r="BH858" s="23" t="s">
        <v>17</v>
      </c>
      <c r="BI858" s="23"/>
      <c r="BJ858" s="23"/>
      <c r="BK858" s="23" t="s">
        <v>11</v>
      </c>
      <c r="BL858" s="23" t="s">
        <v>11</v>
      </c>
      <c r="BM858" s="23"/>
      <c r="BN858" s="23"/>
      <c r="BO858" s="24">
        <v>16.7</v>
      </c>
      <c r="BP858" s="24">
        <v>254.2</v>
      </c>
      <c r="BQ858" s="24">
        <v>254.2</v>
      </c>
      <c r="BR858" s="24">
        <v>242</v>
      </c>
      <c r="BS858" s="24">
        <v>200.3</v>
      </c>
      <c r="BT858" s="23"/>
      <c r="BU858" s="23"/>
      <c r="BV858" s="24">
        <v>20.010000000000002</v>
      </c>
      <c r="BW858" s="24">
        <v>0.28999999999999998</v>
      </c>
      <c r="BX858" s="24">
        <v>0.28999999999999998</v>
      </c>
      <c r="BY858" s="24">
        <v>0.18</v>
      </c>
      <c r="BZ858" s="27">
        <v>0.28999999999999998</v>
      </c>
      <c r="CA858" s="27">
        <v>0.18</v>
      </c>
      <c r="CB858" s="25"/>
      <c r="CC858" s="25"/>
      <c r="CD858" s="28">
        <v>19.96</v>
      </c>
      <c r="CE858" s="28">
        <v>0.33</v>
      </c>
      <c r="CF858" s="28">
        <v>0.33</v>
      </c>
      <c r="CG858" s="28">
        <v>0.25</v>
      </c>
      <c r="CH858" s="28">
        <v>22.66</v>
      </c>
      <c r="CI858" s="28">
        <v>0.5</v>
      </c>
      <c r="CJ858" s="28">
        <v>0.5</v>
      </c>
      <c r="CK858" s="25"/>
      <c r="CL858" s="25"/>
      <c r="CM858" s="28">
        <v>0.55000000000000004</v>
      </c>
      <c r="CN858" s="25"/>
      <c r="CO858" s="28">
        <v>0</v>
      </c>
      <c r="CP858" s="30" t="s">
        <v>5</v>
      </c>
      <c r="CQ858" s="8">
        <f t="shared" si="144"/>
        <v>8758.4459459459449</v>
      </c>
      <c r="CR858" s="8">
        <f t="shared" si="145"/>
        <v>24</v>
      </c>
      <c r="CS858" s="8">
        <f t="shared" si="146"/>
        <v>2.5</v>
      </c>
      <c r="CT858" s="8">
        <f t="shared" si="147"/>
        <v>30</v>
      </c>
      <c r="CU858" s="8">
        <f t="shared" si="148"/>
        <v>200</v>
      </c>
      <c r="CV858" s="10">
        <f t="shared" si="149"/>
        <v>60194.559999999998</v>
      </c>
      <c r="CW858" s="10">
        <f t="shared" si="152"/>
        <v>60.194559999999996</v>
      </c>
      <c r="CX858" s="8" t="str">
        <f t="shared" si="150"/>
        <v>No</v>
      </c>
      <c r="CY858" s="30" t="s">
        <v>11</v>
      </c>
      <c r="CZ858" s="30" t="s">
        <v>11</v>
      </c>
      <c r="DA858" s="31" t="s">
        <v>11</v>
      </c>
      <c r="DB858" s="31" t="s">
        <v>11</v>
      </c>
      <c r="DC858" s="8" t="str">
        <f t="shared" si="151"/>
        <v>No</v>
      </c>
      <c r="DD858" s="8" t="s">
        <v>11</v>
      </c>
      <c r="DE858" s="30" t="s">
        <v>11</v>
      </c>
      <c r="DF858" s="10">
        <f t="shared" si="153"/>
        <v>63.001919999999998</v>
      </c>
      <c r="DG858" s="9">
        <f>IF(S858&lt;Monitors!$H$4,(S858*Monitors!$I$4)+Monitors!$J$4,IF(S858&lt;Monitors!$H$5,(S858*Monitors!$I$5)+Monitors!$J$5,IF(S858&lt;Monitors!$H$6,(S858*Monitors!$I$6)+Monitors!$J$6,IF(S858&lt;Monitors!$H$7,(Monitors!$I$7*S858)+Monitors!$J$7,IF(S858&lt;Monitors!$H$8,(S858*Monitors!$I$8)+Monitors!$J$8,IF(S858&lt;Monitors!$H$9,(S858*Monitors!$I$9)+Monitors!$J$9,IF(S858&lt;Monitors!$H$10,(S858*Monitors!$I$10)+Monitors!$J$10,IF(S858&lt;Monitors!$H$11,(S858*Monitors!$I$11)+Monitors!$J$11,Monitors!$J$12))))))))</f>
        <v>40.360000000000007</v>
      </c>
      <c r="DH858" s="10">
        <f>$DF858-(Monitors!$B$4*'All Data'!$W858)</f>
        <v>50.2883</v>
      </c>
      <c r="DI858" s="10">
        <f>IF($CX858="Yes",DH858-(Monitors!$E$4*(DG858+(Monitors!$B$4*'All Data'!$W858))),'All Data'!DH858)</f>
        <v>50.2883</v>
      </c>
      <c r="DJ858" s="10">
        <f>IF(DD858="Yes",'All Data'!DI858-(DG858*Monitors!$C$4),'All Data'!DI858)</f>
        <v>50.2883</v>
      </c>
      <c r="DK858" s="10">
        <f>IF($DE858="Yes",DJ858-(DG858*Monitors!$D$4),'All Data'!DJ858)</f>
        <v>50.2883</v>
      </c>
      <c r="DL858" s="10">
        <f>IF($CZ858="Yes",DK858-Monitors!$C$7,'All Data'!DK858)</f>
        <v>50.2883</v>
      </c>
      <c r="DM858" s="10">
        <f>IF($DA858="Yes",DL858-Monitors!$D$7,'All Data'!DL858)</f>
        <v>50.2883</v>
      </c>
      <c r="DN858" s="10">
        <f>IF(DB858="Yes",DM858-((DG858+(W858*Monitors!$B$4))*Monitors!$F$4),'All Data'!DM858)</f>
        <v>50.2883</v>
      </c>
      <c r="DO858" s="8" t="str">
        <f t="shared" si="154"/>
        <v>No</v>
      </c>
      <c r="DP858" s="10">
        <v>2.4077824000000003</v>
      </c>
      <c r="DQ858" s="10">
        <v>17.602217600000003</v>
      </c>
      <c r="DR858" s="10">
        <v>17.602217600000003</v>
      </c>
      <c r="DS858" s="9">
        <v>22.486645478379423</v>
      </c>
      <c r="DT858" s="9" t="s">
        <v>23</v>
      </c>
      <c r="DU858" s="14">
        <v>0</v>
      </c>
    </row>
    <row r="859" spans="1:125" ht="18" customHeight="1">
      <c r="A859" s="29">
        <v>858</v>
      </c>
      <c r="B859" s="29">
        <v>8</v>
      </c>
      <c r="C859" s="29">
        <v>696</v>
      </c>
      <c r="D859" s="21">
        <v>41821</v>
      </c>
      <c r="E859" s="21">
        <v>41750</v>
      </c>
      <c r="F859" s="21">
        <v>41793</v>
      </c>
      <c r="G859" s="20" t="s">
        <v>4</v>
      </c>
      <c r="H859" s="20"/>
      <c r="I859" s="22">
        <v>6</v>
      </c>
      <c r="J859" s="20" t="s">
        <v>5</v>
      </c>
      <c r="K859" s="20"/>
      <c r="L859" s="20" t="s">
        <v>49</v>
      </c>
      <c r="M859" s="23"/>
      <c r="N859" s="23" t="s">
        <v>7</v>
      </c>
      <c r="O859" s="23"/>
      <c r="P859" s="24">
        <v>20.7</v>
      </c>
      <c r="Q859" s="24">
        <v>11.7</v>
      </c>
      <c r="R859" s="24">
        <v>23.8</v>
      </c>
      <c r="S859" s="24">
        <v>242.2</v>
      </c>
      <c r="T859" s="24">
        <v>1.78</v>
      </c>
      <c r="U859" s="24">
        <v>1080</v>
      </c>
      <c r="V859" s="24">
        <v>1920</v>
      </c>
      <c r="W859" s="24">
        <v>2.0739999999999998</v>
      </c>
      <c r="X859" s="23" t="s">
        <v>47</v>
      </c>
      <c r="Y859" s="23" t="s">
        <v>47</v>
      </c>
      <c r="Z859" s="24">
        <v>8562</v>
      </c>
      <c r="AA859" s="24">
        <v>60</v>
      </c>
      <c r="AB859" s="24">
        <v>178</v>
      </c>
      <c r="AC859" s="24">
        <v>178</v>
      </c>
      <c r="AD859" s="23" t="s">
        <v>223</v>
      </c>
      <c r="AE859" s="23" t="s">
        <v>23</v>
      </c>
      <c r="AF859" s="23" t="s">
        <v>11</v>
      </c>
      <c r="AG859" s="23"/>
      <c r="AH859" s="23"/>
      <c r="AI859" s="23" t="s">
        <v>57</v>
      </c>
      <c r="AJ859" s="23" t="s">
        <v>11</v>
      </c>
      <c r="AK859" s="23" t="s">
        <v>23</v>
      </c>
      <c r="AL859" s="23" t="s">
        <v>566</v>
      </c>
      <c r="AM859" s="23"/>
      <c r="AN859" s="23" t="s">
        <v>14</v>
      </c>
      <c r="AO859" s="23"/>
      <c r="AP859" s="23" t="s">
        <v>36</v>
      </c>
      <c r="AQ859" s="23"/>
      <c r="AR859" s="23"/>
      <c r="AS859" s="23" t="s">
        <v>566</v>
      </c>
      <c r="AT859" s="23"/>
      <c r="AU859" s="23" t="s">
        <v>14</v>
      </c>
      <c r="AV859" s="25"/>
      <c r="AW859" s="25"/>
      <c r="AX859" s="26">
        <v>23.8</v>
      </c>
      <c r="AY859" s="26">
        <v>242.2</v>
      </c>
      <c r="AZ859" s="25" t="s">
        <v>14</v>
      </c>
      <c r="BA859" s="25" t="s">
        <v>14</v>
      </c>
      <c r="BB859" s="23"/>
      <c r="BC859" s="23" t="s">
        <v>15</v>
      </c>
      <c r="BD859" s="23"/>
      <c r="BE859" s="23" t="s">
        <v>11</v>
      </c>
      <c r="BF859" s="23" t="s">
        <v>521</v>
      </c>
      <c r="BG859" s="23" t="s">
        <v>11</v>
      </c>
      <c r="BH859" s="23" t="s">
        <v>17</v>
      </c>
      <c r="BI859" s="23"/>
      <c r="BJ859" s="23"/>
      <c r="BK859" s="23" t="s">
        <v>23</v>
      </c>
      <c r="BL859" s="23" t="s">
        <v>23</v>
      </c>
      <c r="BM859" s="23" t="s">
        <v>23</v>
      </c>
      <c r="BN859" s="23" t="s">
        <v>210</v>
      </c>
      <c r="BO859" s="24">
        <v>5</v>
      </c>
      <c r="BP859" s="24">
        <v>262</v>
      </c>
      <c r="BQ859" s="24">
        <v>250</v>
      </c>
      <c r="BR859" s="24">
        <v>251.8</v>
      </c>
      <c r="BS859" s="24">
        <v>200</v>
      </c>
      <c r="BT859" s="23" t="s">
        <v>567</v>
      </c>
      <c r="BU859" s="23" t="s">
        <v>568</v>
      </c>
      <c r="BV859" s="24">
        <v>20.02</v>
      </c>
      <c r="BW859" s="24">
        <v>0.41</v>
      </c>
      <c r="BX859" s="24">
        <v>0.24</v>
      </c>
      <c r="BY859" s="24">
        <v>0.32</v>
      </c>
      <c r="BZ859" s="27">
        <v>0.41</v>
      </c>
      <c r="CA859" s="27">
        <v>0.32</v>
      </c>
      <c r="CB859" s="25" t="s">
        <v>569</v>
      </c>
      <c r="CC859" s="25" t="s">
        <v>570</v>
      </c>
      <c r="CD859" s="28">
        <v>20.149999999999999</v>
      </c>
      <c r="CE859" s="28">
        <v>0.47</v>
      </c>
      <c r="CF859" s="28">
        <v>0.27</v>
      </c>
      <c r="CG859" s="28">
        <v>0.38</v>
      </c>
      <c r="CH859" s="28">
        <v>25.3</v>
      </c>
      <c r="CI859" s="28">
        <v>1.2</v>
      </c>
      <c r="CJ859" s="28">
        <v>0.5</v>
      </c>
      <c r="CK859" s="28">
        <v>2.2999999999999998</v>
      </c>
      <c r="CL859" s="25"/>
      <c r="CM859" s="28">
        <v>0.52</v>
      </c>
      <c r="CN859" s="25"/>
      <c r="CO859" s="28">
        <v>0</v>
      </c>
      <c r="CP859" s="30" t="s">
        <v>5</v>
      </c>
      <c r="CQ859" s="8">
        <f t="shared" si="144"/>
        <v>8563.1709331131296</v>
      </c>
      <c r="CR859" s="8">
        <f t="shared" si="145"/>
        <v>24</v>
      </c>
      <c r="CS859" s="8">
        <f t="shared" si="146"/>
        <v>2.5</v>
      </c>
      <c r="CT859" s="8">
        <f t="shared" si="147"/>
        <v>30</v>
      </c>
      <c r="CU859" s="8">
        <f t="shared" si="148"/>
        <v>200</v>
      </c>
      <c r="CV859" s="10">
        <f t="shared" si="149"/>
        <v>63456.399999999994</v>
      </c>
      <c r="CW859" s="10">
        <f t="shared" si="152"/>
        <v>63.456399999999995</v>
      </c>
      <c r="CX859" s="8" t="str">
        <f t="shared" si="150"/>
        <v>Yes</v>
      </c>
      <c r="CY859" s="30" t="s">
        <v>11</v>
      </c>
      <c r="CZ859" s="30" t="s">
        <v>11</v>
      </c>
      <c r="DA859" s="31" t="s">
        <v>11</v>
      </c>
      <c r="DB859" s="31" t="s">
        <v>11</v>
      </c>
      <c r="DC859" s="8" t="str">
        <f t="shared" si="151"/>
        <v>No</v>
      </c>
      <c r="DD859" s="8" t="s">
        <v>11</v>
      </c>
      <c r="DE859" s="30" t="s">
        <v>11</v>
      </c>
      <c r="DF859" s="10">
        <f t="shared" si="153"/>
        <v>63.715859999999992</v>
      </c>
      <c r="DG859" s="9">
        <f>IF(S859&lt;Monitors!$H$4,(S859*Monitors!$I$4)+Monitors!$J$4,IF(S859&lt;Monitors!$H$5,(S859*Monitors!$I$5)+Monitors!$J$5,IF(S859&lt;Monitors!$H$6,(S859*Monitors!$I$6)+Monitors!$J$6,IF(S859&lt;Monitors!$H$7,(Monitors!$I$7*S859)+Monitors!$J$7,IF(S859&lt;Monitors!$H$8,(S859*Monitors!$I$8)+Monitors!$J$8,IF(S859&lt;Monitors!$H$9,(S859*Monitors!$I$9)+Monitors!$J$9,IF(S859&lt;Monitors!$H$10,(S859*Monitors!$I$10)+Monitors!$J$10,IF(S859&lt;Monitors!$H$11,(S859*Monitors!$I$11)+Monitors!$J$11,Monitors!$J$12))))))))</f>
        <v>41.44</v>
      </c>
      <c r="DH859" s="10">
        <f>$DF859-(Monitors!$B$4*'All Data'!$W859)</f>
        <v>51.002239999999993</v>
      </c>
      <c r="DI859" s="10">
        <f>IF($CX859="Yes",DH859-(Monitors!$E$4*(DG859+(Monitors!$B$4*'All Data'!$W859))),'All Data'!DH859)</f>
        <v>48.294558999999992</v>
      </c>
      <c r="DJ859" s="10">
        <f>IF(DD859="Yes",'All Data'!DI859-(DG859*Monitors!$C$4),'All Data'!DI859)</f>
        <v>48.294558999999992</v>
      </c>
      <c r="DK859" s="10">
        <f>IF($DE859="Yes",DJ859-(DG859*Monitors!$D$4),'All Data'!DJ859)</f>
        <v>48.294558999999992</v>
      </c>
      <c r="DL859" s="10">
        <f>IF($CZ859="Yes",DK859-Monitors!$C$7,'All Data'!DK859)</f>
        <v>48.294558999999992</v>
      </c>
      <c r="DM859" s="10">
        <f>IF($DA859="Yes",DL859-Monitors!$D$7,'All Data'!DL859)</f>
        <v>48.294558999999992</v>
      </c>
      <c r="DN859" s="10">
        <f>IF(DB859="Yes",DM859-((DG859+(W859*Monitors!$B$4))*Monitors!$F$4),'All Data'!DM859)</f>
        <v>48.294558999999992</v>
      </c>
      <c r="DO859" s="8" t="str">
        <f t="shared" si="154"/>
        <v>No</v>
      </c>
      <c r="DP859" s="10">
        <v>2.5382560000000001</v>
      </c>
      <c r="DQ859" s="10">
        <v>17.481743999999999</v>
      </c>
      <c r="DR859" s="10">
        <v>16.332216330897857</v>
      </c>
      <c r="DS859" s="9">
        <v>22.990553382042837</v>
      </c>
      <c r="DT859" s="9" t="s">
        <v>23</v>
      </c>
      <c r="DU859" s="14">
        <v>0</v>
      </c>
    </row>
    <row r="860" spans="1:125" ht="18" customHeight="1">
      <c r="A860" s="29">
        <v>859</v>
      </c>
      <c r="B860" s="29">
        <v>38</v>
      </c>
      <c r="C860" s="29">
        <v>1071</v>
      </c>
      <c r="D860" s="21">
        <v>41426</v>
      </c>
      <c r="E860" s="21">
        <v>41390</v>
      </c>
      <c r="F860" s="21">
        <v>41409</v>
      </c>
      <c r="G860" s="20"/>
      <c r="H860" s="20"/>
      <c r="I860" s="22">
        <v>6</v>
      </c>
      <c r="J860" s="20" t="s">
        <v>5</v>
      </c>
      <c r="K860" s="20"/>
      <c r="L860" s="20" t="s">
        <v>6</v>
      </c>
      <c r="M860" s="23"/>
      <c r="N860" s="23" t="s">
        <v>7</v>
      </c>
      <c r="O860" s="23"/>
      <c r="P860" s="24">
        <v>10.5</v>
      </c>
      <c r="Q860" s="24">
        <v>18.8</v>
      </c>
      <c r="R860" s="24">
        <v>21.5</v>
      </c>
      <c r="S860" s="24">
        <v>197.7</v>
      </c>
      <c r="T860" s="24">
        <v>1.78</v>
      </c>
      <c r="U860" s="24">
        <v>1080</v>
      </c>
      <c r="V860" s="24">
        <v>1920</v>
      </c>
      <c r="W860" s="24">
        <v>2.0739999999999998</v>
      </c>
      <c r="X860" s="23" t="s">
        <v>47</v>
      </c>
      <c r="Y860" s="23" t="s">
        <v>47</v>
      </c>
      <c r="Z860" s="24">
        <v>10490</v>
      </c>
      <c r="AA860" s="24">
        <v>60</v>
      </c>
      <c r="AB860" s="24">
        <v>90</v>
      </c>
      <c r="AC860" s="24">
        <v>65</v>
      </c>
      <c r="AD860" s="23" t="s">
        <v>10</v>
      </c>
      <c r="AE860" s="23" t="s">
        <v>11</v>
      </c>
      <c r="AF860" s="23" t="s">
        <v>11</v>
      </c>
      <c r="AG860" s="23"/>
      <c r="AH860" s="23"/>
      <c r="AI860" s="23" t="s">
        <v>34</v>
      </c>
      <c r="AJ860" s="23" t="s">
        <v>11</v>
      </c>
      <c r="AK860" s="23" t="s">
        <v>23</v>
      </c>
      <c r="AL860" s="23" t="s">
        <v>111</v>
      </c>
      <c r="AM860" s="23"/>
      <c r="AN860" s="23" t="s">
        <v>14</v>
      </c>
      <c r="AO860" s="23"/>
      <c r="AP860" s="23" t="s">
        <v>14</v>
      </c>
      <c r="AQ860" s="23"/>
      <c r="AR860" s="23"/>
      <c r="AS860" s="23" t="s">
        <v>111</v>
      </c>
      <c r="AT860" s="23"/>
      <c r="AU860" s="23" t="s">
        <v>14</v>
      </c>
      <c r="AV860" s="25"/>
      <c r="AW860" s="25"/>
      <c r="AX860" s="26">
        <v>21.5</v>
      </c>
      <c r="AY860" s="26">
        <v>197.7</v>
      </c>
      <c r="AZ860" s="25" t="s">
        <v>14</v>
      </c>
      <c r="BA860" s="25" t="s">
        <v>14</v>
      </c>
      <c r="BB860" s="23"/>
      <c r="BC860" s="23" t="s">
        <v>15</v>
      </c>
      <c r="BD860" s="23"/>
      <c r="BE860" s="23" t="s">
        <v>11</v>
      </c>
      <c r="BF860" s="23" t="s">
        <v>715</v>
      </c>
      <c r="BG860" s="23" t="s">
        <v>11</v>
      </c>
      <c r="BH860" s="23" t="s">
        <v>17</v>
      </c>
      <c r="BI860" s="23"/>
      <c r="BJ860" s="23" t="s">
        <v>272</v>
      </c>
      <c r="BK860" s="23" t="s">
        <v>11</v>
      </c>
      <c r="BL860" s="23" t="s">
        <v>11</v>
      </c>
      <c r="BM860" s="23"/>
      <c r="BN860" s="23"/>
      <c r="BO860" s="24">
        <v>7.3</v>
      </c>
      <c r="BP860" s="24">
        <v>242.7</v>
      </c>
      <c r="BQ860" s="24">
        <v>250</v>
      </c>
      <c r="BR860" s="24">
        <v>239.2</v>
      </c>
      <c r="BS860" s="24">
        <v>200</v>
      </c>
      <c r="BT860" s="23"/>
      <c r="BU860" s="23"/>
      <c r="BV860" s="24">
        <v>20.02</v>
      </c>
      <c r="BW860" s="24">
        <v>0.08</v>
      </c>
      <c r="BX860" s="23"/>
      <c r="BY860" s="24">
        <v>0.06</v>
      </c>
      <c r="BZ860" s="27">
        <v>0.08</v>
      </c>
      <c r="CA860" s="27">
        <v>0.06</v>
      </c>
      <c r="CB860" s="25"/>
      <c r="CC860" s="25"/>
      <c r="CD860" s="28">
        <v>20.04</v>
      </c>
      <c r="CE860" s="28">
        <v>0.1</v>
      </c>
      <c r="CF860" s="25"/>
      <c r="CG860" s="28">
        <v>0.08</v>
      </c>
      <c r="CH860" s="28">
        <v>21.1</v>
      </c>
      <c r="CI860" s="28">
        <v>0.5</v>
      </c>
      <c r="CJ860" s="28">
        <v>0.5</v>
      </c>
      <c r="CK860" s="25"/>
      <c r="CL860" s="25"/>
      <c r="CM860" s="28">
        <v>0.51</v>
      </c>
      <c r="CN860" s="25"/>
      <c r="CO860" s="28">
        <v>0</v>
      </c>
      <c r="CP860" s="30" t="s">
        <v>5</v>
      </c>
      <c r="CQ860" s="8">
        <f t="shared" si="144"/>
        <v>10490.64238745574</v>
      </c>
      <c r="CR860" s="8">
        <f t="shared" si="145"/>
        <v>22</v>
      </c>
      <c r="CS860" s="8">
        <f t="shared" si="146"/>
        <v>2.5</v>
      </c>
      <c r="CT860" s="8">
        <f t="shared" si="147"/>
        <v>30</v>
      </c>
      <c r="CU860" s="8">
        <f t="shared" si="148"/>
        <v>200</v>
      </c>
      <c r="CV860" s="10">
        <f t="shared" si="149"/>
        <v>47981.789999999994</v>
      </c>
      <c r="CW860" s="10">
        <f t="shared" si="152"/>
        <v>47.981789999999997</v>
      </c>
      <c r="CX860" s="8" t="str">
        <f t="shared" si="150"/>
        <v>No</v>
      </c>
      <c r="CY860" s="30" t="s">
        <v>11</v>
      </c>
      <c r="CZ860" s="30" t="s">
        <v>11</v>
      </c>
      <c r="DA860" s="31" t="s">
        <v>11</v>
      </c>
      <c r="DB860" s="31" t="s">
        <v>11</v>
      </c>
      <c r="DC860" s="8" t="str">
        <f t="shared" si="151"/>
        <v>No</v>
      </c>
      <c r="DD860" s="8" t="s">
        <v>11</v>
      </c>
      <c r="DE860" s="30" t="s">
        <v>11</v>
      </c>
      <c r="DF860" s="10">
        <f t="shared" si="153"/>
        <v>61.836839999999995</v>
      </c>
      <c r="DG860" s="9">
        <f>IF(S860&lt;Monitors!$H$4,(S860*Monitors!$I$4)+Monitors!$J$4,IF(S860&lt;Monitors!$H$5,(S860*Monitors!$I$5)+Monitors!$J$5,IF(S860&lt;Monitors!$H$6,(S860*Monitors!$I$6)+Monitors!$J$6,IF(S860&lt;Monitors!$H$7,(Monitors!$I$7*S860)+Monitors!$J$7,IF(S860&lt;Monitors!$H$8,(S860*Monitors!$I$8)+Monitors!$J$8,IF(S860&lt;Monitors!$H$9,(S860*Monitors!$I$9)+Monitors!$J$9,IF(S860&lt;Monitors!$H$10,(S860*Monitors!$I$10)+Monitors!$J$10,IF(S860&lt;Monitors!$H$11,(S860*Monitors!$I$11)+Monitors!$J$11,Monitors!$J$12))))))))</f>
        <v>37.884999999999998</v>
      </c>
      <c r="DH860" s="10">
        <f>$DF860-(Monitors!$B$4*'All Data'!$W860)</f>
        <v>49.123219999999996</v>
      </c>
      <c r="DI860" s="10">
        <f>IF($CX860="Yes",DH860-(Monitors!$E$4*(DG860+(Monitors!$B$4*'All Data'!$W860))),'All Data'!DH860)</f>
        <v>49.123219999999996</v>
      </c>
      <c r="DJ860" s="10">
        <f>IF(DD860="Yes",'All Data'!DI860-(DG860*Monitors!$C$4),'All Data'!DI860)</f>
        <v>49.123219999999996</v>
      </c>
      <c r="DK860" s="10">
        <f>IF($DE860="Yes",DJ860-(DG860*Monitors!$D$4),'All Data'!DJ860)</f>
        <v>49.123219999999996</v>
      </c>
      <c r="DL860" s="10">
        <f>IF($CZ860="Yes",DK860-Monitors!$C$7,'All Data'!DK860)</f>
        <v>49.123219999999996</v>
      </c>
      <c r="DM860" s="10">
        <f>IF($DA860="Yes",DL860-Monitors!$D$7,'All Data'!DL860)</f>
        <v>49.123219999999996</v>
      </c>
      <c r="DN860" s="10">
        <f>IF(DB860="Yes",DM860-((DG860+(W860*Monitors!$B$4))*Monitors!$F$4),'All Data'!DM860)</f>
        <v>49.123219999999996</v>
      </c>
      <c r="DO860" s="8" t="str">
        <f t="shared" si="154"/>
        <v>No</v>
      </c>
      <c r="DP860" s="10">
        <v>1.9192715999999999</v>
      </c>
      <c r="DQ860" s="10">
        <v>18.100728400000001</v>
      </c>
      <c r="DR860" s="10">
        <v>18.100728400000001</v>
      </c>
      <c r="DS860" s="9">
        <v>18.821082770819018</v>
      </c>
      <c r="DT860" s="9" t="s">
        <v>23</v>
      </c>
      <c r="DU860" s="14">
        <v>0</v>
      </c>
    </row>
    <row r="861" spans="1:125" ht="18" customHeight="1">
      <c r="A861" s="29">
        <v>860</v>
      </c>
      <c r="B861" s="29">
        <v>25</v>
      </c>
      <c r="C861" s="29">
        <v>1301</v>
      </c>
      <c r="D861" s="21">
        <v>41330</v>
      </c>
      <c r="E861" s="21">
        <v>41332</v>
      </c>
      <c r="F861" s="21">
        <v>41332</v>
      </c>
      <c r="G861" s="20" t="s">
        <v>4</v>
      </c>
      <c r="H861" s="20"/>
      <c r="I861" s="22">
        <v>6</v>
      </c>
      <c r="J861" s="20" t="s">
        <v>5</v>
      </c>
      <c r="K861" s="20"/>
      <c r="L861" s="20" t="s">
        <v>6</v>
      </c>
      <c r="M861" s="23"/>
      <c r="N861" s="23" t="s">
        <v>7</v>
      </c>
      <c r="O861" s="23"/>
      <c r="P861" s="24">
        <v>118</v>
      </c>
      <c r="Q861" s="24">
        <v>209</v>
      </c>
      <c r="R861" s="24">
        <v>24</v>
      </c>
      <c r="S861" s="24">
        <v>246</v>
      </c>
      <c r="T861" s="24">
        <v>1.78</v>
      </c>
      <c r="U861" s="24">
        <v>1080</v>
      </c>
      <c r="V861" s="24">
        <v>1920</v>
      </c>
      <c r="W861" s="24">
        <v>2.0739999999999998</v>
      </c>
      <c r="X861" s="23" t="s">
        <v>47</v>
      </c>
      <c r="Y861" s="23" t="s">
        <v>47</v>
      </c>
      <c r="Z861" s="24">
        <v>8424</v>
      </c>
      <c r="AA861" s="24">
        <v>60</v>
      </c>
      <c r="AB861" s="24">
        <v>170</v>
      </c>
      <c r="AC861" s="24">
        <v>160</v>
      </c>
      <c r="AD861" s="23" t="s">
        <v>10</v>
      </c>
      <c r="AE861" s="23" t="s">
        <v>11</v>
      </c>
      <c r="AF861" s="23" t="s">
        <v>11</v>
      </c>
      <c r="AG861" s="23"/>
      <c r="AH861" s="23"/>
      <c r="AI861" s="23" t="s">
        <v>12</v>
      </c>
      <c r="AJ861" s="23" t="s">
        <v>11</v>
      </c>
      <c r="AK861" s="23" t="s">
        <v>11</v>
      </c>
      <c r="AL861" s="23" t="s">
        <v>129</v>
      </c>
      <c r="AM861" s="23"/>
      <c r="AN861" s="23" t="s">
        <v>14</v>
      </c>
      <c r="AO861" s="23"/>
      <c r="AP861" s="23" t="s">
        <v>14</v>
      </c>
      <c r="AQ861" s="23"/>
      <c r="AR861" s="23"/>
      <c r="AS861" s="23" t="s">
        <v>129</v>
      </c>
      <c r="AT861" s="23"/>
      <c r="AU861" s="23" t="s">
        <v>14</v>
      </c>
      <c r="AV861" s="25"/>
      <c r="AW861" s="25"/>
      <c r="AX861" s="26">
        <v>24</v>
      </c>
      <c r="AY861" s="26">
        <v>246</v>
      </c>
      <c r="AZ861" s="25" t="s">
        <v>14</v>
      </c>
      <c r="BA861" s="25" t="s">
        <v>14</v>
      </c>
      <c r="BB861" s="23"/>
      <c r="BC861" s="23" t="s">
        <v>15</v>
      </c>
      <c r="BD861" s="23"/>
      <c r="BE861" s="23" t="s">
        <v>11</v>
      </c>
      <c r="BF861" s="23" t="s">
        <v>77</v>
      </c>
      <c r="BG861" s="23" t="s">
        <v>11</v>
      </c>
      <c r="BH861" s="23" t="s">
        <v>17</v>
      </c>
      <c r="BI861" s="23"/>
      <c r="BJ861" s="23" t="s">
        <v>20</v>
      </c>
      <c r="BK861" s="23" t="s">
        <v>11</v>
      </c>
      <c r="BL861" s="23" t="s">
        <v>11</v>
      </c>
      <c r="BM861" s="23"/>
      <c r="BN861" s="23"/>
      <c r="BO861" s="24">
        <v>13.8</v>
      </c>
      <c r="BP861" s="24">
        <v>263.3</v>
      </c>
      <c r="BQ861" s="24">
        <v>250</v>
      </c>
      <c r="BR861" s="24">
        <v>260.39999999999998</v>
      </c>
      <c r="BS861" s="24">
        <v>200.7</v>
      </c>
      <c r="BT861" s="23"/>
      <c r="BU861" s="23"/>
      <c r="BV861" s="24">
        <v>20.02</v>
      </c>
      <c r="BW861" s="24">
        <v>0.16</v>
      </c>
      <c r="BX861" s="23"/>
      <c r="BY861" s="24">
        <v>0.11</v>
      </c>
      <c r="BZ861" s="27">
        <v>0.16</v>
      </c>
      <c r="CA861" s="27">
        <v>0.11</v>
      </c>
      <c r="CB861" s="25"/>
      <c r="CC861" s="25"/>
      <c r="CD861" s="28">
        <v>19.61</v>
      </c>
      <c r="CE861" s="28">
        <v>0.21</v>
      </c>
      <c r="CF861" s="25"/>
      <c r="CG861" s="28">
        <v>0.15</v>
      </c>
      <c r="CH861" s="28">
        <v>23.2</v>
      </c>
      <c r="CI861" s="28">
        <v>0.5</v>
      </c>
      <c r="CJ861" s="28">
        <v>0.5</v>
      </c>
      <c r="CK861" s="25"/>
      <c r="CL861" s="25"/>
      <c r="CM861" s="28">
        <v>0.51</v>
      </c>
      <c r="CN861" s="25"/>
      <c r="CO861" s="28">
        <v>0</v>
      </c>
      <c r="CP861" s="30" t="s">
        <v>5</v>
      </c>
      <c r="CQ861" s="8">
        <f t="shared" si="144"/>
        <v>8430.8943089430886</v>
      </c>
      <c r="CR861" s="8">
        <f t="shared" si="145"/>
        <v>26</v>
      </c>
      <c r="CS861" s="8">
        <f t="shared" si="146"/>
        <v>2.5</v>
      </c>
      <c r="CT861" s="8">
        <f t="shared" si="147"/>
        <v>30</v>
      </c>
      <c r="CU861" s="8">
        <f t="shared" si="148"/>
        <v>200</v>
      </c>
      <c r="CV861" s="10">
        <f t="shared" si="149"/>
        <v>64771.8</v>
      </c>
      <c r="CW861" s="10">
        <f t="shared" si="152"/>
        <v>64.771799999999999</v>
      </c>
      <c r="CX861" s="8" t="str">
        <f t="shared" si="150"/>
        <v>No</v>
      </c>
      <c r="CY861" s="30" t="s">
        <v>11</v>
      </c>
      <c r="CZ861" s="30" t="s">
        <v>11</v>
      </c>
      <c r="DA861" s="31" t="s">
        <v>11</v>
      </c>
      <c r="DB861" s="31" t="s">
        <v>11</v>
      </c>
      <c r="DC861" s="8" t="str">
        <f t="shared" si="151"/>
        <v>No</v>
      </c>
      <c r="DD861" s="8" t="s">
        <v>11</v>
      </c>
      <c r="DE861" s="30" t="s">
        <v>11</v>
      </c>
      <c r="DF861" s="10">
        <f t="shared" si="153"/>
        <v>62.292360000000002</v>
      </c>
      <c r="DG861" s="9">
        <f>IF(S861&lt;Monitors!$H$4,(S861*Monitors!$I$4)+Monitors!$J$4,IF(S861&lt;Monitors!$H$5,(S861*Monitors!$I$5)+Monitors!$J$5,IF(S861&lt;Monitors!$H$6,(S861*Monitors!$I$6)+Monitors!$J$6,IF(S861&lt;Monitors!$H$7,(Monitors!$I$7*S861)+Monitors!$J$7,IF(S861&lt;Monitors!$H$8,(S861*Monitors!$I$8)+Monitors!$J$8,IF(S861&lt;Monitors!$H$9,(S861*Monitors!$I$9)+Monitors!$J$9,IF(S861&lt;Monitors!$H$10,(S861*Monitors!$I$10)+Monitors!$J$10,IF(S861&lt;Monitors!$H$11,(S861*Monitors!$I$11)+Monitors!$J$11,Monitors!$J$12))))))))</f>
        <v>42.2</v>
      </c>
      <c r="DH861" s="10">
        <f>$DF861-(Monitors!$B$4*'All Data'!$W861)</f>
        <v>49.578740000000003</v>
      </c>
      <c r="DI861" s="10">
        <f>IF($CX861="Yes",DH861-(Monitors!$E$4*(DG861+(Monitors!$B$4*'All Data'!$W861))),'All Data'!DH861)</f>
        <v>49.578740000000003</v>
      </c>
      <c r="DJ861" s="10">
        <f>IF(DD861="Yes",'All Data'!DI861-(DG861*Monitors!$C$4),'All Data'!DI861)</f>
        <v>49.578740000000003</v>
      </c>
      <c r="DK861" s="10">
        <f>IF($DE861="Yes",DJ861-(DG861*Monitors!$D$4),'All Data'!DJ861)</f>
        <v>49.578740000000003</v>
      </c>
      <c r="DL861" s="10">
        <f>IF($CZ861="Yes",DK861-Monitors!$C$7,'All Data'!DK861)</f>
        <v>49.578740000000003</v>
      </c>
      <c r="DM861" s="10">
        <f>IF($DA861="Yes",DL861-Monitors!$D$7,'All Data'!DL861)</f>
        <v>49.578740000000003</v>
      </c>
      <c r="DN861" s="10">
        <f>IF(DB861="Yes",DM861-((DG861+(W861*Monitors!$B$4))*Monitors!$F$4),'All Data'!DM861)</f>
        <v>49.578740000000003</v>
      </c>
      <c r="DO861" s="8" t="str">
        <f t="shared" si="154"/>
        <v>No</v>
      </c>
      <c r="DP861" s="10">
        <v>2.5908720000000005</v>
      </c>
      <c r="DQ861" s="10">
        <v>17.429127999999999</v>
      </c>
      <c r="DR861" s="10">
        <v>17.429127999999999</v>
      </c>
      <c r="DS861" s="9">
        <v>23.344783884702462</v>
      </c>
      <c r="DT861" s="9" t="s">
        <v>23</v>
      </c>
      <c r="DU861" s="14">
        <v>0</v>
      </c>
    </row>
    <row r="862" spans="1:125" ht="18" customHeight="1">
      <c r="A862" s="29">
        <v>861</v>
      </c>
      <c r="B862" s="29">
        <v>47</v>
      </c>
      <c r="C862" s="29">
        <v>153</v>
      </c>
      <c r="D862" s="21">
        <v>41273</v>
      </c>
      <c r="E862" s="21">
        <v>41375</v>
      </c>
      <c r="F862" s="21">
        <v>41430</v>
      </c>
      <c r="G862" s="20" t="s">
        <v>4</v>
      </c>
      <c r="H862" s="20" t="s">
        <v>26</v>
      </c>
      <c r="I862" s="22">
        <v>6</v>
      </c>
      <c r="J862" s="20" t="s">
        <v>5</v>
      </c>
      <c r="K862" s="20" t="s">
        <v>26</v>
      </c>
      <c r="L862" s="20" t="s">
        <v>27</v>
      </c>
      <c r="M862" s="23" t="s">
        <v>27</v>
      </c>
      <c r="N862" s="23" t="s">
        <v>7</v>
      </c>
      <c r="O862" s="23" t="s">
        <v>26</v>
      </c>
      <c r="P862" s="24">
        <v>11.3</v>
      </c>
      <c r="Q862" s="24">
        <v>20</v>
      </c>
      <c r="R862" s="24">
        <v>23</v>
      </c>
      <c r="S862" s="24">
        <v>226</v>
      </c>
      <c r="T862" s="24">
        <v>1.78</v>
      </c>
      <c r="U862" s="24">
        <v>1080</v>
      </c>
      <c r="V862" s="24">
        <v>1920</v>
      </c>
      <c r="W862" s="24">
        <v>2.0739999999999998</v>
      </c>
      <c r="X862" s="23" t="s">
        <v>47</v>
      </c>
      <c r="Y862" s="23" t="s">
        <v>47</v>
      </c>
      <c r="Z862" s="24">
        <v>9177</v>
      </c>
      <c r="AA862" s="24">
        <v>60</v>
      </c>
      <c r="AB862" s="24">
        <v>170</v>
      </c>
      <c r="AC862" s="24">
        <v>160</v>
      </c>
      <c r="AD862" s="23" t="s">
        <v>28</v>
      </c>
      <c r="AE862" s="23" t="s">
        <v>23</v>
      </c>
      <c r="AF862" s="23" t="s">
        <v>11</v>
      </c>
      <c r="AG862" s="23" t="s">
        <v>26</v>
      </c>
      <c r="AH862" s="23" t="s">
        <v>26</v>
      </c>
      <c r="AI862" s="23" t="s">
        <v>12</v>
      </c>
      <c r="AJ862" s="23" t="s">
        <v>11</v>
      </c>
      <c r="AK862" s="23" t="s">
        <v>23</v>
      </c>
      <c r="AL862" s="23" t="s">
        <v>129</v>
      </c>
      <c r="AM862" s="23" t="s">
        <v>26</v>
      </c>
      <c r="AN862" s="23" t="s">
        <v>14</v>
      </c>
      <c r="AO862" s="23" t="s">
        <v>26</v>
      </c>
      <c r="AP862" s="23" t="s">
        <v>36</v>
      </c>
      <c r="AQ862" s="23" t="s">
        <v>26</v>
      </c>
      <c r="AR862" s="23"/>
      <c r="AS862" s="23" t="s">
        <v>129</v>
      </c>
      <c r="AT862" s="23" t="s">
        <v>26</v>
      </c>
      <c r="AU862" s="23" t="s">
        <v>14</v>
      </c>
      <c r="AV862" s="25" t="s">
        <v>26</v>
      </c>
      <c r="AW862" s="25" t="s">
        <v>26</v>
      </c>
      <c r="AX862" s="26">
        <v>23</v>
      </c>
      <c r="AY862" s="26">
        <v>226</v>
      </c>
      <c r="AZ862" s="25" t="s">
        <v>14</v>
      </c>
      <c r="BA862" s="25" t="s">
        <v>14</v>
      </c>
      <c r="BB862" s="23" t="s">
        <v>26</v>
      </c>
      <c r="BC862" s="23" t="s">
        <v>15</v>
      </c>
      <c r="BD862" s="23" t="s">
        <v>26</v>
      </c>
      <c r="BE862" s="23" t="s">
        <v>11</v>
      </c>
      <c r="BF862" s="23" t="s">
        <v>420</v>
      </c>
      <c r="BG862" s="23" t="s">
        <v>11</v>
      </c>
      <c r="BH862" s="23" t="s">
        <v>17</v>
      </c>
      <c r="BI862" s="23" t="s">
        <v>26</v>
      </c>
      <c r="BJ862" s="23"/>
      <c r="BK862" s="23" t="s">
        <v>11</v>
      </c>
      <c r="BL862" s="23" t="s">
        <v>11</v>
      </c>
      <c r="BM862" s="23" t="s">
        <v>11</v>
      </c>
      <c r="BN862" s="23"/>
      <c r="BO862" s="24">
        <v>13.2</v>
      </c>
      <c r="BP862" s="24">
        <v>278</v>
      </c>
      <c r="BQ862" s="24">
        <v>250</v>
      </c>
      <c r="BR862" s="24">
        <v>213</v>
      </c>
      <c r="BS862" s="24">
        <v>200</v>
      </c>
      <c r="BT862" s="23"/>
      <c r="BU862" s="23"/>
      <c r="BV862" s="24">
        <v>20.05</v>
      </c>
      <c r="BW862" s="24">
        <v>0.33</v>
      </c>
      <c r="BX862" s="23"/>
      <c r="BY862" s="24">
        <v>0.23</v>
      </c>
      <c r="BZ862" s="27">
        <v>0.33</v>
      </c>
      <c r="CA862" s="27">
        <v>0.23</v>
      </c>
      <c r="CB862" s="25"/>
      <c r="CC862" s="25"/>
      <c r="CD862" s="28">
        <v>20.03</v>
      </c>
      <c r="CE862" s="28">
        <v>0.36</v>
      </c>
      <c r="CF862" s="25"/>
      <c r="CG862" s="28">
        <v>0.25</v>
      </c>
      <c r="CH862" s="28">
        <v>21.98</v>
      </c>
      <c r="CI862" s="28">
        <v>0.5</v>
      </c>
      <c r="CJ862" s="28">
        <v>0.5</v>
      </c>
      <c r="CK862" s="28">
        <v>0</v>
      </c>
      <c r="CL862" s="28">
        <v>0</v>
      </c>
      <c r="CM862" s="28">
        <v>0.4</v>
      </c>
      <c r="CN862" s="25"/>
      <c r="CO862" s="28">
        <v>0</v>
      </c>
      <c r="CP862" s="30" t="s">
        <v>5</v>
      </c>
      <c r="CQ862" s="8">
        <f t="shared" si="144"/>
        <v>9176.9911504424763</v>
      </c>
      <c r="CR862" s="8">
        <f t="shared" si="145"/>
        <v>24</v>
      </c>
      <c r="CS862" s="8">
        <f t="shared" si="146"/>
        <v>2.5</v>
      </c>
      <c r="CT862" s="8">
        <f t="shared" si="147"/>
        <v>30</v>
      </c>
      <c r="CU862" s="8">
        <f t="shared" si="148"/>
        <v>200</v>
      </c>
      <c r="CV862" s="10">
        <f t="shared" si="149"/>
        <v>62828</v>
      </c>
      <c r="CW862" s="10">
        <f t="shared" si="152"/>
        <v>62.828000000000003</v>
      </c>
      <c r="CX862" s="8" t="str">
        <f t="shared" si="150"/>
        <v>No</v>
      </c>
      <c r="CY862" s="30" t="s">
        <v>11</v>
      </c>
      <c r="CZ862" s="30" t="s">
        <v>11</v>
      </c>
      <c r="DA862" s="31" t="s">
        <v>11</v>
      </c>
      <c r="DB862" s="31" t="s">
        <v>11</v>
      </c>
      <c r="DC862" s="8" t="str">
        <f t="shared" si="151"/>
        <v>No</v>
      </c>
      <c r="DD862" s="8" t="s">
        <v>11</v>
      </c>
      <c r="DE862" s="30" t="s">
        <v>11</v>
      </c>
      <c r="DF862" s="10">
        <f t="shared" si="153"/>
        <v>63.352319999999999</v>
      </c>
      <c r="DG862" s="9">
        <f>IF(S862&lt;Monitors!$H$4,(S862*Monitors!$I$4)+Monitors!$J$4,IF(S862&lt;Monitors!$H$5,(S862*Monitors!$I$5)+Monitors!$J$5,IF(S862&lt;Monitors!$H$6,(S862*Monitors!$I$6)+Monitors!$J$6,IF(S862&lt;Monitors!$H$7,(Monitors!$I$7*S862)+Monitors!$J$7,IF(S862&lt;Monitors!$H$8,(S862*Monitors!$I$8)+Monitors!$J$8,IF(S862&lt;Monitors!$H$9,(S862*Monitors!$I$9)+Monitors!$J$9,IF(S862&lt;Monitors!$H$10,(S862*Monitors!$I$10)+Monitors!$J$10,IF(S862&lt;Monitors!$H$11,(S862*Monitors!$I$11)+Monitors!$J$11,Monitors!$J$12))))))))</f>
        <v>38.866666666666667</v>
      </c>
      <c r="DH862" s="10">
        <f>$DF862-(Monitors!$B$4*'All Data'!$W862)</f>
        <v>50.6387</v>
      </c>
      <c r="DI862" s="10">
        <f>IF($CX862="Yes",DH862-(Monitors!$E$4*(DG862+(Monitors!$B$4*'All Data'!$W862))),'All Data'!DH862)</f>
        <v>50.6387</v>
      </c>
      <c r="DJ862" s="10">
        <f>IF(DD862="Yes",'All Data'!DI862-(DG862*Monitors!$C$4),'All Data'!DI862)</f>
        <v>50.6387</v>
      </c>
      <c r="DK862" s="10">
        <f>IF($DE862="Yes",DJ862-(DG862*Monitors!$D$4),'All Data'!DJ862)</f>
        <v>50.6387</v>
      </c>
      <c r="DL862" s="10">
        <f>IF($CZ862="Yes",DK862-Monitors!$C$7,'All Data'!DK862)</f>
        <v>50.6387</v>
      </c>
      <c r="DM862" s="10">
        <f>IF($DA862="Yes",DL862-Monitors!$D$7,'All Data'!DL862)</f>
        <v>50.6387</v>
      </c>
      <c r="DN862" s="10">
        <f>IF(DB862="Yes",DM862-((DG862+(W862*Monitors!$B$4))*Monitors!$F$4),'All Data'!DM862)</f>
        <v>50.6387</v>
      </c>
      <c r="DO862" s="8" t="str">
        <f t="shared" si="154"/>
        <v>No</v>
      </c>
      <c r="DP862" s="10">
        <v>2.5131200000000002</v>
      </c>
      <c r="DQ862" s="10">
        <v>17.53688</v>
      </c>
      <c r="DR862" s="10">
        <v>17.53688</v>
      </c>
      <c r="DS862" s="9">
        <v>21.47703682392364</v>
      </c>
      <c r="DT862" s="9" t="s">
        <v>23</v>
      </c>
      <c r="DU862" s="14">
        <v>0</v>
      </c>
    </row>
    <row r="863" spans="1:125" ht="18" customHeight="1">
      <c r="A863" s="29">
        <v>862</v>
      </c>
      <c r="B863" s="29">
        <v>13</v>
      </c>
      <c r="C863" s="29">
        <v>782</v>
      </c>
      <c r="D863" s="21">
        <v>41281</v>
      </c>
      <c r="E863" s="21">
        <v>41268</v>
      </c>
      <c r="F863" s="21">
        <v>41373</v>
      </c>
      <c r="G863" s="20"/>
      <c r="H863" s="20" t="s">
        <v>649</v>
      </c>
      <c r="I863" s="22">
        <v>6</v>
      </c>
      <c r="J863" s="20" t="s">
        <v>5</v>
      </c>
      <c r="K863" s="20" t="s">
        <v>26</v>
      </c>
      <c r="L863" s="20" t="s">
        <v>27</v>
      </c>
      <c r="M863" s="23" t="s">
        <v>27</v>
      </c>
      <c r="N863" s="23" t="s">
        <v>7</v>
      </c>
      <c r="O863" s="23" t="s">
        <v>26</v>
      </c>
      <c r="P863" s="24">
        <v>11.3</v>
      </c>
      <c r="Q863" s="24">
        <v>20</v>
      </c>
      <c r="R863" s="24">
        <v>23</v>
      </c>
      <c r="S863" s="24">
        <v>226</v>
      </c>
      <c r="T863" s="24">
        <v>1.78</v>
      </c>
      <c r="U863" s="24">
        <v>1080</v>
      </c>
      <c r="V863" s="24">
        <v>1920</v>
      </c>
      <c r="W863" s="24">
        <v>2.0739999999999998</v>
      </c>
      <c r="X863" s="23" t="s">
        <v>47</v>
      </c>
      <c r="Y863" s="23" t="s">
        <v>47</v>
      </c>
      <c r="Z863" s="24">
        <v>9173</v>
      </c>
      <c r="AA863" s="24">
        <v>60</v>
      </c>
      <c r="AB863" s="24">
        <v>170</v>
      </c>
      <c r="AC863" s="24">
        <v>160</v>
      </c>
      <c r="AD863" s="23" t="s">
        <v>400</v>
      </c>
      <c r="AE863" s="23" t="s">
        <v>23</v>
      </c>
      <c r="AF863" s="23" t="s">
        <v>11</v>
      </c>
      <c r="AG863" s="23" t="s">
        <v>26</v>
      </c>
      <c r="AH863" s="23" t="s">
        <v>26</v>
      </c>
      <c r="AI863" s="23" t="s">
        <v>12</v>
      </c>
      <c r="AJ863" s="23" t="s">
        <v>11</v>
      </c>
      <c r="AK863" s="23" t="s">
        <v>23</v>
      </c>
      <c r="AL863" s="23" t="s">
        <v>78</v>
      </c>
      <c r="AM863" s="23" t="s">
        <v>26</v>
      </c>
      <c r="AN863" s="23" t="s">
        <v>72</v>
      </c>
      <c r="AO863" s="23" t="s">
        <v>14</v>
      </c>
      <c r="AP863" s="23" t="s">
        <v>36</v>
      </c>
      <c r="AQ863" s="23" t="s">
        <v>14</v>
      </c>
      <c r="AR863" s="23"/>
      <c r="AS863" s="23" t="s">
        <v>78</v>
      </c>
      <c r="AT863" s="23" t="s">
        <v>26</v>
      </c>
      <c r="AU863" s="23" t="s">
        <v>83</v>
      </c>
      <c r="AV863" s="25" t="s">
        <v>14</v>
      </c>
      <c r="AW863" s="25" t="s">
        <v>14</v>
      </c>
      <c r="AX863" s="26">
        <v>23</v>
      </c>
      <c r="AY863" s="26">
        <v>226</v>
      </c>
      <c r="AZ863" s="25" t="s">
        <v>72</v>
      </c>
      <c r="BA863" s="25" t="s">
        <v>83</v>
      </c>
      <c r="BB863" s="23" t="s">
        <v>14</v>
      </c>
      <c r="BC863" s="23" t="s">
        <v>15</v>
      </c>
      <c r="BD863" s="23" t="s">
        <v>26</v>
      </c>
      <c r="BE863" s="23" t="s">
        <v>11</v>
      </c>
      <c r="BF863" s="23" t="s">
        <v>372</v>
      </c>
      <c r="BG863" s="23" t="s">
        <v>11</v>
      </c>
      <c r="BH863" s="23" t="s">
        <v>17</v>
      </c>
      <c r="BI863" s="23" t="s">
        <v>14</v>
      </c>
      <c r="BJ863" s="23"/>
      <c r="BK863" s="23" t="s">
        <v>11</v>
      </c>
      <c r="BL863" s="23" t="s">
        <v>11</v>
      </c>
      <c r="BM863" s="23" t="s">
        <v>11</v>
      </c>
      <c r="BN863" s="23"/>
      <c r="BO863" s="24">
        <v>6.4</v>
      </c>
      <c r="BP863" s="24">
        <v>258</v>
      </c>
      <c r="BQ863" s="24">
        <v>258</v>
      </c>
      <c r="BR863" s="24">
        <v>232</v>
      </c>
      <c r="BS863" s="24">
        <v>200</v>
      </c>
      <c r="BT863" s="23"/>
      <c r="BU863" s="23"/>
      <c r="BV863" s="24">
        <v>20.05</v>
      </c>
      <c r="BW863" s="24">
        <v>0.28000000000000003</v>
      </c>
      <c r="BX863" s="23"/>
      <c r="BY863" s="24">
        <v>0.24</v>
      </c>
      <c r="BZ863" s="27">
        <v>0.28000000000000003</v>
      </c>
      <c r="CA863" s="27">
        <v>0.24</v>
      </c>
      <c r="CB863" s="25"/>
      <c r="CC863" s="25"/>
      <c r="CD863" s="28">
        <v>20.190000000000001</v>
      </c>
      <c r="CE863" s="28">
        <v>0.34</v>
      </c>
      <c r="CF863" s="25"/>
      <c r="CG863" s="28">
        <v>0.27</v>
      </c>
      <c r="CH863" s="28">
        <v>21.98</v>
      </c>
      <c r="CI863" s="28">
        <v>1</v>
      </c>
      <c r="CJ863" s="28">
        <v>0.5</v>
      </c>
      <c r="CK863" s="28">
        <v>0</v>
      </c>
      <c r="CL863" s="28">
        <v>0</v>
      </c>
      <c r="CM863" s="28">
        <v>0.5</v>
      </c>
      <c r="CN863" s="25"/>
      <c r="CO863" s="28">
        <v>1</v>
      </c>
      <c r="CP863" s="30" t="s">
        <v>5</v>
      </c>
      <c r="CQ863" s="8">
        <f t="shared" si="144"/>
        <v>9176.9911504424763</v>
      </c>
      <c r="CR863" s="8">
        <f t="shared" si="145"/>
        <v>24</v>
      </c>
      <c r="CS863" s="8">
        <f t="shared" si="146"/>
        <v>2.5</v>
      </c>
      <c r="CT863" s="8">
        <f t="shared" si="147"/>
        <v>30</v>
      </c>
      <c r="CU863" s="8">
        <f t="shared" si="148"/>
        <v>200</v>
      </c>
      <c r="CV863" s="10">
        <f t="shared" si="149"/>
        <v>58308</v>
      </c>
      <c r="CW863" s="10">
        <f t="shared" si="152"/>
        <v>58.308</v>
      </c>
      <c r="CX863" s="8" t="str">
        <f t="shared" si="150"/>
        <v>No</v>
      </c>
      <c r="CY863" s="30" t="s">
        <v>11</v>
      </c>
      <c r="CZ863" s="30" t="s">
        <v>11</v>
      </c>
      <c r="DA863" s="31" t="s">
        <v>11</v>
      </c>
      <c r="DB863" s="31" t="s">
        <v>11</v>
      </c>
      <c r="DC863" s="8" t="str">
        <f t="shared" si="151"/>
        <v>No</v>
      </c>
      <c r="DD863" s="8" t="s">
        <v>11</v>
      </c>
      <c r="DE863" s="30" t="s">
        <v>11</v>
      </c>
      <c r="DF863" s="10">
        <f t="shared" si="153"/>
        <v>63.067620000000005</v>
      </c>
      <c r="DG863" s="9">
        <f>IF(S863&lt;Monitors!$H$4,(S863*Monitors!$I$4)+Monitors!$J$4,IF(S863&lt;Monitors!$H$5,(S863*Monitors!$I$5)+Monitors!$J$5,IF(S863&lt;Monitors!$H$6,(S863*Monitors!$I$6)+Monitors!$J$6,IF(S863&lt;Monitors!$H$7,(Monitors!$I$7*S863)+Monitors!$J$7,IF(S863&lt;Monitors!$H$8,(S863*Monitors!$I$8)+Monitors!$J$8,IF(S863&lt;Monitors!$H$9,(S863*Monitors!$I$9)+Monitors!$J$9,IF(S863&lt;Monitors!$H$10,(S863*Monitors!$I$10)+Monitors!$J$10,IF(S863&lt;Monitors!$H$11,(S863*Monitors!$I$11)+Monitors!$J$11,Monitors!$J$12))))))))</f>
        <v>38.866666666666667</v>
      </c>
      <c r="DH863" s="10">
        <f>$DF863-(Monitors!$B$4*'All Data'!$W863)</f>
        <v>50.354000000000006</v>
      </c>
      <c r="DI863" s="10">
        <f>IF($CX863="Yes",DH863-(Monitors!$E$4*(DG863+(Monitors!$B$4*'All Data'!$W863))),'All Data'!DH863)</f>
        <v>50.354000000000006</v>
      </c>
      <c r="DJ863" s="10">
        <f>IF(DD863="Yes",'All Data'!DI863-(DG863*Monitors!$C$4),'All Data'!DI863)</f>
        <v>50.354000000000006</v>
      </c>
      <c r="DK863" s="10">
        <f>IF($DE863="Yes",DJ863-(DG863*Monitors!$D$4),'All Data'!DJ863)</f>
        <v>50.354000000000006</v>
      </c>
      <c r="DL863" s="10">
        <f>IF($CZ863="Yes",DK863-Monitors!$C$7,'All Data'!DK863)</f>
        <v>50.354000000000006</v>
      </c>
      <c r="DM863" s="10">
        <f>IF($DA863="Yes",DL863-Monitors!$D$7,'All Data'!DL863)</f>
        <v>50.354000000000006</v>
      </c>
      <c r="DN863" s="10">
        <f>IF(DB863="Yes",DM863-((DG863+(W863*Monitors!$B$4))*Monitors!$F$4),'All Data'!DM863)</f>
        <v>50.354000000000006</v>
      </c>
      <c r="DO863" s="8" t="str">
        <f t="shared" si="154"/>
        <v>No</v>
      </c>
      <c r="DP863" s="10">
        <v>2.3323200000000002</v>
      </c>
      <c r="DQ863" s="10">
        <v>17.717680000000001</v>
      </c>
      <c r="DR863" s="10">
        <v>17.717680000000001</v>
      </c>
      <c r="DS863" s="9">
        <v>21.47703682392364</v>
      </c>
      <c r="DT863" s="9" t="s">
        <v>23</v>
      </c>
      <c r="DU863" s="14">
        <v>0</v>
      </c>
    </row>
    <row r="864" spans="1:125" ht="18" customHeight="1">
      <c r="A864" s="29">
        <v>863</v>
      </c>
      <c r="B864" s="29">
        <v>38</v>
      </c>
      <c r="C864" s="29">
        <v>1119</v>
      </c>
      <c r="D864" s="21">
        <v>41309</v>
      </c>
      <c r="E864" s="21">
        <v>41271</v>
      </c>
      <c r="F864" s="21">
        <v>41298</v>
      </c>
      <c r="G864" s="20" t="s">
        <v>4</v>
      </c>
      <c r="H864" s="20"/>
      <c r="I864" s="22">
        <v>6</v>
      </c>
      <c r="J864" s="20" t="s">
        <v>5</v>
      </c>
      <c r="K864" s="20"/>
      <c r="L864" s="20" t="s">
        <v>6</v>
      </c>
      <c r="M864" s="23"/>
      <c r="N864" s="23" t="s">
        <v>7</v>
      </c>
      <c r="O864" s="23"/>
      <c r="P864" s="24">
        <v>11.6</v>
      </c>
      <c r="Q864" s="24">
        <v>20.6</v>
      </c>
      <c r="R864" s="24">
        <v>23.6</v>
      </c>
      <c r="S864" s="24">
        <v>237.8</v>
      </c>
      <c r="T864" s="24">
        <v>1.78</v>
      </c>
      <c r="U864" s="24">
        <v>1080</v>
      </c>
      <c r="V864" s="24">
        <v>1920</v>
      </c>
      <c r="W864" s="24">
        <v>2.0739999999999998</v>
      </c>
      <c r="X864" s="23" t="s">
        <v>47</v>
      </c>
      <c r="Y864" s="23" t="s">
        <v>47</v>
      </c>
      <c r="Z864" s="24">
        <v>8720</v>
      </c>
      <c r="AA864" s="24">
        <v>60</v>
      </c>
      <c r="AB864" s="24">
        <v>170</v>
      </c>
      <c r="AC864" s="24">
        <v>160</v>
      </c>
      <c r="AD864" s="23" t="s">
        <v>10</v>
      </c>
      <c r="AE864" s="23" t="s">
        <v>11</v>
      </c>
      <c r="AF864" s="23" t="s">
        <v>11</v>
      </c>
      <c r="AG864" s="23"/>
      <c r="AH864" s="23"/>
      <c r="AI864" s="23" t="s">
        <v>12</v>
      </c>
      <c r="AJ864" s="23" t="s">
        <v>23</v>
      </c>
      <c r="AK864" s="23" t="s">
        <v>23</v>
      </c>
      <c r="AL864" s="23" t="s">
        <v>51</v>
      </c>
      <c r="AM864" s="23"/>
      <c r="AN864" s="23" t="s">
        <v>14</v>
      </c>
      <c r="AO864" s="23"/>
      <c r="AP864" s="23" t="s">
        <v>36</v>
      </c>
      <c r="AQ864" s="23"/>
      <c r="AR864" s="23"/>
      <c r="AS864" s="23" t="s">
        <v>51</v>
      </c>
      <c r="AT864" s="23"/>
      <c r="AU864" s="23" t="s">
        <v>14</v>
      </c>
      <c r="AV864" s="25"/>
      <c r="AW864" s="25"/>
      <c r="AX864" s="26">
        <v>23.6</v>
      </c>
      <c r="AY864" s="26">
        <v>237.8</v>
      </c>
      <c r="AZ864" s="25" t="s">
        <v>14</v>
      </c>
      <c r="BA864" s="25" t="s">
        <v>14</v>
      </c>
      <c r="BB864" s="23"/>
      <c r="BC864" s="23" t="s">
        <v>15</v>
      </c>
      <c r="BD864" s="23"/>
      <c r="BE864" s="23" t="s">
        <v>11</v>
      </c>
      <c r="BF864" s="23" t="s">
        <v>951</v>
      </c>
      <c r="BG864" s="23" t="s">
        <v>11</v>
      </c>
      <c r="BH864" s="23" t="s">
        <v>17</v>
      </c>
      <c r="BI864" s="23"/>
      <c r="BJ864" s="23" t="s">
        <v>272</v>
      </c>
      <c r="BK864" s="23" t="s">
        <v>11</v>
      </c>
      <c r="BL864" s="23" t="s">
        <v>11</v>
      </c>
      <c r="BM864" s="23"/>
      <c r="BN864" s="23"/>
      <c r="BO864" s="24">
        <v>9.6</v>
      </c>
      <c r="BP864" s="24">
        <v>279</v>
      </c>
      <c r="BQ864" s="24">
        <v>300</v>
      </c>
      <c r="BR864" s="24">
        <v>278.89999999999998</v>
      </c>
      <c r="BS864" s="24">
        <v>200</v>
      </c>
      <c r="BT864" s="23"/>
      <c r="BU864" s="23"/>
      <c r="BV864" s="24">
        <v>20.05</v>
      </c>
      <c r="BW864" s="24">
        <v>0.24</v>
      </c>
      <c r="BX864" s="23"/>
      <c r="BY864" s="24">
        <v>0.15</v>
      </c>
      <c r="BZ864" s="27">
        <v>0.24</v>
      </c>
      <c r="CA864" s="27">
        <v>0.15</v>
      </c>
      <c r="CB864" s="25"/>
      <c r="CC864" s="25"/>
      <c r="CD864" s="28">
        <v>20.16</v>
      </c>
      <c r="CE864" s="28">
        <v>0.28000000000000003</v>
      </c>
      <c r="CF864" s="25"/>
      <c r="CG864" s="28">
        <v>0.17</v>
      </c>
      <c r="CH864" s="28">
        <v>22.7</v>
      </c>
      <c r="CI864" s="28">
        <v>0.5</v>
      </c>
      <c r="CJ864" s="28">
        <v>0.5</v>
      </c>
      <c r="CK864" s="25"/>
      <c r="CL864" s="25"/>
      <c r="CM864" s="28">
        <v>0.43</v>
      </c>
      <c r="CN864" s="25"/>
      <c r="CO864" s="28">
        <v>0</v>
      </c>
      <c r="CP864" s="30" t="s">
        <v>5</v>
      </c>
      <c r="CQ864" s="8">
        <f t="shared" si="144"/>
        <v>8721.6148023549194</v>
      </c>
      <c r="CR864" s="8">
        <f t="shared" si="145"/>
        <v>24</v>
      </c>
      <c r="CS864" s="8">
        <f t="shared" si="146"/>
        <v>2.5</v>
      </c>
      <c r="CT864" s="8">
        <f t="shared" si="147"/>
        <v>30</v>
      </c>
      <c r="CU864" s="8">
        <f t="shared" si="148"/>
        <v>200</v>
      </c>
      <c r="CV864" s="10">
        <f t="shared" si="149"/>
        <v>66346.2</v>
      </c>
      <c r="CW864" s="10">
        <f t="shared" si="152"/>
        <v>66.346199999999996</v>
      </c>
      <c r="CX864" s="8" t="str">
        <f t="shared" si="150"/>
        <v>No</v>
      </c>
      <c r="CY864" s="30" t="s">
        <v>11</v>
      </c>
      <c r="CZ864" s="30" t="s">
        <v>11</v>
      </c>
      <c r="DA864" s="31" t="s">
        <v>11</v>
      </c>
      <c r="DB864" s="31" t="s">
        <v>11</v>
      </c>
      <c r="DC864" s="8" t="str">
        <f t="shared" si="151"/>
        <v>No</v>
      </c>
      <c r="DD864" s="8" t="s">
        <v>11</v>
      </c>
      <c r="DE864" s="30" t="s">
        <v>11</v>
      </c>
      <c r="DF864" s="10">
        <f t="shared" si="153"/>
        <v>62.839860000000002</v>
      </c>
      <c r="DG864" s="9">
        <f>IF(S864&lt;Monitors!$H$4,(S864*Monitors!$I$4)+Monitors!$J$4,IF(S864&lt;Monitors!$H$5,(S864*Monitors!$I$5)+Monitors!$J$5,IF(S864&lt;Monitors!$H$6,(S864*Monitors!$I$6)+Monitors!$J$6,IF(S864&lt;Monitors!$H$7,(Monitors!$I$7*S864)+Monitors!$J$7,IF(S864&lt;Monitors!$H$8,(S864*Monitors!$I$8)+Monitors!$J$8,IF(S864&lt;Monitors!$H$9,(S864*Monitors!$I$9)+Monitors!$J$9,IF(S864&lt;Monitors!$H$10,(S864*Monitors!$I$10)+Monitors!$J$10,IF(S864&lt;Monitors!$H$11,(S864*Monitors!$I$11)+Monitors!$J$11,Monitors!$J$12))))))))</f>
        <v>40.56</v>
      </c>
      <c r="DH864" s="10">
        <f>$DF864-(Monitors!$B$4*'All Data'!$W864)</f>
        <v>50.126240000000003</v>
      </c>
      <c r="DI864" s="10">
        <f>IF($CX864="Yes",DH864-(Monitors!$E$4*(DG864+(Monitors!$B$4*'All Data'!$W864))),'All Data'!DH864)</f>
        <v>50.126240000000003</v>
      </c>
      <c r="DJ864" s="10">
        <f>IF(DD864="Yes",'All Data'!DI864-(DG864*Monitors!$C$4),'All Data'!DI864)</f>
        <v>50.126240000000003</v>
      </c>
      <c r="DK864" s="10">
        <f>IF($DE864="Yes",DJ864-(DG864*Monitors!$D$4),'All Data'!DJ864)</f>
        <v>50.126240000000003</v>
      </c>
      <c r="DL864" s="10">
        <f>IF($CZ864="Yes",DK864-Monitors!$C$7,'All Data'!DK864)</f>
        <v>50.126240000000003</v>
      </c>
      <c r="DM864" s="10">
        <f>IF($DA864="Yes",DL864-Monitors!$D$7,'All Data'!DL864)</f>
        <v>50.126240000000003</v>
      </c>
      <c r="DN864" s="10">
        <f>IF(DB864="Yes",DM864-((DG864+(W864*Monitors!$B$4))*Monitors!$F$4),'All Data'!DM864)</f>
        <v>50.126240000000003</v>
      </c>
      <c r="DO864" s="8" t="str">
        <f t="shared" si="154"/>
        <v>No</v>
      </c>
      <c r="DP864" s="10">
        <v>2.653848</v>
      </c>
      <c r="DQ864" s="10">
        <v>17.396152000000001</v>
      </c>
      <c r="DR864" s="10">
        <v>17.396152000000001</v>
      </c>
      <c r="DS864" s="9">
        <v>22.580007820069131</v>
      </c>
      <c r="DT864" s="9" t="s">
        <v>23</v>
      </c>
      <c r="DU864" s="14">
        <v>0</v>
      </c>
    </row>
    <row r="865" spans="1:125" ht="18" customHeight="1">
      <c r="A865" s="29">
        <v>864</v>
      </c>
      <c r="B865" s="29">
        <v>24</v>
      </c>
      <c r="C865" s="29">
        <v>179</v>
      </c>
      <c r="D865" s="21">
        <v>41180</v>
      </c>
      <c r="E865" s="21">
        <v>41376</v>
      </c>
      <c r="F865" s="21">
        <v>41390</v>
      </c>
      <c r="G865" s="20" t="s">
        <v>4</v>
      </c>
      <c r="H865" s="20" t="s">
        <v>26</v>
      </c>
      <c r="I865" s="22">
        <v>6</v>
      </c>
      <c r="J865" s="20" t="s">
        <v>5</v>
      </c>
      <c r="K865" s="20" t="s">
        <v>26</v>
      </c>
      <c r="L865" s="20" t="s">
        <v>27</v>
      </c>
      <c r="M865" s="23" t="s">
        <v>27</v>
      </c>
      <c r="N865" s="23" t="s">
        <v>7</v>
      </c>
      <c r="O865" s="23" t="s">
        <v>26</v>
      </c>
      <c r="P865" s="24">
        <v>11.3</v>
      </c>
      <c r="Q865" s="24">
        <v>20.100000000000001</v>
      </c>
      <c r="R865" s="24">
        <v>23</v>
      </c>
      <c r="S865" s="24">
        <v>226.2</v>
      </c>
      <c r="T865" s="24">
        <v>1.78</v>
      </c>
      <c r="U865" s="24">
        <v>1080</v>
      </c>
      <c r="V865" s="24">
        <v>1920</v>
      </c>
      <c r="W865" s="24">
        <v>2.0739999999999998</v>
      </c>
      <c r="X865" s="23" t="s">
        <v>47</v>
      </c>
      <c r="Y865" s="23" t="s">
        <v>47</v>
      </c>
      <c r="Z865" s="24">
        <v>9176</v>
      </c>
      <c r="AA865" s="24">
        <v>60</v>
      </c>
      <c r="AB865" s="24">
        <v>178</v>
      </c>
      <c r="AC865" s="24">
        <v>178</v>
      </c>
      <c r="AD865" s="23" t="s">
        <v>73</v>
      </c>
      <c r="AE865" s="23" t="s">
        <v>23</v>
      </c>
      <c r="AF865" s="23" t="s">
        <v>11</v>
      </c>
      <c r="AG865" s="23" t="s">
        <v>26</v>
      </c>
      <c r="AH865" s="23" t="s">
        <v>26</v>
      </c>
      <c r="AI865" s="23" t="s">
        <v>12</v>
      </c>
      <c r="AJ865" s="23" t="s">
        <v>23</v>
      </c>
      <c r="AK865" s="23" t="s">
        <v>23</v>
      </c>
      <c r="AL865" s="23" t="s">
        <v>114</v>
      </c>
      <c r="AM865" s="23" t="s">
        <v>54</v>
      </c>
      <c r="AN865" s="23" t="s">
        <v>14</v>
      </c>
      <c r="AO865" s="23" t="s">
        <v>26</v>
      </c>
      <c r="AP865" s="23" t="s">
        <v>36</v>
      </c>
      <c r="AQ865" s="23" t="s">
        <v>26</v>
      </c>
      <c r="AR865" s="23"/>
      <c r="AS865" s="23" t="s">
        <v>114</v>
      </c>
      <c r="AT865" s="23" t="s">
        <v>54</v>
      </c>
      <c r="AU865" s="23" t="s">
        <v>14</v>
      </c>
      <c r="AV865" s="25" t="s">
        <v>26</v>
      </c>
      <c r="AW865" s="25" t="s">
        <v>26</v>
      </c>
      <c r="AX865" s="26">
        <v>23</v>
      </c>
      <c r="AY865" s="26">
        <v>226.2</v>
      </c>
      <c r="AZ865" s="25" t="s">
        <v>14</v>
      </c>
      <c r="BA865" s="25" t="s">
        <v>14</v>
      </c>
      <c r="BB865" s="23" t="s">
        <v>26</v>
      </c>
      <c r="BC865" s="23" t="s">
        <v>15</v>
      </c>
      <c r="BD865" s="23" t="s">
        <v>26</v>
      </c>
      <c r="BE865" s="23" t="s">
        <v>11</v>
      </c>
      <c r="BF865" s="23" t="s">
        <v>226</v>
      </c>
      <c r="BG865" s="23" t="s">
        <v>11</v>
      </c>
      <c r="BH865" s="23" t="s">
        <v>17</v>
      </c>
      <c r="BI865" s="23" t="s">
        <v>26</v>
      </c>
      <c r="BJ865" s="23"/>
      <c r="BK865" s="23" t="s">
        <v>11</v>
      </c>
      <c r="BL865" s="23" t="s">
        <v>11</v>
      </c>
      <c r="BM865" s="23" t="s">
        <v>11</v>
      </c>
      <c r="BN865" s="23"/>
      <c r="BO865" s="24">
        <v>6.9</v>
      </c>
      <c r="BP865" s="24">
        <v>290</v>
      </c>
      <c r="BQ865" s="24">
        <v>290</v>
      </c>
      <c r="BR865" s="24">
        <v>250</v>
      </c>
      <c r="BS865" s="24">
        <v>200</v>
      </c>
      <c r="BT865" s="23"/>
      <c r="BU865" s="23"/>
      <c r="BV865" s="24">
        <v>20.07</v>
      </c>
      <c r="BW865" s="24">
        <v>0.31</v>
      </c>
      <c r="BX865" s="23"/>
      <c r="BY865" s="24">
        <v>0.2</v>
      </c>
      <c r="BZ865" s="27">
        <v>0.31</v>
      </c>
      <c r="CA865" s="27">
        <v>0.2</v>
      </c>
      <c r="CB865" s="25"/>
      <c r="CC865" s="25"/>
      <c r="CD865" s="28">
        <v>20.32</v>
      </c>
      <c r="CE865" s="28">
        <v>0.32</v>
      </c>
      <c r="CF865" s="25"/>
      <c r="CG865" s="28">
        <v>0.2</v>
      </c>
      <c r="CH865" s="28">
        <v>22</v>
      </c>
      <c r="CI865" s="28">
        <v>0.5</v>
      </c>
      <c r="CJ865" s="28">
        <v>0.5</v>
      </c>
      <c r="CK865" s="28">
        <v>0</v>
      </c>
      <c r="CL865" s="28">
        <v>0</v>
      </c>
      <c r="CM865" s="28">
        <v>0.5</v>
      </c>
      <c r="CN865" s="25"/>
      <c r="CO865" s="28">
        <v>0</v>
      </c>
      <c r="CP865" s="30" t="s">
        <v>5</v>
      </c>
      <c r="CQ865" s="8">
        <f t="shared" si="144"/>
        <v>9168.8770999115823</v>
      </c>
      <c r="CR865" s="8">
        <f t="shared" si="145"/>
        <v>24</v>
      </c>
      <c r="CS865" s="8">
        <f t="shared" si="146"/>
        <v>2.5</v>
      </c>
      <c r="CT865" s="8">
        <f t="shared" si="147"/>
        <v>30</v>
      </c>
      <c r="CU865" s="8">
        <f t="shared" si="148"/>
        <v>200</v>
      </c>
      <c r="CV865" s="10">
        <f t="shared" si="149"/>
        <v>65598</v>
      </c>
      <c r="CW865" s="10">
        <f t="shared" si="152"/>
        <v>65.597999999999999</v>
      </c>
      <c r="CX865" s="8" t="str">
        <f t="shared" si="150"/>
        <v>No</v>
      </c>
      <c r="CY865" s="30" t="s">
        <v>11</v>
      </c>
      <c r="CZ865" s="30" t="s">
        <v>11</v>
      </c>
      <c r="DA865" s="31" t="s">
        <v>11</v>
      </c>
      <c r="DB865" s="31" t="s">
        <v>11</v>
      </c>
      <c r="DC865" s="8" t="str">
        <f t="shared" si="151"/>
        <v>No</v>
      </c>
      <c r="DD865" s="8" t="s">
        <v>11</v>
      </c>
      <c r="DE865" s="30" t="s">
        <v>11</v>
      </c>
      <c r="DF865" s="10">
        <f t="shared" si="153"/>
        <v>63.299759999999999</v>
      </c>
      <c r="DG865" s="9">
        <f>IF(S865&lt;Monitors!$H$4,(S865*Monitors!$I$4)+Monitors!$J$4,IF(S865&lt;Monitors!$H$5,(S865*Monitors!$I$5)+Monitors!$J$5,IF(S865&lt;Monitors!$H$6,(S865*Monitors!$I$6)+Monitors!$J$6,IF(S865&lt;Monitors!$H$7,(Monitors!$I$7*S865)+Monitors!$J$7,IF(S865&lt;Monitors!$H$8,(S865*Monitors!$I$8)+Monitors!$J$8,IF(S865&lt;Monitors!$H$9,(S865*Monitors!$I$9)+Monitors!$J$9,IF(S865&lt;Monitors!$H$10,(S865*Monitors!$I$10)+Monitors!$J$10,IF(S865&lt;Monitors!$H$11,(S865*Monitors!$I$11)+Monitors!$J$11,Monitors!$J$12))))))))</f>
        <v>38.873333333333335</v>
      </c>
      <c r="DH865" s="10">
        <f>$DF865-(Monitors!$B$4*'All Data'!$W865)</f>
        <v>50.58614</v>
      </c>
      <c r="DI865" s="10">
        <f>IF($CX865="Yes",DH865-(Monitors!$E$4*(DG865+(Monitors!$B$4*'All Data'!$W865))),'All Data'!DH865)</f>
        <v>50.58614</v>
      </c>
      <c r="DJ865" s="10">
        <f>IF(DD865="Yes",'All Data'!DI865-(DG865*Monitors!$C$4),'All Data'!DI865)</f>
        <v>50.58614</v>
      </c>
      <c r="DK865" s="10">
        <f>IF($DE865="Yes",DJ865-(DG865*Monitors!$D$4),'All Data'!DJ865)</f>
        <v>50.58614</v>
      </c>
      <c r="DL865" s="10">
        <f>IF($CZ865="Yes",DK865-Monitors!$C$7,'All Data'!DK865)</f>
        <v>50.58614</v>
      </c>
      <c r="DM865" s="10">
        <f>IF($DA865="Yes",DL865-Monitors!$D$7,'All Data'!DL865)</f>
        <v>50.58614</v>
      </c>
      <c r="DN865" s="10">
        <f>IF(DB865="Yes",DM865-((DG865+(W865*Monitors!$B$4))*Monitors!$F$4),'All Data'!DM865)</f>
        <v>50.58614</v>
      </c>
      <c r="DO865" s="8" t="str">
        <f t="shared" si="154"/>
        <v>No</v>
      </c>
      <c r="DP865" s="10">
        <v>2.62392</v>
      </c>
      <c r="DQ865" s="10">
        <v>17.446080000000002</v>
      </c>
      <c r="DR865" s="10">
        <v>17.446080000000002</v>
      </c>
      <c r="DS865" s="9">
        <v>21.495754365463512</v>
      </c>
      <c r="DT865" s="9" t="s">
        <v>23</v>
      </c>
      <c r="DU865" s="14">
        <v>0</v>
      </c>
    </row>
    <row r="866" spans="1:125" ht="18" customHeight="1">
      <c r="A866" s="29">
        <v>865</v>
      </c>
      <c r="B866" s="29">
        <v>38</v>
      </c>
      <c r="C866" s="29">
        <v>1087</v>
      </c>
      <c r="D866" s="21">
        <v>42125</v>
      </c>
      <c r="E866" s="21">
        <v>42095</v>
      </c>
      <c r="F866" s="21">
        <v>42096</v>
      </c>
      <c r="G866" s="20" t="s">
        <v>4</v>
      </c>
      <c r="H866" s="20"/>
      <c r="I866" s="22">
        <v>6</v>
      </c>
      <c r="J866" s="20" t="s">
        <v>5</v>
      </c>
      <c r="K866" s="20"/>
      <c r="L866" s="20" t="s">
        <v>6</v>
      </c>
      <c r="M866" s="23"/>
      <c r="N866" s="23" t="s">
        <v>7</v>
      </c>
      <c r="O866" s="23"/>
      <c r="P866" s="24">
        <v>10.6</v>
      </c>
      <c r="Q866" s="24">
        <v>18.8</v>
      </c>
      <c r="R866" s="24">
        <v>21.5</v>
      </c>
      <c r="S866" s="24">
        <v>198.1</v>
      </c>
      <c r="T866" s="24">
        <v>1.78</v>
      </c>
      <c r="U866" s="24">
        <v>1080</v>
      </c>
      <c r="V866" s="24">
        <v>1920</v>
      </c>
      <c r="W866" s="24">
        <v>2.0739999999999998</v>
      </c>
      <c r="X866" s="23" t="s">
        <v>47</v>
      </c>
      <c r="Y866" s="23" t="s">
        <v>47</v>
      </c>
      <c r="Z866" s="24">
        <v>10469</v>
      </c>
      <c r="AA866" s="24">
        <v>60</v>
      </c>
      <c r="AB866" s="24">
        <v>176</v>
      </c>
      <c r="AC866" s="24">
        <v>160</v>
      </c>
      <c r="AD866" s="23" t="s">
        <v>10</v>
      </c>
      <c r="AE866" s="23" t="s">
        <v>11</v>
      </c>
      <c r="AF866" s="23" t="s">
        <v>11</v>
      </c>
      <c r="AG866" s="23"/>
      <c r="AH866" s="23"/>
      <c r="AI866" s="23" t="s">
        <v>12</v>
      </c>
      <c r="AJ866" s="23" t="s">
        <v>11</v>
      </c>
      <c r="AK866" s="23" t="s">
        <v>11</v>
      </c>
      <c r="AL866" s="23" t="s">
        <v>145</v>
      </c>
      <c r="AM866" s="23" t="s">
        <v>1196</v>
      </c>
      <c r="AN866" s="23" t="s">
        <v>14</v>
      </c>
      <c r="AO866" s="23"/>
      <c r="AP866" s="23" t="s">
        <v>36</v>
      </c>
      <c r="AQ866" s="23"/>
      <c r="AR866" s="23"/>
      <c r="AS866" s="23" t="s">
        <v>145</v>
      </c>
      <c r="AT866" s="23" t="s">
        <v>1196</v>
      </c>
      <c r="AU866" s="23" t="s">
        <v>14</v>
      </c>
      <c r="AV866" s="25"/>
      <c r="AW866" s="25"/>
      <c r="AX866" s="26">
        <v>21.5</v>
      </c>
      <c r="AY866" s="26">
        <v>198.1</v>
      </c>
      <c r="AZ866" s="25" t="s">
        <v>14</v>
      </c>
      <c r="BA866" s="25" t="s">
        <v>14</v>
      </c>
      <c r="BB866" s="23"/>
      <c r="BC866" s="23" t="s">
        <v>15</v>
      </c>
      <c r="BD866" s="23"/>
      <c r="BE866" s="23" t="s">
        <v>11</v>
      </c>
      <c r="BF866" s="23" t="s">
        <v>403</v>
      </c>
      <c r="BG866" s="23" t="s">
        <v>11</v>
      </c>
      <c r="BH866" s="23" t="s">
        <v>17</v>
      </c>
      <c r="BI866" s="23"/>
      <c r="BJ866" s="23" t="s">
        <v>18</v>
      </c>
      <c r="BK866" s="23" t="s">
        <v>11</v>
      </c>
      <c r="BL866" s="23" t="s">
        <v>11</v>
      </c>
      <c r="BM866" s="23"/>
      <c r="BN866" s="23"/>
      <c r="BO866" s="24">
        <v>20</v>
      </c>
      <c r="BP866" s="24">
        <v>224</v>
      </c>
      <c r="BQ866" s="24">
        <v>250</v>
      </c>
      <c r="BR866" s="24">
        <v>224</v>
      </c>
      <c r="BS866" s="24">
        <v>200.8</v>
      </c>
      <c r="BT866" s="23"/>
      <c r="BU866" s="23"/>
      <c r="BV866" s="24">
        <v>20.079999999999998</v>
      </c>
      <c r="BW866" s="24">
        <v>0.14000000000000001</v>
      </c>
      <c r="BX866" s="23"/>
      <c r="BY866" s="24">
        <v>0</v>
      </c>
      <c r="BZ866" s="27">
        <v>0.14000000000000001</v>
      </c>
      <c r="CA866" s="27">
        <v>0</v>
      </c>
      <c r="CB866" s="25"/>
      <c r="CC866" s="25"/>
      <c r="CD866" s="28">
        <v>20.16</v>
      </c>
      <c r="CE866" s="28">
        <v>0.14000000000000001</v>
      </c>
      <c r="CF866" s="25"/>
      <c r="CG866" s="28">
        <v>0</v>
      </c>
      <c r="CH866" s="28">
        <v>21.1</v>
      </c>
      <c r="CI866" s="28">
        <v>0.5</v>
      </c>
      <c r="CJ866" s="28">
        <v>0.5</v>
      </c>
      <c r="CK866" s="25"/>
      <c r="CL866" s="25"/>
      <c r="CM866" s="28">
        <v>0.55000000000000004</v>
      </c>
      <c r="CN866" s="25"/>
      <c r="CO866" s="28">
        <v>0</v>
      </c>
      <c r="CP866" s="30" t="s">
        <v>5</v>
      </c>
      <c r="CQ866" s="8">
        <f t="shared" si="144"/>
        <v>10469.459868753154</v>
      </c>
      <c r="CR866" s="8">
        <f t="shared" si="145"/>
        <v>22</v>
      </c>
      <c r="CS866" s="8">
        <f t="shared" si="146"/>
        <v>2.5</v>
      </c>
      <c r="CT866" s="8">
        <f t="shared" si="147"/>
        <v>30</v>
      </c>
      <c r="CU866" s="8">
        <f t="shared" si="148"/>
        <v>200</v>
      </c>
      <c r="CV866" s="10">
        <f t="shared" si="149"/>
        <v>44374.400000000001</v>
      </c>
      <c r="CW866" s="10">
        <f t="shared" si="152"/>
        <v>44.374400000000001</v>
      </c>
      <c r="CX866" s="8" t="str">
        <f t="shared" si="150"/>
        <v>No</v>
      </c>
      <c r="CY866" s="30" t="s">
        <v>11</v>
      </c>
      <c r="CZ866" s="30" t="s">
        <v>11</v>
      </c>
      <c r="DA866" s="31" t="s">
        <v>11</v>
      </c>
      <c r="DB866" s="31" t="s">
        <v>11</v>
      </c>
      <c r="DC866" s="8" t="str">
        <f t="shared" si="151"/>
        <v>No</v>
      </c>
      <c r="DD866" s="8" t="s">
        <v>11</v>
      </c>
      <c r="DE866" s="30" t="s">
        <v>11</v>
      </c>
      <c r="DF866" s="10">
        <f t="shared" si="153"/>
        <v>62.362439999999985</v>
      </c>
      <c r="DG866" s="9">
        <f>IF(S866&lt;Monitors!$H$4,(S866*Monitors!$I$4)+Monitors!$J$4,IF(S866&lt;Monitors!$H$5,(S866*Monitors!$I$5)+Monitors!$J$5,IF(S866&lt;Monitors!$H$6,(S866*Monitors!$I$6)+Monitors!$J$6,IF(S866&lt;Monitors!$H$7,(Monitors!$I$7*S866)+Monitors!$J$7,IF(S866&lt;Monitors!$H$8,(S866*Monitors!$I$8)+Monitors!$J$8,IF(S866&lt;Monitors!$H$9,(S866*Monitors!$I$9)+Monitors!$J$9,IF(S866&lt;Monitors!$H$10,(S866*Monitors!$I$10)+Monitors!$J$10,IF(S866&lt;Monitors!$H$11,(S866*Monitors!$I$11)+Monitors!$J$11,Monitors!$J$12))))))))</f>
        <v>37.905000000000001</v>
      </c>
      <c r="DH866" s="10">
        <f>$DF866-(Monitors!$B$4*'All Data'!$W866)</f>
        <v>49.648819999999986</v>
      </c>
      <c r="DI866" s="10">
        <f>IF($CX866="Yes",DH866-(Monitors!$E$4*(DG866+(Monitors!$B$4*'All Data'!$W866))),'All Data'!DH866)</f>
        <v>49.648819999999986</v>
      </c>
      <c r="DJ866" s="10">
        <f>IF(DD866="Yes",'All Data'!DI866-(DG866*Monitors!$C$4),'All Data'!DI866)</f>
        <v>49.648819999999986</v>
      </c>
      <c r="DK866" s="10">
        <f>IF($DE866="Yes",DJ866-(DG866*Monitors!$D$4),'All Data'!DJ866)</f>
        <v>49.648819999999986</v>
      </c>
      <c r="DL866" s="10">
        <f>IF($CZ866="Yes",DK866-Monitors!$C$7,'All Data'!DK866)</f>
        <v>49.648819999999986</v>
      </c>
      <c r="DM866" s="10">
        <f>IF($DA866="Yes",DL866-Monitors!$D$7,'All Data'!DL866)</f>
        <v>49.648819999999986</v>
      </c>
      <c r="DN866" s="10">
        <f>IF(DB866="Yes",DM866-((DG866+(W866*Monitors!$B$4))*Monitors!$F$4),'All Data'!DM866)</f>
        <v>49.648819999999986</v>
      </c>
      <c r="DO866" s="8" t="str">
        <f t="shared" si="154"/>
        <v>No</v>
      </c>
      <c r="DP866" s="10">
        <v>1.7749760000000001</v>
      </c>
      <c r="DQ866" s="10">
        <v>18.305024</v>
      </c>
      <c r="DR866" s="10">
        <v>18.305024</v>
      </c>
      <c r="DS866" s="9">
        <v>18.858719441248546</v>
      </c>
      <c r="DT866" s="9" t="s">
        <v>23</v>
      </c>
      <c r="DU866" s="14">
        <v>0</v>
      </c>
    </row>
    <row r="867" spans="1:125" ht="18" customHeight="1">
      <c r="A867" s="29">
        <v>866</v>
      </c>
      <c r="B867" s="29">
        <v>24</v>
      </c>
      <c r="C867" s="29">
        <v>161</v>
      </c>
      <c r="D867" s="21">
        <v>41430</v>
      </c>
      <c r="E867" s="21">
        <v>41424</v>
      </c>
      <c r="F867" s="21">
        <v>41435</v>
      </c>
      <c r="G867" s="20" t="s">
        <v>4</v>
      </c>
      <c r="H867" s="20" t="s">
        <v>26</v>
      </c>
      <c r="I867" s="22">
        <v>6</v>
      </c>
      <c r="J867" s="20" t="s">
        <v>5</v>
      </c>
      <c r="K867" s="20" t="s">
        <v>26</v>
      </c>
      <c r="L867" s="20" t="s">
        <v>6</v>
      </c>
      <c r="M867" s="23" t="s">
        <v>26</v>
      </c>
      <c r="N867" s="23" t="s">
        <v>7</v>
      </c>
      <c r="O867" s="23" t="s">
        <v>26</v>
      </c>
      <c r="P867" s="24">
        <v>11.3</v>
      </c>
      <c r="Q867" s="24">
        <v>20</v>
      </c>
      <c r="R867" s="24">
        <v>23</v>
      </c>
      <c r="S867" s="24">
        <v>225.98</v>
      </c>
      <c r="T867" s="24">
        <v>1.78</v>
      </c>
      <c r="U867" s="24">
        <v>1080</v>
      </c>
      <c r="V867" s="24">
        <v>1920</v>
      </c>
      <c r="W867" s="24">
        <v>2.0739999999999998</v>
      </c>
      <c r="X867" s="23" t="s">
        <v>47</v>
      </c>
      <c r="Y867" s="23" t="s">
        <v>47</v>
      </c>
      <c r="Z867" s="24">
        <v>9175</v>
      </c>
      <c r="AA867" s="24">
        <v>60</v>
      </c>
      <c r="AB867" s="24">
        <v>170</v>
      </c>
      <c r="AC867" s="24">
        <v>160</v>
      </c>
      <c r="AD867" s="23" t="s">
        <v>607</v>
      </c>
      <c r="AE867" s="23" t="s">
        <v>23</v>
      </c>
      <c r="AF867" s="23" t="s">
        <v>11</v>
      </c>
      <c r="AG867" s="23" t="s">
        <v>26</v>
      </c>
      <c r="AH867" s="23" t="s">
        <v>26</v>
      </c>
      <c r="AI867" s="23" t="s">
        <v>12</v>
      </c>
      <c r="AJ867" s="23" t="s">
        <v>11</v>
      </c>
      <c r="AK867" s="23" t="s">
        <v>23</v>
      </c>
      <c r="AL867" s="23" t="s">
        <v>25</v>
      </c>
      <c r="AM867" s="23" t="s">
        <v>14</v>
      </c>
      <c r="AN867" s="23" t="s">
        <v>14</v>
      </c>
      <c r="AO867" s="23" t="s">
        <v>14</v>
      </c>
      <c r="AP867" s="23" t="s">
        <v>36</v>
      </c>
      <c r="AQ867" s="23" t="s">
        <v>14</v>
      </c>
      <c r="AR867" s="23"/>
      <c r="AS867" s="23" t="s">
        <v>25</v>
      </c>
      <c r="AT867" s="23" t="s">
        <v>14</v>
      </c>
      <c r="AU867" s="23" t="s">
        <v>14</v>
      </c>
      <c r="AV867" s="25" t="s">
        <v>14</v>
      </c>
      <c r="AW867" s="25" t="s">
        <v>14</v>
      </c>
      <c r="AX867" s="26">
        <v>23</v>
      </c>
      <c r="AY867" s="26">
        <v>225.98</v>
      </c>
      <c r="AZ867" s="25" t="s">
        <v>14</v>
      </c>
      <c r="BA867" s="25" t="s">
        <v>14</v>
      </c>
      <c r="BB867" s="23" t="s">
        <v>14</v>
      </c>
      <c r="BC867" s="23" t="s">
        <v>15</v>
      </c>
      <c r="BD867" s="23" t="s">
        <v>14</v>
      </c>
      <c r="BE867" s="23" t="s">
        <v>11</v>
      </c>
      <c r="BF867" s="23" t="s">
        <v>165</v>
      </c>
      <c r="BG867" s="23" t="s">
        <v>11</v>
      </c>
      <c r="BH867" s="23" t="s">
        <v>17</v>
      </c>
      <c r="BI867" s="23" t="s">
        <v>26</v>
      </c>
      <c r="BJ867" s="23"/>
      <c r="BK867" s="23" t="s">
        <v>11</v>
      </c>
      <c r="BL867" s="23" t="s">
        <v>11</v>
      </c>
      <c r="BM867" s="23" t="s">
        <v>11</v>
      </c>
      <c r="BN867" s="23"/>
      <c r="BO867" s="24">
        <v>16.399999999999999</v>
      </c>
      <c r="BP867" s="24">
        <v>238</v>
      </c>
      <c r="BQ867" s="24">
        <v>250</v>
      </c>
      <c r="BR867" s="24">
        <v>240</v>
      </c>
      <c r="BS867" s="24">
        <v>200</v>
      </c>
      <c r="BT867" s="23"/>
      <c r="BU867" s="23"/>
      <c r="BV867" s="24">
        <v>20.100000000000001</v>
      </c>
      <c r="BW867" s="24">
        <v>0.1</v>
      </c>
      <c r="BX867" s="23"/>
      <c r="BY867" s="24">
        <v>7.0000000000000007E-2</v>
      </c>
      <c r="BZ867" s="27">
        <v>0.1</v>
      </c>
      <c r="CA867" s="27">
        <v>7.0000000000000007E-2</v>
      </c>
      <c r="CB867" s="25"/>
      <c r="CC867" s="25"/>
      <c r="CD867" s="28">
        <v>20.149999999999999</v>
      </c>
      <c r="CE867" s="28">
        <v>0.13</v>
      </c>
      <c r="CF867" s="25"/>
      <c r="CG867" s="28">
        <v>0.1</v>
      </c>
      <c r="CH867" s="28">
        <v>22</v>
      </c>
      <c r="CI867" s="28">
        <v>0.5</v>
      </c>
      <c r="CJ867" s="28">
        <v>0.5</v>
      </c>
      <c r="CK867" s="28">
        <v>0</v>
      </c>
      <c r="CL867" s="28">
        <v>0</v>
      </c>
      <c r="CM867" s="28">
        <v>0.5</v>
      </c>
      <c r="CN867" s="25"/>
      <c r="CO867" s="28">
        <v>0</v>
      </c>
      <c r="CP867" s="30" t="s">
        <v>5</v>
      </c>
      <c r="CQ867" s="8">
        <f t="shared" si="144"/>
        <v>9177.8033454287979</v>
      </c>
      <c r="CR867" s="8">
        <f t="shared" si="145"/>
        <v>24</v>
      </c>
      <c r="CS867" s="8">
        <f t="shared" si="146"/>
        <v>2.5</v>
      </c>
      <c r="CT867" s="8">
        <f t="shared" si="147"/>
        <v>30</v>
      </c>
      <c r="CU867" s="8">
        <f t="shared" si="148"/>
        <v>200</v>
      </c>
      <c r="CV867" s="10">
        <f t="shared" si="149"/>
        <v>53783.24</v>
      </c>
      <c r="CW867" s="10">
        <f t="shared" si="152"/>
        <v>53.783239999999999</v>
      </c>
      <c r="CX867" s="8" t="str">
        <f t="shared" si="150"/>
        <v>No</v>
      </c>
      <c r="CY867" s="30" t="s">
        <v>11</v>
      </c>
      <c r="CZ867" s="30" t="s">
        <v>11</v>
      </c>
      <c r="DA867" s="31" t="s">
        <v>11</v>
      </c>
      <c r="DB867" s="31" t="s">
        <v>11</v>
      </c>
      <c r="DC867" s="8" t="str">
        <f t="shared" si="151"/>
        <v>No</v>
      </c>
      <c r="DD867" s="8" t="s">
        <v>11</v>
      </c>
      <c r="DE867" s="30" t="s">
        <v>11</v>
      </c>
      <c r="DF867" s="10">
        <f t="shared" si="153"/>
        <v>62.196000000000005</v>
      </c>
      <c r="DG867" s="9">
        <f>IF(S867&lt;Monitors!$H$4,(S867*Monitors!$I$4)+Monitors!$J$4,IF(S867&lt;Monitors!$H$5,(S867*Monitors!$I$5)+Monitors!$J$5,IF(S867&lt;Monitors!$H$6,(S867*Monitors!$I$6)+Monitors!$J$6,IF(S867&lt;Monitors!$H$7,(Monitors!$I$7*S867)+Monitors!$J$7,IF(S867&lt;Monitors!$H$8,(S867*Monitors!$I$8)+Monitors!$J$8,IF(S867&lt;Monitors!$H$9,(S867*Monitors!$I$9)+Monitors!$J$9,IF(S867&lt;Monitors!$H$10,(S867*Monitors!$I$10)+Monitors!$J$10,IF(S867&lt;Monitors!$H$11,(S867*Monitors!$I$11)+Monitors!$J$11,Monitors!$J$12))))))))</f>
        <v>38.866</v>
      </c>
      <c r="DH867" s="10">
        <f>$DF867-(Monitors!$B$4*'All Data'!$W867)</f>
        <v>49.482380000000006</v>
      </c>
      <c r="DI867" s="10">
        <f>IF($CX867="Yes",DH867-(Monitors!$E$4*(DG867+(Monitors!$B$4*'All Data'!$W867))),'All Data'!DH867)</f>
        <v>49.482380000000006</v>
      </c>
      <c r="DJ867" s="10">
        <f>IF(DD867="Yes",'All Data'!DI867-(DG867*Monitors!$C$4),'All Data'!DI867)</f>
        <v>49.482380000000006</v>
      </c>
      <c r="DK867" s="10">
        <f>IF($DE867="Yes",DJ867-(DG867*Monitors!$D$4),'All Data'!DJ867)</f>
        <v>49.482380000000006</v>
      </c>
      <c r="DL867" s="10">
        <f>IF($CZ867="Yes",DK867-Monitors!$C$7,'All Data'!DK867)</f>
        <v>49.482380000000006</v>
      </c>
      <c r="DM867" s="10">
        <f>IF($DA867="Yes",DL867-Monitors!$D$7,'All Data'!DL867)</f>
        <v>49.482380000000006</v>
      </c>
      <c r="DN867" s="10">
        <f>IF(DB867="Yes",DM867-((DG867+(W867*Monitors!$B$4))*Monitors!$F$4),'All Data'!DM867)</f>
        <v>49.482380000000006</v>
      </c>
      <c r="DO867" s="8" t="str">
        <f t="shared" si="154"/>
        <v>No</v>
      </c>
      <c r="DP867" s="10">
        <v>2.1513296</v>
      </c>
      <c r="DQ867" s="10">
        <v>17.948670400000001</v>
      </c>
      <c r="DR867" s="10">
        <v>17.948670400000001</v>
      </c>
      <c r="DS867" s="9">
        <v>21.475165026908535</v>
      </c>
      <c r="DT867" s="9" t="s">
        <v>23</v>
      </c>
      <c r="DU867" s="14">
        <v>0</v>
      </c>
    </row>
    <row r="868" spans="1:125" ht="18" customHeight="1">
      <c r="A868" s="29">
        <v>867</v>
      </c>
      <c r="B868" s="29">
        <v>26</v>
      </c>
      <c r="C868" s="29">
        <v>820</v>
      </c>
      <c r="D868" s="21">
        <v>41308</v>
      </c>
      <c r="E868" s="21">
        <v>41396</v>
      </c>
      <c r="F868" s="21">
        <v>41443</v>
      </c>
      <c r="G868" s="20" t="s">
        <v>4</v>
      </c>
      <c r="H868" s="20" t="s">
        <v>879</v>
      </c>
      <c r="I868" s="22">
        <v>6</v>
      </c>
      <c r="J868" s="20" t="s">
        <v>5</v>
      </c>
      <c r="K868" s="20" t="s">
        <v>26</v>
      </c>
      <c r="L868" s="20" t="s">
        <v>27</v>
      </c>
      <c r="M868" s="23" t="s">
        <v>27</v>
      </c>
      <c r="N868" s="23" t="s">
        <v>7</v>
      </c>
      <c r="O868" s="23" t="s">
        <v>26</v>
      </c>
      <c r="P868" s="24">
        <v>11.3</v>
      </c>
      <c r="Q868" s="24">
        <v>20</v>
      </c>
      <c r="R868" s="24">
        <v>23</v>
      </c>
      <c r="S868" s="24">
        <v>226</v>
      </c>
      <c r="T868" s="24">
        <v>1.78</v>
      </c>
      <c r="U868" s="24">
        <v>1080</v>
      </c>
      <c r="V868" s="24">
        <v>1920</v>
      </c>
      <c r="W868" s="24">
        <v>2.0739999999999998</v>
      </c>
      <c r="X868" s="23" t="s">
        <v>47</v>
      </c>
      <c r="Y868" s="23" t="s">
        <v>47</v>
      </c>
      <c r="Z868" s="24">
        <v>9177</v>
      </c>
      <c r="AA868" s="24">
        <v>60</v>
      </c>
      <c r="AB868" s="24">
        <v>170</v>
      </c>
      <c r="AC868" s="24">
        <v>160</v>
      </c>
      <c r="AD868" s="23" t="s">
        <v>28</v>
      </c>
      <c r="AE868" s="23" t="s">
        <v>23</v>
      </c>
      <c r="AF868" s="23" t="s">
        <v>11</v>
      </c>
      <c r="AG868" s="23" t="s">
        <v>26</v>
      </c>
      <c r="AH868" s="23" t="s">
        <v>26</v>
      </c>
      <c r="AI868" s="23" t="s">
        <v>12</v>
      </c>
      <c r="AJ868" s="23" t="s">
        <v>11</v>
      </c>
      <c r="AK868" s="23" t="s">
        <v>23</v>
      </c>
      <c r="AL868" s="23" t="s">
        <v>25</v>
      </c>
      <c r="AM868" s="23" t="s">
        <v>878</v>
      </c>
      <c r="AN868" s="23" t="s">
        <v>72</v>
      </c>
      <c r="AO868" s="23" t="s">
        <v>26</v>
      </c>
      <c r="AP868" s="23" t="s">
        <v>36</v>
      </c>
      <c r="AQ868" s="23" t="s">
        <v>26</v>
      </c>
      <c r="AR868" s="23"/>
      <c r="AS868" s="23" t="s">
        <v>25</v>
      </c>
      <c r="AT868" s="23" t="s">
        <v>878</v>
      </c>
      <c r="AU868" s="23" t="s">
        <v>14</v>
      </c>
      <c r="AV868" s="25" t="s">
        <v>26</v>
      </c>
      <c r="AW868" s="25" t="s">
        <v>26</v>
      </c>
      <c r="AX868" s="26">
        <v>23</v>
      </c>
      <c r="AY868" s="26">
        <v>226</v>
      </c>
      <c r="AZ868" s="25" t="s">
        <v>72</v>
      </c>
      <c r="BA868" s="25" t="s">
        <v>14</v>
      </c>
      <c r="BB868" s="23" t="s">
        <v>26</v>
      </c>
      <c r="BC868" s="23" t="s">
        <v>15</v>
      </c>
      <c r="BD868" s="23" t="s">
        <v>26</v>
      </c>
      <c r="BE868" s="23" t="s">
        <v>11</v>
      </c>
      <c r="BF868" s="23" t="s">
        <v>66</v>
      </c>
      <c r="BG868" s="23" t="s">
        <v>11</v>
      </c>
      <c r="BH868" s="23" t="s">
        <v>17</v>
      </c>
      <c r="BI868" s="23" t="s">
        <v>26</v>
      </c>
      <c r="BJ868" s="23"/>
      <c r="BK868" s="23" t="s">
        <v>11</v>
      </c>
      <c r="BL868" s="23" t="s">
        <v>11</v>
      </c>
      <c r="BM868" s="23" t="s">
        <v>11</v>
      </c>
      <c r="BN868" s="23"/>
      <c r="BO868" s="24">
        <v>20</v>
      </c>
      <c r="BP868" s="24">
        <v>250</v>
      </c>
      <c r="BQ868" s="24">
        <v>250</v>
      </c>
      <c r="BR868" s="24">
        <v>178</v>
      </c>
      <c r="BS868" s="24">
        <v>200</v>
      </c>
      <c r="BT868" s="23"/>
      <c r="BU868" s="23"/>
      <c r="BV868" s="24">
        <v>20.100000000000001</v>
      </c>
      <c r="BW868" s="24">
        <v>0.43</v>
      </c>
      <c r="BX868" s="23"/>
      <c r="BY868" s="24">
        <v>0.4</v>
      </c>
      <c r="BZ868" s="27">
        <v>0.43</v>
      </c>
      <c r="CA868" s="27">
        <v>0.4</v>
      </c>
      <c r="CB868" s="25"/>
      <c r="CC868" s="25"/>
      <c r="CD868" s="28">
        <v>20.2</v>
      </c>
      <c r="CE868" s="28">
        <v>0.45</v>
      </c>
      <c r="CF868" s="25"/>
      <c r="CG868" s="28">
        <v>0.43</v>
      </c>
      <c r="CH868" s="28">
        <v>21.98</v>
      </c>
      <c r="CI868" s="28">
        <v>0.5</v>
      </c>
      <c r="CJ868" s="28">
        <v>0.5</v>
      </c>
      <c r="CK868" s="28">
        <v>0</v>
      </c>
      <c r="CL868" s="28">
        <v>0</v>
      </c>
      <c r="CM868" s="28">
        <v>0.5</v>
      </c>
      <c r="CN868" s="25"/>
      <c r="CO868" s="28">
        <v>0</v>
      </c>
      <c r="CP868" s="30" t="s">
        <v>5</v>
      </c>
      <c r="CQ868" s="8">
        <f t="shared" si="144"/>
        <v>9176.9911504424763</v>
      </c>
      <c r="CR868" s="8">
        <f t="shared" si="145"/>
        <v>24</v>
      </c>
      <c r="CS868" s="8">
        <f t="shared" si="146"/>
        <v>2.5</v>
      </c>
      <c r="CT868" s="8">
        <f t="shared" si="147"/>
        <v>30</v>
      </c>
      <c r="CU868" s="8">
        <f t="shared" si="148"/>
        <v>200</v>
      </c>
      <c r="CV868" s="10">
        <f t="shared" si="149"/>
        <v>56500</v>
      </c>
      <c r="CW868" s="10">
        <f t="shared" si="152"/>
        <v>56.5</v>
      </c>
      <c r="CX868" s="8" t="str">
        <f t="shared" si="150"/>
        <v>No</v>
      </c>
      <c r="CY868" s="30" t="s">
        <v>11</v>
      </c>
      <c r="CZ868" s="30" t="s">
        <v>11</v>
      </c>
      <c r="DA868" s="31" t="s">
        <v>11</v>
      </c>
      <c r="DB868" s="31" t="s">
        <v>11</v>
      </c>
      <c r="DC868" s="8" t="str">
        <f t="shared" si="151"/>
        <v>No</v>
      </c>
      <c r="DD868" s="8" t="s">
        <v>11</v>
      </c>
      <c r="DE868" s="30" t="s">
        <v>11</v>
      </c>
      <c r="DF868" s="10">
        <f t="shared" si="153"/>
        <v>64.075019999999995</v>
      </c>
      <c r="DG868" s="9">
        <f>IF(S868&lt;Monitors!$H$4,(S868*Monitors!$I$4)+Monitors!$J$4,IF(S868&lt;Monitors!$H$5,(S868*Monitors!$I$5)+Monitors!$J$5,IF(S868&lt;Monitors!$H$6,(S868*Monitors!$I$6)+Monitors!$J$6,IF(S868&lt;Monitors!$H$7,(Monitors!$I$7*S868)+Monitors!$J$7,IF(S868&lt;Monitors!$H$8,(S868*Monitors!$I$8)+Monitors!$J$8,IF(S868&lt;Monitors!$H$9,(S868*Monitors!$I$9)+Monitors!$J$9,IF(S868&lt;Monitors!$H$10,(S868*Monitors!$I$10)+Monitors!$J$10,IF(S868&lt;Monitors!$H$11,(S868*Monitors!$I$11)+Monitors!$J$11,Monitors!$J$12))))))))</f>
        <v>38.866666666666667</v>
      </c>
      <c r="DH868" s="10">
        <f>$DF868-(Monitors!$B$4*'All Data'!$W868)</f>
        <v>51.361399999999996</v>
      </c>
      <c r="DI868" s="10">
        <f>IF($CX868="Yes",DH868-(Monitors!$E$4*(DG868+(Monitors!$B$4*'All Data'!$W868))),'All Data'!DH868)</f>
        <v>51.361399999999996</v>
      </c>
      <c r="DJ868" s="10">
        <f>IF(DD868="Yes",'All Data'!DI868-(DG868*Monitors!$C$4),'All Data'!DI868)</f>
        <v>51.361399999999996</v>
      </c>
      <c r="DK868" s="10">
        <f>IF($DE868="Yes",DJ868-(DG868*Monitors!$D$4),'All Data'!DJ868)</f>
        <v>51.361399999999996</v>
      </c>
      <c r="DL868" s="10">
        <f>IF($CZ868="Yes",DK868-Monitors!$C$7,'All Data'!DK868)</f>
        <v>51.361399999999996</v>
      </c>
      <c r="DM868" s="10">
        <f>IF($DA868="Yes",DL868-Monitors!$D$7,'All Data'!DL868)</f>
        <v>51.361399999999996</v>
      </c>
      <c r="DN868" s="10">
        <f>IF(DB868="Yes",DM868-((DG868+(W868*Monitors!$B$4))*Monitors!$F$4),'All Data'!DM868)</f>
        <v>51.361399999999996</v>
      </c>
      <c r="DO868" s="8" t="str">
        <f t="shared" si="154"/>
        <v>No</v>
      </c>
      <c r="DP868" s="10">
        <v>2.2600000000000002</v>
      </c>
      <c r="DQ868" s="10">
        <v>17.84</v>
      </c>
      <c r="DR868" s="10">
        <v>17.84</v>
      </c>
      <c r="DS868" s="9">
        <v>21.47703682392364</v>
      </c>
      <c r="DT868" s="9" t="s">
        <v>23</v>
      </c>
      <c r="DU868" s="14">
        <v>0</v>
      </c>
    </row>
    <row r="869" spans="1:125" ht="18" customHeight="1">
      <c r="A869" s="29">
        <v>868</v>
      </c>
      <c r="B869" s="29">
        <v>21</v>
      </c>
      <c r="C869" s="29">
        <v>118</v>
      </c>
      <c r="D869" s="21">
        <v>41310</v>
      </c>
      <c r="E869" s="21">
        <v>41337</v>
      </c>
      <c r="F869" s="21">
        <v>41340</v>
      </c>
      <c r="G869" s="20" t="s">
        <v>4</v>
      </c>
      <c r="H869" s="20" t="s">
        <v>26</v>
      </c>
      <c r="I869" s="22">
        <v>6</v>
      </c>
      <c r="J869" s="20" t="s">
        <v>5</v>
      </c>
      <c r="K869" s="20" t="s">
        <v>26</v>
      </c>
      <c r="L869" s="20" t="s">
        <v>27</v>
      </c>
      <c r="M869" s="23" t="s">
        <v>27</v>
      </c>
      <c r="N869" s="23" t="s">
        <v>7</v>
      </c>
      <c r="O869" s="23" t="s">
        <v>26</v>
      </c>
      <c r="P869" s="24">
        <v>10.6</v>
      </c>
      <c r="Q869" s="24">
        <v>18.8</v>
      </c>
      <c r="R869" s="24">
        <v>21.5</v>
      </c>
      <c r="S869" s="24">
        <v>198.91</v>
      </c>
      <c r="T869" s="24">
        <v>1.78</v>
      </c>
      <c r="U869" s="24">
        <v>1080</v>
      </c>
      <c r="V869" s="24">
        <v>1920</v>
      </c>
      <c r="W869" s="24">
        <v>2.0739999999999998</v>
      </c>
      <c r="X869" s="23" t="s">
        <v>47</v>
      </c>
      <c r="Y869" s="23" t="s">
        <v>47</v>
      </c>
      <c r="Z869" s="24">
        <v>10405</v>
      </c>
      <c r="AA869" s="24">
        <v>60</v>
      </c>
      <c r="AB869" s="24">
        <v>160</v>
      </c>
      <c r="AC869" s="24">
        <v>160</v>
      </c>
      <c r="AD869" s="23" t="s">
        <v>300</v>
      </c>
      <c r="AE869" s="23" t="s">
        <v>23</v>
      </c>
      <c r="AF869" s="23" t="s">
        <v>11</v>
      </c>
      <c r="AG869" s="23"/>
      <c r="AH869" s="23"/>
      <c r="AI869" s="23" t="s">
        <v>12</v>
      </c>
      <c r="AJ869" s="23" t="s">
        <v>23</v>
      </c>
      <c r="AK869" s="23" t="s">
        <v>23</v>
      </c>
      <c r="AL869" s="23" t="s">
        <v>129</v>
      </c>
      <c r="AM869" s="23" t="s">
        <v>26</v>
      </c>
      <c r="AN869" s="23" t="s">
        <v>14</v>
      </c>
      <c r="AO869" s="23" t="s">
        <v>26</v>
      </c>
      <c r="AP869" s="23" t="s">
        <v>14</v>
      </c>
      <c r="AQ869" s="23" t="s">
        <v>26</v>
      </c>
      <c r="AR869" s="23"/>
      <c r="AS869" s="23" t="s">
        <v>129</v>
      </c>
      <c r="AT869" s="23" t="s">
        <v>26</v>
      </c>
      <c r="AU869" s="23" t="s">
        <v>14</v>
      </c>
      <c r="AV869" s="25" t="s">
        <v>26</v>
      </c>
      <c r="AW869" s="25" t="s">
        <v>26</v>
      </c>
      <c r="AX869" s="26">
        <v>21.5</v>
      </c>
      <c r="AY869" s="26">
        <v>198.91</v>
      </c>
      <c r="AZ869" s="25" t="s">
        <v>14</v>
      </c>
      <c r="BA869" s="25" t="s">
        <v>14</v>
      </c>
      <c r="BB869" s="23" t="s">
        <v>26</v>
      </c>
      <c r="BC869" s="23" t="s">
        <v>15</v>
      </c>
      <c r="BD869" s="23" t="s">
        <v>26</v>
      </c>
      <c r="BE869" s="23" t="s">
        <v>11</v>
      </c>
      <c r="BF869" s="23" t="s">
        <v>55</v>
      </c>
      <c r="BG869" s="23" t="s">
        <v>11</v>
      </c>
      <c r="BH869" s="23" t="s">
        <v>17</v>
      </c>
      <c r="BI869" s="23" t="s">
        <v>26</v>
      </c>
      <c r="BJ869" s="23"/>
      <c r="BK869" s="23" t="s">
        <v>11</v>
      </c>
      <c r="BL869" s="23" t="s">
        <v>11</v>
      </c>
      <c r="BM869" s="23" t="s">
        <v>11</v>
      </c>
      <c r="BN869" s="23"/>
      <c r="BO869" s="24">
        <v>0</v>
      </c>
      <c r="BP869" s="24">
        <v>275</v>
      </c>
      <c r="BQ869" s="24">
        <v>236</v>
      </c>
      <c r="BR869" s="24">
        <v>275</v>
      </c>
      <c r="BS869" s="24">
        <v>200</v>
      </c>
      <c r="BT869" s="23"/>
      <c r="BU869" s="23"/>
      <c r="BV869" s="24">
        <v>20.11</v>
      </c>
      <c r="BW869" s="24">
        <v>0.19</v>
      </c>
      <c r="BX869" s="23"/>
      <c r="BY869" s="24">
        <v>0.15</v>
      </c>
      <c r="BZ869" s="27">
        <v>0.19</v>
      </c>
      <c r="CA869" s="27">
        <v>0.15</v>
      </c>
      <c r="CB869" s="25"/>
      <c r="CC869" s="25"/>
      <c r="CD869" s="28">
        <v>20.12</v>
      </c>
      <c r="CE869" s="28">
        <v>0.2</v>
      </c>
      <c r="CF869" s="25"/>
      <c r="CG869" s="28">
        <v>0.16</v>
      </c>
      <c r="CH869" s="28">
        <v>21.12</v>
      </c>
      <c r="CI869" s="28">
        <v>0.5</v>
      </c>
      <c r="CJ869" s="28">
        <v>0.5</v>
      </c>
      <c r="CK869" s="28">
        <v>0</v>
      </c>
      <c r="CL869" s="28">
        <v>0</v>
      </c>
      <c r="CM869" s="28">
        <v>0.4</v>
      </c>
      <c r="CN869" s="25"/>
      <c r="CO869" s="28">
        <v>0</v>
      </c>
      <c r="CP869" s="30" t="s">
        <v>5</v>
      </c>
      <c r="CQ869" s="8">
        <f t="shared" si="144"/>
        <v>10426.826202805289</v>
      </c>
      <c r="CR869" s="8">
        <f t="shared" si="145"/>
        <v>22</v>
      </c>
      <c r="CS869" s="8">
        <f t="shared" si="146"/>
        <v>2.5</v>
      </c>
      <c r="CT869" s="8">
        <f t="shared" si="147"/>
        <v>30</v>
      </c>
      <c r="CU869" s="8">
        <f t="shared" si="148"/>
        <v>200</v>
      </c>
      <c r="CV869" s="10">
        <f t="shared" si="149"/>
        <v>54700.25</v>
      </c>
      <c r="CW869" s="10">
        <f t="shared" si="152"/>
        <v>54.700249999999997</v>
      </c>
      <c r="CX869" s="8" t="str">
        <f t="shared" si="150"/>
        <v>No</v>
      </c>
      <c r="CY869" s="30" t="s">
        <v>11</v>
      </c>
      <c r="CZ869" s="30" t="s">
        <v>11</v>
      </c>
      <c r="DA869" s="31" t="s">
        <v>11</v>
      </c>
      <c r="DB869" s="31" t="s">
        <v>11</v>
      </c>
      <c r="DC869" s="8" t="str">
        <f t="shared" si="151"/>
        <v>No</v>
      </c>
      <c r="DD869" s="8" t="s">
        <v>11</v>
      </c>
      <c r="DE869" s="30" t="s">
        <v>11</v>
      </c>
      <c r="DF869" s="10">
        <f t="shared" si="153"/>
        <v>62.739119999999986</v>
      </c>
      <c r="DG869" s="9">
        <f>IF(S869&lt;Monitors!$H$4,(S869*Monitors!$I$4)+Monitors!$J$4,IF(S869&lt;Monitors!$H$5,(S869*Monitors!$I$5)+Monitors!$J$5,IF(S869&lt;Monitors!$H$6,(S869*Monitors!$I$6)+Monitors!$J$6,IF(S869&lt;Monitors!$H$7,(Monitors!$I$7*S869)+Monitors!$J$7,IF(S869&lt;Monitors!$H$8,(S869*Monitors!$I$8)+Monitors!$J$8,IF(S869&lt;Monitors!$H$9,(S869*Monitors!$I$9)+Monitors!$J$9,IF(S869&lt;Monitors!$H$10,(S869*Monitors!$I$10)+Monitors!$J$10,IF(S869&lt;Monitors!$H$11,(S869*Monitors!$I$11)+Monitors!$J$11,Monitors!$J$12))))))))</f>
        <v>37.945499999999996</v>
      </c>
      <c r="DH869" s="10">
        <f>$DF869-(Monitors!$B$4*'All Data'!$W869)</f>
        <v>50.025499999999987</v>
      </c>
      <c r="DI869" s="10">
        <f>IF($CX869="Yes",DH869-(Monitors!$E$4*(DG869+(Monitors!$B$4*'All Data'!$W869))),'All Data'!DH869)</f>
        <v>50.025499999999987</v>
      </c>
      <c r="DJ869" s="10">
        <f>IF(DD869="Yes",'All Data'!DI869-(DG869*Monitors!$C$4),'All Data'!DI869)</f>
        <v>50.025499999999987</v>
      </c>
      <c r="DK869" s="10">
        <f>IF($DE869="Yes",DJ869-(DG869*Monitors!$D$4),'All Data'!DJ869)</f>
        <v>50.025499999999987</v>
      </c>
      <c r="DL869" s="10">
        <f>IF($CZ869="Yes",DK869-Monitors!$C$7,'All Data'!DK869)</f>
        <v>50.025499999999987</v>
      </c>
      <c r="DM869" s="10">
        <f>IF($DA869="Yes",DL869-Monitors!$D$7,'All Data'!DL869)</f>
        <v>50.025499999999987</v>
      </c>
      <c r="DN869" s="10">
        <f>IF(DB869="Yes",DM869-((DG869+(W869*Monitors!$B$4))*Monitors!$F$4),'All Data'!DM869)</f>
        <v>50.025499999999987</v>
      </c>
      <c r="DO869" s="8" t="str">
        <f t="shared" si="154"/>
        <v>No</v>
      </c>
      <c r="DP869" s="10">
        <v>2.1880100000000002</v>
      </c>
      <c r="DQ869" s="10">
        <v>17.921990000000001</v>
      </c>
      <c r="DR869" s="10">
        <v>17.921990000000001</v>
      </c>
      <c r="DS869" s="9">
        <v>18.934925719452938</v>
      </c>
      <c r="DT869" s="9" t="s">
        <v>23</v>
      </c>
      <c r="DU869" s="14">
        <v>0</v>
      </c>
    </row>
    <row r="870" spans="1:125" ht="18" customHeight="1">
      <c r="A870" s="29">
        <v>869</v>
      </c>
      <c r="B870" s="29">
        <v>21</v>
      </c>
      <c r="C870" s="29">
        <v>119</v>
      </c>
      <c r="D870" s="21">
        <v>41310</v>
      </c>
      <c r="E870" s="21">
        <v>41337</v>
      </c>
      <c r="F870" s="21">
        <v>41577</v>
      </c>
      <c r="G870" s="20" t="s">
        <v>182</v>
      </c>
      <c r="H870" s="20" t="s">
        <v>26</v>
      </c>
      <c r="I870" s="22">
        <v>6</v>
      </c>
      <c r="J870" s="20" t="s">
        <v>5</v>
      </c>
      <c r="K870" s="20" t="s">
        <v>26</v>
      </c>
      <c r="L870" s="20" t="s">
        <v>27</v>
      </c>
      <c r="M870" s="23" t="s">
        <v>27</v>
      </c>
      <c r="N870" s="23" t="s">
        <v>7</v>
      </c>
      <c r="O870" s="23" t="s">
        <v>26</v>
      </c>
      <c r="P870" s="24">
        <v>10.6</v>
      </c>
      <c r="Q870" s="24">
        <v>18.8</v>
      </c>
      <c r="R870" s="24">
        <v>21.5</v>
      </c>
      <c r="S870" s="24">
        <v>198.91</v>
      </c>
      <c r="T870" s="24">
        <v>1.78</v>
      </c>
      <c r="U870" s="24">
        <v>1080</v>
      </c>
      <c r="V870" s="24">
        <v>1920</v>
      </c>
      <c r="W870" s="24">
        <v>2.0739999999999998</v>
      </c>
      <c r="X870" s="23" t="s">
        <v>47</v>
      </c>
      <c r="Y870" s="23" t="s">
        <v>47</v>
      </c>
      <c r="Z870" s="24">
        <v>10405</v>
      </c>
      <c r="AA870" s="24">
        <v>60</v>
      </c>
      <c r="AB870" s="24">
        <v>160</v>
      </c>
      <c r="AC870" s="24">
        <v>160</v>
      </c>
      <c r="AD870" s="23" t="s">
        <v>300</v>
      </c>
      <c r="AE870" s="23" t="s">
        <v>23</v>
      </c>
      <c r="AF870" s="23" t="s">
        <v>11</v>
      </c>
      <c r="AG870" s="23"/>
      <c r="AH870" s="23"/>
      <c r="AI870" s="23" t="s">
        <v>12</v>
      </c>
      <c r="AJ870" s="23" t="s">
        <v>23</v>
      </c>
      <c r="AK870" s="23" t="s">
        <v>23</v>
      </c>
      <c r="AL870" s="23" t="s">
        <v>129</v>
      </c>
      <c r="AM870" s="23" t="s">
        <v>26</v>
      </c>
      <c r="AN870" s="23" t="s">
        <v>14</v>
      </c>
      <c r="AO870" s="23" t="s">
        <v>26</v>
      </c>
      <c r="AP870" s="23" t="s">
        <v>14</v>
      </c>
      <c r="AQ870" s="23" t="s">
        <v>26</v>
      </c>
      <c r="AR870" s="23"/>
      <c r="AS870" s="23" t="s">
        <v>129</v>
      </c>
      <c r="AT870" s="23" t="s">
        <v>26</v>
      </c>
      <c r="AU870" s="23" t="s">
        <v>14</v>
      </c>
      <c r="AV870" s="25" t="s">
        <v>26</v>
      </c>
      <c r="AW870" s="25" t="s">
        <v>26</v>
      </c>
      <c r="AX870" s="26">
        <v>21.5</v>
      </c>
      <c r="AY870" s="26">
        <v>198.91</v>
      </c>
      <c r="AZ870" s="25" t="s">
        <v>14</v>
      </c>
      <c r="BA870" s="25" t="s">
        <v>14</v>
      </c>
      <c r="BB870" s="23" t="s">
        <v>26</v>
      </c>
      <c r="BC870" s="23" t="s">
        <v>15</v>
      </c>
      <c r="BD870" s="23" t="s">
        <v>26</v>
      </c>
      <c r="BE870" s="23" t="s">
        <v>11</v>
      </c>
      <c r="BF870" s="23" t="s">
        <v>55</v>
      </c>
      <c r="BG870" s="23" t="s">
        <v>11</v>
      </c>
      <c r="BH870" s="23" t="s">
        <v>17</v>
      </c>
      <c r="BI870" s="23" t="s">
        <v>26</v>
      </c>
      <c r="BJ870" s="23"/>
      <c r="BK870" s="23" t="s">
        <v>11</v>
      </c>
      <c r="BL870" s="23" t="s">
        <v>11</v>
      </c>
      <c r="BM870" s="23" t="s">
        <v>11</v>
      </c>
      <c r="BN870" s="23"/>
      <c r="BO870" s="24">
        <v>0</v>
      </c>
      <c r="BP870" s="24">
        <v>275</v>
      </c>
      <c r="BQ870" s="24">
        <v>236</v>
      </c>
      <c r="BR870" s="24">
        <v>275</v>
      </c>
      <c r="BS870" s="24">
        <v>200</v>
      </c>
      <c r="BT870" s="23"/>
      <c r="BU870" s="23"/>
      <c r="BV870" s="24">
        <v>20.11</v>
      </c>
      <c r="BW870" s="24">
        <v>0.19</v>
      </c>
      <c r="BX870" s="23"/>
      <c r="BY870" s="24">
        <v>0.15</v>
      </c>
      <c r="BZ870" s="27">
        <v>0.19</v>
      </c>
      <c r="CA870" s="27">
        <v>0.15</v>
      </c>
      <c r="CB870" s="25"/>
      <c r="CC870" s="25"/>
      <c r="CD870" s="28">
        <v>20.12</v>
      </c>
      <c r="CE870" s="28">
        <v>0.2</v>
      </c>
      <c r="CF870" s="25"/>
      <c r="CG870" s="28">
        <v>0.16</v>
      </c>
      <c r="CH870" s="28">
        <v>21.12</v>
      </c>
      <c r="CI870" s="28">
        <v>0.5</v>
      </c>
      <c r="CJ870" s="28">
        <v>0.5</v>
      </c>
      <c r="CK870" s="28">
        <v>0</v>
      </c>
      <c r="CL870" s="28">
        <v>0</v>
      </c>
      <c r="CM870" s="28">
        <v>0.4</v>
      </c>
      <c r="CN870" s="25"/>
      <c r="CO870" s="28">
        <v>0</v>
      </c>
      <c r="CP870" s="30" t="s">
        <v>5</v>
      </c>
      <c r="CQ870" s="8">
        <f t="shared" si="144"/>
        <v>10426.826202805289</v>
      </c>
      <c r="CR870" s="8">
        <f t="shared" si="145"/>
        <v>22</v>
      </c>
      <c r="CS870" s="8">
        <f t="shared" si="146"/>
        <v>2.5</v>
      </c>
      <c r="CT870" s="8">
        <f t="shared" si="147"/>
        <v>30</v>
      </c>
      <c r="CU870" s="8">
        <f t="shared" si="148"/>
        <v>200</v>
      </c>
      <c r="CV870" s="10">
        <f t="shared" si="149"/>
        <v>54700.25</v>
      </c>
      <c r="CW870" s="10">
        <f t="shared" si="152"/>
        <v>54.700249999999997</v>
      </c>
      <c r="CX870" s="8" t="str">
        <f t="shared" si="150"/>
        <v>No</v>
      </c>
      <c r="CY870" s="30" t="s">
        <v>11</v>
      </c>
      <c r="CZ870" s="30" t="s">
        <v>11</v>
      </c>
      <c r="DA870" s="31" t="s">
        <v>11</v>
      </c>
      <c r="DB870" s="31" t="s">
        <v>11</v>
      </c>
      <c r="DC870" s="8" t="str">
        <f t="shared" si="151"/>
        <v>No</v>
      </c>
      <c r="DD870" s="8" t="s">
        <v>11</v>
      </c>
      <c r="DE870" s="30" t="s">
        <v>11</v>
      </c>
      <c r="DF870" s="10">
        <f t="shared" si="153"/>
        <v>62.739119999999986</v>
      </c>
      <c r="DG870" s="9">
        <f>IF(S870&lt;Monitors!$H$4,(S870*Monitors!$I$4)+Monitors!$J$4,IF(S870&lt;Monitors!$H$5,(S870*Monitors!$I$5)+Monitors!$J$5,IF(S870&lt;Monitors!$H$6,(S870*Monitors!$I$6)+Monitors!$J$6,IF(S870&lt;Monitors!$H$7,(Monitors!$I$7*S870)+Monitors!$J$7,IF(S870&lt;Monitors!$H$8,(S870*Monitors!$I$8)+Monitors!$J$8,IF(S870&lt;Monitors!$H$9,(S870*Monitors!$I$9)+Monitors!$J$9,IF(S870&lt;Monitors!$H$10,(S870*Monitors!$I$10)+Monitors!$J$10,IF(S870&lt;Monitors!$H$11,(S870*Monitors!$I$11)+Monitors!$J$11,Monitors!$J$12))))))))</f>
        <v>37.945499999999996</v>
      </c>
      <c r="DH870" s="10">
        <f>$DF870-(Monitors!$B$4*'All Data'!$W870)</f>
        <v>50.025499999999987</v>
      </c>
      <c r="DI870" s="10">
        <f>IF($CX870="Yes",DH870-(Monitors!$E$4*(DG870+(Monitors!$B$4*'All Data'!$W870))),'All Data'!DH870)</f>
        <v>50.025499999999987</v>
      </c>
      <c r="DJ870" s="10">
        <f>IF(DD870="Yes",'All Data'!DI870-(DG870*Monitors!$C$4),'All Data'!DI870)</f>
        <v>50.025499999999987</v>
      </c>
      <c r="DK870" s="10">
        <f>IF($DE870="Yes",DJ870-(DG870*Monitors!$D$4),'All Data'!DJ870)</f>
        <v>50.025499999999987</v>
      </c>
      <c r="DL870" s="10">
        <f>IF($CZ870="Yes",DK870-Monitors!$C$7,'All Data'!DK870)</f>
        <v>50.025499999999987</v>
      </c>
      <c r="DM870" s="10">
        <f>IF($DA870="Yes",DL870-Monitors!$D$7,'All Data'!DL870)</f>
        <v>50.025499999999987</v>
      </c>
      <c r="DN870" s="10">
        <f>IF(DB870="Yes",DM870-((DG870+(W870*Monitors!$B$4))*Monitors!$F$4),'All Data'!DM870)</f>
        <v>50.025499999999987</v>
      </c>
      <c r="DO870" s="8" t="str">
        <f t="shared" si="154"/>
        <v>No</v>
      </c>
      <c r="DP870" s="10">
        <v>2.1880100000000002</v>
      </c>
      <c r="DQ870" s="10">
        <v>17.921990000000001</v>
      </c>
      <c r="DR870" s="10">
        <v>17.921990000000001</v>
      </c>
      <c r="DS870" s="9">
        <v>18.934925719452938</v>
      </c>
      <c r="DT870" s="9" t="s">
        <v>23</v>
      </c>
      <c r="DU870" s="14">
        <v>0</v>
      </c>
    </row>
    <row r="871" spans="1:125" ht="18" customHeight="1">
      <c r="A871" s="29">
        <v>870</v>
      </c>
      <c r="B871" s="29">
        <v>21</v>
      </c>
      <c r="C871" s="29">
        <v>142</v>
      </c>
      <c r="D871" s="21">
        <v>41310</v>
      </c>
      <c r="E871" s="21">
        <v>42037</v>
      </c>
      <c r="F871" s="21">
        <v>42044</v>
      </c>
      <c r="G871" s="20" t="s">
        <v>233</v>
      </c>
      <c r="H871" s="20" t="s">
        <v>26</v>
      </c>
      <c r="I871" s="22">
        <v>6</v>
      </c>
      <c r="J871" s="20" t="s">
        <v>5</v>
      </c>
      <c r="K871" s="20" t="s">
        <v>26</v>
      </c>
      <c r="L871" s="20" t="s">
        <v>27</v>
      </c>
      <c r="M871" s="23" t="s">
        <v>27</v>
      </c>
      <c r="N871" s="23" t="s">
        <v>7</v>
      </c>
      <c r="O871" s="23" t="s">
        <v>26</v>
      </c>
      <c r="P871" s="24">
        <v>10.6</v>
      </c>
      <c r="Q871" s="24">
        <v>18.8</v>
      </c>
      <c r="R871" s="24">
        <v>21.5</v>
      </c>
      <c r="S871" s="24">
        <v>198.91</v>
      </c>
      <c r="T871" s="24">
        <v>1.78</v>
      </c>
      <c r="U871" s="24">
        <v>1080</v>
      </c>
      <c r="V871" s="24">
        <v>1920</v>
      </c>
      <c r="W871" s="24">
        <v>2.0739999999999998</v>
      </c>
      <c r="X871" s="23" t="s">
        <v>47</v>
      </c>
      <c r="Y871" s="23" t="s">
        <v>47</v>
      </c>
      <c r="Z871" s="24">
        <v>10405</v>
      </c>
      <c r="AA871" s="24">
        <v>60</v>
      </c>
      <c r="AB871" s="24">
        <v>160</v>
      </c>
      <c r="AC871" s="24">
        <v>160</v>
      </c>
      <c r="AD871" s="23" t="s">
        <v>300</v>
      </c>
      <c r="AE871" s="23" t="s">
        <v>23</v>
      </c>
      <c r="AF871" s="23" t="s">
        <v>11</v>
      </c>
      <c r="AG871" s="23"/>
      <c r="AH871" s="23"/>
      <c r="AI871" s="23" t="s">
        <v>12</v>
      </c>
      <c r="AJ871" s="23" t="s">
        <v>23</v>
      </c>
      <c r="AK871" s="23" t="s">
        <v>23</v>
      </c>
      <c r="AL871" s="23" t="s">
        <v>25</v>
      </c>
      <c r="AM871" s="23" t="s">
        <v>26</v>
      </c>
      <c r="AN871" s="23" t="s">
        <v>14</v>
      </c>
      <c r="AO871" s="23" t="s">
        <v>26</v>
      </c>
      <c r="AP871" s="23" t="s">
        <v>14</v>
      </c>
      <c r="AQ871" s="23" t="s">
        <v>26</v>
      </c>
      <c r="AR871" s="23"/>
      <c r="AS871" s="23" t="s">
        <v>25</v>
      </c>
      <c r="AT871" s="23" t="s">
        <v>26</v>
      </c>
      <c r="AU871" s="23" t="s">
        <v>14</v>
      </c>
      <c r="AV871" s="25" t="s">
        <v>26</v>
      </c>
      <c r="AW871" s="25" t="s">
        <v>26</v>
      </c>
      <c r="AX871" s="26">
        <v>21.5</v>
      </c>
      <c r="AY871" s="26">
        <v>198.91</v>
      </c>
      <c r="AZ871" s="25" t="s">
        <v>14</v>
      </c>
      <c r="BA871" s="25" t="s">
        <v>14</v>
      </c>
      <c r="BB871" s="23" t="s">
        <v>26</v>
      </c>
      <c r="BC871" s="23" t="s">
        <v>15</v>
      </c>
      <c r="BD871" s="23" t="s">
        <v>26</v>
      </c>
      <c r="BE871" s="23" t="s">
        <v>11</v>
      </c>
      <c r="BF871" s="23" t="s">
        <v>55</v>
      </c>
      <c r="BG871" s="23" t="s">
        <v>11</v>
      </c>
      <c r="BH871" s="23" t="s">
        <v>17</v>
      </c>
      <c r="BI871" s="23" t="s">
        <v>26</v>
      </c>
      <c r="BJ871" s="23"/>
      <c r="BK871" s="23" t="s">
        <v>11</v>
      </c>
      <c r="BL871" s="23" t="s">
        <v>11</v>
      </c>
      <c r="BM871" s="23" t="s">
        <v>11</v>
      </c>
      <c r="BN871" s="23"/>
      <c r="BO871" s="24">
        <v>0</v>
      </c>
      <c r="BP871" s="24">
        <v>275</v>
      </c>
      <c r="BQ871" s="24">
        <v>236</v>
      </c>
      <c r="BR871" s="24">
        <v>275</v>
      </c>
      <c r="BS871" s="24">
        <v>200</v>
      </c>
      <c r="BT871" s="23"/>
      <c r="BU871" s="23"/>
      <c r="BV871" s="24">
        <v>20.11</v>
      </c>
      <c r="BW871" s="24">
        <v>0.19</v>
      </c>
      <c r="BX871" s="23"/>
      <c r="BY871" s="24">
        <v>0.15</v>
      </c>
      <c r="BZ871" s="27">
        <v>0.19</v>
      </c>
      <c r="CA871" s="27">
        <v>0.15</v>
      </c>
      <c r="CB871" s="25"/>
      <c r="CC871" s="25"/>
      <c r="CD871" s="28">
        <v>20.12</v>
      </c>
      <c r="CE871" s="28">
        <v>0.2</v>
      </c>
      <c r="CF871" s="25"/>
      <c r="CG871" s="28">
        <v>0.16</v>
      </c>
      <c r="CH871" s="28">
        <v>21.12</v>
      </c>
      <c r="CI871" s="28">
        <v>0.5</v>
      </c>
      <c r="CJ871" s="28">
        <v>0.5</v>
      </c>
      <c r="CK871" s="28">
        <v>0</v>
      </c>
      <c r="CL871" s="28">
        <v>0</v>
      </c>
      <c r="CM871" s="28">
        <v>0.4</v>
      </c>
      <c r="CN871" s="25"/>
      <c r="CO871" s="28">
        <v>0</v>
      </c>
      <c r="CP871" s="30" t="s">
        <v>5</v>
      </c>
      <c r="CQ871" s="8">
        <f t="shared" si="144"/>
        <v>10426.826202805289</v>
      </c>
      <c r="CR871" s="8">
        <f t="shared" si="145"/>
        <v>22</v>
      </c>
      <c r="CS871" s="8">
        <f t="shared" si="146"/>
        <v>2.5</v>
      </c>
      <c r="CT871" s="8">
        <f t="shared" si="147"/>
        <v>30</v>
      </c>
      <c r="CU871" s="8">
        <f t="shared" si="148"/>
        <v>200</v>
      </c>
      <c r="CV871" s="10">
        <f t="shared" si="149"/>
        <v>54700.25</v>
      </c>
      <c r="CW871" s="10">
        <f t="shared" si="152"/>
        <v>54.700249999999997</v>
      </c>
      <c r="CX871" s="8" t="str">
        <f t="shared" si="150"/>
        <v>No</v>
      </c>
      <c r="CY871" s="30" t="s">
        <v>11</v>
      </c>
      <c r="CZ871" s="30" t="s">
        <v>11</v>
      </c>
      <c r="DA871" s="31" t="s">
        <v>11</v>
      </c>
      <c r="DB871" s="31" t="s">
        <v>11</v>
      </c>
      <c r="DC871" s="8" t="str">
        <f t="shared" si="151"/>
        <v>No</v>
      </c>
      <c r="DD871" s="8" t="s">
        <v>11</v>
      </c>
      <c r="DE871" s="30" t="s">
        <v>11</v>
      </c>
      <c r="DF871" s="10">
        <f t="shared" si="153"/>
        <v>62.739119999999986</v>
      </c>
      <c r="DG871" s="9">
        <f>IF(S871&lt;Monitors!$H$4,(S871*Monitors!$I$4)+Monitors!$J$4,IF(S871&lt;Monitors!$H$5,(S871*Monitors!$I$5)+Monitors!$J$5,IF(S871&lt;Monitors!$H$6,(S871*Monitors!$I$6)+Monitors!$J$6,IF(S871&lt;Monitors!$H$7,(Monitors!$I$7*S871)+Monitors!$J$7,IF(S871&lt;Monitors!$H$8,(S871*Monitors!$I$8)+Monitors!$J$8,IF(S871&lt;Monitors!$H$9,(S871*Monitors!$I$9)+Monitors!$J$9,IF(S871&lt;Monitors!$H$10,(S871*Monitors!$I$10)+Monitors!$J$10,IF(S871&lt;Monitors!$H$11,(S871*Monitors!$I$11)+Monitors!$J$11,Monitors!$J$12))))))))</f>
        <v>37.945499999999996</v>
      </c>
      <c r="DH871" s="10">
        <f>$DF871-(Monitors!$B$4*'All Data'!$W871)</f>
        <v>50.025499999999987</v>
      </c>
      <c r="DI871" s="10">
        <f>IF($CX871="Yes",DH871-(Monitors!$E$4*(DG871+(Monitors!$B$4*'All Data'!$W871))),'All Data'!DH871)</f>
        <v>50.025499999999987</v>
      </c>
      <c r="DJ871" s="10">
        <f>IF(DD871="Yes",'All Data'!DI871-(DG871*Monitors!$C$4),'All Data'!DI871)</f>
        <v>50.025499999999987</v>
      </c>
      <c r="DK871" s="10">
        <f>IF($DE871="Yes",DJ871-(DG871*Monitors!$D$4),'All Data'!DJ871)</f>
        <v>50.025499999999987</v>
      </c>
      <c r="DL871" s="10">
        <f>IF($CZ871="Yes",DK871-Monitors!$C$7,'All Data'!DK871)</f>
        <v>50.025499999999987</v>
      </c>
      <c r="DM871" s="10">
        <f>IF($DA871="Yes",DL871-Monitors!$D$7,'All Data'!DL871)</f>
        <v>50.025499999999987</v>
      </c>
      <c r="DN871" s="10">
        <f>IF(DB871="Yes",DM871-((DG871+(W871*Monitors!$B$4))*Monitors!$F$4),'All Data'!DM871)</f>
        <v>50.025499999999987</v>
      </c>
      <c r="DO871" s="8" t="str">
        <f t="shared" si="154"/>
        <v>No</v>
      </c>
      <c r="DP871" s="10">
        <v>2.1880100000000002</v>
      </c>
      <c r="DQ871" s="10">
        <v>17.921990000000001</v>
      </c>
      <c r="DR871" s="10">
        <v>17.921990000000001</v>
      </c>
      <c r="DS871" s="9">
        <v>18.934925719452938</v>
      </c>
      <c r="DT871" s="9" t="s">
        <v>23</v>
      </c>
      <c r="DU871" s="14">
        <v>0</v>
      </c>
    </row>
    <row r="872" spans="1:125" ht="18" customHeight="1">
      <c r="A872" s="29">
        <v>871</v>
      </c>
      <c r="B872" s="29">
        <v>47</v>
      </c>
      <c r="C872" s="29">
        <v>155</v>
      </c>
      <c r="D872" s="21">
        <v>41436</v>
      </c>
      <c r="E872" s="21">
        <v>41423</v>
      </c>
      <c r="F872" s="21">
        <v>41430</v>
      </c>
      <c r="G872" s="20" t="s">
        <v>4</v>
      </c>
      <c r="H872" s="20" t="s">
        <v>26</v>
      </c>
      <c r="I872" s="22">
        <v>6</v>
      </c>
      <c r="J872" s="20" t="s">
        <v>5</v>
      </c>
      <c r="K872" s="20" t="s">
        <v>26</v>
      </c>
      <c r="L872" s="20" t="s">
        <v>27</v>
      </c>
      <c r="M872" s="23" t="s">
        <v>27</v>
      </c>
      <c r="N872" s="23" t="s">
        <v>7</v>
      </c>
      <c r="O872" s="23" t="s">
        <v>26</v>
      </c>
      <c r="P872" s="24">
        <v>11.3</v>
      </c>
      <c r="Q872" s="24">
        <v>20</v>
      </c>
      <c r="R872" s="24">
        <v>23</v>
      </c>
      <c r="S872" s="24">
        <v>225.51</v>
      </c>
      <c r="T872" s="24">
        <v>1.78</v>
      </c>
      <c r="U872" s="24">
        <v>1080</v>
      </c>
      <c r="V872" s="24">
        <v>1920</v>
      </c>
      <c r="W872" s="24">
        <v>2.0739999999999998</v>
      </c>
      <c r="X872" s="23" t="s">
        <v>47</v>
      </c>
      <c r="Y872" s="23" t="s">
        <v>47</v>
      </c>
      <c r="Z872" s="24">
        <v>9175</v>
      </c>
      <c r="AA872" s="24">
        <v>60</v>
      </c>
      <c r="AB872" s="24">
        <v>170</v>
      </c>
      <c r="AC872" s="24">
        <v>160</v>
      </c>
      <c r="AD872" s="23" t="s">
        <v>300</v>
      </c>
      <c r="AE872" s="23" t="s">
        <v>23</v>
      </c>
      <c r="AF872" s="23" t="s">
        <v>11</v>
      </c>
      <c r="AG872" s="23" t="s">
        <v>26</v>
      </c>
      <c r="AH872" s="23" t="s">
        <v>26</v>
      </c>
      <c r="AI872" s="23" t="s">
        <v>12</v>
      </c>
      <c r="AJ872" s="23" t="s">
        <v>11</v>
      </c>
      <c r="AK872" s="23" t="s">
        <v>23</v>
      </c>
      <c r="AL872" s="23" t="s">
        <v>51</v>
      </c>
      <c r="AM872" s="23" t="s">
        <v>14</v>
      </c>
      <c r="AN872" s="23" t="s">
        <v>14</v>
      </c>
      <c r="AO872" s="23" t="s">
        <v>14</v>
      </c>
      <c r="AP872" s="23" t="s">
        <v>14</v>
      </c>
      <c r="AQ872" s="23" t="s">
        <v>14</v>
      </c>
      <c r="AR872" s="23"/>
      <c r="AS872" s="23" t="s">
        <v>51</v>
      </c>
      <c r="AT872" s="23" t="s">
        <v>14</v>
      </c>
      <c r="AU872" s="23" t="s">
        <v>14</v>
      </c>
      <c r="AV872" s="25" t="s">
        <v>14</v>
      </c>
      <c r="AW872" s="25" t="s">
        <v>14</v>
      </c>
      <c r="AX872" s="26">
        <v>23</v>
      </c>
      <c r="AY872" s="26">
        <v>225.51</v>
      </c>
      <c r="AZ872" s="25" t="s">
        <v>14</v>
      </c>
      <c r="BA872" s="25" t="s">
        <v>14</v>
      </c>
      <c r="BB872" s="23" t="s">
        <v>14</v>
      </c>
      <c r="BC872" s="23" t="s">
        <v>15</v>
      </c>
      <c r="BD872" s="23" t="s">
        <v>14</v>
      </c>
      <c r="BE872" s="23" t="s">
        <v>11</v>
      </c>
      <c r="BF872" s="23" t="s">
        <v>578</v>
      </c>
      <c r="BG872" s="23" t="s">
        <v>11</v>
      </c>
      <c r="BH872" s="23" t="s">
        <v>17</v>
      </c>
      <c r="BI872" s="23" t="s">
        <v>14</v>
      </c>
      <c r="BJ872" s="23"/>
      <c r="BK872" s="23" t="s">
        <v>11</v>
      </c>
      <c r="BL872" s="23" t="s">
        <v>11</v>
      </c>
      <c r="BM872" s="23" t="s">
        <v>11</v>
      </c>
      <c r="BN872" s="23"/>
      <c r="BO872" s="24">
        <v>23.4</v>
      </c>
      <c r="BP872" s="24">
        <v>239</v>
      </c>
      <c r="BQ872" s="24">
        <v>215</v>
      </c>
      <c r="BR872" s="23"/>
      <c r="BS872" s="24">
        <v>200</v>
      </c>
      <c r="BT872" s="23"/>
      <c r="BU872" s="23"/>
      <c r="BV872" s="24">
        <v>20.13</v>
      </c>
      <c r="BW872" s="24">
        <v>0.3</v>
      </c>
      <c r="BX872" s="23"/>
      <c r="BY872" s="24">
        <v>0.1</v>
      </c>
      <c r="BZ872" s="27">
        <v>0.3</v>
      </c>
      <c r="CA872" s="27">
        <v>0.1</v>
      </c>
      <c r="CB872" s="25"/>
      <c r="CC872" s="25"/>
      <c r="CD872" s="28">
        <v>19.98</v>
      </c>
      <c r="CE872" s="28">
        <v>0.4</v>
      </c>
      <c r="CF872" s="25"/>
      <c r="CG872" s="28">
        <v>0.1</v>
      </c>
      <c r="CH872" s="28">
        <v>22</v>
      </c>
      <c r="CI872" s="28">
        <v>0.5</v>
      </c>
      <c r="CJ872" s="28">
        <v>0.5</v>
      </c>
      <c r="CK872" s="28">
        <v>0</v>
      </c>
      <c r="CL872" s="28">
        <v>0</v>
      </c>
      <c r="CM872" s="28">
        <v>0.5</v>
      </c>
      <c r="CN872" s="25"/>
      <c r="CO872" s="28">
        <v>0</v>
      </c>
      <c r="CP872" s="30" t="s">
        <v>5</v>
      </c>
      <c r="CQ872" s="8">
        <f t="shared" si="144"/>
        <v>9196.9313999379174</v>
      </c>
      <c r="CR872" s="8">
        <f t="shared" si="145"/>
        <v>24</v>
      </c>
      <c r="CS872" s="8">
        <f t="shared" si="146"/>
        <v>2.5</v>
      </c>
      <c r="CT872" s="8">
        <f t="shared" si="147"/>
        <v>30</v>
      </c>
      <c r="CU872" s="8">
        <f t="shared" si="148"/>
        <v>200</v>
      </c>
      <c r="CV872" s="10">
        <f t="shared" si="149"/>
        <v>53896.89</v>
      </c>
      <c r="CW872" s="10">
        <f t="shared" si="152"/>
        <v>53.896889999999999</v>
      </c>
      <c r="CX872" s="8" t="str">
        <f t="shared" si="150"/>
        <v>No</v>
      </c>
      <c r="CY872" s="30" t="s">
        <v>11</v>
      </c>
      <c r="CZ872" s="30" t="s">
        <v>11</v>
      </c>
      <c r="DA872" s="31" t="s">
        <v>11</v>
      </c>
      <c r="DB872" s="31" t="s">
        <v>11</v>
      </c>
      <c r="DC872" s="8" t="str">
        <f t="shared" si="151"/>
        <v>No</v>
      </c>
      <c r="DD872" s="8" t="s">
        <v>11</v>
      </c>
      <c r="DE872" s="30" t="s">
        <v>11</v>
      </c>
      <c r="DF872" s="10">
        <f t="shared" si="153"/>
        <v>63.426779999999994</v>
      </c>
      <c r="DG872" s="9">
        <f>IF(S872&lt;Monitors!$H$4,(S872*Monitors!$I$4)+Monitors!$J$4,IF(S872&lt;Monitors!$H$5,(S872*Monitors!$I$5)+Monitors!$J$5,IF(S872&lt;Monitors!$H$6,(S872*Monitors!$I$6)+Monitors!$J$6,IF(S872&lt;Monitors!$H$7,(Monitors!$I$7*S872)+Monitors!$J$7,IF(S872&lt;Monitors!$H$8,(S872*Monitors!$I$8)+Monitors!$J$8,IF(S872&lt;Monitors!$H$9,(S872*Monitors!$I$9)+Monitors!$J$9,IF(S872&lt;Monitors!$H$10,(S872*Monitors!$I$10)+Monitors!$J$10,IF(S872&lt;Monitors!$H$11,(S872*Monitors!$I$11)+Monitors!$J$11,Monitors!$J$12))))))))</f>
        <v>38.850333333333332</v>
      </c>
      <c r="DH872" s="10">
        <f>$DF872-(Monitors!$B$4*'All Data'!$W872)</f>
        <v>50.713159999999995</v>
      </c>
      <c r="DI872" s="10">
        <f>IF($CX872="Yes",DH872-(Monitors!$E$4*(DG872+(Monitors!$B$4*'All Data'!$W872))),'All Data'!DH872)</f>
        <v>50.713159999999995</v>
      </c>
      <c r="DJ872" s="10">
        <f>IF(DD872="Yes",'All Data'!DI872-(DG872*Monitors!$C$4),'All Data'!DI872)</f>
        <v>50.713159999999995</v>
      </c>
      <c r="DK872" s="10">
        <f>IF($DE872="Yes",DJ872-(DG872*Monitors!$D$4),'All Data'!DJ872)</f>
        <v>50.713159999999995</v>
      </c>
      <c r="DL872" s="10">
        <f>IF($CZ872="Yes",DK872-Monitors!$C$7,'All Data'!DK872)</f>
        <v>50.713159999999995</v>
      </c>
      <c r="DM872" s="10">
        <f>IF($DA872="Yes",DL872-Monitors!$D$7,'All Data'!DL872)</f>
        <v>50.713159999999995</v>
      </c>
      <c r="DN872" s="10">
        <f>IF(DB872="Yes",DM872-((DG872+(W872*Monitors!$B$4))*Monitors!$F$4),'All Data'!DM872)</f>
        <v>50.713159999999995</v>
      </c>
      <c r="DO872" s="8" t="str">
        <f t="shared" si="154"/>
        <v>No</v>
      </c>
      <c r="DP872" s="10">
        <v>2.1558756000000003</v>
      </c>
      <c r="DQ872" s="10">
        <v>17.974124399999997</v>
      </c>
      <c r="DR872" s="10">
        <v>17.974124399999997</v>
      </c>
      <c r="DS872" s="9">
        <v>21.431175556675676</v>
      </c>
      <c r="DT872" s="9" t="s">
        <v>23</v>
      </c>
      <c r="DU872" s="14">
        <v>0</v>
      </c>
    </row>
    <row r="873" spans="1:125" ht="18" customHeight="1">
      <c r="A873" s="29">
        <v>872</v>
      </c>
      <c r="B873" s="29">
        <v>25</v>
      </c>
      <c r="C873" s="29">
        <v>1403</v>
      </c>
      <c r="D873" s="21">
        <v>41465</v>
      </c>
      <c r="E873" s="21">
        <v>41450</v>
      </c>
      <c r="F873" s="21">
        <v>41467</v>
      </c>
      <c r="G873" s="20" t="s">
        <v>4</v>
      </c>
      <c r="H873" s="20"/>
      <c r="I873" s="22">
        <v>6</v>
      </c>
      <c r="J873" s="20" t="s">
        <v>5</v>
      </c>
      <c r="K873" s="20"/>
      <c r="L873" s="20" t="s">
        <v>49</v>
      </c>
      <c r="M873" s="23"/>
      <c r="N873" s="23" t="s">
        <v>7</v>
      </c>
      <c r="O873" s="23"/>
      <c r="P873" s="24">
        <v>10.6</v>
      </c>
      <c r="Q873" s="24">
        <v>18.8</v>
      </c>
      <c r="R873" s="24">
        <v>21.5</v>
      </c>
      <c r="S873" s="24">
        <v>198.08</v>
      </c>
      <c r="T873" s="24">
        <v>1.78</v>
      </c>
      <c r="U873" s="24">
        <v>1080</v>
      </c>
      <c r="V873" s="24">
        <v>1920</v>
      </c>
      <c r="W873" s="24">
        <v>2.0739999999999998</v>
      </c>
      <c r="X873" s="23" t="s">
        <v>47</v>
      </c>
      <c r="Y873" s="23" t="s">
        <v>47</v>
      </c>
      <c r="Z873" s="24">
        <v>10476</v>
      </c>
      <c r="AA873" s="24">
        <v>60</v>
      </c>
      <c r="AB873" s="24">
        <v>178</v>
      </c>
      <c r="AC873" s="24">
        <v>178</v>
      </c>
      <c r="AD873" s="23" t="s">
        <v>85</v>
      </c>
      <c r="AE873" s="23" t="s">
        <v>11</v>
      </c>
      <c r="AF873" s="23" t="s">
        <v>11</v>
      </c>
      <c r="AG873" s="23"/>
      <c r="AH873" s="23"/>
      <c r="AI873" s="23" t="s">
        <v>57</v>
      </c>
      <c r="AJ873" s="23" t="s">
        <v>23</v>
      </c>
      <c r="AK873" s="23" t="s">
        <v>11</v>
      </c>
      <c r="AL873" s="23" t="s">
        <v>114</v>
      </c>
      <c r="AM873" s="23"/>
      <c r="AN873" s="23" t="s">
        <v>14</v>
      </c>
      <c r="AO873" s="23"/>
      <c r="AP873" s="23" t="s">
        <v>36</v>
      </c>
      <c r="AQ873" s="23"/>
      <c r="AR873" s="23"/>
      <c r="AS873" s="23" t="s">
        <v>114</v>
      </c>
      <c r="AT873" s="23"/>
      <c r="AU873" s="23" t="s">
        <v>14</v>
      </c>
      <c r="AV873" s="25"/>
      <c r="AW873" s="25"/>
      <c r="AX873" s="26">
        <v>21.5</v>
      </c>
      <c r="AY873" s="26">
        <v>198.08</v>
      </c>
      <c r="AZ873" s="25" t="s">
        <v>14</v>
      </c>
      <c r="BA873" s="25" t="s">
        <v>14</v>
      </c>
      <c r="BB873" s="23"/>
      <c r="BC873" s="23" t="s">
        <v>15</v>
      </c>
      <c r="BD873" s="23"/>
      <c r="BE873" s="23" t="s">
        <v>11</v>
      </c>
      <c r="BF873" s="23" t="s">
        <v>14</v>
      </c>
      <c r="BG873" s="23" t="s">
        <v>11</v>
      </c>
      <c r="BH873" s="23" t="s">
        <v>17</v>
      </c>
      <c r="BI873" s="23"/>
      <c r="BJ873" s="23" t="s">
        <v>18</v>
      </c>
      <c r="BK873" s="23" t="s">
        <v>11</v>
      </c>
      <c r="BL873" s="23" t="s">
        <v>11</v>
      </c>
      <c r="BM873" s="23"/>
      <c r="BN873" s="23"/>
      <c r="BO873" s="24">
        <v>3.3</v>
      </c>
      <c r="BP873" s="24">
        <v>252.4</v>
      </c>
      <c r="BQ873" s="24">
        <v>250</v>
      </c>
      <c r="BR873" s="24">
        <v>251.9</v>
      </c>
      <c r="BS873" s="24">
        <v>201.3</v>
      </c>
      <c r="BT873" s="23"/>
      <c r="BU873" s="23"/>
      <c r="BV873" s="24">
        <v>20.14</v>
      </c>
      <c r="BW873" s="24">
        <v>0.3</v>
      </c>
      <c r="BX873" s="23"/>
      <c r="BY873" s="24">
        <v>0.25</v>
      </c>
      <c r="BZ873" s="27">
        <v>0.3</v>
      </c>
      <c r="CA873" s="27">
        <v>0.25</v>
      </c>
      <c r="CB873" s="25"/>
      <c r="CC873" s="25"/>
      <c r="CD873" s="28">
        <v>21.21</v>
      </c>
      <c r="CE873" s="28">
        <v>0.34</v>
      </c>
      <c r="CF873" s="25"/>
      <c r="CG873" s="28">
        <v>0.28999999999999998</v>
      </c>
      <c r="CH873" s="28">
        <v>21.1</v>
      </c>
      <c r="CI873" s="28">
        <v>0.5</v>
      </c>
      <c r="CJ873" s="28">
        <v>0.5</v>
      </c>
      <c r="CK873" s="25"/>
      <c r="CL873" s="25"/>
      <c r="CM873" s="28">
        <v>0.35</v>
      </c>
      <c r="CN873" s="25"/>
      <c r="CO873" s="28">
        <v>0</v>
      </c>
      <c r="CP873" s="30" t="s">
        <v>5</v>
      </c>
      <c r="CQ873" s="8">
        <f t="shared" si="144"/>
        <v>10470.516962843294</v>
      </c>
      <c r="CR873" s="8">
        <f t="shared" si="145"/>
        <v>22</v>
      </c>
      <c r="CS873" s="8">
        <f t="shared" si="146"/>
        <v>2.5</v>
      </c>
      <c r="CT873" s="8">
        <f t="shared" si="147"/>
        <v>30</v>
      </c>
      <c r="CU873" s="8">
        <f t="shared" si="148"/>
        <v>200</v>
      </c>
      <c r="CV873" s="10">
        <f t="shared" si="149"/>
        <v>49995.392000000007</v>
      </c>
      <c r="CW873" s="10">
        <f t="shared" si="152"/>
        <v>49.99539200000001</v>
      </c>
      <c r="CX873" s="8" t="str">
        <f t="shared" si="150"/>
        <v>No</v>
      </c>
      <c r="CY873" s="30" t="s">
        <v>11</v>
      </c>
      <c r="CZ873" s="30" t="s">
        <v>11</v>
      </c>
      <c r="DA873" s="31" t="s">
        <v>11</v>
      </c>
      <c r="DB873" s="31" t="s">
        <v>11</v>
      </c>
      <c r="DC873" s="8" t="str">
        <f t="shared" si="151"/>
        <v>No</v>
      </c>
      <c r="DD873" s="8" t="s">
        <v>11</v>
      </c>
      <c r="DE873" s="30" t="s">
        <v>11</v>
      </c>
      <c r="DF873" s="10">
        <f t="shared" si="153"/>
        <v>63.457439999999998</v>
      </c>
      <c r="DG873" s="9">
        <f>IF(S873&lt;Monitors!$H$4,(S873*Monitors!$I$4)+Monitors!$J$4,IF(S873&lt;Monitors!$H$5,(S873*Monitors!$I$5)+Monitors!$J$5,IF(S873&lt;Monitors!$H$6,(S873*Monitors!$I$6)+Monitors!$J$6,IF(S873&lt;Monitors!$H$7,(Monitors!$I$7*S873)+Monitors!$J$7,IF(S873&lt;Monitors!$H$8,(S873*Monitors!$I$8)+Monitors!$J$8,IF(S873&lt;Monitors!$H$9,(S873*Monitors!$I$9)+Monitors!$J$9,IF(S873&lt;Monitors!$H$10,(S873*Monitors!$I$10)+Monitors!$J$10,IF(S873&lt;Monitors!$H$11,(S873*Monitors!$I$11)+Monitors!$J$11,Monitors!$J$12))))))))</f>
        <v>37.903999999999996</v>
      </c>
      <c r="DH873" s="10">
        <f>$DF873-(Monitors!$B$4*'All Data'!$W873)</f>
        <v>50.743819999999999</v>
      </c>
      <c r="DI873" s="10">
        <f>IF($CX873="Yes",DH873-(Monitors!$E$4*(DG873+(Monitors!$B$4*'All Data'!$W873))),'All Data'!DH873)</f>
        <v>50.743819999999999</v>
      </c>
      <c r="DJ873" s="10">
        <f>IF(DD873="Yes",'All Data'!DI873-(DG873*Monitors!$C$4),'All Data'!DI873)</f>
        <v>50.743819999999999</v>
      </c>
      <c r="DK873" s="10">
        <f>IF($DE873="Yes",DJ873-(DG873*Monitors!$D$4),'All Data'!DJ873)</f>
        <v>50.743819999999999</v>
      </c>
      <c r="DL873" s="10">
        <f>IF($CZ873="Yes",DK873-Monitors!$C$7,'All Data'!DK873)</f>
        <v>50.743819999999999</v>
      </c>
      <c r="DM873" s="10">
        <f>IF($DA873="Yes",DL873-Monitors!$D$7,'All Data'!DL873)</f>
        <v>50.743819999999999</v>
      </c>
      <c r="DN873" s="10">
        <f>IF(DB873="Yes",DM873-((DG873+(W873*Monitors!$B$4))*Monitors!$F$4),'All Data'!DM873)</f>
        <v>50.743819999999999</v>
      </c>
      <c r="DO873" s="8" t="str">
        <f t="shared" si="154"/>
        <v>No</v>
      </c>
      <c r="DP873" s="10">
        <v>1.9998156800000004</v>
      </c>
      <c r="DQ873" s="10">
        <v>18.140184319999999</v>
      </c>
      <c r="DR873" s="10">
        <v>18.140184319999999</v>
      </c>
      <c r="DS873" s="9">
        <v>18.856837669479766</v>
      </c>
      <c r="DT873" s="9" t="s">
        <v>23</v>
      </c>
      <c r="DU873" s="14">
        <v>0</v>
      </c>
    </row>
    <row r="874" spans="1:125" ht="18" customHeight="1">
      <c r="A874" s="29">
        <v>873</v>
      </c>
      <c r="B874" s="29">
        <v>25</v>
      </c>
      <c r="C874" s="29">
        <v>1403</v>
      </c>
      <c r="D874" s="21">
        <v>41465</v>
      </c>
      <c r="E874" s="21">
        <v>41450</v>
      </c>
      <c r="F874" s="21">
        <v>41467</v>
      </c>
      <c r="G874" s="20" t="s">
        <v>4</v>
      </c>
      <c r="H874" s="20"/>
      <c r="I874" s="22">
        <v>6</v>
      </c>
      <c r="J874" s="20" t="s">
        <v>5</v>
      </c>
      <c r="K874" s="20"/>
      <c r="L874" s="20" t="s">
        <v>49</v>
      </c>
      <c r="M874" s="23"/>
      <c r="N874" s="23" t="s">
        <v>7</v>
      </c>
      <c r="O874" s="23"/>
      <c r="P874" s="24">
        <v>10.6</v>
      </c>
      <c r="Q874" s="24">
        <v>18.8</v>
      </c>
      <c r="R874" s="24">
        <v>21.5</v>
      </c>
      <c r="S874" s="24">
        <v>198.08</v>
      </c>
      <c r="T874" s="24">
        <v>1.78</v>
      </c>
      <c r="U874" s="24">
        <v>1080</v>
      </c>
      <c r="V874" s="24">
        <v>1920</v>
      </c>
      <c r="W874" s="24">
        <v>2.0739999999999998</v>
      </c>
      <c r="X874" s="23" t="s">
        <v>47</v>
      </c>
      <c r="Y874" s="23" t="s">
        <v>47</v>
      </c>
      <c r="Z874" s="24">
        <v>10475</v>
      </c>
      <c r="AA874" s="24">
        <v>60</v>
      </c>
      <c r="AB874" s="24">
        <v>178</v>
      </c>
      <c r="AC874" s="24">
        <v>178</v>
      </c>
      <c r="AD874" s="23" t="s">
        <v>85</v>
      </c>
      <c r="AE874" s="23" t="s">
        <v>11</v>
      </c>
      <c r="AF874" s="23" t="s">
        <v>11</v>
      </c>
      <c r="AG874" s="23"/>
      <c r="AH874" s="23"/>
      <c r="AI874" s="23" t="s">
        <v>57</v>
      </c>
      <c r="AJ874" s="23" t="s">
        <v>23</v>
      </c>
      <c r="AK874" s="23" t="s">
        <v>11</v>
      </c>
      <c r="AL874" s="23" t="s">
        <v>114</v>
      </c>
      <c r="AM874" s="23"/>
      <c r="AN874" s="23" t="s">
        <v>14</v>
      </c>
      <c r="AO874" s="23"/>
      <c r="AP874" s="23" t="s">
        <v>36</v>
      </c>
      <c r="AQ874" s="23"/>
      <c r="AR874" s="23"/>
      <c r="AS874" s="23" t="s">
        <v>114</v>
      </c>
      <c r="AT874" s="23"/>
      <c r="AU874" s="23" t="s">
        <v>14</v>
      </c>
      <c r="AV874" s="25"/>
      <c r="AW874" s="25"/>
      <c r="AX874" s="26">
        <v>21.5</v>
      </c>
      <c r="AY874" s="26">
        <v>198.08</v>
      </c>
      <c r="AZ874" s="25" t="s">
        <v>14</v>
      </c>
      <c r="BA874" s="25" t="s">
        <v>14</v>
      </c>
      <c r="BB874" s="23"/>
      <c r="BC874" s="23" t="s">
        <v>15</v>
      </c>
      <c r="BD874" s="23"/>
      <c r="BE874" s="23" t="s">
        <v>11</v>
      </c>
      <c r="BF874" s="23" t="s">
        <v>14</v>
      </c>
      <c r="BG874" s="23" t="s">
        <v>11</v>
      </c>
      <c r="BH874" s="23" t="s">
        <v>17</v>
      </c>
      <c r="BI874" s="23"/>
      <c r="BJ874" s="23" t="s">
        <v>18</v>
      </c>
      <c r="BK874" s="23" t="s">
        <v>11</v>
      </c>
      <c r="BL874" s="23" t="s">
        <v>11</v>
      </c>
      <c r="BM874" s="23"/>
      <c r="BN874" s="23"/>
      <c r="BO874" s="24">
        <v>3.3</v>
      </c>
      <c r="BP874" s="24">
        <v>252.4</v>
      </c>
      <c r="BQ874" s="24">
        <v>250</v>
      </c>
      <c r="BR874" s="24">
        <v>251.9</v>
      </c>
      <c r="BS874" s="24">
        <v>201.3</v>
      </c>
      <c r="BT874" s="23"/>
      <c r="BU874" s="23"/>
      <c r="BV874" s="24">
        <v>20.14</v>
      </c>
      <c r="BW874" s="24">
        <v>0.3</v>
      </c>
      <c r="BX874" s="23"/>
      <c r="BY874" s="24">
        <v>0.25</v>
      </c>
      <c r="BZ874" s="27">
        <v>0.3</v>
      </c>
      <c r="CA874" s="27">
        <v>0.25</v>
      </c>
      <c r="CB874" s="25"/>
      <c r="CC874" s="25"/>
      <c r="CD874" s="28">
        <v>21.21</v>
      </c>
      <c r="CE874" s="28">
        <v>0.34</v>
      </c>
      <c r="CF874" s="25"/>
      <c r="CG874" s="28">
        <v>0.28999999999999998</v>
      </c>
      <c r="CH874" s="28">
        <v>21.1</v>
      </c>
      <c r="CI874" s="28">
        <v>0.5</v>
      </c>
      <c r="CJ874" s="28">
        <v>0.5</v>
      </c>
      <c r="CK874" s="25"/>
      <c r="CL874" s="25"/>
      <c r="CM874" s="28">
        <v>0.35</v>
      </c>
      <c r="CN874" s="25"/>
      <c r="CO874" s="28">
        <v>0</v>
      </c>
      <c r="CP874" s="30" t="s">
        <v>5</v>
      </c>
      <c r="CQ874" s="8">
        <f t="shared" si="144"/>
        <v>10470.516962843294</v>
      </c>
      <c r="CR874" s="8">
        <f t="shared" si="145"/>
        <v>22</v>
      </c>
      <c r="CS874" s="8">
        <f t="shared" si="146"/>
        <v>2.5</v>
      </c>
      <c r="CT874" s="8">
        <f t="shared" si="147"/>
        <v>30</v>
      </c>
      <c r="CU874" s="8">
        <f t="shared" si="148"/>
        <v>200</v>
      </c>
      <c r="CV874" s="10">
        <f t="shared" si="149"/>
        <v>49995.392000000007</v>
      </c>
      <c r="CW874" s="10">
        <f t="shared" si="152"/>
        <v>49.99539200000001</v>
      </c>
      <c r="CX874" s="8" t="str">
        <f t="shared" si="150"/>
        <v>No</v>
      </c>
      <c r="CY874" s="30" t="s">
        <v>11</v>
      </c>
      <c r="CZ874" s="30" t="s">
        <v>11</v>
      </c>
      <c r="DA874" s="31" t="s">
        <v>11</v>
      </c>
      <c r="DB874" s="31" t="s">
        <v>11</v>
      </c>
      <c r="DC874" s="8" t="str">
        <f t="shared" si="151"/>
        <v>No</v>
      </c>
      <c r="DD874" s="8" t="s">
        <v>11</v>
      </c>
      <c r="DE874" s="30" t="s">
        <v>11</v>
      </c>
      <c r="DF874" s="10">
        <f t="shared" si="153"/>
        <v>63.457439999999998</v>
      </c>
      <c r="DG874" s="9">
        <f>IF(S874&lt;Monitors!$H$4,(S874*Monitors!$I$4)+Monitors!$J$4,IF(S874&lt;Monitors!$H$5,(S874*Monitors!$I$5)+Monitors!$J$5,IF(S874&lt;Monitors!$H$6,(S874*Monitors!$I$6)+Monitors!$J$6,IF(S874&lt;Monitors!$H$7,(Monitors!$I$7*S874)+Monitors!$J$7,IF(S874&lt;Monitors!$H$8,(S874*Monitors!$I$8)+Monitors!$J$8,IF(S874&lt;Monitors!$H$9,(S874*Monitors!$I$9)+Monitors!$J$9,IF(S874&lt;Monitors!$H$10,(S874*Monitors!$I$10)+Monitors!$J$10,IF(S874&lt;Monitors!$H$11,(S874*Monitors!$I$11)+Monitors!$J$11,Monitors!$J$12))))))))</f>
        <v>37.903999999999996</v>
      </c>
      <c r="DH874" s="10">
        <f>$DF874-(Monitors!$B$4*'All Data'!$W874)</f>
        <v>50.743819999999999</v>
      </c>
      <c r="DI874" s="10">
        <f>IF($CX874="Yes",DH874-(Monitors!$E$4*(DG874+(Monitors!$B$4*'All Data'!$W874))),'All Data'!DH874)</f>
        <v>50.743819999999999</v>
      </c>
      <c r="DJ874" s="10">
        <f>IF(DD874="Yes",'All Data'!DI874-(DG874*Monitors!$C$4),'All Data'!DI874)</f>
        <v>50.743819999999999</v>
      </c>
      <c r="DK874" s="10">
        <f>IF($DE874="Yes",DJ874-(DG874*Monitors!$D$4),'All Data'!DJ874)</f>
        <v>50.743819999999999</v>
      </c>
      <c r="DL874" s="10">
        <f>IF($CZ874="Yes",DK874-Monitors!$C$7,'All Data'!DK874)</f>
        <v>50.743819999999999</v>
      </c>
      <c r="DM874" s="10">
        <f>IF($DA874="Yes",DL874-Monitors!$D$7,'All Data'!DL874)</f>
        <v>50.743819999999999</v>
      </c>
      <c r="DN874" s="10">
        <f>IF(DB874="Yes",DM874-((DG874+(W874*Monitors!$B$4))*Monitors!$F$4),'All Data'!DM874)</f>
        <v>50.743819999999999</v>
      </c>
      <c r="DO874" s="8" t="str">
        <f t="shared" si="154"/>
        <v>No</v>
      </c>
      <c r="DP874" s="10">
        <v>1.9998156800000004</v>
      </c>
      <c r="DQ874" s="10">
        <v>18.140184319999999</v>
      </c>
      <c r="DR874" s="10">
        <v>18.140184319999999</v>
      </c>
      <c r="DS874" s="9">
        <v>18.856837669479766</v>
      </c>
      <c r="DT874" s="9" t="s">
        <v>23</v>
      </c>
      <c r="DU874" s="14">
        <v>0</v>
      </c>
    </row>
    <row r="875" spans="1:125" ht="18" customHeight="1">
      <c r="A875" s="29">
        <v>874</v>
      </c>
      <c r="B875" s="29">
        <v>25</v>
      </c>
      <c r="C875" s="29">
        <v>1403</v>
      </c>
      <c r="D875" s="21">
        <v>41465</v>
      </c>
      <c r="E875" s="21">
        <v>41450</v>
      </c>
      <c r="F875" s="21">
        <v>41467</v>
      </c>
      <c r="G875" s="20" t="s">
        <v>4</v>
      </c>
      <c r="H875" s="20"/>
      <c r="I875" s="22">
        <v>6</v>
      </c>
      <c r="J875" s="20" t="s">
        <v>5</v>
      </c>
      <c r="K875" s="20"/>
      <c r="L875" s="20" t="s">
        <v>49</v>
      </c>
      <c r="M875" s="23"/>
      <c r="N875" s="23" t="s">
        <v>7</v>
      </c>
      <c r="O875" s="23"/>
      <c r="P875" s="24">
        <v>10.6</v>
      </c>
      <c r="Q875" s="24">
        <v>18.8</v>
      </c>
      <c r="R875" s="24">
        <v>21.5</v>
      </c>
      <c r="S875" s="24">
        <v>198.08</v>
      </c>
      <c r="T875" s="24">
        <v>1.78</v>
      </c>
      <c r="U875" s="24">
        <v>1080</v>
      </c>
      <c r="V875" s="24">
        <v>1920</v>
      </c>
      <c r="W875" s="24">
        <v>2.0739999999999998</v>
      </c>
      <c r="X875" s="23" t="s">
        <v>47</v>
      </c>
      <c r="Y875" s="23" t="s">
        <v>47</v>
      </c>
      <c r="Z875" s="24">
        <v>10478</v>
      </c>
      <c r="AA875" s="24">
        <v>60</v>
      </c>
      <c r="AB875" s="24">
        <v>178</v>
      </c>
      <c r="AC875" s="24">
        <v>178</v>
      </c>
      <c r="AD875" s="23" t="s">
        <v>85</v>
      </c>
      <c r="AE875" s="23" t="s">
        <v>11</v>
      </c>
      <c r="AF875" s="23" t="s">
        <v>11</v>
      </c>
      <c r="AG875" s="23"/>
      <c r="AH875" s="23"/>
      <c r="AI875" s="23" t="s">
        <v>57</v>
      </c>
      <c r="AJ875" s="23" t="s">
        <v>23</v>
      </c>
      <c r="AK875" s="23" t="s">
        <v>11</v>
      </c>
      <c r="AL875" s="23" t="s">
        <v>114</v>
      </c>
      <c r="AM875" s="23"/>
      <c r="AN875" s="23" t="s">
        <v>14</v>
      </c>
      <c r="AO875" s="23"/>
      <c r="AP875" s="23" t="s">
        <v>36</v>
      </c>
      <c r="AQ875" s="23"/>
      <c r="AR875" s="23"/>
      <c r="AS875" s="23" t="s">
        <v>114</v>
      </c>
      <c r="AT875" s="23"/>
      <c r="AU875" s="23" t="s">
        <v>14</v>
      </c>
      <c r="AV875" s="25"/>
      <c r="AW875" s="25"/>
      <c r="AX875" s="26">
        <v>21.5</v>
      </c>
      <c r="AY875" s="26">
        <v>198.08</v>
      </c>
      <c r="AZ875" s="25" t="s">
        <v>14</v>
      </c>
      <c r="BA875" s="25" t="s">
        <v>14</v>
      </c>
      <c r="BB875" s="23"/>
      <c r="BC875" s="23" t="s">
        <v>15</v>
      </c>
      <c r="BD875" s="23"/>
      <c r="BE875" s="23" t="s">
        <v>11</v>
      </c>
      <c r="BF875" s="23" t="s">
        <v>14</v>
      </c>
      <c r="BG875" s="23" t="s">
        <v>11</v>
      </c>
      <c r="BH875" s="23" t="s">
        <v>17</v>
      </c>
      <c r="BI875" s="23"/>
      <c r="BJ875" s="23" t="s">
        <v>18</v>
      </c>
      <c r="BK875" s="23" t="s">
        <v>11</v>
      </c>
      <c r="BL875" s="23" t="s">
        <v>11</v>
      </c>
      <c r="BM875" s="23"/>
      <c r="BN875" s="23"/>
      <c r="BO875" s="24">
        <v>3.3</v>
      </c>
      <c r="BP875" s="24">
        <v>252.4</v>
      </c>
      <c r="BQ875" s="24">
        <v>250</v>
      </c>
      <c r="BR875" s="24">
        <v>251.9</v>
      </c>
      <c r="BS875" s="24">
        <v>201.3</v>
      </c>
      <c r="BT875" s="23"/>
      <c r="BU875" s="23"/>
      <c r="BV875" s="24">
        <v>20.14</v>
      </c>
      <c r="BW875" s="24">
        <v>0.3</v>
      </c>
      <c r="BX875" s="23"/>
      <c r="BY875" s="24">
        <v>0.25</v>
      </c>
      <c r="BZ875" s="27">
        <v>0.3</v>
      </c>
      <c r="CA875" s="27">
        <v>0.25</v>
      </c>
      <c r="CB875" s="25"/>
      <c r="CC875" s="25"/>
      <c r="CD875" s="28">
        <v>21.21</v>
      </c>
      <c r="CE875" s="28">
        <v>0.34</v>
      </c>
      <c r="CF875" s="25"/>
      <c r="CG875" s="28">
        <v>0.28999999999999998</v>
      </c>
      <c r="CH875" s="28">
        <v>21.1</v>
      </c>
      <c r="CI875" s="28">
        <v>0.5</v>
      </c>
      <c r="CJ875" s="28">
        <v>0.5</v>
      </c>
      <c r="CK875" s="25"/>
      <c r="CL875" s="25"/>
      <c r="CM875" s="28">
        <v>0.35</v>
      </c>
      <c r="CN875" s="25"/>
      <c r="CO875" s="28">
        <v>0</v>
      </c>
      <c r="CP875" s="30" t="s">
        <v>5</v>
      </c>
      <c r="CQ875" s="8">
        <f t="shared" si="144"/>
        <v>10470.516962843294</v>
      </c>
      <c r="CR875" s="8">
        <f t="shared" si="145"/>
        <v>22</v>
      </c>
      <c r="CS875" s="8">
        <f t="shared" si="146"/>
        <v>2.5</v>
      </c>
      <c r="CT875" s="8">
        <f t="shared" si="147"/>
        <v>30</v>
      </c>
      <c r="CU875" s="8">
        <f t="shared" si="148"/>
        <v>200</v>
      </c>
      <c r="CV875" s="10">
        <f t="shared" si="149"/>
        <v>49995.392000000007</v>
      </c>
      <c r="CW875" s="10">
        <f t="shared" si="152"/>
        <v>49.99539200000001</v>
      </c>
      <c r="CX875" s="8" t="str">
        <f t="shared" si="150"/>
        <v>No</v>
      </c>
      <c r="CY875" s="30" t="s">
        <v>11</v>
      </c>
      <c r="CZ875" s="30" t="s">
        <v>11</v>
      </c>
      <c r="DA875" s="31" t="s">
        <v>11</v>
      </c>
      <c r="DB875" s="31" t="s">
        <v>11</v>
      </c>
      <c r="DC875" s="8" t="str">
        <f t="shared" si="151"/>
        <v>No</v>
      </c>
      <c r="DD875" s="8" t="s">
        <v>11</v>
      </c>
      <c r="DE875" s="30" t="s">
        <v>11</v>
      </c>
      <c r="DF875" s="10">
        <f t="shared" si="153"/>
        <v>63.457439999999998</v>
      </c>
      <c r="DG875" s="9">
        <f>IF(S875&lt;Monitors!$H$4,(S875*Monitors!$I$4)+Monitors!$J$4,IF(S875&lt;Monitors!$H$5,(S875*Monitors!$I$5)+Monitors!$J$5,IF(S875&lt;Monitors!$H$6,(S875*Monitors!$I$6)+Monitors!$J$6,IF(S875&lt;Monitors!$H$7,(Monitors!$I$7*S875)+Monitors!$J$7,IF(S875&lt;Monitors!$H$8,(S875*Monitors!$I$8)+Monitors!$J$8,IF(S875&lt;Monitors!$H$9,(S875*Monitors!$I$9)+Monitors!$J$9,IF(S875&lt;Monitors!$H$10,(S875*Monitors!$I$10)+Monitors!$J$10,IF(S875&lt;Monitors!$H$11,(S875*Monitors!$I$11)+Monitors!$J$11,Monitors!$J$12))))))))</f>
        <v>37.903999999999996</v>
      </c>
      <c r="DH875" s="10">
        <f>$DF875-(Monitors!$B$4*'All Data'!$W875)</f>
        <v>50.743819999999999</v>
      </c>
      <c r="DI875" s="10">
        <f>IF($CX875="Yes",DH875-(Monitors!$E$4*(DG875+(Monitors!$B$4*'All Data'!$W875))),'All Data'!DH875)</f>
        <v>50.743819999999999</v>
      </c>
      <c r="DJ875" s="10">
        <f>IF(DD875="Yes",'All Data'!DI875-(DG875*Monitors!$C$4),'All Data'!DI875)</f>
        <v>50.743819999999999</v>
      </c>
      <c r="DK875" s="10">
        <f>IF($DE875="Yes",DJ875-(DG875*Monitors!$D$4),'All Data'!DJ875)</f>
        <v>50.743819999999999</v>
      </c>
      <c r="DL875" s="10">
        <f>IF($CZ875="Yes",DK875-Monitors!$C$7,'All Data'!DK875)</f>
        <v>50.743819999999999</v>
      </c>
      <c r="DM875" s="10">
        <f>IF($DA875="Yes",DL875-Monitors!$D$7,'All Data'!DL875)</f>
        <v>50.743819999999999</v>
      </c>
      <c r="DN875" s="10">
        <f>IF(DB875="Yes",DM875-((DG875+(W875*Monitors!$B$4))*Monitors!$F$4),'All Data'!DM875)</f>
        <v>50.743819999999999</v>
      </c>
      <c r="DO875" s="8" t="str">
        <f t="shared" si="154"/>
        <v>No</v>
      </c>
      <c r="DP875" s="10">
        <v>1.9998156800000004</v>
      </c>
      <c r="DQ875" s="10">
        <v>18.140184319999999</v>
      </c>
      <c r="DR875" s="10">
        <v>18.140184319999999</v>
      </c>
      <c r="DS875" s="9">
        <v>18.856837669479766</v>
      </c>
      <c r="DT875" s="9" t="s">
        <v>23</v>
      </c>
      <c r="DU875" s="14">
        <v>0</v>
      </c>
    </row>
    <row r="876" spans="1:125" ht="18" customHeight="1">
      <c r="A876" s="29">
        <v>875</v>
      </c>
      <c r="B876" s="29">
        <v>25</v>
      </c>
      <c r="C876" s="29">
        <v>1403</v>
      </c>
      <c r="D876" s="21">
        <v>41465</v>
      </c>
      <c r="E876" s="21">
        <v>41450</v>
      </c>
      <c r="F876" s="21">
        <v>41467</v>
      </c>
      <c r="G876" s="20" t="s">
        <v>4</v>
      </c>
      <c r="H876" s="20"/>
      <c r="I876" s="22">
        <v>6</v>
      </c>
      <c r="J876" s="20" t="s">
        <v>5</v>
      </c>
      <c r="K876" s="20"/>
      <c r="L876" s="20" t="s">
        <v>49</v>
      </c>
      <c r="M876" s="23"/>
      <c r="N876" s="23" t="s">
        <v>7</v>
      </c>
      <c r="O876" s="23"/>
      <c r="P876" s="24">
        <v>10.6</v>
      </c>
      <c r="Q876" s="24">
        <v>18.8</v>
      </c>
      <c r="R876" s="24">
        <v>21.5</v>
      </c>
      <c r="S876" s="24">
        <v>198.08</v>
      </c>
      <c r="T876" s="24">
        <v>1.78</v>
      </c>
      <c r="U876" s="24">
        <v>1080</v>
      </c>
      <c r="V876" s="24">
        <v>1920</v>
      </c>
      <c r="W876" s="24">
        <v>2.0739999999999998</v>
      </c>
      <c r="X876" s="23" t="s">
        <v>47</v>
      </c>
      <c r="Y876" s="23" t="s">
        <v>47</v>
      </c>
      <c r="Z876" s="24">
        <v>10472</v>
      </c>
      <c r="AA876" s="24">
        <v>60</v>
      </c>
      <c r="AB876" s="24">
        <v>178</v>
      </c>
      <c r="AC876" s="24">
        <v>178</v>
      </c>
      <c r="AD876" s="23" t="s">
        <v>85</v>
      </c>
      <c r="AE876" s="23" t="s">
        <v>11</v>
      </c>
      <c r="AF876" s="23" t="s">
        <v>11</v>
      </c>
      <c r="AG876" s="23"/>
      <c r="AH876" s="23"/>
      <c r="AI876" s="23" t="s">
        <v>57</v>
      </c>
      <c r="AJ876" s="23" t="s">
        <v>23</v>
      </c>
      <c r="AK876" s="23" t="s">
        <v>11</v>
      </c>
      <c r="AL876" s="23" t="s">
        <v>114</v>
      </c>
      <c r="AM876" s="23"/>
      <c r="AN876" s="23" t="s">
        <v>14</v>
      </c>
      <c r="AO876" s="23"/>
      <c r="AP876" s="23" t="s">
        <v>36</v>
      </c>
      <c r="AQ876" s="23"/>
      <c r="AR876" s="23"/>
      <c r="AS876" s="23" t="s">
        <v>114</v>
      </c>
      <c r="AT876" s="23"/>
      <c r="AU876" s="23" t="s">
        <v>14</v>
      </c>
      <c r="AV876" s="25"/>
      <c r="AW876" s="25"/>
      <c r="AX876" s="26">
        <v>21.5</v>
      </c>
      <c r="AY876" s="26">
        <v>198.08</v>
      </c>
      <c r="AZ876" s="25" t="s">
        <v>14</v>
      </c>
      <c r="BA876" s="25" t="s">
        <v>14</v>
      </c>
      <c r="BB876" s="23"/>
      <c r="BC876" s="23" t="s">
        <v>15</v>
      </c>
      <c r="BD876" s="23"/>
      <c r="BE876" s="23" t="s">
        <v>11</v>
      </c>
      <c r="BF876" s="23" t="s">
        <v>14</v>
      </c>
      <c r="BG876" s="23" t="s">
        <v>11</v>
      </c>
      <c r="BH876" s="23" t="s">
        <v>17</v>
      </c>
      <c r="BI876" s="23"/>
      <c r="BJ876" s="23" t="s">
        <v>18</v>
      </c>
      <c r="BK876" s="23" t="s">
        <v>11</v>
      </c>
      <c r="BL876" s="23" t="s">
        <v>11</v>
      </c>
      <c r="BM876" s="23"/>
      <c r="BN876" s="23"/>
      <c r="BO876" s="24">
        <v>3.3</v>
      </c>
      <c r="BP876" s="24">
        <v>252.4</v>
      </c>
      <c r="BQ876" s="24">
        <v>250</v>
      </c>
      <c r="BR876" s="24">
        <v>251.9</v>
      </c>
      <c r="BS876" s="24">
        <v>201.3</v>
      </c>
      <c r="BT876" s="23"/>
      <c r="BU876" s="23"/>
      <c r="BV876" s="24">
        <v>20.14</v>
      </c>
      <c r="BW876" s="24">
        <v>0.3</v>
      </c>
      <c r="BX876" s="23"/>
      <c r="BY876" s="24">
        <v>0.25</v>
      </c>
      <c r="BZ876" s="27">
        <v>0.3</v>
      </c>
      <c r="CA876" s="27">
        <v>0.25</v>
      </c>
      <c r="CB876" s="25"/>
      <c r="CC876" s="25"/>
      <c r="CD876" s="28">
        <v>21.21</v>
      </c>
      <c r="CE876" s="28">
        <v>0.34</v>
      </c>
      <c r="CF876" s="25"/>
      <c r="CG876" s="28">
        <v>0.28999999999999998</v>
      </c>
      <c r="CH876" s="28">
        <v>21.1</v>
      </c>
      <c r="CI876" s="28">
        <v>0.5</v>
      </c>
      <c r="CJ876" s="28">
        <v>0.5</v>
      </c>
      <c r="CK876" s="25"/>
      <c r="CL876" s="25"/>
      <c r="CM876" s="28">
        <v>0.35</v>
      </c>
      <c r="CN876" s="25"/>
      <c r="CO876" s="28">
        <v>0</v>
      </c>
      <c r="CP876" s="30" t="s">
        <v>5</v>
      </c>
      <c r="CQ876" s="8">
        <f t="shared" si="144"/>
        <v>10470.516962843294</v>
      </c>
      <c r="CR876" s="8">
        <f t="shared" si="145"/>
        <v>22</v>
      </c>
      <c r="CS876" s="8">
        <f t="shared" si="146"/>
        <v>2.5</v>
      </c>
      <c r="CT876" s="8">
        <f t="shared" si="147"/>
        <v>30</v>
      </c>
      <c r="CU876" s="8">
        <f t="shared" si="148"/>
        <v>200</v>
      </c>
      <c r="CV876" s="10">
        <f t="shared" si="149"/>
        <v>49995.392000000007</v>
      </c>
      <c r="CW876" s="10">
        <f t="shared" si="152"/>
        <v>49.99539200000001</v>
      </c>
      <c r="CX876" s="8" t="str">
        <f t="shared" si="150"/>
        <v>No</v>
      </c>
      <c r="CY876" s="30" t="s">
        <v>11</v>
      </c>
      <c r="CZ876" s="30" t="s">
        <v>11</v>
      </c>
      <c r="DA876" s="31" t="s">
        <v>11</v>
      </c>
      <c r="DB876" s="31" t="s">
        <v>11</v>
      </c>
      <c r="DC876" s="8" t="str">
        <f t="shared" si="151"/>
        <v>No</v>
      </c>
      <c r="DD876" s="8" t="s">
        <v>11</v>
      </c>
      <c r="DE876" s="30" t="s">
        <v>11</v>
      </c>
      <c r="DF876" s="10">
        <f t="shared" si="153"/>
        <v>63.457439999999998</v>
      </c>
      <c r="DG876" s="9">
        <f>IF(S876&lt;Monitors!$H$4,(S876*Monitors!$I$4)+Monitors!$J$4,IF(S876&lt;Monitors!$H$5,(S876*Monitors!$I$5)+Monitors!$J$5,IF(S876&lt;Monitors!$H$6,(S876*Monitors!$I$6)+Monitors!$J$6,IF(S876&lt;Monitors!$H$7,(Monitors!$I$7*S876)+Monitors!$J$7,IF(S876&lt;Monitors!$H$8,(S876*Monitors!$I$8)+Monitors!$J$8,IF(S876&lt;Monitors!$H$9,(S876*Monitors!$I$9)+Monitors!$J$9,IF(S876&lt;Monitors!$H$10,(S876*Monitors!$I$10)+Monitors!$J$10,IF(S876&lt;Monitors!$H$11,(S876*Monitors!$I$11)+Monitors!$J$11,Monitors!$J$12))))))))</f>
        <v>37.903999999999996</v>
      </c>
      <c r="DH876" s="10">
        <f>$DF876-(Monitors!$B$4*'All Data'!$W876)</f>
        <v>50.743819999999999</v>
      </c>
      <c r="DI876" s="10">
        <f>IF($CX876="Yes",DH876-(Monitors!$E$4*(DG876+(Monitors!$B$4*'All Data'!$W876))),'All Data'!DH876)</f>
        <v>50.743819999999999</v>
      </c>
      <c r="DJ876" s="10">
        <f>IF(DD876="Yes",'All Data'!DI876-(DG876*Monitors!$C$4),'All Data'!DI876)</f>
        <v>50.743819999999999</v>
      </c>
      <c r="DK876" s="10">
        <f>IF($DE876="Yes",DJ876-(DG876*Monitors!$D$4),'All Data'!DJ876)</f>
        <v>50.743819999999999</v>
      </c>
      <c r="DL876" s="10">
        <f>IF($CZ876="Yes",DK876-Monitors!$C$7,'All Data'!DK876)</f>
        <v>50.743819999999999</v>
      </c>
      <c r="DM876" s="10">
        <f>IF($DA876="Yes",DL876-Monitors!$D$7,'All Data'!DL876)</f>
        <v>50.743819999999999</v>
      </c>
      <c r="DN876" s="10">
        <f>IF(DB876="Yes",DM876-((DG876+(W876*Monitors!$B$4))*Monitors!$F$4),'All Data'!DM876)</f>
        <v>50.743819999999999</v>
      </c>
      <c r="DO876" s="8" t="str">
        <f t="shared" si="154"/>
        <v>No</v>
      </c>
      <c r="DP876" s="10">
        <v>1.9998156800000004</v>
      </c>
      <c r="DQ876" s="10">
        <v>18.140184319999999</v>
      </c>
      <c r="DR876" s="10">
        <v>18.140184319999999</v>
      </c>
      <c r="DS876" s="9">
        <v>18.856837669479766</v>
      </c>
      <c r="DT876" s="9" t="s">
        <v>23</v>
      </c>
      <c r="DU876" s="14">
        <v>0</v>
      </c>
    </row>
    <row r="877" spans="1:125" ht="18" customHeight="1">
      <c r="A877" s="29">
        <v>876</v>
      </c>
      <c r="B877" s="29">
        <v>25</v>
      </c>
      <c r="C877" s="29">
        <v>1403</v>
      </c>
      <c r="D877" s="21">
        <v>41465</v>
      </c>
      <c r="E877" s="21">
        <v>41450</v>
      </c>
      <c r="F877" s="21">
        <v>41467</v>
      </c>
      <c r="G877" s="20" t="s">
        <v>4</v>
      </c>
      <c r="H877" s="20"/>
      <c r="I877" s="22">
        <v>6</v>
      </c>
      <c r="J877" s="20" t="s">
        <v>5</v>
      </c>
      <c r="K877" s="20"/>
      <c r="L877" s="20" t="s">
        <v>49</v>
      </c>
      <c r="M877" s="23"/>
      <c r="N877" s="23" t="s">
        <v>7</v>
      </c>
      <c r="O877" s="23"/>
      <c r="P877" s="24">
        <v>10.6</v>
      </c>
      <c r="Q877" s="24">
        <v>18.8</v>
      </c>
      <c r="R877" s="24">
        <v>21.5</v>
      </c>
      <c r="S877" s="24">
        <v>198.08</v>
      </c>
      <c r="T877" s="24">
        <v>1.78</v>
      </c>
      <c r="U877" s="24">
        <v>1080</v>
      </c>
      <c r="V877" s="24">
        <v>1920</v>
      </c>
      <c r="W877" s="24">
        <v>2.0739999999999998</v>
      </c>
      <c r="X877" s="23" t="s">
        <v>47</v>
      </c>
      <c r="Y877" s="23" t="s">
        <v>47</v>
      </c>
      <c r="Z877" s="24">
        <v>10474</v>
      </c>
      <c r="AA877" s="24">
        <v>60</v>
      </c>
      <c r="AB877" s="24">
        <v>178</v>
      </c>
      <c r="AC877" s="24">
        <v>178</v>
      </c>
      <c r="AD877" s="23" t="s">
        <v>85</v>
      </c>
      <c r="AE877" s="23" t="s">
        <v>11</v>
      </c>
      <c r="AF877" s="23" t="s">
        <v>11</v>
      </c>
      <c r="AG877" s="23"/>
      <c r="AH877" s="23"/>
      <c r="AI877" s="23" t="s">
        <v>57</v>
      </c>
      <c r="AJ877" s="23" t="s">
        <v>23</v>
      </c>
      <c r="AK877" s="23" t="s">
        <v>11</v>
      </c>
      <c r="AL877" s="23" t="s">
        <v>114</v>
      </c>
      <c r="AM877" s="23"/>
      <c r="AN877" s="23" t="s">
        <v>14</v>
      </c>
      <c r="AO877" s="23"/>
      <c r="AP877" s="23" t="s">
        <v>36</v>
      </c>
      <c r="AQ877" s="23"/>
      <c r="AR877" s="23"/>
      <c r="AS877" s="23" t="s">
        <v>114</v>
      </c>
      <c r="AT877" s="23"/>
      <c r="AU877" s="23" t="s">
        <v>14</v>
      </c>
      <c r="AV877" s="25"/>
      <c r="AW877" s="25"/>
      <c r="AX877" s="26">
        <v>21.5</v>
      </c>
      <c r="AY877" s="26">
        <v>198.08</v>
      </c>
      <c r="AZ877" s="25" t="s">
        <v>14</v>
      </c>
      <c r="BA877" s="25" t="s">
        <v>14</v>
      </c>
      <c r="BB877" s="23"/>
      <c r="BC877" s="23" t="s">
        <v>15</v>
      </c>
      <c r="BD877" s="23"/>
      <c r="BE877" s="23" t="s">
        <v>11</v>
      </c>
      <c r="BF877" s="23" t="s">
        <v>14</v>
      </c>
      <c r="BG877" s="23" t="s">
        <v>11</v>
      </c>
      <c r="BH877" s="23" t="s">
        <v>17</v>
      </c>
      <c r="BI877" s="23"/>
      <c r="BJ877" s="23" t="s">
        <v>18</v>
      </c>
      <c r="BK877" s="23" t="s">
        <v>11</v>
      </c>
      <c r="BL877" s="23" t="s">
        <v>11</v>
      </c>
      <c r="BM877" s="23"/>
      <c r="BN877" s="23"/>
      <c r="BO877" s="24">
        <v>3.3</v>
      </c>
      <c r="BP877" s="24">
        <v>252.4</v>
      </c>
      <c r="BQ877" s="24">
        <v>250</v>
      </c>
      <c r="BR877" s="24">
        <v>251.9</v>
      </c>
      <c r="BS877" s="24">
        <v>201.3</v>
      </c>
      <c r="BT877" s="23"/>
      <c r="BU877" s="23"/>
      <c r="BV877" s="24">
        <v>20.14</v>
      </c>
      <c r="BW877" s="24">
        <v>0.3</v>
      </c>
      <c r="BX877" s="23"/>
      <c r="BY877" s="24">
        <v>0.25</v>
      </c>
      <c r="BZ877" s="27">
        <v>0.3</v>
      </c>
      <c r="CA877" s="27">
        <v>0.25</v>
      </c>
      <c r="CB877" s="25"/>
      <c r="CC877" s="25"/>
      <c r="CD877" s="28">
        <v>21.21</v>
      </c>
      <c r="CE877" s="28">
        <v>0.34</v>
      </c>
      <c r="CF877" s="25"/>
      <c r="CG877" s="28">
        <v>0.28999999999999998</v>
      </c>
      <c r="CH877" s="28">
        <v>21.1</v>
      </c>
      <c r="CI877" s="28">
        <v>0.5</v>
      </c>
      <c r="CJ877" s="28">
        <v>0.5</v>
      </c>
      <c r="CK877" s="25"/>
      <c r="CL877" s="25"/>
      <c r="CM877" s="28">
        <v>0.35</v>
      </c>
      <c r="CN877" s="25"/>
      <c r="CO877" s="28">
        <v>0</v>
      </c>
      <c r="CP877" s="30" t="s">
        <v>5</v>
      </c>
      <c r="CQ877" s="8">
        <f t="shared" si="144"/>
        <v>10470.516962843294</v>
      </c>
      <c r="CR877" s="8">
        <f t="shared" si="145"/>
        <v>22</v>
      </c>
      <c r="CS877" s="8">
        <f t="shared" si="146"/>
        <v>2.5</v>
      </c>
      <c r="CT877" s="8">
        <f t="shared" si="147"/>
        <v>30</v>
      </c>
      <c r="CU877" s="8">
        <f t="shared" si="148"/>
        <v>200</v>
      </c>
      <c r="CV877" s="10">
        <f t="shared" si="149"/>
        <v>49995.392000000007</v>
      </c>
      <c r="CW877" s="10">
        <f t="shared" si="152"/>
        <v>49.99539200000001</v>
      </c>
      <c r="CX877" s="8" t="str">
        <f t="shared" si="150"/>
        <v>No</v>
      </c>
      <c r="CY877" s="30" t="s">
        <v>11</v>
      </c>
      <c r="CZ877" s="30" t="s">
        <v>11</v>
      </c>
      <c r="DA877" s="31" t="s">
        <v>11</v>
      </c>
      <c r="DB877" s="31" t="s">
        <v>11</v>
      </c>
      <c r="DC877" s="8" t="str">
        <f t="shared" si="151"/>
        <v>No</v>
      </c>
      <c r="DD877" s="8" t="s">
        <v>11</v>
      </c>
      <c r="DE877" s="30" t="s">
        <v>11</v>
      </c>
      <c r="DF877" s="10">
        <f t="shared" si="153"/>
        <v>63.457439999999998</v>
      </c>
      <c r="DG877" s="9">
        <f>IF(S877&lt;Monitors!$H$4,(S877*Monitors!$I$4)+Monitors!$J$4,IF(S877&lt;Monitors!$H$5,(S877*Monitors!$I$5)+Monitors!$J$5,IF(S877&lt;Monitors!$H$6,(S877*Monitors!$I$6)+Monitors!$J$6,IF(S877&lt;Monitors!$H$7,(Monitors!$I$7*S877)+Monitors!$J$7,IF(S877&lt;Monitors!$H$8,(S877*Monitors!$I$8)+Monitors!$J$8,IF(S877&lt;Monitors!$H$9,(S877*Monitors!$I$9)+Monitors!$J$9,IF(S877&lt;Monitors!$H$10,(S877*Monitors!$I$10)+Monitors!$J$10,IF(S877&lt;Monitors!$H$11,(S877*Monitors!$I$11)+Monitors!$J$11,Monitors!$J$12))))))))</f>
        <v>37.903999999999996</v>
      </c>
      <c r="DH877" s="10">
        <f>$DF877-(Monitors!$B$4*'All Data'!$W877)</f>
        <v>50.743819999999999</v>
      </c>
      <c r="DI877" s="10">
        <f>IF($CX877="Yes",DH877-(Monitors!$E$4*(DG877+(Monitors!$B$4*'All Data'!$W877))),'All Data'!DH877)</f>
        <v>50.743819999999999</v>
      </c>
      <c r="DJ877" s="10">
        <f>IF(DD877="Yes",'All Data'!DI877-(DG877*Monitors!$C$4),'All Data'!DI877)</f>
        <v>50.743819999999999</v>
      </c>
      <c r="DK877" s="10">
        <f>IF($DE877="Yes",DJ877-(DG877*Monitors!$D$4),'All Data'!DJ877)</f>
        <v>50.743819999999999</v>
      </c>
      <c r="DL877" s="10">
        <f>IF($CZ877="Yes",DK877-Monitors!$C$7,'All Data'!DK877)</f>
        <v>50.743819999999999</v>
      </c>
      <c r="DM877" s="10">
        <f>IF($DA877="Yes",DL877-Monitors!$D$7,'All Data'!DL877)</f>
        <v>50.743819999999999</v>
      </c>
      <c r="DN877" s="10">
        <f>IF(DB877="Yes",DM877-((DG877+(W877*Monitors!$B$4))*Monitors!$F$4),'All Data'!DM877)</f>
        <v>50.743819999999999</v>
      </c>
      <c r="DO877" s="8" t="str">
        <f t="shared" si="154"/>
        <v>No</v>
      </c>
      <c r="DP877" s="10">
        <v>1.9998156800000004</v>
      </c>
      <c r="DQ877" s="10">
        <v>18.140184319999999</v>
      </c>
      <c r="DR877" s="10">
        <v>18.140184319999999</v>
      </c>
      <c r="DS877" s="9">
        <v>18.856837669479766</v>
      </c>
      <c r="DT877" s="9" t="s">
        <v>23</v>
      </c>
      <c r="DU877" s="14">
        <v>0</v>
      </c>
    </row>
    <row r="878" spans="1:125" ht="18" customHeight="1">
      <c r="A878" s="29">
        <v>877</v>
      </c>
      <c r="B878" s="29">
        <v>25</v>
      </c>
      <c r="C878" s="29">
        <v>1403</v>
      </c>
      <c r="D878" s="21">
        <v>41465</v>
      </c>
      <c r="E878" s="21">
        <v>41450</v>
      </c>
      <c r="F878" s="21">
        <v>41467</v>
      </c>
      <c r="G878" s="20" t="s">
        <v>4</v>
      </c>
      <c r="H878" s="20"/>
      <c r="I878" s="22">
        <v>6</v>
      </c>
      <c r="J878" s="20" t="s">
        <v>5</v>
      </c>
      <c r="K878" s="20"/>
      <c r="L878" s="20" t="s">
        <v>49</v>
      </c>
      <c r="M878" s="23"/>
      <c r="N878" s="23" t="s">
        <v>7</v>
      </c>
      <c r="O878" s="23"/>
      <c r="P878" s="24">
        <v>10.6</v>
      </c>
      <c r="Q878" s="24">
        <v>18.8</v>
      </c>
      <c r="R878" s="24">
        <v>21.5</v>
      </c>
      <c r="S878" s="24">
        <v>198.08</v>
      </c>
      <c r="T878" s="24">
        <v>1.78</v>
      </c>
      <c r="U878" s="24">
        <v>1080</v>
      </c>
      <c r="V878" s="24">
        <v>1920</v>
      </c>
      <c r="W878" s="24">
        <v>2.0739999999999998</v>
      </c>
      <c r="X878" s="23" t="s">
        <v>47</v>
      </c>
      <c r="Y878" s="23" t="s">
        <v>47</v>
      </c>
      <c r="Z878" s="24">
        <v>10471</v>
      </c>
      <c r="AA878" s="24">
        <v>60</v>
      </c>
      <c r="AB878" s="24">
        <v>178</v>
      </c>
      <c r="AC878" s="24">
        <v>178</v>
      </c>
      <c r="AD878" s="23" t="s">
        <v>85</v>
      </c>
      <c r="AE878" s="23" t="s">
        <v>11</v>
      </c>
      <c r="AF878" s="23" t="s">
        <v>11</v>
      </c>
      <c r="AG878" s="23"/>
      <c r="AH878" s="23"/>
      <c r="AI878" s="23" t="s">
        <v>57</v>
      </c>
      <c r="AJ878" s="23" t="s">
        <v>23</v>
      </c>
      <c r="AK878" s="23" t="s">
        <v>11</v>
      </c>
      <c r="AL878" s="23" t="s">
        <v>114</v>
      </c>
      <c r="AM878" s="23"/>
      <c r="AN878" s="23" t="s">
        <v>14</v>
      </c>
      <c r="AO878" s="23"/>
      <c r="AP878" s="23" t="s">
        <v>36</v>
      </c>
      <c r="AQ878" s="23"/>
      <c r="AR878" s="23"/>
      <c r="AS878" s="23" t="s">
        <v>114</v>
      </c>
      <c r="AT878" s="23"/>
      <c r="AU878" s="23" t="s">
        <v>14</v>
      </c>
      <c r="AV878" s="25"/>
      <c r="AW878" s="25"/>
      <c r="AX878" s="26">
        <v>21.5</v>
      </c>
      <c r="AY878" s="26">
        <v>198.08</v>
      </c>
      <c r="AZ878" s="25" t="s">
        <v>14</v>
      </c>
      <c r="BA878" s="25" t="s">
        <v>14</v>
      </c>
      <c r="BB878" s="23"/>
      <c r="BC878" s="23" t="s">
        <v>15</v>
      </c>
      <c r="BD878" s="23"/>
      <c r="BE878" s="23" t="s">
        <v>11</v>
      </c>
      <c r="BF878" s="23" t="s">
        <v>14</v>
      </c>
      <c r="BG878" s="23" t="s">
        <v>11</v>
      </c>
      <c r="BH878" s="23" t="s">
        <v>17</v>
      </c>
      <c r="BI878" s="23"/>
      <c r="BJ878" s="23" t="s">
        <v>18</v>
      </c>
      <c r="BK878" s="23" t="s">
        <v>11</v>
      </c>
      <c r="BL878" s="23" t="s">
        <v>11</v>
      </c>
      <c r="BM878" s="23"/>
      <c r="BN878" s="23"/>
      <c r="BO878" s="24">
        <v>3.3</v>
      </c>
      <c r="BP878" s="24">
        <v>252.4</v>
      </c>
      <c r="BQ878" s="24">
        <v>250</v>
      </c>
      <c r="BR878" s="24">
        <v>251.9</v>
      </c>
      <c r="BS878" s="24">
        <v>201.3</v>
      </c>
      <c r="BT878" s="23"/>
      <c r="BU878" s="23"/>
      <c r="BV878" s="24">
        <v>20.14</v>
      </c>
      <c r="BW878" s="24">
        <v>0.3</v>
      </c>
      <c r="BX878" s="23"/>
      <c r="BY878" s="24">
        <v>0.25</v>
      </c>
      <c r="BZ878" s="27">
        <v>0.3</v>
      </c>
      <c r="CA878" s="27">
        <v>0.25</v>
      </c>
      <c r="CB878" s="25"/>
      <c r="CC878" s="25"/>
      <c r="CD878" s="28">
        <v>21.21</v>
      </c>
      <c r="CE878" s="28">
        <v>0.34</v>
      </c>
      <c r="CF878" s="25"/>
      <c r="CG878" s="28">
        <v>0.28999999999999998</v>
      </c>
      <c r="CH878" s="28">
        <v>21.1</v>
      </c>
      <c r="CI878" s="28">
        <v>0.5</v>
      </c>
      <c r="CJ878" s="28">
        <v>0.5</v>
      </c>
      <c r="CK878" s="25"/>
      <c r="CL878" s="25"/>
      <c r="CM878" s="28">
        <v>0.35</v>
      </c>
      <c r="CN878" s="25"/>
      <c r="CO878" s="28">
        <v>0</v>
      </c>
      <c r="CP878" s="30" t="s">
        <v>5</v>
      </c>
      <c r="CQ878" s="8">
        <f t="shared" si="144"/>
        <v>10470.516962843294</v>
      </c>
      <c r="CR878" s="8">
        <f t="shared" si="145"/>
        <v>22</v>
      </c>
      <c r="CS878" s="8">
        <f t="shared" si="146"/>
        <v>2.5</v>
      </c>
      <c r="CT878" s="8">
        <f t="shared" si="147"/>
        <v>30</v>
      </c>
      <c r="CU878" s="8">
        <f t="shared" si="148"/>
        <v>200</v>
      </c>
      <c r="CV878" s="10">
        <f t="shared" si="149"/>
        <v>49995.392000000007</v>
      </c>
      <c r="CW878" s="10">
        <f t="shared" si="152"/>
        <v>49.99539200000001</v>
      </c>
      <c r="CX878" s="8" t="str">
        <f t="shared" si="150"/>
        <v>No</v>
      </c>
      <c r="CY878" s="30" t="s">
        <v>11</v>
      </c>
      <c r="CZ878" s="30" t="s">
        <v>11</v>
      </c>
      <c r="DA878" s="31" t="s">
        <v>11</v>
      </c>
      <c r="DB878" s="31" t="s">
        <v>11</v>
      </c>
      <c r="DC878" s="8" t="str">
        <f t="shared" si="151"/>
        <v>No</v>
      </c>
      <c r="DD878" s="8" t="s">
        <v>11</v>
      </c>
      <c r="DE878" s="30" t="s">
        <v>11</v>
      </c>
      <c r="DF878" s="10">
        <f t="shared" si="153"/>
        <v>63.457439999999998</v>
      </c>
      <c r="DG878" s="9">
        <f>IF(S878&lt;Monitors!$H$4,(S878*Monitors!$I$4)+Monitors!$J$4,IF(S878&lt;Monitors!$H$5,(S878*Monitors!$I$5)+Monitors!$J$5,IF(S878&lt;Monitors!$H$6,(S878*Monitors!$I$6)+Monitors!$J$6,IF(S878&lt;Monitors!$H$7,(Monitors!$I$7*S878)+Monitors!$J$7,IF(S878&lt;Monitors!$H$8,(S878*Monitors!$I$8)+Monitors!$J$8,IF(S878&lt;Monitors!$H$9,(S878*Monitors!$I$9)+Monitors!$J$9,IF(S878&lt;Monitors!$H$10,(S878*Monitors!$I$10)+Monitors!$J$10,IF(S878&lt;Monitors!$H$11,(S878*Monitors!$I$11)+Monitors!$J$11,Monitors!$J$12))))))))</f>
        <v>37.903999999999996</v>
      </c>
      <c r="DH878" s="10">
        <f>$DF878-(Monitors!$B$4*'All Data'!$W878)</f>
        <v>50.743819999999999</v>
      </c>
      <c r="DI878" s="10">
        <f>IF($CX878="Yes",DH878-(Monitors!$E$4*(DG878+(Monitors!$B$4*'All Data'!$W878))),'All Data'!DH878)</f>
        <v>50.743819999999999</v>
      </c>
      <c r="DJ878" s="10">
        <f>IF(DD878="Yes",'All Data'!DI878-(DG878*Monitors!$C$4),'All Data'!DI878)</f>
        <v>50.743819999999999</v>
      </c>
      <c r="DK878" s="10">
        <f>IF($DE878="Yes",DJ878-(DG878*Monitors!$D$4),'All Data'!DJ878)</f>
        <v>50.743819999999999</v>
      </c>
      <c r="DL878" s="10">
        <f>IF($CZ878="Yes",DK878-Monitors!$C$7,'All Data'!DK878)</f>
        <v>50.743819999999999</v>
      </c>
      <c r="DM878" s="10">
        <f>IF($DA878="Yes",DL878-Monitors!$D$7,'All Data'!DL878)</f>
        <v>50.743819999999999</v>
      </c>
      <c r="DN878" s="10">
        <f>IF(DB878="Yes",DM878-((DG878+(W878*Monitors!$B$4))*Monitors!$F$4),'All Data'!DM878)</f>
        <v>50.743819999999999</v>
      </c>
      <c r="DO878" s="8" t="str">
        <f t="shared" si="154"/>
        <v>No</v>
      </c>
      <c r="DP878" s="10">
        <v>1.9998156800000004</v>
      </c>
      <c r="DQ878" s="10">
        <v>18.140184319999999</v>
      </c>
      <c r="DR878" s="10">
        <v>18.140184319999999</v>
      </c>
      <c r="DS878" s="9">
        <v>18.856837669479766</v>
      </c>
      <c r="DT878" s="9" t="s">
        <v>23</v>
      </c>
      <c r="DU878" s="14">
        <v>0</v>
      </c>
    </row>
    <row r="879" spans="1:125" ht="18" customHeight="1">
      <c r="A879" s="29">
        <v>878</v>
      </c>
      <c r="B879" s="29">
        <v>25</v>
      </c>
      <c r="C879" s="29">
        <v>1403</v>
      </c>
      <c r="D879" s="21">
        <v>41465</v>
      </c>
      <c r="E879" s="21">
        <v>41450</v>
      </c>
      <c r="F879" s="21">
        <v>41467</v>
      </c>
      <c r="G879" s="20" t="s">
        <v>4</v>
      </c>
      <c r="H879" s="20"/>
      <c r="I879" s="22">
        <v>6</v>
      </c>
      <c r="J879" s="20" t="s">
        <v>5</v>
      </c>
      <c r="K879" s="20"/>
      <c r="L879" s="20" t="s">
        <v>49</v>
      </c>
      <c r="M879" s="23"/>
      <c r="N879" s="23" t="s">
        <v>7</v>
      </c>
      <c r="O879" s="23"/>
      <c r="P879" s="24">
        <v>10.6</v>
      </c>
      <c r="Q879" s="24">
        <v>18.8</v>
      </c>
      <c r="R879" s="24">
        <v>21.5</v>
      </c>
      <c r="S879" s="24">
        <v>198.08</v>
      </c>
      <c r="T879" s="24">
        <v>1.78</v>
      </c>
      <c r="U879" s="24">
        <v>1080</v>
      </c>
      <c r="V879" s="24">
        <v>1920</v>
      </c>
      <c r="W879" s="24">
        <v>2.0739999999999998</v>
      </c>
      <c r="X879" s="23" t="s">
        <v>47</v>
      </c>
      <c r="Y879" s="23" t="s">
        <v>47</v>
      </c>
      <c r="Z879" s="24">
        <v>10473</v>
      </c>
      <c r="AA879" s="24">
        <v>60</v>
      </c>
      <c r="AB879" s="24">
        <v>178</v>
      </c>
      <c r="AC879" s="24">
        <v>178</v>
      </c>
      <c r="AD879" s="23" t="s">
        <v>85</v>
      </c>
      <c r="AE879" s="23" t="s">
        <v>11</v>
      </c>
      <c r="AF879" s="23" t="s">
        <v>11</v>
      </c>
      <c r="AG879" s="23"/>
      <c r="AH879" s="23"/>
      <c r="AI879" s="23" t="s">
        <v>57</v>
      </c>
      <c r="AJ879" s="23" t="s">
        <v>23</v>
      </c>
      <c r="AK879" s="23" t="s">
        <v>11</v>
      </c>
      <c r="AL879" s="23" t="s">
        <v>114</v>
      </c>
      <c r="AM879" s="23"/>
      <c r="AN879" s="23" t="s">
        <v>14</v>
      </c>
      <c r="AO879" s="23"/>
      <c r="AP879" s="23" t="s">
        <v>36</v>
      </c>
      <c r="AQ879" s="23"/>
      <c r="AR879" s="23"/>
      <c r="AS879" s="23" t="s">
        <v>114</v>
      </c>
      <c r="AT879" s="23"/>
      <c r="AU879" s="23" t="s">
        <v>14</v>
      </c>
      <c r="AV879" s="25"/>
      <c r="AW879" s="25"/>
      <c r="AX879" s="26">
        <v>21.5</v>
      </c>
      <c r="AY879" s="26">
        <v>198.08</v>
      </c>
      <c r="AZ879" s="25" t="s">
        <v>14</v>
      </c>
      <c r="BA879" s="25" t="s">
        <v>14</v>
      </c>
      <c r="BB879" s="23"/>
      <c r="BC879" s="23" t="s">
        <v>15</v>
      </c>
      <c r="BD879" s="23"/>
      <c r="BE879" s="23" t="s">
        <v>11</v>
      </c>
      <c r="BF879" s="23" t="s">
        <v>14</v>
      </c>
      <c r="BG879" s="23" t="s">
        <v>11</v>
      </c>
      <c r="BH879" s="23" t="s">
        <v>17</v>
      </c>
      <c r="BI879" s="23"/>
      <c r="BJ879" s="23" t="s">
        <v>18</v>
      </c>
      <c r="BK879" s="23" t="s">
        <v>11</v>
      </c>
      <c r="BL879" s="23" t="s">
        <v>11</v>
      </c>
      <c r="BM879" s="23"/>
      <c r="BN879" s="23"/>
      <c r="BO879" s="24">
        <v>3.3</v>
      </c>
      <c r="BP879" s="24">
        <v>252.4</v>
      </c>
      <c r="BQ879" s="24">
        <v>250</v>
      </c>
      <c r="BR879" s="24">
        <v>251.9</v>
      </c>
      <c r="BS879" s="24">
        <v>201.3</v>
      </c>
      <c r="BT879" s="23"/>
      <c r="BU879" s="23"/>
      <c r="BV879" s="24">
        <v>20.14</v>
      </c>
      <c r="BW879" s="24">
        <v>0.3</v>
      </c>
      <c r="BX879" s="23"/>
      <c r="BY879" s="24">
        <v>0.25</v>
      </c>
      <c r="BZ879" s="27">
        <v>0.3</v>
      </c>
      <c r="CA879" s="27">
        <v>0.25</v>
      </c>
      <c r="CB879" s="25"/>
      <c r="CC879" s="25"/>
      <c r="CD879" s="28">
        <v>21.21</v>
      </c>
      <c r="CE879" s="28">
        <v>0.34</v>
      </c>
      <c r="CF879" s="25"/>
      <c r="CG879" s="28">
        <v>0.28999999999999998</v>
      </c>
      <c r="CH879" s="28">
        <v>21.1</v>
      </c>
      <c r="CI879" s="28">
        <v>0.5</v>
      </c>
      <c r="CJ879" s="28">
        <v>0.5</v>
      </c>
      <c r="CK879" s="25"/>
      <c r="CL879" s="25"/>
      <c r="CM879" s="28">
        <v>0.35</v>
      </c>
      <c r="CN879" s="25"/>
      <c r="CO879" s="28">
        <v>0</v>
      </c>
      <c r="CP879" s="30" t="s">
        <v>5</v>
      </c>
      <c r="CQ879" s="8">
        <f t="shared" si="144"/>
        <v>10470.516962843294</v>
      </c>
      <c r="CR879" s="8">
        <f t="shared" si="145"/>
        <v>22</v>
      </c>
      <c r="CS879" s="8">
        <f t="shared" si="146"/>
        <v>2.5</v>
      </c>
      <c r="CT879" s="8">
        <f t="shared" si="147"/>
        <v>30</v>
      </c>
      <c r="CU879" s="8">
        <f t="shared" si="148"/>
        <v>200</v>
      </c>
      <c r="CV879" s="10">
        <f t="shared" si="149"/>
        <v>49995.392000000007</v>
      </c>
      <c r="CW879" s="10">
        <f t="shared" si="152"/>
        <v>49.99539200000001</v>
      </c>
      <c r="CX879" s="8" t="str">
        <f t="shared" si="150"/>
        <v>No</v>
      </c>
      <c r="CY879" s="30" t="s">
        <v>11</v>
      </c>
      <c r="CZ879" s="30" t="s">
        <v>11</v>
      </c>
      <c r="DA879" s="31" t="s">
        <v>11</v>
      </c>
      <c r="DB879" s="31" t="s">
        <v>11</v>
      </c>
      <c r="DC879" s="8" t="str">
        <f t="shared" si="151"/>
        <v>No</v>
      </c>
      <c r="DD879" s="8" t="s">
        <v>11</v>
      </c>
      <c r="DE879" s="30" t="s">
        <v>11</v>
      </c>
      <c r="DF879" s="10">
        <f t="shared" si="153"/>
        <v>63.457439999999998</v>
      </c>
      <c r="DG879" s="9">
        <f>IF(S879&lt;Monitors!$H$4,(S879*Monitors!$I$4)+Monitors!$J$4,IF(S879&lt;Monitors!$H$5,(S879*Monitors!$I$5)+Monitors!$J$5,IF(S879&lt;Monitors!$H$6,(S879*Monitors!$I$6)+Monitors!$J$6,IF(S879&lt;Monitors!$H$7,(Monitors!$I$7*S879)+Monitors!$J$7,IF(S879&lt;Monitors!$H$8,(S879*Monitors!$I$8)+Monitors!$J$8,IF(S879&lt;Monitors!$H$9,(S879*Monitors!$I$9)+Monitors!$J$9,IF(S879&lt;Monitors!$H$10,(S879*Monitors!$I$10)+Monitors!$J$10,IF(S879&lt;Monitors!$H$11,(S879*Monitors!$I$11)+Monitors!$J$11,Monitors!$J$12))))))))</f>
        <v>37.903999999999996</v>
      </c>
      <c r="DH879" s="10">
        <f>$DF879-(Monitors!$B$4*'All Data'!$W879)</f>
        <v>50.743819999999999</v>
      </c>
      <c r="DI879" s="10">
        <f>IF($CX879="Yes",DH879-(Monitors!$E$4*(DG879+(Monitors!$B$4*'All Data'!$W879))),'All Data'!DH879)</f>
        <v>50.743819999999999</v>
      </c>
      <c r="DJ879" s="10">
        <f>IF(DD879="Yes",'All Data'!DI879-(DG879*Monitors!$C$4),'All Data'!DI879)</f>
        <v>50.743819999999999</v>
      </c>
      <c r="DK879" s="10">
        <f>IF($DE879="Yes",DJ879-(DG879*Monitors!$D$4),'All Data'!DJ879)</f>
        <v>50.743819999999999</v>
      </c>
      <c r="DL879" s="10">
        <f>IF($CZ879="Yes",DK879-Monitors!$C$7,'All Data'!DK879)</f>
        <v>50.743819999999999</v>
      </c>
      <c r="DM879" s="10">
        <f>IF($DA879="Yes",DL879-Monitors!$D$7,'All Data'!DL879)</f>
        <v>50.743819999999999</v>
      </c>
      <c r="DN879" s="10">
        <f>IF(DB879="Yes",DM879-((DG879+(W879*Monitors!$B$4))*Monitors!$F$4),'All Data'!DM879)</f>
        <v>50.743819999999999</v>
      </c>
      <c r="DO879" s="8" t="str">
        <f t="shared" si="154"/>
        <v>No</v>
      </c>
      <c r="DP879" s="10">
        <v>1.9998156800000004</v>
      </c>
      <c r="DQ879" s="10">
        <v>18.140184319999999</v>
      </c>
      <c r="DR879" s="10">
        <v>18.140184319999999</v>
      </c>
      <c r="DS879" s="9">
        <v>18.856837669479766</v>
      </c>
      <c r="DT879" s="9" t="s">
        <v>23</v>
      </c>
      <c r="DU879" s="14">
        <v>0</v>
      </c>
    </row>
    <row r="880" spans="1:125" ht="18" customHeight="1">
      <c r="A880" s="29">
        <v>879</v>
      </c>
      <c r="B880" s="29">
        <v>25</v>
      </c>
      <c r="C880" s="29">
        <v>1403</v>
      </c>
      <c r="D880" s="21">
        <v>41465</v>
      </c>
      <c r="E880" s="21">
        <v>41450</v>
      </c>
      <c r="F880" s="21">
        <v>41467</v>
      </c>
      <c r="G880" s="20" t="s">
        <v>4</v>
      </c>
      <c r="H880" s="20"/>
      <c r="I880" s="22">
        <v>6</v>
      </c>
      <c r="J880" s="20" t="s">
        <v>5</v>
      </c>
      <c r="K880" s="20"/>
      <c r="L880" s="20" t="s">
        <v>49</v>
      </c>
      <c r="M880" s="23"/>
      <c r="N880" s="23" t="s">
        <v>7</v>
      </c>
      <c r="O880" s="23"/>
      <c r="P880" s="24">
        <v>10.6</v>
      </c>
      <c r="Q880" s="24">
        <v>18.8</v>
      </c>
      <c r="R880" s="24">
        <v>21.5</v>
      </c>
      <c r="S880" s="24">
        <v>198.08</v>
      </c>
      <c r="T880" s="24">
        <v>1.78</v>
      </c>
      <c r="U880" s="24">
        <v>1080</v>
      </c>
      <c r="V880" s="24">
        <v>1920</v>
      </c>
      <c r="W880" s="24">
        <v>2.0739999999999998</v>
      </c>
      <c r="X880" s="23" t="s">
        <v>47</v>
      </c>
      <c r="Y880" s="23" t="s">
        <v>47</v>
      </c>
      <c r="Z880" s="24">
        <v>10477</v>
      </c>
      <c r="AA880" s="24">
        <v>60</v>
      </c>
      <c r="AB880" s="24">
        <v>178</v>
      </c>
      <c r="AC880" s="24">
        <v>178</v>
      </c>
      <c r="AD880" s="23" t="s">
        <v>85</v>
      </c>
      <c r="AE880" s="23" t="s">
        <v>11</v>
      </c>
      <c r="AF880" s="23" t="s">
        <v>11</v>
      </c>
      <c r="AG880" s="23"/>
      <c r="AH880" s="23"/>
      <c r="AI880" s="23" t="s">
        <v>57</v>
      </c>
      <c r="AJ880" s="23" t="s">
        <v>23</v>
      </c>
      <c r="AK880" s="23" t="s">
        <v>11</v>
      </c>
      <c r="AL880" s="23" t="s">
        <v>114</v>
      </c>
      <c r="AM880" s="23"/>
      <c r="AN880" s="23" t="s">
        <v>14</v>
      </c>
      <c r="AO880" s="23"/>
      <c r="AP880" s="23" t="s">
        <v>36</v>
      </c>
      <c r="AQ880" s="23"/>
      <c r="AR880" s="23"/>
      <c r="AS880" s="23" t="s">
        <v>114</v>
      </c>
      <c r="AT880" s="23"/>
      <c r="AU880" s="23" t="s">
        <v>14</v>
      </c>
      <c r="AV880" s="25"/>
      <c r="AW880" s="25"/>
      <c r="AX880" s="26">
        <v>21.5</v>
      </c>
      <c r="AY880" s="26">
        <v>198.08</v>
      </c>
      <c r="AZ880" s="25" t="s">
        <v>14</v>
      </c>
      <c r="BA880" s="25" t="s">
        <v>14</v>
      </c>
      <c r="BB880" s="23"/>
      <c r="BC880" s="23" t="s">
        <v>15</v>
      </c>
      <c r="BD880" s="23"/>
      <c r="BE880" s="23" t="s">
        <v>11</v>
      </c>
      <c r="BF880" s="23" t="s">
        <v>14</v>
      </c>
      <c r="BG880" s="23" t="s">
        <v>11</v>
      </c>
      <c r="BH880" s="23" t="s">
        <v>17</v>
      </c>
      <c r="BI880" s="23"/>
      <c r="BJ880" s="23" t="s">
        <v>18</v>
      </c>
      <c r="BK880" s="23" t="s">
        <v>11</v>
      </c>
      <c r="BL880" s="23" t="s">
        <v>11</v>
      </c>
      <c r="BM880" s="23"/>
      <c r="BN880" s="23"/>
      <c r="BO880" s="24">
        <v>3.3</v>
      </c>
      <c r="BP880" s="24">
        <v>252.4</v>
      </c>
      <c r="BQ880" s="24">
        <v>250</v>
      </c>
      <c r="BR880" s="24">
        <v>251.9</v>
      </c>
      <c r="BS880" s="24">
        <v>201.3</v>
      </c>
      <c r="BT880" s="23"/>
      <c r="BU880" s="23"/>
      <c r="BV880" s="24">
        <v>20.14</v>
      </c>
      <c r="BW880" s="24">
        <v>0.3</v>
      </c>
      <c r="BX880" s="23"/>
      <c r="BY880" s="24">
        <v>0.25</v>
      </c>
      <c r="BZ880" s="27">
        <v>0.3</v>
      </c>
      <c r="CA880" s="27">
        <v>0.25</v>
      </c>
      <c r="CB880" s="25"/>
      <c r="CC880" s="25"/>
      <c r="CD880" s="28">
        <v>21.21</v>
      </c>
      <c r="CE880" s="28">
        <v>0.34</v>
      </c>
      <c r="CF880" s="25"/>
      <c r="CG880" s="28">
        <v>0.28999999999999998</v>
      </c>
      <c r="CH880" s="28">
        <v>21.1</v>
      </c>
      <c r="CI880" s="28">
        <v>0.5</v>
      </c>
      <c r="CJ880" s="28">
        <v>0.5</v>
      </c>
      <c r="CK880" s="25"/>
      <c r="CL880" s="25"/>
      <c r="CM880" s="28">
        <v>0.35</v>
      </c>
      <c r="CN880" s="25"/>
      <c r="CO880" s="28">
        <v>0</v>
      </c>
      <c r="CP880" s="30" t="s">
        <v>5</v>
      </c>
      <c r="CQ880" s="8">
        <f t="shared" si="144"/>
        <v>10470.516962843294</v>
      </c>
      <c r="CR880" s="8">
        <f t="shared" si="145"/>
        <v>22</v>
      </c>
      <c r="CS880" s="8">
        <f t="shared" si="146"/>
        <v>2.5</v>
      </c>
      <c r="CT880" s="8">
        <f t="shared" si="147"/>
        <v>30</v>
      </c>
      <c r="CU880" s="8">
        <f t="shared" si="148"/>
        <v>200</v>
      </c>
      <c r="CV880" s="10">
        <f t="shared" si="149"/>
        <v>49995.392000000007</v>
      </c>
      <c r="CW880" s="10">
        <f t="shared" si="152"/>
        <v>49.99539200000001</v>
      </c>
      <c r="CX880" s="8" t="str">
        <f t="shared" si="150"/>
        <v>No</v>
      </c>
      <c r="CY880" s="30" t="s">
        <v>11</v>
      </c>
      <c r="CZ880" s="30" t="s">
        <v>11</v>
      </c>
      <c r="DA880" s="31" t="s">
        <v>11</v>
      </c>
      <c r="DB880" s="31" t="s">
        <v>11</v>
      </c>
      <c r="DC880" s="8" t="str">
        <f t="shared" si="151"/>
        <v>No</v>
      </c>
      <c r="DD880" s="8" t="s">
        <v>11</v>
      </c>
      <c r="DE880" s="30" t="s">
        <v>11</v>
      </c>
      <c r="DF880" s="10">
        <f t="shared" si="153"/>
        <v>63.457439999999998</v>
      </c>
      <c r="DG880" s="9">
        <f>IF(S880&lt;Monitors!$H$4,(S880*Monitors!$I$4)+Monitors!$J$4,IF(S880&lt;Monitors!$H$5,(S880*Monitors!$I$5)+Monitors!$J$5,IF(S880&lt;Monitors!$H$6,(S880*Monitors!$I$6)+Monitors!$J$6,IF(S880&lt;Monitors!$H$7,(Monitors!$I$7*S880)+Monitors!$J$7,IF(S880&lt;Monitors!$H$8,(S880*Monitors!$I$8)+Monitors!$J$8,IF(S880&lt;Monitors!$H$9,(S880*Monitors!$I$9)+Monitors!$J$9,IF(S880&lt;Monitors!$H$10,(S880*Monitors!$I$10)+Monitors!$J$10,IF(S880&lt;Monitors!$H$11,(S880*Monitors!$I$11)+Monitors!$J$11,Monitors!$J$12))))))))</f>
        <v>37.903999999999996</v>
      </c>
      <c r="DH880" s="10">
        <f>$DF880-(Monitors!$B$4*'All Data'!$W880)</f>
        <v>50.743819999999999</v>
      </c>
      <c r="DI880" s="10">
        <f>IF($CX880="Yes",DH880-(Monitors!$E$4*(DG880+(Monitors!$B$4*'All Data'!$W880))),'All Data'!DH880)</f>
        <v>50.743819999999999</v>
      </c>
      <c r="DJ880" s="10">
        <f>IF(DD880="Yes",'All Data'!DI880-(DG880*Monitors!$C$4),'All Data'!DI880)</f>
        <v>50.743819999999999</v>
      </c>
      <c r="DK880" s="10">
        <f>IF($DE880="Yes",DJ880-(DG880*Monitors!$D$4),'All Data'!DJ880)</f>
        <v>50.743819999999999</v>
      </c>
      <c r="DL880" s="10">
        <f>IF($CZ880="Yes",DK880-Monitors!$C$7,'All Data'!DK880)</f>
        <v>50.743819999999999</v>
      </c>
      <c r="DM880" s="10">
        <f>IF($DA880="Yes",DL880-Monitors!$D$7,'All Data'!DL880)</f>
        <v>50.743819999999999</v>
      </c>
      <c r="DN880" s="10">
        <f>IF(DB880="Yes",DM880-((DG880+(W880*Monitors!$B$4))*Monitors!$F$4),'All Data'!DM880)</f>
        <v>50.743819999999999</v>
      </c>
      <c r="DO880" s="8" t="str">
        <f t="shared" si="154"/>
        <v>No</v>
      </c>
      <c r="DP880" s="10">
        <v>1.9998156800000004</v>
      </c>
      <c r="DQ880" s="10">
        <v>18.140184319999999</v>
      </c>
      <c r="DR880" s="10">
        <v>18.140184319999999</v>
      </c>
      <c r="DS880" s="9">
        <v>18.856837669479766</v>
      </c>
      <c r="DT880" s="9" t="s">
        <v>23</v>
      </c>
      <c r="DU880" s="14">
        <v>0</v>
      </c>
    </row>
    <row r="881" spans="1:125" ht="18" customHeight="1">
      <c r="A881" s="29">
        <v>880</v>
      </c>
      <c r="B881" s="29">
        <v>25</v>
      </c>
      <c r="C881" s="29">
        <v>1403</v>
      </c>
      <c r="D881" s="21">
        <v>41465</v>
      </c>
      <c r="E881" s="21">
        <v>41450</v>
      </c>
      <c r="F881" s="21">
        <v>41467</v>
      </c>
      <c r="G881" s="20" t="s">
        <v>4</v>
      </c>
      <c r="H881" s="20"/>
      <c r="I881" s="22">
        <v>6</v>
      </c>
      <c r="J881" s="20" t="s">
        <v>5</v>
      </c>
      <c r="K881" s="20"/>
      <c r="L881" s="20" t="s">
        <v>49</v>
      </c>
      <c r="M881" s="23"/>
      <c r="N881" s="23" t="s">
        <v>7</v>
      </c>
      <c r="O881" s="23"/>
      <c r="P881" s="24">
        <v>10.6</v>
      </c>
      <c r="Q881" s="24">
        <v>18.8</v>
      </c>
      <c r="R881" s="24">
        <v>21.5</v>
      </c>
      <c r="S881" s="24">
        <v>198.08</v>
      </c>
      <c r="T881" s="24">
        <v>1.78</v>
      </c>
      <c r="U881" s="24">
        <v>1080</v>
      </c>
      <c r="V881" s="24">
        <v>1920</v>
      </c>
      <c r="W881" s="24">
        <v>2.0739999999999998</v>
      </c>
      <c r="X881" s="23" t="s">
        <v>47</v>
      </c>
      <c r="Y881" s="23" t="s">
        <v>47</v>
      </c>
      <c r="Z881" s="24">
        <v>10479</v>
      </c>
      <c r="AA881" s="24">
        <v>60</v>
      </c>
      <c r="AB881" s="24">
        <v>178</v>
      </c>
      <c r="AC881" s="24">
        <v>178</v>
      </c>
      <c r="AD881" s="23" t="s">
        <v>85</v>
      </c>
      <c r="AE881" s="23" t="s">
        <v>11</v>
      </c>
      <c r="AF881" s="23" t="s">
        <v>11</v>
      </c>
      <c r="AG881" s="23"/>
      <c r="AH881" s="23"/>
      <c r="AI881" s="23" t="s">
        <v>57</v>
      </c>
      <c r="AJ881" s="23" t="s">
        <v>23</v>
      </c>
      <c r="AK881" s="23" t="s">
        <v>11</v>
      </c>
      <c r="AL881" s="23" t="s">
        <v>114</v>
      </c>
      <c r="AM881" s="23"/>
      <c r="AN881" s="23" t="s">
        <v>14</v>
      </c>
      <c r="AO881" s="23"/>
      <c r="AP881" s="23" t="s">
        <v>36</v>
      </c>
      <c r="AQ881" s="23"/>
      <c r="AR881" s="23"/>
      <c r="AS881" s="23" t="s">
        <v>114</v>
      </c>
      <c r="AT881" s="23"/>
      <c r="AU881" s="23" t="s">
        <v>14</v>
      </c>
      <c r="AV881" s="25"/>
      <c r="AW881" s="25"/>
      <c r="AX881" s="26">
        <v>21.5</v>
      </c>
      <c r="AY881" s="26">
        <v>198.08</v>
      </c>
      <c r="AZ881" s="25" t="s">
        <v>14</v>
      </c>
      <c r="BA881" s="25" t="s">
        <v>14</v>
      </c>
      <c r="BB881" s="23"/>
      <c r="BC881" s="23" t="s">
        <v>15</v>
      </c>
      <c r="BD881" s="23"/>
      <c r="BE881" s="23" t="s">
        <v>11</v>
      </c>
      <c r="BF881" s="23" t="s">
        <v>14</v>
      </c>
      <c r="BG881" s="23" t="s">
        <v>11</v>
      </c>
      <c r="BH881" s="23" t="s">
        <v>17</v>
      </c>
      <c r="BI881" s="23"/>
      <c r="BJ881" s="23" t="s">
        <v>18</v>
      </c>
      <c r="BK881" s="23" t="s">
        <v>11</v>
      </c>
      <c r="BL881" s="23" t="s">
        <v>11</v>
      </c>
      <c r="BM881" s="23"/>
      <c r="BN881" s="23"/>
      <c r="BO881" s="24">
        <v>3.3</v>
      </c>
      <c r="BP881" s="24">
        <v>252.4</v>
      </c>
      <c r="BQ881" s="24">
        <v>250</v>
      </c>
      <c r="BR881" s="24">
        <v>251.9</v>
      </c>
      <c r="BS881" s="24">
        <v>201.3</v>
      </c>
      <c r="BT881" s="23"/>
      <c r="BU881" s="23"/>
      <c r="BV881" s="24">
        <v>20.14</v>
      </c>
      <c r="BW881" s="24">
        <v>0.3</v>
      </c>
      <c r="BX881" s="23"/>
      <c r="BY881" s="24">
        <v>0.25</v>
      </c>
      <c r="BZ881" s="27">
        <v>0.3</v>
      </c>
      <c r="CA881" s="27">
        <v>0.25</v>
      </c>
      <c r="CB881" s="25"/>
      <c r="CC881" s="25"/>
      <c r="CD881" s="28">
        <v>21.21</v>
      </c>
      <c r="CE881" s="28">
        <v>0.34</v>
      </c>
      <c r="CF881" s="25"/>
      <c r="CG881" s="28">
        <v>0.28999999999999998</v>
      </c>
      <c r="CH881" s="28">
        <v>21.1</v>
      </c>
      <c r="CI881" s="28">
        <v>0.5</v>
      </c>
      <c r="CJ881" s="28">
        <v>0.5</v>
      </c>
      <c r="CK881" s="25"/>
      <c r="CL881" s="25"/>
      <c r="CM881" s="28">
        <v>0.35</v>
      </c>
      <c r="CN881" s="25"/>
      <c r="CO881" s="28">
        <v>0</v>
      </c>
      <c r="CP881" s="30" t="s">
        <v>5</v>
      </c>
      <c r="CQ881" s="8">
        <f t="shared" si="144"/>
        <v>10470.516962843294</v>
      </c>
      <c r="CR881" s="8">
        <f t="shared" si="145"/>
        <v>22</v>
      </c>
      <c r="CS881" s="8">
        <f t="shared" si="146"/>
        <v>2.5</v>
      </c>
      <c r="CT881" s="8">
        <f t="shared" si="147"/>
        <v>30</v>
      </c>
      <c r="CU881" s="8">
        <f t="shared" si="148"/>
        <v>200</v>
      </c>
      <c r="CV881" s="10">
        <f t="shared" si="149"/>
        <v>49995.392000000007</v>
      </c>
      <c r="CW881" s="10">
        <f t="shared" si="152"/>
        <v>49.99539200000001</v>
      </c>
      <c r="CX881" s="8" t="str">
        <f t="shared" si="150"/>
        <v>No</v>
      </c>
      <c r="CY881" s="30" t="s">
        <v>11</v>
      </c>
      <c r="CZ881" s="30" t="s">
        <v>11</v>
      </c>
      <c r="DA881" s="31" t="s">
        <v>11</v>
      </c>
      <c r="DB881" s="31" t="s">
        <v>11</v>
      </c>
      <c r="DC881" s="8" t="str">
        <f t="shared" si="151"/>
        <v>No</v>
      </c>
      <c r="DD881" s="8" t="s">
        <v>11</v>
      </c>
      <c r="DE881" s="30" t="s">
        <v>11</v>
      </c>
      <c r="DF881" s="10">
        <f t="shared" si="153"/>
        <v>63.457439999999998</v>
      </c>
      <c r="DG881" s="9">
        <f>IF(S881&lt;Monitors!$H$4,(S881*Monitors!$I$4)+Monitors!$J$4,IF(S881&lt;Monitors!$H$5,(S881*Monitors!$I$5)+Monitors!$J$5,IF(S881&lt;Monitors!$H$6,(S881*Monitors!$I$6)+Monitors!$J$6,IF(S881&lt;Monitors!$H$7,(Monitors!$I$7*S881)+Monitors!$J$7,IF(S881&lt;Monitors!$H$8,(S881*Monitors!$I$8)+Monitors!$J$8,IF(S881&lt;Monitors!$H$9,(S881*Monitors!$I$9)+Monitors!$J$9,IF(S881&lt;Monitors!$H$10,(S881*Monitors!$I$10)+Monitors!$J$10,IF(S881&lt;Monitors!$H$11,(S881*Monitors!$I$11)+Monitors!$J$11,Monitors!$J$12))))))))</f>
        <v>37.903999999999996</v>
      </c>
      <c r="DH881" s="10">
        <f>$DF881-(Monitors!$B$4*'All Data'!$W881)</f>
        <v>50.743819999999999</v>
      </c>
      <c r="DI881" s="10">
        <f>IF($CX881="Yes",DH881-(Monitors!$E$4*(DG881+(Monitors!$B$4*'All Data'!$W881))),'All Data'!DH881)</f>
        <v>50.743819999999999</v>
      </c>
      <c r="DJ881" s="10">
        <f>IF(DD881="Yes",'All Data'!DI881-(DG881*Monitors!$C$4),'All Data'!DI881)</f>
        <v>50.743819999999999</v>
      </c>
      <c r="DK881" s="10">
        <f>IF($DE881="Yes",DJ881-(DG881*Monitors!$D$4),'All Data'!DJ881)</f>
        <v>50.743819999999999</v>
      </c>
      <c r="DL881" s="10">
        <f>IF($CZ881="Yes",DK881-Monitors!$C$7,'All Data'!DK881)</f>
        <v>50.743819999999999</v>
      </c>
      <c r="DM881" s="10">
        <f>IF($DA881="Yes",DL881-Monitors!$D$7,'All Data'!DL881)</f>
        <v>50.743819999999999</v>
      </c>
      <c r="DN881" s="10">
        <f>IF(DB881="Yes",DM881-((DG881+(W881*Monitors!$B$4))*Monitors!$F$4),'All Data'!DM881)</f>
        <v>50.743819999999999</v>
      </c>
      <c r="DO881" s="8" t="str">
        <f t="shared" si="154"/>
        <v>No</v>
      </c>
      <c r="DP881" s="10">
        <v>1.9998156800000004</v>
      </c>
      <c r="DQ881" s="10">
        <v>18.140184319999999</v>
      </c>
      <c r="DR881" s="10">
        <v>18.140184319999999</v>
      </c>
      <c r="DS881" s="9">
        <v>18.856837669479766</v>
      </c>
      <c r="DT881" s="9" t="s">
        <v>23</v>
      </c>
      <c r="DU881" s="14">
        <v>0</v>
      </c>
    </row>
    <row r="882" spans="1:125" ht="18" customHeight="1">
      <c r="A882" s="29">
        <v>881</v>
      </c>
      <c r="B882" s="29">
        <v>25</v>
      </c>
      <c r="C882" s="29">
        <v>1411</v>
      </c>
      <c r="D882" s="21">
        <v>41873</v>
      </c>
      <c r="E882" s="21">
        <v>41873</v>
      </c>
      <c r="F882" s="21">
        <v>41878</v>
      </c>
      <c r="G882" s="20" t="s">
        <v>182</v>
      </c>
      <c r="H882" s="20" t="s">
        <v>1224</v>
      </c>
      <c r="I882" s="22">
        <v>6</v>
      </c>
      <c r="J882" s="20" t="s">
        <v>5</v>
      </c>
      <c r="K882" s="20" t="s">
        <v>26</v>
      </c>
      <c r="L882" s="20" t="s">
        <v>27</v>
      </c>
      <c r="M882" s="23" t="s">
        <v>27</v>
      </c>
      <c r="N882" s="23" t="s">
        <v>7</v>
      </c>
      <c r="O882" s="23" t="s">
        <v>26</v>
      </c>
      <c r="P882" s="24">
        <v>13.2</v>
      </c>
      <c r="Q882" s="24">
        <v>23.5</v>
      </c>
      <c r="R882" s="24">
        <v>27</v>
      </c>
      <c r="S882" s="24">
        <v>311.67</v>
      </c>
      <c r="T882" s="24">
        <v>1.78</v>
      </c>
      <c r="U882" s="24">
        <v>1080</v>
      </c>
      <c r="V882" s="24">
        <v>1920</v>
      </c>
      <c r="W882" s="24">
        <v>2.0739999999999998</v>
      </c>
      <c r="X882" s="23" t="s">
        <v>47</v>
      </c>
      <c r="Y882" s="23" t="s">
        <v>47</v>
      </c>
      <c r="Z882" s="24">
        <v>6653</v>
      </c>
      <c r="AA882" s="24">
        <v>60</v>
      </c>
      <c r="AB882" s="24">
        <v>178</v>
      </c>
      <c r="AC882" s="24">
        <v>178</v>
      </c>
      <c r="AD882" s="23" t="s">
        <v>298</v>
      </c>
      <c r="AE882" s="23" t="s">
        <v>11</v>
      </c>
      <c r="AF882" s="23" t="s">
        <v>11</v>
      </c>
      <c r="AG882" s="23" t="s">
        <v>26</v>
      </c>
      <c r="AH882" s="23" t="s">
        <v>26</v>
      </c>
      <c r="AI882" s="23" t="s">
        <v>12</v>
      </c>
      <c r="AJ882" s="23" t="s">
        <v>23</v>
      </c>
      <c r="AK882" s="23" t="s">
        <v>23</v>
      </c>
      <c r="AL882" s="23" t="s">
        <v>13</v>
      </c>
      <c r="AM882" s="23" t="s">
        <v>14</v>
      </c>
      <c r="AN882" s="23" t="s">
        <v>14</v>
      </c>
      <c r="AO882" s="23" t="s">
        <v>14</v>
      </c>
      <c r="AP882" s="23" t="s">
        <v>14</v>
      </c>
      <c r="AQ882" s="23" t="s">
        <v>14</v>
      </c>
      <c r="AR882" s="23"/>
      <c r="AS882" s="23" t="s">
        <v>13</v>
      </c>
      <c r="AT882" s="23" t="s">
        <v>14</v>
      </c>
      <c r="AU882" s="23" t="s">
        <v>14</v>
      </c>
      <c r="AV882" s="25" t="s">
        <v>14</v>
      </c>
      <c r="AW882" s="25" t="s">
        <v>14</v>
      </c>
      <c r="AX882" s="26">
        <v>27</v>
      </c>
      <c r="AY882" s="26">
        <v>311.67</v>
      </c>
      <c r="AZ882" s="25" t="s">
        <v>14</v>
      </c>
      <c r="BA882" s="25" t="s">
        <v>14</v>
      </c>
      <c r="BB882" s="23" t="s">
        <v>14</v>
      </c>
      <c r="BC882" s="23" t="s">
        <v>15</v>
      </c>
      <c r="BD882" s="23" t="s">
        <v>14</v>
      </c>
      <c r="BE882" s="23" t="s">
        <v>11</v>
      </c>
      <c r="BF882" s="23" t="s">
        <v>299</v>
      </c>
      <c r="BG882" s="23" t="s">
        <v>11</v>
      </c>
      <c r="BH882" s="23" t="s">
        <v>17</v>
      </c>
      <c r="BI882" s="23" t="s">
        <v>14</v>
      </c>
      <c r="BJ882" s="23"/>
      <c r="BK882" s="23" t="s">
        <v>11</v>
      </c>
      <c r="BL882" s="23" t="s">
        <v>11</v>
      </c>
      <c r="BM882" s="23" t="s">
        <v>11</v>
      </c>
      <c r="BN882" s="23"/>
      <c r="BO882" s="24">
        <v>7.5</v>
      </c>
      <c r="BP882" s="24">
        <v>267</v>
      </c>
      <c r="BQ882" s="24">
        <v>325</v>
      </c>
      <c r="BR882" s="24">
        <v>241</v>
      </c>
      <c r="BS882" s="24">
        <v>200</v>
      </c>
      <c r="BT882" s="23"/>
      <c r="BU882" s="23"/>
      <c r="BV882" s="24">
        <v>20.149999999999999</v>
      </c>
      <c r="BW882" s="24">
        <v>0.22</v>
      </c>
      <c r="BX882" s="23"/>
      <c r="BY882" s="24">
        <v>0.19</v>
      </c>
      <c r="BZ882" s="27">
        <v>0.22</v>
      </c>
      <c r="CA882" s="27">
        <v>0.19</v>
      </c>
      <c r="CB882" s="25"/>
      <c r="CC882" s="25"/>
      <c r="CD882" s="28">
        <v>20.47</v>
      </c>
      <c r="CE882" s="28">
        <v>0.25</v>
      </c>
      <c r="CF882" s="25"/>
      <c r="CG882" s="28">
        <v>0.23</v>
      </c>
      <c r="CH882" s="28">
        <v>29.11</v>
      </c>
      <c r="CI882" s="28">
        <v>0.5</v>
      </c>
      <c r="CJ882" s="28">
        <v>0.5</v>
      </c>
      <c r="CK882" s="28">
        <v>0</v>
      </c>
      <c r="CL882" s="28">
        <v>0</v>
      </c>
      <c r="CM882" s="28">
        <v>0.5</v>
      </c>
      <c r="CN882" s="25"/>
      <c r="CO882" s="28">
        <v>0</v>
      </c>
      <c r="CP882" s="30" t="s">
        <v>5</v>
      </c>
      <c r="CQ882" s="8">
        <f t="shared" si="144"/>
        <v>6654.4742836974992</v>
      </c>
      <c r="CR882" s="8">
        <f t="shared" si="145"/>
        <v>28</v>
      </c>
      <c r="CS882" s="8">
        <f t="shared" si="146"/>
        <v>2.5</v>
      </c>
      <c r="CT882" s="8">
        <f t="shared" si="147"/>
        <v>30</v>
      </c>
      <c r="CU882" s="8">
        <f t="shared" si="148"/>
        <v>200</v>
      </c>
      <c r="CV882" s="10">
        <f t="shared" si="149"/>
        <v>83215.89</v>
      </c>
      <c r="CW882" s="10">
        <f t="shared" si="152"/>
        <v>83.215890000000002</v>
      </c>
      <c r="CX882" s="8" t="str">
        <f t="shared" si="150"/>
        <v>No</v>
      </c>
      <c r="CY882" s="30" t="s">
        <v>11</v>
      </c>
      <c r="CZ882" s="30" t="s">
        <v>11</v>
      </c>
      <c r="DA882" s="31" t="s">
        <v>11</v>
      </c>
      <c r="DB882" s="31" t="s">
        <v>11</v>
      </c>
      <c r="DC882" s="8" t="str">
        <f t="shared" si="151"/>
        <v>No</v>
      </c>
      <c r="DD882" s="8" t="s">
        <v>11</v>
      </c>
      <c r="DE882" s="30" t="s">
        <v>11</v>
      </c>
      <c r="DF882" s="10">
        <f t="shared" si="153"/>
        <v>63.032579999999996</v>
      </c>
      <c r="DG882" s="9">
        <f>IF(S882&lt;Monitors!$H$4,(S882*Monitors!$I$4)+Monitors!$J$4,IF(S882&lt;Monitors!$H$5,(S882*Monitors!$I$5)+Monitors!$J$5,IF(S882&lt;Monitors!$H$6,(S882*Monitors!$I$6)+Monitors!$J$6,IF(S882&lt;Monitors!$H$7,(Monitors!$I$7*S882)+Monitors!$J$7,IF(S882&lt;Monitors!$H$8,(S882*Monitors!$I$8)+Monitors!$J$8,IF(S882&lt;Monitors!$H$9,(S882*Monitors!$I$9)+Monitors!$J$9,IF(S882&lt;Monitors!$H$10,(S882*Monitors!$I$10)+Monitors!$J$10,IF(S882&lt;Monitors!$H$11,(S882*Monitors!$I$11)+Monitors!$J$11,Monitors!$J$12))))))))</f>
        <v>51.334000000000003</v>
      </c>
      <c r="DH882" s="10">
        <f>$DF882-(Monitors!$B$4*'All Data'!$W882)</f>
        <v>50.318959999999997</v>
      </c>
      <c r="DI882" s="10">
        <f>IF($CX882="Yes",DH882-(Monitors!$E$4*(DG882+(Monitors!$B$4*'All Data'!$W882))),'All Data'!DH882)</f>
        <v>50.318959999999997</v>
      </c>
      <c r="DJ882" s="10">
        <f>IF(DD882="Yes",'All Data'!DI882-(DG882*Monitors!$C$4),'All Data'!DI882)</f>
        <v>50.318959999999997</v>
      </c>
      <c r="DK882" s="10">
        <f>IF($DE882="Yes",DJ882-(DG882*Monitors!$D$4),'All Data'!DJ882)</f>
        <v>50.318959999999997</v>
      </c>
      <c r="DL882" s="10">
        <f>IF($CZ882="Yes",DK882-Monitors!$C$7,'All Data'!DK882)</f>
        <v>50.318959999999997</v>
      </c>
      <c r="DM882" s="10">
        <f>IF($DA882="Yes",DL882-Monitors!$D$7,'All Data'!DL882)</f>
        <v>50.318959999999997</v>
      </c>
      <c r="DN882" s="10">
        <f>IF(DB882="Yes",DM882-((DG882+(W882*Monitors!$B$4))*Monitors!$F$4),'All Data'!DM882)</f>
        <v>50.318959999999997</v>
      </c>
      <c r="DO882" s="8" t="str">
        <f t="shared" si="154"/>
        <v>Yes</v>
      </c>
      <c r="DP882" s="10">
        <v>3.3286356000000001</v>
      </c>
      <c r="DQ882" s="10">
        <v>16.8213644</v>
      </c>
      <c r="DR882" s="10">
        <v>16.8213644</v>
      </c>
      <c r="DS882" s="9">
        <v>29.411715392087416</v>
      </c>
      <c r="DT882" s="9" t="s">
        <v>23</v>
      </c>
      <c r="DU882" s="14">
        <v>0</v>
      </c>
    </row>
    <row r="883" spans="1:125" ht="18" customHeight="1">
      <c r="A883" s="29">
        <v>882</v>
      </c>
      <c r="B883" s="29">
        <v>21</v>
      </c>
      <c r="C883" s="29">
        <v>193</v>
      </c>
      <c r="D883" s="21">
        <v>41276</v>
      </c>
      <c r="E883" s="21">
        <v>41337</v>
      </c>
      <c r="F883" s="21">
        <v>41340</v>
      </c>
      <c r="G883" s="20" t="s">
        <v>4</v>
      </c>
      <c r="H883" s="20" t="s">
        <v>26</v>
      </c>
      <c r="I883" s="22">
        <v>6</v>
      </c>
      <c r="J883" s="20" t="s">
        <v>5</v>
      </c>
      <c r="K883" s="20" t="s">
        <v>26</v>
      </c>
      <c r="L883" s="20" t="s">
        <v>27</v>
      </c>
      <c r="M883" s="23" t="s">
        <v>27</v>
      </c>
      <c r="N883" s="23" t="s">
        <v>7</v>
      </c>
      <c r="O883" s="23" t="s">
        <v>26</v>
      </c>
      <c r="P883" s="24">
        <v>11.3</v>
      </c>
      <c r="Q883" s="24">
        <v>20</v>
      </c>
      <c r="R883" s="24">
        <v>23</v>
      </c>
      <c r="S883" s="24">
        <v>226</v>
      </c>
      <c r="T883" s="24">
        <v>1.78</v>
      </c>
      <c r="U883" s="24">
        <v>1080</v>
      </c>
      <c r="V883" s="24">
        <v>1920</v>
      </c>
      <c r="W883" s="24">
        <v>2.0739999999999998</v>
      </c>
      <c r="X883" s="23" t="s">
        <v>47</v>
      </c>
      <c r="Y883" s="23" t="s">
        <v>47</v>
      </c>
      <c r="Z883" s="24">
        <v>9177</v>
      </c>
      <c r="AA883" s="24">
        <v>60</v>
      </c>
      <c r="AB883" s="24">
        <v>160</v>
      </c>
      <c r="AC883" s="24">
        <v>160</v>
      </c>
      <c r="AD883" s="23" t="s">
        <v>300</v>
      </c>
      <c r="AE883" s="23" t="s">
        <v>23</v>
      </c>
      <c r="AF883" s="23" t="s">
        <v>11</v>
      </c>
      <c r="AG883" s="23"/>
      <c r="AH883" s="23"/>
      <c r="AI883" s="23" t="s">
        <v>12</v>
      </c>
      <c r="AJ883" s="23" t="s">
        <v>23</v>
      </c>
      <c r="AK883" s="23" t="s">
        <v>23</v>
      </c>
      <c r="AL883" s="23" t="s">
        <v>129</v>
      </c>
      <c r="AM883" s="23" t="s">
        <v>26</v>
      </c>
      <c r="AN883" s="23" t="s">
        <v>14</v>
      </c>
      <c r="AO883" s="23" t="s">
        <v>26</v>
      </c>
      <c r="AP883" s="23" t="s">
        <v>14</v>
      </c>
      <c r="AQ883" s="23" t="s">
        <v>26</v>
      </c>
      <c r="AR883" s="23"/>
      <c r="AS883" s="23" t="s">
        <v>129</v>
      </c>
      <c r="AT883" s="23" t="s">
        <v>26</v>
      </c>
      <c r="AU883" s="23" t="s">
        <v>14</v>
      </c>
      <c r="AV883" s="25" t="s">
        <v>26</v>
      </c>
      <c r="AW883" s="25" t="s">
        <v>26</v>
      </c>
      <c r="AX883" s="26">
        <v>23</v>
      </c>
      <c r="AY883" s="26">
        <v>226</v>
      </c>
      <c r="AZ883" s="25" t="s">
        <v>14</v>
      </c>
      <c r="BA883" s="25" t="s">
        <v>14</v>
      </c>
      <c r="BB883" s="23" t="s">
        <v>26</v>
      </c>
      <c r="BC883" s="23" t="s">
        <v>15</v>
      </c>
      <c r="BD883" s="23" t="s">
        <v>26</v>
      </c>
      <c r="BE883" s="23" t="s">
        <v>11</v>
      </c>
      <c r="BF883" s="23" t="s">
        <v>420</v>
      </c>
      <c r="BG883" s="23" t="s">
        <v>11</v>
      </c>
      <c r="BH883" s="23" t="s">
        <v>17</v>
      </c>
      <c r="BI883" s="23" t="s">
        <v>26</v>
      </c>
      <c r="BJ883" s="23"/>
      <c r="BK883" s="23" t="s">
        <v>11</v>
      </c>
      <c r="BL883" s="23" t="s">
        <v>11</v>
      </c>
      <c r="BM883" s="23" t="s">
        <v>11</v>
      </c>
      <c r="BN883" s="23"/>
      <c r="BO883" s="24">
        <v>0</v>
      </c>
      <c r="BP883" s="24">
        <v>275</v>
      </c>
      <c r="BQ883" s="24">
        <v>237</v>
      </c>
      <c r="BR883" s="24">
        <v>275</v>
      </c>
      <c r="BS883" s="24">
        <v>200</v>
      </c>
      <c r="BT883" s="23"/>
      <c r="BU883" s="23"/>
      <c r="BV883" s="24">
        <v>20.18</v>
      </c>
      <c r="BW883" s="24">
        <v>0.27</v>
      </c>
      <c r="BX883" s="23"/>
      <c r="BY883" s="24">
        <v>0.2</v>
      </c>
      <c r="BZ883" s="27">
        <v>0.27</v>
      </c>
      <c r="CA883" s="27">
        <v>0.2</v>
      </c>
      <c r="CB883" s="25"/>
      <c r="CC883" s="25"/>
      <c r="CD883" s="28">
        <v>20.190000000000001</v>
      </c>
      <c r="CE883" s="28">
        <v>0.28000000000000003</v>
      </c>
      <c r="CF883" s="25"/>
      <c r="CG883" s="28">
        <v>0.21</v>
      </c>
      <c r="CH883" s="28">
        <v>21.98</v>
      </c>
      <c r="CI883" s="28">
        <v>0.5</v>
      </c>
      <c r="CJ883" s="28">
        <v>0.5</v>
      </c>
      <c r="CK883" s="28">
        <v>0</v>
      </c>
      <c r="CL883" s="28">
        <v>0</v>
      </c>
      <c r="CM883" s="28">
        <v>0.4</v>
      </c>
      <c r="CN883" s="25"/>
      <c r="CO883" s="28">
        <v>0</v>
      </c>
      <c r="CP883" s="30" t="s">
        <v>5</v>
      </c>
      <c r="CQ883" s="8">
        <f t="shared" si="144"/>
        <v>9176.9911504424763</v>
      </c>
      <c r="CR883" s="8">
        <f t="shared" si="145"/>
        <v>24</v>
      </c>
      <c r="CS883" s="8">
        <f t="shared" si="146"/>
        <v>2.5</v>
      </c>
      <c r="CT883" s="8">
        <f t="shared" si="147"/>
        <v>30</v>
      </c>
      <c r="CU883" s="8">
        <f t="shared" si="148"/>
        <v>200</v>
      </c>
      <c r="CV883" s="10">
        <f t="shared" si="149"/>
        <v>62150</v>
      </c>
      <c r="CW883" s="10">
        <f t="shared" si="152"/>
        <v>62.15</v>
      </c>
      <c r="CX883" s="8" t="str">
        <f t="shared" si="150"/>
        <v>No</v>
      </c>
      <c r="CY883" s="30" t="s">
        <v>11</v>
      </c>
      <c r="CZ883" s="30" t="s">
        <v>11</v>
      </c>
      <c r="DA883" s="31" t="s">
        <v>11</v>
      </c>
      <c r="DB883" s="31" t="s">
        <v>11</v>
      </c>
      <c r="DC883" s="8" t="str">
        <f t="shared" si="151"/>
        <v>No</v>
      </c>
      <c r="DD883" s="8" t="s">
        <v>11</v>
      </c>
      <c r="DE883" s="30" t="s">
        <v>11</v>
      </c>
      <c r="DF883" s="10">
        <f t="shared" si="153"/>
        <v>63.409260000000003</v>
      </c>
      <c r="DG883" s="9">
        <f>IF(S883&lt;Monitors!$H$4,(S883*Monitors!$I$4)+Monitors!$J$4,IF(S883&lt;Monitors!$H$5,(S883*Monitors!$I$5)+Monitors!$J$5,IF(S883&lt;Monitors!$H$6,(S883*Monitors!$I$6)+Monitors!$J$6,IF(S883&lt;Monitors!$H$7,(Monitors!$I$7*S883)+Monitors!$J$7,IF(S883&lt;Monitors!$H$8,(S883*Monitors!$I$8)+Monitors!$J$8,IF(S883&lt;Monitors!$H$9,(S883*Monitors!$I$9)+Monitors!$J$9,IF(S883&lt;Monitors!$H$10,(S883*Monitors!$I$10)+Monitors!$J$10,IF(S883&lt;Monitors!$H$11,(S883*Monitors!$I$11)+Monitors!$J$11,Monitors!$J$12))))))))</f>
        <v>38.866666666666667</v>
      </c>
      <c r="DH883" s="10">
        <f>$DF883-(Monitors!$B$4*'All Data'!$W883)</f>
        <v>50.695640000000004</v>
      </c>
      <c r="DI883" s="10">
        <f>IF($CX883="Yes",DH883-(Monitors!$E$4*(DG883+(Monitors!$B$4*'All Data'!$W883))),'All Data'!DH883)</f>
        <v>50.695640000000004</v>
      </c>
      <c r="DJ883" s="10">
        <f>IF(DD883="Yes",'All Data'!DI883-(DG883*Monitors!$C$4),'All Data'!DI883)</f>
        <v>50.695640000000004</v>
      </c>
      <c r="DK883" s="10">
        <f>IF($DE883="Yes",DJ883-(DG883*Monitors!$D$4),'All Data'!DJ883)</f>
        <v>50.695640000000004</v>
      </c>
      <c r="DL883" s="10">
        <f>IF($CZ883="Yes",DK883-Monitors!$C$7,'All Data'!DK883)</f>
        <v>50.695640000000004</v>
      </c>
      <c r="DM883" s="10">
        <f>IF($DA883="Yes",DL883-Monitors!$D$7,'All Data'!DL883)</f>
        <v>50.695640000000004</v>
      </c>
      <c r="DN883" s="10">
        <f>IF(DB883="Yes",DM883-((DG883+(W883*Monitors!$B$4))*Monitors!$F$4),'All Data'!DM883)</f>
        <v>50.695640000000004</v>
      </c>
      <c r="DO883" s="8" t="str">
        <f t="shared" si="154"/>
        <v>No</v>
      </c>
      <c r="DP883" s="10">
        <v>2.4860000000000002</v>
      </c>
      <c r="DQ883" s="10">
        <v>17.693999999999999</v>
      </c>
      <c r="DR883" s="10">
        <v>17.693999999999999</v>
      </c>
      <c r="DS883" s="9">
        <v>21.47703682392364</v>
      </c>
      <c r="DT883" s="9" t="s">
        <v>23</v>
      </c>
      <c r="DU883" s="14">
        <v>0</v>
      </c>
    </row>
    <row r="884" spans="1:125" ht="18" customHeight="1">
      <c r="A884" s="29">
        <v>883</v>
      </c>
      <c r="B884" s="29">
        <v>21</v>
      </c>
      <c r="C884" s="29">
        <v>194</v>
      </c>
      <c r="D884" s="21">
        <v>41276</v>
      </c>
      <c r="E884" s="21">
        <v>41337</v>
      </c>
      <c r="F884" s="21">
        <v>41577</v>
      </c>
      <c r="G884" s="20" t="s">
        <v>182</v>
      </c>
      <c r="H884" s="20" t="s">
        <v>26</v>
      </c>
      <c r="I884" s="22">
        <v>6</v>
      </c>
      <c r="J884" s="20" t="s">
        <v>5</v>
      </c>
      <c r="K884" s="20" t="s">
        <v>26</v>
      </c>
      <c r="L884" s="20" t="s">
        <v>27</v>
      </c>
      <c r="M884" s="23" t="s">
        <v>27</v>
      </c>
      <c r="N884" s="23" t="s">
        <v>7</v>
      </c>
      <c r="O884" s="23" t="s">
        <v>26</v>
      </c>
      <c r="P884" s="24">
        <v>11.3</v>
      </c>
      <c r="Q884" s="24">
        <v>20</v>
      </c>
      <c r="R884" s="24">
        <v>23</v>
      </c>
      <c r="S884" s="24">
        <v>226</v>
      </c>
      <c r="T884" s="24">
        <v>1.78</v>
      </c>
      <c r="U884" s="24">
        <v>1080</v>
      </c>
      <c r="V884" s="24">
        <v>1920</v>
      </c>
      <c r="W884" s="24">
        <v>2.0739999999999998</v>
      </c>
      <c r="X884" s="23" t="s">
        <v>47</v>
      </c>
      <c r="Y884" s="23" t="s">
        <v>47</v>
      </c>
      <c r="Z884" s="24">
        <v>9177</v>
      </c>
      <c r="AA884" s="24">
        <v>60</v>
      </c>
      <c r="AB884" s="24">
        <v>160</v>
      </c>
      <c r="AC884" s="24">
        <v>160</v>
      </c>
      <c r="AD884" s="23" t="s">
        <v>300</v>
      </c>
      <c r="AE884" s="23" t="s">
        <v>23</v>
      </c>
      <c r="AF884" s="23" t="s">
        <v>11</v>
      </c>
      <c r="AG884" s="23"/>
      <c r="AH884" s="23"/>
      <c r="AI884" s="23" t="s">
        <v>12</v>
      </c>
      <c r="AJ884" s="23" t="s">
        <v>23</v>
      </c>
      <c r="AK884" s="23" t="s">
        <v>23</v>
      </c>
      <c r="AL884" s="23" t="s">
        <v>129</v>
      </c>
      <c r="AM884" s="23" t="s">
        <v>26</v>
      </c>
      <c r="AN884" s="23" t="s">
        <v>14</v>
      </c>
      <c r="AO884" s="23" t="s">
        <v>26</v>
      </c>
      <c r="AP884" s="23" t="s">
        <v>14</v>
      </c>
      <c r="AQ884" s="23" t="s">
        <v>26</v>
      </c>
      <c r="AR884" s="23"/>
      <c r="AS884" s="23" t="s">
        <v>129</v>
      </c>
      <c r="AT884" s="23" t="s">
        <v>26</v>
      </c>
      <c r="AU884" s="23" t="s">
        <v>14</v>
      </c>
      <c r="AV884" s="25" t="s">
        <v>26</v>
      </c>
      <c r="AW884" s="25" t="s">
        <v>26</v>
      </c>
      <c r="AX884" s="26">
        <v>23</v>
      </c>
      <c r="AY884" s="26">
        <v>226</v>
      </c>
      <c r="AZ884" s="25" t="s">
        <v>14</v>
      </c>
      <c r="BA884" s="25" t="s">
        <v>14</v>
      </c>
      <c r="BB884" s="23" t="s">
        <v>26</v>
      </c>
      <c r="BC884" s="23" t="s">
        <v>15</v>
      </c>
      <c r="BD884" s="23" t="s">
        <v>26</v>
      </c>
      <c r="BE884" s="23" t="s">
        <v>11</v>
      </c>
      <c r="BF884" s="23" t="s">
        <v>420</v>
      </c>
      <c r="BG884" s="23" t="s">
        <v>11</v>
      </c>
      <c r="BH884" s="23" t="s">
        <v>17</v>
      </c>
      <c r="BI884" s="23" t="s">
        <v>26</v>
      </c>
      <c r="BJ884" s="23"/>
      <c r="BK884" s="23" t="s">
        <v>11</v>
      </c>
      <c r="BL884" s="23" t="s">
        <v>11</v>
      </c>
      <c r="BM884" s="23" t="s">
        <v>11</v>
      </c>
      <c r="BN884" s="23"/>
      <c r="BO884" s="24">
        <v>0</v>
      </c>
      <c r="BP884" s="24">
        <v>275</v>
      </c>
      <c r="BQ884" s="24">
        <v>237</v>
      </c>
      <c r="BR884" s="24">
        <v>275</v>
      </c>
      <c r="BS884" s="24">
        <v>200</v>
      </c>
      <c r="BT884" s="23"/>
      <c r="BU884" s="23"/>
      <c r="BV884" s="24">
        <v>20.18</v>
      </c>
      <c r="BW884" s="24">
        <v>0.27</v>
      </c>
      <c r="BX884" s="23"/>
      <c r="BY884" s="24">
        <v>0.2</v>
      </c>
      <c r="BZ884" s="27">
        <v>0.27</v>
      </c>
      <c r="CA884" s="27">
        <v>0.2</v>
      </c>
      <c r="CB884" s="25"/>
      <c r="CC884" s="25"/>
      <c r="CD884" s="28">
        <v>20.190000000000001</v>
      </c>
      <c r="CE884" s="28">
        <v>0.28000000000000003</v>
      </c>
      <c r="CF884" s="25"/>
      <c r="CG884" s="28">
        <v>0.21</v>
      </c>
      <c r="CH884" s="28">
        <v>21.98</v>
      </c>
      <c r="CI884" s="28">
        <v>0.5</v>
      </c>
      <c r="CJ884" s="28">
        <v>0.5</v>
      </c>
      <c r="CK884" s="28">
        <v>0</v>
      </c>
      <c r="CL884" s="28">
        <v>0</v>
      </c>
      <c r="CM884" s="28">
        <v>0.4</v>
      </c>
      <c r="CN884" s="25"/>
      <c r="CO884" s="28">
        <v>0</v>
      </c>
      <c r="CP884" s="30" t="s">
        <v>5</v>
      </c>
      <c r="CQ884" s="8">
        <f t="shared" si="144"/>
        <v>9176.9911504424763</v>
      </c>
      <c r="CR884" s="8">
        <f t="shared" si="145"/>
        <v>24</v>
      </c>
      <c r="CS884" s="8">
        <f t="shared" si="146"/>
        <v>2.5</v>
      </c>
      <c r="CT884" s="8">
        <f t="shared" si="147"/>
        <v>30</v>
      </c>
      <c r="CU884" s="8">
        <f t="shared" si="148"/>
        <v>200</v>
      </c>
      <c r="CV884" s="10">
        <f t="shared" si="149"/>
        <v>62150</v>
      </c>
      <c r="CW884" s="10">
        <f t="shared" si="152"/>
        <v>62.15</v>
      </c>
      <c r="CX884" s="8" t="str">
        <f t="shared" si="150"/>
        <v>No</v>
      </c>
      <c r="CY884" s="30" t="s">
        <v>11</v>
      </c>
      <c r="CZ884" s="30" t="s">
        <v>11</v>
      </c>
      <c r="DA884" s="31" t="s">
        <v>11</v>
      </c>
      <c r="DB884" s="31" t="s">
        <v>11</v>
      </c>
      <c r="DC884" s="8" t="str">
        <f t="shared" si="151"/>
        <v>No</v>
      </c>
      <c r="DD884" s="8" t="s">
        <v>11</v>
      </c>
      <c r="DE884" s="30" t="s">
        <v>11</v>
      </c>
      <c r="DF884" s="10">
        <f t="shared" si="153"/>
        <v>63.409260000000003</v>
      </c>
      <c r="DG884" s="9">
        <f>IF(S884&lt;Monitors!$H$4,(S884*Monitors!$I$4)+Monitors!$J$4,IF(S884&lt;Monitors!$H$5,(S884*Monitors!$I$5)+Monitors!$J$5,IF(S884&lt;Monitors!$H$6,(S884*Monitors!$I$6)+Monitors!$J$6,IF(S884&lt;Monitors!$H$7,(Monitors!$I$7*S884)+Monitors!$J$7,IF(S884&lt;Monitors!$H$8,(S884*Monitors!$I$8)+Monitors!$J$8,IF(S884&lt;Monitors!$H$9,(S884*Monitors!$I$9)+Monitors!$J$9,IF(S884&lt;Monitors!$H$10,(S884*Monitors!$I$10)+Monitors!$J$10,IF(S884&lt;Monitors!$H$11,(S884*Monitors!$I$11)+Monitors!$J$11,Monitors!$J$12))))))))</f>
        <v>38.866666666666667</v>
      </c>
      <c r="DH884" s="10">
        <f>$DF884-(Monitors!$B$4*'All Data'!$W884)</f>
        <v>50.695640000000004</v>
      </c>
      <c r="DI884" s="10">
        <f>IF($CX884="Yes",DH884-(Monitors!$E$4*(DG884+(Monitors!$B$4*'All Data'!$W884))),'All Data'!DH884)</f>
        <v>50.695640000000004</v>
      </c>
      <c r="DJ884" s="10">
        <f>IF(DD884="Yes",'All Data'!DI884-(DG884*Monitors!$C$4),'All Data'!DI884)</f>
        <v>50.695640000000004</v>
      </c>
      <c r="DK884" s="10">
        <f>IF($DE884="Yes",DJ884-(DG884*Monitors!$D$4),'All Data'!DJ884)</f>
        <v>50.695640000000004</v>
      </c>
      <c r="DL884" s="10">
        <f>IF($CZ884="Yes",DK884-Monitors!$C$7,'All Data'!DK884)</f>
        <v>50.695640000000004</v>
      </c>
      <c r="DM884" s="10">
        <f>IF($DA884="Yes",DL884-Monitors!$D$7,'All Data'!DL884)</f>
        <v>50.695640000000004</v>
      </c>
      <c r="DN884" s="10">
        <f>IF(DB884="Yes",DM884-((DG884+(W884*Monitors!$B$4))*Monitors!$F$4),'All Data'!DM884)</f>
        <v>50.695640000000004</v>
      </c>
      <c r="DO884" s="8" t="str">
        <f t="shared" si="154"/>
        <v>No</v>
      </c>
      <c r="DP884" s="10">
        <v>2.4860000000000002</v>
      </c>
      <c r="DQ884" s="10">
        <v>17.693999999999999</v>
      </c>
      <c r="DR884" s="10">
        <v>17.693999999999999</v>
      </c>
      <c r="DS884" s="9">
        <v>21.47703682392364</v>
      </c>
      <c r="DT884" s="9" t="s">
        <v>23</v>
      </c>
      <c r="DU884" s="14">
        <v>0</v>
      </c>
    </row>
    <row r="885" spans="1:125" ht="18" customHeight="1">
      <c r="A885" s="29">
        <v>884</v>
      </c>
      <c r="B885" s="29">
        <v>21</v>
      </c>
      <c r="C885" s="29">
        <v>196</v>
      </c>
      <c r="D885" s="21">
        <v>41276</v>
      </c>
      <c r="E885" s="21">
        <v>42037</v>
      </c>
      <c r="F885" s="21">
        <v>42045</v>
      </c>
      <c r="G885" s="20" t="s">
        <v>233</v>
      </c>
      <c r="H885" s="20" t="s">
        <v>26</v>
      </c>
      <c r="I885" s="22">
        <v>6</v>
      </c>
      <c r="J885" s="20" t="s">
        <v>5</v>
      </c>
      <c r="K885" s="20" t="s">
        <v>26</v>
      </c>
      <c r="L885" s="20" t="s">
        <v>27</v>
      </c>
      <c r="M885" s="23" t="s">
        <v>27</v>
      </c>
      <c r="N885" s="23" t="s">
        <v>7</v>
      </c>
      <c r="O885" s="23" t="s">
        <v>26</v>
      </c>
      <c r="P885" s="24">
        <v>11.3</v>
      </c>
      <c r="Q885" s="24">
        <v>20</v>
      </c>
      <c r="R885" s="24">
        <v>23</v>
      </c>
      <c r="S885" s="24">
        <v>226</v>
      </c>
      <c r="T885" s="24">
        <v>1.78</v>
      </c>
      <c r="U885" s="24">
        <v>1080</v>
      </c>
      <c r="V885" s="24">
        <v>1920</v>
      </c>
      <c r="W885" s="24">
        <v>2.0739999999999998</v>
      </c>
      <c r="X885" s="23" t="s">
        <v>47</v>
      </c>
      <c r="Y885" s="23" t="s">
        <v>47</v>
      </c>
      <c r="Z885" s="24">
        <v>9177</v>
      </c>
      <c r="AA885" s="24">
        <v>60</v>
      </c>
      <c r="AB885" s="24">
        <v>160</v>
      </c>
      <c r="AC885" s="24">
        <v>160</v>
      </c>
      <c r="AD885" s="23" t="s">
        <v>300</v>
      </c>
      <c r="AE885" s="23" t="s">
        <v>23</v>
      </c>
      <c r="AF885" s="23" t="s">
        <v>11</v>
      </c>
      <c r="AG885" s="23"/>
      <c r="AH885" s="23"/>
      <c r="AI885" s="23" t="s">
        <v>12</v>
      </c>
      <c r="AJ885" s="23" t="s">
        <v>23</v>
      </c>
      <c r="AK885" s="23" t="s">
        <v>23</v>
      </c>
      <c r="AL885" s="23" t="s">
        <v>129</v>
      </c>
      <c r="AM885" s="23" t="s">
        <v>26</v>
      </c>
      <c r="AN885" s="23" t="s">
        <v>14</v>
      </c>
      <c r="AO885" s="23" t="s">
        <v>26</v>
      </c>
      <c r="AP885" s="23" t="s">
        <v>14</v>
      </c>
      <c r="AQ885" s="23" t="s">
        <v>26</v>
      </c>
      <c r="AR885" s="23"/>
      <c r="AS885" s="23" t="s">
        <v>129</v>
      </c>
      <c r="AT885" s="23" t="s">
        <v>26</v>
      </c>
      <c r="AU885" s="23" t="s">
        <v>14</v>
      </c>
      <c r="AV885" s="25" t="s">
        <v>26</v>
      </c>
      <c r="AW885" s="25" t="s">
        <v>26</v>
      </c>
      <c r="AX885" s="26">
        <v>23</v>
      </c>
      <c r="AY885" s="26">
        <v>226</v>
      </c>
      <c r="AZ885" s="25" t="s">
        <v>14</v>
      </c>
      <c r="BA885" s="25" t="s">
        <v>14</v>
      </c>
      <c r="BB885" s="23" t="s">
        <v>26</v>
      </c>
      <c r="BC885" s="23" t="s">
        <v>15</v>
      </c>
      <c r="BD885" s="23" t="s">
        <v>26</v>
      </c>
      <c r="BE885" s="23" t="s">
        <v>11</v>
      </c>
      <c r="BF885" s="23" t="s">
        <v>420</v>
      </c>
      <c r="BG885" s="23" t="s">
        <v>11</v>
      </c>
      <c r="BH885" s="23" t="s">
        <v>17</v>
      </c>
      <c r="BI885" s="23" t="s">
        <v>26</v>
      </c>
      <c r="BJ885" s="23"/>
      <c r="BK885" s="23" t="s">
        <v>11</v>
      </c>
      <c r="BL885" s="23" t="s">
        <v>11</v>
      </c>
      <c r="BM885" s="23" t="s">
        <v>11</v>
      </c>
      <c r="BN885" s="23"/>
      <c r="BO885" s="24">
        <v>0</v>
      </c>
      <c r="BP885" s="24">
        <v>275</v>
      </c>
      <c r="BQ885" s="24">
        <v>237</v>
      </c>
      <c r="BR885" s="24">
        <v>275</v>
      </c>
      <c r="BS885" s="24">
        <v>200</v>
      </c>
      <c r="BT885" s="23"/>
      <c r="BU885" s="23"/>
      <c r="BV885" s="24">
        <v>20.18</v>
      </c>
      <c r="BW885" s="24">
        <v>0.27</v>
      </c>
      <c r="BX885" s="23"/>
      <c r="BY885" s="24">
        <v>0.2</v>
      </c>
      <c r="BZ885" s="27">
        <v>0.27</v>
      </c>
      <c r="CA885" s="27">
        <v>0.2</v>
      </c>
      <c r="CB885" s="25"/>
      <c r="CC885" s="25"/>
      <c r="CD885" s="28">
        <v>20.190000000000001</v>
      </c>
      <c r="CE885" s="28">
        <v>0.28000000000000003</v>
      </c>
      <c r="CF885" s="25"/>
      <c r="CG885" s="28">
        <v>0.21</v>
      </c>
      <c r="CH885" s="28">
        <v>21.98</v>
      </c>
      <c r="CI885" s="28">
        <v>0.5</v>
      </c>
      <c r="CJ885" s="28">
        <v>0.5</v>
      </c>
      <c r="CK885" s="28">
        <v>0</v>
      </c>
      <c r="CL885" s="28">
        <v>0</v>
      </c>
      <c r="CM885" s="28">
        <v>0.4</v>
      </c>
      <c r="CN885" s="25"/>
      <c r="CO885" s="28">
        <v>0</v>
      </c>
      <c r="CP885" s="30" t="s">
        <v>5</v>
      </c>
      <c r="CQ885" s="8">
        <f t="shared" si="144"/>
        <v>9176.9911504424763</v>
      </c>
      <c r="CR885" s="8">
        <f t="shared" si="145"/>
        <v>24</v>
      </c>
      <c r="CS885" s="8">
        <f t="shared" si="146"/>
        <v>2.5</v>
      </c>
      <c r="CT885" s="8">
        <f t="shared" si="147"/>
        <v>30</v>
      </c>
      <c r="CU885" s="8">
        <f t="shared" si="148"/>
        <v>200</v>
      </c>
      <c r="CV885" s="10">
        <f t="shared" si="149"/>
        <v>62150</v>
      </c>
      <c r="CW885" s="10">
        <f t="shared" si="152"/>
        <v>62.15</v>
      </c>
      <c r="CX885" s="8" t="str">
        <f t="shared" si="150"/>
        <v>No</v>
      </c>
      <c r="CY885" s="30" t="s">
        <v>11</v>
      </c>
      <c r="CZ885" s="30" t="s">
        <v>11</v>
      </c>
      <c r="DA885" s="31" t="s">
        <v>11</v>
      </c>
      <c r="DB885" s="31" t="s">
        <v>11</v>
      </c>
      <c r="DC885" s="8" t="str">
        <f t="shared" si="151"/>
        <v>No</v>
      </c>
      <c r="DD885" s="8" t="s">
        <v>11</v>
      </c>
      <c r="DE885" s="30" t="s">
        <v>11</v>
      </c>
      <c r="DF885" s="10">
        <f t="shared" si="153"/>
        <v>63.409260000000003</v>
      </c>
      <c r="DG885" s="9">
        <f>IF(S885&lt;Monitors!$H$4,(S885*Monitors!$I$4)+Monitors!$J$4,IF(S885&lt;Monitors!$H$5,(S885*Monitors!$I$5)+Monitors!$J$5,IF(S885&lt;Monitors!$H$6,(S885*Monitors!$I$6)+Monitors!$J$6,IF(S885&lt;Monitors!$H$7,(Monitors!$I$7*S885)+Monitors!$J$7,IF(S885&lt;Monitors!$H$8,(S885*Monitors!$I$8)+Monitors!$J$8,IF(S885&lt;Monitors!$H$9,(S885*Monitors!$I$9)+Monitors!$J$9,IF(S885&lt;Monitors!$H$10,(S885*Monitors!$I$10)+Monitors!$J$10,IF(S885&lt;Monitors!$H$11,(S885*Monitors!$I$11)+Monitors!$J$11,Monitors!$J$12))))))))</f>
        <v>38.866666666666667</v>
      </c>
      <c r="DH885" s="10">
        <f>$DF885-(Monitors!$B$4*'All Data'!$W885)</f>
        <v>50.695640000000004</v>
      </c>
      <c r="DI885" s="10">
        <f>IF($CX885="Yes",DH885-(Monitors!$E$4*(DG885+(Monitors!$B$4*'All Data'!$W885))),'All Data'!DH885)</f>
        <v>50.695640000000004</v>
      </c>
      <c r="DJ885" s="10">
        <f>IF(DD885="Yes",'All Data'!DI885-(DG885*Monitors!$C$4),'All Data'!DI885)</f>
        <v>50.695640000000004</v>
      </c>
      <c r="DK885" s="10">
        <f>IF($DE885="Yes",DJ885-(DG885*Monitors!$D$4),'All Data'!DJ885)</f>
        <v>50.695640000000004</v>
      </c>
      <c r="DL885" s="10">
        <f>IF($CZ885="Yes",DK885-Monitors!$C$7,'All Data'!DK885)</f>
        <v>50.695640000000004</v>
      </c>
      <c r="DM885" s="10">
        <f>IF($DA885="Yes",DL885-Monitors!$D$7,'All Data'!DL885)</f>
        <v>50.695640000000004</v>
      </c>
      <c r="DN885" s="10">
        <f>IF(DB885="Yes",DM885-((DG885+(W885*Monitors!$B$4))*Monitors!$F$4),'All Data'!DM885)</f>
        <v>50.695640000000004</v>
      </c>
      <c r="DO885" s="8" t="str">
        <f t="shared" si="154"/>
        <v>No</v>
      </c>
      <c r="DP885" s="10">
        <v>2.4860000000000002</v>
      </c>
      <c r="DQ885" s="10">
        <v>17.693999999999999</v>
      </c>
      <c r="DR885" s="10">
        <v>17.693999999999999</v>
      </c>
      <c r="DS885" s="9">
        <v>21.47703682392364</v>
      </c>
      <c r="DT885" s="9" t="s">
        <v>23</v>
      </c>
      <c r="DU885" s="14">
        <v>0</v>
      </c>
    </row>
    <row r="886" spans="1:125" ht="18" customHeight="1">
      <c r="A886" s="29">
        <v>885</v>
      </c>
      <c r="B886" s="29">
        <v>19</v>
      </c>
      <c r="C886" s="29">
        <v>899</v>
      </c>
      <c r="D886" s="21">
        <v>41238</v>
      </c>
      <c r="E886" s="21">
        <v>41208</v>
      </c>
      <c r="F886" s="21">
        <v>41232</v>
      </c>
      <c r="G886" s="20"/>
      <c r="H886" s="20"/>
      <c r="I886" s="22">
        <v>6</v>
      </c>
      <c r="J886" s="20" t="s">
        <v>5</v>
      </c>
      <c r="K886" s="20"/>
      <c r="L886" s="20" t="s">
        <v>6</v>
      </c>
      <c r="M886" s="23"/>
      <c r="N886" s="23" t="s">
        <v>7</v>
      </c>
      <c r="O886" s="23"/>
      <c r="P886" s="24">
        <v>10.5</v>
      </c>
      <c r="Q886" s="24">
        <v>18.7</v>
      </c>
      <c r="R886" s="24">
        <v>21.5</v>
      </c>
      <c r="S886" s="24">
        <v>197.6</v>
      </c>
      <c r="T886" s="24">
        <v>1.78</v>
      </c>
      <c r="U886" s="24">
        <v>1920</v>
      </c>
      <c r="V886" s="24">
        <v>1080</v>
      </c>
      <c r="W886" s="24">
        <v>2.0739999999999998</v>
      </c>
      <c r="X886" s="23" t="s">
        <v>67</v>
      </c>
      <c r="Y886" s="23" t="s">
        <v>67</v>
      </c>
      <c r="Z886" s="24">
        <v>10494</v>
      </c>
      <c r="AA886" s="24">
        <v>60</v>
      </c>
      <c r="AB886" s="24">
        <v>170</v>
      </c>
      <c r="AC886" s="24">
        <v>160</v>
      </c>
      <c r="AD886" s="23" t="s">
        <v>10</v>
      </c>
      <c r="AE886" s="23" t="s">
        <v>11</v>
      </c>
      <c r="AF886" s="23" t="s">
        <v>11</v>
      </c>
      <c r="AG886" s="23"/>
      <c r="AH886" s="23"/>
      <c r="AI886" s="23" t="s">
        <v>12</v>
      </c>
      <c r="AJ886" s="23" t="s">
        <v>11</v>
      </c>
      <c r="AK886" s="23" t="s">
        <v>23</v>
      </c>
      <c r="AL886" s="23" t="s">
        <v>25</v>
      </c>
      <c r="AM886" s="23"/>
      <c r="AN886" s="23" t="s">
        <v>14</v>
      </c>
      <c r="AO886" s="23"/>
      <c r="AP886" s="23" t="s">
        <v>14</v>
      </c>
      <c r="AQ886" s="23"/>
      <c r="AR886" s="23"/>
      <c r="AS886" s="23" t="s">
        <v>25</v>
      </c>
      <c r="AT886" s="23"/>
      <c r="AU886" s="23" t="s">
        <v>14</v>
      </c>
      <c r="AV886" s="25"/>
      <c r="AW886" s="25"/>
      <c r="AX886" s="26">
        <v>21.5</v>
      </c>
      <c r="AY886" s="26">
        <v>197.6</v>
      </c>
      <c r="AZ886" s="25" t="s">
        <v>14</v>
      </c>
      <c r="BA886" s="25" t="s">
        <v>14</v>
      </c>
      <c r="BB886" s="23"/>
      <c r="BC886" s="23" t="s">
        <v>15</v>
      </c>
      <c r="BD886" s="23"/>
      <c r="BE886" s="23" t="s">
        <v>23</v>
      </c>
      <c r="BF886" s="23" t="s">
        <v>418</v>
      </c>
      <c r="BG886" s="23" t="s">
        <v>11</v>
      </c>
      <c r="BH886" s="23" t="s">
        <v>17</v>
      </c>
      <c r="BI886" s="23"/>
      <c r="BJ886" s="23"/>
      <c r="BK886" s="23" t="s">
        <v>11</v>
      </c>
      <c r="BL886" s="23" t="s">
        <v>11</v>
      </c>
      <c r="BM886" s="23"/>
      <c r="BN886" s="23"/>
      <c r="BO886" s="24">
        <v>2</v>
      </c>
      <c r="BP886" s="24">
        <v>260</v>
      </c>
      <c r="BQ886" s="24">
        <v>250</v>
      </c>
      <c r="BR886" s="24">
        <v>228</v>
      </c>
      <c r="BS886" s="24">
        <v>200</v>
      </c>
      <c r="BT886" s="23"/>
      <c r="BU886" s="23"/>
      <c r="BV886" s="24">
        <v>20.23</v>
      </c>
      <c r="BW886" s="24">
        <v>0.2</v>
      </c>
      <c r="BX886" s="23"/>
      <c r="BY886" s="24">
        <v>0.13</v>
      </c>
      <c r="BZ886" s="27">
        <v>0.2</v>
      </c>
      <c r="CA886" s="27">
        <v>0.13</v>
      </c>
      <c r="CB886" s="25"/>
      <c r="CC886" s="25"/>
      <c r="CD886" s="28">
        <v>19.96</v>
      </c>
      <c r="CE886" s="28">
        <v>0.21</v>
      </c>
      <c r="CF886" s="25"/>
      <c r="CG886" s="28">
        <v>0.14000000000000001</v>
      </c>
      <c r="CH886" s="28">
        <v>21.1</v>
      </c>
      <c r="CI886" s="28">
        <v>0.5</v>
      </c>
      <c r="CJ886" s="28">
        <v>0.5</v>
      </c>
      <c r="CK886" s="25"/>
      <c r="CL886" s="25"/>
      <c r="CM886" s="28">
        <v>0.48</v>
      </c>
      <c r="CN886" s="25"/>
      <c r="CO886" s="28">
        <v>0</v>
      </c>
      <c r="CP886" s="30" t="s">
        <v>5</v>
      </c>
      <c r="CQ886" s="8">
        <f t="shared" si="144"/>
        <v>10495.951417004047</v>
      </c>
      <c r="CR886" s="8">
        <f t="shared" si="145"/>
        <v>22</v>
      </c>
      <c r="CS886" s="8">
        <f t="shared" si="146"/>
        <v>2.5</v>
      </c>
      <c r="CT886" s="8">
        <f t="shared" si="147"/>
        <v>30</v>
      </c>
      <c r="CU886" s="8">
        <f t="shared" si="148"/>
        <v>200</v>
      </c>
      <c r="CV886" s="10">
        <f t="shared" si="149"/>
        <v>51376</v>
      </c>
      <c r="CW886" s="10">
        <f t="shared" si="152"/>
        <v>51.375999999999998</v>
      </c>
      <c r="CX886" s="8" t="str">
        <f t="shared" si="150"/>
        <v>No</v>
      </c>
      <c r="CY886" s="30" t="s">
        <v>11</v>
      </c>
      <c r="CZ886" s="30" t="s">
        <v>11</v>
      </c>
      <c r="DA886" s="31" t="s">
        <v>11</v>
      </c>
      <c r="DB886" s="31" t="s">
        <v>11</v>
      </c>
      <c r="DC886" s="8" t="str">
        <f t="shared" si="151"/>
        <v>No</v>
      </c>
      <c r="DD886" s="8" t="s">
        <v>11</v>
      </c>
      <c r="DE886" s="30" t="s">
        <v>11</v>
      </c>
      <c r="DF886" s="10">
        <f t="shared" si="153"/>
        <v>63.163979999999995</v>
      </c>
      <c r="DG886" s="9">
        <f>IF(S886&lt;Monitors!$H$4,(S886*Monitors!$I$4)+Monitors!$J$4,IF(S886&lt;Monitors!$H$5,(S886*Monitors!$I$5)+Monitors!$J$5,IF(S886&lt;Monitors!$H$6,(S886*Monitors!$I$6)+Monitors!$J$6,IF(S886&lt;Monitors!$H$7,(Monitors!$I$7*S886)+Monitors!$J$7,IF(S886&lt;Monitors!$H$8,(S886*Monitors!$I$8)+Monitors!$J$8,IF(S886&lt;Monitors!$H$9,(S886*Monitors!$I$9)+Monitors!$J$9,IF(S886&lt;Monitors!$H$10,(S886*Monitors!$I$10)+Monitors!$J$10,IF(S886&lt;Monitors!$H$11,(S886*Monitors!$I$11)+Monitors!$J$11,Monitors!$J$12))))))))</f>
        <v>37.879999999999995</v>
      </c>
      <c r="DH886" s="10">
        <f>$DF886-(Monitors!$B$4*'All Data'!$W886)</f>
        <v>50.450359999999996</v>
      </c>
      <c r="DI886" s="10">
        <f>IF($CX886="Yes",DH886-(Monitors!$E$4*(DG886+(Monitors!$B$4*'All Data'!$W886))),'All Data'!DH886)</f>
        <v>50.450359999999996</v>
      </c>
      <c r="DJ886" s="10">
        <f>IF(DD886="Yes",'All Data'!DI886-(DG886*Monitors!$C$4),'All Data'!DI886)</f>
        <v>50.450359999999996</v>
      </c>
      <c r="DK886" s="10">
        <f>IF($DE886="Yes",DJ886-(DG886*Monitors!$D$4),'All Data'!DJ886)</f>
        <v>50.450359999999996</v>
      </c>
      <c r="DL886" s="10">
        <f>IF($CZ886="Yes",DK886-Monitors!$C$7,'All Data'!DK886)</f>
        <v>50.450359999999996</v>
      </c>
      <c r="DM886" s="10">
        <f>IF($DA886="Yes",DL886-Monitors!$D$7,'All Data'!DL886)</f>
        <v>50.450359999999996</v>
      </c>
      <c r="DN886" s="10">
        <f>IF(DB886="Yes",DM886-((DG886+(W886*Monitors!$B$4))*Monitors!$F$4),'All Data'!DM886)</f>
        <v>50.450359999999996</v>
      </c>
      <c r="DO886" s="8" t="str">
        <f t="shared" si="154"/>
        <v>No</v>
      </c>
      <c r="DP886" s="10">
        <v>2.05504</v>
      </c>
      <c r="DQ886" s="10">
        <v>18.174959999999999</v>
      </c>
      <c r="DR886" s="10">
        <v>18.174959999999999</v>
      </c>
      <c r="DS886" s="9">
        <v>18.811673197408837</v>
      </c>
      <c r="DT886" s="9" t="s">
        <v>23</v>
      </c>
      <c r="DU886" s="14">
        <v>0</v>
      </c>
    </row>
    <row r="887" spans="1:125" ht="18" customHeight="1">
      <c r="A887" s="29">
        <v>886</v>
      </c>
      <c r="B887" s="29">
        <v>27</v>
      </c>
      <c r="C887" s="29">
        <v>933</v>
      </c>
      <c r="D887" s="21">
        <v>41782</v>
      </c>
      <c r="E887" s="21">
        <v>41778</v>
      </c>
      <c r="F887" s="21">
        <v>41780</v>
      </c>
      <c r="G887" s="20" t="s">
        <v>4</v>
      </c>
      <c r="H887" s="20"/>
      <c r="I887" s="22">
        <v>6</v>
      </c>
      <c r="J887" s="20" t="s">
        <v>5</v>
      </c>
      <c r="K887" s="20"/>
      <c r="L887" s="20" t="s">
        <v>6</v>
      </c>
      <c r="M887" s="23"/>
      <c r="N887" s="23" t="s">
        <v>7</v>
      </c>
      <c r="O887" s="23"/>
      <c r="P887" s="24">
        <v>10.6</v>
      </c>
      <c r="Q887" s="24">
        <v>18.8</v>
      </c>
      <c r="R887" s="24">
        <v>21.5</v>
      </c>
      <c r="S887" s="24">
        <v>198.08</v>
      </c>
      <c r="T887" s="24">
        <v>1.78</v>
      </c>
      <c r="U887" s="24">
        <v>1080</v>
      </c>
      <c r="V887" s="24">
        <v>1920</v>
      </c>
      <c r="W887" s="24">
        <v>2.0739999999999998</v>
      </c>
      <c r="X887" s="23" t="s">
        <v>47</v>
      </c>
      <c r="Y887" s="23" t="s">
        <v>47</v>
      </c>
      <c r="Z887" s="24">
        <v>10469</v>
      </c>
      <c r="AA887" s="24">
        <v>60</v>
      </c>
      <c r="AB887" s="24">
        <v>170</v>
      </c>
      <c r="AC887" s="24">
        <v>160</v>
      </c>
      <c r="AD887" s="23" t="s">
        <v>293</v>
      </c>
      <c r="AE887" s="23" t="s">
        <v>11</v>
      </c>
      <c r="AF887" s="23" t="s">
        <v>11</v>
      </c>
      <c r="AG887" s="23"/>
      <c r="AH887" s="23"/>
      <c r="AI887" s="23" t="s">
        <v>12</v>
      </c>
      <c r="AJ887" s="23" t="s">
        <v>11</v>
      </c>
      <c r="AK887" s="23" t="s">
        <v>11</v>
      </c>
      <c r="AL887" s="23" t="s">
        <v>25</v>
      </c>
      <c r="AM887" s="23"/>
      <c r="AN887" s="23" t="s">
        <v>14</v>
      </c>
      <c r="AO887" s="23"/>
      <c r="AP887" s="23" t="s">
        <v>14</v>
      </c>
      <c r="AQ887" s="23"/>
      <c r="AR887" s="23"/>
      <c r="AS887" s="23" t="s">
        <v>25</v>
      </c>
      <c r="AT887" s="23"/>
      <c r="AU887" s="23" t="s">
        <v>14</v>
      </c>
      <c r="AV887" s="25"/>
      <c r="AW887" s="25"/>
      <c r="AX887" s="26">
        <v>21.5</v>
      </c>
      <c r="AY887" s="26">
        <v>198.08</v>
      </c>
      <c r="AZ887" s="25" t="s">
        <v>14</v>
      </c>
      <c r="BA887" s="25" t="s">
        <v>14</v>
      </c>
      <c r="BB887" s="23"/>
      <c r="BC887" s="23" t="s">
        <v>15</v>
      </c>
      <c r="BD887" s="23"/>
      <c r="BE887" s="23" t="s">
        <v>11</v>
      </c>
      <c r="BF887" s="23" t="s">
        <v>913</v>
      </c>
      <c r="BG887" s="23" t="s">
        <v>23</v>
      </c>
      <c r="BH887" s="23" t="s">
        <v>17</v>
      </c>
      <c r="BI887" s="23"/>
      <c r="BJ887" s="23"/>
      <c r="BK887" s="23" t="s">
        <v>11</v>
      </c>
      <c r="BL887" s="23" t="s">
        <v>11</v>
      </c>
      <c r="BM887" s="23"/>
      <c r="BN887" s="23"/>
      <c r="BO887" s="24">
        <v>0.2</v>
      </c>
      <c r="BP887" s="24">
        <v>232.8</v>
      </c>
      <c r="BQ887" s="24">
        <v>250</v>
      </c>
      <c r="BR887" s="24">
        <v>118.1</v>
      </c>
      <c r="BS887" s="24">
        <v>201.8</v>
      </c>
      <c r="BT887" s="23"/>
      <c r="BU887" s="23"/>
      <c r="BV887" s="24">
        <v>20.239999999999998</v>
      </c>
      <c r="BW887" s="24">
        <v>0.3</v>
      </c>
      <c r="BX887" s="23"/>
      <c r="BY887" s="24">
        <v>0.2</v>
      </c>
      <c r="BZ887" s="27">
        <v>0.3</v>
      </c>
      <c r="CA887" s="27">
        <v>0.2</v>
      </c>
      <c r="CB887" s="25"/>
      <c r="CC887" s="25"/>
      <c r="CD887" s="28">
        <v>19.690000000000001</v>
      </c>
      <c r="CE887" s="28">
        <v>0.3</v>
      </c>
      <c r="CF887" s="25"/>
      <c r="CG887" s="28">
        <v>0.24</v>
      </c>
      <c r="CH887" s="28">
        <v>21.09</v>
      </c>
      <c r="CI887" s="28">
        <v>0.5</v>
      </c>
      <c r="CJ887" s="28">
        <v>0.5</v>
      </c>
      <c r="CK887" s="25"/>
      <c r="CL887" s="25"/>
      <c r="CM887" s="28">
        <v>0.57999999999999996</v>
      </c>
      <c r="CN887" s="25"/>
      <c r="CO887" s="28">
        <v>0</v>
      </c>
      <c r="CP887" s="30" t="s">
        <v>5</v>
      </c>
      <c r="CQ887" s="8">
        <f t="shared" si="144"/>
        <v>10470.516962843294</v>
      </c>
      <c r="CR887" s="8">
        <f t="shared" si="145"/>
        <v>22</v>
      </c>
      <c r="CS887" s="8">
        <f t="shared" si="146"/>
        <v>2.5</v>
      </c>
      <c r="CT887" s="8">
        <f t="shared" si="147"/>
        <v>30</v>
      </c>
      <c r="CU887" s="8">
        <f t="shared" si="148"/>
        <v>200</v>
      </c>
      <c r="CV887" s="10">
        <f t="shared" si="149"/>
        <v>46113.024000000005</v>
      </c>
      <c r="CW887" s="10">
        <f t="shared" si="152"/>
        <v>46.113024000000003</v>
      </c>
      <c r="CX887" s="8" t="str">
        <f t="shared" si="150"/>
        <v>No</v>
      </c>
      <c r="CY887" s="30" t="s">
        <v>11</v>
      </c>
      <c r="CZ887" s="30" t="s">
        <v>11</v>
      </c>
      <c r="DA887" s="31" t="s">
        <v>11</v>
      </c>
      <c r="DB887" s="31" t="s">
        <v>11</v>
      </c>
      <c r="DC887" s="8" t="str">
        <f t="shared" si="151"/>
        <v>No</v>
      </c>
      <c r="DD887" s="8" t="s">
        <v>11</v>
      </c>
      <c r="DE887" s="30" t="s">
        <v>11</v>
      </c>
      <c r="DF887" s="10">
        <f t="shared" si="153"/>
        <v>63.764039999999994</v>
      </c>
      <c r="DG887" s="9">
        <f>IF(S887&lt;Monitors!$H$4,(S887*Monitors!$I$4)+Monitors!$J$4,IF(S887&lt;Monitors!$H$5,(S887*Monitors!$I$5)+Monitors!$J$5,IF(S887&lt;Monitors!$H$6,(S887*Monitors!$I$6)+Monitors!$J$6,IF(S887&lt;Monitors!$H$7,(Monitors!$I$7*S887)+Monitors!$J$7,IF(S887&lt;Monitors!$H$8,(S887*Monitors!$I$8)+Monitors!$J$8,IF(S887&lt;Monitors!$H$9,(S887*Monitors!$I$9)+Monitors!$J$9,IF(S887&lt;Monitors!$H$10,(S887*Monitors!$I$10)+Monitors!$J$10,IF(S887&lt;Monitors!$H$11,(S887*Monitors!$I$11)+Monitors!$J$11,Monitors!$J$12))))))))</f>
        <v>37.903999999999996</v>
      </c>
      <c r="DH887" s="10">
        <f>$DF887-(Monitors!$B$4*'All Data'!$W887)</f>
        <v>51.050419999999995</v>
      </c>
      <c r="DI887" s="10">
        <f>IF($CX887="Yes",DH887-(Monitors!$E$4*(DG887+(Monitors!$B$4*'All Data'!$W887))),'All Data'!DH887)</f>
        <v>51.050419999999995</v>
      </c>
      <c r="DJ887" s="10">
        <f>IF(DD887="Yes",'All Data'!DI887-(DG887*Monitors!$C$4),'All Data'!DI887)</f>
        <v>51.050419999999995</v>
      </c>
      <c r="DK887" s="10">
        <f>IF($DE887="Yes",DJ887-(DG887*Monitors!$D$4),'All Data'!DJ887)</f>
        <v>51.050419999999995</v>
      </c>
      <c r="DL887" s="10">
        <f>IF($CZ887="Yes",DK887-Monitors!$C$7,'All Data'!DK887)</f>
        <v>51.050419999999995</v>
      </c>
      <c r="DM887" s="10">
        <f>IF($DA887="Yes",DL887-Monitors!$D$7,'All Data'!DL887)</f>
        <v>51.050419999999995</v>
      </c>
      <c r="DN887" s="10">
        <f>IF(DB887="Yes",DM887-((DG887+(W887*Monitors!$B$4))*Monitors!$F$4),'All Data'!DM887)</f>
        <v>51.050419999999995</v>
      </c>
      <c r="DO887" s="8" t="str">
        <f t="shared" si="154"/>
        <v>No</v>
      </c>
      <c r="DP887" s="10">
        <v>1.8445209600000003</v>
      </c>
      <c r="DQ887" s="10">
        <v>18.395479039999998</v>
      </c>
      <c r="DR887" s="10">
        <v>18.395479039999998</v>
      </c>
      <c r="DS887" s="9">
        <v>18.856837669479766</v>
      </c>
      <c r="DT887" s="9" t="s">
        <v>23</v>
      </c>
      <c r="DU887" s="14">
        <v>0</v>
      </c>
    </row>
    <row r="888" spans="1:125" ht="18" customHeight="1">
      <c r="A888" s="29">
        <v>887</v>
      </c>
      <c r="B888" s="29">
        <v>24</v>
      </c>
      <c r="C888" s="29">
        <v>178</v>
      </c>
      <c r="D888" s="21">
        <v>41922</v>
      </c>
      <c r="E888" s="21">
        <v>41958</v>
      </c>
      <c r="F888" s="21">
        <v>41968</v>
      </c>
      <c r="G888" s="20" t="s">
        <v>4</v>
      </c>
      <c r="H888" s="20" t="s">
        <v>26</v>
      </c>
      <c r="I888" s="22">
        <v>6</v>
      </c>
      <c r="J888" s="20" t="s">
        <v>5</v>
      </c>
      <c r="K888" s="20" t="s">
        <v>26</v>
      </c>
      <c r="L888" s="20" t="s">
        <v>6</v>
      </c>
      <c r="M888" s="23" t="s">
        <v>26</v>
      </c>
      <c r="N888" s="23" t="s">
        <v>7</v>
      </c>
      <c r="O888" s="23" t="s">
        <v>26</v>
      </c>
      <c r="P888" s="24">
        <v>11.3</v>
      </c>
      <c r="Q888" s="24">
        <v>20.100000000000001</v>
      </c>
      <c r="R888" s="24">
        <v>23</v>
      </c>
      <c r="S888" s="24">
        <v>226.56</v>
      </c>
      <c r="T888" s="24">
        <v>1.78</v>
      </c>
      <c r="U888" s="24">
        <v>1080</v>
      </c>
      <c r="V888" s="24">
        <v>1920</v>
      </c>
      <c r="W888" s="24">
        <v>2.0739999999999998</v>
      </c>
      <c r="X888" s="23" t="s">
        <v>47</v>
      </c>
      <c r="Y888" s="23" t="s">
        <v>47</v>
      </c>
      <c r="Z888" s="24">
        <v>9151</v>
      </c>
      <c r="AA888" s="24">
        <v>60</v>
      </c>
      <c r="AB888" s="24">
        <v>178</v>
      </c>
      <c r="AC888" s="24">
        <v>178</v>
      </c>
      <c r="AD888" s="23" t="s">
        <v>28</v>
      </c>
      <c r="AE888" s="23" t="s">
        <v>23</v>
      </c>
      <c r="AF888" s="23" t="s">
        <v>11</v>
      </c>
      <c r="AG888" s="23" t="s">
        <v>26</v>
      </c>
      <c r="AH888" s="23" t="s">
        <v>26</v>
      </c>
      <c r="AI888" s="23" t="s">
        <v>12</v>
      </c>
      <c r="AJ888" s="23" t="s">
        <v>23</v>
      </c>
      <c r="AK888" s="23" t="s">
        <v>23</v>
      </c>
      <c r="AL888" s="23" t="s">
        <v>114</v>
      </c>
      <c r="AM888" s="23" t="s">
        <v>1225</v>
      </c>
      <c r="AN888" s="23" t="s">
        <v>72</v>
      </c>
      <c r="AO888" s="23" t="s">
        <v>14</v>
      </c>
      <c r="AP888" s="23" t="s">
        <v>36</v>
      </c>
      <c r="AQ888" s="23" t="s">
        <v>14</v>
      </c>
      <c r="AR888" s="23"/>
      <c r="AS888" s="23" t="s">
        <v>114</v>
      </c>
      <c r="AT888" s="23" t="s">
        <v>1225</v>
      </c>
      <c r="AU888" s="23" t="s">
        <v>83</v>
      </c>
      <c r="AV888" s="25" t="s">
        <v>14</v>
      </c>
      <c r="AW888" s="25" t="s">
        <v>14</v>
      </c>
      <c r="AX888" s="26">
        <v>23</v>
      </c>
      <c r="AY888" s="26">
        <v>226.56</v>
      </c>
      <c r="AZ888" s="25" t="s">
        <v>72</v>
      </c>
      <c r="BA888" s="25" t="s">
        <v>83</v>
      </c>
      <c r="BB888" s="23" t="s">
        <v>14</v>
      </c>
      <c r="BC888" s="23" t="s">
        <v>15</v>
      </c>
      <c r="BD888" s="23" t="s">
        <v>14</v>
      </c>
      <c r="BE888" s="23" t="s">
        <v>11</v>
      </c>
      <c r="BF888" s="23" t="s">
        <v>578</v>
      </c>
      <c r="BG888" s="23" t="s">
        <v>11</v>
      </c>
      <c r="BH888" s="23" t="s">
        <v>17</v>
      </c>
      <c r="BI888" s="23" t="s">
        <v>14</v>
      </c>
      <c r="BJ888" s="23"/>
      <c r="BK888" s="23" t="s">
        <v>11</v>
      </c>
      <c r="BL888" s="23" t="s">
        <v>11</v>
      </c>
      <c r="BM888" s="23" t="s">
        <v>11</v>
      </c>
      <c r="BN888" s="23"/>
      <c r="BO888" s="24">
        <v>25.6</v>
      </c>
      <c r="BP888" s="24">
        <v>220</v>
      </c>
      <c r="BQ888" s="24">
        <v>220</v>
      </c>
      <c r="BR888" s="24">
        <v>200</v>
      </c>
      <c r="BS888" s="24">
        <v>200</v>
      </c>
      <c r="BT888" s="23"/>
      <c r="BU888" s="23"/>
      <c r="BV888" s="24">
        <v>20.25</v>
      </c>
      <c r="BW888" s="24">
        <v>0.26</v>
      </c>
      <c r="BX888" s="23"/>
      <c r="BY888" s="24">
        <v>0.22</v>
      </c>
      <c r="BZ888" s="27">
        <v>0.26</v>
      </c>
      <c r="CA888" s="27">
        <v>0.22</v>
      </c>
      <c r="CB888" s="25"/>
      <c r="CC888" s="25"/>
      <c r="CD888" s="28">
        <v>20.29</v>
      </c>
      <c r="CE888" s="28">
        <v>0.28000000000000003</v>
      </c>
      <c r="CF888" s="25"/>
      <c r="CG888" s="28">
        <v>0.24</v>
      </c>
      <c r="CH888" s="28">
        <v>22.04</v>
      </c>
      <c r="CI888" s="28">
        <v>1</v>
      </c>
      <c r="CJ888" s="28">
        <v>0.5</v>
      </c>
      <c r="CK888" s="28">
        <v>0</v>
      </c>
      <c r="CL888" s="28">
        <v>0</v>
      </c>
      <c r="CM888" s="28">
        <v>0.9</v>
      </c>
      <c r="CN888" s="25"/>
      <c r="CO888" s="28">
        <v>0</v>
      </c>
      <c r="CP888" s="30" t="s">
        <v>5</v>
      </c>
      <c r="CQ888" s="8">
        <f t="shared" si="144"/>
        <v>9154.3079096045185</v>
      </c>
      <c r="CR888" s="8">
        <f t="shared" si="145"/>
        <v>24</v>
      </c>
      <c r="CS888" s="8">
        <f t="shared" si="146"/>
        <v>2.5</v>
      </c>
      <c r="CT888" s="8">
        <f t="shared" si="147"/>
        <v>30</v>
      </c>
      <c r="CU888" s="8">
        <f t="shared" si="148"/>
        <v>200</v>
      </c>
      <c r="CV888" s="10">
        <f t="shared" si="149"/>
        <v>49843.199999999997</v>
      </c>
      <c r="CW888" s="10">
        <f t="shared" si="152"/>
        <v>49.843199999999996</v>
      </c>
      <c r="CX888" s="8" t="str">
        <f t="shared" si="150"/>
        <v>No</v>
      </c>
      <c r="CY888" s="30" t="s">
        <v>11</v>
      </c>
      <c r="CZ888" s="30" t="s">
        <v>11</v>
      </c>
      <c r="DA888" s="31" t="s">
        <v>11</v>
      </c>
      <c r="DB888" s="31" t="s">
        <v>11</v>
      </c>
      <c r="DC888" s="8" t="str">
        <f t="shared" si="151"/>
        <v>No</v>
      </c>
      <c r="DD888" s="8" t="s">
        <v>11</v>
      </c>
      <c r="DE888" s="30" t="s">
        <v>11</v>
      </c>
      <c r="DF888" s="10">
        <f t="shared" si="153"/>
        <v>63.566939999999995</v>
      </c>
      <c r="DG888" s="9">
        <f>IF(S888&lt;Monitors!$H$4,(S888*Monitors!$I$4)+Monitors!$J$4,IF(S888&lt;Monitors!$H$5,(S888*Monitors!$I$5)+Monitors!$J$5,IF(S888&lt;Monitors!$H$6,(S888*Monitors!$I$6)+Monitors!$J$6,IF(S888&lt;Monitors!$H$7,(Monitors!$I$7*S888)+Monitors!$J$7,IF(S888&lt;Monitors!$H$8,(S888*Monitors!$I$8)+Monitors!$J$8,IF(S888&lt;Monitors!$H$9,(S888*Monitors!$I$9)+Monitors!$J$9,IF(S888&lt;Monitors!$H$10,(S888*Monitors!$I$10)+Monitors!$J$10,IF(S888&lt;Monitors!$H$11,(S888*Monitors!$I$11)+Monitors!$J$11,Monitors!$J$12))))))))</f>
        <v>38.885333333333335</v>
      </c>
      <c r="DH888" s="10">
        <f>$DF888-(Monitors!$B$4*'All Data'!$W888)</f>
        <v>50.853319999999997</v>
      </c>
      <c r="DI888" s="10">
        <f>IF($CX888="Yes",DH888-(Monitors!$E$4*(DG888+(Monitors!$B$4*'All Data'!$W888))),'All Data'!DH888)</f>
        <v>50.853319999999997</v>
      </c>
      <c r="DJ888" s="10">
        <f>IF(DD888="Yes",'All Data'!DI888-(DG888*Monitors!$C$4),'All Data'!DI888)</f>
        <v>50.853319999999997</v>
      </c>
      <c r="DK888" s="10">
        <f>IF($DE888="Yes",DJ888-(DG888*Monitors!$D$4),'All Data'!DJ888)</f>
        <v>50.853319999999997</v>
      </c>
      <c r="DL888" s="10">
        <f>IF($CZ888="Yes",DK888-Monitors!$C$7,'All Data'!DK888)</f>
        <v>50.853319999999997</v>
      </c>
      <c r="DM888" s="10">
        <f>IF($DA888="Yes",DL888-Monitors!$D$7,'All Data'!DL888)</f>
        <v>50.853319999999997</v>
      </c>
      <c r="DN888" s="10">
        <f>IF(DB888="Yes",DM888-((DG888+(W888*Monitors!$B$4))*Monitors!$F$4),'All Data'!DM888)</f>
        <v>50.853319999999997</v>
      </c>
      <c r="DO888" s="8" t="str">
        <f t="shared" si="154"/>
        <v>No</v>
      </c>
      <c r="DP888" s="10">
        <v>1.9937279999999999</v>
      </c>
      <c r="DQ888" s="10">
        <v>18.256271999999999</v>
      </c>
      <c r="DR888" s="10">
        <v>18.256271999999999</v>
      </c>
      <c r="DS888" s="9">
        <v>21.529443974201087</v>
      </c>
      <c r="DT888" s="9" t="s">
        <v>23</v>
      </c>
      <c r="DU888" s="14">
        <v>0</v>
      </c>
    </row>
    <row r="889" spans="1:125" ht="18" customHeight="1">
      <c r="A889" s="29">
        <v>888</v>
      </c>
      <c r="B889" s="29">
        <v>52</v>
      </c>
      <c r="C889" s="29">
        <v>1324</v>
      </c>
      <c r="D889" s="21">
        <v>41091</v>
      </c>
      <c r="E889" s="21">
        <v>41408</v>
      </c>
      <c r="F889" s="21">
        <v>41424</v>
      </c>
      <c r="G889" s="20" t="s">
        <v>4</v>
      </c>
      <c r="H889" s="20"/>
      <c r="I889" s="22">
        <v>6</v>
      </c>
      <c r="J889" s="20" t="s">
        <v>5</v>
      </c>
      <c r="K889" s="20"/>
      <c r="L889" s="20" t="s">
        <v>49</v>
      </c>
      <c r="M889" s="23"/>
      <c r="N889" s="23" t="s">
        <v>7</v>
      </c>
      <c r="O889" s="23"/>
      <c r="P889" s="24">
        <v>10.5</v>
      </c>
      <c r="Q889" s="24">
        <v>18.8</v>
      </c>
      <c r="R889" s="24">
        <v>21.5</v>
      </c>
      <c r="S889" s="24">
        <v>198.21</v>
      </c>
      <c r="T889" s="24">
        <v>1.78</v>
      </c>
      <c r="U889" s="24">
        <v>1080</v>
      </c>
      <c r="V889" s="24">
        <v>1920</v>
      </c>
      <c r="W889" s="24">
        <v>2.0739999999999998</v>
      </c>
      <c r="X889" s="23" t="s">
        <v>47</v>
      </c>
      <c r="Y889" s="23" t="s">
        <v>47</v>
      </c>
      <c r="Z889" s="24">
        <v>10462</v>
      </c>
      <c r="AA889" s="24">
        <v>60</v>
      </c>
      <c r="AB889" s="24">
        <v>178</v>
      </c>
      <c r="AC889" s="24">
        <v>170</v>
      </c>
      <c r="AD889" s="23" t="s">
        <v>50</v>
      </c>
      <c r="AE889" s="23" t="s">
        <v>11</v>
      </c>
      <c r="AF889" s="23" t="s">
        <v>11</v>
      </c>
      <c r="AG889" s="23"/>
      <c r="AH889" s="23"/>
      <c r="AI889" s="23" t="s">
        <v>12</v>
      </c>
      <c r="AJ889" s="23" t="s">
        <v>11</v>
      </c>
      <c r="AK889" s="23" t="s">
        <v>23</v>
      </c>
      <c r="AL889" s="23" t="s">
        <v>78</v>
      </c>
      <c r="AM889" s="23"/>
      <c r="AN889" s="23" t="s">
        <v>14</v>
      </c>
      <c r="AO889" s="23"/>
      <c r="AP889" s="23" t="s">
        <v>14</v>
      </c>
      <c r="AQ889" s="23"/>
      <c r="AR889" s="23"/>
      <c r="AS889" s="23" t="s">
        <v>78</v>
      </c>
      <c r="AT889" s="23"/>
      <c r="AU889" s="23" t="s">
        <v>14</v>
      </c>
      <c r="AV889" s="25"/>
      <c r="AW889" s="25"/>
      <c r="AX889" s="26">
        <v>21.5</v>
      </c>
      <c r="AY889" s="26">
        <v>198.21</v>
      </c>
      <c r="AZ889" s="25" t="s">
        <v>14</v>
      </c>
      <c r="BA889" s="25" t="s">
        <v>14</v>
      </c>
      <c r="BB889" s="23"/>
      <c r="BC889" s="23" t="s">
        <v>15</v>
      </c>
      <c r="BD889" s="23"/>
      <c r="BE889" s="23" t="s">
        <v>11</v>
      </c>
      <c r="BF889" s="23" t="s">
        <v>52</v>
      </c>
      <c r="BG889" s="23" t="s">
        <v>11</v>
      </c>
      <c r="BH889" s="23" t="s">
        <v>17</v>
      </c>
      <c r="BI889" s="23"/>
      <c r="BJ889" s="23"/>
      <c r="BK889" s="23" t="s">
        <v>11</v>
      </c>
      <c r="BL889" s="23" t="s">
        <v>11</v>
      </c>
      <c r="BM889" s="23"/>
      <c r="BN889" s="23"/>
      <c r="BO889" s="24">
        <v>13.5</v>
      </c>
      <c r="BP889" s="24">
        <v>189.2</v>
      </c>
      <c r="BQ889" s="24">
        <v>189.2</v>
      </c>
      <c r="BR889" s="24">
        <v>178.7</v>
      </c>
      <c r="BS889" s="24">
        <v>189.2</v>
      </c>
      <c r="BT889" s="23"/>
      <c r="BU889" s="23"/>
      <c r="BV889" s="24">
        <v>20.25</v>
      </c>
      <c r="BW889" s="24">
        <v>0.35</v>
      </c>
      <c r="BX889" s="23"/>
      <c r="BY889" s="24">
        <v>0.34</v>
      </c>
      <c r="BZ889" s="27">
        <v>0.35</v>
      </c>
      <c r="CA889" s="27">
        <v>0.34</v>
      </c>
      <c r="CB889" s="25"/>
      <c r="CC889" s="25"/>
      <c r="CD889" s="28">
        <v>20.63</v>
      </c>
      <c r="CE889" s="28">
        <v>0.42</v>
      </c>
      <c r="CF889" s="25"/>
      <c r="CG889" s="28">
        <v>0.41</v>
      </c>
      <c r="CH889" s="28">
        <v>21.1</v>
      </c>
      <c r="CI889" s="28">
        <v>0.5</v>
      </c>
      <c r="CJ889" s="28">
        <v>0.5</v>
      </c>
      <c r="CK889" s="25"/>
      <c r="CL889" s="25"/>
      <c r="CM889" s="28">
        <v>0.55000000000000004</v>
      </c>
      <c r="CN889" s="25"/>
      <c r="CO889" s="28">
        <v>0</v>
      </c>
      <c r="CP889" s="30" t="s">
        <v>5</v>
      </c>
      <c r="CQ889" s="8">
        <f t="shared" si="144"/>
        <v>10463.649664497249</v>
      </c>
      <c r="CR889" s="8">
        <f t="shared" si="145"/>
        <v>22</v>
      </c>
      <c r="CS889" s="8">
        <f t="shared" si="146"/>
        <v>2.5</v>
      </c>
      <c r="CT889" s="8">
        <f t="shared" si="147"/>
        <v>30</v>
      </c>
      <c r="CU889" s="8">
        <f t="shared" si="148"/>
        <v>100</v>
      </c>
      <c r="CV889" s="10">
        <f t="shared" si="149"/>
        <v>37501.332000000002</v>
      </c>
      <c r="CW889" s="10">
        <f t="shared" si="152"/>
        <v>37.501332000000005</v>
      </c>
      <c r="CX889" s="8" t="str">
        <f t="shared" si="150"/>
        <v>No</v>
      </c>
      <c r="CY889" s="30" t="s">
        <v>11</v>
      </c>
      <c r="CZ889" s="30" t="s">
        <v>11</v>
      </c>
      <c r="DA889" s="31" t="s">
        <v>11</v>
      </c>
      <c r="DB889" s="31" t="s">
        <v>11</v>
      </c>
      <c r="DC889" s="8" t="str">
        <f t="shared" si="151"/>
        <v>No</v>
      </c>
      <c r="DD889" s="8" t="s">
        <v>11</v>
      </c>
      <c r="DE889" s="30" t="s">
        <v>11</v>
      </c>
      <c r="DF889" s="10">
        <f t="shared" si="153"/>
        <v>64.079399999999993</v>
      </c>
      <c r="DG889" s="9">
        <f>IF(S889&lt;Monitors!$H$4,(S889*Monitors!$I$4)+Monitors!$J$4,IF(S889&lt;Monitors!$H$5,(S889*Monitors!$I$5)+Monitors!$J$5,IF(S889&lt;Monitors!$H$6,(S889*Monitors!$I$6)+Monitors!$J$6,IF(S889&lt;Monitors!$H$7,(Monitors!$I$7*S889)+Monitors!$J$7,IF(S889&lt;Monitors!$H$8,(S889*Monitors!$I$8)+Monitors!$J$8,IF(S889&lt;Monitors!$H$9,(S889*Monitors!$I$9)+Monitors!$J$9,IF(S889&lt;Monitors!$H$10,(S889*Monitors!$I$10)+Monitors!$J$10,IF(S889&lt;Monitors!$H$11,(S889*Monitors!$I$11)+Monitors!$J$11,Monitors!$J$12))))))))</f>
        <v>37.910499999999999</v>
      </c>
      <c r="DH889" s="10">
        <f>$DF889-(Monitors!$B$4*'All Data'!$W889)</f>
        <v>51.365779999999994</v>
      </c>
      <c r="DI889" s="10">
        <f>IF($CX889="Yes",DH889-(Monitors!$E$4*(DG889+(Monitors!$B$4*'All Data'!$W889))),'All Data'!DH889)</f>
        <v>51.365779999999994</v>
      </c>
      <c r="DJ889" s="10">
        <f>IF(DD889="Yes",'All Data'!DI889-(DG889*Monitors!$C$4),'All Data'!DI889)</f>
        <v>51.365779999999994</v>
      </c>
      <c r="DK889" s="10">
        <f>IF($DE889="Yes",DJ889-(DG889*Monitors!$D$4),'All Data'!DJ889)</f>
        <v>51.365779999999994</v>
      </c>
      <c r="DL889" s="10">
        <f>IF($CZ889="Yes",DK889-Monitors!$C$7,'All Data'!DK889)</f>
        <v>51.365779999999994</v>
      </c>
      <c r="DM889" s="10">
        <f>IF($DA889="Yes",DL889-Monitors!$D$7,'All Data'!DL889)</f>
        <v>51.365779999999994</v>
      </c>
      <c r="DN889" s="10">
        <f>IF(DB889="Yes",DM889-((DG889+(W889*Monitors!$B$4))*Monitors!$F$4),'All Data'!DM889)</f>
        <v>51.365779999999994</v>
      </c>
      <c r="DO889" s="8" t="str">
        <f t="shared" si="154"/>
        <v>No</v>
      </c>
      <c r="DP889" s="10">
        <v>1.5000532800000002</v>
      </c>
      <c r="DQ889" s="10">
        <v>18.749946720000001</v>
      </c>
      <c r="DR889" s="10">
        <v>18.749946720000001</v>
      </c>
      <c r="DS889" s="9">
        <v>18.869069069643011</v>
      </c>
      <c r="DT889" s="9" t="s">
        <v>23</v>
      </c>
      <c r="DU889" s="14">
        <v>0</v>
      </c>
    </row>
    <row r="890" spans="1:125" ht="18" customHeight="1">
      <c r="A890" s="29">
        <v>889</v>
      </c>
      <c r="B890" s="29">
        <v>47</v>
      </c>
      <c r="C890" s="29">
        <v>153</v>
      </c>
      <c r="D890" s="21">
        <v>41273</v>
      </c>
      <c r="E890" s="21">
        <v>41935</v>
      </c>
      <c r="F890" s="21">
        <v>41389</v>
      </c>
      <c r="G890" s="20" t="s">
        <v>4</v>
      </c>
      <c r="H890" s="20" t="s">
        <v>26</v>
      </c>
      <c r="I890" s="22">
        <v>6</v>
      </c>
      <c r="J890" s="20" t="s">
        <v>5</v>
      </c>
      <c r="K890" s="20" t="s">
        <v>26</v>
      </c>
      <c r="L890" s="20" t="s">
        <v>27</v>
      </c>
      <c r="M890" s="23" t="s">
        <v>27</v>
      </c>
      <c r="N890" s="23" t="s">
        <v>7</v>
      </c>
      <c r="O890" s="23" t="s">
        <v>26</v>
      </c>
      <c r="P890" s="24">
        <v>11.3</v>
      </c>
      <c r="Q890" s="24">
        <v>20</v>
      </c>
      <c r="R890" s="24">
        <v>23</v>
      </c>
      <c r="S890" s="24">
        <v>226.05</v>
      </c>
      <c r="T890" s="24">
        <v>1.78</v>
      </c>
      <c r="U890" s="24">
        <v>1080</v>
      </c>
      <c r="V890" s="24">
        <v>1920</v>
      </c>
      <c r="W890" s="24">
        <v>2.0739999999999998</v>
      </c>
      <c r="X890" s="23" t="s">
        <v>47</v>
      </c>
      <c r="Y890" s="23" t="s">
        <v>47</v>
      </c>
      <c r="Z890" s="24">
        <v>9173</v>
      </c>
      <c r="AA890" s="24">
        <v>60</v>
      </c>
      <c r="AB890" s="24">
        <v>170</v>
      </c>
      <c r="AC890" s="24">
        <v>160</v>
      </c>
      <c r="AD890" s="23" t="s">
        <v>28</v>
      </c>
      <c r="AE890" s="23" t="s">
        <v>23</v>
      </c>
      <c r="AF890" s="23" t="s">
        <v>11</v>
      </c>
      <c r="AG890" s="23" t="s">
        <v>26</v>
      </c>
      <c r="AH890" s="23" t="s">
        <v>26</v>
      </c>
      <c r="AI890" s="23" t="s">
        <v>12</v>
      </c>
      <c r="AJ890" s="23" t="s">
        <v>11</v>
      </c>
      <c r="AK890" s="23" t="s">
        <v>23</v>
      </c>
      <c r="AL890" s="23" t="s">
        <v>129</v>
      </c>
      <c r="AM890" s="23" t="s">
        <v>26</v>
      </c>
      <c r="AN890" s="23" t="s">
        <v>14</v>
      </c>
      <c r="AO890" s="23" t="s">
        <v>26</v>
      </c>
      <c r="AP890" s="23" t="s">
        <v>36</v>
      </c>
      <c r="AQ890" s="23" t="s">
        <v>26</v>
      </c>
      <c r="AR890" s="23"/>
      <c r="AS890" s="23" t="s">
        <v>129</v>
      </c>
      <c r="AT890" s="23" t="s">
        <v>26</v>
      </c>
      <c r="AU890" s="23" t="s">
        <v>14</v>
      </c>
      <c r="AV890" s="25" t="s">
        <v>26</v>
      </c>
      <c r="AW890" s="25" t="s">
        <v>26</v>
      </c>
      <c r="AX890" s="26">
        <v>23</v>
      </c>
      <c r="AY890" s="26">
        <v>226.05</v>
      </c>
      <c r="AZ890" s="25" t="s">
        <v>14</v>
      </c>
      <c r="BA890" s="25" t="s">
        <v>14</v>
      </c>
      <c r="BB890" s="23" t="s">
        <v>26</v>
      </c>
      <c r="BC890" s="23" t="s">
        <v>15</v>
      </c>
      <c r="BD890" s="23" t="s">
        <v>26</v>
      </c>
      <c r="BE890" s="23" t="s">
        <v>11</v>
      </c>
      <c r="BF890" s="23" t="s">
        <v>232</v>
      </c>
      <c r="BG890" s="23" t="s">
        <v>11</v>
      </c>
      <c r="BH890" s="23" t="s">
        <v>17</v>
      </c>
      <c r="BI890" s="23" t="s">
        <v>26</v>
      </c>
      <c r="BJ890" s="23"/>
      <c r="BK890" s="23" t="s">
        <v>11</v>
      </c>
      <c r="BL890" s="23" t="s">
        <v>11</v>
      </c>
      <c r="BM890" s="23" t="s">
        <v>11</v>
      </c>
      <c r="BN890" s="23"/>
      <c r="BO890" s="24">
        <v>3.7</v>
      </c>
      <c r="BP890" s="24">
        <v>231</v>
      </c>
      <c r="BQ890" s="24">
        <v>250</v>
      </c>
      <c r="BR890" s="24">
        <v>220</v>
      </c>
      <c r="BS890" s="24">
        <v>200</v>
      </c>
      <c r="BT890" s="23"/>
      <c r="BU890" s="23"/>
      <c r="BV890" s="24">
        <v>20.260000000000002</v>
      </c>
      <c r="BW890" s="24">
        <v>0.28999999999999998</v>
      </c>
      <c r="BX890" s="23"/>
      <c r="BY890" s="24">
        <v>0.19</v>
      </c>
      <c r="BZ890" s="27">
        <v>0.28999999999999998</v>
      </c>
      <c r="CA890" s="27">
        <v>0.19</v>
      </c>
      <c r="CB890" s="25"/>
      <c r="CC890" s="25"/>
      <c r="CD890" s="28">
        <v>20.190000000000001</v>
      </c>
      <c r="CE890" s="28">
        <v>0.31</v>
      </c>
      <c r="CF890" s="25"/>
      <c r="CG890" s="28">
        <v>0.22</v>
      </c>
      <c r="CH890" s="28">
        <v>22</v>
      </c>
      <c r="CI890" s="28">
        <v>0.5</v>
      </c>
      <c r="CJ890" s="28">
        <v>0.5</v>
      </c>
      <c r="CK890" s="28">
        <v>0</v>
      </c>
      <c r="CL890" s="28">
        <v>0</v>
      </c>
      <c r="CM890" s="28">
        <v>0.56000000000000005</v>
      </c>
      <c r="CN890" s="25"/>
      <c r="CO890" s="28">
        <v>0</v>
      </c>
      <c r="CP890" s="30" t="s">
        <v>5</v>
      </c>
      <c r="CQ890" s="8">
        <f t="shared" si="144"/>
        <v>9174.9612917496106</v>
      </c>
      <c r="CR890" s="8">
        <f t="shared" si="145"/>
        <v>24</v>
      </c>
      <c r="CS890" s="8">
        <f t="shared" si="146"/>
        <v>2.5</v>
      </c>
      <c r="CT890" s="8">
        <f t="shared" si="147"/>
        <v>30</v>
      </c>
      <c r="CU890" s="8">
        <f t="shared" si="148"/>
        <v>200</v>
      </c>
      <c r="CV890" s="10">
        <f t="shared" si="149"/>
        <v>52217.55</v>
      </c>
      <c r="CW890" s="10">
        <f t="shared" si="152"/>
        <v>52.217550000000003</v>
      </c>
      <c r="CX890" s="8" t="str">
        <f t="shared" si="150"/>
        <v>No</v>
      </c>
      <c r="CY890" s="30" t="s">
        <v>11</v>
      </c>
      <c r="CZ890" s="30" t="s">
        <v>11</v>
      </c>
      <c r="DA890" s="31" t="s">
        <v>11</v>
      </c>
      <c r="DB890" s="31" t="s">
        <v>11</v>
      </c>
      <c r="DC890" s="8" t="str">
        <f t="shared" si="151"/>
        <v>No</v>
      </c>
      <c r="DD890" s="8" t="s">
        <v>11</v>
      </c>
      <c r="DE890" s="30" t="s">
        <v>11</v>
      </c>
      <c r="DF890" s="10">
        <f t="shared" si="153"/>
        <v>63.768420000000006</v>
      </c>
      <c r="DG890" s="9">
        <f>IF(S890&lt;Monitors!$H$4,(S890*Monitors!$I$4)+Monitors!$J$4,IF(S890&lt;Monitors!$H$5,(S890*Monitors!$I$5)+Monitors!$J$5,IF(S890&lt;Monitors!$H$6,(S890*Monitors!$I$6)+Monitors!$J$6,IF(S890&lt;Monitors!$H$7,(Monitors!$I$7*S890)+Monitors!$J$7,IF(S890&lt;Monitors!$H$8,(S890*Monitors!$I$8)+Monitors!$J$8,IF(S890&lt;Monitors!$H$9,(S890*Monitors!$I$9)+Monitors!$J$9,IF(S890&lt;Monitors!$H$10,(S890*Monitors!$I$10)+Monitors!$J$10,IF(S890&lt;Monitors!$H$11,(S890*Monitors!$I$11)+Monitors!$J$11,Monitors!$J$12))))))))</f>
        <v>38.868333333333332</v>
      </c>
      <c r="DH890" s="10">
        <f>$DF890-(Monitors!$B$4*'All Data'!$W890)</f>
        <v>51.054800000000007</v>
      </c>
      <c r="DI890" s="10">
        <f>IF($CX890="Yes",DH890-(Monitors!$E$4*(DG890+(Monitors!$B$4*'All Data'!$W890))),'All Data'!DH890)</f>
        <v>51.054800000000007</v>
      </c>
      <c r="DJ890" s="10">
        <f>IF(DD890="Yes",'All Data'!DI890-(DG890*Monitors!$C$4),'All Data'!DI890)</f>
        <v>51.054800000000007</v>
      </c>
      <c r="DK890" s="10">
        <f>IF($DE890="Yes",DJ890-(DG890*Monitors!$D$4),'All Data'!DJ890)</f>
        <v>51.054800000000007</v>
      </c>
      <c r="DL890" s="10">
        <f>IF($CZ890="Yes",DK890-Monitors!$C$7,'All Data'!DK890)</f>
        <v>51.054800000000007</v>
      </c>
      <c r="DM890" s="10">
        <f>IF($DA890="Yes",DL890-Monitors!$D$7,'All Data'!DL890)</f>
        <v>51.054800000000007</v>
      </c>
      <c r="DN890" s="10">
        <f>IF(DB890="Yes",DM890-((DG890+(W890*Monitors!$B$4))*Monitors!$F$4),'All Data'!DM890)</f>
        <v>51.054800000000007</v>
      </c>
      <c r="DO890" s="8" t="str">
        <f t="shared" si="154"/>
        <v>No</v>
      </c>
      <c r="DP890" s="10">
        <v>2.0887020000000005</v>
      </c>
      <c r="DQ890" s="10">
        <v>18.171298</v>
      </c>
      <c r="DR890" s="10">
        <v>18.171298</v>
      </c>
      <c r="DS890" s="9">
        <v>21.481716282377281</v>
      </c>
      <c r="DT890" s="9" t="s">
        <v>23</v>
      </c>
      <c r="DU890" s="14">
        <v>0</v>
      </c>
    </row>
    <row r="891" spans="1:125" ht="18" customHeight="1">
      <c r="A891" s="29">
        <v>890</v>
      </c>
      <c r="B891" s="29">
        <v>21</v>
      </c>
      <c r="C891" s="29">
        <v>333</v>
      </c>
      <c r="D891" s="21">
        <v>41869</v>
      </c>
      <c r="E891" s="21">
        <v>41876</v>
      </c>
      <c r="F891" s="21">
        <v>41883</v>
      </c>
      <c r="G891" s="20" t="s">
        <v>182</v>
      </c>
      <c r="H891" s="20" t="s">
        <v>1173</v>
      </c>
      <c r="I891" s="22">
        <v>6</v>
      </c>
      <c r="J891" s="20" t="s">
        <v>5</v>
      </c>
      <c r="K891" s="20" t="s">
        <v>26</v>
      </c>
      <c r="L891" s="20" t="s">
        <v>6</v>
      </c>
      <c r="M891" s="23" t="s">
        <v>26</v>
      </c>
      <c r="N891" s="23" t="s">
        <v>7</v>
      </c>
      <c r="O891" s="23" t="s">
        <v>26</v>
      </c>
      <c r="P891" s="24">
        <v>13.2</v>
      </c>
      <c r="Q891" s="24">
        <v>23.6</v>
      </c>
      <c r="R891" s="24">
        <v>27</v>
      </c>
      <c r="S891" s="24">
        <v>311.7</v>
      </c>
      <c r="T891" s="24">
        <v>1.78</v>
      </c>
      <c r="U891" s="24">
        <v>1080</v>
      </c>
      <c r="V891" s="24">
        <v>1920</v>
      </c>
      <c r="W891" s="24">
        <v>2.0739999999999998</v>
      </c>
      <c r="X891" s="23" t="s">
        <v>47</v>
      </c>
      <c r="Y891" s="23" t="s">
        <v>47</v>
      </c>
      <c r="Z891" s="24">
        <v>6654</v>
      </c>
      <c r="AA891" s="24">
        <v>60</v>
      </c>
      <c r="AB891" s="24">
        <v>160</v>
      </c>
      <c r="AC891" s="24">
        <v>160</v>
      </c>
      <c r="AD891" s="23" t="s">
        <v>300</v>
      </c>
      <c r="AE891" s="23" t="s">
        <v>23</v>
      </c>
      <c r="AF891" s="23" t="s">
        <v>11</v>
      </c>
      <c r="AG891" s="23" t="s">
        <v>26</v>
      </c>
      <c r="AH891" s="23" t="s">
        <v>26</v>
      </c>
      <c r="AI891" s="23" t="s">
        <v>12</v>
      </c>
      <c r="AJ891" s="23" t="s">
        <v>23</v>
      </c>
      <c r="AK891" s="23" t="s">
        <v>23</v>
      </c>
      <c r="AL891" s="23" t="s">
        <v>129</v>
      </c>
      <c r="AM891" s="23" t="s">
        <v>26</v>
      </c>
      <c r="AN891" s="23" t="s">
        <v>14</v>
      </c>
      <c r="AO891" s="23" t="s">
        <v>26</v>
      </c>
      <c r="AP891" s="23" t="s">
        <v>14</v>
      </c>
      <c r="AQ891" s="23" t="s">
        <v>26</v>
      </c>
      <c r="AR891" s="23"/>
      <c r="AS891" s="23" t="s">
        <v>129</v>
      </c>
      <c r="AT891" s="23" t="s">
        <v>26</v>
      </c>
      <c r="AU891" s="23" t="s">
        <v>14</v>
      </c>
      <c r="AV891" s="25" t="s">
        <v>26</v>
      </c>
      <c r="AW891" s="25" t="s">
        <v>26</v>
      </c>
      <c r="AX891" s="26">
        <v>27</v>
      </c>
      <c r="AY891" s="26">
        <v>311.7</v>
      </c>
      <c r="AZ891" s="25" t="s">
        <v>14</v>
      </c>
      <c r="BA891" s="25" t="s">
        <v>14</v>
      </c>
      <c r="BB891" s="23" t="s">
        <v>26</v>
      </c>
      <c r="BC891" s="23" t="s">
        <v>15</v>
      </c>
      <c r="BD891" s="23" t="s">
        <v>26</v>
      </c>
      <c r="BE891" s="23" t="s">
        <v>11</v>
      </c>
      <c r="BF891" s="23" t="s">
        <v>185</v>
      </c>
      <c r="BG891" s="23" t="s">
        <v>11</v>
      </c>
      <c r="BH891" s="23" t="s">
        <v>17</v>
      </c>
      <c r="BI891" s="23" t="s">
        <v>26</v>
      </c>
      <c r="BJ891" s="23"/>
      <c r="BK891" s="23" t="s">
        <v>11</v>
      </c>
      <c r="BL891" s="23" t="s">
        <v>11</v>
      </c>
      <c r="BM891" s="23" t="s">
        <v>11</v>
      </c>
      <c r="BN891" s="23"/>
      <c r="BO891" s="24">
        <v>0</v>
      </c>
      <c r="BP891" s="24">
        <v>280</v>
      </c>
      <c r="BQ891" s="24">
        <v>247.2</v>
      </c>
      <c r="BR891" s="24">
        <v>270</v>
      </c>
      <c r="BS891" s="24">
        <v>200</v>
      </c>
      <c r="BT891" s="23"/>
      <c r="BU891" s="23"/>
      <c r="BV891" s="24">
        <v>20.27</v>
      </c>
      <c r="BW891" s="24">
        <v>0.2</v>
      </c>
      <c r="BX891" s="23"/>
      <c r="BY891" s="24">
        <v>0.17</v>
      </c>
      <c r="BZ891" s="27">
        <v>0.2</v>
      </c>
      <c r="CA891" s="27">
        <v>0.17</v>
      </c>
      <c r="CB891" s="25"/>
      <c r="CC891" s="25"/>
      <c r="CD891" s="28">
        <v>20.28</v>
      </c>
      <c r="CE891" s="28">
        <v>0.21</v>
      </c>
      <c r="CF891" s="25"/>
      <c r="CG891" s="28">
        <v>0.18</v>
      </c>
      <c r="CH891" s="28">
        <v>29.11</v>
      </c>
      <c r="CI891" s="28">
        <v>0.5</v>
      </c>
      <c r="CJ891" s="28">
        <v>0.5</v>
      </c>
      <c r="CK891" s="28">
        <v>0</v>
      </c>
      <c r="CL891" s="28">
        <v>0</v>
      </c>
      <c r="CM891" s="28">
        <v>0.5</v>
      </c>
      <c r="CN891" s="25"/>
      <c r="CO891" s="28">
        <v>0</v>
      </c>
      <c r="CP891" s="30" t="s">
        <v>5</v>
      </c>
      <c r="CQ891" s="8">
        <f t="shared" si="144"/>
        <v>6653.833814565287</v>
      </c>
      <c r="CR891" s="8">
        <f t="shared" si="145"/>
        <v>28</v>
      </c>
      <c r="CS891" s="8">
        <f t="shared" si="146"/>
        <v>2.5</v>
      </c>
      <c r="CT891" s="8">
        <f t="shared" si="147"/>
        <v>30</v>
      </c>
      <c r="CU891" s="8">
        <f t="shared" si="148"/>
        <v>200</v>
      </c>
      <c r="CV891" s="10">
        <f t="shared" si="149"/>
        <v>87276</v>
      </c>
      <c r="CW891" s="10">
        <f t="shared" si="152"/>
        <v>87.275999999999996</v>
      </c>
      <c r="CX891" s="8" t="str">
        <f t="shared" si="150"/>
        <v>No</v>
      </c>
      <c r="CY891" s="30" t="s">
        <v>11</v>
      </c>
      <c r="CZ891" s="30" t="s">
        <v>11</v>
      </c>
      <c r="DA891" s="31" t="s">
        <v>11</v>
      </c>
      <c r="DB891" s="31" t="s">
        <v>11</v>
      </c>
      <c r="DC891" s="8" t="str">
        <f t="shared" si="151"/>
        <v>No</v>
      </c>
      <c r="DD891" s="8" t="s">
        <v>11</v>
      </c>
      <c r="DE891" s="30" t="s">
        <v>11</v>
      </c>
      <c r="DF891" s="10">
        <f t="shared" si="153"/>
        <v>63.286619999999985</v>
      </c>
      <c r="DG891" s="9">
        <f>IF(S891&lt;Monitors!$H$4,(S891*Monitors!$I$4)+Monitors!$J$4,IF(S891&lt;Monitors!$H$5,(S891*Monitors!$I$5)+Monitors!$J$5,IF(S891&lt;Monitors!$H$6,(S891*Monitors!$I$6)+Monitors!$J$6,IF(S891&lt;Monitors!$H$7,(Monitors!$I$7*S891)+Monitors!$J$7,IF(S891&lt;Monitors!$H$8,(S891*Monitors!$I$8)+Monitors!$J$8,IF(S891&lt;Monitors!$H$9,(S891*Monitors!$I$9)+Monitors!$J$9,IF(S891&lt;Monitors!$H$10,(S891*Monitors!$I$10)+Monitors!$J$10,IF(S891&lt;Monitors!$H$11,(S891*Monitors!$I$11)+Monitors!$J$11,Monitors!$J$12))))))))</f>
        <v>51.34</v>
      </c>
      <c r="DH891" s="10">
        <f>$DF891-(Monitors!$B$4*'All Data'!$W891)</f>
        <v>50.572999999999986</v>
      </c>
      <c r="DI891" s="10">
        <f>IF($CX891="Yes",DH891-(Monitors!$E$4*(DG891+(Monitors!$B$4*'All Data'!$W891))),'All Data'!DH891)</f>
        <v>50.572999999999986</v>
      </c>
      <c r="DJ891" s="10">
        <f>IF(DD891="Yes",'All Data'!DI891-(DG891*Monitors!$C$4),'All Data'!DI891)</f>
        <v>50.572999999999986</v>
      </c>
      <c r="DK891" s="10">
        <f>IF($DE891="Yes",DJ891-(DG891*Monitors!$D$4),'All Data'!DJ891)</f>
        <v>50.572999999999986</v>
      </c>
      <c r="DL891" s="10">
        <f>IF($CZ891="Yes",DK891-Monitors!$C$7,'All Data'!DK891)</f>
        <v>50.572999999999986</v>
      </c>
      <c r="DM891" s="10">
        <f>IF($DA891="Yes",DL891-Monitors!$D$7,'All Data'!DL891)</f>
        <v>50.572999999999986</v>
      </c>
      <c r="DN891" s="10">
        <f>IF(DB891="Yes",DM891-((DG891+(W891*Monitors!$B$4))*Monitors!$F$4),'All Data'!DM891)</f>
        <v>50.572999999999986</v>
      </c>
      <c r="DO891" s="8" t="str">
        <f t="shared" si="154"/>
        <v>Yes</v>
      </c>
      <c r="DP891" s="10">
        <v>3.4910400000000004</v>
      </c>
      <c r="DQ891" s="10">
        <v>16.778959999999998</v>
      </c>
      <c r="DR891" s="10">
        <v>16.778959999999998</v>
      </c>
      <c r="DS891" s="9">
        <v>29.41446083624961</v>
      </c>
      <c r="DT891" s="9" t="s">
        <v>23</v>
      </c>
      <c r="DU891" s="14">
        <v>0</v>
      </c>
    </row>
    <row r="892" spans="1:125" ht="18" customHeight="1">
      <c r="A892" s="29">
        <v>891</v>
      </c>
      <c r="B892" s="29">
        <v>21</v>
      </c>
      <c r="C892" s="29">
        <v>334</v>
      </c>
      <c r="D892" s="21">
        <v>41869</v>
      </c>
      <c r="E892" s="21">
        <v>42051</v>
      </c>
      <c r="F892" s="21">
        <v>42065</v>
      </c>
      <c r="G892" s="20" t="s">
        <v>233</v>
      </c>
      <c r="H892" s="20" t="s">
        <v>26</v>
      </c>
      <c r="I892" s="22">
        <v>6</v>
      </c>
      <c r="J892" s="20" t="s">
        <v>5</v>
      </c>
      <c r="K892" s="20" t="s">
        <v>26</v>
      </c>
      <c r="L892" s="20" t="s">
        <v>6</v>
      </c>
      <c r="M892" s="23" t="s">
        <v>26</v>
      </c>
      <c r="N892" s="23" t="s">
        <v>7</v>
      </c>
      <c r="O892" s="23" t="s">
        <v>26</v>
      </c>
      <c r="P892" s="24">
        <v>13.2</v>
      </c>
      <c r="Q892" s="24">
        <v>23.6</v>
      </c>
      <c r="R892" s="24">
        <v>27</v>
      </c>
      <c r="S892" s="24">
        <v>311.7</v>
      </c>
      <c r="T892" s="24">
        <v>1.78</v>
      </c>
      <c r="U892" s="24">
        <v>1080</v>
      </c>
      <c r="V892" s="24">
        <v>1920</v>
      </c>
      <c r="W892" s="24">
        <v>2.0739999999999998</v>
      </c>
      <c r="X892" s="23" t="s">
        <v>47</v>
      </c>
      <c r="Y892" s="23" t="s">
        <v>47</v>
      </c>
      <c r="Z892" s="24">
        <v>6654</v>
      </c>
      <c r="AA892" s="24">
        <v>60</v>
      </c>
      <c r="AB892" s="24">
        <v>160</v>
      </c>
      <c r="AC892" s="24">
        <v>160</v>
      </c>
      <c r="AD892" s="23" t="s">
        <v>300</v>
      </c>
      <c r="AE892" s="23" t="s">
        <v>23</v>
      </c>
      <c r="AF892" s="23" t="s">
        <v>11</v>
      </c>
      <c r="AG892" s="23" t="s">
        <v>26</v>
      </c>
      <c r="AH892" s="23" t="s">
        <v>26</v>
      </c>
      <c r="AI892" s="23" t="s">
        <v>12</v>
      </c>
      <c r="AJ892" s="23" t="s">
        <v>23</v>
      </c>
      <c r="AK892" s="23" t="s">
        <v>23</v>
      </c>
      <c r="AL892" s="23" t="s">
        <v>114</v>
      </c>
      <c r="AM892" s="23" t="s">
        <v>26</v>
      </c>
      <c r="AN892" s="23" t="s">
        <v>14</v>
      </c>
      <c r="AO892" s="23" t="s">
        <v>26</v>
      </c>
      <c r="AP892" s="23" t="s">
        <v>14</v>
      </c>
      <c r="AQ892" s="23" t="s">
        <v>26</v>
      </c>
      <c r="AR892" s="23"/>
      <c r="AS892" s="23" t="s">
        <v>114</v>
      </c>
      <c r="AT892" s="23" t="s">
        <v>26</v>
      </c>
      <c r="AU892" s="23" t="s">
        <v>14</v>
      </c>
      <c r="AV892" s="25" t="s">
        <v>26</v>
      </c>
      <c r="AW892" s="25" t="s">
        <v>26</v>
      </c>
      <c r="AX892" s="26">
        <v>27</v>
      </c>
      <c r="AY892" s="26">
        <v>311.7</v>
      </c>
      <c r="AZ892" s="25" t="s">
        <v>14</v>
      </c>
      <c r="BA892" s="25" t="s">
        <v>14</v>
      </c>
      <c r="BB892" s="23" t="s">
        <v>26</v>
      </c>
      <c r="BC892" s="23" t="s">
        <v>15</v>
      </c>
      <c r="BD892" s="23" t="s">
        <v>26</v>
      </c>
      <c r="BE892" s="23" t="s">
        <v>11</v>
      </c>
      <c r="BF892" s="23" t="s">
        <v>185</v>
      </c>
      <c r="BG892" s="23" t="s">
        <v>11</v>
      </c>
      <c r="BH892" s="23" t="s">
        <v>17</v>
      </c>
      <c r="BI892" s="23" t="s">
        <v>26</v>
      </c>
      <c r="BJ892" s="23"/>
      <c r="BK892" s="23" t="s">
        <v>11</v>
      </c>
      <c r="BL892" s="23" t="s">
        <v>11</v>
      </c>
      <c r="BM892" s="23" t="s">
        <v>11</v>
      </c>
      <c r="BN892" s="23"/>
      <c r="BO892" s="24">
        <v>0</v>
      </c>
      <c r="BP892" s="24">
        <v>280</v>
      </c>
      <c r="BQ892" s="24">
        <v>247.2</v>
      </c>
      <c r="BR892" s="24">
        <v>270</v>
      </c>
      <c r="BS892" s="24">
        <v>200</v>
      </c>
      <c r="BT892" s="23"/>
      <c r="BU892" s="23"/>
      <c r="BV892" s="24">
        <v>20.27</v>
      </c>
      <c r="BW892" s="24">
        <v>0.2</v>
      </c>
      <c r="BX892" s="23"/>
      <c r="BY892" s="24">
        <v>0.17</v>
      </c>
      <c r="BZ892" s="27">
        <v>0.2</v>
      </c>
      <c r="CA892" s="27">
        <v>0.17</v>
      </c>
      <c r="CB892" s="25"/>
      <c r="CC892" s="25"/>
      <c r="CD892" s="28">
        <v>20.28</v>
      </c>
      <c r="CE892" s="28">
        <v>0.21</v>
      </c>
      <c r="CF892" s="25"/>
      <c r="CG892" s="28">
        <v>0.18</v>
      </c>
      <c r="CH892" s="28">
        <v>29.11</v>
      </c>
      <c r="CI892" s="28">
        <v>0.5</v>
      </c>
      <c r="CJ892" s="28">
        <v>0.5</v>
      </c>
      <c r="CK892" s="28">
        <v>0</v>
      </c>
      <c r="CL892" s="28">
        <v>0</v>
      </c>
      <c r="CM892" s="28">
        <v>0.5</v>
      </c>
      <c r="CN892" s="25"/>
      <c r="CO892" s="28">
        <v>0</v>
      </c>
      <c r="CP892" s="30" t="s">
        <v>5</v>
      </c>
      <c r="CQ892" s="8">
        <f t="shared" si="144"/>
        <v>6653.833814565287</v>
      </c>
      <c r="CR892" s="8">
        <f t="shared" si="145"/>
        <v>28</v>
      </c>
      <c r="CS892" s="8">
        <f t="shared" si="146"/>
        <v>2.5</v>
      </c>
      <c r="CT892" s="8">
        <f t="shared" si="147"/>
        <v>30</v>
      </c>
      <c r="CU892" s="8">
        <f t="shared" si="148"/>
        <v>200</v>
      </c>
      <c r="CV892" s="10">
        <f t="shared" si="149"/>
        <v>87276</v>
      </c>
      <c r="CW892" s="10">
        <f t="shared" si="152"/>
        <v>87.275999999999996</v>
      </c>
      <c r="CX892" s="8" t="str">
        <f t="shared" si="150"/>
        <v>No</v>
      </c>
      <c r="CY892" s="30" t="s">
        <v>11</v>
      </c>
      <c r="CZ892" s="30" t="s">
        <v>11</v>
      </c>
      <c r="DA892" s="31" t="s">
        <v>11</v>
      </c>
      <c r="DB892" s="31" t="s">
        <v>11</v>
      </c>
      <c r="DC892" s="8" t="str">
        <f t="shared" si="151"/>
        <v>No</v>
      </c>
      <c r="DD892" s="8" t="s">
        <v>11</v>
      </c>
      <c r="DE892" s="30" t="s">
        <v>11</v>
      </c>
      <c r="DF892" s="10">
        <f t="shared" si="153"/>
        <v>63.286619999999985</v>
      </c>
      <c r="DG892" s="9">
        <f>IF(S892&lt;Monitors!$H$4,(S892*Monitors!$I$4)+Monitors!$J$4,IF(S892&lt;Monitors!$H$5,(S892*Monitors!$I$5)+Monitors!$J$5,IF(S892&lt;Monitors!$H$6,(S892*Monitors!$I$6)+Monitors!$J$6,IF(S892&lt;Monitors!$H$7,(Monitors!$I$7*S892)+Monitors!$J$7,IF(S892&lt;Monitors!$H$8,(S892*Monitors!$I$8)+Monitors!$J$8,IF(S892&lt;Monitors!$H$9,(S892*Monitors!$I$9)+Monitors!$J$9,IF(S892&lt;Monitors!$H$10,(S892*Monitors!$I$10)+Monitors!$J$10,IF(S892&lt;Monitors!$H$11,(S892*Monitors!$I$11)+Monitors!$J$11,Monitors!$J$12))))))))</f>
        <v>51.34</v>
      </c>
      <c r="DH892" s="10">
        <f>$DF892-(Monitors!$B$4*'All Data'!$W892)</f>
        <v>50.572999999999986</v>
      </c>
      <c r="DI892" s="10">
        <f>IF($CX892="Yes",DH892-(Monitors!$E$4*(DG892+(Monitors!$B$4*'All Data'!$W892))),'All Data'!DH892)</f>
        <v>50.572999999999986</v>
      </c>
      <c r="DJ892" s="10">
        <f>IF(DD892="Yes",'All Data'!DI892-(DG892*Monitors!$C$4),'All Data'!DI892)</f>
        <v>50.572999999999986</v>
      </c>
      <c r="DK892" s="10">
        <f>IF($DE892="Yes",DJ892-(DG892*Monitors!$D$4),'All Data'!DJ892)</f>
        <v>50.572999999999986</v>
      </c>
      <c r="DL892" s="10">
        <f>IF($CZ892="Yes",DK892-Monitors!$C$7,'All Data'!DK892)</f>
        <v>50.572999999999986</v>
      </c>
      <c r="DM892" s="10">
        <f>IF($DA892="Yes",DL892-Monitors!$D$7,'All Data'!DL892)</f>
        <v>50.572999999999986</v>
      </c>
      <c r="DN892" s="10">
        <f>IF(DB892="Yes",DM892-((DG892+(W892*Monitors!$B$4))*Monitors!$F$4),'All Data'!DM892)</f>
        <v>50.572999999999986</v>
      </c>
      <c r="DO892" s="8" t="str">
        <f t="shared" si="154"/>
        <v>Yes</v>
      </c>
      <c r="DP892" s="10">
        <v>3.4910400000000004</v>
      </c>
      <c r="DQ892" s="10">
        <v>16.778959999999998</v>
      </c>
      <c r="DR892" s="10">
        <v>16.778959999999998</v>
      </c>
      <c r="DS892" s="9">
        <v>29.41446083624961</v>
      </c>
      <c r="DT892" s="9" t="s">
        <v>23</v>
      </c>
      <c r="DU892" s="14">
        <v>0</v>
      </c>
    </row>
    <row r="893" spans="1:125" ht="18" customHeight="1">
      <c r="A893" s="29">
        <v>892</v>
      </c>
      <c r="B893" s="29">
        <v>25</v>
      </c>
      <c r="C893" s="29">
        <v>1300</v>
      </c>
      <c r="D893" s="21">
        <v>41330</v>
      </c>
      <c r="E893" s="21">
        <v>41313</v>
      </c>
      <c r="F893" s="21">
        <v>41331</v>
      </c>
      <c r="G893" s="20" t="s">
        <v>4</v>
      </c>
      <c r="H893" s="20"/>
      <c r="I893" s="22">
        <v>6</v>
      </c>
      <c r="J893" s="20" t="s">
        <v>5</v>
      </c>
      <c r="K893" s="20"/>
      <c r="L893" s="20" t="s">
        <v>6</v>
      </c>
      <c r="M893" s="23"/>
      <c r="N893" s="23" t="s">
        <v>7</v>
      </c>
      <c r="O893" s="23"/>
      <c r="P893" s="24">
        <v>106</v>
      </c>
      <c r="Q893" s="24">
        <v>188</v>
      </c>
      <c r="R893" s="24">
        <v>21.5</v>
      </c>
      <c r="S893" s="24">
        <v>198</v>
      </c>
      <c r="T893" s="24">
        <v>1.78</v>
      </c>
      <c r="U893" s="24">
        <v>1080</v>
      </c>
      <c r="V893" s="24">
        <v>1920</v>
      </c>
      <c r="W893" s="24">
        <v>2.0739999999999998</v>
      </c>
      <c r="X893" s="23" t="s">
        <v>47</v>
      </c>
      <c r="Y893" s="23" t="s">
        <v>47</v>
      </c>
      <c r="Z893" s="24">
        <v>10469</v>
      </c>
      <c r="AA893" s="24">
        <v>60</v>
      </c>
      <c r="AB893" s="24">
        <v>170</v>
      </c>
      <c r="AC893" s="24">
        <v>160</v>
      </c>
      <c r="AD893" s="23" t="s">
        <v>10</v>
      </c>
      <c r="AE893" s="23" t="s">
        <v>11</v>
      </c>
      <c r="AF893" s="23" t="s">
        <v>11</v>
      </c>
      <c r="AG893" s="23"/>
      <c r="AH893" s="23"/>
      <c r="AI893" s="23" t="s">
        <v>12</v>
      </c>
      <c r="AJ893" s="23" t="s">
        <v>11</v>
      </c>
      <c r="AK893" s="23" t="s">
        <v>11</v>
      </c>
      <c r="AL893" s="23" t="s">
        <v>129</v>
      </c>
      <c r="AM893" s="23"/>
      <c r="AN893" s="23" t="s">
        <v>14</v>
      </c>
      <c r="AO893" s="23"/>
      <c r="AP893" s="23" t="s">
        <v>14</v>
      </c>
      <c r="AQ893" s="23"/>
      <c r="AR893" s="23"/>
      <c r="AS893" s="23" t="s">
        <v>129</v>
      </c>
      <c r="AT893" s="23"/>
      <c r="AU893" s="23" t="s">
        <v>14</v>
      </c>
      <c r="AV893" s="25"/>
      <c r="AW893" s="25"/>
      <c r="AX893" s="26">
        <v>21.5</v>
      </c>
      <c r="AY893" s="26">
        <v>198</v>
      </c>
      <c r="AZ893" s="25" t="s">
        <v>14</v>
      </c>
      <c r="BA893" s="25" t="s">
        <v>14</v>
      </c>
      <c r="BB893" s="23"/>
      <c r="BC893" s="23" t="s">
        <v>15</v>
      </c>
      <c r="BD893" s="23"/>
      <c r="BE893" s="23" t="s">
        <v>11</v>
      </c>
      <c r="BF893" s="23" t="s">
        <v>61</v>
      </c>
      <c r="BG893" s="23" t="s">
        <v>11</v>
      </c>
      <c r="BH893" s="23" t="s">
        <v>17</v>
      </c>
      <c r="BI893" s="23"/>
      <c r="BJ893" s="23" t="s">
        <v>20</v>
      </c>
      <c r="BK893" s="23" t="s">
        <v>11</v>
      </c>
      <c r="BL893" s="23" t="s">
        <v>11</v>
      </c>
      <c r="BM893" s="23"/>
      <c r="BN893" s="23"/>
      <c r="BO893" s="24">
        <v>13.5</v>
      </c>
      <c r="BP893" s="24">
        <v>213</v>
      </c>
      <c r="BQ893" s="24">
        <v>250</v>
      </c>
      <c r="BR893" s="24">
        <v>210</v>
      </c>
      <c r="BS893" s="24">
        <v>201.4</v>
      </c>
      <c r="BT893" s="23"/>
      <c r="BU893" s="23"/>
      <c r="BV893" s="24">
        <v>20.28</v>
      </c>
      <c r="BW893" s="24">
        <v>0.15</v>
      </c>
      <c r="BX893" s="23"/>
      <c r="BY893" s="24">
        <v>0.11</v>
      </c>
      <c r="BZ893" s="27">
        <v>0.15</v>
      </c>
      <c r="CA893" s="27">
        <v>0.11</v>
      </c>
      <c r="CB893" s="25"/>
      <c r="CC893" s="25"/>
      <c r="CD893" s="28">
        <v>20.010000000000002</v>
      </c>
      <c r="CE893" s="28">
        <v>0.18</v>
      </c>
      <c r="CF893" s="25"/>
      <c r="CG893" s="28">
        <v>0.14000000000000001</v>
      </c>
      <c r="CH893" s="28">
        <v>21.1</v>
      </c>
      <c r="CI893" s="28">
        <v>0.5</v>
      </c>
      <c r="CJ893" s="28">
        <v>0.5</v>
      </c>
      <c r="CK893" s="25"/>
      <c r="CL893" s="25"/>
      <c r="CM893" s="28">
        <v>0.52</v>
      </c>
      <c r="CN893" s="25"/>
      <c r="CO893" s="28">
        <v>0</v>
      </c>
      <c r="CP893" s="30" t="s">
        <v>5</v>
      </c>
      <c r="CQ893" s="8">
        <f t="shared" si="144"/>
        <v>10474.747474747473</v>
      </c>
      <c r="CR893" s="8">
        <f t="shared" si="145"/>
        <v>22</v>
      </c>
      <c r="CS893" s="8">
        <f t="shared" si="146"/>
        <v>2.5</v>
      </c>
      <c r="CT893" s="8">
        <f t="shared" si="147"/>
        <v>30</v>
      </c>
      <c r="CU893" s="8">
        <f t="shared" si="148"/>
        <v>200</v>
      </c>
      <c r="CV893" s="10">
        <f t="shared" si="149"/>
        <v>42174</v>
      </c>
      <c r="CW893" s="10">
        <f t="shared" si="152"/>
        <v>42.173999999999999</v>
      </c>
      <c r="CX893" s="8" t="str">
        <f t="shared" si="150"/>
        <v>No</v>
      </c>
      <c r="CY893" s="30" t="s">
        <v>11</v>
      </c>
      <c r="CZ893" s="30" t="s">
        <v>11</v>
      </c>
      <c r="DA893" s="31" t="s">
        <v>11</v>
      </c>
      <c r="DB893" s="31" t="s">
        <v>11</v>
      </c>
      <c r="DC893" s="8" t="str">
        <f t="shared" si="151"/>
        <v>No</v>
      </c>
      <c r="DD893" s="8" t="s">
        <v>11</v>
      </c>
      <c r="DE893" s="30" t="s">
        <v>11</v>
      </c>
      <c r="DF893" s="10">
        <f t="shared" si="153"/>
        <v>63.032580000000003</v>
      </c>
      <c r="DG893" s="9">
        <f>IF(S893&lt;Monitors!$H$4,(S893*Monitors!$I$4)+Monitors!$J$4,IF(S893&lt;Monitors!$H$5,(S893*Monitors!$I$5)+Monitors!$J$5,IF(S893&lt;Monitors!$H$6,(S893*Monitors!$I$6)+Monitors!$J$6,IF(S893&lt;Monitors!$H$7,(Monitors!$I$7*S893)+Monitors!$J$7,IF(S893&lt;Monitors!$H$8,(S893*Monitors!$I$8)+Monitors!$J$8,IF(S893&lt;Monitors!$H$9,(S893*Monitors!$I$9)+Monitors!$J$9,IF(S893&lt;Monitors!$H$10,(S893*Monitors!$I$10)+Monitors!$J$10,IF(S893&lt;Monitors!$H$11,(S893*Monitors!$I$11)+Monitors!$J$11,Monitors!$J$12))))))))</f>
        <v>37.9</v>
      </c>
      <c r="DH893" s="10">
        <f>$DF893-(Monitors!$B$4*'All Data'!$W893)</f>
        <v>50.318960000000004</v>
      </c>
      <c r="DI893" s="10">
        <f>IF($CX893="Yes",DH893-(Monitors!$E$4*(DG893+(Monitors!$B$4*'All Data'!$W893))),'All Data'!DH893)</f>
        <v>50.318960000000004</v>
      </c>
      <c r="DJ893" s="10">
        <f>IF(DD893="Yes",'All Data'!DI893-(DG893*Monitors!$C$4),'All Data'!DI893)</f>
        <v>50.318960000000004</v>
      </c>
      <c r="DK893" s="10">
        <f>IF($DE893="Yes",DJ893-(DG893*Monitors!$D$4),'All Data'!DJ893)</f>
        <v>50.318960000000004</v>
      </c>
      <c r="DL893" s="10">
        <f>IF($CZ893="Yes",DK893-Monitors!$C$7,'All Data'!DK893)</f>
        <v>50.318960000000004</v>
      </c>
      <c r="DM893" s="10">
        <f>IF($DA893="Yes",DL893-Monitors!$D$7,'All Data'!DL893)</f>
        <v>50.318960000000004</v>
      </c>
      <c r="DN893" s="10">
        <f>IF(DB893="Yes",DM893-((DG893+(W893*Monitors!$B$4))*Monitors!$F$4),'All Data'!DM893)</f>
        <v>50.318960000000004</v>
      </c>
      <c r="DO893" s="8" t="str">
        <f t="shared" si="154"/>
        <v>No</v>
      </c>
      <c r="DP893" s="10">
        <v>1.6869600000000002</v>
      </c>
      <c r="DQ893" s="10">
        <v>18.593040000000002</v>
      </c>
      <c r="DR893" s="10">
        <v>18.593040000000002</v>
      </c>
      <c r="DS893" s="9">
        <v>18.849310517355313</v>
      </c>
      <c r="DT893" s="9" t="s">
        <v>23</v>
      </c>
      <c r="DU893" s="14">
        <v>0</v>
      </c>
    </row>
    <row r="894" spans="1:125" ht="18" customHeight="1">
      <c r="A894" s="29">
        <v>893</v>
      </c>
      <c r="B894" s="29">
        <v>47</v>
      </c>
      <c r="C894" s="29">
        <v>150</v>
      </c>
      <c r="D894" s="21">
        <v>41391</v>
      </c>
      <c r="E894" s="21">
        <v>41402</v>
      </c>
      <c r="F894" s="21">
        <v>41409</v>
      </c>
      <c r="G894" s="20" t="s">
        <v>4</v>
      </c>
      <c r="H894" s="20" t="s">
        <v>26</v>
      </c>
      <c r="I894" s="22">
        <v>6</v>
      </c>
      <c r="J894" s="20" t="s">
        <v>5</v>
      </c>
      <c r="K894" s="20" t="s">
        <v>26</v>
      </c>
      <c r="L894" s="20" t="s">
        <v>27</v>
      </c>
      <c r="M894" s="23" t="s">
        <v>27</v>
      </c>
      <c r="N894" s="23" t="s">
        <v>7</v>
      </c>
      <c r="O894" s="23" t="s">
        <v>26</v>
      </c>
      <c r="P894" s="24">
        <v>11.3</v>
      </c>
      <c r="Q894" s="24">
        <v>20</v>
      </c>
      <c r="R894" s="24">
        <v>23</v>
      </c>
      <c r="S894" s="24">
        <v>226.08</v>
      </c>
      <c r="T894" s="24">
        <v>1.78</v>
      </c>
      <c r="U894" s="24">
        <v>1080</v>
      </c>
      <c r="V894" s="24">
        <v>1920</v>
      </c>
      <c r="W894" s="24">
        <v>2.0739999999999998</v>
      </c>
      <c r="X894" s="23" t="s">
        <v>47</v>
      </c>
      <c r="Y894" s="23" t="s">
        <v>47</v>
      </c>
      <c r="Z894" s="24">
        <v>9152</v>
      </c>
      <c r="AA894" s="24">
        <v>60</v>
      </c>
      <c r="AB894" s="24">
        <v>170</v>
      </c>
      <c r="AC894" s="24">
        <v>160</v>
      </c>
      <c r="AD894" s="23" t="s">
        <v>300</v>
      </c>
      <c r="AE894" s="23" t="s">
        <v>23</v>
      </c>
      <c r="AF894" s="23" t="s">
        <v>11</v>
      </c>
      <c r="AG894" s="23" t="s">
        <v>26</v>
      </c>
      <c r="AH894" s="23" t="s">
        <v>26</v>
      </c>
      <c r="AI894" s="23" t="s">
        <v>12</v>
      </c>
      <c r="AJ894" s="23" t="s">
        <v>23</v>
      </c>
      <c r="AK894" s="23" t="s">
        <v>23</v>
      </c>
      <c r="AL894" s="23" t="s">
        <v>13</v>
      </c>
      <c r="AM894" s="23" t="s">
        <v>14</v>
      </c>
      <c r="AN894" s="23" t="s">
        <v>14</v>
      </c>
      <c r="AO894" s="23" t="s">
        <v>14</v>
      </c>
      <c r="AP894" s="23" t="s">
        <v>14</v>
      </c>
      <c r="AQ894" s="23" t="s">
        <v>14</v>
      </c>
      <c r="AR894" s="23"/>
      <c r="AS894" s="23" t="s">
        <v>13</v>
      </c>
      <c r="AT894" s="23" t="s">
        <v>14</v>
      </c>
      <c r="AU894" s="23" t="s">
        <v>14</v>
      </c>
      <c r="AV894" s="25" t="s">
        <v>14</v>
      </c>
      <c r="AW894" s="25" t="s">
        <v>14</v>
      </c>
      <c r="AX894" s="26">
        <v>23</v>
      </c>
      <c r="AY894" s="26">
        <v>226.08</v>
      </c>
      <c r="AZ894" s="25" t="s">
        <v>14</v>
      </c>
      <c r="BA894" s="25" t="s">
        <v>14</v>
      </c>
      <c r="BB894" s="23" t="s">
        <v>14</v>
      </c>
      <c r="BC894" s="23" t="s">
        <v>15</v>
      </c>
      <c r="BD894" s="23" t="s">
        <v>14</v>
      </c>
      <c r="BE894" s="23" t="s">
        <v>11</v>
      </c>
      <c r="BF894" s="23" t="s">
        <v>578</v>
      </c>
      <c r="BG894" s="23" t="s">
        <v>11</v>
      </c>
      <c r="BH894" s="23" t="s">
        <v>17</v>
      </c>
      <c r="BI894" s="23" t="s">
        <v>14</v>
      </c>
      <c r="BJ894" s="23"/>
      <c r="BK894" s="23" t="s">
        <v>11</v>
      </c>
      <c r="BL894" s="23" t="s">
        <v>11</v>
      </c>
      <c r="BM894" s="23" t="s">
        <v>11</v>
      </c>
      <c r="BN894" s="23"/>
      <c r="BO894" s="24">
        <v>11.2</v>
      </c>
      <c r="BP894" s="24">
        <v>260</v>
      </c>
      <c r="BQ894" s="24">
        <v>198</v>
      </c>
      <c r="BR894" s="23"/>
      <c r="BS894" s="24">
        <v>200</v>
      </c>
      <c r="BT894" s="23"/>
      <c r="BU894" s="23"/>
      <c r="BV894" s="24">
        <v>20.309999999999999</v>
      </c>
      <c r="BW894" s="24">
        <v>0.27</v>
      </c>
      <c r="BX894" s="23"/>
      <c r="BY894" s="24">
        <v>0.2</v>
      </c>
      <c r="BZ894" s="27">
        <v>0.27</v>
      </c>
      <c r="CA894" s="27">
        <v>0.2</v>
      </c>
      <c r="CB894" s="25"/>
      <c r="CC894" s="25"/>
      <c r="CD894" s="28">
        <v>20.23</v>
      </c>
      <c r="CE894" s="28">
        <v>0.27</v>
      </c>
      <c r="CF894" s="25"/>
      <c r="CG894" s="28">
        <v>0.2</v>
      </c>
      <c r="CH894" s="28">
        <v>22.04</v>
      </c>
      <c r="CI894" s="28">
        <v>0.5</v>
      </c>
      <c r="CJ894" s="28">
        <v>0.5</v>
      </c>
      <c r="CK894" s="28">
        <v>0</v>
      </c>
      <c r="CL894" s="28">
        <v>0</v>
      </c>
      <c r="CM894" s="28">
        <v>0.5</v>
      </c>
      <c r="CN894" s="25"/>
      <c r="CO894" s="28">
        <v>0</v>
      </c>
      <c r="CP894" s="30" t="s">
        <v>5</v>
      </c>
      <c r="CQ894" s="8">
        <f t="shared" si="144"/>
        <v>9173.7438075017672</v>
      </c>
      <c r="CR894" s="8">
        <f t="shared" si="145"/>
        <v>24</v>
      </c>
      <c r="CS894" s="8">
        <f t="shared" si="146"/>
        <v>2.5</v>
      </c>
      <c r="CT894" s="8">
        <f t="shared" si="147"/>
        <v>30</v>
      </c>
      <c r="CU894" s="8">
        <f t="shared" si="148"/>
        <v>200</v>
      </c>
      <c r="CV894" s="10">
        <f t="shared" si="149"/>
        <v>58780.800000000003</v>
      </c>
      <c r="CW894" s="10">
        <f t="shared" si="152"/>
        <v>58.780800000000006</v>
      </c>
      <c r="CX894" s="8" t="str">
        <f t="shared" si="150"/>
        <v>No</v>
      </c>
      <c r="CY894" s="30" t="s">
        <v>11</v>
      </c>
      <c r="CZ894" s="30" t="s">
        <v>11</v>
      </c>
      <c r="DA894" s="31" t="s">
        <v>11</v>
      </c>
      <c r="DB894" s="31" t="s">
        <v>11</v>
      </c>
      <c r="DC894" s="8" t="str">
        <f t="shared" si="151"/>
        <v>No</v>
      </c>
      <c r="DD894" s="8" t="s">
        <v>11</v>
      </c>
      <c r="DE894" s="30" t="s">
        <v>11</v>
      </c>
      <c r="DF894" s="10">
        <f t="shared" si="153"/>
        <v>63.807839999999999</v>
      </c>
      <c r="DG894" s="9">
        <f>IF(S894&lt;Monitors!$H$4,(S894*Monitors!$I$4)+Monitors!$J$4,IF(S894&lt;Monitors!$H$5,(S894*Monitors!$I$5)+Monitors!$J$5,IF(S894&lt;Monitors!$H$6,(S894*Monitors!$I$6)+Monitors!$J$6,IF(S894&lt;Monitors!$H$7,(Monitors!$I$7*S894)+Monitors!$J$7,IF(S894&lt;Monitors!$H$8,(S894*Monitors!$I$8)+Monitors!$J$8,IF(S894&lt;Monitors!$H$9,(S894*Monitors!$I$9)+Monitors!$J$9,IF(S894&lt;Monitors!$H$10,(S894*Monitors!$I$10)+Monitors!$J$10,IF(S894&lt;Monitors!$H$11,(S894*Monitors!$I$11)+Monitors!$J$11,Monitors!$J$12))))))))</f>
        <v>38.86933333333333</v>
      </c>
      <c r="DH894" s="10">
        <f>$DF894-(Monitors!$B$4*'All Data'!$W894)</f>
        <v>51.09422</v>
      </c>
      <c r="DI894" s="10">
        <f>IF($CX894="Yes",DH894-(Monitors!$E$4*(DG894+(Monitors!$B$4*'All Data'!$W894))),'All Data'!DH894)</f>
        <v>51.09422</v>
      </c>
      <c r="DJ894" s="10">
        <f>IF(DD894="Yes",'All Data'!DI894-(DG894*Monitors!$C$4),'All Data'!DI894)</f>
        <v>51.09422</v>
      </c>
      <c r="DK894" s="10">
        <f>IF($DE894="Yes",DJ894-(DG894*Monitors!$D$4),'All Data'!DJ894)</f>
        <v>51.09422</v>
      </c>
      <c r="DL894" s="10">
        <f>IF($CZ894="Yes",DK894-Monitors!$C$7,'All Data'!DK894)</f>
        <v>51.09422</v>
      </c>
      <c r="DM894" s="10">
        <f>IF($DA894="Yes",DL894-Monitors!$D$7,'All Data'!DL894)</f>
        <v>51.09422</v>
      </c>
      <c r="DN894" s="10">
        <f>IF(DB894="Yes",DM894-((DG894+(W894*Monitors!$B$4))*Monitors!$F$4),'All Data'!DM894)</f>
        <v>51.09422</v>
      </c>
      <c r="DO894" s="8" t="str">
        <f t="shared" si="154"/>
        <v>No</v>
      </c>
      <c r="DP894" s="10">
        <v>2.3512320000000004</v>
      </c>
      <c r="DQ894" s="10">
        <v>17.958767999999999</v>
      </c>
      <c r="DR894" s="10">
        <v>17.958767999999999</v>
      </c>
      <c r="DS894" s="9">
        <v>21.484523934072946</v>
      </c>
      <c r="DT894" s="9" t="s">
        <v>23</v>
      </c>
      <c r="DU894" s="14">
        <v>0</v>
      </c>
    </row>
    <row r="895" spans="1:125" ht="18" customHeight="1">
      <c r="A895" s="29">
        <v>894</v>
      </c>
      <c r="B895" s="29">
        <v>24</v>
      </c>
      <c r="C895" s="29">
        <v>109</v>
      </c>
      <c r="D895" s="21">
        <v>41323</v>
      </c>
      <c r="E895" s="21">
        <v>41305</v>
      </c>
      <c r="F895" s="21">
        <v>41326</v>
      </c>
      <c r="G895" s="20" t="s">
        <v>4</v>
      </c>
      <c r="H895" s="20" t="s">
        <v>26</v>
      </c>
      <c r="I895" s="22">
        <v>6</v>
      </c>
      <c r="J895" s="20" t="s">
        <v>5</v>
      </c>
      <c r="K895" s="20" t="s">
        <v>26</v>
      </c>
      <c r="L895" s="20" t="s">
        <v>49</v>
      </c>
      <c r="M895" s="23" t="s">
        <v>26</v>
      </c>
      <c r="N895" s="23" t="s">
        <v>7</v>
      </c>
      <c r="O895" s="23" t="s">
        <v>26</v>
      </c>
      <c r="P895" s="24">
        <v>10.5</v>
      </c>
      <c r="Q895" s="24">
        <v>18.7</v>
      </c>
      <c r="R895" s="24">
        <v>21.5</v>
      </c>
      <c r="S895" s="24">
        <v>197.52</v>
      </c>
      <c r="T895" s="24">
        <v>1.78</v>
      </c>
      <c r="U895" s="24">
        <v>1080</v>
      </c>
      <c r="V895" s="24">
        <v>1920</v>
      </c>
      <c r="W895" s="24">
        <v>2.0739999999999998</v>
      </c>
      <c r="X895" s="23" t="s">
        <v>47</v>
      </c>
      <c r="Y895" s="23" t="s">
        <v>47</v>
      </c>
      <c r="Z895" s="24">
        <v>10498</v>
      </c>
      <c r="AA895" s="24">
        <v>60</v>
      </c>
      <c r="AB895" s="24">
        <v>178</v>
      </c>
      <c r="AC895" s="24">
        <v>178</v>
      </c>
      <c r="AD895" s="23" t="s">
        <v>28</v>
      </c>
      <c r="AE895" s="23" t="s">
        <v>23</v>
      </c>
      <c r="AF895" s="23" t="s">
        <v>11</v>
      </c>
      <c r="AG895" s="23" t="s">
        <v>26</v>
      </c>
      <c r="AH895" s="23" t="s">
        <v>26</v>
      </c>
      <c r="AI895" s="23" t="s">
        <v>12</v>
      </c>
      <c r="AJ895" s="23" t="s">
        <v>23</v>
      </c>
      <c r="AK895" s="23" t="s">
        <v>23</v>
      </c>
      <c r="AL895" s="23" t="s">
        <v>129</v>
      </c>
      <c r="AM895" s="23" t="s">
        <v>782</v>
      </c>
      <c r="AN895" s="23" t="s">
        <v>14</v>
      </c>
      <c r="AO895" s="23" t="s">
        <v>26</v>
      </c>
      <c r="AP895" s="23" t="s">
        <v>36</v>
      </c>
      <c r="AQ895" s="23" t="s">
        <v>26</v>
      </c>
      <c r="AR895" s="23"/>
      <c r="AS895" s="23" t="s">
        <v>129</v>
      </c>
      <c r="AT895" s="23" t="s">
        <v>782</v>
      </c>
      <c r="AU895" s="23" t="s">
        <v>14</v>
      </c>
      <c r="AV895" s="25" t="s">
        <v>26</v>
      </c>
      <c r="AW895" s="25" t="s">
        <v>26</v>
      </c>
      <c r="AX895" s="26">
        <v>21.5</v>
      </c>
      <c r="AY895" s="26">
        <v>197.52</v>
      </c>
      <c r="AZ895" s="25" t="s">
        <v>14</v>
      </c>
      <c r="BA895" s="25" t="s">
        <v>14</v>
      </c>
      <c r="BB895" s="23" t="s">
        <v>26</v>
      </c>
      <c r="BC895" s="23" t="s">
        <v>15</v>
      </c>
      <c r="BD895" s="23" t="s">
        <v>26</v>
      </c>
      <c r="BE895" s="23" t="s">
        <v>11</v>
      </c>
      <c r="BF895" s="23" t="s">
        <v>452</v>
      </c>
      <c r="BG895" s="23" t="s">
        <v>11</v>
      </c>
      <c r="BH895" s="23" t="s">
        <v>17</v>
      </c>
      <c r="BI895" s="23" t="s">
        <v>26</v>
      </c>
      <c r="BJ895" s="23"/>
      <c r="BK895" s="23" t="s">
        <v>11</v>
      </c>
      <c r="BL895" s="23" t="s">
        <v>11</v>
      </c>
      <c r="BM895" s="23" t="s">
        <v>11</v>
      </c>
      <c r="BN895" s="23"/>
      <c r="BO895" s="24">
        <v>13.3</v>
      </c>
      <c r="BP895" s="24">
        <v>276</v>
      </c>
      <c r="BQ895" s="24">
        <v>250</v>
      </c>
      <c r="BR895" s="24">
        <v>200</v>
      </c>
      <c r="BS895" s="24">
        <v>200</v>
      </c>
      <c r="BT895" s="23"/>
      <c r="BU895" s="23"/>
      <c r="BV895" s="24">
        <v>20.32</v>
      </c>
      <c r="BW895" s="24">
        <v>0.31</v>
      </c>
      <c r="BX895" s="23"/>
      <c r="BY895" s="24">
        <v>0.2</v>
      </c>
      <c r="BZ895" s="27">
        <v>0.31</v>
      </c>
      <c r="CA895" s="27">
        <v>0.2</v>
      </c>
      <c r="CB895" s="25"/>
      <c r="CC895" s="25"/>
      <c r="CD895" s="28">
        <v>20.37</v>
      </c>
      <c r="CE895" s="28">
        <v>0.32</v>
      </c>
      <c r="CF895" s="25"/>
      <c r="CG895" s="28">
        <v>0.2</v>
      </c>
      <c r="CH895" s="28">
        <v>21.08</v>
      </c>
      <c r="CI895" s="28">
        <v>0.5</v>
      </c>
      <c r="CJ895" s="28">
        <v>0.5</v>
      </c>
      <c r="CK895" s="28">
        <v>0</v>
      </c>
      <c r="CL895" s="28">
        <v>0</v>
      </c>
      <c r="CM895" s="28">
        <v>0.5</v>
      </c>
      <c r="CN895" s="25"/>
      <c r="CO895" s="28">
        <v>0</v>
      </c>
      <c r="CP895" s="30" t="s">
        <v>5</v>
      </c>
      <c r="CQ895" s="8">
        <f t="shared" si="144"/>
        <v>10500.202511138112</v>
      </c>
      <c r="CR895" s="8">
        <f t="shared" si="145"/>
        <v>22</v>
      </c>
      <c r="CS895" s="8">
        <f t="shared" si="146"/>
        <v>2.5</v>
      </c>
      <c r="CT895" s="8">
        <f t="shared" si="147"/>
        <v>30</v>
      </c>
      <c r="CU895" s="8">
        <f t="shared" si="148"/>
        <v>200</v>
      </c>
      <c r="CV895" s="10">
        <f t="shared" si="149"/>
        <v>54515.520000000004</v>
      </c>
      <c r="CW895" s="10">
        <f t="shared" si="152"/>
        <v>54.515520000000002</v>
      </c>
      <c r="CX895" s="8" t="str">
        <f t="shared" si="150"/>
        <v>No</v>
      </c>
      <c r="CY895" s="30" t="s">
        <v>11</v>
      </c>
      <c r="CZ895" s="30" t="s">
        <v>11</v>
      </c>
      <c r="DA895" s="31" t="s">
        <v>11</v>
      </c>
      <c r="DB895" s="31" t="s">
        <v>11</v>
      </c>
      <c r="DC895" s="8" t="str">
        <f t="shared" si="151"/>
        <v>No</v>
      </c>
      <c r="DD895" s="8" t="s">
        <v>11</v>
      </c>
      <c r="DE895" s="30" t="s">
        <v>11</v>
      </c>
      <c r="DF895" s="10">
        <f t="shared" si="153"/>
        <v>64.06626</v>
      </c>
      <c r="DG895" s="9">
        <f>IF(S895&lt;Monitors!$H$4,(S895*Monitors!$I$4)+Monitors!$J$4,IF(S895&lt;Monitors!$H$5,(S895*Monitors!$I$5)+Monitors!$J$5,IF(S895&lt;Monitors!$H$6,(S895*Monitors!$I$6)+Monitors!$J$6,IF(S895&lt;Monitors!$H$7,(Monitors!$I$7*S895)+Monitors!$J$7,IF(S895&lt;Monitors!$H$8,(S895*Monitors!$I$8)+Monitors!$J$8,IF(S895&lt;Monitors!$H$9,(S895*Monitors!$I$9)+Monitors!$J$9,IF(S895&lt;Monitors!$H$10,(S895*Monitors!$I$10)+Monitors!$J$10,IF(S895&lt;Monitors!$H$11,(S895*Monitors!$I$11)+Monitors!$J$11,Monitors!$J$12))))))))</f>
        <v>37.875999999999998</v>
      </c>
      <c r="DH895" s="10">
        <f>$DF895-(Monitors!$B$4*'All Data'!$W895)</f>
        <v>51.352640000000001</v>
      </c>
      <c r="DI895" s="10">
        <f>IF($CX895="Yes",DH895-(Monitors!$E$4*(DG895+(Monitors!$B$4*'All Data'!$W895))),'All Data'!DH895)</f>
        <v>51.352640000000001</v>
      </c>
      <c r="DJ895" s="10">
        <f>IF(DD895="Yes",'All Data'!DI895-(DG895*Monitors!$C$4),'All Data'!DI895)</f>
        <v>51.352640000000001</v>
      </c>
      <c r="DK895" s="10">
        <f>IF($DE895="Yes",DJ895-(DG895*Monitors!$D$4),'All Data'!DJ895)</f>
        <v>51.352640000000001</v>
      </c>
      <c r="DL895" s="10">
        <f>IF($CZ895="Yes",DK895-Monitors!$C$7,'All Data'!DK895)</f>
        <v>51.352640000000001</v>
      </c>
      <c r="DM895" s="10">
        <f>IF($DA895="Yes",DL895-Monitors!$D$7,'All Data'!DL895)</f>
        <v>51.352640000000001</v>
      </c>
      <c r="DN895" s="10">
        <f>IF(DB895="Yes",DM895-((DG895+(W895*Monitors!$B$4))*Monitors!$F$4),'All Data'!DM895)</f>
        <v>51.352640000000001</v>
      </c>
      <c r="DO895" s="8" t="str">
        <f t="shared" si="154"/>
        <v>No</v>
      </c>
      <c r="DP895" s="10">
        <v>2.1806208000000002</v>
      </c>
      <c r="DQ895" s="10">
        <v>18.1393792</v>
      </c>
      <c r="DR895" s="10">
        <v>18.1393792</v>
      </c>
      <c r="DS895" s="9">
        <v>18.804145421971299</v>
      </c>
      <c r="DT895" s="9" t="s">
        <v>23</v>
      </c>
      <c r="DU895" s="14">
        <v>0</v>
      </c>
    </row>
    <row r="896" spans="1:125" ht="18" customHeight="1">
      <c r="A896" s="29">
        <v>895</v>
      </c>
      <c r="B896" s="29">
        <v>3</v>
      </c>
      <c r="C896" s="29">
        <v>845</v>
      </c>
      <c r="D896" s="21">
        <v>40753</v>
      </c>
      <c r="E896" s="21">
        <v>41484</v>
      </c>
      <c r="F896" s="21">
        <v>41488</v>
      </c>
      <c r="G896" s="20" t="s">
        <v>233</v>
      </c>
      <c r="H896" s="20"/>
      <c r="I896" s="22">
        <v>6</v>
      </c>
      <c r="J896" s="20" t="s">
        <v>5</v>
      </c>
      <c r="K896" s="20"/>
      <c r="L896" s="20" t="s">
        <v>6</v>
      </c>
      <c r="M896" s="23"/>
      <c r="N896" s="23" t="s">
        <v>7</v>
      </c>
      <c r="O896" s="23"/>
      <c r="P896" s="24">
        <v>10.6</v>
      </c>
      <c r="Q896" s="24">
        <v>18.8</v>
      </c>
      <c r="R896" s="24">
        <v>21.5</v>
      </c>
      <c r="S896" s="24">
        <v>198.08</v>
      </c>
      <c r="T896" s="24">
        <v>1.78</v>
      </c>
      <c r="U896" s="24">
        <v>1080</v>
      </c>
      <c r="V896" s="24">
        <v>1920</v>
      </c>
      <c r="W896" s="24">
        <v>2.0739999999999998</v>
      </c>
      <c r="X896" s="23" t="s">
        <v>47</v>
      </c>
      <c r="Y896" s="23" t="s">
        <v>47</v>
      </c>
      <c r="Z896" s="24">
        <v>10469</v>
      </c>
      <c r="AA896" s="24">
        <v>60</v>
      </c>
      <c r="AB896" s="24">
        <v>170</v>
      </c>
      <c r="AC896" s="24">
        <v>160</v>
      </c>
      <c r="AD896" s="23" t="s">
        <v>394</v>
      </c>
      <c r="AE896" s="23" t="s">
        <v>11</v>
      </c>
      <c r="AF896" s="23" t="s">
        <v>11</v>
      </c>
      <c r="AG896" s="23"/>
      <c r="AH896" s="23"/>
      <c r="AI896" s="23" t="s">
        <v>12</v>
      </c>
      <c r="AJ896" s="23" t="s">
        <v>11</v>
      </c>
      <c r="AK896" s="23" t="s">
        <v>11</v>
      </c>
      <c r="AL896" s="23" t="s">
        <v>276</v>
      </c>
      <c r="AM896" s="23"/>
      <c r="AN896" s="23" t="s">
        <v>14</v>
      </c>
      <c r="AO896" s="23"/>
      <c r="AP896" s="23" t="s">
        <v>14</v>
      </c>
      <c r="AQ896" s="23"/>
      <c r="AR896" s="23"/>
      <c r="AS896" s="23" t="s">
        <v>276</v>
      </c>
      <c r="AT896" s="23"/>
      <c r="AU896" s="23" t="s">
        <v>14</v>
      </c>
      <c r="AV896" s="25"/>
      <c r="AW896" s="25"/>
      <c r="AX896" s="26">
        <v>21.5</v>
      </c>
      <c r="AY896" s="26">
        <v>198.08</v>
      </c>
      <c r="AZ896" s="25" t="s">
        <v>14</v>
      </c>
      <c r="BA896" s="25" t="s">
        <v>14</v>
      </c>
      <c r="BB896" s="23"/>
      <c r="BC896" s="23" t="s">
        <v>15</v>
      </c>
      <c r="BD896" s="23"/>
      <c r="BE896" s="23" t="s">
        <v>11</v>
      </c>
      <c r="BF896" s="23" t="s">
        <v>286</v>
      </c>
      <c r="BG896" s="23" t="s">
        <v>11</v>
      </c>
      <c r="BH896" s="23" t="s">
        <v>17</v>
      </c>
      <c r="BI896" s="23"/>
      <c r="BJ896" s="23"/>
      <c r="BK896" s="23" t="s">
        <v>11</v>
      </c>
      <c r="BL896" s="23" t="s">
        <v>11</v>
      </c>
      <c r="BM896" s="23" t="s">
        <v>11</v>
      </c>
      <c r="BN896" s="23"/>
      <c r="BO896" s="24">
        <v>0.1</v>
      </c>
      <c r="BP896" s="24">
        <v>167.2</v>
      </c>
      <c r="BQ896" s="24">
        <v>200</v>
      </c>
      <c r="BR896" s="24">
        <v>153.9</v>
      </c>
      <c r="BS896" s="24">
        <v>167.2</v>
      </c>
      <c r="BT896" s="23"/>
      <c r="BU896" s="23"/>
      <c r="BV896" s="24">
        <v>20.32</v>
      </c>
      <c r="BW896" s="24">
        <v>0.23</v>
      </c>
      <c r="BX896" s="23"/>
      <c r="BY896" s="24">
        <v>0.21</v>
      </c>
      <c r="BZ896" s="27">
        <v>0.23</v>
      </c>
      <c r="CA896" s="27">
        <v>0.21</v>
      </c>
      <c r="CB896" s="25"/>
      <c r="CC896" s="25"/>
      <c r="CD896" s="28">
        <v>17.559999999999999</v>
      </c>
      <c r="CE896" s="28">
        <v>0.28000000000000003</v>
      </c>
      <c r="CF896" s="25"/>
      <c r="CG896" s="28">
        <v>0.27</v>
      </c>
      <c r="CH896" s="28">
        <v>21.09</v>
      </c>
      <c r="CI896" s="28">
        <v>0.5</v>
      </c>
      <c r="CJ896" s="28">
        <v>0.5</v>
      </c>
      <c r="CK896" s="25"/>
      <c r="CL896" s="25"/>
      <c r="CM896" s="28">
        <v>0.57999999999999996</v>
      </c>
      <c r="CN896" s="25"/>
      <c r="CO896" s="28">
        <v>0</v>
      </c>
      <c r="CP896" s="30" t="s">
        <v>5</v>
      </c>
      <c r="CQ896" s="8">
        <f t="shared" si="144"/>
        <v>10470.516962843294</v>
      </c>
      <c r="CR896" s="8">
        <f t="shared" si="145"/>
        <v>22</v>
      </c>
      <c r="CS896" s="8">
        <f t="shared" si="146"/>
        <v>2.5</v>
      </c>
      <c r="CT896" s="8">
        <f t="shared" si="147"/>
        <v>30</v>
      </c>
      <c r="CU896" s="8">
        <f t="shared" si="148"/>
        <v>100</v>
      </c>
      <c r="CV896" s="10">
        <f t="shared" si="149"/>
        <v>33118.976000000002</v>
      </c>
      <c r="CW896" s="10">
        <f t="shared" si="152"/>
        <v>33.118976000000004</v>
      </c>
      <c r="CX896" s="8" t="str">
        <f t="shared" si="150"/>
        <v>No</v>
      </c>
      <c r="CY896" s="30" t="s">
        <v>11</v>
      </c>
      <c r="CZ896" s="30" t="s">
        <v>11</v>
      </c>
      <c r="DA896" s="31" t="s">
        <v>11</v>
      </c>
      <c r="DB896" s="31" t="s">
        <v>11</v>
      </c>
      <c r="DC896" s="8" t="str">
        <f t="shared" si="151"/>
        <v>No</v>
      </c>
      <c r="DD896" s="8" t="s">
        <v>11</v>
      </c>
      <c r="DE896" s="30" t="s">
        <v>11</v>
      </c>
      <c r="DF896" s="10">
        <f t="shared" si="153"/>
        <v>63.610739999999993</v>
      </c>
      <c r="DG896" s="9">
        <f>IF(S896&lt;Monitors!$H$4,(S896*Monitors!$I$4)+Monitors!$J$4,IF(S896&lt;Monitors!$H$5,(S896*Monitors!$I$5)+Monitors!$J$5,IF(S896&lt;Monitors!$H$6,(S896*Monitors!$I$6)+Monitors!$J$6,IF(S896&lt;Monitors!$H$7,(Monitors!$I$7*S896)+Monitors!$J$7,IF(S896&lt;Monitors!$H$8,(S896*Monitors!$I$8)+Monitors!$J$8,IF(S896&lt;Monitors!$H$9,(S896*Monitors!$I$9)+Monitors!$J$9,IF(S896&lt;Monitors!$H$10,(S896*Monitors!$I$10)+Monitors!$J$10,IF(S896&lt;Monitors!$H$11,(S896*Monitors!$I$11)+Monitors!$J$11,Monitors!$J$12))))))))</f>
        <v>37.903999999999996</v>
      </c>
      <c r="DH896" s="10">
        <f>$DF896-(Monitors!$B$4*'All Data'!$W896)</f>
        <v>50.897119999999994</v>
      </c>
      <c r="DI896" s="10">
        <f>IF($CX896="Yes",DH896-(Monitors!$E$4*(DG896+(Monitors!$B$4*'All Data'!$W896))),'All Data'!DH896)</f>
        <v>50.897119999999994</v>
      </c>
      <c r="DJ896" s="10">
        <f>IF(DD896="Yes",'All Data'!DI896-(DG896*Monitors!$C$4),'All Data'!DI896)</f>
        <v>50.897119999999994</v>
      </c>
      <c r="DK896" s="10">
        <f>IF($DE896="Yes",DJ896-(DG896*Monitors!$D$4),'All Data'!DJ896)</f>
        <v>50.897119999999994</v>
      </c>
      <c r="DL896" s="10">
        <f>IF($CZ896="Yes",DK896-Monitors!$C$7,'All Data'!DK896)</f>
        <v>50.897119999999994</v>
      </c>
      <c r="DM896" s="10">
        <f>IF($DA896="Yes",DL896-Monitors!$D$7,'All Data'!DL896)</f>
        <v>50.897119999999994</v>
      </c>
      <c r="DN896" s="10">
        <f>IF(DB896="Yes",DM896-((DG896+(W896*Monitors!$B$4))*Monitors!$F$4),'All Data'!DM896)</f>
        <v>50.897119999999994</v>
      </c>
      <c r="DO896" s="8" t="str">
        <f t="shared" si="154"/>
        <v>No</v>
      </c>
      <c r="DP896" s="10">
        <v>1.3247590400000002</v>
      </c>
      <c r="DQ896" s="10">
        <v>18.99524096</v>
      </c>
      <c r="DR896" s="10">
        <v>18.99524096</v>
      </c>
      <c r="DS896" s="9">
        <v>18.856837669479766</v>
      </c>
      <c r="DT896" s="9" t="s">
        <v>11</v>
      </c>
      <c r="DU896" s="14">
        <v>0</v>
      </c>
    </row>
    <row r="897" spans="1:125" ht="18" customHeight="1">
      <c r="A897" s="29">
        <v>896</v>
      </c>
      <c r="B897" s="29">
        <v>38</v>
      </c>
      <c r="C897" s="29">
        <v>1141</v>
      </c>
      <c r="D897" s="21">
        <v>41308</v>
      </c>
      <c r="E897" s="21">
        <v>41302</v>
      </c>
      <c r="F897" s="21">
        <v>41312</v>
      </c>
      <c r="G897" s="20" t="s">
        <v>4</v>
      </c>
      <c r="H897" s="20"/>
      <c r="I897" s="22">
        <v>6</v>
      </c>
      <c r="J897" s="20" t="s">
        <v>5</v>
      </c>
      <c r="K897" s="20"/>
      <c r="L897" s="20" t="s">
        <v>6</v>
      </c>
      <c r="M897" s="23"/>
      <c r="N897" s="23" t="s">
        <v>7</v>
      </c>
      <c r="O897" s="23"/>
      <c r="P897" s="24">
        <v>13.2</v>
      </c>
      <c r="Q897" s="24">
        <v>23.5</v>
      </c>
      <c r="R897" s="24">
        <v>27</v>
      </c>
      <c r="S897" s="24">
        <v>310.89999999999998</v>
      </c>
      <c r="T897" s="24">
        <v>1.78</v>
      </c>
      <c r="U897" s="24">
        <v>1080</v>
      </c>
      <c r="V897" s="24">
        <v>1920</v>
      </c>
      <c r="W897" s="24">
        <v>2.0739999999999998</v>
      </c>
      <c r="X897" s="23" t="s">
        <v>47</v>
      </c>
      <c r="Y897" s="23" t="s">
        <v>47</v>
      </c>
      <c r="Z897" s="24">
        <v>6670</v>
      </c>
      <c r="AA897" s="24">
        <v>60</v>
      </c>
      <c r="AB897" s="24">
        <v>170</v>
      </c>
      <c r="AC897" s="24">
        <v>160</v>
      </c>
      <c r="AD897" s="23" t="s">
        <v>10</v>
      </c>
      <c r="AE897" s="23" t="s">
        <v>11</v>
      </c>
      <c r="AF897" s="23" t="s">
        <v>11</v>
      </c>
      <c r="AG897" s="23"/>
      <c r="AH897" s="23"/>
      <c r="AI897" s="23" t="s">
        <v>12</v>
      </c>
      <c r="AJ897" s="23" t="s">
        <v>23</v>
      </c>
      <c r="AK897" s="23" t="s">
        <v>23</v>
      </c>
      <c r="AL897" s="23" t="s">
        <v>13</v>
      </c>
      <c r="AM897" s="23"/>
      <c r="AN897" s="23" t="s">
        <v>14</v>
      </c>
      <c r="AO897" s="23"/>
      <c r="AP897" s="23" t="s">
        <v>14</v>
      </c>
      <c r="AQ897" s="23"/>
      <c r="AR897" s="23"/>
      <c r="AS897" s="23" t="s">
        <v>13</v>
      </c>
      <c r="AT897" s="23"/>
      <c r="AU897" s="23" t="s">
        <v>14</v>
      </c>
      <c r="AV897" s="25"/>
      <c r="AW897" s="25"/>
      <c r="AX897" s="26">
        <v>27</v>
      </c>
      <c r="AY897" s="26">
        <v>310.89999999999998</v>
      </c>
      <c r="AZ897" s="25" t="s">
        <v>14</v>
      </c>
      <c r="BA897" s="25" t="s">
        <v>14</v>
      </c>
      <c r="BB897" s="23"/>
      <c r="BC897" s="23" t="s">
        <v>15</v>
      </c>
      <c r="BD897" s="23"/>
      <c r="BE897" s="23" t="s">
        <v>11</v>
      </c>
      <c r="BF897" s="23" t="s">
        <v>466</v>
      </c>
      <c r="BG897" s="23" t="s">
        <v>11</v>
      </c>
      <c r="BH897" s="23" t="s">
        <v>17</v>
      </c>
      <c r="BI897" s="23"/>
      <c r="BJ897" s="23" t="s">
        <v>272</v>
      </c>
      <c r="BK897" s="23" t="s">
        <v>11</v>
      </c>
      <c r="BL897" s="23" t="s">
        <v>11</v>
      </c>
      <c r="BM897" s="23"/>
      <c r="BN897" s="23"/>
      <c r="BO897" s="24">
        <v>19.600000000000001</v>
      </c>
      <c r="BP897" s="24">
        <v>324.89999999999998</v>
      </c>
      <c r="BQ897" s="24">
        <v>300</v>
      </c>
      <c r="BR897" s="24">
        <v>323.89999999999998</v>
      </c>
      <c r="BS897" s="24">
        <v>200</v>
      </c>
      <c r="BT897" s="23"/>
      <c r="BU897" s="23"/>
      <c r="BV897" s="24">
        <v>20.32</v>
      </c>
      <c r="BW897" s="24">
        <v>0.22</v>
      </c>
      <c r="BX897" s="23"/>
      <c r="BY897" s="24">
        <v>0.18</v>
      </c>
      <c r="BZ897" s="27">
        <v>0.22</v>
      </c>
      <c r="CA897" s="27">
        <v>0.18</v>
      </c>
      <c r="CB897" s="25"/>
      <c r="CC897" s="25"/>
      <c r="CD897" s="28">
        <v>20.420000000000002</v>
      </c>
      <c r="CE897" s="28">
        <v>0.26</v>
      </c>
      <c r="CF897" s="25"/>
      <c r="CG897" s="28">
        <v>0.23</v>
      </c>
      <c r="CH897" s="28">
        <v>29</v>
      </c>
      <c r="CI897" s="28">
        <v>0.5</v>
      </c>
      <c r="CJ897" s="28">
        <v>0.5</v>
      </c>
      <c r="CK897" s="25"/>
      <c r="CL897" s="25"/>
      <c r="CM897" s="28">
        <v>0.42</v>
      </c>
      <c r="CN897" s="25"/>
      <c r="CO897" s="28">
        <v>0</v>
      </c>
      <c r="CP897" s="30" t="s">
        <v>5</v>
      </c>
      <c r="CQ897" s="8">
        <f t="shared" si="144"/>
        <v>6670.9552910903822</v>
      </c>
      <c r="CR897" s="8">
        <f t="shared" si="145"/>
        <v>28</v>
      </c>
      <c r="CS897" s="8">
        <f t="shared" si="146"/>
        <v>2.5</v>
      </c>
      <c r="CT897" s="8">
        <f t="shared" si="147"/>
        <v>30</v>
      </c>
      <c r="CU897" s="8">
        <f t="shared" si="148"/>
        <v>300</v>
      </c>
      <c r="CV897" s="10">
        <f t="shared" si="149"/>
        <v>101011.40999999999</v>
      </c>
      <c r="CW897" s="10">
        <f t="shared" si="152"/>
        <v>101.01140999999998</v>
      </c>
      <c r="CX897" s="8" t="str">
        <f t="shared" si="150"/>
        <v>No</v>
      </c>
      <c r="CY897" s="30" t="s">
        <v>11</v>
      </c>
      <c r="CZ897" s="30" t="s">
        <v>11</v>
      </c>
      <c r="DA897" s="31" t="s">
        <v>11</v>
      </c>
      <c r="DB897" s="31" t="s">
        <v>11</v>
      </c>
      <c r="DC897" s="8" t="str">
        <f t="shared" si="151"/>
        <v>No</v>
      </c>
      <c r="DD897" s="8" t="s">
        <v>11</v>
      </c>
      <c r="DE897" s="30" t="s">
        <v>11</v>
      </c>
      <c r="DF897" s="10">
        <f t="shared" si="153"/>
        <v>63.553799999999988</v>
      </c>
      <c r="DG897" s="9">
        <f>IF(S897&lt;Monitors!$H$4,(S897*Monitors!$I$4)+Monitors!$J$4,IF(S897&lt;Monitors!$H$5,(S897*Monitors!$I$5)+Monitors!$J$5,IF(S897&lt;Monitors!$H$6,(S897*Monitors!$I$6)+Monitors!$J$6,IF(S897&lt;Monitors!$H$7,(Monitors!$I$7*S897)+Monitors!$J$7,IF(S897&lt;Monitors!$H$8,(S897*Monitors!$I$8)+Monitors!$J$8,IF(S897&lt;Monitors!$H$9,(S897*Monitors!$I$9)+Monitors!$J$9,IF(S897&lt;Monitors!$H$10,(S897*Monitors!$I$10)+Monitors!$J$10,IF(S897&lt;Monitors!$H$11,(S897*Monitors!$I$11)+Monitors!$J$11,Monitors!$J$12))))))))</f>
        <v>51.18</v>
      </c>
      <c r="DH897" s="10">
        <f>$DF897-(Monitors!$B$4*'All Data'!$W897)</f>
        <v>50.840179999999989</v>
      </c>
      <c r="DI897" s="10">
        <f>IF($CX897="Yes",DH897-(Monitors!$E$4*(DG897+(Monitors!$B$4*'All Data'!$W897))),'All Data'!DH897)</f>
        <v>50.840179999999989</v>
      </c>
      <c r="DJ897" s="10">
        <f>IF(DD897="Yes",'All Data'!DI897-(DG897*Monitors!$C$4),'All Data'!DI897)</f>
        <v>50.840179999999989</v>
      </c>
      <c r="DK897" s="10">
        <f>IF($DE897="Yes",DJ897-(DG897*Monitors!$D$4),'All Data'!DJ897)</f>
        <v>50.840179999999989</v>
      </c>
      <c r="DL897" s="10">
        <f>IF($CZ897="Yes",DK897-Monitors!$C$7,'All Data'!DK897)</f>
        <v>50.840179999999989</v>
      </c>
      <c r="DM897" s="10">
        <f>IF($DA897="Yes",DL897-Monitors!$D$7,'All Data'!DL897)</f>
        <v>50.840179999999989</v>
      </c>
      <c r="DN897" s="10">
        <f>IF(DB897="Yes",DM897-((DG897+(W897*Monitors!$B$4))*Monitors!$F$4),'All Data'!DM897)</f>
        <v>50.840179999999989</v>
      </c>
      <c r="DO897" s="8" t="str">
        <f t="shared" si="154"/>
        <v>Yes</v>
      </c>
      <c r="DP897" s="10">
        <v>4.0404564000000001</v>
      </c>
      <c r="DQ897" s="10">
        <v>16.2795436</v>
      </c>
      <c r="DR897" s="10">
        <v>16.2795436</v>
      </c>
      <c r="DS897" s="9">
        <v>29.341240127203058</v>
      </c>
      <c r="DT897" s="9" t="s">
        <v>23</v>
      </c>
      <c r="DU897" s="14">
        <v>0</v>
      </c>
    </row>
    <row r="898" spans="1:125" ht="18" customHeight="1">
      <c r="A898" s="29">
        <v>897</v>
      </c>
      <c r="B898" s="29">
        <v>51</v>
      </c>
      <c r="C898" s="29">
        <v>921</v>
      </c>
      <c r="D898" s="21">
        <v>42103</v>
      </c>
      <c r="E898" s="21">
        <v>42108</v>
      </c>
      <c r="F898" s="21">
        <v>42115</v>
      </c>
      <c r="G898" s="20" t="s">
        <v>87</v>
      </c>
      <c r="H898" s="20" t="s">
        <v>26</v>
      </c>
      <c r="I898" s="22">
        <v>6</v>
      </c>
      <c r="J898" s="20" t="s">
        <v>5</v>
      </c>
      <c r="K898" s="20" t="s">
        <v>26</v>
      </c>
      <c r="L898" s="20" t="s">
        <v>27</v>
      </c>
      <c r="M898" s="23" t="s">
        <v>27</v>
      </c>
      <c r="N898" s="23" t="s">
        <v>7</v>
      </c>
      <c r="O898" s="23" t="s">
        <v>26</v>
      </c>
      <c r="P898" s="24">
        <v>13.2</v>
      </c>
      <c r="Q898" s="24">
        <v>23.5</v>
      </c>
      <c r="R898" s="24">
        <v>27</v>
      </c>
      <c r="S898" s="24">
        <v>311.67</v>
      </c>
      <c r="T898" s="24">
        <v>1.78</v>
      </c>
      <c r="U898" s="24">
        <v>1080</v>
      </c>
      <c r="V898" s="24">
        <v>1920</v>
      </c>
      <c r="W898" s="24">
        <v>2.0739999999999998</v>
      </c>
      <c r="X898" s="23" t="s">
        <v>47</v>
      </c>
      <c r="Y898" s="23" t="s">
        <v>47</v>
      </c>
      <c r="Z898" s="24">
        <v>6685</v>
      </c>
      <c r="AA898" s="24">
        <v>60</v>
      </c>
      <c r="AB898" s="24">
        <v>178</v>
      </c>
      <c r="AC898" s="24">
        <v>178</v>
      </c>
      <c r="AD898" s="23" t="s">
        <v>73</v>
      </c>
      <c r="AE898" s="23" t="s">
        <v>23</v>
      </c>
      <c r="AF898" s="23" t="s">
        <v>11</v>
      </c>
      <c r="AG898" s="23" t="s">
        <v>26</v>
      </c>
      <c r="AH898" s="23" t="s">
        <v>26</v>
      </c>
      <c r="AI898" s="23" t="s">
        <v>12</v>
      </c>
      <c r="AJ898" s="23" t="s">
        <v>11</v>
      </c>
      <c r="AK898" s="23" t="s">
        <v>23</v>
      </c>
      <c r="AL898" s="23" t="s">
        <v>114</v>
      </c>
      <c r="AM898" s="23" t="s">
        <v>14</v>
      </c>
      <c r="AN898" s="23" t="s">
        <v>14</v>
      </c>
      <c r="AO898" s="23" t="s">
        <v>14</v>
      </c>
      <c r="AP898" s="23" t="s">
        <v>14</v>
      </c>
      <c r="AQ898" s="23" t="s">
        <v>14</v>
      </c>
      <c r="AR898" s="23"/>
      <c r="AS898" s="23" t="s">
        <v>114</v>
      </c>
      <c r="AT898" s="23" t="s">
        <v>14</v>
      </c>
      <c r="AU898" s="23" t="s">
        <v>14</v>
      </c>
      <c r="AV898" s="25" t="s">
        <v>14</v>
      </c>
      <c r="AW898" s="25" t="s">
        <v>26</v>
      </c>
      <c r="AX898" s="26">
        <v>27</v>
      </c>
      <c r="AY898" s="26">
        <v>311.67</v>
      </c>
      <c r="AZ898" s="25" t="s">
        <v>14</v>
      </c>
      <c r="BA898" s="25" t="s">
        <v>14</v>
      </c>
      <c r="BB898" s="23" t="s">
        <v>26</v>
      </c>
      <c r="BC898" s="23" t="s">
        <v>15</v>
      </c>
      <c r="BD898" s="23" t="s">
        <v>26</v>
      </c>
      <c r="BE898" s="23" t="s">
        <v>11</v>
      </c>
      <c r="BF898" s="23" t="s">
        <v>185</v>
      </c>
      <c r="BG898" s="23" t="s">
        <v>11</v>
      </c>
      <c r="BH898" s="23" t="s">
        <v>17</v>
      </c>
      <c r="BI898" s="23" t="s">
        <v>14</v>
      </c>
      <c r="BJ898" s="23"/>
      <c r="BK898" s="23" t="s">
        <v>11</v>
      </c>
      <c r="BL898" s="23" t="s">
        <v>11</v>
      </c>
      <c r="BM898" s="23" t="s">
        <v>11</v>
      </c>
      <c r="BN898" s="23"/>
      <c r="BO898" s="24">
        <v>23.2</v>
      </c>
      <c r="BP898" s="24">
        <v>274.60000000000002</v>
      </c>
      <c r="BQ898" s="24">
        <v>250</v>
      </c>
      <c r="BR898" s="24">
        <v>239.2</v>
      </c>
      <c r="BS898" s="24">
        <v>200.9</v>
      </c>
      <c r="BT898" s="23"/>
      <c r="BU898" s="23"/>
      <c r="BV898" s="24">
        <v>20.34</v>
      </c>
      <c r="BW898" s="24">
        <v>0.4</v>
      </c>
      <c r="BX898" s="23"/>
      <c r="BY898" s="24">
        <v>0.38</v>
      </c>
      <c r="BZ898" s="27">
        <v>0.4</v>
      </c>
      <c r="CA898" s="27">
        <v>0.38</v>
      </c>
      <c r="CB898" s="25"/>
      <c r="CC898" s="25"/>
      <c r="CD898" s="25"/>
      <c r="CE898" s="25"/>
      <c r="CF898" s="25"/>
      <c r="CG898" s="25"/>
      <c r="CH898" s="28">
        <v>28.96</v>
      </c>
      <c r="CI898" s="28">
        <v>0.5</v>
      </c>
      <c r="CJ898" s="28">
        <v>0.5</v>
      </c>
      <c r="CK898" s="28">
        <v>0</v>
      </c>
      <c r="CL898" s="28">
        <v>0</v>
      </c>
      <c r="CM898" s="28">
        <v>0.5</v>
      </c>
      <c r="CN898" s="25"/>
      <c r="CO898" s="28">
        <v>0</v>
      </c>
      <c r="CP898" s="30" t="s">
        <v>5</v>
      </c>
      <c r="CQ898" s="8">
        <f t="shared" ref="CQ898:CQ961" si="155">(W898*1000000)/S898</f>
        <v>6654.4742836974992</v>
      </c>
      <c r="CR898" s="8">
        <f t="shared" ref="CR898:CR961" si="156">IF($R898&lt;14,14,IF($R898&lt;16,16,IF($R898&lt;19,19,IF($R898&lt;20,20,IF($R898&lt;22,22,IF($R898&lt;24,24,IF($R898&lt;26,26,28)))))))</f>
        <v>28</v>
      </c>
      <c r="CS898" s="8">
        <f t="shared" ref="CS898:CS961" si="157">IF(W898&lt;=1.05,1.05,IF(W898&lt;=1.3,1.3,IF(W898&lt;=1.5,1.5,IF(W898&lt;=2,2,IF(W898&lt;=2.5,2.5,IF(W898&lt;=3.8,3.8,IF(W898&lt;=5,5,8)))))))</f>
        <v>2.5</v>
      </c>
      <c r="CT898" s="8">
        <f t="shared" ref="CT898:CT961" si="158">IF($R898&lt;30,30,IF($R898&lt;40,40,IF($R898&lt;50,50,IF($R898&lt;=60,60))))</f>
        <v>30</v>
      </c>
      <c r="CU898" s="8">
        <f t="shared" ref="CU898:CU961" si="159">IF(BP898&lt;200,100,IF(BP898&lt;300,200,IF(BP898&lt;400,300,IF(BP898&lt;500,400,IF(BP898&lt;600,500,IF(BP898&lt;700,600,IF(BP898&lt;800,700,IF(BP898&lt;900,800,900))))))))</f>
        <v>200</v>
      </c>
      <c r="CV898" s="10">
        <f t="shared" ref="CV898:CV961" si="160">($BP898*$S898)</f>
        <v>85584.582000000009</v>
      </c>
      <c r="CW898" s="10">
        <f t="shared" si="152"/>
        <v>85.584582000000012</v>
      </c>
      <c r="CX898" s="8" t="str">
        <f t="shared" ref="CX898:CX961" si="161">IF(AND(BL898="Yes",BM898="Yes"),"Yes","No")</f>
        <v>No</v>
      </c>
      <c r="CY898" s="30" t="s">
        <v>11</v>
      </c>
      <c r="CZ898" s="30" t="s">
        <v>11</v>
      </c>
      <c r="DA898" s="31" t="s">
        <v>11</v>
      </c>
      <c r="DB898" s="31" t="s">
        <v>11</v>
      </c>
      <c r="DC898" s="8" t="str">
        <f t="shared" ref="DC898:DC961" si="162">IF(AF898="Yes","Yes","No")</f>
        <v>No</v>
      </c>
      <c r="DD898" s="8" t="s">
        <v>11</v>
      </c>
      <c r="DE898" s="30" t="s">
        <v>11</v>
      </c>
      <c r="DF898" s="10">
        <f t="shared" si="153"/>
        <v>64.640039999999999</v>
      </c>
      <c r="DG898" s="9">
        <f>IF(S898&lt;Monitors!$H$4,(S898*Monitors!$I$4)+Monitors!$J$4,IF(S898&lt;Monitors!$H$5,(S898*Monitors!$I$5)+Monitors!$J$5,IF(S898&lt;Monitors!$H$6,(S898*Monitors!$I$6)+Monitors!$J$6,IF(S898&lt;Monitors!$H$7,(Monitors!$I$7*S898)+Monitors!$J$7,IF(S898&lt;Monitors!$H$8,(S898*Monitors!$I$8)+Monitors!$J$8,IF(S898&lt;Monitors!$H$9,(S898*Monitors!$I$9)+Monitors!$J$9,IF(S898&lt;Monitors!$H$10,(S898*Monitors!$I$10)+Monitors!$J$10,IF(S898&lt;Monitors!$H$11,(S898*Monitors!$I$11)+Monitors!$J$11,Monitors!$J$12))))))))</f>
        <v>51.334000000000003</v>
      </c>
      <c r="DH898" s="10">
        <f>$DF898-(Monitors!$B$4*'All Data'!$W898)</f>
        <v>51.92642</v>
      </c>
      <c r="DI898" s="10">
        <f>IF($CX898="Yes",DH898-(Monitors!$E$4*(DG898+(Monitors!$B$4*'All Data'!$W898))),'All Data'!DH898)</f>
        <v>51.92642</v>
      </c>
      <c r="DJ898" s="10">
        <f>IF(DD898="Yes",'All Data'!DI898-(DG898*Monitors!$C$4),'All Data'!DI898)</f>
        <v>51.92642</v>
      </c>
      <c r="DK898" s="10">
        <f>IF($DE898="Yes",DJ898-(DG898*Monitors!$D$4),'All Data'!DJ898)</f>
        <v>51.92642</v>
      </c>
      <c r="DL898" s="10">
        <f>IF($CZ898="Yes",DK898-Monitors!$C$7,'All Data'!DK898)</f>
        <v>51.92642</v>
      </c>
      <c r="DM898" s="10">
        <f>IF($DA898="Yes",DL898-Monitors!$D$7,'All Data'!DL898)</f>
        <v>51.92642</v>
      </c>
      <c r="DN898" s="10">
        <f>IF(DB898="Yes",DM898-((DG898+(W898*Monitors!$B$4))*Monitors!$F$4),'All Data'!DM898)</f>
        <v>51.92642</v>
      </c>
      <c r="DO898" s="8" t="str">
        <f t="shared" si="154"/>
        <v>No</v>
      </c>
      <c r="DP898" s="10">
        <v>3.4233832800000008</v>
      </c>
      <c r="DQ898" s="10">
        <v>16.91661672</v>
      </c>
      <c r="DR898" s="10">
        <v>16.91661672</v>
      </c>
      <c r="DS898" s="9">
        <v>29.411715392087416</v>
      </c>
      <c r="DT898" s="9" t="s">
        <v>23</v>
      </c>
      <c r="DU898" s="14">
        <v>0</v>
      </c>
    </row>
    <row r="899" spans="1:125" ht="18" customHeight="1">
      <c r="A899" s="29">
        <v>898</v>
      </c>
      <c r="B899" s="29">
        <v>52</v>
      </c>
      <c r="C899" s="29">
        <v>1314</v>
      </c>
      <c r="D899" s="21">
        <v>40817</v>
      </c>
      <c r="E899" s="21">
        <v>41391</v>
      </c>
      <c r="F899" s="21">
        <v>41424</v>
      </c>
      <c r="G899" s="20" t="s">
        <v>4</v>
      </c>
      <c r="H899" s="20"/>
      <c r="I899" s="22">
        <v>6</v>
      </c>
      <c r="J899" s="20" t="s">
        <v>5</v>
      </c>
      <c r="K899" s="20"/>
      <c r="L899" s="20" t="s">
        <v>49</v>
      </c>
      <c r="M899" s="23"/>
      <c r="N899" s="23" t="s">
        <v>7</v>
      </c>
      <c r="O899" s="23"/>
      <c r="P899" s="24">
        <v>13.2</v>
      </c>
      <c r="Q899" s="24">
        <v>23.5</v>
      </c>
      <c r="R899" s="24">
        <v>27</v>
      </c>
      <c r="S899" s="24">
        <v>310.39999999999998</v>
      </c>
      <c r="T899" s="24">
        <v>1.78</v>
      </c>
      <c r="U899" s="24">
        <v>1080</v>
      </c>
      <c r="V899" s="24">
        <v>1920</v>
      </c>
      <c r="W899" s="24">
        <v>2.0739999999999998</v>
      </c>
      <c r="X899" s="23" t="s">
        <v>47</v>
      </c>
      <c r="Y899" s="23" t="s">
        <v>47</v>
      </c>
      <c r="Z899" s="24">
        <v>6660</v>
      </c>
      <c r="AA899" s="24">
        <v>60</v>
      </c>
      <c r="AB899" s="24">
        <v>170</v>
      </c>
      <c r="AC899" s="24">
        <v>160</v>
      </c>
      <c r="AD899" s="23" t="s">
        <v>50</v>
      </c>
      <c r="AE899" s="23" t="s">
        <v>11</v>
      </c>
      <c r="AF899" s="23" t="s">
        <v>11</v>
      </c>
      <c r="AG899" s="23"/>
      <c r="AH899" s="23"/>
      <c r="AI899" s="23" t="s">
        <v>12</v>
      </c>
      <c r="AJ899" s="23" t="s">
        <v>11</v>
      </c>
      <c r="AK899" s="23" t="s">
        <v>23</v>
      </c>
      <c r="AL899" s="23" t="s">
        <v>13</v>
      </c>
      <c r="AM899" s="23"/>
      <c r="AN899" s="23" t="s">
        <v>14</v>
      </c>
      <c r="AO899" s="23"/>
      <c r="AP899" s="23" t="s">
        <v>14</v>
      </c>
      <c r="AQ899" s="23"/>
      <c r="AR899" s="23"/>
      <c r="AS899" s="23" t="s">
        <v>13</v>
      </c>
      <c r="AT899" s="23"/>
      <c r="AU899" s="23" t="s">
        <v>14</v>
      </c>
      <c r="AV899" s="25"/>
      <c r="AW899" s="25"/>
      <c r="AX899" s="26">
        <v>27</v>
      </c>
      <c r="AY899" s="26">
        <v>310.39999999999998</v>
      </c>
      <c r="AZ899" s="25" t="s">
        <v>14</v>
      </c>
      <c r="BA899" s="25" t="s">
        <v>14</v>
      </c>
      <c r="BB899" s="23"/>
      <c r="BC899" s="23" t="s">
        <v>15</v>
      </c>
      <c r="BD899" s="23"/>
      <c r="BE899" s="23" t="s">
        <v>11</v>
      </c>
      <c r="BF899" s="23" t="s">
        <v>166</v>
      </c>
      <c r="BG899" s="23" t="s">
        <v>11</v>
      </c>
      <c r="BH899" s="23" t="s">
        <v>17</v>
      </c>
      <c r="BI899" s="23"/>
      <c r="BJ899" s="23"/>
      <c r="BK899" s="23" t="s">
        <v>11</v>
      </c>
      <c r="BL899" s="23" t="s">
        <v>11</v>
      </c>
      <c r="BM899" s="23"/>
      <c r="BN899" s="23"/>
      <c r="BO899" s="24">
        <v>12.8</v>
      </c>
      <c r="BP899" s="24">
        <v>309.10000000000002</v>
      </c>
      <c r="BQ899" s="24">
        <v>309.10000000000002</v>
      </c>
      <c r="BR899" s="24">
        <v>261.2</v>
      </c>
      <c r="BS899" s="24">
        <v>200.3</v>
      </c>
      <c r="BT899" s="23"/>
      <c r="BU899" s="23"/>
      <c r="BV899" s="24">
        <v>20.350000000000001</v>
      </c>
      <c r="BW899" s="24">
        <v>0.2</v>
      </c>
      <c r="BX899" s="24">
        <v>0.2</v>
      </c>
      <c r="BY899" s="24">
        <v>0.12</v>
      </c>
      <c r="BZ899" s="27">
        <v>0.2</v>
      </c>
      <c r="CA899" s="27">
        <v>0.12</v>
      </c>
      <c r="CB899" s="25"/>
      <c r="CC899" s="25"/>
      <c r="CD899" s="28">
        <v>20.56</v>
      </c>
      <c r="CE899" s="28">
        <v>0.27</v>
      </c>
      <c r="CF899" s="28">
        <v>0.27</v>
      </c>
      <c r="CG899" s="28">
        <v>0.18</v>
      </c>
      <c r="CH899" s="28">
        <v>29.08</v>
      </c>
      <c r="CI899" s="28">
        <v>0.5</v>
      </c>
      <c r="CJ899" s="28">
        <v>0.5</v>
      </c>
      <c r="CK899" s="25"/>
      <c r="CL899" s="25"/>
      <c r="CM899" s="28">
        <v>0.53</v>
      </c>
      <c r="CN899" s="25"/>
      <c r="CO899" s="28">
        <v>0</v>
      </c>
      <c r="CP899" s="30" t="s">
        <v>5</v>
      </c>
      <c r="CQ899" s="8">
        <f t="shared" si="155"/>
        <v>6681.7010309278348</v>
      </c>
      <c r="CR899" s="8">
        <f t="shared" si="156"/>
        <v>28</v>
      </c>
      <c r="CS899" s="8">
        <f t="shared" si="157"/>
        <v>2.5</v>
      </c>
      <c r="CT899" s="8">
        <f t="shared" si="158"/>
        <v>30</v>
      </c>
      <c r="CU899" s="8">
        <f t="shared" si="159"/>
        <v>300</v>
      </c>
      <c r="CV899" s="10">
        <f t="shared" si="160"/>
        <v>95944.639999999999</v>
      </c>
      <c r="CW899" s="10">
        <f t="shared" ref="CW899:CW962" si="163">CV899/1000</f>
        <v>95.944639999999993</v>
      </c>
      <c r="CX899" s="8" t="str">
        <f t="shared" si="161"/>
        <v>No</v>
      </c>
      <c r="CY899" s="30" t="s">
        <v>11</v>
      </c>
      <c r="CZ899" s="30" t="s">
        <v>11</v>
      </c>
      <c r="DA899" s="31" t="s">
        <v>11</v>
      </c>
      <c r="DB899" s="31" t="s">
        <v>11</v>
      </c>
      <c r="DC899" s="8" t="str">
        <f t="shared" si="162"/>
        <v>No</v>
      </c>
      <c r="DD899" s="8" t="s">
        <v>11</v>
      </c>
      <c r="DE899" s="30" t="s">
        <v>11</v>
      </c>
      <c r="DF899" s="10">
        <f t="shared" ref="DF899:DF962" si="164">((BV899*0.35)+(BW899*0.65))*(365*24)/1000</f>
        <v>63.531899999999993</v>
      </c>
      <c r="DG899" s="9">
        <f>IF(S899&lt;Monitors!$H$4,(S899*Monitors!$I$4)+Monitors!$J$4,IF(S899&lt;Monitors!$H$5,(S899*Monitors!$I$5)+Monitors!$J$5,IF(S899&lt;Monitors!$H$6,(S899*Monitors!$I$6)+Monitors!$J$6,IF(S899&lt;Monitors!$H$7,(Monitors!$I$7*S899)+Monitors!$J$7,IF(S899&lt;Monitors!$H$8,(S899*Monitors!$I$8)+Monitors!$J$8,IF(S899&lt;Monitors!$H$9,(S899*Monitors!$I$9)+Monitors!$J$9,IF(S899&lt;Monitors!$H$10,(S899*Monitors!$I$10)+Monitors!$J$10,IF(S899&lt;Monitors!$H$11,(S899*Monitors!$I$11)+Monitors!$J$11,Monitors!$J$12))))))))</f>
        <v>51.08</v>
      </c>
      <c r="DH899" s="10">
        <f>$DF899-(Monitors!$B$4*'All Data'!$W899)</f>
        <v>50.818279999999994</v>
      </c>
      <c r="DI899" s="10">
        <f>IF($CX899="Yes",DH899-(Monitors!$E$4*(DG899+(Monitors!$B$4*'All Data'!$W899))),'All Data'!DH899)</f>
        <v>50.818279999999994</v>
      </c>
      <c r="DJ899" s="10">
        <f>IF(DD899="Yes",'All Data'!DI899-(DG899*Monitors!$C$4),'All Data'!DI899)</f>
        <v>50.818279999999994</v>
      </c>
      <c r="DK899" s="10">
        <f>IF($DE899="Yes",DJ899-(DG899*Monitors!$D$4),'All Data'!DJ899)</f>
        <v>50.818279999999994</v>
      </c>
      <c r="DL899" s="10">
        <f>IF($CZ899="Yes",DK899-Monitors!$C$7,'All Data'!DK899)</f>
        <v>50.818279999999994</v>
      </c>
      <c r="DM899" s="10">
        <f>IF($DA899="Yes",DL899-Monitors!$D$7,'All Data'!DL899)</f>
        <v>50.818279999999994</v>
      </c>
      <c r="DN899" s="10">
        <f>IF(DB899="Yes",DM899-((DG899+(W899*Monitors!$B$4))*Monitors!$F$4),'All Data'!DM899)</f>
        <v>50.818279999999994</v>
      </c>
      <c r="DO899" s="8" t="str">
        <f t="shared" ref="DO899:DO962" si="165">IF(DN899&lt;=DG899,"Yes","No")</f>
        <v>Yes</v>
      </c>
      <c r="DP899" s="10">
        <v>3.8377856000000001</v>
      </c>
      <c r="DQ899" s="10">
        <v>16.512214400000001</v>
      </c>
      <c r="DR899" s="10">
        <v>16.512214400000001</v>
      </c>
      <c r="DS899" s="9">
        <v>29.295467844295771</v>
      </c>
      <c r="DT899" s="9" t="s">
        <v>23</v>
      </c>
      <c r="DU899" s="14">
        <v>0</v>
      </c>
    </row>
    <row r="900" spans="1:125" ht="18" customHeight="1">
      <c r="A900" s="29">
        <v>899</v>
      </c>
      <c r="B900" s="29">
        <v>25</v>
      </c>
      <c r="C900" s="29">
        <v>1405</v>
      </c>
      <c r="D900" s="21">
        <v>41110</v>
      </c>
      <c r="E900" s="21">
        <v>41267</v>
      </c>
      <c r="F900" s="21">
        <v>41687</v>
      </c>
      <c r="G900" s="20" t="s">
        <v>4</v>
      </c>
      <c r="H900" s="20"/>
      <c r="I900" s="22">
        <v>6</v>
      </c>
      <c r="J900" s="20" t="s">
        <v>5</v>
      </c>
      <c r="K900" s="20"/>
      <c r="L900" s="20" t="s">
        <v>49</v>
      </c>
      <c r="M900" s="23"/>
      <c r="N900" s="23" t="s">
        <v>7</v>
      </c>
      <c r="O900" s="23"/>
      <c r="P900" s="24">
        <v>11.3</v>
      </c>
      <c r="Q900" s="24">
        <v>20</v>
      </c>
      <c r="R900" s="24">
        <v>23</v>
      </c>
      <c r="S900" s="24">
        <v>226.05</v>
      </c>
      <c r="T900" s="24">
        <v>1.78</v>
      </c>
      <c r="U900" s="24">
        <v>1080</v>
      </c>
      <c r="V900" s="24">
        <v>1920</v>
      </c>
      <c r="W900" s="24">
        <v>2.0739999999999998</v>
      </c>
      <c r="X900" s="23" t="s">
        <v>47</v>
      </c>
      <c r="Y900" s="23" t="s">
        <v>47</v>
      </c>
      <c r="Z900" s="24">
        <v>9175</v>
      </c>
      <c r="AA900" s="24">
        <v>60</v>
      </c>
      <c r="AB900" s="24">
        <v>170</v>
      </c>
      <c r="AC900" s="24">
        <v>160</v>
      </c>
      <c r="AD900" s="23" t="s">
        <v>85</v>
      </c>
      <c r="AE900" s="23" t="s">
        <v>11</v>
      </c>
      <c r="AF900" s="23" t="s">
        <v>11</v>
      </c>
      <c r="AG900" s="23"/>
      <c r="AH900" s="23"/>
      <c r="AI900" s="23" t="s">
        <v>12</v>
      </c>
      <c r="AJ900" s="23" t="s">
        <v>23</v>
      </c>
      <c r="AK900" s="23" t="s">
        <v>11</v>
      </c>
      <c r="AL900" s="23" t="s">
        <v>114</v>
      </c>
      <c r="AM900" s="23"/>
      <c r="AN900" s="23" t="s">
        <v>14</v>
      </c>
      <c r="AO900" s="23"/>
      <c r="AP900" s="23" t="s">
        <v>36</v>
      </c>
      <c r="AQ900" s="23"/>
      <c r="AR900" s="23"/>
      <c r="AS900" s="23" t="s">
        <v>114</v>
      </c>
      <c r="AT900" s="23"/>
      <c r="AU900" s="23" t="s">
        <v>14</v>
      </c>
      <c r="AV900" s="25"/>
      <c r="AW900" s="25"/>
      <c r="AX900" s="26">
        <v>23</v>
      </c>
      <c r="AY900" s="26">
        <v>226.05</v>
      </c>
      <c r="AZ900" s="25" t="s">
        <v>14</v>
      </c>
      <c r="BA900" s="25" t="s">
        <v>14</v>
      </c>
      <c r="BB900" s="23"/>
      <c r="BC900" s="23" t="s">
        <v>15</v>
      </c>
      <c r="BD900" s="23"/>
      <c r="BE900" s="23" t="s">
        <v>11</v>
      </c>
      <c r="BF900" s="23" t="s">
        <v>14</v>
      </c>
      <c r="BG900" s="23" t="s">
        <v>11</v>
      </c>
      <c r="BH900" s="23" t="s">
        <v>17</v>
      </c>
      <c r="BI900" s="23"/>
      <c r="BJ900" s="23" t="s">
        <v>20</v>
      </c>
      <c r="BK900" s="23" t="s">
        <v>11</v>
      </c>
      <c r="BL900" s="23" t="s">
        <v>11</v>
      </c>
      <c r="BM900" s="23"/>
      <c r="BN900" s="23"/>
      <c r="BO900" s="24">
        <v>6.1</v>
      </c>
      <c r="BP900" s="24">
        <v>246.1</v>
      </c>
      <c r="BQ900" s="24">
        <v>250</v>
      </c>
      <c r="BR900" s="23"/>
      <c r="BS900" s="24">
        <v>245.1</v>
      </c>
      <c r="BT900" s="23"/>
      <c r="BU900" s="23"/>
      <c r="BV900" s="24">
        <v>20.36</v>
      </c>
      <c r="BW900" s="24">
        <v>0.48</v>
      </c>
      <c r="BX900" s="23"/>
      <c r="BY900" s="24">
        <v>0.32</v>
      </c>
      <c r="BZ900" s="27">
        <v>0.48</v>
      </c>
      <c r="CA900" s="27">
        <v>0.32</v>
      </c>
      <c r="CB900" s="25"/>
      <c r="CC900" s="25"/>
      <c r="CD900" s="28">
        <v>20.52</v>
      </c>
      <c r="CE900" s="28">
        <v>0.5</v>
      </c>
      <c r="CF900" s="25"/>
      <c r="CG900" s="28">
        <v>0.34</v>
      </c>
      <c r="CH900" s="28">
        <v>22</v>
      </c>
      <c r="CI900" s="28">
        <v>0.5</v>
      </c>
      <c r="CJ900" s="28">
        <v>0.5</v>
      </c>
      <c r="CK900" s="25"/>
      <c r="CL900" s="25"/>
      <c r="CM900" s="28">
        <v>0.35</v>
      </c>
      <c r="CN900" s="25"/>
      <c r="CO900" s="28">
        <v>0</v>
      </c>
      <c r="CP900" s="30" t="s">
        <v>5</v>
      </c>
      <c r="CQ900" s="8">
        <f t="shared" si="155"/>
        <v>9174.9612917496106</v>
      </c>
      <c r="CR900" s="8">
        <f t="shared" si="156"/>
        <v>24</v>
      </c>
      <c r="CS900" s="8">
        <f t="shared" si="157"/>
        <v>2.5</v>
      </c>
      <c r="CT900" s="8">
        <f t="shared" si="158"/>
        <v>30</v>
      </c>
      <c r="CU900" s="8">
        <f t="shared" si="159"/>
        <v>200</v>
      </c>
      <c r="CV900" s="10">
        <f t="shared" si="160"/>
        <v>55630.904999999999</v>
      </c>
      <c r="CW900" s="10">
        <f t="shared" si="163"/>
        <v>55.630904999999998</v>
      </c>
      <c r="CX900" s="8" t="str">
        <f t="shared" si="161"/>
        <v>No</v>
      </c>
      <c r="CY900" s="30" t="s">
        <v>11</v>
      </c>
      <c r="CZ900" s="30" t="s">
        <v>11</v>
      </c>
      <c r="DA900" s="31" t="s">
        <v>11</v>
      </c>
      <c r="DB900" s="31" t="s">
        <v>11</v>
      </c>
      <c r="DC900" s="8" t="str">
        <f t="shared" si="162"/>
        <v>No</v>
      </c>
      <c r="DD900" s="8" t="s">
        <v>11</v>
      </c>
      <c r="DE900" s="30" t="s">
        <v>11</v>
      </c>
      <c r="DF900" s="10">
        <f t="shared" si="164"/>
        <v>65.156880000000001</v>
      </c>
      <c r="DG900" s="9">
        <f>IF(S900&lt;Monitors!$H$4,(S900*Monitors!$I$4)+Monitors!$J$4,IF(S900&lt;Monitors!$H$5,(S900*Monitors!$I$5)+Monitors!$J$5,IF(S900&lt;Monitors!$H$6,(S900*Monitors!$I$6)+Monitors!$J$6,IF(S900&lt;Monitors!$H$7,(Monitors!$I$7*S900)+Monitors!$J$7,IF(S900&lt;Monitors!$H$8,(S900*Monitors!$I$8)+Monitors!$J$8,IF(S900&lt;Monitors!$H$9,(S900*Monitors!$I$9)+Monitors!$J$9,IF(S900&lt;Monitors!$H$10,(S900*Monitors!$I$10)+Monitors!$J$10,IF(S900&lt;Monitors!$H$11,(S900*Monitors!$I$11)+Monitors!$J$11,Monitors!$J$12))))))))</f>
        <v>38.868333333333332</v>
      </c>
      <c r="DH900" s="10">
        <f>$DF900-(Monitors!$B$4*'All Data'!$W900)</f>
        <v>52.443260000000002</v>
      </c>
      <c r="DI900" s="10">
        <f>IF($CX900="Yes",DH900-(Monitors!$E$4*(DG900+(Monitors!$B$4*'All Data'!$W900))),'All Data'!DH900)</f>
        <v>52.443260000000002</v>
      </c>
      <c r="DJ900" s="10">
        <f>IF(DD900="Yes",'All Data'!DI900-(DG900*Monitors!$C$4),'All Data'!DI900)</f>
        <v>52.443260000000002</v>
      </c>
      <c r="DK900" s="10">
        <f>IF($DE900="Yes",DJ900-(DG900*Monitors!$D$4),'All Data'!DJ900)</f>
        <v>52.443260000000002</v>
      </c>
      <c r="DL900" s="10">
        <f>IF($CZ900="Yes",DK900-Monitors!$C$7,'All Data'!DK900)</f>
        <v>52.443260000000002</v>
      </c>
      <c r="DM900" s="10">
        <f>IF($DA900="Yes",DL900-Monitors!$D$7,'All Data'!DL900)</f>
        <v>52.443260000000002</v>
      </c>
      <c r="DN900" s="10">
        <f>IF(DB900="Yes",DM900-((DG900+(W900*Monitors!$B$4))*Monitors!$F$4),'All Data'!DM900)</f>
        <v>52.443260000000002</v>
      </c>
      <c r="DO900" s="8" t="str">
        <f t="shared" si="165"/>
        <v>No</v>
      </c>
      <c r="DP900" s="10">
        <v>2.2252362000000003</v>
      </c>
      <c r="DQ900" s="10">
        <v>18.134763799999998</v>
      </c>
      <c r="DR900" s="10">
        <v>18.134763799999998</v>
      </c>
      <c r="DS900" s="9">
        <v>21.481716282377281</v>
      </c>
      <c r="DT900" s="9" t="s">
        <v>23</v>
      </c>
      <c r="DU900" s="14">
        <v>0</v>
      </c>
    </row>
    <row r="901" spans="1:125" ht="18" customHeight="1">
      <c r="A901" s="29">
        <v>900</v>
      </c>
      <c r="B901" s="29">
        <v>25</v>
      </c>
      <c r="C901" s="29">
        <v>1405</v>
      </c>
      <c r="D901" s="21">
        <v>41110</v>
      </c>
      <c r="E901" s="21">
        <v>41267</v>
      </c>
      <c r="F901" s="21">
        <v>41687</v>
      </c>
      <c r="G901" s="20" t="s">
        <v>4</v>
      </c>
      <c r="H901" s="20"/>
      <c r="I901" s="22">
        <v>6</v>
      </c>
      <c r="J901" s="20" t="s">
        <v>5</v>
      </c>
      <c r="K901" s="20"/>
      <c r="L901" s="20" t="s">
        <v>49</v>
      </c>
      <c r="M901" s="23"/>
      <c r="N901" s="23" t="s">
        <v>7</v>
      </c>
      <c r="O901" s="23"/>
      <c r="P901" s="24">
        <v>11.3</v>
      </c>
      <c r="Q901" s="24">
        <v>20</v>
      </c>
      <c r="R901" s="24">
        <v>23</v>
      </c>
      <c r="S901" s="24">
        <v>226.05</v>
      </c>
      <c r="T901" s="24">
        <v>1.78</v>
      </c>
      <c r="U901" s="24">
        <v>1080</v>
      </c>
      <c r="V901" s="24">
        <v>1920</v>
      </c>
      <c r="W901" s="24">
        <v>2.0739999999999998</v>
      </c>
      <c r="X901" s="23" t="s">
        <v>47</v>
      </c>
      <c r="Y901" s="23" t="s">
        <v>47</v>
      </c>
      <c r="Z901" s="24">
        <v>9175</v>
      </c>
      <c r="AA901" s="24">
        <v>60</v>
      </c>
      <c r="AB901" s="24">
        <v>170</v>
      </c>
      <c r="AC901" s="24">
        <v>160</v>
      </c>
      <c r="AD901" s="23" t="s">
        <v>85</v>
      </c>
      <c r="AE901" s="23" t="s">
        <v>11</v>
      </c>
      <c r="AF901" s="23" t="s">
        <v>11</v>
      </c>
      <c r="AG901" s="23"/>
      <c r="AH901" s="23"/>
      <c r="AI901" s="23" t="s">
        <v>12</v>
      </c>
      <c r="AJ901" s="23" t="s">
        <v>23</v>
      </c>
      <c r="AK901" s="23" t="s">
        <v>11</v>
      </c>
      <c r="AL901" s="23" t="s">
        <v>114</v>
      </c>
      <c r="AM901" s="23"/>
      <c r="AN901" s="23" t="s">
        <v>14</v>
      </c>
      <c r="AO901" s="23"/>
      <c r="AP901" s="23" t="s">
        <v>36</v>
      </c>
      <c r="AQ901" s="23"/>
      <c r="AR901" s="23"/>
      <c r="AS901" s="23" t="s">
        <v>114</v>
      </c>
      <c r="AT901" s="23"/>
      <c r="AU901" s="23" t="s">
        <v>14</v>
      </c>
      <c r="AV901" s="25"/>
      <c r="AW901" s="25"/>
      <c r="AX901" s="26">
        <v>23</v>
      </c>
      <c r="AY901" s="26">
        <v>226.05</v>
      </c>
      <c r="AZ901" s="25" t="s">
        <v>14</v>
      </c>
      <c r="BA901" s="25" t="s">
        <v>14</v>
      </c>
      <c r="BB901" s="23"/>
      <c r="BC901" s="23" t="s">
        <v>15</v>
      </c>
      <c r="BD901" s="23"/>
      <c r="BE901" s="23" t="s">
        <v>11</v>
      </c>
      <c r="BF901" s="23" t="s">
        <v>14</v>
      </c>
      <c r="BG901" s="23" t="s">
        <v>11</v>
      </c>
      <c r="BH901" s="23" t="s">
        <v>17</v>
      </c>
      <c r="BI901" s="23"/>
      <c r="BJ901" s="23" t="s">
        <v>20</v>
      </c>
      <c r="BK901" s="23" t="s">
        <v>11</v>
      </c>
      <c r="BL901" s="23" t="s">
        <v>11</v>
      </c>
      <c r="BM901" s="23"/>
      <c r="BN901" s="23"/>
      <c r="BO901" s="24">
        <v>6.1</v>
      </c>
      <c r="BP901" s="24">
        <v>246.1</v>
      </c>
      <c r="BQ901" s="24">
        <v>250</v>
      </c>
      <c r="BR901" s="23"/>
      <c r="BS901" s="24">
        <v>245.1</v>
      </c>
      <c r="BT901" s="23"/>
      <c r="BU901" s="23"/>
      <c r="BV901" s="24">
        <v>20.36</v>
      </c>
      <c r="BW901" s="24">
        <v>0.48</v>
      </c>
      <c r="BX901" s="23"/>
      <c r="BY901" s="24">
        <v>0.32</v>
      </c>
      <c r="BZ901" s="27">
        <v>0.48</v>
      </c>
      <c r="CA901" s="27">
        <v>0.32</v>
      </c>
      <c r="CB901" s="25"/>
      <c r="CC901" s="25"/>
      <c r="CD901" s="28">
        <v>20.52</v>
      </c>
      <c r="CE901" s="28">
        <v>0.5</v>
      </c>
      <c r="CF901" s="25"/>
      <c r="CG901" s="28">
        <v>0.34</v>
      </c>
      <c r="CH901" s="28">
        <v>22</v>
      </c>
      <c r="CI901" s="28">
        <v>0.5</v>
      </c>
      <c r="CJ901" s="28">
        <v>0.5</v>
      </c>
      <c r="CK901" s="25"/>
      <c r="CL901" s="25"/>
      <c r="CM901" s="28">
        <v>0.35</v>
      </c>
      <c r="CN901" s="25"/>
      <c r="CO901" s="28">
        <v>0</v>
      </c>
      <c r="CP901" s="30" t="s">
        <v>5</v>
      </c>
      <c r="CQ901" s="8">
        <f t="shared" si="155"/>
        <v>9174.9612917496106</v>
      </c>
      <c r="CR901" s="8">
        <f t="shared" si="156"/>
        <v>24</v>
      </c>
      <c r="CS901" s="8">
        <f t="shared" si="157"/>
        <v>2.5</v>
      </c>
      <c r="CT901" s="8">
        <f t="shared" si="158"/>
        <v>30</v>
      </c>
      <c r="CU901" s="8">
        <f t="shared" si="159"/>
        <v>200</v>
      </c>
      <c r="CV901" s="10">
        <f t="shared" si="160"/>
        <v>55630.904999999999</v>
      </c>
      <c r="CW901" s="10">
        <f t="shared" si="163"/>
        <v>55.630904999999998</v>
      </c>
      <c r="CX901" s="8" t="str">
        <f t="shared" si="161"/>
        <v>No</v>
      </c>
      <c r="CY901" s="30" t="s">
        <v>11</v>
      </c>
      <c r="CZ901" s="30" t="s">
        <v>11</v>
      </c>
      <c r="DA901" s="31" t="s">
        <v>11</v>
      </c>
      <c r="DB901" s="31" t="s">
        <v>11</v>
      </c>
      <c r="DC901" s="8" t="str">
        <f t="shared" si="162"/>
        <v>No</v>
      </c>
      <c r="DD901" s="8" t="s">
        <v>11</v>
      </c>
      <c r="DE901" s="30" t="s">
        <v>11</v>
      </c>
      <c r="DF901" s="10">
        <f t="shared" si="164"/>
        <v>65.156880000000001</v>
      </c>
      <c r="DG901" s="9">
        <f>IF(S901&lt;Monitors!$H$4,(S901*Monitors!$I$4)+Monitors!$J$4,IF(S901&lt;Monitors!$H$5,(S901*Monitors!$I$5)+Monitors!$J$5,IF(S901&lt;Monitors!$H$6,(S901*Monitors!$I$6)+Monitors!$J$6,IF(S901&lt;Monitors!$H$7,(Monitors!$I$7*S901)+Monitors!$J$7,IF(S901&lt;Monitors!$H$8,(S901*Monitors!$I$8)+Monitors!$J$8,IF(S901&lt;Monitors!$H$9,(S901*Monitors!$I$9)+Monitors!$J$9,IF(S901&lt;Monitors!$H$10,(S901*Monitors!$I$10)+Monitors!$J$10,IF(S901&lt;Monitors!$H$11,(S901*Monitors!$I$11)+Monitors!$J$11,Monitors!$J$12))))))))</f>
        <v>38.868333333333332</v>
      </c>
      <c r="DH901" s="10">
        <f>$DF901-(Monitors!$B$4*'All Data'!$W901)</f>
        <v>52.443260000000002</v>
      </c>
      <c r="DI901" s="10">
        <f>IF($CX901="Yes",DH901-(Monitors!$E$4*(DG901+(Monitors!$B$4*'All Data'!$W901))),'All Data'!DH901)</f>
        <v>52.443260000000002</v>
      </c>
      <c r="DJ901" s="10">
        <f>IF(DD901="Yes",'All Data'!DI901-(DG901*Monitors!$C$4),'All Data'!DI901)</f>
        <v>52.443260000000002</v>
      </c>
      <c r="DK901" s="10">
        <f>IF($DE901="Yes",DJ901-(DG901*Monitors!$D$4),'All Data'!DJ901)</f>
        <v>52.443260000000002</v>
      </c>
      <c r="DL901" s="10">
        <f>IF($CZ901="Yes",DK901-Monitors!$C$7,'All Data'!DK901)</f>
        <v>52.443260000000002</v>
      </c>
      <c r="DM901" s="10">
        <f>IF($DA901="Yes",DL901-Monitors!$D$7,'All Data'!DL901)</f>
        <v>52.443260000000002</v>
      </c>
      <c r="DN901" s="10">
        <f>IF(DB901="Yes",DM901-((DG901+(W901*Monitors!$B$4))*Monitors!$F$4),'All Data'!DM901)</f>
        <v>52.443260000000002</v>
      </c>
      <c r="DO901" s="8" t="str">
        <f t="shared" si="165"/>
        <v>No</v>
      </c>
      <c r="DP901" s="10">
        <v>2.2252362000000003</v>
      </c>
      <c r="DQ901" s="10">
        <v>18.134763799999998</v>
      </c>
      <c r="DR901" s="10">
        <v>18.134763799999998</v>
      </c>
      <c r="DS901" s="9">
        <v>21.481716282377281</v>
      </c>
      <c r="DT901" s="9" t="s">
        <v>23</v>
      </c>
      <c r="DU901" s="14">
        <v>0</v>
      </c>
    </row>
    <row r="902" spans="1:125" ht="18" customHeight="1">
      <c r="A902" s="29">
        <v>901</v>
      </c>
      <c r="B902" s="29">
        <v>25</v>
      </c>
      <c r="C902" s="29">
        <v>1405</v>
      </c>
      <c r="D902" s="21">
        <v>41110</v>
      </c>
      <c r="E902" s="21">
        <v>41267</v>
      </c>
      <c r="F902" s="21">
        <v>41687</v>
      </c>
      <c r="G902" s="20" t="s">
        <v>4</v>
      </c>
      <c r="H902" s="20"/>
      <c r="I902" s="22">
        <v>6</v>
      </c>
      <c r="J902" s="20" t="s">
        <v>5</v>
      </c>
      <c r="K902" s="20"/>
      <c r="L902" s="20" t="s">
        <v>49</v>
      </c>
      <c r="M902" s="23"/>
      <c r="N902" s="23" t="s">
        <v>7</v>
      </c>
      <c r="O902" s="23"/>
      <c r="P902" s="24">
        <v>11.3</v>
      </c>
      <c r="Q902" s="24">
        <v>20</v>
      </c>
      <c r="R902" s="24">
        <v>23</v>
      </c>
      <c r="S902" s="24">
        <v>226.05</v>
      </c>
      <c r="T902" s="24">
        <v>1.78</v>
      </c>
      <c r="U902" s="24">
        <v>1080</v>
      </c>
      <c r="V902" s="24">
        <v>1920</v>
      </c>
      <c r="W902" s="24">
        <v>2.0739999999999998</v>
      </c>
      <c r="X902" s="23" t="s">
        <v>47</v>
      </c>
      <c r="Y902" s="23" t="s">
        <v>47</v>
      </c>
      <c r="Z902" s="24">
        <v>9175</v>
      </c>
      <c r="AA902" s="24">
        <v>60</v>
      </c>
      <c r="AB902" s="24">
        <v>170</v>
      </c>
      <c r="AC902" s="24">
        <v>160</v>
      </c>
      <c r="AD902" s="23" t="s">
        <v>85</v>
      </c>
      <c r="AE902" s="23" t="s">
        <v>11</v>
      </c>
      <c r="AF902" s="23" t="s">
        <v>11</v>
      </c>
      <c r="AG902" s="23"/>
      <c r="AH902" s="23"/>
      <c r="AI902" s="23" t="s">
        <v>12</v>
      </c>
      <c r="AJ902" s="23" t="s">
        <v>23</v>
      </c>
      <c r="AK902" s="23" t="s">
        <v>11</v>
      </c>
      <c r="AL902" s="23" t="s">
        <v>114</v>
      </c>
      <c r="AM902" s="23"/>
      <c r="AN902" s="23" t="s">
        <v>14</v>
      </c>
      <c r="AO902" s="23"/>
      <c r="AP902" s="23" t="s">
        <v>36</v>
      </c>
      <c r="AQ902" s="23"/>
      <c r="AR902" s="23"/>
      <c r="AS902" s="23" t="s">
        <v>114</v>
      </c>
      <c r="AT902" s="23"/>
      <c r="AU902" s="23" t="s">
        <v>14</v>
      </c>
      <c r="AV902" s="25"/>
      <c r="AW902" s="25"/>
      <c r="AX902" s="26">
        <v>23</v>
      </c>
      <c r="AY902" s="26">
        <v>226.05</v>
      </c>
      <c r="AZ902" s="25" t="s">
        <v>14</v>
      </c>
      <c r="BA902" s="25" t="s">
        <v>14</v>
      </c>
      <c r="BB902" s="23"/>
      <c r="BC902" s="23" t="s">
        <v>15</v>
      </c>
      <c r="BD902" s="23"/>
      <c r="BE902" s="23" t="s">
        <v>11</v>
      </c>
      <c r="BF902" s="23" t="s">
        <v>14</v>
      </c>
      <c r="BG902" s="23" t="s">
        <v>11</v>
      </c>
      <c r="BH902" s="23" t="s">
        <v>17</v>
      </c>
      <c r="BI902" s="23"/>
      <c r="BJ902" s="23" t="s">
        <v>20</v>
      </c>
      <c r="BK902" s="23" t="s">
        <v>11</v>
      </c>
      <c r="BL902" s="23" t="s">
        <v>11</v>
      </c>
      <c r="BM902" s="23"/>
      <c r="BN902" s="23"/>
      <c r="BO902" s="24">
        <v>6.1</v>
      </c>
      <c r="BP902" s="24">
        <v>246.1</v>
      </c>
      <c r="BQ902" s="24">
        <v>250</v>
      </c>
      <c r="BR902" s="23"/>
      <c r="BS902" s="24">
        <v>245.1</v>
      </c>
      <c r="BT902" s="23"/>
      <c r="BU902" s="23"/>
      <c r="BV902" s="24">
        <v>20.36</v>
      </c>
      <c r="BW902" s="24">
        <v>0.48</v>
      </c>
      <c r="BX902" s="23"/>
      <c r="BY902" s="24">
        <v>0.32</v>
      </c>
      <c r="BZ902" s="27">
        <v>0.48</v>
      </c>
      <c r="CA902" s="27">
        <v>0.32</v>
      </c>
      <c r="CB902" s="25"/>
      <c r="CC902" s="25"/>
      <c r="CD902" s="28">
        <v>20.52</v>
      </c>
      <c r="CE902" s="28">
        <v>0.5</v>
      </c>
      <c r="CF902" s="25"/>
      <c r="CG902" s="28">
        <v>0.34</v>
      </c>
      <c r="CH902" s="28">
        <v>22</v>
      </c>
      <c r="CI902" s="28">
        <v>0.5</v>
      </c>
      <c r="CJ902" s="28">
        <v>0.5</v>
      </c>
      <c r="CK902" s="25"/>
      <c r="CL902" s="25"/>
      <c r="CM902" s="28">
        <v>0.35</v>
      </c>
      <c r="CN902" s="25"/>
      <c r="CO902" s="28">
        <v>0</v>
      </c>
      <c r="CP902" s="30" t="s">
        <v>5</v>
      </c>
      <c r="CQ902" s="8">
        <f t="shared" si="155"/>
        <v>9174.9612917496106</v>
      </c>
      <c r="CR902" s="8">
        <f t="shared" si="156"/>
        <v>24</v>
      </c>
      <c r="CS902" s="8">
        <f t="shared" si="157"/>
        <v>2.5</v>
      </c>
      <c r="CT902" s="8">
        <f t="shared" si="158"/>
        <v>30</v>
      </c>
      <c r="CU902" s="8">
        <f t="shared" si="159"/>
        <v>200</v>
      </c>
      <c r="CV902" s="10">
        <f t="shared" si="160"/>
        <v>55630.904999999999</v>
      </c>
      <c r="CW902" s="10">
        <f t="shared" si="163"/>
        <v>55.630904999999998</v>
      </c>
      <c r="CX902" s="8" t="str">
        <f t="shared" si="161"/>
        <v>No</v>
      </c>
      <c r="CY902" s="30" t="s">
        <v>11</v>
      </c>
      <c r="CZ902" s="30" t="s">
        <v>11</v>
      </c>
      <c r="DA902" s="31" t="s">
        <v>11</v>
      </c>
      <c r="DB902" s="31" t="s">
        <v>11</v>
      </c>
      <c r="DC902" s="8" t="str">
        <f t="shared" si="162"/>
        <v>No</v>
      </c>
      <c r="DD902" s="8" t="s">
        <v>11</v>
      </c>
      <c r="DE902" s="30" t="s">
        <v>11</v>
      </c>
      <c r="DF902" s="10">
        <f t="shared" si="164"/>
        <v>65.156880000000001</v>
      </c>
      <c r="DG902" s="9">
        <f>IF(S902&lt;Monitors!$H$4,(S902*Monitors!$I$4)+Monitors!$J$4,IF(S902&lt;Monitors!$H$5,(S902*Monitors!$I$5)+Monitors!$J$5,IF(S902&lt;Monitors!$H$6,(S902*Monitors!$I$6)+Monitors!$J$6,IF(S902&lt;Monitors!$H$7,(Monitors!$I$7*S902)+Monitors!$J$7,IF(S902&lt;Monitors!$H$8,(S902*Monitors!$I$8)+Monitors!$J$8,IF(S902&lt;Monitors!$H$9,(S902*Monitors!$I$9)+Monitors!$J$9,IF(S902&lt;Monitors!$H$10,(S902*Monitors!$I$10)+Monitors!$J$10,IF(S902&lt;Monitors!$H$11,(S902*Monitors!$I$11)+Monitors!$J$11,Monitors!$J$12))))))))</f>
        <v>38.868333333333332</v>
      </c>
      <c r="DH902" s="10">
        <f>$DF902-(Monitors!$B$4*'All Data'!$W902)</f>
        <v>52.443260000000002</v>
      </c>
      <c r="DI902" s="10">
        <f>IF($CX902="Yes",DH902-(Monitors!$E$4*(DG902+(Monitors!$B$4*'All Data'!$W902))),'All Data'!DH902)</f>
        <v>52.443260000000002</v>
      </c>
      <c r="DJ902" s="10">
        <f>IF(DD902="Yes",'All Data'!DI902-(DG902*Monitors!$C$4),'All Data'!DI902)</f>
        <v>52.443260000000002</v>
      </c>
      <c r="DK902" s="10">
        <f>IF($DE902="Yes",DJ902-(DG902*Monitors!$D$4),'All Data'!DJ902)</f>
        <v>52.443260000000002</v>
      </c>
      <c r="DL902" s="10">
        <f>IF($CZ902="Yes",DK902-Monitors!$C$7,'All Data'!DK902)</f>
        <v>52.443260000000002</v>
      </c>
      <c r="DM902" s="10">
        <f>IF($DA902="Yes",DL902-Monitors!$D$7,'All Data'!DL902)</f>
        <v>52.443260000000002</v>
      </c>
      <c r="DN902" s="10">
        <f>IF(DB902="Yes",DM902-((DG902+(W902*Monitors!$B$4))*Monitors!$F$4),'All Data'!DM902)</f>
        <v>52.443260000000002</v>
      </c>
      <c r="DO902" s="8" t="str">
        <f t="shared" si="165"/>
        <v>No</v>
      </c>
      <c r="DP902" s="10">
        <v>2.2252362000000003</v>
      </c>
      <c r="DQ902" s="10">
        <v>18.134763799999998</v>
      </c>
      <c r="DR902" s="10">
        <v>18.134763799999998</v>
      </c>
      <c r="DS902" s="9">
        <v>21.481716282377281</v>
      </c>
      <c r="DT902" s="9" t="s">
        <v>23</v>
      </c>
      <c r="DU902" s="14">
        <v>0</v>
      </c>
    </row>
    <row r="903" spans="1:125" ht="18" customHeight="1">
      <c r="A903" s="29">
        <v>902</v>
      </c>
      <c r="B903" s="29">
        <v>25</v>
      </c>
      <c r="C903" s="29">
        <v>1405</v>
      </c>
      <c r="D903" s="21">
        <v>41110</v>
      </c>
      <c r="E903" s="21">
        <v>41267</v>
      </c>
      <c r="F903" s="21">
        <v>41687</v>
      </c>
      <c r="G903" s="20" t="s">
        <v>4</v>
      </c>
      <c r="H903" s="20"/>
      <c r="I903" s="22">
        <v>6</v>
      </c>
      <c r="J903" s="20" t="s">
        <v>5</v>
      </c>
      <c r="K903" s="20"/>
      <c r="L903" s="20" t="s">
        <v>49</v>
      </c>
      <c r="M903" s="23"/>
      <c r="N903" s="23" t="s">
        <v>7</v>
      </c>
      <c r="O903" s="23"/>
      <c r="P903" s="24">
        <v>11.3</v>
      </c>
      <c r="Q903" s="24">
        <v>20</v>
      </c>
      <c r="R903" s="24">
        <v>23</v>
      </c>
      <c r="S903" s="24">
        <v>226.05</v>
      </c>
      <c r="T903" s="24">
        <v>1.78</v>
      </c>
      <c r="U903" s="24">
        <v>1080</v>
      </c>
      <c r="V903" s="24">
        <v>1920</v>
      </c>
      <c r="W903" s="24">
        <v>2.0739999999999998</v>
      </c>
      <c r="X903" s="23" t="s">
        <v>47</v>
      </c>
      <c r="Y903" s="23" t="s">
        <v>47</v>
      </c>
      <c r="Z903" s="24">
        <v>9175</v>
      </c>
      <c r="AA903" s="24">
        <v>60</v>
      </c>
      <c r="AB903" s="24">
        <v>170</v>
      </c>
      <c r="AC903" s="24">
        <v>160</v>
      </c>
      <c r="AD903" s="23" t="s">
        <v>85</v>
      </c>
      <c r="AE903" s="23" t="s">
        <v>11</v>
      </c>
      <c r="AF903" s="23" t="s">
        <v>11</v>
      </c>
      <c r="AG903" s="23"/>
      <c r="AH903" s="23"/>
      <c r="AI903" s="23" t="s">
        <v>12</v>
      </c>
      <c r="AJ903" s="23" t="s">
        <v>23</v>
      </c>
      <c r="AK903" s="23" t="s">
        <v>11</v>
      </c>
      <c r="AL903" s="23" t="s">
        <v>114</v>
      </c>
      <c r="AM903" s="23"/>
      <c r="AN903" s="23" t="s">
        <v>14</v>
      </c>
      <c r="AO903" s="23"/>
      <c r="AP903" s="23" t="s">
        <v>36</v>
      </c>
      <c r="AQ903" s="23"/>
      <c r="AR903" s="23"/>
      <c r="AS903" s="23" t="s">
        <v>114</v>
      </c>
      <c r="AT903" s="23"/>
      <c r="AU903" s="23" t="s">
        <v>14</v>
      </c>
      <c r="AV903" s="25"/>
      <c r="AW903" s="25"/>
      <c r="AX903" s="26">
        <v>23</v>
      </c>
      <c r="AY903" s="26">
        <v>226.05</v>
      </c>
      <c r="AZ903" s="25" t="s">
        <v>14</v>
      </c>
      <c r="BA903" s="25" t="s">
        <v>14</v>
      </c>
      <c r="BB903" s="23"/>
      <c r="BC903" s="23" t="s">
        <v>15</v>
      </c>
      <c r="BD903" s="23"/>
      <c r="BE903" s="23" t="s">
        <v>11</v>
      </c>
      <c r="BF903" s="23" t="s">
        <v>14</v>
      </c>
      <c r="BG903" s="23" t="s">
        <v>11</v>
      </c>
      <c r="BH903" s="23" t="s">
        <v>17</v>
      </c>
      <c r="BI903" s="23"/>
      <c r="BJ903" s="23" t="s">
        <v>20</v>
      </c>
      <c r="BK903" s="23" t="s">
        <v>11</v>
      </c>
      <c r="BL903" s="23" t="s">
        <v>11</v>
      </c>
      <c r="BM903" s="23"/>
      <c r="BN903" s="23"/>
      <c r="BO903" s="24">
        <v>6.1</v>
      </c>
      <c r="BP903" s="24">
        <v>246.1</v>
      </c>
      <c r="BQ903" s="24">
        <v>250</v>
      </c>
      <c r="BR903" s="23"/>
      <c r="BS903" s="24">
        <v>245.1</v>
      </c>
      <c r="BT903" s="23"/>
      <c r="BU903" s="23"/>
      <c r="BV903" s="24">
        <v>20.36</v>
      </c>
      <c r="BW903" s="24">
        <v>0.48</v>
      </c>
      <c r="BX903" s="23"/>
      <c r="BY903" s="24">
        <v>0.32</v>
      </c>
      <c r="BZ903" s="27">
        <v>0.48</v>
      </c>
      <c r="CA903" s="27">
        <v>0.32</v>
      </c>
      <c r="CB903" s="25"/>
      <c r="CC903" s="25"/>
      <c r="CD903" s="28">
        <v>20.52</v>
      </c>
      <c r="CE903" s="28">
        <v>0.5</v>
      </c>
      <c r="CF903" s="25"/>
      <c r="CG903" s="28">
        <v>0.34</v>
      </c>
      <c r="CH903" s="28">
        <v>22</v>
      </c>
      <c r="CI903" s="28">
        <v>0.5</v>
      </c>
      <c r="CJ903" s="28">
        <v>0.5</v>
      </c>
      <c r="CK903" s="25"/>
      <c r="CL903" s="25"/>
      <c r="CM903" s="28">
        <v>0.35</v>
      </c>
      <c r="CN903" s="25"/>
      <c r="CO903" s="28">
        <v>0</v>
      </c>
      <c r="CP903" s="30" t="s">
        <v>5</v>
      </c>
      <c r="CQ903" s="8">
        <f t="shared" si="155"/>
        <v>9174.9612917496106</v>
      </c>
      <c r="CR903" s="8">
        <f t="shared" si="156"/>
        <v>24</v>
      </c>
      <c r="CS903" s="8">
        <f t="shared" si="157"/>
        <v>2.5</v>
      </c>
      <c r="CT903" s="8">
        <f t="shared" si="158"/>
        <v>30</v>
      </c>
      <c r="CU903" s="8">
        <f t="shared" si="159"/>
        <v>200</v>
      </c>
      <c r="CV903" s="10">
        <f t="shared" si="160"/>
        <v>55630.904999999999</v>
      </c>
      <c r="CW903" s="10">
        <f t="shared" si="163"/>
        <v>55.630904999999998</v>
      </c>
      <c r="CX903" s="8" t="str">
        <f t="shared" si="161"/>
        <v>No</v>
      </c>
      <c r="CY903" s="30" t="s">
        <v>11</v>
      </c>
      <c r="CZ903" s="30" t="s">
        <v>11</v>
      </c>
      <c r="DA903" s="31" t="s">
        <v>11</v>
      </c>
      <c r="DB903" s="31" t="s">
        <v>11</v>
      </c>
      <c r="DC903" s="8" t="str">
        <f t="shared" si="162"/>
        <v>No</v>
      </c>
      <c r="DD903" s="8" t="s">
        <v>11</v>
      </c>
      <c r="DE903" s="30" t="s">
        <v>11</v>
      </c>
      <c r="DF903" s="10">
        <f t="shared" si="164"/>
        <v>65.156880000000001</v>
      </c>
      <c r="DG903" s="9">
        <f>IF(S903&lt;Monitors!$H$4,(S903*Monitors!$I$4)+Monitors!$J$4,IF(S903&lt;Monitors!$H$5,(S903*Monitors!$I$5)+Monitors!$J$5,IF(S903&lt;Monitors!$H$6,(S903*Monitors!$I$6)+Monitors!$J$6,IF(S903&lt;Monitors!$H$7,(Monitors!$I$7*S903)+Monitors!$J$7,IF(S903&lt;Monitors!$H$8,(S903*Monitors!$I$8)+Monitors!$J$8,IF(S903&lt;Monitors!$H$9,(S903*Monitors!$I$9)+Monitors!$J$9,IF(S903&lt;Monitors!$H$10,(S903*Monitors!$I$10)+Monitors!$J$10,IF(S903&lt;Monitors!$H$11,(S903*Monitors!$I$11)+Monitors!$J$11,Monitors!$J$12))))))))</f>
        <v>38.868333333333332</v>
      </c>
      <c r="DH903" s="10">
        <f>$DF903-(Monitors!$B$4*'All Data'!$W903)</f>
        <v>52.443260000000002</v>
      </c>
      <c r="DI903" s="10">
        <f>IF($CX903="Yes",DH903-(Monitors!$E$4*(DG903+(Monitors!$B$4*'All Data'!$W903))),'All Data'!DH903)</f>
        <v>52.443260000000002</v>
      </c>
      <c r="DJ903" s="10">
        <f>IF(DD903="Yes",'All Data'!DI903-(DG903*Monitors!$C$4),'All Data'!DI903)</f>
        <v>52.443260000000002</v>
      </c>
      <c r="DK903" s="10">
        <f>IF($DE903="Yes",DJ903-(DG903*Monitors!$D$4),'All Data'!DJ903)</f>
        <v>52.443260000000002</v>
      </c>
      <c r="DL903" s="10">
        <f>IF($CZ903="Yes",DK903-Monitors!$C$7,'All Data'!DK903)</f>
        <v>52.443260000000002</v>
      </c>
      <c r="DM903" s="10">
        <f>IF($DA903="Yes",DL903-Monitors!$D$7,'All Data'!DL903)</f>
        <v>52.443260000000002</v>
      </c>
      <c r="DN903" s="10">
        <f>IF(DB903="Yes",DM903-((DG903+(W903*Monitors!$B$4))*Monitors!$F$4),'All Data'!DM903)</f>
        <v>52.443260000000002</v>
      </c>
      <c r="DO903" s="8" t="str">
        <f t="shared" si="165"/>
        <v>No</v>
      </c>
      <c r="DP903" s="10">
        <v>2.2252362000000003</v>
      </c>
      <c r="DQ903" s="10">
        <v>18.134763799999998</v>
      </c>
      <c r="DR903" s="10">
        <v>18.134763799999998</v>
      </c>
      <c r="DS903" s="9">
        <v>21.481716282377281</v>
      </c>
      <c r="DT903" s="9" t="s">
        <v>23</v>
      </c>
      <c r="DU903" s="14">
        <v>0</v>
      </c>
    </row>
    <row r="904" spans="1:125" ht="18" customHeight="1">
      <c r="A904" s="29">
        <v>903</v>
      </c>
      <c r="B904" s="29">
        <v>25</v>
      </c>
      <c r="C904" s="29">
        <v>1405</v>
      </c>
      <c r="D904" s="21">
        <v>41110</v>
      </c>
      <c r="E904" s="21">
        <v>41267</v>
      </c>
      <c r="F904" s="21">
        <v>41687</v>
      </c>
      <c r="G904" s="20" t="s">
        <v>4</v>
      </c>
      <c r="H904" s="20"/>
      <c r="I904" s="22">
        <v>6</v>
      </c>
      <c r="J904" s="20" t="s">
        <v>5</v>
      </c>
      <c r="K904" s="20"/>
      <c r="L904" s="20" t="s">
        <v>49</v>
      </c>
      <c r="M904" s="23"/>
      <c r="N904" s="23" t="s">
        <v>7</v>
      </c>
      <c r="O904" s="23"/>
      <c r="P904" s="24">
        <v>11.3</v>
      </c>
      <c r="Q904" s="24">
        <v>20</v>
      </c>
      <c r="R904" s="24">
        <v>23</v>
      </c>
      <c r="S904" s="24">
        <v>226.05</v>
      </c>
      <c r="T904" s="24">
        <v>1.78</v>
      </c>
      <c r="U904" s="24">
        <v>1080</v>
      </c>
      <c r="V904" s="24">
        <v>1920</v>
      </c>
      <c r="W904" s="24">
        <v>2.0739999999999998</v>
      </c>
      <c r="X904" s="23" t="s">
        <v>47</v>
      </c>
      <c r="Y904" s="23" t="s">
        <v>47</v>
      </c>
      <c r="Z904" s="24">
        <v>9175</v>
      </c>
      <c r="AA904" s="24">
        <v>60</v>
      </c>
      <c r="AB904" s="24">
        <v>170</v>
      </c>
      <c r="AC904" s="24">
        <v>160</v>
      </c>
      <c r="AD904" s="23" t="s">
        <v>85</v>
      </c>
      <c r="AE904" s="23" t="s">
        <v>11</v>
      </c>
      <c r="AF904" s="23" t="s">
        <v>11</v>
      </c>
      <c r="AG904" s="23"/>
      <c r="AH904" s="23"/>
      <c r="AI904" s="23" t="s">
        <v>12</v>
      </c>
      <c r="AJ904" s="23" t="s">
        <v>23</v>
      </c>
      <c r="AK904" s="23" t="s">
        <v>11</v>
      </c>
      <c r="AL904" s="23" t="s">
        <v>114</v>
      </c>
      <c r="AM904" s="23"/>
      <c r="AN904" s="23" t="s">
        <v>14</v>
      </c>
      <c r="AO904" s="23"/>
      <c r="AP904" s="23" t="s">
        <v>36</v>
      </c>
      <c r="AQ904" s="23"/>
      <c r="AR904" s="23"/>
      <c r="AS904" s="23" t="s">
        <v>114</v>
      </c>
      <c r="AT904" s="23"/>
      <c r="AU904" s="23" t="s">
        <v>14</v>
      </c>
      <c r="AV904" s="25"/>
      <c r="AW904" s="25"/>
      <c r="AX904" s="26">
        <v>23</v>
      </c>
      <c r="AY904" s="26">
        <v>226.05</v>
      </c>
      <c r="AZ904" s="25" t="s">
        <v>14</v>
      </c>
      <c r="BA904" s="25" t="s">
        <v>14</v>
      </c>
      <c r="BB904" s="23"/>
      <c r="BC904" s="23" t="s">
        <v>15</v>
      </c>
      <c r="BD904" s="23"/>
      <c r="BE904" s="23" t="s">
        <v>11</v>
      </c>
      <c r="BF904" s="23" t="s">
        <v>14</v>
      </c>
      <c r="BG904" s="23" t="s">
        <v>11</v>
      </c>
      <c r="BH904" s="23" t="s">
        <v>17</v>
      </c>
      <c r="BI904" s="23"/>
      <c r="BJ904" s="23" t="s">
        <v>20</v>
      </c>
      <c r="BK904" s="23" t="s">
        <v>11</v>
      </c>
      <c r="BL904" s="23" t="s">
        <v>11</v>
      </c>
      <c r="BM904" s="23"/>
      <c r="BN904" s="23"/>
      <c r="BO904" s="24">
        <v>6.1</v>
      </c>
      <c r="BP904" s="24">
        <v>246.1</v>
      </c>
      <c r="BQ904" s="24">
        <v>250</v>
      </c>
      <c r="BR904" s="23"/>
      <c r="BS904" s="24">
        <v>245.1</v>
      </c>
      <c r="BT904" s="23"/>
      <c r="BU904" s="23"/>
      <c r="BV904" s="24">
        <v>20.36</v>
      </c>
      <c r="BW904" s="24">
        <v>0.48</v>
      </c>
      <c r="BX904" s="23"/>
      <c r="BY904" s="24">
        <v>0.32</v>
      </c>
      <c r="BZ904" s="27">
        <v>0.48</v>
      </c>
      <c r="CA904" s="27">
        <v>0.32</v>
      </c>
      <c r="CB904" s="25"/>
      <c r="CC904" s="25"/>
      <c r="CD904" s="28">
        <v>20.52</v>
      </c>
      <c r="CE904" s="28">
        <v>0.5</v>
      </c>
      <c r="CF904" s="25"/>
      <c r="CG904" s="28">
        <v>0.34</v>
      </c>
      <c r="CH904" s="28">
        <v>22</v>
      </c>
      <c r="CI904" s="28">
        <v>0.5</v>
      </c>
      <c r="CJ904" s="28">
        <v>0.5</v>
      </c>
      <c r="CK904" s="25"/>
      <c r="CL904" s="25"/>
      <c r="CM904" s="28">
        <v>0.35</v>
      </c>
      <c r="CN904" s="25"/>
      <c r="CO904" s="28">
        <v>0</v>
      </c>
      <c r="CP904" s="30" t="s">
        <v>5</v>
      </c>
      <c r="CQ904" s="8">
        <f t="shared" si="155"/>
        <v>9174.9612917496106</v>
      </c>
      <c r="CR904" s="8">
        <f t="shared" si="156"/>
        <v>24</v>
      </c>
      <c r="CS904" s="8">
        <f t="shared" si="157"/>
        <v>2.5</v>
      </c>
      <c r="CT904" s="8">
        <f t="shared" si="158"/>
        <v>30</v>
      </c>
      <c r="CU904" s="8">
        <f t="shared" si="159"/>
        <v>200</v>
      </c>
      <c r="CV904" s="10">
        <f t="shared" si="160"/>
        <v>55630.904999999999</v>
      </c>
      <c r="CW904" s="10">
        <f t="shared" si="163"/>
        <v>55.630904999999998</v>
      </c>
      <c r="CX904" s="8" t="str">
        <f t="shared" si="161"/>
        <v>No</v>
      </c>
      <c r="CY904" s="30" t="s">
        <v>11</v>
      </c>
      <c r="CZ904" s="30" t="s">
        <v>11</v>
      </c>
      <c r="DA904" s="31" t="s">
        <v>11</v>
      </c>
      <c r="DB904" s="31" t="s">
        <v>11</v>
      </c>
      <c r="DC904" s="8" t="str">
        <f t="shared" si="162"/>
        <v>No</v>
      </c>
      <c r="DD904" s="8" t="s">
        <v>11</v>
      </c>
      <c r="DE904" s="30" t="s">
        <v>11</v>
      </c>
      <c r="DF904" s="10">
        <f t="shared" si="164"/>
        <v>65.156880000000001</v>
      </c>
      <c r="DG904" s="9">
        <f>IF(S904&lt;Monitors!$H$4,(S904*Monitors!$I$4)+Monitors!$J$4,IF(S904&lt;Monitors!$H$5,(S904*Monitors!$I$5)+Monitors!$J$5,IF(S904&lt;Monitors!$H$6,(S904*Monitors!$I$6)+Monitors!$J$6,IF(S904&lt;Monitors!$H$7,(Monitors!$I$7*S904)+Monitors!$J$7,IF(S904&lt;Monitors!$H$8,(S904*Monitors!$I$8)+Monitors!$J$8,IF(S904&lt;Monitors!$H$9,(S904*Monitors!$I$9)+Monitors!$J$9,IF(S904&lt;Monitors!$H$10,(S904*Monitors!$I$10)+Monitors!$J$10,IF(S904&lt;Monitors!$H$11,(S904*Monitors!$I$11)+Monitors!$J$11,Monitors!$J$12))))))))</f>
        <v>38.868333333333332</v>
      </c>
      <c r="DH904" s="10">
        <f>$DF904-(Monitors!$B$4*'All Data'!$W904)</f>
        <v>52.443260000000002</v>
      </c>
      <c r="DI904" s="10">
        <f>IF($CX904="Yes",DH904-(Monitors!$E$4*(DG904+(Monitors!$B$4*'All Data'!$W904))),'All Data'!DH904)</f>
        <v>52.443260000000002</v>
      </c>
      <c r="DJ904" s="10">
        <f>IF(DD904="Yes",'All Data'!DI904-(DG904*Monitors!$C$4),'All Data'!DI904)</f>
        <v>52.443260000000002</v>
      </c>
      <c r="DK904" s="10">
        <f>IF($DE904="Yes",DJ904-(DG904*Monitors!$D$4),'All Data'!DJ904)</f>
        <v>52.443260000000002</v>
      </c>
      <c r="DL904" s="10">
        <f>IF($CZ904="Yes",DK904-Monitors!$C$7,'All Data'!DK904)</f>
        <v>52.443260000000002</v>
      </c>
      <c r="DM904" s="10">
        <f>IF($DA904="Yes",DL904-Monitors!$D$7,'All Data'!DL904)</f>
        <v>52.443260000000002</v>
      </c>
      <c r="DN904" s="10">
        <f>IF(DB904="Yes",DM904-((DG904+(W904*Monitors!$B$4))*Monitors!$F$4),'All Data'!DM904)</f>
        <v>52.443260000000002</v>
      </c>
      <c r="DO904" s="8" t="str">
        <f t="shared" si="165"/>
        <v>No</v>
      </c>
      <c r="DP904" s="10">
        <v>2.2252362000000003</v>
      </c>
      <c r="DQ904" s="10">
        <v>18.134763799999998</v>
      </c>
      <c r="DR904" s="10">
        <v>18.134763799999998</v>
      </c>
      <c r="DS904" s="9">
        <v>21.481716282377281</v>
      </c>
      <c r="DT904" s="9" t="s">
        <v>23</v>
      </c>
      <c r="DU904" s="14">
        <v>0</v>
      </c>
    </row>
    <row r="905" spans="1:125" ht="18" customHeight="1">
      <c r="A905" s="29">
        <v>904</v>
      </c>
      <c r="B905" s="29">
        <v>25</v>
      </c>
      <c r="C905" s="29">
        <v>1405</v>
      </c>
      <c r="D905" s="21">
        <v>41110</v>
      </c>
      <c r="E905" s="21">
        <v>41267</v>
      </c>
      <c r="F905" s="21">
        <v>41687</v>
      </c>
      <c r="G905" s="20" t="s">
        <v>4</v>
      </c>
      <c r="H905" s="20"/>
      <c r="I905" s="22">
        <v>6</v>
      </c>
      <c r="J905" s="20" t="s">
        <v>5</v>
      </c>
      <c r="K905" s="20"/>
      <c r="L905" s="20" t="s">
        <v>49</v>
      </c>
      <c r="M905" s="23"/>
      <c r="N905" s="23" t="s">
        <v>7</v>
      </c>
      <c r="O905" s="23"/>
      <c r="P905" s="24">
        <v>11.3</v>
      </c>
      <c r="Q905" s="24">
        <v>20</v>
      </c>
      <c r="R905" s="24">
        <v>23</v>
      </c>
      <c r="S905" s="24">
        <v>226.05</v>
      </c>
      <c r="T905" s="24">
        <v>1.78</v>
      </c>
      <c r="U905" s="24">
        <v>1080</v>
      </c>
      <c r="V905" s="24">
        <v>1920</v>
      </c>
      <c r="W905" s="24">
        <v>2.0739999999999998</v>
      </c>
      <c r="X905" s="23" t="s">
        <v>47</v>
      </c>
      <c r="Y905" s="23" t="s">
        <v>47</v>
      </c>
      <c r="Z905" s="24">
        <v>9175</v>
      </c>
      <c r="AA905" s="24">
        <v>60</v>
      </c>
      <c r="AB905" s="24">
        <v>170</v>
      </c>
      <c r="AC905" s="24">
        <v>160</v>
      </c>
      <c r="AD905" s="23" t="s">
        <v>85</v>
      </c>
      <c r="AE905" s="23" t="s">
        <v>11</v>
      </c>
      <c r="AF905" s="23" t="s">
        <v>11</v>
      </c>
      <c r="AG905" s="23"/>
      <c r="AH905" s="23"/>
      <c r="AI905" s="23" t="s">
        <v>12</v>
      </c>
      <c r="AJ905" s="23" t="s">
        <v>23</v>
      </c>
      <c r="AK905" s="23" t="s">
        <v>11</v>
      </c>
      <c r="AL905" s="23" t="s">
        <v>114</v>
      </c>
      <c r="AM905" s="23"/>
      <c r="AN905" s="23" t="s">
        <v>14</v>
      </c>
      <c r="AO905" s="23"/>
      <c r="AP905" s="23" t="s">
        <v>36</v>
      </c>
      <c r="AQ905" s="23"/>
      <c r="AR905" s="23"/>
      <c r="AS905" s="23" t="s">
        <v>114</v>
      </c>
      <c r="AT905" s="23"/>
      <c r="AU905" s="23" t="s">
        <v>14</v>
      </c>
      <c r="AV905" s="25"/>
      <c r="AW905" s="25"/>
      <c r="AX905" s="26">
        <v>23</v>
      </c>
      <c r="AY905" s="26">
        <v>226.05</v>
      </c>
      <c r="AZ905" s="25" t="s">
        <v>14</v>
      </c>
      <c r="BA905" s="25" t="s">
        <v>14</v>
      </c>
      <c r="BB905" s="23"/>
      <c r="BC905" s="23" t="s">
        <v>15</v>
      </c>
      <c r="BD905" s="23"/>
      <c r="BE905" s="23" t="s">
        <v>11</v>
      </c>
      <c r="BF905" s="23" t="s">
        <v>14</v>
      </c>
      <c r="BG905" s="23" t="s">
        <v>11</v>
      </c>
      <c r="BH905" s="23" t="s">
        <v>17</v>
      </c>
      <c r="BI905" s="23"/>
      <c r="BJ905" s="23" t="s">
        <v>20</v>
      </c>
      <c r="BK905" s="23" t="s">
        <v>11</v>
      </c>
      <c r="BL905" s="23" t="s">
        <v>11</v>
      </c>
      <c r="BM905" s="23"/>
      <c r="BN905" s="23"/>
      <c r="BO905" s="24">
        <v>6.1</v>
      </c>
      <c r="BP905" s="24">
        <v>246.1</v>
      </c>
      <c r="BQ905" s="24">
        <v>250</v>
      </c>
      <c r="BR905" s="23"/>
      <c r="BS905" s="24">
        <v>245.1</v>
      </c>
      <c r="BT905" s="23"/>
      <c r="BU905" s="23"/>
      <c r="BV905" s="24">
        <v>20.36</v>
      </c>
      <c r="BW905" s="24">
        <v>0.48</v>
      </c>
      <c r="BX905" s="23"/>
      <c r="BY905" s="24">
        <v>0.32</v>
      </c>
      <c r="BZ905" s="27">
        <v>0.48</v>
      </c>
      <c r="CA905" s="27">
        <v>0.32</v>
      </c>
      <c r="CB905" s="25"/>
      <c r="CC905" s="25"/>
      <c r="CD905" s="28">
        <v>20.52</v>
      </c>
      <c r="CE905" s="28">
        <v>0.5</v>
      </c>
      <c r="CF905" s="25"/>
      <c r="CG905" s="28">
        <v>0.34</v>
      </c>
      <c r="CH905" s="28">
        <v>22</v>
      </c>
      <c r="CI905" s="28">
        <v>0.5</v>
      </c>
      <c r="CJ905" s="28">
        <v>0.5</v>
      </c>
      <c r="CK905" s="25"/>
      <c r="CL905" s="25"/>
      <c r="CM905" s="28">
        <v>0.35</v>
      </c>
      <c r="CN905" s="25"/>
      <c r="CO905" s="28">
        <v>0</v>
      </c>
      <c r="CP905" s="30" t="s">
        <v>5</v>
      </c>
      <c r="CQ905" s="8">
        <f t="shared" si="155"/>
        <v>9174.9612917496106</v>
      </c>
      <c r="CR905" s="8">
        <f t="shared" si="156"/>
        <v>24</v>
      </c>
      <c r="CS905" s="8">
        <f t="shared" si="157"/>
        <v>2.5</v>
      </c>
      <c r="CT905" s="8">
        <f t="shared" si="158"/>
        <v>30</v>
      </c>
      <c r="CU905" s="8">
        <f t="shared" si="159"/>
        <v>200</v>
      </c>
      <c r="CV905" s="10">
        <f t="shared" si="160"/>
        <v>55630.904999999999</v>
      </c>
      <c r="CW905" s="10">
        <f t="shared" si="163"/>
        <v>55.630904999999998</v>
      </c>
      <c r="CX905" s="8" t="str">
        <f t="shared" si="161"/>
        <v>No</v>
      </c>
      <c r="CY905" s="30" t="s">
        <v>11</v>
      </c>
      <c r="CZ905" s="30" t="s">
        <v>11</v>
      </c>
      <c r="DA905" s="31" t="s">
        <v>11</v>
      </c>
      <c r="DB905" s="31" t="s">
        <v>11</v>
      </c>
      <c r="DC905" s="8" t="str">
        <f t="shared" si="162"/>
        <v>No</v>
      </c>
      <c r="DD905" s="8" t="s">
        <v>11</v>
      </c>
      <c r="DE905" s="30" t="s">
        <v>11</v>
      </c>
      <c r="DF905" s="10">
        <f t="shared" si="164"/>
        <v>65.156880000000001</v>
      </c>
      <c r="DG905" s="9">
        <f>IF(S905&lt;Monitors!$H$4,(S905*Monitors!$I$4)+Monitors!$J$4,IF(S905&lt;Monitors!$H$5,(S905*Monitors!$I$5)+Monitors!$J$5,IF(S905&lt;Monitors!$H$6,(S905*Monitors!$I$6)+Monitors!$J$6,IF(S905&lt;Monitors!$H$7,(Monitors!$I$7*S905)+Monitors!$J$7,IF(S905&lt;Monitors!$H$8,(S905*Monitors!$I$8)+Monitors!$J$8,IF(S905&lt;Monitors!$H$9,(S905*Monitors!$I$9)+Monitors!$J$9,IF(S905&lt;Monitors!$H$10,(S905*Monitors!$I$10)+Monitors!$J$10,IF(S905&lt;Monitors!$H$11,(S905*Monitors!$I$11)+Monitors!$J$11,Monitors!$J$12))))))))</f>
        <v>38.868333333333332</v>
      </c>
      <c r="DH905" s="10">
        <f>$DF905-(Monitors!$B$4*'All Data'!$W905)</f>
        <v>52.443260000000002</v>
      </c>
      <c r="DI905" s="10">
        <f>IF($CX905="Yes",DH905-(Monitors!$E$4*(DG905+(Monitors!$B$4*'All Data'!$W905))),'All Data'!DH905)</f>
        <v>52.443260000000002</v>
      </c>
      <c r="DJ905" s="10">
        <f>IF(DD905="Yes",'All Data'!DI905-(DG905*Monitors!$C$4),'All Data'!DI905)</f>
        <v>52.443260000000002</v>
      </c>
      <c r="DK905" s="10">
        <f>IF($DE905="Yes",DJ905-(DG905*Monitors!$D$4),'All Data'!DJ905)</f>
        <v>52.443260000000002</v>
      </c>
      <c r="DL905" s="10">
        <f>IF($CZ905="Yes",DK905-Monitors!$C$7,'All Data'!DK905)</f>
        <v>52.443260000000002</v>
      </c>
      <c r="DM905" s="10">
        <f>IF($DA905="Yes",DL905-Monitors!$D$7,'All Data'!DL905)</f>
        <v>52.443260000000002</v>
      </c>
      <c r="DN905" s="10">
        <f>IF(DB905="Yes",DM905-((DG905+(W905*Monitors!$B$4))*Monitors!$F$4),'All Data'!DM905)</f>
        <v>52.443260000000002</v>
      </c>
      <c r="DO905" s="8" t="str">
        <f t="shared" si="165"/>
        <v>No</v>
      </c>
      <c r="DP905" s="10">
        <v>2.2252362000000003</v>
      </c>
      <c r="DQ905" s="10">
        <v>18.134763799999998</v>
      </c>
      <c r="DR905" s="10">
        <v>18.134763799999998</v>
      </c>
      <c r="DS905" s="9">
        <v>21.481716282377281</v>
      </c>
      <c r="DT905" s="9" t="s">
        <v>23</v>
      </c>
      <c r="DU905" s="14">
        <v>0</v>
      </c>
    </row>
    <row r="906" spans="1:125" ht="18" customHeight="1">
      <c r="A906" s="29">
        <v>905</v>
      </c>
      <c r="B906" s="29">
        <v>25</v>
      </c>
      <c r="C906" s="29">
        <v>1405</v>
      </c>
      <c r="D906" s="21">
        <v>41110</v>
      </c>
      <c r="E906" s="21">
        <v>41267</v>
      </c>
      <c r="F906" s="21">
        <v>41687</v>
      </c>
      <c r="G906" s="20" t="s">
        <v>4</v>
      </c>
      <c r="H906" s="20"/>
      <c r="I906" s="22">
        <v>6</v>
      </c>
      <c r="J906" s="20" t="s">
        <v>5</v>
      </c>
      <c r="K906" s="20"/>
      <c r="L906" s="20" t="s">
        <v>49</v>
      </c>
      <c r="M906" s="23"/>
      <c r="N906" s="23" t="s">
        <v>7</v>
      </c>
      <c r="O906" s="23"/>
      <c r="P906" s="24">
        <v>11.3</v>
      </c>
      <c r="Q906" s="24">
        <v>20</v>
      </c>
      <c r="R906" s="24">
        <v>23</v>
      </c>
      <c r="S906" s="24">
        <v>226.05</v>
      </c>
      <c r="T906" s="24">
        <v>1.78</v>
      </c>
      <c r="U906" s="24">
        <v>1080</v>
      </c>
      <c r="V906" s="24">
        <v>1920</v>
      </c>
      <c r="W906" s="24">
        <v>2.0739999999999998</v>
      </c>
      <c r="X906" s="23" t="s">
        <v>47</v>
      </c>
      <c r="Y906" s="23" t="s">
        <v>47</v>
      </c>
      <c r="Z906" s="24">
        <v>9175</v>
      </c>
      <c r="AA906" s="24">
        <v>60</v>
      </c>
      <c r="AB906" s="24">
        <v>170</v>
      </c>
      <c r="AC906" s="24">
        <v>160</v>
      </c>
      <c r="AD906" s="23" t="s">
        <v>85</v>
      </c>
      <c r="AE906" s="23" t="s">
        <v>11</v>
      </c>
      <c r="AF906" s="23" t="s">
        <v>11</v>
      </c>
      <c r="AG906" s="23"/>
      <c r="AH906" s="23"/>
      <c r="AI906" s="23" t="s">
        <v>12</v>
      </c>
      <c r="AJ906" s="23" t="s">
        <v>23</v>
      </c>
      <c r="AK906" s="23" t="s">
        <v>11</v>
      </c>
      <c r="AL906" s="23" t="s">
        <v>114</v>
      </c>
      <c r="AM906" s="23"/>
      <c r="AN906" s="23" t="s">
        <v>14</v>
      </c>
      <c r="AO906" s="23"/>
      <c r="AP906" s="23" t="s">
        <v>36</v>
      </c>
      <c r="AQ906" s="23"/>
      <c r="AR906" s="23"/>
      <c r="AS906" s="23" t="s">
        <v>114</v>
      </c>
      <c r="AT906" s="23"/>
      <c r="AU906" s="23" t="s">
        <v>14</v>
      </c>
      <c r="AV906" s="25"/>
      <c r="AW906" s="25"/>
      <c r="AX906" s="26">
        <v>23</v>
      </c>
      <c r="AY906" s="26">
        <v>226.05</v>
      </c>
      <c r="AZ906" s="25" t="s">
        <v>14</v>
      </c>
      <c r="BA906" s="25" t="s">
        <v>14</v>
      </c>
      <c r="BB906" s="23"/>
      <c r="BC906" s="23" t="s">
        <v>15</v>
      </c>
      <c r="BD906" s="23"/>
      <c r="BE906" s="23" t="s">
        <v>11</v>
      </c>
      <c r="BF906" s="23" t="s">
        <v>14</v>
      </c>
      <c r="BG906" s="23" t="s">
        <v>11</v>
      </c>
      <c r="BH906" s="23" t="s">
        <v>17</v>
      </c>
      <c r="BI906" s="23"/>
      <c r="BJ906" s="23" t="s">
        <v>20</v>
      </c>
      <c r="BK906" s="23" t="s">
        <v>11</v>
      </c>
      <c r="BL906" s="23" t="s">
        <v>11</v>
      </c>
      <c r="BM906" s="23"/>
      <c r="BN906" s="23"/>
      <c r="BO906" s="24">
        <v>6.1</v>
      </c>
      <c r="BP906" s="24">
        <v>246.1</v>
      </c>
      <c r="BQ906" s="24">
        <v>250</v>
      </c>
      <c r="BR906" s="23"/>
      <c r="BS906" s="24">
        <v>245.1</v>
      </c>
      <c r="BT906" s="23"/>
      <c r="BU906" s="23"/>
      <c r="BV906" s="24">
        <v>20.36</v>
      </c>
      <c r="BW906" s="24">
        <v>0.48</v>
      </c>
      <c r="BX906" s="23"/>
      <c r="BY906" s="24">
        <v>0.32</v>
      </c>
      <c r="BZ906" s="27">
        <v>0.48</v>
      </c>
      <c r="CA906" s="27">
        <v>0.32</v>
      </c>
      <c r="CB906" s="25"/>
      <c r="CC906" s="25"/>
      <c r="CD906" s="28">
        <v>20.52</v>
      </c>
      <c r="CE906" s="28">
        <v>0.5</v>
      </c>
      <c r="CF906" s="25"/>
      <c r="CG906" s="28">
        <v>0.34</v>
      </c>
      <c r="CH906" s="28">
        <v>22</v>
      </c>
      <c r="CI906" s="28">
        <v>0.5</v>
      </c>
      <c r="CJ906" s="28">
        <v>0.5</v>
      </c>
      <c r="CK906" s="25"/>
      <c r="CL906" s="25"/>
      <c r="CM906" s="28">
        <v>0.35</v>
      </c>
      <c r="CN906" s="25"/>
      <c r="CO906" s="28">
        <v>0</v>
      </c>
      <c r="CP906" s="30" t="s">
        <v>5</v>
      </c>
      <c r="CQ906" s="8">
        <f t="shared" si="155"/>
        <v>9174.9612917496106</v>
      </c>
      <c r="CR906" s="8">
        <f t="shared" si="156"/>
        <v>24</v>
      </c>
      <c r="CS906" s="8">
        <f t="shared" si="157"/>
        <v>2.5</v>
      </c>
      <c r="CT906" s="8">
        <f t="shared" si="158"/>
        <v>30</v>
      </c>
      <c r="CU906" s="8">
        <f t="shared" si="159"/>
        <v>200</v>
      </c>
      <c r="CV906" s="10">
        <f t="shared" si="160"/>
        <v>55630.904999999999</v>
      </c>
      <c r="CW906" s="10">
        <f t="shared" si="163"/>
        <v>55.630904999999998</v>
      </c>
      <c r="CX906" s="8" t="str">
        <f t="shared" si="161"/>
        <v>No</v>
      </c>
      <c r="CY906" s="30" t="s">
        <v>11</v>
      </c>
      <c r="CZ906" s="30" t="s">
        <v>11</v>
      </c>
      <c r="DA906" s="31" t="s">
        <v>11</v>
      </c>
      <c r="DB906" s="31" t="s">
        <v>11</v>
      </c>
      <c r="DC906" s="8" t="str">
        <f t="shared" si="162"/>
        <v>No</v>
      </c>
      <c r="DD906" s="8" t="s">
        <v>11</v>
      </c>
      <c r="DE906" s="30" t="s">
        <v>11</v>
      </c>
      <c r="DF906" s="10">
        <f t="shared" si="164"/>
        <v>65.156880000000001</v>
      </c>
      <c r="DG906" s="9">
        <f>IF(S906&lt;Monitors!$H$4,(S906*Monitors!$I$4)+Monitors!$J$4,IF(S906&lt;Monitors!$H$5,(S906*Monitors!$I$5)+Monitors!$J$5,IF(S906&lt;Monitors!$H$6,(S906*Monitors!$I$6)+Monitors!$J$6,IF(S906&lt;Monitors!$H$7,(Monitors!$I$7*S906)+Monitors!$J$7,IF(S906&lt;Monitors!$H$8,(S906*Monitors!$I$8)+Monitors!$J$8,IF(S906&lt;Monitors!$H$9,(S906*Monitors!$I$9)+Monitors!$J$9,IF(S906&lt;Monitors!$H$10,(S906*Monitors!$I$10)+Monitors!$J$10,IF(S906&lt;Monitors!$H$11,(S906*Monitors!$I$11)+Monitors!$J$11,Monitors!$J$12))))))))</f>
        <v>38.868333333333332</v>
      </c>
      <c r="DH906" s="10">
        <f>$DF906-(Monitors!$B$4*'All Data'!$W906)</f>
        <v>52.443260000000002</v>
      </c>
      <c r="DI906" s="10">
        <f>IF($CX906="Yes",DH906-(Monitors!$E$4*(DG906+(Monitors!$B$4*'All Data'!$W906))),'All Data'!DH906)</f>
        <v>52.443260000000002</v>
      </c>
      <c r="DJ906" s="10">
        <f>IF(DD906="Yes",'All Data'!DI906-(DG906*Monitors!$C$4),'All Data'!DI906)</f>
        <v>52.443260000000002</v>
      </c>
      <c r="DK906" s="10">
        <f>IF($DE906="Yes",DJ906-(DG906*Monitors!$D$4),'All Data'!DJ906)</f>
        <v>52.443260000000002</v>
      </c>
      <c r="DL906" s="10">
        <f>IF($CZ906="Yes",DK906-Monitors!$C$7,'All Data'!DK906)</f>
        <v>52.443260000000002</v>
      </c>
      <c r="DM906" s="10">
        <f>IF($DA906="Yes",DL906-Monitors!$D$7,'All Data'!DL906)</f>
        <v>52.443260000000002</v>
      </c>
      <c r="DN906" s="10">
        <f>IF(DB906="Yes",DM906-((DG906+(W906*Monitors!$B$4))*Monitors!$F$4),'All Data'!DM906)</f>
        <v>52.443260000000002</v>
      </c>
      <c r="DO906" s="8" t="str">
        <f t="shared" si="165"/>
        <v>No</v>
      </c>
      <c r="DP906" s="10">
        <v>2.2252362000000003</v>
      </c>
      <c r="DQ906" s="10">
        <v>18.134763799999998</v>
      </c>
      <c r="DR906" s="10">
        <v>18.134763799999998</v>
      </c>
      <c r="DS906" s="9">
        <v>21.481716282377281</v>
      </c>
      <c r="DT906" s="9" t="s">
        <v>23</v>
      </c>
      <c r="DU906" s="14">
        <v>0</v>
      </c>
    </row>
    <row r="907" spans="1:125" ht="18" customHeight="1">
      <c r="A907" s="29">
        <v>906</v>
      </c>
      <c r="B907" s="29">
        <v>25</v>
      </c>
      <c r="C907" s="29">
        <v>1405</v>
      </c>
      <c r="D907" s="21">
        <v>41263</v>
      </c>
      <c r="E907" s="21">
        <v>41267</v>
      </c>
      <c r="F907" s="21">
        <v>41687</v>
      </c>
      <c r="G907" s="20" t="s">
        <v>4</v>
      </c>
      <c r="H907" s="20"/>
      <c r="I907" s="22">
        <v>6</v>
      </c>
      <c r="J907" s="20" t="s">
        <v>5</v>
      </c>
      <c r="K907" s="20"/>
      <c r="L907" s="20" t="s">
        <v>49</v>
      </c>
      <c r="M907" s="23"/>
      <c r="N907" s="23" t="s">
        <v>7</v>
      </c>
      <c r="O907" s="23"/>
      <c r="P907" s="24">
        <v>11.3</v>
      </c>
      <c r="Q907" s="24">
        <v>20</v>
      </c>
      <c r="R907" s="24">
        <v>23</v>
      </c>
      <c r="S907" s="24">
        <v>226.05</v>
      </c>
      <c r="T907" s="24">
        <v>1.78</v>
      </c>
      <c r="U907" s="24">
        <v>1080</v>
      </c>
      <c r="V907" s="24">
        <v>1920</v>
      </c>
      <c r="W907" s="24">
        <v>2.0739999999999998</v>
      </c>
      <c r="X907" s="23" t="s">
        <v>47</v>
      </c>
      <c r="Y907" s="23" t="s">
        <v>47</v>
      </c>
      <c r="Z907" s="24">
        <v>9175</v>
      </c>
      <c r="AA907" s="24">
        <v>60</v>
      </c>
      <c r="AB907" s="24">
        <v>170</v>
      </c>
      <c r="AC907" s="24">
        <v>160</v>
      </c>
      <c r="AD907" s="23" t="s">
        <v>85</v>
      </c>
      <c r="AE907" s="23" t="s">
        <v>11</v>
      </c>
      <c r="AF907" s="23" t="s">
        <v>11</v>
      </c>
      <c r="AG907" s="23"/>
      <c r="AH907" s="23"/>
      <c r="AI907" s="23" t="s">
        <v>12</v>
      </c>
      <c r="AJ907" s="23" t="s">
        <v>23</v>
      </c>
      <c r="AK907" s="23" t="s">
        <v>11</v>
      </c>
      <c r="AL907" s="23" t="s">
        <v>114</v>
      </c>
      <c r="AM907" s="23"/>
      <c r="AN907" s="23" t="s">
        <v>14</v>
      </c>
      <c r="AO907" s="23"/>
      <c r="AP907" s="23" t="s">
        <v>36</v>
      </c>
      <c r="AQ907" s="23"/>
      <c r="AR907" s="23"/>
      <c r="AS907" s="23" t="s">
        <v>114</v>
      </c>
      <c r="AT907" s="23"/>
      <c r="AU907" s="23" t="s">
        <v>14</v>
      </c>
      <c r="AV907" s="25"/>
      <c r="AW907" s="25"/>
      <c r="AX907" s="26">
        <v>23</v>
      </c>
      <c r="AY907" s="26">
        <v>226.05</v>
      </c>
      <c r="AZ907" s="25" t="s">
        <v>14</v>
      </c>
      <c r="BA907" s="25" t="s">
        <v>14</v>
      </c>
      <c r="BB907" s="23"/>
      <c r="BC907" s="23" t="s">
        <v>15</v>
      </c>
      <c r="BD907" s="23"/>
      <c r="BE907" s="23" t="s">
        <v>11</v>
      </c>
      <c r="BF907" s="23" t="s">
        <v>14</v>
      </c>
      <c r="BG907" s="23" t="s">
        <v>11</v>
      </c>
      <c r="BH907" s="23" t="s">
        <v>17</v>
      </c>
      <c r="BI907" s="23"/>
      <c r="BJ907" s="23" t="s">
        <v>20</v>
      </c>
      <c r="BK907" s="23" t="s">
        <v>11</v>
      </c>
      <c r="BL907" s="23" t="s">
        <v>11</v>
      </c>
      <c r="BM907" s="23"/>
      <c r="BN907" s="23"/>
      <c r="BO907" s="24">
        <v>6.1</v>
      </c>
      <c r="BP907" s="24">
        <v>246.1</v>
      </c>
      <c r="BQ907" s="24">
        <v>250</v>
      </c>
      <c r="BR907" s="23"/>
      <c r="BS907" s="24">
        <v>245.1</v>
      </c>
      <c r="BT907" s="23"/>
      <c r="BU907" s="23"/>
      <c r="BV907" s="24">
        <v>20.36</v>
      </c>
      <c r="BW907" s="24">
        <v>0.48</v>
      </c>
      <c r="BX907" s="23"/>
      <c r="BY907" s="24">
        <v>0.32</v>
      </c>
      <c r="BZ907" s="27">
        <v>0.48</v>
      </c>
      <c r="CA907" s="27">
        <v>0.32</v>
      </c>
      <c r="CB907" s="25"/>
      <c r="CC907" s="25"/>
      <c r="CD907" s="28">
        <v>20.52</v>
      </c>
      <c r="CE907" s="28">
        <v>0.5</v>
      </c>
      <c r="CF907" s="25"/>
      <c r="CG907" s="28">
        <v>0.34</v>
      </c>
      <c r="CH907" s="28">
        <v>22</v>
      </c>
      <c r="CI907" s="28">
        <v>0.5</v>
      </c>
      <c r="CJ907" s="28">
        <v>0.5</v>
      </c>
      <c r="CK907" s="25"/>
      <c r="CL907" s="25"/>
      <c r="CM907" s="28">
        <v>0.35</v>
      </c>
      <c r="CN907" s="25"/>
      <c r="CO907" s="28">
        <v>0</v>
      </c>
      <c r="CP907" s="30" t="s">
        <v>5</v>
      </c>
      <c r="CQ907" s="8">
        <f t="shared" si="155"/>
        <v>9174.9612917496106</v>
      </c>
      <c r="CR907" s="8">
        <f t="shared" si="156"/>
        <v>24</v>
      </c>
      <c r="CS907" s="8">
        <f t="shared" si="157"/>
        <v>2.5</v>
      </c>
      <c r="CT907" s="8">
        <f t="shared" si="158"/>
        <v>30</v>
      </c>
      <c r="CU907" s="8">
        <f t="shared" si="159"/>
        <v>200</v>
      </c>
      <c r="CV907" s="10">
        <f t="shared" si="160"/>
        <v>55630.904999999999</v>
      </c>
      <c r="CW907" s="10">
        <f t="shared" si="163"/>
        <v>55.630904999999998</v>
      </c>
      <c r="CX907" s="8" t="str">
        <f t="shared" si="161"/>
        <v>No</v>
      </c>
      <c r="CY907" s="30" t="s">
        <v>11</v>
      </c>
      <c r="CZ907" s="30" t="s">
        <v>11</v>
      </c>
      <c r="DA907" s="31" t="s">
        <v>11</v>
      </c>
      <c r="DB907" s="31" t="s">
        <v>11</v>
      </c>
      <c r="DC907" s="8" t="str">
        <f t="shared" si="162"/>
        <v>No</v>
      </c>
      <c r="DD907" s="8" t="s">
        <v>11</v>
      </c>
      <c r="DE907" s="30" t="s">
        <v>11</v>
      </c>
      <c r="DF907" s="10">
        <f t="shared" si="164"/>
        <v>65.156880000000001</v>
      </c>
      <c r="DG907" s="9">
        <f>IF(S907&lt;Monitors!$H$4,(S907*Monitors!$I$4)+Monitors!$J$4,IF(S907&lt;Monitors!$H$5,(S907*Monitors!$I$5)+Monitors!$J$5,IF(S907&lt;Monitors!$H$6,(S907*Monitors!$I$6)+Monitors!$J$6,IF(S907&lt;Monitors!$H$7,(Monitors!$I$7*S907)+Monitors!$J$7,IF(S907&lt;Monitors!$H$8,(S907*Monitors!$I$8)+Monitors!$J$8,IF(S907&lt;Monitors!$H$9,(S907*Monitors!$I$9)+Monitors!$J$9,IF(S907&lt;Monitors!$H$10,(S907*Monitors!$I$10)+Monitors!$J$10,IF(S907&lt;Monitors!$H$11,(S907*Monitors!$I$11)+Monitors!$J$11,Monitors!$J$12))))))))</f>
        <v>38.868333333333332</v>
      </c>
      <c r="DH907" s="10">
        <f>$DF907-(Monitors!$B$4*'All Data'!$W907)</f>
        <v>52.443260000000002</v>
      </c>
      <c r="DI907" s="10">
        <f>IF($CX907="Yes",DH907-(Monitors!$E$4*(DG907+(Monitors!$B$4*'All Data'!$W907))),'All Data'!DH907)</f>
        <v>52.443260000000002</v>
      </c>
      <c r="DJ907" s="10">
        <f>IF(DD907="Yes",'All Data'!DI907-(DG907*Monitors!$C$4),'All Data'!DI907)</f>
        <v>52.443260000000002</v>
      </c>
      <c r="DK907" s="10">
        <f>IF($DE907="Yes",DJ907-(DG907*Monitors!$D$4),'All Data'!DJ907)</f>
        <v>52.443260000000002</v>
      </c>
      <c r="DL907" s="10">
        <f>IF($CZ907="Yes",DK907-Monitors!$C$7,'All Data'!DK907)</f>
        <v>52.443260000000002</v>
      </c>
      <c r="DM907" s="10">
        <f>IF($DA907="Yes",DL907-Monitors!$D$7,'All Data'!DL907)</f>
        <v>52.443260000000002</v>
      </c>
      <c r="DN907" s="10">
        <f>IF(DB907="Yes",DM907-((DG907+(W907*Monitors!$B$4))*Monitors!$F$4),'All Data'!DM907)</f>
        <v>52.443260000000002</v>
      </c>
      <c r="DO907" s="8" t="str">
        <f t="shared" si="165"/>
        <v>No</v>
      </c>
      <c r="DP907" s="10">
        <v>2.2252362000000003</v>
      </c>
      <c r="DQ907" s="10">
        <v>18.134763799999998</v>
      </c>
      <c r="DR907" s="10">
        <v>18.134763799999998</v>
      </c>
      <c r="DS907" s="9">
        <v>21.481716282377281</v>
      </c>
      <c r="DT907" s="9" t="s">
        <v>23</v>
      </c>
      <c r="DU907" s="14">
        <v>0</v>
      </c>
    </row>
    <row r="908" spans="1:125" ht="18" customHeight="1">
      <c r="A908" s="29">
        <v>907</v>
      </c>
      <c r="B908" s="29">
        <v>25</v>
      </c>
      <c r="C908" s="29">
        <v>1405</v>
      </c>
      <c r="D908" s="21">
        <v>41263</v>
      </c>
      <c r="E908" s="21">
        <v>41267</v>
      </c>
      <c r="F908" s="21">
        <v>41687</v>
      </c>
      <c r="G908" s="20" t="s">
        <v>4</v>
      </c>
      <c r="H908" s="20"/>
      <c r="I908" s="22">
        <v>6</v>
      </c>
      <c r="J908" s="20" t="s">
        <v>5</v>
      </c>
      <c r="K908" s="20"/>
      <c r="L908" s="20" t="s">
        <v>49</v>
      </c>
      <c r="M908" s="23"/>
      <c r="N908" s="23" t="s">
        <v>7</v>
      </c>
      <c r="O908" s="23"/>
      <c r="P908" s="24">
        <v>11.3</v>
      </c>
      <c r="Q908" s="24">
        <v>20</v>
      </c>
      <c r="R908" s="24">
        <v>23</v>
      </c>
      <c r="S908" s="24">
        <v>226.05</v>
      </c>
      <c r="T908" s="24">
        <v>1.78</v>
      </c>
      <c r="U908" s="24">
        <v>1080</v>
      </c>
      <c r="V908" s="24">
        <v>1920</v>
      </c>
      <c r="W908" s="24">
        <v>2.0739999999999998</v>
      </c>
      <c r="X908" s="23" t="s">
        <v>47</v>
      </c>
      <c r="Y908" s="23" t="s">
        <v>47</v>
      </c>
      <c r="Z908" s="24">
        <v>9175</v>
      </c>
      <c r="AA908" s="24">
        <v>60</v>
      </c>
      <c r="AB908" s="24">
        <v>170</v>
      </c>
      <c r="AC908" s="24">
        <v>160</v>
      </c>
      <c r="AD908" s="23" t="s">
        <v>85</v>
      </c>
      <c r="AE908" s="23" t="s">
        <v>11</v>
      </c>
      <c r="AF908" s="23" t="s">
        <v>11</v>
      </c>
      <c r="AG908" s="23"/>
      <c r="AH908" s="23"/>
      <c r="AI908" s="23" t="s">
        <v>12</v>
      </c>
      <c r="AJ908" s="23" t="s">
        <v>23</v>
      </c>
      <c r="AK908" s="23" t="s">
        <v>11</v>
      </c>
      <c r="AL908" s="23" t="s">
        <v>114</v>
      </c>
      <c r="AM908" s="23"/>
      <c r="AN908" s="23" t="s">
        <v>14</v>
      </c>
      <c r="AO908" s="23"/>
      <c r="AP908" s="23" t="s">
        <v>36</v>
      </c>
      <c r="AQ908" s="23"/>
      <c r="AR908" s="23"/>
      <c r="AS908" s="23" t="s">
        <v>114</v>
      </c>
      <c r="AT908" s="23"/>
      <c r="AU908" s="23" t="s">
        <v>14</v>
      </c>
      <c r="AV908" s="25"/>
      <c r="AW908" s="25"/>
      <c r="AX908" s="26">
        <v>23</v>
      </c>
      <c r="AY908" s="26">
        <v>226.05</v>
      </c>
      <c r="AZ908" s="25" t="s">
        <v>14</v>
      </c>
      <c r="BA908" s="25" t="s">
        <v>14</v>
      </c>
      <c r="BB908" s="23"/>
      <c r="BC908" s="23" t="s">
        <v>15</v>
      </c>
      <c r="BD908" s="23"/>
      <c r="BE908" s="23" t="s">
        <v>11</v>
      </c>
      <c r="BF908" s="23" t="s">
        <v>14</v>
      </c>
      <c r="BG908" s="23" t="s">
        <v>11</v>
      </c>
      <c r="BH908" s="23" t="s">
        <v>17</v>
      </c>
      <c r="BI908" s="23"/>
      <c r="BJ908" s="23" t="s">
        <v>20</v>
      </c>
      <c r="BK908" s="23" t="s">
        <v>11</v>
      </c>
      <c r="BL908" s="23" t="s">
        <v>11</v>
      </c>
      <c r="BM908" s="23"/>
      <c r="BN908" s="23"/>
      <c r="BO908" s="24">
        <v>6.1</v>
      </c>
      <c r="BP908" s="24">
        <v>246.1</v>
      </c>
      <c r="BQ908" s="24">
        <v>250</v>
      </c>
      <c r="BR908" s="23"/>
      <c r="BS908" s="24">
        <v>245.1</v>
      </c>
      <c r="BT908" s="23"/>
      <c r="BU908" s="23"/>
      <c r="BV908" s="24">
        <v>20.36</v>
      </c>
      <c r="BW908" s="24">
        <v>0.48</v>
      </c>
      <c r="BX908" s="23"/>
      <c r="BY908" s="24">
        <v>0.32</v>
      </c>
      <c r="BZ908" s="27">
        <v>0.48</v>
      </c>
      <c r="CA908" s="27">
        <v>0.32</v>
      </c>
      <c r="CB908" s="25"/>
      <c r="CC908" s="25"/>
      <c r="CD908" s="28">
        <v>20.52</v>
      </c>
      <c r="CE908" s="28">
        <v>0.5</v>
      </c>
      <c r="CF908" s="25"/>
      <c r="CG908" s="28">
        <v>0.34</v>
      </c>
      <c r="CH908" s="28">
        <v>22</v>
      </c>
      <c r="CI908" s="28">
        <v>0.5</v>
      </c>
      <c r="CJ908" s="28">
        <v>0.5</v>
      </c>
      <c r="CK908" s="25"/>
      <c r="CL908" s="25"/>
      <c r="CM908" s="28">
        <v>0.35</v>
      </c>
      <c r="CN908" s="25"/>
      <c r="CO908" s="28">
        <v>0</v>
      </c>
      <c r="CP908" s="30" t="s">
        <v>5</v>
      </c>
      <c r="CQ908" s="8">
        <f t="shared" si="155"/>
        <v>9174.9612917496106</v>
      </c>
      <c r="CR908" s="8">
        <f t="shared" si="156"/>
        <v>24</v>
      </c>
      <c r="CS908" s="8">
        <f t="shared" si="157"/>
        <v>2.5</v>
      </c>
      <c r="CT908" s="8">
        <f t="shared" si="158"/>
        <v>30</v>
      </c>
      <c r="CU908" s="8">
        <f t="shared" si="159"/>
        <v>200</v>
      </c>
      <c r="CV908" s="10">
        <f t="shared" si="160"/>
        <v>55630.904999999999</v>
      </c>
      <c r="CW908" s="10">
        <f t="shared" si="163"/>
        <v>55.630904999999998</v>
      </c>
      <c r="CX908" s="8" t="str">
        <f t="shared" si="161"/>
        <v>No</v>
      </c>
      <c r="CY908" s="30" t="s">
        <v>11</v>
      </c>
      <c r="CZ908" s="30" t="s">
        <v>11</v>
      </c>
      <c r="DA908" s="31" t="s">
        <v>11</v>
      </c>
      <c r="DB908" s="31" t="s">
        <v>11</v>
      </c>
      <c r="DC908" s="8" t="str">
        <f t="shared" si="162"/>
        <v>No</v>
      </c>
      <c r="DD908" s="8" t="s">
        <v>11</v>
      </c>
      <c r="DE908" s="30" t="s">
        <v>11</v>
      </c>
      <c r="DF908" s="10">
        <f t="shared" si="164"/>
        <v>65.156880000000001</v>
      </c>
      <c r="DG908" s="9">
        <f>IF(S908&lt;Monitors!$H$4,(S908*Monitors!$I$4)+Monitors!$J$4,IF(S908&lt;Monitors!$H$5,(S908*Monitors!$I$5)+Monitors!$J$5,IF(S908&lt;Monitors!$H$6,(S908*Monitors!$I$6)+Monitors!$J$6,IF(S908&lt;Monitors!$H$7,(Monitors!$I$7*S908)+Monitors!$J$7,IF(S908&lt;Monitors!$H$8,(S908*Monitors!$I$8)+Monitors!$J$8,IF(S908&lt;Monitors!$H$9,(S908*Monitors!$I$9)+Monitors!$J$9,IF(S908&lt;Monitors!$H$10,(S908*Monitors!$I$10)+Monitors!$J$10,IF(S908&lt;Monitors!$H$11,(S908*Monitors!$I$11)+Monitors!$J$11,Monitors!$J$12))))))))</f>
        <v>38.868333333333332</v>
      </c>
      <c r="DH908" s="10">
        <f>$DF908-(Monitors!$B$4*'All Data'!$W908)</f>
        <v>52.443260000000002</v>
      </c>
      <c r="DI908" s="10">
        <f>IF($CX908="Yes",DH908-(Monitors!$E$4*(DG908+(Monitors!$B$4*'All Data'!$W908))),'All Data'!DH908)</f>
        <v>52.443260000000002</v>
      </c>
      <c r="DJ908" s="10">
        <f>IF(DD908="Yes",'All Data'!DI908-(DG908*Monitors!$C$4),'All Data'!DI908)</f>
        <v>52.443260000000002</v>
      </c>
      <c r="DK908" s="10">
        <f>IF($DE908="Yes",DJ908-(DG908*Monitors!$D$4),'All Data'!DJ908)</f>
        <v>52.443260000000002</v>
      </c>
      <c r="DL908" s="10">
        <f>IF($CZ908="Yes",DK908-Monitors!$C$7,'All Data'!DK908)</f>
        <v>52.443260000000002</v>
      </c>
      <c r="DM908" s="10">
        <f>IF($DA908="Yes",DL908-Monitors!$D$7,'All Data'!DL908)</f>
        <v>52.443260000000002</v>
      </c>
      <c r="DN908" s="10">
        <f>IF(DB908="Yes",DM908-((DG908+(W908*Monitors!$B$4))*Monitors!$F$4),'All Data'!DM908)</f>
        <v>52.443260000000002</v>
      </c>
      <c r="DO908" s="8" t="str">
        <f t="shared" si="165"/>
        <v>No</v>
      </c>
      <c r="DP908" s="10">
        <v>2.2252362000000003</v>
      </c>
      <c r="DQ908" s="10">
        <v>18.134763799999998</v>
      </c>
      <c r="DR908" s="10">
        <v>18.134763799999998</v>
      </c>
      <c r="DS908" s="9">
        <v>21.481716282377281</v>
      </c>
      <c r="DT908" s="9" t="s">
        <v>23</v>
      </c>
      <c r="DU908" s="14">
        <v>0</v>
      </c>
    </row>
    <row r="909" spans="1:125" ht="18" customHeight="1">
      <c r="A909" s="29">
        <v>908</v>
      </c>
      <c r="B909" s="29">
        <v>25</v>
      </c>
      <c r="C909" s="29">
        <v>1405</v>
      </c>
      <c r="D909" s="21">
        <v>41690</v>
      </c>
      <c r="E909" s="21">
        <v>41267</v>
      </c>
      <c r="F909" s="21">
        <v>41687</v>
      </c>
      <c r="G909" s="20" t="s">
        <v>4</v>
      </c>
      <c r="H909" s="20"/>
      <c r="I909" s="22">
        <v>6</v>
      </c>
      <c r="J909" s="20" t="s">
        <v>5</v>
      </c>
      <c r="K909" s="20"/>
      <c r="L909" s="20" t="s">
        <v>49</v>
      </c>
      <c r="M909" s="23"/>
      <c r="N909" s="23" t="s">
        <v>7</v>
      </c>
      <c r="O909" s="23"/>
      <c r="P909" s="24">
        <v>11.3</v>
      </c>
      <c r="Q909" s="24">
        <v>20</v>
      </c>
      <c r="R909" s="24">
        <v>23</v>
      </c>
      <c r="S909" s="24">
        <v>226.05</v>
      </c>
      <c r="T909" s="24">
        <v>1.78</v>
      </c>
      <c r="U909" s="24">
        <v>1080</v>
      </c>
      <c r="V909" s="24">
        <v>1920</v>
      </c>
      <c r="W909" s="24">
        <v>2.0739999999999998</v>
      </c>
      <c r="X909" s="23" t="s">
        <v>47</v>
      </c>
      <c r="Y909" s="23" t="s">
        <v>47</v>
      </c>
      <c r="Z909" s="24">
        <v>9175</v>
      </c>
      <c r="AA909" s="24">
        <v>60</v>
      </c>
      <c r="AB909" s="24">
        <v>170</v>
      </c>
      <c r="AC909" s="24">
        <v>160</v>
      </c>
      <c r="AD909" s="23" t="s">
        <v>85</v>
      </c>
      <c r="AE909" s="23" t="s">
        <v>11</v>
      </c>
      <c r="AF909" s="23" t="s">
        <v>11</v>
      </c>
      <c r="AG909" s="23"/>
      <c r="AH909" s="23"/>
      <c r="AI909" s="23" t="s">
        <v>12</v>
      </c>
      <c r="AJ909" s="23" t="s">
        <v>23</v>
      </c>
      <c r="AK909" s="23" t="s">
        <v>11</v>
      </c>
      <c r="AL909" s="23" t="s">
        <v>114</v>
      </c>
      <c r="AM909" s="23"/>
      <c r="AN909" s="23" t="s">
        <v>14</v>
      </c>
      <c r="AO909" s="23"/>
      <c r="AP909" s="23" t="s">
        <v>36</v>
      </c>
      <c r="AQ909" s="23"/>
      <c r="AR909" s="23"/>
      <c r="AS909" s="23" t="s">
        <v>114</v>
      </c>
      <c r="AT909" s="23"/>
      <c r="AU909" s="23" t="s">
        <v>14</v>
      </c>
      <c r="AV909" s="25"/>
      <c r="AW909" s="25"/>
      <c r="AX909" s="26">
        <v>23</v>
      </c>
      <c r="AY909" s="26">
        <v>226.05</v>
      </c>
      <c r="AZ909" s="25" t="s">
        <v>14</v>
      </c>
      <c r="BA909" s="25" t="s">
        <v>14</v>
      </c>
      <c r="BB909" s="23"/>
      <c r="BC909" s="23" t="s">
        <v>15</v>
      </c>
      <c r="BD909" s="23"/>
      <c r="BE909" s="23" t="s">
        <v>11</v>
      </c>
      <c r="BF909" s="23" t="s">
        <v>14</v>
      </c>
      <c r="BG909" s="23" t="s">
        <v>11</v>
      </c>
      <c r="BH909" s="23" t="s">
        <v>17</v>
      </c>
      <c r="BI909" s="23"/>
      <c r="BJ909" s="23" t="s">
        <v>20</v>
      </c>
      <c r="BK909" s="23" t="s">
        <v>11</v>
      </c>
      <c r="BL909" s="23" t="s">
        <v>11</v>
      </c>
      <c r="BM909" s="23"/>
      <c r="BN909" s="23"/>
      <c r="BO909" s="24">
        <v>6.1</v>
      </c>
      <c r="BP909" s="24">
        <v>246.1</v>
      </c>
      <c r="BQ909" s="24">
        <v>250</v>
      </c>
      <c r="BR909" s="23"/>
      <c r="BS909" s="24">
        <v>245.1</v>
      </c>
      <c r="BT909" s="23"/>
      <c r="BU909" s="23"/>
      <c r="BV909" s="24">
        <v>20.36</v>
      </c>
      <c r="BW909" s="24">
        <v>0.48</v>
      </c>
      <c r="BX909" s="23"/>
      <c r="BY909" s="24">
        <v>0.32</v>
      </c>
      <c r="BZ909" s="27">
        <v>0.48</v>
      </c>
      <c r="CA909" s="27">
        <v>0.32</v>
      </c>
      <c r="CB909" s="25"/>
      <c r="CC909" s="25"/>
      <c r="CD909" s="28">
        <v>20.52</v>
      </c>
      <c r="CE909" s="28">
        <v>0.5</v>
      </c>
      <c r="CF909" s="25"/>
      <c r="CG909" s="28">
        <v>0.34</v>
      </c>
      <c r="CH909" s="28">
        <v>22</v>
      </c>
      <c r="CI909" s="28">
        <v>0.5</v>
      </c>
      <c r="CJ909" s="28">
        <v>0.5</v>
      </c>
      <c r="CK909" s="25"/>
      <c r="CL909" s="25"/>
      <c r="CM909" s="28">
        <v>0.35</v>
      </c>
      <c r="CN909" s="25"/>
      <c r="CO909" s="28">
        <v>0</v>
      </c>
      <c r="CP909" s="30" t="s">
        <v>5</v>
      </c>
      <c r="CQ909" s="8">
        <f t="shared" si="155"/>
        <v>9174.9612917496106</v>
      </c>
      <c r="CR909" s="8">
        <f t="shared" si="156"/>
        <v>24</v>
      </c>
      <c r="CS909" s="8">
        <f t="shared" si="157"/>
        <v>2.5</v>
      </c>
      <c r="CT909" s="8">
        <f t="shared" si="158"/>
        <v>30</v>
      </c>
      <c r="CU909" s="8">
        <f t="shared" si="159"/>
        <v>200</v>
      </c>
      <c r="CV909" s="10">
        <f t="shared" si="160"/>
        <v>55630.904999999999</v>
      </c>
      <c r="CW909" s="10">
        <f t="shared" si="163"/>
        <v>55.630904999999998</v>
      </c>
      <c r="CX909" s="8" t="str">
        <f t="shared" si="161"/>
        <v>No</v>
      </c>
      <c r="CY909" s="30" t="s">
        <v>11</v>
      </c>
      <c r="CZ909" s="30" t="s">
        <v>11</v>
      </c>
      <c r="DA909" s="31" t="s">
        <v>11</v>
      </c>
      <c r="DB909" s="31" t="s">
        <v>11</v>
      </c>
      <c r="DC909" s="8" t="str">
        <f t="shared" si="162"/>
        <v>No</v>
      </c>
      <c r="DD909" s="8" t="s">
        <v>11</v>
      </c>
      <c r="DE909" s="30" t="s">
        <v>11</v>
      </c>
      <c r="DF909" s="10">
        <f t="shared" si="164"/>
        <v>65.156880000000001</v>
      </c>
      <c r="DG909" s="9">
        <f>IF(S909&lt;Monitors!$H$4,(S909*Monitors!$I$4)+Monitors!$J$4,IF(S909&lt;Monitors!$H$5,(S909*Monitors!$I$5)+Monitors!$J$5,IF(S909&lt;Monitors!$H$6,(S909*Monitors!$I$6)+Monitors!$J$6,IF(S909&lt;Monitors!$H$7,(Monitors!$I$7*S909)+Monitors!$J$7,IF(S909&lt;Monitors!$H$8,(S909*Monitors!$I$8)+Monitors!$J$8,IF(S909&lt;Monitors!$H$9,(S909*Monitors!$I$9)+Monitors!$J$9,IF(S909&lt;Monitors!$H$10,(S909*Monitors!$I$10)+Monitors!$J$10,IF(S909&lt;Monitors!$H$11,(S909*Monitors!$I$11)+Monitors!$J$11,Monitors!$J$12))))))))</f>
        <v>38.868333333333332</v>
      </c>
      <c r="DH909" s="10">
        <f>$DF909-(Monitors!$B$4*'All Data'!$W909)</f>
        <v>52.443260000000002</v>
      </c>
      <c r="DI909" s="10">
        <f>IF($CX909="Yes",DH909-(Monitors!$E$4*(DG909+(Monitors!$B$4*'All Data'!$W909))),'All Data'!DH909)</f>
        <v>52.443260000000002</v>
      </c>
      <c r="DJ909" s="10">
        <f>IF(DD909="Yes",'All Data'!DI909-(DG909*Monitors!$C$4),'All Data'!DI909)</f>
        <v>52.443260000000002</v>
      </c>
      <c r="DK909" s="10">
        <f>IF($DE909="Yes",DJ909-(DG909*Monitors!$D$4),'All Data'!DJ909)</f>
        <v>52.443260000000002</v>
      </c>
      <c r="DL909" s="10">
        <f>IF($CZ909="Yes",DK909-Monitors!$C$7,'All Data'!DK909)</f>
        <v>52.443260000000002</v>
      </c>
      <c r="DM909" s="10">
        <f>IF($DA909="Yes",DL909-Monitors!$D$7,'All Data'!DL909)</f>
        <v>52.443260000000002</v>
      </c>
      <c r="DN909" s="10">
        <f>IF(DB909="Yes",DM909-((DG909+(W909*Monitors!$B$4))*Monitors!$F$4),'All Data'!DM909)</f>
        <v>52.443260000000002</v>
      </c>
      <c r="DO909" s="8" t="str">
        <f t="shared" si="165"/>
        <v>No</v>
      </c>
      <c r="DP909" s="10">
        <v>2.2252362000000003</v>
      </c>
      <c r="DQ909" s="10">
        <v>18.134763799999998</v>
      </c>
      <c r="DR909" s="10">
        <v>18.134763799999998</v>
      </c>
      <c r="DS909" s="9">
        <v>21.481716282377281</v>
      </c>
      <c r="DT909" s="9" t="s">
        <v>23</v>
      </c>
      <c r="DU909" s="14">
        <v>0</v>
      </c>
    </row>
    <row r="910" spans="1:125" ht="18" customHeight="1">
      <c r="A910" s="29">
        <v>909</v>
      </c>
      <c r="B910" s="29">
        <v>25</v>
      </c>
      <c r="C910" s="29">
        <v>1405</v>
      </c>
      <c r="D910" s="21">
        <v>41110</v>
      </c>
      <c r="E910" s="21">
        <v>41267</v>
      </c>
      <c r="F910" s="21">
        <v>41283</v>
      </c>
      <c r="G910" s="20" t="s">
        <v>4</v>
      </c>
      <c r="H910" s="20"/>
      <c r="I910" s="22">
        <v>6</v>
      </c>
      <c r="J910" s="20" t="s">
        <v>5</v>
      </c>
      <c r="K910" s="20"/>
      <c r="L910" s="20" t="s">
        <v>121</v>
      </c>
      <c r="M910" s="23"/>
      <c r="N910" s="23" t="s">
        <v>7</v>
      </c>
      <c r="O910" s="23"/>
      <c r="P910" s="24">
        <v>11.3</v>
      </c>
      <c r="Q910" s="24">
        <v>20.100000000000001</v>
      </c>
      <c r="R910" s="24">
        <v>23</v>
      </c>
      <c r="S910" s="24">
        <v>226.05</v>
      </c>
      <c r="T910" s="24">
        <v>1.78</v>
      </c>
      <c r="U910" s="24">
        <v>1080</v>
      </c>
      <c r="V910" s="24">
        <v>1920</v>
      </c>
      <c r="W910" s="24">
        <v>2.0739999999999998</v>
      </c>
      <c r="X910" s="23" t="s">
        <v>47</v>
      </c>
      <c r="Y910" s="23" t="s">
        <v>47</v>
      </c>
      <c r="Z910" s="24">
        <v>9175</v>
      </c>
      <c r="AA910" s="24">
        <v>60</v>
      </c>
      <c r="AB910" s="24">
        <v>170</v>
      </c>
      <c r="AC910" s="24">
        <v>160</v>
      </c>
      <c r="AD910" s="23" t="s">
        <v>14</v>
      </c>
      <c r="AE910" s="23" t="s">
        <v>11</v>
      </c>
      <c r="AF910" s="23" t="s">
        <v>11</v>
      </c>
      <c r="AG910" s="23"/>
      <c r="AH910" s="23"/>
      <c r="AI910" s="23" t="s">
        <v>12</v>
      </c>
      <c r="AJ910" s="23" t="s">
        <v>23</v>
      </c>
      <c r="AK910" s="23" t="s">
        <v>11</v>
      </c>
      <c r="AL910" s="23" t="s">
        <v>114</v>
      </c>
      <c r="AM910" s="23"/>
      <c r="AN910" s="23" t="s">
        <v>14</v>
      </c>
      <c r="AO910" s="23"/>
      <c r="AP910" s="23" t="s">
        <v>36</v>
      </c>
      <c r="AQ910" s="23"/>
      <c r="AR910" s="23"/>
      <c r="AS910" s="23" t="s">
        <v>114</v>
      </c>
      <c r="AT910" s="23"/>
      <c r="AU910" s="23" t="s">
        <v>83</v>
      </c>
      <c r="AV910" s="25"/>
      <c r="AW910" s="25"/>
      <c r="AX910" s="26">
        <v>23</v>
      </c>
      <c r="AY910" s="26">
        <v>226.05</v>
      </c>
      <c r="AZ910" s="25" t="s">
        <v>14</v>
      </c>
      <c r="BA910" s="25" t="s">
        <v>83</v>
      </c>
      <c r="BB910" s="23"/>
      <c r="BC910" s="23" t="s">
        <v>15</v>
      </c>
      <c r="BD910" s="23"/>
      <c r="BE910" s="23" t="s">
        <v>11</v>
      </c>
      <c r="BF910" s="23" t="s">
        <v>295</v>
      </c>
      <c r="BG910" s="23" t="s">
        <v>11</v>
      </c>
      <c r="BH910" s="23" t="s">
        <v>17</v>
      </c>
      <c r="BI910" s="23"/>
      <c r="BJ910" s="23"/>
      <c r="BK910" s="23" t="s">
        <v>11</v>
      </c>
      <c r="BL910" s="23" t="s">
        <v>11</v>
      </c>
      <c r="BM910" s="23"/>
      <c r="BN910" s="23"/>
      <c r="BO910" s="24">
        <v>6.1</v>
      </c>
      <c r="BP910" s="24">
        <v>246.1</v>
      </c>
      <c r="BQ910" s="24">
        <v>250</v>
      </c>
      <c r="BR910" s="23"/>
      <c r="BS910" s="24">
        <v>245.1</v>
      </c>
      <c r="BT910" s="23"/>
      <c r="BU910" s="23"/>
      <c r="BV910" s="24">
        <v>20.36</v>
      </c>
      <c r="BW910" s="24">
        <v>0.48</v>
      </c>
      <c r="BX910" s="23"/>
      <c r="BY910" s="24">
        <v>0.32</v>
      </c>
      <c r="BZ910" s="27">
        <v>0.48</v>
      </c>
      <c r="CA910" s="27">
        <v>0.32</v>
      </c>
      <c r="CB910" s="25"/>
      <c r="CC910" s="25"/>
      <c r="CD910" s="28">
        <v>20.52</v>
      </c>
      <c r="CE910" s="28">
        <v>0.5</v>
      </c>
      <c r="CF910" s="25"/>
      <c r="CG910" s="28">
        <v>0.34</v>
      </c>
      <c r="CH910" s="28">
        <v>22</v>
      </c>
      <c r="CI910" s="28">
        <v>0.5</v>
      </c>
      <c r="CJ910" s="28">
        <v>0.5</v>
      </c>
      <c r="CK910" s="25"/>
      <c r="CL910" s="25"/>
      <c r="CM910" s="28">
        <v>0.35</v>
      </c>
      <c r="CN910" s="25"/>
      <c r="CO910" s="28">
        <v>1</v>
      </c>
      <c r="CP910" s="30" t="s">
        <v>5</v>
      </c>
      <c r="CQ910" s="8">
        <f t="shared" si="155"/>
        <v>9174.9612917496106</v>
      </c>
      <c r="CR910" s="8">
        <f t="shared" si="156"/>
        <v>24</v>
      </c>
      <c r="CS910" s="8">
        <f t="shared" si="157"/>
        <v>2.5</v>
      </c>
      <c r="CT910" s="8">
        <f t="shared" si="158"/>
        <v>30</v>
      </c>
      <c r="CU910" s="8">
        <f t="shared" si="159"/>
        <v>200</v>
      </c>
      <c r="CV910" s="10">
        <f t="shared" si="160"/>
        <v>55630.904999999999</v>
      </c>
      <c r="CW910" s="10">
        <f t="shared" si="163"/>
        <v>55.630904999999998</v>
      </c>
      <c r="CX910" s="8" t="str">
        <f t="shared" si="161"/>
        <v>No</v>
      </c>
      <c r="CY910" s="30" t="s">
        <v>11</v>
      </c>
      <c r="CZ910" s="30" t="s">
        <v>11</v>
      </c>
      <c r="DA910" s="31" t="s">
        <v>11</v>
      </c>
      <c r="DB910" s="31" t="s">
        <v>11</v>
      </c>
      <c r="DC910" s="8" t="str">
        <f t="shared" si="162"/>
        <v>No</v>
      </c>
      <c r="DD910" s="8" t="s">
        <v>11</v>
      </c>
      <c r="DE910" s="30" t="s">
        <v>11</v>
      </c>
      <c r="DF910" s="10">
        <f t="shared" si="164"/>
        <v>65.156880000000001</v>
      </c>
      <c r="DG910" s="9">
        <f>IF(S910&lt;Monitors!$H$4,(S910*Monitors!$I$4)+Monitors!$J$4,IF(S910&lt;Monitors!$H$5,(S910*Monitors!$I$5)+Monitors!$J$5,IF(S910&lt;Monitors!$H$6,(S910*Monitors!$I$6)+Monitors!$J$6,IF(S910&lt;Monitors!$H$7,(Monitors!$I$7*S910)+Monitors!$J$7,IF(S910&lt;Monitors!$H$8,(S910*Monitors!$I$8)+Monitors!$J$8,IF(S910&lt;Monitors!$H$9,(S910*Monitors!$I$9)+Monitors!$J$9,IF(S910&lt;Monitors!$H$10,(S910*Monitors!$I$10)+Monitors!$J$10,IF(S910&lt;Monitors!$H$11,(S910*Monitors!$I$11)+Monitors!$J$11,Monitors!$J$12))))))))</f>
        <v>38.868333333333332</v>
      </c>
      <c r="DH910" s="10">
        <f>$DF910-(Monitors!$B$4*'All Data'!$W910)</f>
        <v>52.443260000000002</v>
      </c>
      <c r="DI910" s="10">
        <f>IF($CX910="Yes",DH910-(Monitors!$E$4*(DG910+(Monitors!$B$4*'All Data'!$W910))),'All Data'!DH910)</f>
        <v>52.443260000000002</v>
      </c>
      <c r="DJ910" s="10">
        <f>IF(DD910="Yes",'All Data'!DI910-(DG910*Monitors!$C$4),'All Data'!DI910)</f>
        <v>52.443260000000002</v>
      </c>
      <c r="DK910" s="10">
        <f>IF($DE910="Yes",DJ910-(DG910*Monitors!$D$4),'All Data'!DJ910)</f>
        <v>52.443260000000002</v>
      </c>
      <c r="DL910" s="10">
        <f>IF($CZ910="Yes",DK910-Monitors!$C$7,'All Data'!DK910)</f>
        <v>52.443260000000002</v>
      </c>
      <c r="DM910" s="10">
        <f>IF($DA910="Yes",DL910-Monitors!$D$7,'All Data'!DL910)</f>
        <v>52.443260000000002</v>
      </c>
      <c r="DN910" s="10">
        <f>IF(DB910="Yes",DM910-((DG910+(W910*Monitors!$B$4))*Monitors!$F$4),'All Data'!DM910)</f>
        <v>52.443260000000002</v>
      </c>
      <c r="DO910" s="8" t="str">
        <f t="shared" si="165"/>
        <v>No</v>
      </c>
      <c r="DP910" s="10">
        <v>2.2252362000000003</v>
      </c>
      <c r="DQ910" s="10">
        <v>18.134763799999998</v>
      </c>
      <c r="DR910" s="10">
        <v>18.134763799999998</v>
      </c>
      <c r="DS910" s="9">
        <v>21.481716282377281</v>
      </c>
      <c r="DT910" s="9" t="s">
        <v>23</v>
      </c>
      <c r="DU910" s="14">
        <v>0</v>
      </c>
    </row>
    <row r="911" spans="1:125" ht="18" customHeight="1">
      <c r="A911" s="29">
        <v>910</v>
      </c>
      <c r="B911" s="29">
        <v>25</v>
      </c>
      <c r="C911" s="29">
        <v>1405</v>
      </c>
      <c r="D911" s="21">
        <v>41110</v>
      </c>
      <c r="E911" s="21">
        <v>41267</v>
      </c>
      <c r="F911" s="21">
        <v>41283</v>
      </c>
      <c r="G911" s="20" t="s">
        <v>4</v>
      </c>
      <c r="H911" s="20"/>
      <c r="I911" s="22">
        <v>6</v>
      </c>
      <c r="J911" s="20" t="s">
        <v>5</v>
      </c>
      <c r="K911" s="20"/>
      <c r="L911" s="20" t="s">
        <v>121</v>
      </c>
      <c r="M911" s="23"/>
      <c r="N911" s="23" t="s">
        <v>7</v>
      </c>
      <c r="O911" s="23"/>
      <c r="P911" s="24">
        <v>11.3</v>
      </c>
      <c r="Q911" s="24">
        <v>20.100000000000001</v>
      </c>
      <c r="R911" s="24">
        <v>23</v>
      </c>
      <c r="S911" s="24">
        <v>226.05</v>
      </c>
      <c r="T911" s="24">
        <v>1.78</v>
      </c>
      <c r="U911" s="24">
        <v>1080</v>
      </c>
      <c r="V911" s="24">
        <v>1920</v>
      </c>
      <c r="W911" s="24">
        <v>2.0739999999999998</v>
      </c>
      <c r="X911" s="23" t="s">
        <v>47</v>
      </c>
      <c r="Y911" s="23" t="s">
        <v>47</v>
      </c>
      <c r="Z911" s="24">
        <v>9175</v>
      </c>
      <c r="AA911" s="24">
        <v>60</v>
      </c>
      <c r="AB911" s="24">
        <v>170</v>
      </c>
      <c r="AC911" s="24">
        <v>160</v>
      </c>
      <c r="AD911" s="23" t="s">
        <v>14</v>
      </c>
      <c r="AE911" s="23" t="s">
        <v>11</v>
      </c>
      <c r="AF911" s="23" t="s">
        <v>11</v>
      </c>
      <c r="AG911" s="23"/>
      <c r="AH911" s="23"/>
      <c r="AI911" s="23" t="s">
        <v>12</v>
      </c>
      <c r="AJ911" s="23" t="s">
        <v>23</v>
      </c>
      <c r="AK911" s="23" t="s">
        <v>11</v>
      </c>
      <c r="AL911" s="23" t="s">
        <v>114</v>
      </c>
      <c r="AM911" s="23"/>
      <c r="AN911" s="23" t="s">
        <v>14</v>
      </c>
      <c r="AO911" s="23"/>
      <c r="AP911" s="23" t="s">
        <v>36</v>
      </c>
      <c r="AQ911" s="23"/>
      <c r="AR911" s="23"/>
      <c r="AS911" s="23" t="s">
        <v>114</v>
      </c>
      <c r="AT911" s="23"/>
      <c r="AU911" s="23" t="s">
        <v>83</v>
      </c>
      <c r="AV911" s="25"/>
      <c r="AW911" s="25"/>
      <c r="AX911" s="26">
        <v>23</v>
      </c>
      <c r="AY911" s="26">
        <v>226.05</v>
      </c>
      <c r="AZ911" s="25" t="s">
        <v>14</v>
      </c>
      <c r="BA911" s="25" t="s">
        <v>83</v>
      </c>
      <c r="BB911" s="23"/>
      <c r="BC911" s="23" t="s">
        <v>15</v>
      </c>
      <c r="BD911" s="23"/>
      <c r="BE911" s="23" t="s">
        <v>11</v>
      </c>
      <c r="BF911" s="23" t="s">
        <v>295</v>
      </c>
      <c r="BG911" s="23" t="s">
        <v>11</v>
      </c>
      <c r="BH911" s="23" t="s">
        <v>17</v>
      </c>
      <c r="BI911" s="23"/>
      <c r="BJ911" s="23"/>
      <c r="BK911" s="23" t="s">
        <v>11</v>
      </c>
      <c r="BL911" s="23" t="s">
        <v>11</v>
      </c>
      <c r="BM911" s="23"/>
      <c r="BN911" s="23"/>
      <c r="BO911" s="24">
        <v>6.1</v>
      </c>
      <c r="BP911" s="24">
        <v>246.1</v>
      </c>
      <c r="BQ911" s="24">
        <v>250</v>
      </c>
      <c r="BR911" s="23"/>
      <c r="BS911" s="24">
        <v>245.1</v>
      </c>
      <c r="BT911" s="23"/>
      <c r="BU911" s="23"/>
      <c r="BV911" s="24">
        <v>20.36</v>
      </c>
      <c r="BW911" s="24">
        <v>0.48</v>
      </c>
      <c r="BX911" s="23"/>
      <c r="BY911" s="24">
        <v>0.32</v>
      </c>
      <c r="BZ911" s="27">
        <v>0.48</v>
      </c>
      <c r="CA911" s="27">
        <v>0.32</v>
      </c>
      <c r="CB911" s="25"/>
      <c r="CC911" s="25"/>
      <c r="CD911" s="28">
        <v>20.52</v>
      </c>
      <c r="CE911" s="28">
        <v>0.5</v>
      </c>
      <c r="CF911" s="25"/>
      <c r="CG911" s="28">
        <v>0.34</v>
      </c>
      <c r="CH911" s="28">
        <v>22</v>
      </c>
      <c r="CI911" s="28">
        <v>0.5</v>
      </c>
      <c r="CJ911" s="28">
        <v>0.5</v>
      </c>
      <c r="CK911" s="25"/>
      <c r="CL911" s="25"/>
      <c r="CM911" s="28">
        <v>0.35</v>
      </c>
      <c r="CN911" s="25"/>
      <c r="CO911" s="28">
        <v>1</v>
      </c>
      <c r="CP911" s="30" t="s">
        <v>5</v>
      </c>
      <c r="CQ911" s="8">
        <f t="shared" si="155"/>
        <v>9174.9612917496106</v>
      </c>
      <c r="CR911" s="8">
        <f t="shared" si="156"/>
        <v>24</v>
      </c>
      <c r="CS911" s="8">
        <f t="shared" si="157"/>
        <v>2.5</v>
      </c>
      <c r="CT911" s="8">
        <f t="shared" si="158"/>
        <v>30</v>
      </c>
      <c r="CU911" s="8">
        <f t="shared" si="159"/>
        <v>200</v>
      </c>
      <c r="CV911" s="10">
        <f t="shared" si="160"/>
        <v>55630.904999999999</v>
      </c>
      <c r="CW911" s="10">
        <f t="shared" si="163"/>
        <v>55.630904999999998</v>
      </c>
      <c r="CX911" s="8" t="str">
        <f t="shared" si="161"/>
        <v>No</v>
      </c>
      <c r="CY911" s="30" t="s">
        <v>11</v>
      </c>
      <c r="CZ911" s="30" t="s">
        <v>11</v>
      </c>
      <c r="DA911" s="31" t="s">
        <v>11</v>
      </c>
      <c r="DB911" s="31" t="s">
        <v>11</v>
      </c>
      <c r="DC911" s="8" t="str">
        <f t="shared" si="162"/>
        <v>No</v>
      </c>
      <c r="DD911" s="8" t="s">
        <v>11</v>
      </c>
      <c r="DE911" s="30" t="s">
        <v>11</v>
      </c>
      <c r="DF911" s="10">
        <f t="shared" si="164"/>
        <v>65.156880000000001</v>
      </c>
      <c r="DG911" s="9">
        <f>IF(S911&lt;Monitors!$H$4,(S911*Monitors!$I$4)+Monitors!$J$4,IF(S911&lt;Monitors!$H$5,(S911*Monitors!$I$5)+Monitors!$J$5,IF(S911&lt;Monitors!$H$6,(S911*Monitors!$I$6)+Monitors!$J$6,IF(S911&lt;Monitors!$H$7,(Monitors!$I$7*S911)+Monitors!$J$7,IF(S911&lt;Monitors!$H$8,(S911*Monitors!$I$8)+Monitors!$J$8,IF(S911&lt;Monitors!$H$9,(S911*Monitors!$I$9)+Monitors!$J$9,IF(S911&lt;Monitors!$H$10,(S911*Monitors!$I$10)+Monitors!$J$10,IF(S911&lt;Monitors!$H$11,(S911*Monitors!$I$11)+Monitors!$J$11,Monitors!$J$12))))))))</f>
        <v>38.868333333333332</v>
      </c>
      <c r="DH911" s="10">
        <f>$DF911-(Monitors!$B$4*'All Data'!$W911)</f>
        <v>52.443260000000002</v>
      </c>
      <c r="DI911" s="10">
        <f>IF($CX911="Yes",DH911-(Monitors!$E$4*(DG911+(Monitors!$B$4*'All Data'!$W911))),'All Data'!DH911)</f>
        <v>52.443260000000002</v>
      </c>
      <c r="DJ911" s="10">
        <f>IF(DD911="Yes",'All Data'!DI911-(DG911*Monitors!$C$4),'All Data'!DI911)</f>
        <v>52.443260000000002</v>
      </c>
      <c r="DK911" s="10">
        <f>IF($DE911="Yes",DJ911-(DG911*Monitors!$D$4),'All Data'!DJ911)</f>
        <v>52.443260000000002</v>
      </c>
      <c r="DL911" s="10">
        <f>IF($CZ911="Yes",DK911-Monitors!$C$7,'All Data'!DK911)</f>
        <v>52.443260000000002</v>
      </c>
      <c r="DM911" s="10">
        <f>IF($DA911="Yes",DL911-Monitors!$D$7,'All Data'!DL911)</f>
        <v>52.443260000000002</v>
      </c>
      <c r="DN911" s="10">
        <f>IF(DB911="Yes",DM911-((DG911+(W911*Monitors!$B$4))*Monitors!$F$4),'All Data'!DM911)</f>
        <v>52.443260000000002</v>
      </c>
      <c r="DO911" s="8" t="str">
        <f t="shared" si="165"/>
        <v>No</v>
      </c>
      <c r="DP911" s="10">
        <v>2.2252362000000003</v>
      </c>
      <c r="DQ911" s="10">
        <v>18.134763799999998</v>
      </c>
      <c r="DR911" s="10">
        <v>18.134763799999998</v>
      </c>
      <c r="DS911" s="9">
        <v>21.481716282377281</v>
      </c>
      <c r="DT911" s="9" t="s">
        <v>23</v>
      </c>
      <c r="DU911" s="14">
        <v>0</v>
      </c>
    </row>
    <row r="912" spans="1:125" ht="18" customHeight="1">
      <c r="A912" s="29">
        <v>911</v>
      </c>
      <c r="B912" s="29">
        <v>25</v>
      </c>
      <c r="C912" s="29">
        <v>1405</v>
      </c>
      <c r="D912" s="21">
        <v>41110</v>
      </c>
      <c r="E912" s="21">
        <v>41267</v>
      </c>
      <c r="F912" s="21">
        <v>41283</v>
      </c>
      <c r="G912" s="20" t="s">
        <v>4</v>
      </c>
      <c r="H912" s="20"/>
      <c r="I912" s="22">
        <v>6</v>
      </c>
      <c r="J912" s="20" t="s">
        <v>5</v>
      </c>
      <c r="K912" s="20"/>
      <c r="L912" s="20" t="s">
        <v>121</v>
      </c>
      <c r="M912" s="23"/>
      <c r="N912" s="23" t="s">
        <v>7</v>
      </c>
      <c r="O912" s="23"/>
      <c r="P912" s="24">
        <v>11.3</v>
      </c>
      <c r="Q912" s="24">
        <v>20.100000000000001</v>
      </c>
      <c r="R912" s="24">
        <v>23</v>
      </c>
      <c r="S912" s="24">
        <v>226.05</v>
      </c>
      <c r="T912" s="24">
        <v>1.78</v>
      </c>
      <c r="U912" s="24">
        <v>1080</v>
      </c>
      <c r="V912" s="24">
        <v>1920</v>
      </c>
      <c r="W912" s="24">
        <v>2.0739999999999998</v>
      </c>
      <c r="X912" s="23" t="s">
        <v>47</v>
      </c>
      <c r="Y912" s="23" t="s">
        <v>47</v>
      </c>
      <c r="Z912" s="24">
        <v>9175</v>
      </c>
      <c r="AA912" s="24">
        <v>60</v>
      </c>
      <c r="AB912" s="24">
        <v>170</v>
      </c>
      <c r="AC912" s="24">
        <v>160</v>
      </c>
      <c r="AD912" s="23" t="s">
        <v>14</v>
      </c>
      <c r="AE912" s="23" t="s">
        <v>11</v>
      </c>
      <c r="AF912" s="23" t="s">
        <v>11</v>
      </c>
      <c r="AG912" s="23"/>
      <c r="AH912" s="23"/>
      <c r="AI912" s="23" t="s">
        <v>12</v>
      </c>
      <c r="AJ912" s="23" t="s">
        <v>23</v>
      </c>
      <c r="AK912" s="23" t="s">
        <v>11</v>
      </c>
      <c r="AL912" s="23" t="s">
        <v>114</v>
      </c>
      <c r="AM912" s="23"/>
      <c r="AN912" s="23" t="s">
        <v>14</v>
      </c>
      <c r="AO912" s="23"/>
      <c r="AP912" s="23" t="s">
        <v>36</v>
      </c>
      <c r="AQ912" s="23"/>
      <c r="AR912" s="23"/>
      <c r="AS912" s="23" t="s">
        <v>114</v>
      </c>
      <c r="AT912" s="23"/>
      <c r="AU912" s="23" t="s">
        <v>83</v>
      </c>
      <c r="AV912" s="25"/>
      <c r="AW912" s="25"/>
      <c r="AX912" s="26">
        <v>23</v>
      </c>
      <c r="AY912" s="26">
        <v>226.05</v>
      </c>
      <c r="AZ912" s="25" t="s">
        <v>14</v>
      </c>
      <c r="BA912" s="25" t="s">
        <v>83</v>
      </c>
      <c r="BB912" s="23"/>
      <c r="BC912" s="23" t="s">
        <v>15</v>
      </c>
      <c r="BD912" s="23"/>
      <c r="BE912" s="23" t="s">
        <v>11</v>
      </c>
      <c r="BF912" s="23" t="s">
        <v>295</v>
      </c>
      <c r="BG912" s="23" t="s">
        <v>11</v>
      </c>
      <c r="BH912" s="23" t="s">
        <v>17</v>
      </c>
      <c r="BI912" s="23"/>
      <c r="BJ912" s="23"/>
      <c r="BK912" s="23" t="s">
        <v>11</v>
      </c>
      <c r="BL912" s="23" t="s">
        <v>11</v>
      </c>
      <c r="BM912" s="23"/>
      <c r="BN912" s="23"/>
      <c r="BO912" s="24">
        <v>6.1</v>
      </c>
      <c r="BP912" s="24">
        <v>246.1</v>
      </c>
      <c r="BQ912" s="24">
        <v>250</v>
      </c>
      <c r="BR912" s="23"/>
      <c r="BS912" s="24">
        <v>245.1</v>
      </c>
      <c r="BT912" s="23"/>
      <c r="BU912" s="23"/>
      <c r="BV912" s="24">
        <v>20.36</v>
      </c>
      <c r="BW912" s="24">
        <v>0.48</v>
      </c>
      <c r="BX912" s="23"/>
      <c r="BY912" s="24">
        <v>0.32</v>
      </c>
      <c r="BZ912" s="27">
        <v>0.48</v>
      </c>
      <c r="CA912" s="27">
        <v>0.32</v>
      </c>
      <c r="CB912" s="25"/>
      <c r="CC912" s="25"/>
      <c r="CD912" s="28">
        <v>20.52</v>
      </c>
      <c r="CE912" s="28">
        <v>0.5</v>
      </c>
      <c r="CF912" s="25"/>
      <c r="CG912" s="28">
        <v>0.34</v>
      </c>
      <c r="CH912" s="28">
        <v>22</v>
      </c>
      <c r="CI912" s="28">
        <v>0.5</v>
      </c>
      <c r="CJ912" s="28">
        <v>0.5</v>
      </c>
      <c r="CK912" s="25"/>
      <c r="CL912" s="25"/>
      <c r="CM912" s="28">
        <v>0.35</v>
      </c>
      <c r="CN912" s="25"/>
      <c r="CO912" s="28">
        <v>1</v>
      </c>
      <c r="CP912" s="30" t="s">
        <v>5</v>
      </c>
      <c r="CQ912" s="8">
        <f t="shared" si="155"/>
        <v>9174.9612917496106</v>
      </c>
      <c r="CR912" s="8">
        <f t="shared" si="156"/>
        <v>24</v>
      </c>
      <c r="CS912" s="8">
        <f t="shared" si="157"/>
        <v>2.5</v>
      </c>
      <c r="CT912" s="8">
        <f t="shared" si="158"/>
        <v>30</v>
      </c>
      <c r="CU912" s="8">
        <f t="shared" si="159"/>
        <v>200</v>
      </c>
      <c r="CV912" s="10">
        <f t="shared" si="160"/>
        <v>55630.904999999999</v>
      </c>
      <c r="CW912" s="10">
        <f t="shared" si="163"/>
        <v>55.630904999999998</v>
      </c>
      <c r="CX912" s="8" t="str">
        <f t="shared" si="161"/>
        <v>No</v>
      </c>
      <c r="CY912" s="30" t="s">
        <v>11</v>
      </c>
      <c r="CZ912" s="30" t="s">
        <v>11</v>
      </c>
      <c r="DA912" s="31" t="s">
        <v>11</v>
      </c>
      <c r="DB912" s="31" t="s">
        <v>11</v>
      </c>
      <c r="DC912" s="8" t="str">
        <f t="shared" si="162"/>
        <v>No</v>
      </c>
      <c r="DD912" s="8" t="s">
        <v>11</v>
      </c>
      <c r="DE912" s="30" t="s">
        <v>11</v>
      </c>
      <c r="DF912" s="10">
        <f t="shared" si="164"/>
        <v>65.156880000000001</v>
      </c>
      <c r="DG912" s="9">
        <f>IF(S912&lt;Monitors!$H$4,(S912*Monitors!$I$4)+Monitors!$J$4,IF(S912&lt;Monitors!$H$5,(S912*Monitors!$I$5)+Monitors!$J$5,IF(S912&lt;Monitors!$H$6,(S912*Monitors!$I$6)+Monitors!$J$6,IF(S912&lt;Monitors!$H$7,(Monitors!$I$7*S912)+Monitors!$J$7,IF(S912&lt;Monitors!$H$8,(S912*Monitors!$I$8)+Monitors!$J$8,IF(S912&lt;Monitors!$H$9,(S912*Monitors!$I$9)+Monitors!$J$9,IF(S912&lt;Monitors!$H$10,(S912*Monitors!$I$10)+Monitors!$J$10,IF(S912&lt;Monitors!$H$11,(S912*Monitors!$I$11)+Monitors!$J$11,Monitors!$J$12))))))))</f>
        <v>38.868333333333332</v>
      </c>
      <c r="DH912" s="10">
        <f>$DF912-(Monitors!$B$4*'All Data'!$W912)</f>
        <v>52.443260000000002</v>
      </c>
      <c r="DI912" s="10">
        <f>IF($CX912="Yes",DH912-(Monitors!$E$4*(DG912+(Monitors!$B$4*'All Data'!$W912))),'All Data'!DH912)</f>
        <v>52.443260000000002</v>
      </c>
      <c r="DJ912" s="10">
        <f>IF(DD912="Yes",'All Data'!DI912-(DG912*Monitors!$C$4),'All Data'!DI912)</f>
        <v>52.443260000000002</v>
      </c>
      <c r="DK912" s="10">
        <f>IF($DE912="Yes",DJ912-(DG912*Monitors!$D$4),'All Data'!DJ912)</f>
        <v>52.443260000000002</v>
      </c>
      <c r="DL912" s="10">
        <f>IF($CZ912="Yes",DK912-Monitors!$C$7,'All Data'!DK912)</f>
        <v>52.443260000000002</v>
      </c>
      <c r="DM912" s="10">
        <f>IF($DA912="Yes",DL912-Monitors!$D$7,'All Data'!DL912)</f>
        <v>52.443260000000002</v>
      </c>
      <c r="DN912" s="10">
        <f>IF(DB912="Yes",DM912-((DG912+(W912*Monitors!$B$4))*Monitors!$F$4),'All Data'!DM912)</f>
        <v>52.443260000000002</v>
      </c>
      <c r="DO912" s="8" t="str">
        <f t="shared" si="165"/>
        <v>No</v>
      </c>
      <c r="DP912" s="10">
        <v>2.2252362000000003</v>
      </c>
      <c r="DQ912" s="10">
        <v>18.134763799999998</v>
      </c>
      <c r="DR912" s="10">
        <v>18.134763799999998</v>
      </c>
      <c r="DS912" s="9">
        <v>21.481716282377281</v>
      </c>
      <c r="DT912" s="9" t="s">
        <v>23</v>
      </c>
      <c r="DU912" s="14">
        <v>0</v>
      </c>
    </row>
    <row r="913" spans="1:125" ht="18" customHeight="1">
      <c r="A913" s="29">
        <v>912</v>
      </c>
      <c r="B913" s="29">
        <v>25</v>
      </c>
      <c r="C913" s="29">
        <v>1405</v>
      </c>
      <c r="D913" s="21">
        <v>41110</v>
      </c>
      <c r="E913" s="21">
        <v>41267</v>
      </c>
      <c r="F913" s="21">
        <v>41283</v>
      </c>
      <c r="G913" s="20" t="s">
        <v>4</v>
      </c>
      <c r="H913" s="20"/>
      <c r="I913" s="22">
        <v>6</v>
      </c>
      <c r="J913" s="20" t="s">
        <v>5</v>
      </c>
      <c r="K913" s="20"/>
      <c r="L913" s="20" t="s">
        <v>121</v>
      </c>
      <c r="M913" s="23"/>
      <c r="N913" s="23" t="s">
        <v>7</v>
      </c>
      <c r="O913" s="23"/>
      <c r="P913" s="24">
        <v>11.3</v>
      </c>
      <c r="Q913" s="24">
        <v>20.100000000000001</v>
      </c>
      <c r="R913" s="24">
        <v>23</v>
      </c>
      <c r="S913" s="24">
        <v>226.05</v>
      </c>
      <c r="T913" s="24">
        <v>1.78</v>
      </c>
      <c r="U913" s="24">
        <v>1080</v>
      </c>
      <c r="V913" s="24">
        <v>1920</v>
      </c>
      <c r="W913" s="24">
        <v>2.0739999999999998</v>
      </c>
      <c r="X913" s="23" t="s">
        <v>47</v>
      </c>
      <c r="Y913" s="23" t="s">
        <v>47</v>
      </c>
      <c r="Z913" s="24">
        <v>9175</v>
      </c>
      <c r="AA913" s="24">
        <v>60</v>
      </c>
      <c r="AB913" s="24">
        <v>170</v>
      </c>
      <c r="AC913" s="24">
        <v>160</v>
      </c>
      <c r="AD913" s="23" t="s">
        <v>14</v>
      </c>
      <c r="AE913" s="23" t="s">
        <v>11</v>
      </c>
      <c r="AF913" s="23" t="s">
        <v>11</v>
      </c>
      <c r="AG913" s="23"/>
      <c r="AH913" s="23"/>
      <c r="AI913" s="23" t="s">
        <v>12</v>
      </c>
      <c r="AJ913" s="23" t="s">
        <v>23</v>
      </c>
      <c r="AK913" s="23" t="s">
        <v>11</v>
      </c>
      <c r="AL913" s="23" t="s">
        <v>114</v>
      </c>
      <c r="AM913" s="23"/>
      <c r="AN913" s="23" t="s">
        <v>14</v>
      </c>
      <c r="AO913" s="23"/>
      <c r="AP913" s="23" t="s">
        <v>36</v>
      </c>
      <c r="AQ913" s="23"/>
      <c r="AR913" s="23"/>
      <c r="AS913" s="23" t="s">
        <v>114</v>
      </c>
      <c r="AT913" s="23"/>
      <c r="AU913" s="23" t="s">
        <v>83</v>
      </c>
      <c r="AV913" s="25"/>
      <c r="AW913" s="25"/>
      <c r="AX913" s="26">
        <v>23</v>
      </c>
      <c r="AY913" s="26">
        <v>226.05</v>
      </c>
      <c r="AZ913" s="25" t="s">
        <v>14</v>
      </c>
      <c r="BA913" s="25" t="s">
        <v>83</v>
      </c>
      <c r="BB913" s="23"/>
      <c r="BC913" s="23" t="s">
        <v>15</v>
      </c>
      <c r="BD913" s="23"/>
      <c r="BE913" s="23" t="s">
        <v>11</v>
      </c>
      <c r="BF913" s="23" t="s">
        <v>295</v>
      </c>
      <c r="BG913" s="23" t="s">
        <v>11</v>
      </c>
      <c r="BH913" s="23" t="s">
        <v>17</v>
      </c>
      <c r="BI913" s="23"/>
      <c r="BJ913" s="23"/>
      <c r="BK913" s="23" t="s">
        <v>11</v>
      </c>
      <c r="BL913" s="23" t="s">
        <v>11</v>
      </c>
      <c r="BM913" s="23"/>
      <c r="BN913" s="23"/>
      <c r="BO913" s="24">
        <v>6.1</v>
      </c>
      <c r="BP913" s="24">
        <v>246.1</v>
      </c>
      <c r="BQ913" s="24">
        <v>250</v>
      </c>
      <c r="BR913" s="23"/>
      <c r="BS913" s="24">
        <v>245.1</v>
      </c>
      <c r="BT913" s="23"/>
      <c r="BU913" s="23"/>
      <c r="BV913" s="24">
        <v>20.36</v>
      </c>
      <c r="BW913" s="24">
        <v>0.48</v>
      </c>
      <c r="BX913" s="23"/>
      <c r="BY913" s="24">
        <v>0.32</v>
      </c>
      <c r="BZ913" s="27">
        <v>0.48</v>
      </c>
      <c r="CA913" s="27">
        <v>0.32</v>
      </c>
      <c r="CB913" s="25"/>
      <c r="CC913" s="25"/>
      <c r="CD913" s="28">
        <v>20.52</v>
      </c>
      <c r="CE913" s="28">
        <v>0.5</v>
      </c>
      <c r="CF913" s="25"/>
      <c r="CG913" s="28">
        <v>0.34</v>
      </c>
      <c r="CH913" s="28">
        <v>22</v>
      </c>
      <c r="CI913" s="28">
        <v>0.5</v>
      </c>
      <c r="CJ913" s="28">
        <v>0.5</v>
      </c>
      <c r="CK913" s="25"/>
      <c r="CL913" s="25"/>
      <c r="CM913" s="28">
        <v>0.35</v>
      </c>
      <c r="CN913" s="25"/>
      <c r="CO913" s="28">
        <v>1</v>
      </c>
      <c r="CP913" s="30" t="s">
        <v>5</v>
      </c>
      <c r="CQ913" s="8">
        <f t="shared" si="155"/>
        <v>9174.9612917496106</v>
      </c>
      <c r="CR913" s="8">
        <f t="shared" si="156"/>
        <v>24</v>
      </c>
      <c r="CS913" s="8">
        <f t="shared" si="157"/>
        <v>2.5</v>
      </c>
      <c r="CT913" s="8">
        <f t="shared" si="158"/>
        <v>30</v>
      </c>
      <c r="CU913" s="8">
        <f t="shared" si="159"/>
        <v>200</v>
      </c>
      <c r="CV913" s="10">
        <f t="shared" si="160"/>
        <v>55630.904999999999</v>
      </c>
      <c r="CW913" s="10">
        <f t="shared" si="163"/>
        <v>55.630904999999998</v>
      </c>
      <c r="CX913" s="8" t="str">
        <f t="shared" si="161"/>
        <v>No</v>
      </c>
      <c r="CY913" s="30" t="s">
        <v>11</v>
      </c>
      <c r="CZ913" s="30" t="s">
        <v>11</v>
      </c>
      <c r="DA913" s="31" t="s">
        <v>11</v>
      </c>
      <c r="DB913" s="31" t="s">
        <v>11</v>
      </c>
      <c r="DC913" s="8" t="str">
        <f t="shared" si="162"/>
        <v>No</v>
      </c>
      <c r="DD913" s="8" t="s">
        <v>11</v>
      </c>
      <c r="DE913" s="30" t="s">
        <v>11</v>
      </c>
      <c r="DF913" s="10">
        <f t="shared" si="164"/>
        <v>65.156880000000001</v>
      </c>
      <c r="DG913" s="9">
        <f>IF(S913&lt;Monitors!$H$4,(S913*Monitors!$I$4)+Monitors!$J$4,IF(S913&lt;Monitors!$H$5,(S913*Monitors!$I$5)+Monitors!$J$5,IF(S913&lt;Monitors!$H$6,(S913*Monitors!$I$6)+Monitors!$J$6,IF(S913&lt;Monitors!$H$7,(Monitors!$I$7*S913)+Monitors!$J$7,IF(S913&lt;Monitors!$H$8,(S913*Monitors!$I$8)+Monitors!$J$8,IF(S913&lt;Monitors!$H$9,(S913*Monitors!$I$9)+Monitors!$J$9,IF(S913&lt;Monitors!$H$10,(S913*Monitors!$I$10)+Monitors!$J$10,IF(S913&lt;Monitors!$H$11,(S913*Monitors!$I$11)+Monitors!$J$11,Monitors!$J$12))))))))</f>
        <v>38.868333333333332</v>
      </c>
      <c r="DH913" s="10">
        <f>$DF913-(Monitors!$B$4*'All Data'!$W913)</f>
        <v>52.443260000000002</v>
      </c>
      <c r="DI913" s="10">
        <f>IF($CX913="Yes",DH913-(Monitors!$E$4*(DG913+(Monitors!$B$4*'All Data'!$W913))),'All Data'!DH913)</f>
        <v>52.443260000000002</v>
      </c>
      <c r="DJ913" s="10">
        <f>IF(DD913="Yes",'All Data'!DI913-(DG913*Monitors!$C$4),'All Data'!DI913)</f>
        <v>52.443260000000002</v>
      </c>
      <c r="DK913" s="10">
        <f>IF($DE913="Yes",DJ913-(DG913*Monitors!$D$4),'All Data'!DJ913)</f>
        <v>52.443260000000002</v>
      </c>
      <c r="DL913" s="10">
        <f>IF($CZ913="Yes",DK913-Monitors!$C$7,'All Data'!DK913)</f>
        <v>52.443260000000002</v>
      </c>
      <c r="DM913" s="10">
        <f>IF($DA913="Yes",DL913-Monitors!$D$7,'All Data'!DL913)</f>
        <v>52.443260000000002</v>
      </c>
      <c r="DN913" s="10">
        <f>IF(DB913="Yes",DM913-((DG913+(W913*Monitors!$B$4))*Monitors!$F$4),'All Data'!DM913)</f>
        <v>52.443260000000002</v>
      </c>
      <c r="DO913" s="8" t="str">
        <f t="shared" si="165"/>
        <v>No</v>
      </c>
      <c r="DP913" s="10">
        <v>2.2252362000000003</v>
      </c>
      <c r="DQ913" s="10">
        <v>18.134763799999998</v>
      </c>
      <c r="DR913" s="10">
        <v>18.134763799999998</v>
      </c>
      <c r="DS913" s="9">
        <v>21.481716282377281</v>
      </c>
      <c r="DT913" s="9" t="s">
        <v>23</v>
      </c>
      <c r="DU913" s="14">
        <v>0</v>
      </c>
    </row>
    <row r="914" spans="1:125" ht="18" customHeight="1">
      <c r="A914" s="29">
        <v>913</v>
      </c>
      <c r="B914" s="29">
        <v>25</v>
      </c>
      <c r="C914" s="29">
        <v>1405</v>
      </c>
      <c r="D914" s="21">
        <v>41110</v>
      </c>
      <c r="E914" s="21">
        <v>41267</v>
      </c>
      <c r="F914" s="21">
        <v>41283</v>
      </c>
      <c r="G914" s="20" t="s">
        <v>4</v>
      </c>
      <c r="H914" s="20"/>
      <c r="I914" s="22">
        <v>6</v>
      </c>
      <c r="J914" s="20" t="s">
        <v>5</v>
      </c>
      <c r="K914" s="20"/>
      <c r="L914" s="20" t="s">
        <v>121</v>
      </c>
      <c r="M914" s="23"/>
      <c r="N914" s="23" t="s">
        <v>7</v>
      </c>
      <c r="O914" s="23"/>
      <c r="P914" s="24">
        <v>11.3</v>
      </c>
      <c r="Q914" s="24">
        <v>20.100000000000001</v>
      </c>
      <c r="R914" s="24">
        <v>23</v>
      </c>
      <c r="S914" s="24">
        <v>226.05</v>
      </c>
      <c r="T914" s="24">
        <v>1.78</v>
      </c>
      <c r="U914" s="24">
        <v>1080</v>
      </c>
      <c r="V914" s="24">
        <v>1920</v>
      </c>
      <c r="W914" s="24">
        <v>2.0739999999999998</v>
      </c>
      <c r="X914" s="23" t="s">
        <v>47</v>
      </c>
      <c r="Y914" s="23" t="s">
        <v>47</v>
      </c>
      <c r="Z914" s="24">
        <v>9175</v>
      </c>
      <c r="AA914" s="24">
        <v>60</v>
      </c>
      <c r="AB914" s="24">
        <v>170</v>
      </c>
      <c r="AC914" s="24">
        <v>160</v>
      </c>
      <c r="AD914" s="23" t="s">
        <v>14</v>
      </c>
      <c r="AE914" s="23" t="s">
        <v>11</v>
      </c>
      <c r="AF914" s="23" t="s">
        <v>11</v>
      </c>
      <c r="AG914" s="23"/>
      <c r="AH914" s="23"/>
      <c r="AI914" s="23" t="s">
        <v>12</v>
      </c>
      <c r="AJ914" s="23" t="s">
        <v>23</v>
      </c>
      <c r="AK914" s="23" t="s">
        <v>11</v>
      </c>
      <c r="AL914" s="23" t="s">
        <v>114</v>
      </c>
      <c r="AM914" s="23"/>
      <c r="AN914" s="23" t="s">
        <v>14</v>
      </c>
      <c r="AO914" s="23"/>
      <c r="AP914" s="23" t="s">
        <v>36</v>
      </c>
      <c r="AQ914" s="23"/>
      <c r="AR914" s="23"/>
      <c r="AS914" s="23" t="s">
        <v>114</v>
      </c>
      <c r="AT914" s="23"/>
      <c r="AU914" s="23" t="s">
        <v>83</v>
      </c>
      <c r="AV914" s="25"/>
      <c r="AW914" s="25"/>
      <c r="AX914" s="26">
        <v>23</v>
      </c>
      <c r="AY914" s="26">
        <v>226.05</v>
      </c>
      <c r="AZ914" s="25" t="s">
        <v>14</v>
      </c>
      <c r="BA914" s="25" t="s">
        <v>83</v>
      </c>
      <c r="BB914" s="23"/>
      <c r="BC914" s="23" t="s">
        <v>15</v>
      </c>
      <c r="BD914" s="23"/>
      <c r="BE914" s="23" t="s">
        <v>11</v>
      </c>
      <c r="BF914" s="23" t="s">
        <v>295</v>
      </c>
      <c r="BG914" s="23" t="s">
        <v>11</v>
      </c>
      <c r="BH914" s="23" t="s">
        <v>17</v>
      </c>
      <c r="BI914" s="23"/>
      <c r="BJ914" s="23"/>
      <c r="BK914" s="23" t="s">
        <v>11</v>
      </c>
      <c r="BL914" s="23" t="s">
        <v>11</v>
      </c>
      <c r="BM914" s="23"/>
      <c r="BN914" s="23"/>
      <c r="BO914" s="24">
        <v>6.1</v>
      </c>
      <c r="BP914" s="24">
        <v>246.1</v>
      </c>
      <c r="BQ914" s="24">
        <v>250</v>
      </c>
      <c r="BR914" s="23"/>
      <c r="BS914" s="24">
        <v>245.1</v>
      </c>
      <c r="BT914" s="23"/>
      <c r="BU914" s="23"/>
      <c r="BV914" s="24">
        <v>20.36</v>
      </c>
      <c r="BW914" s="24">
        <v>0.48</v>
      </c>
      <c r="BX914" s="23"/>
      <c r="BY914" s="24">
        <v>0.32</v>
      </c>
      <c r="BZ914" s="27">
        <v>0.48</v>
      </c>
      <c r="CA914" s="27">
        <v>0.32</v>
      </c>
      <c r="CB914" s="25"/>
      <c r="CC914" s="25"/>
      <c r="CD914" s="28">
        <v>20.52</v>
      </c>
      <c r="CE914" s="28">
        <v>0.5</v>
      </c>
      <c r="CF914" s="25"/>
      <c r="CG914" s="28">
        <v>0.34</v>
      </c>
      <c r="CH914" s="28">
        <v>22</v>
      </c>
      <c r="CI914" s="28">
        <v>0.5</v>
      </c>
      <c r="CJ914" s="28">
        <v>0.5</v>
      </c>
      <c r="CK914" s="25"/>
      <c r="CL914" s="25"/>
      <c r="CM914" s="28">
        <v>0.35</v>
      </c>
      <c r="CN914" s="25"/>
      <c r="CO914" s="28">
        <v>1</v>
      </c>
      <c r="CP914" s="30" t="s">
        <v>5</v>
      </c>
      <c r="CQ914" s="8">
        <f t="shared" si="155"/>
        <v>9174.9612917496106</v>
      </c>
      <c r="CR914" s="8">
        <f t="shared" si="156"/>
        <v>24</v>
      </c>
      <c r="CS914" s="8">
        <f t="shared" si="157"/>
        <v>2.5</v>
      </c>
      <c r="CT914" s="8">
        <f t="shared" si="158"/>
        <v>30</v>
      </c>
      <c r="CU914" s="8">
        <f t="shared" si="159"/>
        <v>200</v>
      </c>
      <c r="CV914" s="10">
        <f t="shared" si="160"/>
        <v>55630.904999999999</v>
      </c>
      <c r="CW914" s="10">
        <f t="shared" si="163"/>
        <v>55.630904999999998</v>
      </c>
      <c r="CX914" s="8" t="str">
        <f t="shared" si="161"/>
        <v>No</v>
      </c>
      <c r="CY914" s="30" t="s">
        <v>11</v>
      </c>
      <c r="CZ914" s="30" t="s">
        <v>11</v>
      </c>
      <c r="DA914" s="31" t="s">
        <v>11</v>
      </c>
      <c r="DB914" s="31" t="s">
        <v>11</v>
      </c>
      <c r="DC914" s="8" t="str">
        <f t="shared" si="162"/>
        <v>No</v>
      </c>
      <c r="DD914" s="8" t="s">
        <v>11</v>
      </c>
      <c r="DE914" s="30" t="s">
        <v>11</v>
      </c>
      <c r="DF914" s="10">
        <f t="shared" si="164"/>
        <v>65.156880000000001</v>
      </c>
      <c r="DG914" s="9">
        <f>IF(S914&lt;Monitors!$H$4,(S914*Monitors!$I$4)+Monitors!$J$4,IF(S914&lt;Monitors!$H$5,(S914*Monitors!$I$5)+Monitors!$J$5,IF(S914&lt;Monitors!$H$6,(S914*Monitors!$I$6)+Monitors!$J$6,IF(S914&lt;Monitors!$H$7,(Monitors!$I$7*S914)+Monitors!$J$7,IF(S914&lt;Monitors!$H$8,(S914*Monitors!$I$8)+Monitors!$J$8,IF(S914&lt;Monitors!$H$9,(S914*Monitors!$I$9)+Monitors!$J$9,IF(S914&lt;Monitors!$H$10,(S914*Monitors!$I$10)+Monitors!$J$10,IF(S914&lt;Monitors!$H$11,(S914*Monitors!$I$11)+Monitors!$J$11,Monitors!$J$12))))))))</f>
        <v>38.868333333333332</v>
      </c>
      <c r="DH914" s="10">
        <f>$DF914-(Monitors!$B$4*'All Data'!$W914)</f>
        <v>52.443260000000002</v>
      </c>
      <c r="DI914" s="10">
        <f>IF($CX914="Yes",DH914-(Monitors!$E$4*(DG914+(Monitors!$B$4*'All Data'!$W914))),'All Data'!DH914)</f>
        <v>52.443260000000002</v>
      </c>
      <c r="DJ914" s="10">
        <f>IF(DD914="Yes",'All Data'!DI914-(DG914*Monitors!$C$4),'All Data'!DI914)</f>
        <v>52.443260000000002</v>
      </c>
      <c r="DK914" s="10">
        <f>IF($DE914="Yes",DJ914-(DG914*Monitors!$D$4),'All Data'!DJ914)</f>
        <v>52.443260000000002</v>
      </c>
      <c r="DL914" s="10">
        <f>IF($CZ914="Yes",DK914-Monitors!$C$7,'All Data'!DK914)</f>
        <v>52.443260000000002</v>
      </c>
      <c r="DM914" s="10">
        <f>IF($DA914="Yes",DL914-Monitors!$D$7,'All Data'!DL914)</f>
        <v>52.443260000000002</v>
      </c>
      <c r="DN914" s="10">
        <f>IF(DB914="Yes",DM914-((DG914+(W914*Monitors!$B$4))*Monitors!$F$4),'All Data'!DM914)</f>
        <v>52.443260000000002</v>
      </c>
      <c r="DO914" s="8" t="str">
        <f t="shared" si="165"/>
        <v>No</v>
      </c>
      <c r="DP914" s="10">
        <v>2.2252362000000003</v>
      </c>
      <c r="DQ914" s="10">
        <v>18.134763799999998</v>
      </c>
      <c r="DR914" s="10">
        <v>18.134763799999998</v>
      </c>
      <c r="DS914" s="9">
        <v>21.481716282377281</v>
      </c>
      <c r="DT914" s="9" t="s">
        <v>23</v>
      </c>
      <c r="DU914" s="14">
        <v>0</v>
      </c>
    </row>
    <row r="915" spans="1:125" ht="18" customHeight="1">
      <c r="A915" s="29">
        <v>914</v>
      </c>
      <c r="B915" s="29">
        <v>25</v>
      </c>
      <c r="C915" s="29">
        <v>1405</v>
      </c>
      <c r="D915" s="21">
        <v>41110</v>
      </c>
      <c r="E915" s="21">
        <v>41267</v>
      </c>
      <c r="F915" s="21">
        <v>41283</v>
      </c>
      <c r="G915" s="20" t="s">
        <v>4</v>
      </c>
      <c r="H915" s="20"/>
      <c r="I915" s="22">
        <v>6</v>
      </c>
      <c r="J915" s="20" t="s">
        <v>5</v>
      </c>
      <c r="K915" s="20"/>
      <c r="L915" s="20" t="s">
        <v>121</v>
      </c>
      <c r="M915" s="23"/>
      <c r="N915" s="23" t="s">
        <v>7</v>
      </c>
      <c r="O915" s="23"/>
      <c r="P915" s="24">
        <v>11.3</v>
      </c>
      <c r="Q915" s="24">
        <v>20.100000000000001</v>
      </c>
      <c r="R915" s="24">
        <v>23</v>
      </c>
      <c r="S915" s="24">
        <v>226.05</v>
      </c>
      <c r="T915" s="24">
        <v>1.78</v>
      </c>
      <c r="U915" s="24">
        <v>1080</v>
      </c>
      <c r="V915" s="24">
        <v>1920</v>
      </c>
      <c r="W915" s="24">
        <v>2.0739999999999998</v>
      </c>
      <c r="X915" s="23" t="s">
        <v>47</v>
      </c>
      <c r="Y915" s="23" t="s">
        <v>47</v>
      </c>
      <c r="Z915" s="24">
        <v>9175</v>
      </c>
      <c r="AA915" s="24">
        <v>60</v>
      </c>
      <c r="AB915" s="24">
        <v>170</v>
      </c>
      <c r="AC915" s="24">
        <v>160</v>
      </c>
      <c r="AD915" s="23" t="s">
        <v>14</v>
      </c>
      <c r="AE915" s="23" t="s">
        <v>11</v>
      </c>
      <c r="AF915" s="23" t="s">
        <v>11</v>
      </c>
      <c r="AG915" s="23"/>
      <c r="AH915" s="23"/>
      <c r="AI915" s="23" t="s">
        <v>12</v>
      </c>
      <c r="AJ915" s="23" t="s">
        <v>23</v>
      </c>
      <c r="AK915" s="23" t="s">
        <v>11</v>
      </c>
      <c r="AL915" s="23" t="s">
        <v>114</v>
      </c>
      <c r="AM915" s="23"/>
      <c r="AN915" s="23" t="s">
        <v>14</v>
      </c>
      <c r="AO915" s="23"/>
      <c r="AP915" s="23" t="s">
        <v>36</v>
      </c>
      <c r="AQ915" s="23"/>
      <c r="AR915" s="23"/>
      <c r="AS915" s="23" t="s">
        <v>114</v>
      </c>
      <c r="AT915" s="23"/>
      <c r="AU915" s="23" t="s">
        <v>83</v>
      </c>
      <c r="AV915" s="25"/>
      <c r="AW915" s="25"/>
      <c r="AX915" s="26">
        <v>23</v>
      </c>
      <c r="AY915" s="26">
        <v>226.05</v>
      </c>
      <c r="AZ915" s="25" t="s">
        <v>14</v>
      </c>
      <c r="BA915" s="25" t="s">
        <v>83</v>
      </c>
      <c r="BB915" s="23"/>
      <c r="BC915" s="23" t="s">
        <v>15</v>
      </c>
      <c r="BD915" s="23"/>
      <c r="BE915" s="23" t="s">
        <v>11</v>
      </c>
      <c r="BF915" s="23" t="s">
        <v>295</v>
      </c>
      <c r="BG915" s="23" t="s">
        <v>11</v>
      </c>
      <c r="BH915" s="23" t="s">
        <v>17</v>
      </c>
      <c r="BI915" s="23"/>
      <c r="BJ915" s="23"/>
      <c r="BK915" s="23" t="s">
        <v>11</v>
      </c>
      <c r="BL915" s="23" t="s">
        <v>11</v>
      </c>
      <c r="BM915" s="23"/>
      <c r="BN915" s="23"/>
      <c r="BO915" s="24">
        <v>6.1</v>
      </c>
      <c r="BP915" s="24">
        <v>246.1</v>
      </c>
      <c r="BQ915" s="24">
        <v>250</v>
      </c>
      <c r="BR915" s="23"/>
      <c r="BS915" s="24">
        <v>245.1</v>
      </c>
      <c r="BT915" s="23"/>
      <c r="BU915" s="23"/>
      <c r="BV915" s="24">
        <v>20.36</v>
      </c>
      <c r="BW915" s="24">
        <v>0.48</v>
      </c>
      <c r="BX915" s="23"/>
      <c r="BY915" s="24">
        <v>0.32</v>
      </c>
      <c r="BZ915" s="27">
        <v>0.48</v>
      </c>
      <c r="CA915" s="27">
        <v>0.32</v>
      </c>
      <c r="CB915" s="25"/>
      <c r="CC915" s="25"/>
      <c r="CD915" s="28">
        <v>20.52</v>
      </c>
      <c r="CE915" s="28">
        <v>0.5</v>
      </c>
      <c r="CF915" s="25"/>
      <c r="CG915" s="28">
        <v>0.34</v>
      </c>
      <c r="CH915" s="28">
        <v>22</v>
      </c>
      <c r="CI915" s="28">
        <v>0.5</v>
      </c>
      <c r="CJ915" s="28">
        <v>0.5</v>
      </c>
      <c r="CK915" s="25"/>
      <c r="CL915" s="25"/>
      <c r="CM915" s="28">
        <v>0.35</v>
      </c>
      <c r="CN915" s="25"/>
      <c r="CO915" s="28">
        <v>1</v>
      </c>
      <c r="CP915" s="30" t="s">
        <v>5</v>
      </c>
      <c r="CQ915" s="8">
        <f t="shared" si="155"/>
        <v>9174.9612917496106</v>
      </c>
      <c r="CR915" s="8">
        <f t="shared" si="156"/>
        <v>24</v>
      </c>
      <c r="CS915" s="8">
        <f t="shared" si="157"/>
        <v>2.5</v>
      </c>
      <c r="CT915" s="8">
        <f t="shared" si="158"/>
        <v>30</v>
      </c>
      <c r="CU915" s="8">
        <f t="shared" si="159"/>
        <v>200</v>
      </c>
      <c r="CV915" s="10">
        <f t="shared" si="160"/>
        <v>55630.904999999999</v>
      </c>
      <c r="CW915" s="10">
        <f t="shared" si="163"/>
        <v>55.630904999999998</v>
      </c>
      <c r="CX915" s="8" t="str">
        <f t="shared" si="161"/>
        <v>No</v>
      </c>
      <c r="CY915" s="30" t="s">
        <v>11</v>
      </c>
      <c r="CZ915" s="30" t="s">
        <v>11</v>
      </c>
      <c r="DA915" s="31" t="s">
        <v>11</v>
      </c>
      <c r="DB915" s="31" t="s">
        <v>11</v>
      </c>
      <c r="DC915" s="8" t="str">
        <f t="shared" si="162"/>
        <v>No</v>
      </c>
      <c r="DD915" s="8" t="s">
        <v>11</v>
      </c>
      <c r="DE915" s="30" t="s">
        <v>11</v>
      </c>
      <c r="DF915" s="10">
        <f t="shared" si="164"/>
        <v>65.156880000000001</v>
      </c>
      <c r="DG915" s="9">
        <f>IF(S915&lt;Monitors!$H$4,(S915*Monitors!$I$4)+Monitors!$J$4,IF(S915&lt;Monitors!$H$5,(S915*Monitors!$I$5)+Monitors!$J$5,IF(S915&lt;Monitors!$H$6,(S915*Monitors!$I$6)+Monitors!$J$6,IF(S915&lt;Monitors!$H$7,(Monitors!$I$7*S915)+Monitors!$J$7,IF(S915&lt;Monitors!$H$8,(S915*Monitors!$I$8)+Monitors!$J$8,IF(S915&lt;Monitors!$H$9,(S915*Monitors!$I$9)+Monitors!$J$9,IF(S915&lt;Monitors!$H$10,(S915*Monitors!$I$10)+Monitors!$J$10,IF(S915&lt;Monitors!$H$11,(S915*Monitors!$I$11)+Monitors!$J$11,Monitors!$J$12))))))))</f>
        <v>38.868333333333332</v>
      </c>
      <c r="DH915" s="10">
        <f>$DF915-(Monitors!$B$4*'All Data'!$W915)</f>
        <v>52.443260000000002</v>
      </c>
      <c r="DI915" s="10">
        <f>IF($CX915="Yes",DH915-(Monitors!$E$4*(DG915+(Monitors!$B$4*'All Data'!$W915))),'All Data'!DH915)</f>
        <v>52.443260000000002</v>
      </c>
      <c r="DJ915" s="10">
        <f>IF(DD915="Yes",'All Data'!DI915-(DG915*Monitors!$C$4),'All Data'!DI915)</f>
        <v>52.443260000000002</v>
      </c>
      <c r="DK915" s="10">
        <f>IF($DE915="Yes",DJ915-(DG915*Monitors!$D$4),'All Data'!DJ915)</f>
        <v>52.443260000000002</v>
      </c>
      <c r="DL915" s="10">
        <f>IF($CZ915="Yes",DK915-Monitors!$C$7,'All Data'!DK915)</f>
        <v>52.443260000000002</v>
      </c>
      <c r="DM915" s="10">
        <f>IF($DA915="Yes",DL915-Monitors!$D$7,'All Data'!DL915)</f>
        <v>52.443260000000002</v>
      </c>
      <c r="DN915" s="10">
        <f>IF(DB915="Yes",DM915-((DG915+(W915*Monitors!$B$4))*Monitors!$F$4),'All Data'!DM915)</f>
        <v>52.443260000000002</v>
      </c>
      <c r="DO915" s="8" t="str">
        <f t="shared" si="165"/>
        <v>No</v>
      </c>
      <c r="DP915" s="10">
        <v>2.2252362000000003</v>
      </c>
      <c r="DQ915" s="10">
        <v>18.134763799999998</v>
      </c>
      <c r="DR915" s="10">
        <v>18.134763799999998</v>
      </c>
      <c r="DS915" s="9">
        <v>21.481716282377281</v>
      </c>
      <c r="DT915" s="9" t="s">
        <v>23</v>
      </c>
      <c r="DU915" s="14">
        <v>0</v>
      </c>
    </row>
    <row r="916" spans="1:125" ht="18" customHeight="1">
      <c r="A916" s="29">
        <v>915</v>
      </c>
      <c r="B916" s="29">
        <v>25</v>
      </c>
      <c r="C916" s="29">
        <v>1405</v>
      </c>
      <c r="D916" s="21">
        <v>41110</v>
      </c>
      <c r="E916" s="21">
        <v>41267</v>
      </c>
      <c r="F916" s="21">
        <v>41283</v>
      </c>
      <c r="G916" s="20" t="s">
        <v>4</v>
      </c>
      <c r="H916" s="20"/>
      <c r="I916" s="22">
        <v>6</v>
      </c>
      <c r="J916" s="20" t="s">
        <v>5</v>
      </c>
      <c r="K916" s="20"/>
      <c r="L916" s="20" t="s">
        <v>121</v>
      </c>
      <c r="M916" s="23"/>
      <c r="N916" s="23" t="s">
        <v>7</v>
      </c>
      <c r="O916" s="23"/>
      <c r="P916" s="24">
        <v>11.3</v>
      </c>
      <c r="Q916" s="24">
        <v>20.100000000000001</v>
      </c>
      <c r="R916" s="24">
        <v>23</v>
      </c>
      <c r="S916" s="24">
        <v>226.05</v>
      </c>
      <c r="T916" s="24">
        <v>1.78</v>
      </c>
      <c r="U916" s="24">
        <v>1080</v>
      </c>
      <c r="V916" s="24">
        <v>1920</v>
      </c>
      <c r="W916" s="24">
        <v>2.0739999999999998</v>
      </c>
      <c r="X916" s="23" t="s">
        <v>47</v>
      </c>
      <c r="Y916" s="23" t="s">
        <v>47</v>
      </c>
      <c r="Z916" s="24">
        <v>9175</v>
      </c>
      <c r="AA916" s="24">
        <v>60</v>
      </c>
      <c r="AB916" s="24">
        <v>170</v>
      </c>
      <c r="AC916" s="24">
        <v>160</v>
      </c>
      <c r="AD916" s="23" t="s">
        <v>14</v>
      </c>
      <c r="AE916" s="23" t="s">
        <v>11</v>
      </c>
      <c r="AF916" s="23" t="s">
        <v>11</v>
      </c>
      <c r="AG916" s="23"/>
      <c r="AH916" s="23"/>
      <c r="AI916" s="23" t="s">
        <v>12</v>
      </c>
      <c r="AJ916" s="23" t="s">
        <v>23</v>
      </c>
      <c r="AK916" s="23" t="s">
        <v>11</v>
      </c>
      <c r="AL916" s="23" t="s">
        <v>114</v>
      </c>
      <c r="AM916" s="23"/>
      <c r="AN916" s="23" t="s">
        <v>14</v>
      </c>
      <c r="AO916" s="23"/>
      <c r="AP916" s="23" t="s">
        <v>36</v>
      </c>
      <c r="AQ916" s="23"/>
      <c r="AR916" s="23"/>
      <c r="AS916" s="23" t="s">
        <v>114</v>
      </c>
      <c r="AT916" s="23"/>
      <c r="AU916" s="23" t="s">
        <v>83</v>
      </c>
      <c r="AV916" s="25"/>
      <c r="AW916" s="25"/>
      <c r="AX916" s="26">
        <v>23</v>
      </c>
      <c r="AY916" s="26">
        <v>226.05</v>
      </c>
      <c r="AZ916" s="25" t="s">
        <v>14</v>
      </c>
      <c r="BA916" s="25" t="s">
        <v>83</v>
      </c>
      <c r="BB916" s="23"/>
      <c r="BC916" s="23" t="s">
        <v>15</v>
      </c>
      <c r="BD916" s="23"/>
      <c r="BE916" s="23" t="s">
        <v>11</v>
      </c>
      <c r="BF916" s="23" t="s">
        <v>295</v>
      </c>
      <c r="BG916" s="23" t="s">
        <v>11</v>
      </c>
      <c r="BH916" s="23" t="s">
        <v>17</v>
      </c>
      <c r="BI916" s="23"/>
      <c r="BJ916" s="23"/>
      <c r="BK916" s="23" t="s">
        <v>11</v>
      </c>
      <c r="BL916" s="23" t="s">
        <v>11</v>
      </c>
      <c r="BM916" s="23"/>
      <c r="BN916" s="23"/>
      <c r="BO916" s="24">
        <v>6.1</v>
      </c>
      <c r="BP916" s="24">
        <v>246.1</v>
      </c>
      <c r="BQ916" s="24">
        <v>250</v>
      </c>
      <c r="BR916" s="23"/>
      <c r="BS916" s="24">
        <v>245.1</v>
      </c>
      <c r="BT916" s="23"/>
      <c r="BU916" s="23"/>
      <c r="BV916" s="24">
        <v>20.36</v>
      </c>
      <c r="BW916" s="24">
        <v>0.48</v>
      </c>
      <c r="BX916" s="23"/>
      <c r="BY916" s="24">
        <v>0.32</v>
      </c>
      <c r="BZ916" s="27">
        <v>0.48</v>
      </c>
      <c r="CA916" s="27">
        <v>0.32</v>
      </c>
      <c r="CB916" s="25"/>
      <c r="CC916" s="25"/>
      <c r="CD916" s="28">
        <v>20.52</v>
      </c>
      <c r="CE916" s="28">
        <v>0.5</v>
      </c>
      <c r="CF916" s="25"/>
      <c r="CG916" s="28">
        <v>0.34</v>
      </c>
      <c r="CH916" s="28">
        <v>22</v>
      </c>
      <c r="CI916" s="28">
        <v>0.5</v>
      </c>
      <c r="CJ916" s="28">
        <v>0.5</v>
      </c>
      <c r="CK916" s="25"/>
      <c r="CL916" s="25"/>
      <c r="CM916" s="28">
        <v>0.35</v>
      </c>
      <c r="CN916" s="25"/>
      <c r="CO916" s="28">
        <v>1</v>
      </c>
      <c r="CP916" s="30" t="s">
        <v>5</v>
      </c>
      <c r="CQ916" s="8">
        <f t="shared" si="155"/>
        <v>9174.9612917496106</v>
      </c>
      <c r="CR916" s="8">
        <f t="shared" si="156"/>
        <v>24</v>
      </c>
      <c r="CS916" s="8">
        <f t="shared" si="157"/>
        <v>2.5</v>
      </c>
      <c r="CT916" s="8">
        <f t="shared" si="158"/>
        <v>30</v>
      </c>
      <c r="CU916" s="8">
        <f t="shared" si="159"/>
        <v>200</v>
      </c>
      <c r="CV916" s="10">
        <f t="shared" si="160"/>
        <v>55630.904999999999</v>
      </c>
      <c r="CW916" s="10">
        <f t="shared" si="163"/>
        <v>55.630904999999998</v>
      </c>
      <c r="CX916" s="8" t="str">
        <f t="shared" si="161"/>
        <v>No</v>
      </c>
      <c r="CY916" s="30" t="s">
        <v>11</v>
      </c>
      <c r="CZ916" s="30" t="s">
        <v>11</v>
      </c>
      <c r="DA916" s="31" t="s">
        <v>11</v>
      </c>
      <c r="DB916" s="31" t="s">
        <v>11</v>
      </c>
      <c r="DC916" s="8" t="str">
        <f t="shared" si="162"/>
        <v>No</v>
      </c>
      <c r="DD916" s="8" t="s">
        <v>11</v>
      </c>
      <c r="DE916" s="30" t="s">
        <v>11</v>
      </c>
      <c r="DF916" s="10">
        <f t="shared" si="164"/>
        <v>65.156880000000001</v>
      </c>
      <c r="DG916" s="9">
        <f>IF(S916&lt;Monitors!$H$4,(S916*Monitors!$I$4)+Monitors!$J$4,IF(S916&lt;Monitors!$H$5,(S916*Monitors!$I$5)+Monitors!$J$5,IF(S916&lt;Monitors!$H$6,(S916*Monitors!$I$6)+Monitors!$J$6,IF(S916&lt;Monitors!$H$7,(Monitors!$I$7*S916)+Monitors!$J$7,IF(S916&lt;Monitors!$H$8,(S916*Monitors!$I$8)+Monitors!$J$8,IF(S916&lt;Monitors!$H$9,(S916*Monitors!$I$9)+Monitors!$J$9,IF(S916&lt;Monitors!$H$10,(S916*Monitors!$I$10)+Monitors!$J$10,IF(S916&lt;Monitors!$H$11,(S916*Monitors!$I$11)+Monitors!$J$11,Monitors!$J$12))))))))</f>
        <v>38.868333333333332</v>
      </c>
      <c r="DH916" s="10">
        <f>$DF916-(Monitors!$B$4*'All Data'!$W916)</f>
        <v>52.443260000000002</v>
      </c>
      <c r="DI916" s="10">
        <f>IF($CX916="Yes",DH916-(Monitors!$E$4*(DG916+(Monitors!$B$4*'All Data'!$W916))),'All Data'!DH916)</f>
        <v>52.443260000000002</v>
      </c>
      <c r="DJ916" s="10">
        <f>IF(DD916="Yes",'All Data'!DI916-(DG916*Monitors!$C$4),'All Data'!DI916)</f>
        <v>52.443260000000002</v>
      </c>
      <c r="DK916" s="10">
        <f>IF($DE916="Yes",DJ916-(DG916*Monitors!$D$4),'All Data'!DJ916)</f>
        <v>52.443260000000002</v>
      </c>
      <c r="DL916" s="10">
        <f>IF($CZ916="Yes",DK916-Monitors!$C$7,'All Data'!DK916)</f>
        <v>52.443260000000002</v>
      </c>
      <c r="DM916" s="10">
        <f>IF($DA916="Yes",DL916-Monitors!$D$7,'All Data'!DL916)</f>
        <v>52.443260000000002</v>
      </c>
      <c r="DN916" s="10">
        <f>IF(DB916="Yes",DM916-((DG916+(W916*Monitors!$B$4))*Monitors!$F$4),'All Data'!DM916)</f>
        <v>52.443260000000002</v>
      </c>
      <c r="DO916" s="8" t="str">
        <f t="shared" si="165"/>
        <v>No</v>
      </c>
      <c r="DP916" s="10">
        <v>2.2252362000000003</v>
      </c>
      <c r="DQ916" s="10">
        <v>18.134763799999998</v>
      </c>
      <c r="DR916" s="10">
        <v>18.134763799999998</v>
      </c>
      <c r="DS916" s="9">
        <v>21.481716282377281</v>
      </c>
      <c r="DT916" s="9" t="s">
        <v>23</v>
      </c>
      <c r="DU916" s="14">
        <v>0</v>
      </c>
    </row>
    <row r="917" spans="1:125" ht="18" customHeight="1">
      <c r="A917" s="29">
        <v>916</v>
      </c>
      <c r="B917" s="29">
        <v>25</v>
      </c>
      <c r="C917" s="29">
        <v>1405</v>
      </c>
      <c r="D917" s="21">
        <v>41263</v>
      </c>
      <c r="E917" s="21">
        <v>41267</v>
      </c>
      <c r="F917" s="21">
        <v>41283</v>
      </c>
      <c r="G917" s="20" t="s">
        <v>4</v>
      </c>
      <c r="H917" s="20"/>
      <c r="I917" s="22">
        <v>6</v>
      </c>
      <c r="J917" s="20" t="s">
        <v>5</v>
      </c>
      <c r="K917" s="20"/>
      <c r="L917" s="20" t="s">
        <v>121</v>
      </c>
      <c r="M917" s="23"/>
      <c r="N917" s="23" t="s">
        <v>7</v>
      </c>
      <c r="O917" s="23"/>
      <c r="P917" s="24">
        <v>11.3</v>
      </c>
      <c r="Q917" s="24">
        <v>20.100000000000001</v>
      </c>
      <c r="R917" s="24">
        <v>23</v>
      </c>
      <c r="S917" s="24">
        <v>226.05</v>
      </c>
      <c r="T917" s="24">
        <v>1.78</v>
      </c>
      <c r="U917" s="24">
        <v>1080</v>
      </c>
      <c r="V917" s="24">
        <v>1920</v>
      </c>
      <c r="W917" s="24">
        <v>2.0739999999999998</v>
      </c>
      <c r="X917" s="23" t="s">
        <v>47</v>
      </c>
      <c r="Y917" s="23" t="s">
        <v>47</v>
      </c>
      <c r="Z917" s="24">
        <v>9175</v>
      </c>
      <c r="AA917" s="24">
        <v>60</v>
      </c>
      <c r="AB917" s="24">
        <v>170</v>
      </c>
      <c r="AC917" s="24">
        <v>160</v>
      </c>
      <c r="AD917" s="23" t="s">
        <v>14</v>
      </c>
      <c r="AE917" s="23" t="s">
        <v>11</v>
      </c>
      <c r="AF917" s="23" t="s">
        <v>11</v>
      </c>
      <c r="AG917" s="23"/>
      <c r="AH917" s="23"/>
      <c r="AI917" s="23" t="s">
        <v>12</v>
      </c>
      <c r="AJ917" s="23" t="s">
        <v>23</v>
      </c>
      <c r="AK917" s="23" t="s">
        <v>11</v>
      </c>
      <c r="AL917" s="23" t="s">
        <v>114</v>
      </c>
      <c r="AM917" s="23"/>
      <c r="AN917" s="23" t="s">
        <v>14</v>
      </c>
      <c r="AO917" s="23"/>
      <c r="AP917" s="23" t="s">
        <v>36</v>
      </c>
      <c r="AQ917" s="23"/>
      <c r="AR917" s="23"/>
      <c r="AS917" s="23" t="s">
        <v>114</v>
      </c>
      <c r="AT917" s="23"/>
      <c r="AU917" s="23" t="s">
        <v>83</v>
      </c>
      <c r="AV917" s="25"/>
      <c r="AW917" s="25"/>
      <c r="AX917" s="26">
        <v>23</v>
      </c>
      <c r="AY917" s="26">
        <v>226.05</v>
      </c>
      <c r="AZ917" s="25" t="s">
        <v>14</v>
      </c>
      <c r="BA917" s="25" t="s">
        <v>83</v>
      </c>
      <c r="BB917" s="23"/>
      <c r="BC917" s="23" t="s">
        <v>15</v>
      </c>
      <c r="BD917" s="23"/>
      <c r="BE917" s="23" t="s">
        <v>11</v>
      </c>
      <c r="BF917" s="23" t="s">
        <v>295</v>
      </c>
      <c r="BG917" s="23" t="s">
        <v>11</v>
      </c>
      <c r="BH917" s="23" t="s">
        <v>17</v>
      </c>
      <c r="BI917" s="23"/>
      <c r="BJ917" s="23"/>
      <c r="BK917" s="23" t="s">
        <v>11</v>
      </c>
      <c r="BL917" s="23" t="s">
        <v>11</v>
      </c>
      <c r="BM917" s="23"/>
      <c r="BN917" s="23"/>
      <c r="BO917" s="24">
        <v>6.1</v>
      </c>
      <c r="BP917" s="24">
        <v>246.1</v>
      </c>
      <c r="BQ917" s="24">
        <v>250</v>
      </c>
      <c r="BR917" s="23"/>
      <c r="BS917" s="24">
        <v>245.1</v>
      </c>
      <c r="BT917" s="23"/>
      <c r="BU917" s="23"/>
      <c r="BV917" s="24">
        <v>20.36</v>
      </c>
      <c r="BW917" s="24">
        <v>0.48</v>
      </c>
      <c r="BX917" s="23"/>
      <c r="BY917" s="24">
        <v>0.32</v>
      </c>
      <c r="BZ917" s="27">
        <v>0.48</v>
      </c>
      <c r="CA917" s="27">
        <v>0.32</v>
      </c>
      <c r="CB917" s="25"/>
      <c r="CC917" s="25"/>
      <c r="CD917" s="28">
        <v>20.52</v>
      </c>
      <c r="CE917" s="28">
        <v>0.5</v>
      </c>
      <c r="CF917" s="25"/>
      <c r="CG917" s="28">
        <v>0.34</v>
      </c>
      <c r="CH917" s="28">
        <v>22</v>
      </c>
      <c r="CI917" s="28">
        <v>0.5</v>
      </c>
      <c r="CJ917" s="28">
        <v>0.5</v>
      </c>
      <c r="CK917" s="25"/>
      <c r="CL917" s="25"/>
      <c r="CM917" s="28">
        <v>0.35</v>
      </c>
      <c r="CN917" s="25"/>
      <c r="CO917" s="28">
        <v>1</v>
      </c>
      <c r="CP917" s="30" t="s">
        <v>5</v>
      </c>
      <c r="CQ917" s="8">
        <f t="shared" si="155"/>
        <v>9174.9612917496106</v>
      </c>
      <c r="CR917" s="8">
        <f t="shared" si="156"/>
        <v>24</v>
      </c>
      <c r="CS917" s="8">
        <f t="shared" si="157"/>
        <v>2.5</v>
      </c>
      <c r="CT917" s="8">
        <f t="shared" si="158"/>
        <v>30</v>
      </c>
      <c r="CU917" s="8">
        <f t="shared" si="159"/>
        <v>200</v>
      </c>
      <c r="CV917" s="10">
        <f t="shared" si="160"/>
        <v>55630.904999999999</v>
      </c>
      <c r="CW917" s="10">
        <f t="shared" si="163"/>
        <v>55.630904999999998</v>
      </c>
      <c r="CX917" s="8" t="str">
        <f t="shared" si="161"/>
        <v>No</v>
      </c>
      <c r="CY917" s="30" t="s">
        <v>11</v>
      </c>
      <c r="CZ917" s="30" t="s">
        <v>11</v>
      </c>
      <c r="DA917" s="31" t="s">
        <v>11</v>
      </c>
      <c r="DB917" s="31" t="s">
        <v>11</v>
      </c>
      <c r="DC917" s="8" t="str">
        <f t="shared" si="162"/>
        <v>No</v>
      </c>
      <c r="DD917" s="8" t="s">
        <v>11</v>
      </c>
      <c r="DE917" s="30" t="s">
        <v>11</v>
      </c>
      <c r="DF917" s="10">
        <f t="shared" si="164"/>
        <v>65.156880000000001</v>
      </c>
      <c r="DG917" s="9">
        <f>IF(S917&lt;Monitors!$H$4,(S917*Monitors!$I$4)+Monitors!$J$4,IF(S917&lt;Monitors!$H$5,(S917*Monitors!$I$5)+Monitors!$J$5,IF(S917&lt;Monitors!$H$6,(S917*Monitors!$I$6)+Monitors!$J$6,IF(S917&lt;Monitors!$H$7,(Monitors!$I$7*S917)+Monitors!$J$7,IF(S917&lt;Monitors!$H$8,(S917*Monitors!$I$8)+Monitors!$J$8,IF(S917&lt;Monitors!$H$9,(S917*Monitors!$I$9)+Monitors!$J$9,IF(S917&lt;Monitors!$H$10,(S917*Monitors!$I$10)+Monitors!$J$10,IF(S917&lt;Monitors!$H$11,(S917*Monitors!$I$11)+Monitors!$J$11,Monitors!$J$12))))))))</f>
        <v>38.868333333333332</v>
      </c>
      <c r="DH917" s="10">
        <f>$DF917-(Monitors!$B$4*'All Data'!$W917)</f>
        <v>52.443260000000002</v>
      </c>
      <c r="DI917" s="10">
        <f>IF($CX917="Yes",DH917-(Monitors!$E$4*(DG917+(Monitors!$B$4*'All Data'!$W917))),'All Data'!DH917)</f>
        <v>52.443260000000002</v>
      </c>
      <c r="DJ917" s="10">
        <f>IF(DD917="Yes",'All Data'!DI917-(DG917*Monitors!$C$4),'All Data'!DI917)</f>
        <v>52.443260000000002</v>
      </c>
      <c r="DK917" s="10">
        <f>IF($DE917="Yes",DJ917-(DG917*Monitors!$D$4),'All Data'!DJ917)</f>
        <v>52.443260000000002</v>
      </c>
      <c r="DL917" s="10">
        <f>IF($CZ917="Yes",DK917-Monitors!$C$7,'All Data'!DK917)</f>
        <v>52.443260000000002</v>
      </c>
      <c r="DM917" s="10">
        <f>IF($DA917="Yes",DL917-Monitors!$D$7,'All Data'!DL917)</f>
        <v>52.443260000000002</v>
      </c>
      <c r="DN917" s="10">
        <f>IF(DB917="Yes",DM917-((DG917+(W917*Monitors!$B$4))*Monitors!$F$4),'All Data'!DM917)</f>
        <v>52.443260000000002</v>
      </c>
      <c r="DO917" s="8" t="str">
        <f t="shared" si="165"/>
        <v>No</v>
      </c>
      <c r="DP917" s="10">
        <v>2.2252362000000003</v>
      </c>
      <c r="DQ917" s="10">
        <v>18.134763799999998</v>
      </c>
      <c r="DR917" s="10">
        <v>18.134763799999998</v>
      </c>
      <c r="DS917" s="9">
        <v>21.481716282377281</v>
      </c>
      <c r="DT917" s="9" t="s">
        <v>23</v>
      </c>
      <c r="DU917" s="14">
        <v>0</v>
      </c>
    </row>
    <row r="918" spans="1:125" ht="18" customHeight="1">
      <c r="A918" s="29">
        <v>917</v>
      </c>
      <c r="B918" s="29">
        <v>25</v>
      </c>
      <c r="C918" s="29">
        <v>1405</v>
      </c>
      <c r="D918" s="21">
        <v>41263</v>
      </c>
      <c r="E918" s="21">
        <v>41267</v>
      </c>
      <c r="F918" s="21">
        <v>41283</v>
      </c>
      <c r="G918" s="20" t="s">
        <v>4</v>
      </c>
      <c r="H918" s="20"/>
      <c r="I918" s="22">
        <v>6</v>
      </c>
      <c r="J918" s="20" t="s">
        <v>5</v>
      </c>
      <c r="K918" s="20"/>
      <c r="L918" s="20" t="s">
        <v>121</v>
      </c>
      <c r="M918" s="23"/>
      <c r="N918" s="23" t="s">
        <v>7</v>
      </c>
      <c r="O918" s="23"/>
      <c r="P918" s="24">
        <v>11.3</v>
      </c>
      <c r="Q918" s="24">
        <v>20.100000000000001</v>
      </c>
      <c r="R918" s="24">
        <v>23</v>
      </c>
      <c r="S918" s="24">
        <v>226.05</v>
      </c>
      <c r="T918" s="24">
        <v>1.78</v>
      </c>
      <c r="U918" s="24">
        <v>1080</v>
      </c>
      <c r="V918" s="24">
        <v>1920</v>
      </c>
      <c r="W918" s="24">
        <v>2.0739999999999998</v>
      </c>
      <c r="X918" s="23" t="s">
        <v>47</v>
      </c>
      <c r="Y918" s="23" t="s">
        <v>47</v>
      </c>
      <c r="Z918" s="24">
        <v>9175</v>
      </c>
      <c r="AA918" s="24">
        <v>60</v>
      </c>
      <c r="AB918" s="24">
        <v>170</v>
      </c>
      <c r="AC918" s="24">
        <v>160</v>
      </c>
      <c r="AD918" s="23" t="s">
        <v>14</v>
      </c>
      <c r="AE918" s="23" t="s">
        <v>11</v>
      </c>
      <c r="AF918" s="23" t="s">
        <v>11</v>
      </c>
      <c r="AG918" s="23"/>
      <c r="AH918" s="23"/>
      <c r="AI918" s="23" t="s">
        <v>12</v>
      </c>
      <c r="AJ918" s="23" t="s">
        <v>23</v>
      </c>
      <c r="AK918" s="23" t="s">
        <v>11</v>
      </c>
      <c r="AL918" s="23" t="s">
        <v>114</v>
      </c>
      <c r="AM918" s="23"/>
      <c r="AN918" s="23" t="s">
        <v>14</v>
      </c>
      <c r="AO918" s="23"/>
      <c r="AP918" s="23" t="s">
        <v>36</v>
      </c>
      <c r="AQ918" s="23"/>
      <c r="AR918" s="23"/>
      <c r="AS918" s="23" t="s">
        <v>114</v>
      </c>
      <c r="AT918" s="23"/>
      <c r="AU918" s="23" t="s">
        <v>83</v>
      </c>
      <c r="AV918" s="25"/>
      <c r="AW918" s="25"/>
      <c r="AX918" s="26">
        <v>23</v>
      </c>
      <c r="AY918" s="26">
        <v>226.05</v>
      </c>
      <c r="AZ918" s="25" t="s">
        <v>14</v>
      </c>
      <c r="BA918" s="25" t="s">
        <v>83</v>
      </c>
      <c r="BB918" s="23"/>
      <c r="BC918" s="23" t="s">
        <v>15</v>
      </c>
      <c r="BD918" s="23"/>
      <c r="BE918" s="23" t="s">
        <v>11</v>
      </c>
      <c r="BF918" s="23" t="s">
        <v>295</v>
      </c>
      <c r="BG918" s="23" t="s">
        <v>11</v>
      </c>
      <c r="BH918" s="23" t="s">
        <v>17</v>
      </c>
      <c r="BI918" s="23"/>
      <c r="BJ918" s="23"/>
      <c r="BK918" s="23" t="s">
        <v>11</v>
      </c>
      <c r="BL918" s="23" t="s">
        <v>11</v>
      </c>
      <c r="BM918" s="23"/>
      <c r="BN918" s="23"/>
      <c r="BO918" s="24">
        <v>6.1</v>
      </c>
      <c r="BP918" s="24">
        <v>246.1</v>
      </c>
      <c r="BQ918" s="24">
        <v>250</v>
      </c>
      <c r="BR918" s="23"/>
      <c r="BS918" s="24">
        <v>245.1</v>
      </c>
      <c r="BT918" s="23"/>
      <c r="BU918" s="23"/>
      <c r="BV918" s="24">
        <v>20.36</v>
      </c>
      <c r="BW918" s="24">
        <v>0.48</v>
      </c>
      <c r="BX918" s="23"/>
      <c r="BY918" s="24">
        <v>0.32</v>
      </c>
      <c r="BZ918" s="27">
        <v>0.48</v>
      </c>
      <c r="CA918" s="27">
        <v>0.32</v>
      </c>
      <c r="CB918" s="25"/>
      <c r="CC918" s="25"/>
      <c r="CD918" s="28">
        <v>20.52</v>
      </c>
      <c r="CE918" s="28">
        <v>0.5</v>
      </c>
      <c r="CF918" s="25"/>
      <c r="CG918" s="28">
        <v>0.34</v>
      </c>
      <c r="CH918" s="28">
        <v>22</v>
      </c>
      <c r="CI918" s="28">
        <v>0.5</v>
      </c>
      <c r="CJ918" s="28">
        <v>0.5</v>
      </c>
      <c r="CK918" s="25"/>
      <c r="CL918" s="25"/>
      <c r="CM918" s="28">
        <v>0.35</v>
      </c>
      <c r="CN918" s="25"/>
      <c r="CO918" s="28">
        <v>1</v>
      </c>
      <c r="CP918" s="30" t="s">
        <v>5</v>
      </c>
      <c r="CQ918" s="8">
        <f t="shared" si="155"/>
        <v>9174.9612917496106</v>
      </c>
      <c r="CR918" s="8">
        <f t="shared" si="156"/>
        <v>24</v>
      </c>
      <c r="CS918" s="8">
        <f t="shared" si="157"/>
        <v>2.5</v>
      </c>
      <c r="CT918" s="8">
        <f t="shared" si="158"/>
        <v>30</v>
      </c>
      <c r="CU918" s="8">
        <f t="shared" si="159"/>
        <v>200</v>
      </c>
      <c r="CV918" s="10">
        <f t="shared" si="160"/>
        <v>55630.904999999999</v>
      </c>
      <c r="CW918" s="10">
        <f t="shared" si="163"/>
        <v>55.630904999999998</v>
      </c>
      <c r="CX918" s="8" t="str">
        <f t="shared" si="161"/>
        <v>No</v>
      </c>
      <c r="CY918" s="30" t="s">
        <v>11</v>
      </c>
      <c r="CZ918" s="30" t="s">
        <v>11</v>
      </c>
      <c r="DA918" s="31" t="s">
        <v>11</v>
      </c>
      <c r="DB918" s="31" t="s">
        <v>11</v>
      </c>
      <c r="DC918" s="8" t="str">
        <f t="shared" si="162"/>
        <v>No</v>
      </c>
      <c r="DD918" s="8" t="s">
        <v>11</v>
      </c>
      <c r="DE918" s="30" t="s">
        <v>11</v>
      </c>
      <c r="DF918" s="10">
        <f t="shared" si="164"/>
        <v>65.156880000000001</v>
      </c>
      <c r="DG918" s="9">
        <f>IF(S918&lt;Monitors!$H$4,(S918*Monitors!$I$4)+Monitors!$J$4,IF(S918&lt;Monitors!$H$5,(S918*Monitors!$I$5)+Monitors!$J$5,IF(S918&lt;Monitors!$H$6,(S918*Monitors!$I$6)+Monitors!$J$6,IF(S918&lt;Monitors!$H$7,(Monitors!$I$7*S918)+Monitors!$J$7,IF(S918&lt;Monitors!$H$8,(S918*Monitors!$I$8)+Monitors!$J$8,IF(S918&lt;Monitors!$H$9,(S918*Monitors!$I$9)+Monitors!$J$9,IF(S918&lt;Monitors!$H$10,(S918*Monitors!$I$10)+Monitors!$J$10,IF(S918&lt;Monitors!$H$11,(S918*Monitors!$I$11)+Monitors!$J$11,Monitors!$J$12))))))))</f>
        <v>38.868333333333332</v>
      </c>
      <c r="DH918" s="10">
        <f>$DF918-(Monitors!$B$4*'All Data'!$W918)</f>
        <v>52.443260000000002</v>
      </c>
      <c r="DI918" s="10">
        <f>IF($CX918="Yes",DH918-(Monitors!$E$4*(DG918+(Monitors!$B$4*'All Data'!$W918))),'All Data'!DH918)</f>
        <v>52.443260000000002</v>
      </c>
      <c r="DJ918" s="10">
        <f>IF(DD918="Yes",'All Data'!DI918-(DG918*Monitors!$C$4),'All Data'!DI918)</f>
        <v>52.443260000000002</v>
      </c>
      <c r="DK918" s="10">
        <f>IF($DE918="Yes",DJ918-(DG918*Monitors!$D$4),'All Data'!DJ918)</f>
        <v>52.443260000000002</v>
      </c>
      <c r="DL918" s="10">
        <f>IF($CZ918="Yes",DK918-Monitors!$C$7,'All Data'!DK918)</f>
        <v>52.443260000000002</v>
      </c>
      <c r="DM918" s="10">
        <f>IF($DA918="Yes",DL918-Monitors!$D$7,'All Data'!DL918)</f>
        <v>52.443260000000002</v>
      </c>
      <c r="DN918" s="10">
        <f>IF(DB918="Yes",DM918-((DG918+(W918*Monitors!$B$4))*Monitors!$F$4),'All Data'!DM918)</f>
        <v>52.443260000000002</v>
      </c>
      <c r="DO918" s="8" t="str">
        <f t="shared" si="165"/>
        <v>No</v>
      </c>
      <c r="DP918" s="10">
        <v>2.2252362000000003</v>
      </c>
      <c r="DQ918" s="10">
        <v>18.134763799999998</v>
      </c>
      <c r="DR918" s="10">
        <v>18.134763799999998</v>
      </c>
      <c r="DS918" s="9">
        <v>21.481716282377281</v>
      </c>
      <c r="DT918" s="9" t="s">
        <v>23</v>
      </c>
      <c r="DU918" s="14">
        <v>0</v>
      </c>
    </row>
    <row r="919" spans="1:125" ht="18" customHeight="1">
      <c r="A919" s="29">
        <v>918</v>
      </c>
      <c r="B919" s="29">
        <v>9</v>
      </c>
      <c r="C919" s="29">
        <v>1417</v>
      </c>
      <c r="D919" s="21">
        <v>41897</v>
      </c>
      <c r="E919" s="21">
        <v>41894</v>
      </c>
      <c r="F919" s="21">
        <v>41904</v>
      </c>
      <c r="G919" s="20" t="s">
        <v>4</v>
      </c>
      <c r="H919" s="20" t="s">
        <v>26</v>
      </c>
      <c r="I919" s="22">
        <v>6</v>
      </c>
      <c r="J919" s="20" t="s">
        <v>5</v>
      </c>
      <c r="K919" s="20" t="s">
        <v>26</v>
      </c>
      <c r="L919" s="20" t="s">
        <v>27</v>
      </c>
      <c r="M919" s="23" t="s">
        <v>27</v>
      </c>
      <c r="N919" s="23" t="s">
        <v>7</v>
      </c>
      <c r="O919" s="23" t="s">
        <v>26</v>
      </c>
      <c r="P919" s="24">
        <v>10.5</v>
      </c>
      <c r="Q919" s="24">
        <v>18.7</v>
      </c>
      <c r="R919" s="24">
        <v>21.5</v>
      </c>
      <c r="S919" s="24">
        <v>197.52</v>
      </c>
      <c r="T919" s="24">
        <v>1.78</v>
      </c>
      <c r="U919" s="24">
        <v>1080</v>
      </c>
      <c r="V919" s="24">
        <v>1920</v>
      </c>
      <c r="W919" s="24">
        <v>2.0739999999999998</v>
      </c>
      <c r="X919" s="23" t="s">
        <v>47</v>
      </c>
      <c r="Y919" s="23" t="s">
        <v>47</v>
      </c>
      <c r="Z919" s="24">
        <v>10498</v>
      </c>
      <c r="AA919" s="24">
        <v>60</v>
      </c>
      <c r="AB919" s="24">
        <v>178</v>
      </c>
      <c r="AC919" s="24">
        <v>178</v>
      </c>
      <c r="AD919" s="23" t="s">
        <v>96</v>
      </c>
      <c r="AE919" s="23" t="s">
        <v>23</v>
      </c>
      <c r="AF919" s="23" t="s">
        <v>11</v>
      </c>
      <c r="AG919" s="23" t="s">
        <v>26</v>
      </c>
      <c r="AH919" s="23" t="s">
        <v>26</v>
      </c>
      <c r="AI919" s="23" t="s">
        <v>12</v>
      </c>
      <c r="AJ919" s="23" t="s">
        <v>23</v>
      </c>
      <c r="AK919" s="23" t="s">
        <v>23</v>
      </c>
      <c r="AL919" s="23" t="s">
        <v>129</v>
      </c>
      <c r="AM919" s="23" t="s">
        <v>26</v>
      </c>
      <c r="AN919" s="23" t="s">
        <v>72</v>
      </c>
      <c r="AO919" s="23" t="s">
        <v>26</v>
      </c>
      <c r="AP919" s="23" t="s">
        <v>36</v>
      </c>
      <c r="AQ919" s="23" t="s">
        <v>26</v>
      </c>
      <c r="AR919" s="23"/>
      <c r="AS919" s="23" t="s">
        <v>129</v>
      </c>
      <c r="AT919" s="23" t="s">
        <v>26</v>
      </c>
      <c r="AU919" s="23" t="s">
        <v>63</v>
      </c>
      <c r="AV919" s="25" t="s">
        <v>26</v>
      </c>
      <c r="AW919" s="25" t="s">
        <v>26</v>
      </c>
      <c r="AX919" s="26">
        <v>21.5</v>
      </c>
      <c r="AY919" s="26">
        <v>197.52</v>
      </c>
      <c r="AZ919" s="25" t="s">
        <v>72</v>
      </c>
      <c r="BA919" s="25" t="s">
        <v>63</v>
      </c>
      <c r="BB919" s="23" t="s">
        <v>26</v>
      </c>
      <c r="BC919" s="23" t="s">
        <v>15</v>
      </c>
      <c r="BD919" s="23" t="s">
        <v>26</v>
      </c>
      <c r="BE919" s="23" t="s">
        <v>11</v>
      </c>
      <c r="BF919" s="23" t="s">
        <v>577</v>
      </c>
      <c r="BG919" s="23" t="s">
        <v>11</v>
      </c>
      <c r="BH919" s="23" t="s">
        <v>17</v>
      </c>
      <c r="BI919" s="23" t="s">
        <v>26</v>
      </c>
      <c r="BJ919" s="23"/>
      <c r="BK919" s="23" t="s">
        <v>11</v>
      </c>
      <c r="BL919" s="23" t="s">
        <v>11</v>
      </c>
      <c r="BM919" s="23" t="s">
        <v>11</v>
      </c>
      <c r="BN919" s="23"/>
      <c r="BO919" s="24">
        <v>12</v>
      </c>
      <c r="BP919" s="24">
        <v>253</v>
      </c>
      <c r="BQ919" s="24">
        <v>250</v>
      </c>
      <c r="BR919" s="24">
        <v>220</v>
      </c>
      <c r="BS919" s="24">
        <v>200</v>
      </c>
      <c r="BT919" s="23"/>
      <c r="BU919" s="23"/>
      <c r="BV919" s="24">
        <v>20.36</v>
      </c>
      <c r="BW919" s="24">
        <v>0.36</v>
      </c>
      <c r="BX919" s="23"/>
      <c r="BY919" s="24">
        <v>0.24</v>
      </c>
      <c r="BZ919" s="27">
        <v>0.36</v>
      </c>
      <c r="CA919" s="27">
        <v>0.24</v>
      </c>
      <c r="CB919" s="25"/>
      <c r="CC919" s="25"/>
      <c r="CD919" s="28">
        <v>19.989999999999998</v>
      </c>
      <c r="CE919" s="28">
        <v>0.38</v>
      </c>
      <c r="CF919" s="25"/>
      <c r="CG919" s="28">
        <v>0.26</v>
      </c>
      <c r="CH919" s="28">
        <v>21.08</v>
      </c>
      <c r="CI919" s="28">
        <v>1.2</v>
      </c>
      <c r="CJ919" s="28">
        <v>0.5</v>
      </c>
      <c r="CK919" s="28">
        <v>0</v>
      </c>
      <c r="CL919" s="28">
        <v>0</v>
      </c>
      <c r="CM919" s="28">
        <v>0.4</v>
      </c>
      <c r="CN919" s="25"/>
      <c r="CO919" s="28">
        <v>0</v>
      </c>
      <c r="CP919" s="30" t="s">
        <v>5</v>
      </c>
      <c r="CQ919" s="8">
        <f t="shared" si="155"/>
        <v>10500.202511138112</v>
      </c>
      <c r="CR919" s="8">
        <f t="shared" si="156"/>
        <v>22</v>
      </c>
      <c r="CS919" s="8">
        <f t="shared" si="157"/>
        <v>2.5</v>
      </c>
      <c r="CT919" s="8">
        <f t="shared" si="158"/>
        <v>30</v>
      </c>
      <c r="CU919" s="8">
        <f t="shared" si="159"/>
        <v>200</v>
      </c>
      <c r="CV919" s="10">
        <f t="shared" si="160"/>
        <v>49972.560000000005</v>
      </c>
      <c r="CW919" s="10">
        <f t="shared" si="163"/>
        <v>49.972560000000001</v>
      </c>
      <c r="CX919" s="8" t="str">
        <f t="shared" si="161"/>
        <v>No</v>
      </c>
      <c r="CY919" s="30" t="s">
        <v>11</v>
      </c>
      <c r="CZ919" s="30" t="s">
        <v>11</v>
      </c>
      <c r="DA919" s="31" t="s">
        <v>11</v>
      </c>
      <c r="DB919" s="31" t="s">
        <v>11</v>
      </c>
      <c r="DC919" s="8" t="str">
        <f t="shared" si="162"/>
        <v>No</v>
      </c>
      <c r="DD919" s="8" t="s">
        <v>11</v>
      </c>
      <c r="DE919" s="30" t="s">
        <v>11</v>
      </c>
      <c r="DF919" s="10">
        <f t="shared" si="164"/>
        <v>64.473600000000005</v>
      </c>
      <c r="DG919" s="9">
        <f>IF(S919&lt;Monitors!$H$4,(S919*Monitors!$I$4)+Monitors!$J$4,IF(S919&lt;Monitors!$H$5,(S919*Monitors!$I$5)+Monitors!$J$5,IF(S919&lt;Monitors!$H$6,(S919*Monitors!$I$6)+Monitors!$J$6,IF(S919&lt;Monitors!$H$7,(Monitors!$I$7*S919)+Monitors!$J$7,IF(S919&lt;Monitors!$H$8,(S919*Monitors!$I$8)+Monitors!$J$8,IF(S919&lt;Monitors!$H$9,(S919*Monitors!$I$9)+Monitors!$J$9,IF(S919&lt;Monitors!$H$10,(S919*Monitors!$I$10)+Monitors!$J$10,IF(S919&lt;Monitors!$H$11,(S919*Monitors!$I$11)+Monitors!$J$11,Monitors!$J$12))))))))</f>
        <v>37.875999999999998</v>
      </c>
      <c r="DH919" s="10">
        <f>$DF919-(Monitors!$B$4*'All Data'!$W919)</f>
        <v>51.759980000000006</v>
      </c>
      <c r="DI919" s="10">
        <f>IF($CX919="Yes",DH919-(Monitors!$E$4*(DG919+(Monitors!$B$4*'All Data'!$W919))),'All Data'!DH919)</f>
        <v>51.759980000000006</v>
      </c>
      <c r="DJ919" s="10">
        <f>IF(DD919="Yes",'All Data'!DI919-(DG919*Monitors!$C$4),'All Data'!DI919)</f>
        <v>51.759980000000006</v>
      </c>
      <c r="DK919" s="10">
        <f>IF($DE919="Yes",DJ919-(DG919*Monitors!$D$4),'All Data'!DJ919)</f>
        <v>51.759980000000006</v>
      </c>
      <c r="DL919" s="10">
        <f>IF($CZ919="Yes",DK919-Monitors!$C$7,'All Data'!DK919)</f>
        <v>51.759980000000006</v>
      </c>
      <c r="DM919" s="10">
        <f>IF($DA919="Yes",DL919-Monitors!$D$7,'All Data'!DL919)</f>
        <v>51.759980000000006</v>
      </c>
      <c r="DN919" s="10">
        <f>IF(DB919="Yes",DM919-((DG919+(W919*Monitors!$B$4))*Monitors!$F$4),'All Data'!DM919)</f>
        <v>51.759980000000006</v>
      </c>
      <c r="DO919" s="8" t="str">
        <f t="shared" si="165"/>
        <v>No</v>
      </c>
      <c r="DP919" s="10">
        <v>1.9989024000000004</v>
      </c>
      <c r="DQ919" s="10">
        <v>18.361097600000001</v>
      </c>
      <c r="DR919" s="10">
        <v>18.361097600000001</v>
      </c>
      <c r="DS919" s="9">
        <v>18.804145421971299</v>
      </c>
      <c r="DT919" s="9" t="s">
        <v>23</v>
      </c>
      <c r="DU919" s="14">
        <v>0</v>
      </c>
    </row>
    <row r="920" spans="1:125" ht="18" customHeight="1">
      <c r="A920" s="29">
        <v>919</v>
      </c>
      <c r="B920" s="29">
        <v>26</v>
      </c>
      <c r="C920" s="29">
        <v>824</v>
      </c>
      <c r="D920" s="21">
        <v>41308</v>
      </c>
      <c r="E920" s="21">
        <v>41396</v>
      </c>
      <c r="F920" s="21">
        <v>41443</v>
      </c>
      <c r="G920" s="20" t="s">
        <v>4</v>
      </c>
      <c r="H920" s="20" t="s">
        <v>879</v>
      </c>
      <c r="I920" s="22">
        <v>6</v>
      </c>
      <c r="J920" s="20" t="s">
        <v>5</v>
      </c>
      <c r="K920" s="20" t="s">
        <v>26</v>
      </c>
      <c r="L920" s="20" t="s">
        <v>27</v>
      </c>
      <c r="M920" s="23" t="s">
        <v>27</v>
      </c>
      <c r="N920" s="23" t="s">
        <v>7</v>
      </c>
      <c r="O920" s="23" t="s">
        <v>26</v>
      </c>
      <c r="P920" s="24">
        <v>11.3</v>
      </c>
      <c r="Q920" s="24">
        <v>20</v>
      </c>
      <c r="R920" s="24">
        <v>23</v>
      </c>
      <c r="S920" s="24">
        <v>226</v>
      </c>
      <c r="T920" s="24">
        <v>1.78</v>
      </c>
      <c r="U920" s="24">
        <v>1080</v>
      </c>
      <c r="V920" s="24">
        <v>1920</v>
      </c>
      <c r="W920" s="24">
        <v>2.0739999999999998</v>
      </c>
      <c r="X920" s="23" t="s">
        <v>47</v>
      </c>
      <c r="Y920" s="23" t="s">
        <v>47</v>
      </c>
      <c r="Z920" s="24">
        <v>9177</v>
      </c>
      <c r="AA920" s="24">
        <v>60</v>
      </c>
      <c r="AB920" s="24">
        <v>170</v>
      </c>
      <c r="AC920" s="24">
        <v>160</v>
      </c>
      <c r="AD920" s="23" t="s">
        <v>28</v>
      </c>
      <c r="AE920" s="23" t="s">
        <v>23</v>
      </c>
      <c r="AF920" s="23" t="s">
        <v>11</v>
      </c>
      <c r="AG920" s="23" t="s">
        <v>26</v>
      </c>
      <c r="AH920" s="23" t="s">
        <v>26</v>
      </c>
      <c r="AI920" s="23" t="s">
        <v>12</v>
      </c>
      <c r="AJ920" s="23" t="s">
        <v>11</v>
      </c>
      <c r="AK920" s="23" t="s">
        <v>23</v>
      </c>
      <c r="AL920" s="23" t="s">
        <v>25</v>
      </c>
      <c r="AM920" s="23" t="s">
        <v>26</v>
      </c>
      <c r="AN920" s="23" t="s">
        <v>14</v>
      </c>
      <c r="AO920" s="23" t="s">
        <v>26</v>
      </c>
      <c r="AP920" s="23" t="s">
        <v>14</v>
      </c>
      <c r="AQ920" s="23" t="s">
        <v>26</v>
      </c>
      <c r="AR920" s="23"/>
      <c r="AS920" s="23" t="s">
        <v>25</v>
      </c>
      <c r="AT920" s="23" t="s">
        <v>26</v>
      </c>
      <c r="AU920" s="23" t="s">
        <v>14</v>
      </c>
      <c r="AV920" s="25" t="s">
        <v>26</v>
      </c>
      <c r="AW920" s="25" t="s">
        <v>26</v>
      </c>
      <c r="AX920" s="26">
        <v>23</v>
      </c>
      <c r="AY920" s="26">
        <v>226</v>
      </c>
      <c r="AZ920" s="25" t="s">
        <v>14</v>
      </c>
      <c r="BA920" s="25" t="s">
        <v>14</v>
      </c>
      <c r="BB920" s="23" t="s">
        <v>26</v>
      </c>
      <c r="BC920" s="23" t="s">
        <v>15</v>
      </c>
      <c r="BD920" s="23" t="s">
        <v>26</v>
      </c>
      <c r="BE920" s="23" t="s">
        <v>11</v>
      </c>
      <c r="BF920" s="23" t="s">
        <v>66</v>
      </c>
      <c r="BG920" s="23" t="s">
        <v>11</v>
      </c>
      <c r="BH920" s="23" t="s">
        <v>17</v>
      </c>
      <c r="BI920" s="23" t="s">
        <v>26</v>
      </c>
      <c r="BJ920" s="23"/>
      <c r="BK920" s="23" t="s">
        <v>11</v>
      </c>
      <c r="BL920" s="23" t="s">
        <v>11</v>
      </c>
      <c r="BM920" s="23" t="s">
        <v>11</v>
      </c>
      <c r="BN920" s="23"/>
      <c r="BO920" s="24">
        <v>20</v>
      </c>
      <c r="BP920" s="24">
        <v>250</v>
      </c>
      <c r="BQ920" s="24">
        <v>250</v>
      </c>
      <c r="BR920" s="24">
        <v>200</v>
      </c>
      <c r="BS920" s="24">
        <v>200</v>
      </c>
      <c r="BT920" s="23"/>
      <c r="BU920" s="23"/>
      <c r="BV920" s="24">
        <v>20.399999999999999</v>
      </c>
      <c r="BW920" s="24">
        <v>0.33</v>
      </c>
      <c r="BX920" s="23"/>
      <c r="BY920" s="24">
        <v>0.32</v>
      </c>
      <c r="BZ920" s="27">
        <v>0.33</v>
      </c>
      <c r="CA920" s="27">
        <v>0.32</v>
      </c>
      <c r="CB920" s="25"/>
      <c r="CC920" s="25"/>
      <c r="CD920" s="28">
        <v>20.5</v>
      </c>
      <c r="CE920" s="28">
        <v>0.35</v>
      </c>
      <c r="CF920" s="25"/>
      <c r="CG920" s="28">
        <v>0.33</v>
      </c>
      <c r="CH920" s="28">
        <v>21.98</v>
      </c>
      <c r="CI920" s="28">
        <v>0.5</v>
      </c>
      <c r="CJ920" s="28">
        <v>0.5</v>
      </c>
      <c r="CK920" s="28">
        <v>0</v>
      </c>
      <c r="CL920" s="28">
        <v>0</v>
      </c>
      <c r="CM920" s="28">
        <v>0.5</v>
      </c>
      <c r="CN920" s="25"/>
      <c r="CO920" s="28">
        <v>0</v>
      </c>
      <c r="CP920" s="30" t="s">
        <v>5</v>
      </c>
      <c r="CQ920" s="8">
        <f t="shared" si="155"/>
        <v>9176.9911504424763</v>
      </c>
      <c r="CR920" s="8">
        <f t="shared" si="156"/>
        <v>24</v>
      </c>
      <c r="CS920" s="8">
        <f t="shared" si="157"/>
        <v>2.5</v>
      </c>
      <c r="CT920" s="8">
        <f t="shared" si="158"/>
        <v>30</v>
      </c>
      <c r="CU920" s="8">
        <f t="shared" si="159"/>
        <v>200</v>
      </c>
      <c r="CV920" s="10">
        <f t="shared" si="160"/>
        <v>56500</v>
      </c>
      <c r="CW920" s="10">
        <f t="shared" si="163"/>
        <v>56.5</v>
      </c>
      <c r="CX920" s="8" t="str">
        <f t="shared" si="161"/>
        <v>No</v>
      </c>
      <c r="CY920" s="30" t="s">
        <v>11</v>
      </c>
      <c r="CZ920" s="30" t="s">
        <v>11</v>
      </c>
      <c r="DA920" s="31" t="s">
        <v>11</v>
      </c>
      <c r="DB920" s="31" t="s">
        <v>11</v>
      </c>
      <c r="DC920" s="8" t="str">
        <f t="shared" si="162"/>
        <v>No</v>
      </c>
      <c r="DD920" s="8" t="s">
        <v>11</v>
      </c>
      <c r="DE920" s="30" t="s">
        <v>11</v>
      </c>
      <c r="DF920" s="10">
        <f t="shared" si="164"/>
        <v>64.425419999999988</v>
      </c>
      <c r="DG920" s="9">
        <f>IF(S920&lt;Monitors!$H$4,(S920*Monitors!$I$4)+Monitors!$J$4,IF(S920&lt;Monitors!$H$5,(S920*Monitors!$I$5)+Monitors!$J$5,IF(S920&lt;Monitors!$H$6,(S920*Monitors!$I$6)+Monitors!$J$6,IF(S920&lt;Monitors!$H$7,(Monitors!$I$7*S920)+Monitors!$J$7,IF(S920&lt;Monitors!$H$8,(S920*Monitors!$I$8)+Monitors!$J$8,IF(S920&lt;Monitors!$H$9,(S920*Monitors!$I$9)+Monitors!$J$9,IF(S920&lt;Monitors!$H$10,(S920*Monitors!$I$10)+Monitors!$J$10,IF(S920&lt;Monitors!$H$11,(S920*Monitors!$I$11)+Monitors!$J$11,Monitors!$J$12))))))))</f>
        <v>38.866666666666667</v>
      </c>
      <c r="DH920" s="10">
        <f>$DF920-(Monitors!$B$4*'All Data'!$W920)</f>
        <v>51.71179999999999</v>
      </c>
      <c r="DI920" s="10">
        <f>IF($CX920="Yes",DH920-(Monitors!$E$4*(DG920+(Monitors!$B$4*'All Data'!$W920))),'All Data'!DH920)</f>
        <v>51.71179999999999</v>
      </c>
      <c r="DJ920" s="10">
        <f>IF(DD920="Yes",'All Data'!DI920-(DG920*Monitors!$C$4),'All Data'!DI920)</f>
        <v>51.71179999999999</v>
      </c>
      <c r="DK920" s="10">
        <f>IF($DE920="Yes",DJ920-(DG920*Monitors!$D$4),'All Data'!DJ920)</f>
        <v>51.71179999999999</v>
      </c>
      <c r="DL920" s="10">
        <f>IF($CZ920="Yes",DK920-Monitors!$C$7,'All Data'!DK920)</f>
        <v>51.71179999999999</v>
      </c>
      <c r="DM920" s="10">
        <f>IF($DA920="Yes",DL920-Monitors!$D$7,'All Data'!DL920)</f>
        <v>51.71179999999999</v>
      </c>
      <c r="DN920" s="10">
        <f>IF(DB920="Yes",DM920-((DG920+(W920*Monitors!$B$4))*Monitors!$F$4),'All Data'!DM920)</f>
        <v>51.71179999999999</v>
      </c>
      <c r="DO920" s="8" t="str">
        <f t="shared" si="165"/>
        <v>No</v>
      </c>
      <c r="DP920" s="10">
        <v>2.2600000000000002</v>
      </c>
      <c r="DQ920" s="10">
        <v>18.139999999999997</v>
      </c>
      <c r="DR920" s="10">
        <v>18.139999999999997</v>
      </c>
      <c r="DS920" s="9">
        <v>21.47703682392364</v>
      </c>
      <c r="DT920" s="9" t="s">
        <v>23</v>
      </c>
      <c r="DU920" s="14">
        <v>0</v>
      </c>
    </row>
    <row r="921" spans="1:125" ht="18" customHeight="1">
      <c r="A921" s="29">
        <v>920</v>
      </c>
      <c r="B921" s="29">
        <v>35</v>
      </c>
      <c r="C921" s="29">
        <v>723</v>
      </c>
      <c r="D921" s="21">
        <v>41330</v>
      </c>
      <c r="E921" s="21">
        <v>41313</v>
      </c>
      <c r="F921" s="21">
        <v>41499</v>
      </c>
      <c r="G921" s="20" t="s">
        <v>4</v>
      </c>
      <c r="H921" s="20"/>
      <c r="I921" s="22">
        <v>6</v>
      </c>
      <c r="J921" s="20" t="s">
        <v>5</v>
      </c>
      <c r="K921" s="20"/>
      <c r="L921" s="20" t="s">
        <v>6</v>
      </c>
      <c r="M921" s="23"/>
      <c r="N921" s="23" t="s">
        <v>7</v>
      </c>
      <c r="O921" s="23"/>
      <c r="P921" s="24">
        <v>118</v>
      </c>
      <c r="Q921" s="24">
        <v>209</v>
      </c>
      <c r="R921" s="24">
        <v>24</v>
      </c>
      <c r="S921" s="24">
        <v>246</v>
      </c>
      <c r="T921" s="24">
        <v>1.78</v>
      </c>
      <c r="U921" s="24">
        <v>1080</v>
      </c>
      <c r="V921" s="24">
        <v>1920</v>
      </c>
      <c r="W921" s="24">
        <v>2.0739999999999998</v>
      </c>
      <c r="X921" s="23" t="s">
        <v>47</v>
      </c>
      <c r="Y921" s="23" t="s">
        <v>47</v>
      </c>
      <c r="Z921" s="24">
        <v>8424</v>
      </c>
      <c r="AA921" s="24">
        <v>60</v>
      </c>
      <c r="AB921" s="24">
        <v>170</v>
      </c>
      <c r="AC921" s="24">
        <v>160</v>
      </c>
      <c r="AD921" s="23" t="s">
        <v>10</v>
      </c>
      <c r="AE921" s="23" t="s">
        <v>11</v>
      </c>
      <c r="AF921" s="23" t="s">
        <v>11</v>
      </c>
      <c r="AG921" s="23"/>
      <c r="AH921" s="23"/>
      <c r="AI921" s="23" t="s">
        <v>12</v>
      </c>
      <c r="AJ921" s="23" t="s">
        <v>11</v>
      </c>
      <c r="AK921" s="23" t="s">
        <v>11</v>
      </c>
      <c r="AL921" s="23" t="s">
        <v>51</v>
      </c>
      <c r="AM921" s="23"/>
      <c r="AN921" s="23" t="s">
        <v>14</v>
      </c>
      <c r="AO921" s="23"/>
      <c r="AP921" s="23" t="s">
        <v>14</v>
      </c>
      <c r="AQ921" s="23"/>
      <c r="AR921" s="23"/>
      <c r="AS921" s="23" t="s">
        <v>51</v>
      </c>
      <c r="AT921" s="23"/>
      <c r="AU921" s="23" t="s">
        <v>14</v>
      </c>
      <c r="AV921" s="25"/>
      <c r="AW921" s="25"/>
      <c r="AX921" s="26">
        <v>24</v>
      </c>
      <c r="AY921" s="26">
        <v>246</v>
      </c>
      <c r="AZ921" s="25" t="s">
        <v>14</v>
      </c>
      <c r="BA921" s="25" t="s">
        <v>14</v>
      </c>
      <c r="BB921" s="23"/>
      <c r="BC921" s="23" t="s">
        <v>15</v>
      </c>
      <c r="BD921" s="23"/>
      <c r="BE921" s="23" t="s">
        <v>11</v>
      </c>
      <c r="BF921" s="23" t="s">
        <v>77</v>
      </c>
      <c r="BG921" s="23" t="s">
        <v>11</v>
      </c>
      <c r="BH921" s="23" t="s">
        <v>17</v>
      </c>
      <c r="BI921" s="23"/>
      <c r="BJ921" s="23" t="s">
        <v>18</v>
      </c>
      <c r="BK921" s="23" t="s">
        <v>11</v>
      </c>
      <c r="BL921" s="23" t="s">
        <v>11</v>
      </c>
      <c r="BM921" s="23"/>
      <c r="BN921" s="23"/>
      <c r="BO921" s="24">
        <v>14.5</v>
      </c>
      <c r="BP921" s="24">
        <v>280.10000000000002</v>
      </c>
      <c r="BQ921" s="24">
        <v>250</v>
      </c>
      <c r="BR921" s="24">
        <v>261.60000000000002</v>
      </c>
      <c r="BS921" s="24">
        <v>201.3</v>
      </c>
      <c r="BT921" s="23"/>
      <c r="BU921" s="23"/>
      <c r="BV921" s="24">
        <v>20.41</v>
      </c>
      <c r="BW921" s="24">
        <v>0.42</v>
      </c>
      <c r="BX921" s="23"/>
      <c r="BY921" s="24">
        <v>0.12</v>
      </c>
      <c r="BZ921" s="27">
        <v>0.42</v>
      </c>
      <c r="CA921" s="27">
        <v>0.12</v>
      </c>
      <c r="CB921" s="25"/>
      <c r="CC921" s="25"/>
      <c r="CD921" s="28">
        <v>20.190000000000001</v>
      </c>
      <c r="CE921" s="28">
        <v>0.48</v>
      </c>
      <c r="CF921" s="25"/>
      <c r="CG921" s="28">
        <v>0.17</v>
      </c>
      <c r="CH921" s="28">
        <v>23.2</v>
      </c>
      <c r="CI921" s="28">
        <v>0.5</v>
      </c>
      <c r="CJ921" s="28">
        <v>0.5</v>
      </c>
      <c r="CK921" s="25"/>
      <c r="CL921" s="25"/>
      <c r="CM921" s="28">
        <v>0.51</v>
      </c>
      <c r="CN921" s="25"/>
      <c r="CO921" s="28">
        <v>0</v>
      </c>
      <c r="CP921" s="30" t="s">
        <v>5</v>
      </c>
      <c r="CQ921" s="8">
        <f t="shared" si="155"/>
        <v>8430.8943089430886</v>
      </c>
      <c r="CR921" s="8">
        <f t="shared" si="156"/>
        <v>26</v>
      </c>
      <c r="CS921" s="8">
        <f t="shared" si="157"/>
        <v>2.5</v>
      </c>
      <c r="CT921" s="8">
        <f t="shared" si="158"/>
        <v>30</v>
      </c>
      <c r="CU921" s="8">
        <f t="shared" si="159"/>
        <v>200</v>
      </c>
      <c r="CV921" s="10">
        <f t="shared" si="160"/>
        <v>68904.600000000006</v>
      </c>
      <c r="CW921" s="10">
        <f t="shared" si="163"/>
        <v>68.904600000000002</v>
      </c>
      <c r="CX921" s="8" t="str">
        <f t="shared" si="161"/>
        <v>No</v>
      </c>
      <c r="CY921" s="30" t="s">
        <v>11</v>
      </c>
      <c r="CZ921" s="30" t="s">
        <v>11</v>
      </c>
      <c r="DA921" s="31" t="s">
        <v>11</v>
      </c>
      <c r="DB921" s="31" t="s">
        <v>11</v>
      </c>
      <c r="DC921" s="8" t="str">
        <f t="shared" si="162"/>
        <v>No</v>
      </c>
      <c r="DD921" s="8" t="s">
        <v>11</v>
      </c>
      <c r="DE921" s="30" t="s">
        <v>11</v>
      </c>
      <c r="DF921" s="10">
        <f t="shared" si="164"/>
        <v>64.96853999999999</v>
      </c>
      <c r="DG921" s="9">
        <f>IF(S921&lt;Monitors!$H$4,(S921*Monitors!$I$4)+Monitors!$J$4,IF(S921&lt;Monitors!$H$5,(S921*Monitors!$I$5)+Monitors!$J$5,IF(S921&lt;Monitors!$H$6,(S921*Monitors!$I$6)+Monitors!$J$6,IF(S921&lt;Monitors!$H$7,(Monitors!$I$7*S921)+Monitors!$J$7,IF(S921&lt;Monitors!$H$8,(S921*Monitors!$I$8)+Monitors!$J$8,IF(S921&lt;Monitors!$H$9,(S921*Monitors!$I$9)+Monitors!$J$9,IF(S921&lt;Monitors!$H$10,(S921*Monitors!$I$10)+Monitors!$J$10,IF(S921&lt;Monitors!$H$11,(S921*Monitors!$I$11)+Monitors!$J$11,Monitors!$J$12))))))))</f>
        <v>42.2</v>
      </c>
      <c r="DH921" s="10">
        <f>$DF921-(Monitors!$B$4*'All Data'!$W921)</f>
        <v>52.254919999999991</v>
      </c>
      <c r="DI921" s="10">
        <f>IF($CX921="Yes",DH921-(Monitors!$E$4*(DG921+(Monitors!$B$4*'All Data'!$W921))),'All Data'!DH921)</f>
        <v>52.254919999999991</v>
      </c>
      <c r="DJ921" s="10">
        <f>IF(DD921="Yes",'All Data'!DI921-(DG921*Monitors!$C$4),'All Data'!DI921)</f>
        <v>52.254919999999991</v>
      </c>
      <c r="DK921" s="10">
        <f>IF($DE921="Yes",DJ921-(DG921*Monitors!$D$4),'All Data'!DJ921)</f>
        <v>52.254919999999991</v>
      </c>
      <c r="DL921" s="10">
        <f>IF($CZ921="Yes",DK921-Monitors!$C$7,'All Data'!DK921)</f>
        <v>52.254919999999991</v>
      </c>
      <c r="DM921" s="10">
        <f>IF($DA921="Yes",DL921-Monitors!$D$7,'All Data'!DL921)</f>
        <v>52.254919999999991</v>
      </c>
      <c r="DN921" s="10">
        <f>IF(DB921="Yes",DM921-((DG921+(W921*Monitors!$B$4))*Monitors!$F$4),'All Data'!DM921)</f>
        <v>52.254919999999991</v>
      </c>
      <c r="DO921" s="8" t="str">
        <f t="shared" si="165"/>
        <v>No</v>
      </c>
      <c r="DP921" s="10">
        <v>2.7561840000000006</v>
      </c>
      <c r="DQ921" s="10">
        <v>17.653815999999999</v>
      </c>
      <c r="DR921" s="10">
        <v>17.653815999999999</v>
      </c>
      <c r="DS921" s="9">
        <v>23.344783884702462</v>
      </c>
      <c r="DT921" s="9" t="s">
        <v>23</v>
      </c>
      <c r="DU921" s="14">
        <v>0</v>
      </c>
    </row>
    <row r="922" spans="1:125" ht="18" customHeight="1">
      <c r="A922" s="29">
        <v>921</v>
      </c>
      <c r="B922" s="29">
        <v>19</v>
      </c>
      <c r="C922" s="29">
        <v>904</v>
      </c>
      <c r="D922" s="21">
        <v>41044</v>
      </c>
      <c r="E922" s="21">
        <v>41239</v>
      </c>
      <c r="F922" s="21">
        <v>41243</v>
      </c>
      <c r="G922" s="20" t="s">
        <v>4</v>
      </c>
      <c r="H922" s="20"/>
      <c r="I922" s="22">
        <v>6</v>
      </c>
      <c r="J922" s="20" t="s">
        <v>5</v>
      </c>
      <c r="K922" s="20"/>
      <c r="L922" s="20" t="s">
        <v>6</v>
      </c>
      <c r="M922" s="23"/>
      <c r="N922" s="23" t="s">
        <v>7</v>
      </c>
      <c r="O922" s="23"/>
      <c r="P922" s="24">
        <v>11.3</v>
      </c>
      <c r="Q922" s="24">
        <v>20.100000000000001</v>
      </c>
      <c r="R922" s="24">
        <v>23</v>
      </c>
      <c r="S922" s="24">
        <v>226.05</v>
      </c>
      <c r="T922" s="24">
        <v>1.78</v>
      </c>
      <c r="U922" s="24">
        <v>1920</v>
      </c>
      <c r="V922" s="24">
        <v>1080</v>
      </c>
      <c r="W922" s="24">
        <v>2.0739999999999998</v>
      </c>
      <c r="X922" s="23" t="s">
        <v>67</v>
      </c>
      <c r="Y922" s="23" t="s">
        <v>67</v>
      </c>
      <c r="Z922" s="24">
        <v>9173</v>
      </c>
      <c r="AA922" s="24">
        <v>60</v>
      </c>
      <c r="AB922" s="24">
        <v>178</v>
      </c>
      <c r="AC922" s="24">
        <v>178</v>
      </c>
      <c r="AD922" s="23" t="s">
        <v>10</v>
      </c>
      <c r="AE922" s="23" t="s">
        <v>11</v>
      </c>
      <c r="AF922" s="23" t="s">
        <v>11</v>
      </c>
      <c r="AG922" s="23"/>
      <c r="AH922" s="23"/>
      <c r="AI922" s="23" t="s">
        <v>12</v>
      </c>
      <c r="AJ922" s="23" t="s">
        <v>11</v>
      </c>
      <c r="AK922" s="23" t="s">
        <v>23</v>
      </c>
      <c r="AL922" s="23" t="s">
        <v>404</v>
      </c>
      <c r="AM922" s="23"/>
      <c r="AN922" s="23" t="s">
        <v>14</v>
      </c>
      <c r="AO922" s="23"/>
      <c r="AP922" s="23" t="s">
        <v>14</v>
      </c>
      <c r="AQ922" s="23"/>
      <c r="AR922" s="23"/>
      <c r="AS922" s="23" t="s">
        <v>404</v>
      </c>
      <c r="AT922" s="23"/>
      <c r="AU922" s="23" t="s">
        <v>14</v>
      </c>
      <c r="AV922" s="25"/>
      <c r="AW922" s="25"/>
      <c r="AX922" s="26">
        <v>23</v>
      </c>
      <c r="AY922" s="26">
        <v>226.05</v>
      </c>
      <c r="AZ922" s="25" t="s">
        <v>14</v>
      </c>
      <c r="BA922" s="25" t="s">
        <v>14</v>
      </c>
      <c r="BB922" s="23"/>
      <c r="BC922" s="23" t="s">
        <v>15</v>
      </c>
      <c r="BD922" s="23"/>
      <c r="BE922" s="23" t="s">
        <v>11</v>
      </c>
      <c r="BF922" s="23" t="s">
        <v>585</v>
      </c>
      <c r="BG922" s="23" t="s">
        <v>11</v>
      </c>
      <c r="BH922" s="23" t="s">
        <v>17</v>
      </c>
      <c r="BI922" s="23"/>
      <c r="BJ922" s="23" t="s">
        <v>18</v>
      </c>
      <c r="BK922" s="23" t="s">
        <v>11</v>
      </c>
      <c r="BL922" s="23" t="s">
        <v>11</v>
      </c>
      <c r="BM922" s="23"/>
      <c r="BN922" s="23"/>
      <c r="BO922" s="24">
        <v>18.7</v>
      </c>
      <c r="BP922" s="24">
        <v>260</v>
      </c>
      <c r="BQ922" s="24">
        <v>300</v>
      </c>
      <c r="BR922" s="24">
        <v>193</v>
      </c>
      <c r="BS922" s="24">
        <v>200</v>
      </c>
      <c r="BT922" s="23"/>
      <c r="BU922" s="23"/>
      <c r="BV922" s="24">
        <v>20.41</v>
      </c>
      <c r="BW922" s="24">
        <v>0.37</v>
      </c>
      <c r="BX922" s="24">
        <v>0.28999999999999998</v>
      </c>
      <c r="BY922" s="24">
        <v>0.12</v>
      </c>
      <c r="BZ922" s="27">
        <v>0.37</v>
      </c>
      <c r="CA922" s="27">
        <v>0.12</v>
      </c>
      <c r="CB922" s="25"/>
      <c r="CC922" s="25"/>
      <c r="CD922" s="28">
        <v>20.39</v>
      </c>
      <c r="CE922" s="28">
        <v>0.37</v>
      </c>
      <c r="CF922" s="28">
        <v>0.38</v>
      </c>
      <c r="CG922" s="28">
        <v>0.1</v>
      </c>
      <c r="CH922" s="28">
        <v>22</v>
      </c>
      <c r="CI922" s="28">
        <v>0.5</v>
      </c>
      <c r="CJ922" s="28">
        <v>0.5</v>
      </c>
      <c r="CK922" s="25"/>
      <c r="CL922" s="25"/>
      <c r="CM922" s="28">
        <v>0.55000000000000004</v>
      </c>
      <c r="CN922" s="25"/>
      <c r="CO922" s="28">
        <v>0</v>
      </c>
      <c r="CP922" s="30" t="s">
        <v>5</v>
      </c>
      <c r="CQ922" s="8">
        <f t="shared" si="155"/>
        <v>9174.9612917496106</v>
      </c>
      <c r="CR922" s="8">
        <f t="shared" si="156"/>
        <v>24</v>
      </c>
      <c r="CS922" s="8">
        <f t="shared" si="157"/>
        <v>2.5</v>
      </c>
      <c r="CT922" s="8">
        <f t="shared" si="158"/>
        <v>30</v>
      </c>
      <c r="CU922" s="8">
        <f t="shared" si="159"/>
        <v>200</v>
      </c>
      <c r="CV922" s="10">
        <f t="shared" si="160"/>
        <v>58773</v>
      </c>
      <c r="CW922" s="10">
        <f t="shared" si="163"/>
        <v>58.773000000000003</v>
      </c>
      <c r="CX922" s="8" t="str">
        <f t="shared" si="161"/>
        <v>No</v>
      </c>
      <c r="CY922" s="30" t="s">
        <v>11</v>
      </c>
      <c r="CZ922" s="30" t="s">
        <v>11</v>
      </c>
      <c r="DA922" s="31" t="s">
        <v>11</v>
      </c>
      <c r="DB922" s="31" t="s">
        <v>11</v>
      </c>
      <c r="DC922" s="8" t="str">
        <f t="shared" si="162"/>
        <v>No</v>
      </c>
      <c r="DD922" s="8" t="s">
        <v>11</v>
      </c>
      <c r="DE922" s="30" t="s">
        <v>11</v>
      </c>
      <c r="DF922" s="10">
        <f t="shared" si="164"/>
        <v>64.683840000000004</v>
      </c>
      <c r="DG922" s="9">
        <f>IF(S922&lt;Monitors!$H$4,(S922*Monitors!$I$4)+Monitors!$J$4,IF(S922&lt;Monitors!$H$5,(S922*Monitors!$I$5)+Monitors!$J$5,IF(S922&lt;Monitors!$H$6,(S922*Monitors!$I$6)+Monitors!$J$6,IF(S922&lt;Monitors!$H$7,(Monitors!$I$7*S922)+Monitors!$J$7,IF(S922&lt;Monitors!$H$8,(S922*Monitors!$I$8)+Monitors!$J$8,IF(S922&lt;Monitors!$H$9,(S922*Monitors!$I$9)+Monitors!$J$9,IF(S922&lt;Monitors!$H$10,(S922*Monitors!$I$10)+Monitors!$J$10,IF(S922&lt;Monitors!$H$11,(S922*Monitors!$I$11)+Monitors!$J$11,Monitors!$J$12))))))))</f>
        <v>38.868333333333332</v>
      </c>
      <c r="DH922" s="10">
        <f>$DF922-(Monitors!$B$4*'All Data'!$W922)</f>
        <v>51.970220000000005</v>
      </c>
      <c r="DI922" s="10">
        <f>IF($CX922="Yes",DH922-(Monitors!$E$4*(DG922+(Monitors!$B$4*'All Data'!$W922))),'All Data'!DH922)</f>
        <v>51.970220000000005</v>
      </c>
      <c r="DJ922" s="10">
        <f>IF(DD922="Yes",'All Data'!DI922-(DG922*Monitors!$C$4),'All Data'!DI922)</f>
        <v>51.970220000000005</v>
      </c>
      <c r="DK922" s="10">
        <f>IF($DE922="Yes",DJ922-(DG922*Monitors!$D$4),'All Data'!DJ922)</f>
        <v>51.970220000000005</v>
      </c>
      <c r="DL922" s="10">
        <f>IF($CZ922="Yes",DK922-Monitors!$C$7,'All Data'!DK922)</f>
        <v>51.970220000000005</v>
      </c>
      <c r="DM922" s="10">
        <f>IF($DA922="Yes",DL922-Monitors!$D$7,'All Data'!DL922)</f>
        <v>51.970220000000005</v>
      </c>
      <c r="DN922" s="10">
        <f>IF(DB922="Yes",DM922-((DG922+(W922*Monitors!$B$4))*Monitors!$F$4),'All Data'!DM922)</f>
        <v>51.970220000000005</v>
      </c>
      <c r="DO922" s="8" t="str">
        <f t="shared" si="165"/>
        <v>No</v>
      </c>
      <c r="DP922" s="10">
        <v>2.3509200000000003</v>
      </c>
      <c r="DQ922" s="10">
        <v>18.059080000000002</v>
      </c>
      <c r="DR922" s="10">
        <v>18.059080000000002</v>
      </c>
      <c r="DS922" s="9">
        <v>21.481716282377281</v>
      </c>
      <c r="DT922" s="9" t="s">
        <v>23</v>
      </c>
      <c r="DU922" s="14">
        <v>0</v>
      </c>
    </row>
    <row r="923" spans="1:125" ht="18" customHeight="1">
      <c r="A923" s="29">
        <v>922</v>
      </c>
      <c r="B923" s="29">
        <v>8</v>
      </c>
      <c r="C923" s="29">
        <v>682</v>
      </c>
      <c r="D923" s="21">
        <v>41166</v>
      </c>
      <c r="E923" s="21">
        <v>41043</v>
      </c>
      <c r="F923" s="21">
        <v>41422</v>
      </c>
      <c r="G923" s="20" t="s">
        <v>4</v>
      </c>
      <c r="H923" s="20"/>
      <c r="I923" s="22">
        <v>6</v>
      </c>
      <c r="J923" s="20" t="s">
        <v>5</v>
      </c>
      <c r="K923" s="20"/>
      <c r="L923" s="20" t="s">
        <v>49</v>
      </c>
      <c r="M923" s="23"/>
      <c r="N923" s="23" t="s">
        <v>7</v>
      </c>
      <c r="O923" s="23"/>
      <c r="P923" s="24">
        <v>20.100000000000001</v>
      </c>
      <c r="Q923" s="24">
        <v>11.3</v>
      </c>
      <c r="R923" s="24">
        <v>23</v>
      </c>
      <c r="S923" s="24">
        <v>227.1</v>
      </c>
      <c r="T923" s="24">
        <v>1.78</v>
      </c>
      <c r="U923" s="24">
        <v>1080</v>
      </c>
      <c r="V923" s="24">
        <v>1920</v>
      </c>
      <c r="W923" s="24">
        <v>2.0739999999999998</v>
      </c>
      <c r="X923" s="23" t="s">
        <v>47</v>
      </c>
      <c r="Y923" s="23" t="s">
        <v>47</v>
      </c>
      <c r="Z923" s="24">
        <v>9133</v>
      </c>
      <c r="AA923" s="24">
        <v>60</v>
      </c>
      <c r="AB923" s="24">
        <v>178</v>
      </c>
      <c r="AC923" s="24">
        <v>178</v>
      </c>
      <c r="AD923" s="23" t="s">
        <v>223</v>
      </c>
      <c r="AE923" s="23" t="s">
        <v>23</v>
      </c>
      <c r="AF923" s="23" t="s">
        <v>11</v>
      </c>
      <c r="AG923" s="23"/>
      <c r="AH923" s="23"/>
      <c r="AI923" s="23" t="s">
        <v>12</v>
      </c>
      <c r="AJ923" s="23" t="s">
        <v>11</v>
      </c>
      <c r="AK923" s="23" t="s">
        <v>23</v>
      </c>
      <c r="AL923" s="23" t="s">
        <v>53</v>
      </c>
      <c r="AM923" s="23"/>
      <c r="AN923" s="23" t="s">
        <v>72</v>
      </c>
      <c r="AO923" s="23"/>
      <c r="AP923" s="23" t="s">
        <v>36</v>
      </c>
      <c r="AQ923" s="23"/>
      <c r="AR923" s="23"/>
      <c r="AS923" s="23" t="s">
        <v>53</v>
      </c>
      <c r="AT923" s="23"/>
      <c r="AU923" s="23" t="s">
        <v>83</v>
      </c>
      <c r="AV923" s="25"/>
      <c r="AW923" s="25"/>
      <c r="AX923" s="26">
        <v>23</v>
      </c>
      <c r="AY923" s="26">
        <v>227.1</v>
      </c>
      <c r="AZ923" s="25" t="s">
        <v>72</v>
      </c>
      <c r="BA923" s="25" t="s">
        <v>83</v>
      </c>
      <c r="BB923" s="23"/>
      <c r="BC923" s="23" t="s">
        <v>15</v>
      </c>
      <c r="BD923" s="23"/>
      <c r="BE923" s="23" t="s">
        <v>11</v>
      </c>
      <c r="BF923" s="23" t="s">
        <v>500</v>
      </c>
      <c r="BG923" s="23" t="s">
        <v>11</v>
      </c>
      <c r="BH923" s="23" t="s">
        <v>17</v>
      </c>
      <c r="BI923" s="23"/>
      <c r="BJ923" s="23"/>
      <c r="BK923" s="23" t="s">
        <v>23</v>
      </c>
      <c r="BL923" s="23" t="s">
        <v>23</v>
      </c>
      <c r="BM923" s="23" t="s">
        <v>23</v>
      </c>
      <c r="BN923" s="23" t="s">
        <v>210</v>
      </c>
      <c r="BO923" s="24">
        <v>3</v>
      </c>
      <c r="BP923" s="24">
        <v>249.2</v>
      </c>
      <c r="BQ923" s="24">
        <v>300</v>
      </c>
      <c r="BR923" s="24">
        <v>249.2</v>
      </c>
      <c r="BS923" s="24">
        <v>200</v>
      </c>
      <c r="BT923" s="23" t="s">
        <v>505</v>
      </c>
      <c r="BU923" s="23" t="s">
        <v>506</v>
      </c>
      <c r="BV923" s="24">
        <v>20.420000000000002</v>
      </c>
      <c r="BW923" s="24">
        <v>0.22</v>
      </c>
      <c r="BX923" s="24">
        <v>0.15</v>
      </c>
      <c r="BY923" s="24">
        <v>0.19</v>
      </c>
      <c r="BZ923" s="27">
        <v>0.22</v>
      </c>
      <c r="CA923" s="27">
        <v>0.19</v>
      </c>
      <c r="CB923" s="25" t="s">
        <v>501</v>
      </c>
      <c r="CC923" s="25" t="s">
        <v>507</v>
      </c>
      <c r="CD923" s="28">
        <v>20.48</v>
      </c>
      <c r="CE923" s="28">
        <v>0.27</v>
      </c>
      <c r="CF923" s="28">
        <v>0.2</v>
      </c>
      <c r="CG923" s="28">
        <v>0.25</v>
      </c>
      <c r="CH923" s="28">
        <v>24.2</v>
      </c>
      <c r="CI923" s="28">
        <v>1</v>
      </c>
      <c r="CJ923" s="28">
        <v>0.5</v>
      </c>
      <c r="CK923" s="28">
        <v>2.2000000000000002</v>
      </c>
      <c r="CL923" s="25"/>
      <c r="CM923" s="28">
        <v>0.53</v>
      </c>
      <c r="CN923" s="25"/>
      <c r="CO923" s="28">
        <v>0</v>
      </c>
      <c r="CP923" s="30" t="s">
        <v>5</v>
      </c>
      <c r="CQ923" s="8">
        <f t="shared" si="155"/>
        <v>9132.5407309555249</v>
      </c>
      <c r="CR923" s="8">
        <f t="shared" si="156"/>
        <v>24</v>
      </c>
      <c r="CS923" s="8">
        <f t="shared" si="157"/>
        <v>2.5</v>
      </c>
      <c r="CT923" s="8">
        <f t="shared" si="158"/>
        <v>30</v>
      </c>
      <c r="CU923" s="8">
        <f t="shared" si="159"/>
        <v>200</v>
      </c>
      <c r="CV923" s="10">
        <f t="shared" si="160"/>
        <v>56593.319999999992</v>
      </c>
      <c r="CW923" s="10">
        <f t="shared" si="163"/>
        <v>56.593319999999991</v>
      </c>
      <c r="CX923" s="8" t="str">
        <f t="shared" si="161"/>
        <v>Yes</v>
      </c>
      <c r="CY923" s="30" t="s">
        <v>11</v>
      </c>
      <c r="CZ923" s="30" t="s">
        <v>11</v>
      </c>
      <c r="DA923" s="31" t="s">
        <v>11</v>
      </c>
      <c r="DB923" s="31" t="s">
        <v>11</v>
      </c>
      <c r="DC923" s="8" t="str">
        <f t="shared" si="162"/>
        <v>No</v>
      </c>
      <c r="DD923" s="8" t="s">
        <v>11</v>
      </c>
      <c r="DE923" s="30" t="s">
        <v>11</v>
      </c>
      <c r="DF923" s="10">
        <f t="shared" si="164"/>
        <v>63.860399999999998</v>
      </c>
      <c r="DG923" s="9">
        <f>IF(S923&lt;Monitors!$H$4,(S923*Monitors!$I$4)+Monitors!$J$4,IF(S923&lt;Monitors!$H$5,(S923*Monitors!$I$5)+Monitors!$J$5,IF(S923&lt;Monitors!$H$6,(S923*Monitors!$I$6)+Monitors!$J$6,IF(S923&lt;Monitors!$H$7,(Monitors!$I$7*S923)+Monitors!$J$7,IF(S923&lt;Monitors!$H$8,(S923*Monitors!$I$8)+Monitors!$J$8,IF(S923&lt;Monitors!$H$9,(S923*Monitors!$I$9)+Monitors!$J$9,IF(S923&lt;Monitors!$H$10,(S923*Monitors!$I$10)+Monitors!$J$10,IF(S923&lt;Monitors!$H$11,(S923*Monitors!$I$11)+Monitors!$J$11,Monitors!$J$12))))))))</f>
        <v>38.903333333333336</v>
      </c>
      <c r="DH923" s="10">
        <f>$DF923-(Monitors!$B$4*'All Data'!$W923)</f>
        <v>51.14678</v>
      </c>
      <c r="DI923" s="10">
        <f>IF($CX923="Yes",DH923-(Monitors!$E$4*(DG923+(Monitors!$B$4*'All Data'!$W923))),'All Data'!DH923)</f>
        <v>48.565932333333336</v>
      </c>
      <c r="DJ923" s="10">
        <f>IF(DD923="Yes",'All Data'!DI923-(DG923*Monitors!$C$4),'All Data'!DI923)</f>
        <v>48.565932333333336</v>
      </c>
      <c r="DK923" s="10">
        <f>IF($DE923="Yes",DJ923-(DG923*Monitors!$D$4),'All Data'!DJ923)</f>
        <v>48.565932333333336</v>
      </c>
      <c r="DL923" s="10">
        <f>IF($CZ923="Yes",DK923-Monitors!$C$7,'All Data'!DK923)</f>
        <v>48.565932333333336</v>
      </c>
      <c r="DM923" s="10">
        <f>IF($DA923="Yes",DL923-Monitors!$D$7,'All Data'!DL923)</f>
        <v>48.565932333333336</v>
      </c>
      <c r="DN923" s="10">
        <f>IF(DB923="Yes",DM923-((DG923+(W923*Monitors!$B$4))*Monitors!$F$4),'All Data'!DM923)</f>
        <v>48.565932333333336</v>
      </c>
      <c r="DO923" s="8" t="str">
        <f t="shared" si="165"/>
        <v>No</v>
      </c>
      <c r="DP923" s="10">
        <v>2.2637328000000001</v>
      </c>
      <c r="DQ923" s="10">
        <v>18.156267200000002</v>
      </c>
      <c r="DR923" s="10">
        <v>17.077268518118366</v>
      </c>
      <c r="DS923" s="9">
        <v>21.579973637632715</v>
      </c>
      <c r="DT923" s="9" t="s">
        <v>23</v>
      </c>
      <c r="DU923" s="14">
        <v>0</v>
      </c>
    </row>
    <row r="924" spans="1:125" ht="18" customHeight="1">
      <c r="A924" s="29">
        <v>923</v>
      </c>
      <c r="B924" s="29">
        <v>28</v>
      </c>
      <c r="C924" s="29">
        <v>1246</v>
      </c>
      <c r="D924" s="21">
        <v>41852</v>
      </c>
      <c r="E924" s="21">
        <v>41884</v>
      </c>
      <c r="F924" s="21">
        <v>41913</v>
      </c>
      <c r="G924" s="20" t="s">
        <v>337</v>
      </c>
      <c r="H924" s="20"/>
      <c r="I924" s="22">
        <v>6</v>
      </c>
      <c r="J924" s="20" t="s">
        <v>5</v>
      </c>
      <c r="K924" s="20"/>
      <c r="L924" s="20"/>
      <c r="M924" s="23"/>
      <c r="N924" s="23" t="s">
        <v>7</v>
      </c>
      <c r="O924" s="23"/>
      <c r="P924" s="24">
        <v>10.6</v>
      </c>
      <c r="Q924" s="24">
        <v>18.8</v>
      </c>
      <c r="R924" s="24">
        <v>21.5</v>
      </c>
      <c r="S924" s="24">
        <v>200.04</v>
      </c>
      <c r="T924" s="24">
        <v>1.77</v>
      </c>
      <c r="U924" s="24">
        <v>1080</v>
      </c>
      <c r="V924" s="24">
        <v>1920</v>
      </c>
      <c r="W924" s="24">
        <v>2.0739999999999998</v>
      </c>
      <c r="X924" s="23" t="s">
        <v>47</v>
      </c>
      <c r="Y924" s="23" t="s">
        <v>47</v>
      </c>
      <c r="Z924" s="24">
        <v>10366</v>
      </c>
      <c r="AA924" s="24">
        <v>60</v>
      </c>
      <c r="AB924" s="24">
        <v>170</v>
      </c>
      <c r="AC924" s="24">
        <v>160</v>
      </c>
      <c r="AD924" s="23" t="s">
        <v>914</v>
      </c>
      <c r="AE924" s="23" t="s">
        <v>23</v>
      </c>
      <c r="AF924" s="23"/>
      <c r="AG924" s="23"/>
      <c r="AH924" s="23"/>
      <c r="AI924" s="23" t="s">
        <v>57</v>
      </c>
      <c r="AJ924" s="23" t="s">
        <v>23</v>
      </c>
      <c r="AK924" s="23" t="s">
        <v>23</v>
      </c>
      <c r="AL924" s="23" t="s">
        <v>51</v>
      </c>
      <c r="AM924" s="23"/>
      <c r="AN924" s="23" t="s">
        <v>14</v>
      </c>
      <c r="AO924" s="23"/>
      <c r="AP924" s="23" t="s">
        <v>36</v>
      </c>
      <c r="AQ924" s="23"/>
      <c r="AR924" s="23"/>
      <c r="AS924" s="23" t="s">
        <v>51</v>
      </c>
      <c r="AT924" s="23"/>
      <c r="AU924" s="23" t="s">
        <v>14</v>
      </c>
      <c r="AV924" s="25"/>
      <c r="AW924" s="25"/>
      <c r="AX924" s="26">
        <v>21.5</v>
      </c>
      <c r="AY924" s="26">
        <v>200.04</v>
      </c>
      <c r="AZ924" s="25" t="s">
        <v>14</v>
      </c>
      <c r="BA924" s="25" t="s">
        <v>14</v>
      </c>
      <c r="BB924" s="23"/>
      <c r="BC924" s="23" t="s">
        <v>24</v>
      </c>
      <c r="BD924" s="23"/>
      <c r="BE924" s="23" t="s">
        <v>23</v>
      </c>
      <c r="BF924" s="23" t="s">
        <v>915</v>
      </c>
      <c r="BG924" s="23" t="s">
        <v>11</v>
      </c>
      <c r="BH924" s="23" t="s">
        <v>17</v>
      </c>
      <c r="BI924" s="23"/>
      <c r="BJ924" s="23"/>
      <c r="BK924" s="23" t="s">
        <v>23</v>
      </c>
      <c r="BL924" s="23" t="s">
        <v>11</v>
      </c>
      <c r="BM924" s="23"/>
      <c r="BN924" s="23"/>
      <c r="BO924" s="24">
        <v>1</v>
      </c>
      <c r="BP924" s="24">
        <v>280.5</v>
      </c>
      <c r="BQ924" s="24">
        <v>250</v>
      </c>
      <c r="BR924" s="24">
        <v>174.7</v>
      </c>
      <c r="BS924" s="24">
        <v>200</v>
      </c>
      <c r="BT924" s="23"/>
      <c r="BU924" s="23"/>
      <c r="BV924" s="24">
        <v>20.420000000000002</v>
      </c>
      <c r="BW924" s="24">
        <v>0.4</v>
      </c>
      <c r="BX924" s="23"/>
      <c r="BY924" s="24">
        <v>0.37</v>
      </c>
      <c r="BZ924" s="27">
        <v>0.4</v>
      </c>
      <c r="CA924" s="27">
        <v>0.37</v>
      </c>
      <c r="CB924" s="25"/>
      <c r="CC924" s="25"/>
      <c r="CD924" s="25"/>
      <c r="CE924" s="25"/>
      <c r="CF924" s="25"/>
      <c r="CG924" s="25"/>
      <c r="CH924" s="28">
        <v>21.14</v>
      </c>
      <c r="CI924" s="28">
        <v>0.5</v>
      </c>
      <c r="CJ924" s="28">
        <v>0.5</v>
      </c>
      <c r="CK924" s="25"/>
      <c r="CL924" s="25"/>
      <c r="CM924" s="28">
        <v>0.5</v>
      </c>
      <c r="CN924" s="25"/>
      <c r="CO924" s="28">
        <v>1</v>
      </c>
      <c r="CP924" s="30" t="s">
        <v>5</v>
      </c>
      <c r="CQ924" s="8">
        <f t="shared" si="155"/>
        <v>10367.926414717056</v>
      </c>
      <c r="CR924" s="8">
        <f t="shared" si="156"/>
        <v>22</v>
      </c>
      <c r="CS924" s="8">
        <f t="shared" si="157"/>
        <v>2.5</v>
      </c>
      <c r="CT924" s="8">
        <f t="shared" si="158"/>
        <v>30</v>
      </c>
      <c r="CU924" s="8">
        <f t="shared" si="159"/>
        <v>200</v>
      </c>
      <c r="CV924" s="10">
        <f t="shared" si="160"/>
        <v>56111.22</v>
      </c>
      <c r="CW924" s="10">
        <f t="shared" si="163"/>
        <v>56.111220000000003</v>
      </c>
      <c r="CX924" s="8" t="str">
        <f t="shared" si="161"/>
        <v>No</v>
      </c>
      <c r="CY924" s="30" t="s">
        <v>11</v>
      </c>
      <c r="CZ924" s="30" t="s">
        <v>11</v>
      </c>
      <c r="DA924" s="31" t="s">
        <v>11</v>
      </c>
      <c r="DB924" s="31" t="s">
        <v>11</v>
      </c>
      <c r="DC924" s="8" t="str">
        <f t="shared" si="162"/>
        <v>No</v>
      </c>
      <c r="DD924" s="8" t="s">
        <v>11</v>
      </c>
      <c r="DE924" s="30" t="s">
        <v>11</v>
      </c>
      <c r="DF924" s="10">
        <f t="shared" si="164"/>
        <v>64.885319999999993</v>
      </c>
      <c r="DG924" s="9">
        <f>IF(S924&lt;Monitors!$H$4,(S924*Monitors!$I$4)+Monitors!$J$4,IF(S924&lt;Monitors!$H$5,(S924*Monitors!$I$5)+Monitors!$J$5,IF(S924&lt;Monitors!$H$6,(S924*Monitors!$I$6)+Monitors!$J$6,IF(S924&lt;Monitors!$H$7,(Monitors!$I$7*S924)+Monitors!$J$7,IF(S924&lt;Monitors!$H$8,(S924*Monitors!$I$8)+Monitors!$J$8,IF(S924&lt;Monitors!$H$9,(S924*Monitors!$I$9)+Monitors!$J$9,IF(S924&lt;Monitors!$H$10,(S924*Monitors!$I$10)+Monitors!$J$10,IF(S924&lt;Monitors!$H$11,(S924*Monitors!$I$11)+Monitors!$J$11,Monitors!$J$12))))))))</f>
        <v>38.001333333333335</v>
      </c>
      <c r="DH924" s="10">
        <f>$DF924-(Monitors!$B$4*'All Data'!$W924)</f>
        <v>52.171699999999994</v>
      </c>
      <c r="DI924" s="10">
        <f>IF($CX924="Yes",DH924-(Monitors!$E$4*(DG924+(Monitors!$B$4*'All Data'!$W924))),'All Data'!DH924)</f>
        <v>52.171699999999994</v>
      </c>
      <c r="DJ924" s="10">
        <f>IF(DD924="Yes",'All Data'!DI924-(DG924*Monitors!$C$4),'All Data'!DI924)</f>
        <v>52.171699999999994</v>
      </c>
      <c r="DK924" s="10">
        <f>IF($DE924="Yes",DJ924-(DG924*Monitors!$D$4),'All Data'!DJ924)</f>
        <v>52.171699999999994</v>
      </c>
      <c r="DL924" s="10">
        <f>IF($CZ924="Yes",DK924-Monitors!$C$7,'All Data'!DK924)</f>
        <v>52.171699999999994</v>
      </c>
      <c r="DM924" s="10">
        <f>IF($DA924="Yes",DL924-Monitors!$D$7,'All Data'!DL924)</f>
        <v>52.171699999999994</v>
      </c>
      <c r="DN924" s="10">
        <f>IF(DB924="Yes",DM924-((DG924+(W924*Monitors!$B$4))*Monitors!$F$4),'All Data'!DM924)</f>
        <v>52.171699999999994</v>
      </c>
      <c r="DO924" s="8" t="str">
        <f t="shared" si="165"/>
        <v>No</v>
      </c>
      <c r="DP924" s="10">
        <v>2.2444488000000002</v>
      </c>
      <c r="DQ924" s="10">
        <v>18.175551200000001</v>
      </c>
      <c r="DR924" s="10">
        <v>18.175551200000001</v>
      </c>
      <c r="DS924" s="9">
        <v>19.041220234679393</v>
      </c>
      <c r="DT924" s="9" t="s">
        <v>23</v>
      </c>
      <c r="DU924" s="14">
        <v>0</v>
      </c>
    </row>
    <row r="925" spans="1:125" ht="18" customHeight="1">
      <c r="A925" s="29">
        <v>924</v>
      </c>
      <c r="B925" s="29">
        <v>3</v>
      </c>
      <c r="C925" s="29">
        <v>853</v>
      </c>
      <c r="D925" s="21">
        <v>40753</v>
      </c>
      <c r="E925" s="21">
        <v>41446</v>
      </c>
      <c r="F925" s="21">
        <v>41463</v>
      </c>
      <c r="G925" s="20" t="s">
        <v>233</v>
      </c>
      <c r="H925" s="20"/>
      <c r="I925" s="22">
        <v>6</v>
      </c>
      <c r="J925" s="20" t="s">
        <v>5</v>
      </c>
      <c r="K925" s="20"/>
      <c r="L925" s="20" t="s">
        <v>6</v>
      </c>
      <c r="M925" s="23"/>
      <c r="N925" s="23" t="s">
        <v>7</v>
      </c>
      <c r="O925" s="23"/>
      <c r="P925" s="24">
        <v>13.2</v>
      </c>
      <c r="Q925" s="24">
        <v>23.5</v>
      </c>
      <c r="R925" s="24">
        <v>27</v>
      </c>
      <c r="S925" s="24">
        <v>311.67</v>
      </c>
      <c r="T925" s="24">
        <v>1.78</v>
      </c>
      <c r="U925" s="24">
        <v>1080</v>
      </c>
      <c r="V925" s="24">
        <v>1920</v>
      </c>
      <c r="W925" s="24">
        <v>2.0739999999999998</v>
      </c>
      <c r="X925" s="23" t="s">
        <v>47</v>
      </c>
      <c r="Y925" s="23" t="s">
        <v>47</v>
      </c>
      <c r="Z925" s="24">
        <v>6653</v>
      </c>
      <c r="AA925" s="24">
        <v>60</v>
      </c>
      <c r="AB925" s="24">
        <v>170</v>
      </c>
      <c r="AC925" s="24">
        <v>160</v>
      </c>
      <c r="AD925" s="23" t="s">
        <v>398</v>
      </c>
      <c r="AE925" s="23" t="s">
        <v>11</v>
      </c>
      <c r="AF925" s="23" t="s">
        <v>11</v>
      </c>
      <c r="AG925" s="23"/>
      <c r="AH925" s="23"/>
      <c r="AI925" s="23" t="s">
        <v>12</v>
      </c>
      <c r="AJ925" s="23" t="s">
        <v>11</v>
      </c>
      <c r="AK925" s="23" t="s">
        <v>11</v>
      </c>
      <c r="AL925" s="23" t="s">
        <v>276</v>
      </c>
      <c r="AM925" s="23"/>
      <c r="AN925" s="23" t="s">
        <v>14</v>
      </c>
      <c r="AO925" s="23"/>
      <c r="AP925" s="23" t="s">
        <v>14</v>
      </c>
      <c r="AQ925" s="23"/>
      <c r="AR925" s="23"/>
      <c r="AS925" s="23" t="s">
        <v>276</v>
      </c>
      <c r="AT925" s="23"/>
      <c r="AU925" s="23" t="s">
        <v>14</v>
      </c>
      <c r="AV925" s="25"/>
      <c r="AW925" s="25"/>
      <c r="AX925" s="26">
        <v>27</v>
      </c>
      <c r="AY925" s="26">
        <v>311.67</v>
      </c>
      <c r="AZ925" s="25" t="s">
        <v>14</v>
      </c>
      <c r="BA925" s="25" t="s">
        <v>14</v>
      </c>
      <c r="BB925" s="23"/>
      <c r="BC925" s="23" t="s">
        <v>15</v>
      </c>
      <c r="BD925" s="23"/>
      <c r="BE925" s="23" t="s">
        <v>11</v>
      </c>
      <c r="BF925" s="23" t="s">
        <v>399</v>
      </c>
      <c r="BG925" s="23" t="s">
        <v>11</v>
      </c>
      <c r="BH925" s="23" t="s">
        <v>17</v>
      </c>
      <c r="BI925" s="23"/>
      <c r="BJ925" s="23"/>
      <c r="BK925" s="23" t="s">
        <v>11</v>
      </c>
      <c r="BL925" s="23" t="s">
        <v>11</v>
      </c>
      <c r="BM925" s="23" t="s">
        <v>11</v>
      </c>
      <c r="BN925" s="23"/>
      <c r="BO925" s="24">
        <v>0.1</v>
      </c>
      <c r="BP925" s="24">
        <v>304.89999999999998</v>
      </c>
      <c r="BQ925" s="24">
        <v>250</v>
      </c>
      <c r="BR925" s="24">
        <v>192.5</v>
      </c>
      <c r="BS925" s="24">
        <v>200</v>
      </c>
      <c r="BT925" s="23"/>
      <c r="BU925" s="23"/>
      <c r="BV925" s="24">
        <v>20.43</v>
      </c>
      <c r="BW925" s="24">
        <v>0.2</v>
      </c>
      <c r="BX925" s="23"/>
      <c r="BY925" s="24">
        <v>0.18</v>
      </c>
      <c r="BZ925" s="27">
        <v>0.2</v>
      </c>
      <c r="CA925" s="27">
        <v>0.18</v>
      </c>
      <c r="CB925" s="25"/>
      <c r="CC925" s="25"/>
      <c r="CD925" s="28">
        <v>20.77</v>
      </c>
      <c r="CE925" s="28">
        <v>0.24</v>
      </c>
      <c r="CF925" s="25"/>
      <c r="CG925" s="28">
        <v>0.21</v>
      </c>
      <c r="CH925" s="28">
        <v>29.11</v>
      </c>
      <c r="CI925" s="28">
        <v>0.5</v>
      </c>
      <c r="CJ925" s="28">
        <v>0.5</v>
      </c>
      <c r="CK925" s="25"/>
      <c r="CL925" s="25"/>
      <c r="CM925" s="28">
        <v>0.59</v>
      </c>
      <c r="CN925" s="25"/>
      <c r="CO925" s="28">
        <v>0</v>
      </c>
      <c r="CP925" s="30" t="s">
        <v>5</v>
      </c>
      <c r="CQ925" s="8">
        <f t="shared" si="155"/>
        <v>6654.4742836974992</v>
      </c>
      <c r="CR925" s="8">
        <f t="shared" si="156"/>
        <v>28</v>
      </c>
      <c r="CS925" s="8">
        <f t="shared" si="157"/>
        <v>2.5</v>
      </c>
      <c r="CT925" s="8">
        <f t="shared" si="158"/>
        <v>30</v>
      </c>
      <c r="CU925" s="8">
        <f t="shared" si="159"/>
        <v>300</v>
      </c>
      <c r="CV925" s="10">
        <f t="shared" si="160"/>
        <v>95028.183000000005</v>
      </c>
      <c r="CW925" s="10">
        <f t="shared" si="163"/>
        <v>95.028182999999999</v>
      </c>
      <c r="CX925" s="8" t="str">
        <f t="shared" si="161"/>
        <v>No</v>
      </c>
      <c r="CY925" s="30" t="s">
        <v>11</v>
      </c>
      <c r="CZ925" s="30" t="s">
        <v>11</v>
      </c>
      <c r="DA925" s="31" t="s">
        <v>11</v>
      </c>
      <c r="DB925" s="31" t="s">
        <v>11</v>
      </c>
      <c r="DC925" s="8" t="str">
        <f t="shared" si="162"/>
        <v>No</v>
      </c>
      <c r="DD925" s="8" t="s">
        <v>11</v>
      </c>
      <c r="DE925" s="30" t="s">
        <v>11</v>
      </c>
      <c r="DF925" s="10">
        <f t="shared" si="164"/>
        <v>63.777179999999994</v>
      </c>
      <c r="DG925" s="9">
        <f>IF(S925&lt;Monitors!$H$4,(S925*Monitors!$I$4)+Monitors!$J$4,IF(S925&lt;Monitors!$H$5,(S925*Monitors!$I$5)+Monitors!$J$5,IF(S925&lt;Monitors!$H$6,(S925*Monitors!$I$6)+Monitors!$J$6,IF(S925&lt;Monitors!$H$7,(Monitors!$I$7*S925)+Monitors!$J$7,IF(S925&lt;Monitors!$H$8,(S925*Monitors!$I$8)+Monitors!$J$8,IF(S925&lt;Monitors!$H$9,(S925*Monitors!$I$9)+Monitors!$J$9,IF(S925&lt;Monitors!$H$10,(S925*Monitors!$I$10)+Monitors!$J$10,IF(S925&lt;Monitors!$H$11,(S925*Monitors!$I$11)+Monitors!$J$11,Monitors!$J$12))))))))</f>
        <v>51.334000000000003</v>
      </c>
      <c r="DH925" s="10">
        <f>$DF925-(Monitors!$B$4*'All Data'!$W925)</f>
        <v>51.063559999999995</v>
      </c>
      <c r="DI925" s="10">
        <f>IF($CX925="Yes",DH925-(Monitors!$E$4*(DG925+(Monitors!$B$4*'All Data'!$W925))),'All Data'!DH925)</f>
        <v>51.063559999999995</v>
      </c>
      <c r="DJ925" s="10">
        <f>IF(DD925="Yes",'All Data'!DI925-(DG925*Monitors!$C$4),'All Data'!DI925)</f>
        <v>51.063559999999995</v>
      </c>
      <c r="DK925" s="10">
        <f>IF($DE925="Yes",DJ925-(DG925*Monitors!$D$4),'All Data'!DJ925)</f>
        <v>51.063559999999995</v>
      </c>
      <c r="DL925" s="10">
        <f>IF($CZ925="Yes",DK925-Monitors!$C$7,'All Data'!DK925)</f>
        <v>51.063559999999995</v>
      </c>
      <c r="DM925" s="10">
        <f>IF($DA925="Yes",DL925-Monitors!$D$7,'All Data'!DL925)</f>
        <v>51.063559999999995</v>
      </c>
      <c r="DN925" s="10">
        <f>IF(DB925="Yes",DM925-((DG925+(W925*Monitors!$B$4))*Monitors!$F$4),'All Data'!DM925)</f>
        <v>51.063559999999995</v>
      </c>
      <c r="DO925" s="8" t="str">
        <f t="shared" si="165"/>
        <v>Yes</v>
      </c>
      <c r="DP925" s="10">
        <v>3.8011273200000004</v>
      </c>
      <c r="DQ925" s="10">
        <v>16.628872680000001</v>
      </c>
      <c r="DR925" s="10">
        <v>16.628872680000001</v>
      </c>
      <c r="DS925" s="9">
        <v>29.411715392087416</v>
      </c>
      <c r="DT925" s="9" t="s">
        <v>23</v>
      </c>
      <c r="DU925" s="14">
        <v>0</v>
      </c>
    </row>
    <row r="926" spans="1:125" ht="18" customHeight="1">
      <c r="A926" s="29">
        <v>925</v>
      </c>
      <c r="B926" s="29">
        <v>38</v>
      </c>
      <c r="C926" s="29">
        <v>1099</v>
      </c>
      <c r="D926" s="21">
        <v>41281</v>
      </c>
      <c r="E926" s="21">
        <v>41263</v>
      </c>
      <c r="F926" s="21">
        <v>41283</v>
      </c>
      <c r="G926" s="20" t="s">
        <v>4</v>
      </c>
      <c r="H926" s="20"/>
      <c r="I926" s="22">
        <v>6</v>
      </c>
      <c r="J926" s="20" t="s">
        <v>5</v>
      </c>
      <c r="K926" s="20"/>
      <c r="L926" s="20" t="s">
        <v>6</v>
      </c>
      <c r="M926" s="23"/>
      <c r="N926" s="23" t="s">
        <v>7</v>
      </c>
      <c r="O926" s="23"/>
      <c r="P926" s="24">
        <v>11.3</v>
      </c>
      <c r="Q926" s="24">
        <v>20.100000000000001</v>
      </c>
      <c r="R926" s="24">
        <v>23.1</v>
      </c>
      <c r="S926" s="24">
        <v>227.4</v>
      </c>
      <c r="T926" s="24">
        <v>1.78</v>
      </c>
      <c r="U926" s="24">
        <v>1920</v>
      </c>
      <c r="V926" s="24">
        <v>1080</v>
      </c>
      <c r="W926" s="24">
        <v>2.0739999999999998</v>
      </c>
      <c r="X926" s="23" t="s">
        <v>67</v>
      </c>
      <c r="Y926" s="23" t="s">
        <v>67</v>
      </c>
      <c r="Z926" s="24">
        <v>9118</v>
      </c>
      <c r="AA926" s="24">
        <v>60</v>
      </c>
      <c r="AB926" s="24">
        <v>170</v>
      </c>
      <c r="AC926" s="24">
        <v>160</v>
      </c>
      <c r="AD926" s="23" t="s">
        <v>10</v>
      </c>
      <c r="AE926" s="23" t="s">
        <v>11</v>
      </c>
      <c r="AF926" s="23" t="s">
        <v>11</v>
      </c>
      <c r="AG926" s="23"/>
      <c r="AH926" s="23"/>
      <c r="AI926" s="23" t="s">
        <v>12</v>
      </c>
      <c r="AJ926" s="23" t="s">
        <v>23</v>
      </c>
      <c r="AK926" s="23" t="s">
        <v>23</v>
      </c>
      <c r="AL926" s="23" t="s">
        <v>51</v>
      </c>
      <c r="AM926" s="23"/>
      <c r="AN926" s="23" t="s">
        <v>14</v>
      </c>
      <c r="AO926" s="23"/>
      <c r="AP926" s="23" t="s">
        <v>14</v>
      </c>
      <c r="AQ926" s="23"/>
      <c r="AR926" s="23"/>
      <c r="AS926" s="23" t="s">
        <v>51</v>
      </c>
      <c r="AT926" s="23"/>
      <c r="AU926" s="23" t="s">
        <v>14</v>
      </c>
      <c r="AV926" s="25"/>
      <c r="AW926" s="25"/>
      <c r="AX926" s="26">
        <v>23.1</v>
      </c>
      <c r="AY926" s="26">
        <v>227.4</v>
      </c>
      <c r="AZ926" s="25" t="s">
        <v>14</v>
      </c>
      <c r="BA926" s="25" t="s">
        <v>14</v>
      </c>
      <c r="BB926" s="23"/>
      <c r="BC926" s="23" t="s">
        <v>15</v>
      </c>
      <c r="BD926" s="23"/>
      <c r="BE926" s="23" t="s">
        <v>11</v>
      </c>
      <c r="BF926" s="23" t="s">
        <v>949</v>
      </c>
      <c r="BG926" s="23" t="s">
        <v>11</v>
      </c>
      <c r="BH926" s="23" t="s">
        <v>17</v>
      </c>
      <c r="BI926" s="23"/>
      <c r="BJ926" s="23" t="s">
        <v>272</v>
      </c>
      <c r="BK926" s="23" t="s">
        <v>11</v>
      </c>
      <c r="BL926" s="23" t="s">
        <v>11</v>
      </c>
      <c r="BM926" s="23"/>
      <c r="BN926" s="23"/>
      <c r="BO926" s="24">
        <v>7.7</v>
      </c>
      <c r="BP926" s="24">
        <v>261</v>
      </c>
      <c r="BQ926" s="24">
        <v>250</v>
      </c>
      <c r="BR926" s="24">
        <v>248</v>
      </c>
      <c r="BS926" s="24">
        <v>200</v>
      </c>
      <c r="BT926" s="23"/>
      <c r="BU926" s="23"/>
      <c r="BV926" s="24">
        <v>20.43</v>
      </c>
      <c r="BW926" s="24">
        <v>0.23</v>
      </c>
      <c r="BX926" s="23"/>
      <c r="BY926" s="24">
        <v>0.16</v>
      </c>
      <c r="BZ926" s="27">
        <v>0.23</v>
      </c>
      <c r="CA926" s="27">
        <v>0.16</v>
      </c>
      <c r="CB926" s="25"/>
      <c r="CC926" s="25"/>
      <c r="CD926" s="28">
        <v>20.49</v>
      </c>
      <c r="CE926" s="28">
        <v>0.27</v>
      </c>
      <c r="CF926" s="25"/>
      <c r="CG926" s="28">
        <v>0.18</v>
      </c>
      <c r="CH926" s="28">
        <v>22</v>
      </c>
      <c r="CI926" s="28">
        <v>0.5</v>
      </c>
      <c r="CJ926" s="28">
        <v>0.5</v>
      </c>
      <c r="CK926" s="25"/>
      <c r="CL926" s="25"/>
      <c r="CM926" s="28">
        <v>0.49</v>
      </c>
      <c r="CN926" s="25"/>
      <c r="CO926" s="28">
        <v>0</v>
      </c>
      <c r="CP926" s="30" t="s">
        <v>5</v>
      </c>
      <c r="CQ926" s="8">
        <f t="shared" si="155"/>
        <v>9120.4925241864548</v>
      </c>
      <c r="CR926" s="8">
        <f t="shared" si="156"/>
        <v>24</v>
      </c>
      <c r="CS926" s="8">
        <f t="shared" si="157"/>
        <v>2.5</v>
      </c>
      <c r="CT926" s="8">
        <f t="shared" si="158"/>
        <v>30</v>
      </c>
      <c r="CU926" s="8">
        <f t="shared" si="159"/>
        <v>200</v>
      </c>
      <c r="CV926" s="10">
        <f t="shared" si="160"/>
        <v>59351.4</v>
      </c>
      <c r="CW926" s="10">
        <f t="shared" si="163"/>
        <v>59.351399999999998</v>
      </c>
      <c r="CX926" s="8" t="str">
        <f t="shared" si="161"/>
        <v>No</v>
      </c>
      <c r="CY926" s="30" t="s">
        <v>11</v>
      </c>
      <c r="CZ926" s="30" t="s">
        <v>11</v>
      </c>
      <c r="DA926" s="31" t="s">
        <v>11</v>
      </c>
      <c r="DB926" s="31" t="s">
        <v>11</v>
      </c>
      <c r="DC926" s="8" t="str">
        <f t="shared" si="162"/>
        <v>No</v>
      </c>
      <c r="DD926" s="8" t="s">
        <v>11</v>
      </c>
      <c r="DE926" s="30" t="s">
        <v>11</v>
      </c>
      <c r="DF926" s="10">
        <f t="shared" si="164"/>
        <v>63.947999999999993</v>
      </c>
      <c r="DG926" s="9">
        <f>IF(S926&lt;Monitors!$H$4,(S926*Monitors!$I$4)+Monitors!$J$4,IF(S926&lt;Monitors!$H$5,(S926*Monitors!$I$5)+Monitors!$J$5,IF(S926&lt;Monitors!$H$6,(S926*Monitors!$I$6)+Monitors!$J$6,IF(S926&lt;Monitors!$H$7,(Monitors!$I$7*S926)+Monitors!$J$7,IF(S926&lt;Monitors!$H$8,(S926*Monitors!$I$8)+Monitors!$J$8,IF(S926&lt;Monitors!$H$9,(S926*Monitors!$I$9)+Monitors!$J$9,IF(S926&lt;Monitors!$H$10,(S926*Monitors!$I$10)+Monitors!$J$10,IF(S926&lt;Monitors!$H$11,(S926*Monitors!$I$11)+Monitors!$J$11,Monitors!$J$12))))))))</f>
        <v>38.913333333333334</v>
      </c>
      <c r="DH926" s="10">
        <f>$DF926-(Monitors!$B$4*'All Data'!$W926)</f>
        <v>51.234379999999994</v>
      </c>
      <c r="DI926" s="10">
        <f>IF($CX926="Yes",DH926-(Monitors!$E$4*(DG926+(Monitors!$B$4*'All Data'!$W926))),'All Data'!DH926)</f>
        <v>51.234379999999994</v>
      </c>
      <c r="DJ926" s="10">
        <f>IF(DD926="Yes",'All Data'!DI926-(DG926*Monitors!$C$4),'All Data'!DI926)</f>
        <v>51.234379999999994</v>
      </c>
      <c r="DK926" s="10">
        <f>IF($DE926="Yes",DJ926-(DG926*Monitors!$D$4),'All Data'!DJ926)</f>
        <v>51.234379999999994</v>
      </c>
      <c r="DL926" s="10">
        <f>IF($CZ926="Yes",DK926-Monitors!$C$7,'All Data'!DK926)</f>
        <v>51.234379999999994</v>
      </c>
      <c r="DM926" s="10">
        <f>IF($DA926="Yes",DL926-Monitors!$D$7,'All Data'!DL926)</f>
        <v>51.234379999999994</v>
      </c>
      <c r="DN926" s="10">
        <f>IF(DB926="Yes",DM926-((DG926+(W926*Monitors!$B$4))*Monitors!$F$4),'All Data'!DM926)</f>
        <v>51.234379999999994</v>
      </c>
      <c r="DO926" s="8" t="str">
        <f t="shared" si="165"/>
        <v>No</v>
      </c>
      <c r="DP926" s="10">
        <v>2.3740560000000004</v>
      </c>
      <c r="DQ926" s="10">
        <v>18.055944</v>
      </c>
      <c r="DR926" s="10">
        <v>18.055944</v>
      </c>
      <c r="DS926" s="9">
        <v>21.608043204350942</v>
      </c>
      <c r="DT926" s="9" t="s">
        <v>23</v>
      </c>
      <c r="DU926" s="14">
        <v>0</v>
      </c>
    </row>
    <row r="927" spans="1:125" ht="18" customHeight="1">
      <c r="A927" s="29">
        <v>926</v>
      </c>
      <c r="B927" s="29">
        <v>21</v>
      </c>
      <c r="C927" s="29">
        <v>322</v>
      </c>
      <c r="D927" s="21">
        <v>41579</v>
      </c>
      <c r="E927" s="21">
        <v>41578</v>
      </c>
      <c r="F927" s="21">
        <v>41593</v>
      </c>
      <c r="G927" s="20" t="s">
        <v>4</v>
      </c>
      <c r="H927" s="20" t="s">
        <v>26</v>
      </c>
      <c r="I927" s="22">
        <v>6</v>
      </c>
      <c r="J927" s="20" t="s">
        <v>5</v>
      </c>
      <c r="K927" s="20" t="s">
        <v>26</v>
      </c>
      <c r="L927" s="20" t="s">
        <v>6</v>
      </c>
      <c r="M927" s="23" t="s">
        <v>26</v>
      </c>
      <c r="N927" s="23" t="s">
        <v>7</v>
      </c>
      <c r="O927" s="23" t="s">
        <v>26</v>
      </c>
      <c r="P927" s="24">
        <v>13.2</v>
      </c>
      <c r="Q927" s="24">
        <v>23.6</v>
      </c>
      <c r="R927" s="24">
        <v>27</v>
      </c>
      <c r="S927" s="24">
        <v>311.7</v>
      </c>
      <c r="T927" s="24">
        <v>1.78</v>
      </c>
      <c r="U927" s="24">
        <v>1080</v>
      </c>
      <c r="V927" s="24">
        <v>1920</v>
      </c>
      <c r="W927" s="24">
        <v>2.0739999999999998</v>
      </c>
      <c r="X927" s="23" t="s">
        <v>47</v>
      </c>
      <c r="Y927" s="23" t="s">
        <v>47</v>
      </c>
      <c r="Z927" s="24">
        <v>6654</v>
      </c>
      <c r="AA927" s="24">
        <v>60</v>
      </c>
      <c r="AB927" s="24">
        <v>160</v>
      </c>
      <c r="AC927" s="24">
        <v>160</v>
      </c>
      <c r="AD927" s="23" t="s">
        <v>300</v>
      </c>
      <c r="AE927" s="23" t="s">
        <v>23</v>
      </c>
      <c r="AF927" s="23" t="s">
        <v>11</v>
      </c>
      <c r="AG927" s="23"/>
      <c r="AH927" s="23"/>
      <c r="AI927" s="23" t="s">
        <v>12</v>
      </c>
      <c r="AJ927" s="23" t="s">
        <v>11</v>
      </c>
      <c r="AK927" s="23" t="s">
        <v>23</v>
      </c>
      <c r="AL927" s="23" t="s">
        <v>53</v>
      </c>
      <c r="AM927" s="23" t="s">
        <v>26</v>
      </c>
      <c r="AN927" s="23" t="s">
        <v>72</v>
      </c>
      <c r="AO927" s="23" t="s">
        <v>26</v>
      </c>
      <c r="AP927" s="23" t="s">
        <v>36</v>
      </c>
      <c r="AQ927" s="23" t="s">
        <v>26</v>
      </c>
      <c r="AR927" s="23"/>
      <c r="AS927" s="23" t="s">
        <v>53</v>
      </c>
      <c r="AT927" s="23" t="s">
        <v>26</v>
      </c>
      <c r="AU927" s="23" t="s">
        <v>14</v>
      </c>
      <c r="AV927" s="25" t="s">
        <v>26</v>
      </c>
      <c r="AW927" s="25" t="s">
        <v>26</v>
      </c>
      <c r="AX927" s="26">
        <v>27</v>
      </c>
      <c r="AY927" s="26">
        <v>311.7</v>
      </c>
      <c r="AZ927" s="25" t="s">
        <v>72</v>
      </c>
      <c r="BA927" s="25" t="s">
        <v>14</v>
      </c>
      <c r="BB927" s="23" t="s">
        <v>26</v>
      </c>
      <c r="BC927" s="23" t="s">
        <v>15</v>
      </c>
      <c r="BD927" s="23" t="s">
        <v>26</v>
      </c>
      <c r="BE927" s="23" t="s">
        <v>11</v>
      </c>
      <c r="BF927" s="23" t="s">
        <v>185</v>
      </c>
      <c r="BG927" s="23" t="s">
        <v>11</v>
      </c>
      <c r="BH927" s="23" t="s">
        <v>17</v>
      </c>
      <c r="BI927" s="23" t="s">
        <v>26</v>
      </c>
      <c r="BJ927" s="23"/>
      <c r="BK927" s="23" t="s">
        <v>11</v>
      </c>
      <c r="BL927" s="23" t="s">
        <v>11</v>
      </c>
      <c r="BM927" s="23" t="s">
        <v>11</v>
      </c>
      <c r="BN927" s="23"/>
      <c r="BO927" s="24">
        <v>0</v>
      </c>
      <c r="BP927" s="24">
        <v>275</v>
      </c>
      <c r="BQ927" s="24">
        <v>245.6</v>
      </c>
      <c r="BR927" s="24">
        <v>275</v>
      </c>
      <c r="BS927" s="24">
        <v>200</v>
      </c>
      <c r="BT927" s="23"/>
      <c r="BU927" s="23"/>
      <c r="BV927" s="24">
        <v>20.46</v>
      </c>
      <c r="BW927" s="24">
        <v>0.18</v>
      </c>
      <c r="BX927" s="23"/>
      <c r="BY927" s="24">
        <v>0.16</v>
      </c>
      <c r="BZ927" s="27">
        <v>0.18</v>
      </c>
      <c r="CA927" s="27">
        <v>0.16</v>
      </c>
      <c r="CB927" s="25"/>
      <c r="CC927" s="25"/>
      <c r="CD927" s="28">
        <v>20.47</v>
      </c>
      <c r="CE927" s="28">
        <v>0.19</v>
      </c>
      <c r="CF927" s="25"/>
      <c r="CG927" s="28">
        <v>0.17</v>
      </c>
      <c r="CH927" s="28">
        <v>29.09</v>
      </c>
      <c r="CI927" s="28">
        <v>0.5</v>
      </c>
      <c r="CJ927" s="28">
        <v>0.5</v>
      </c>
      <c r="CK927" s="28">
        <v>0</v>
      </c>
      <c r="CL927" s="28">
        <v>0</v>
      </c>
      <c r="CM927" s="28">
        <v>0.4</v>
      </c>
      <c r="CN927" s="25"/>
      <c r="CO927" s="28">
        <v>0</v>
      </c>
      <c r="CP927" s="30" t="s">
        <v>5</v>
      </c>
      <c r="CQ927" s="8">
        <f t="shared" si="155"/>
        <v>6653.833814565287</v>
      </c>
      <c r="CR927" s="8">
        <f t="shared" si="156"/>
        <v>28</v>
      </c>
      <c r="CS927" s="8">
        <f t="shared" si="157"/>
        <v>2.5</v>
      </c>
      <c r="CT927" s="8">
        <f t="shared" si="158"/>
        <v>30</v>
      </c>
      <c r="CU927" s="8">
        <f t="shared" si="159"/>
        <v>200</v>
      </c>
      <c r="CV927" s="10">
        <f t="shared" si="160"/>
        <v>85717.5</v>
      </c>
      <c r="CW927" s="10">
        <f t="shared" si="163"/>
        <v>85.717500000000001</v>
      </c>
      <c r="CX927" s="8" t="str">
        <f t="shared" si="161"/>
        <v>No</v>
      </c>
      <c r="CY927" s="30" t="s">
        <v>11</v>
      </c>
      <c r="CZ927" s="30" t="s">
        <v>11</v>
      </c>
      <c r="DA927" s="31" t="s">
        <v>11</v>
      </c>
      <c r="DB927" s="31" t="s">
        <v>11</v>
      </c>
      <c r="DC927" s="8" t="str">
        <f t="shared" si="162"/>
        <v>No</v>
      </c>
      <c r="DD927" s="8" t="s">
        <v>11</v>
      </c>
      <c r="DE927" s="30" t="s">
        <v>11</v>
      </c>
      <c r="DF927" s="10">
        <f t="shared" si="164"/>
        <v>63.755279999999999</v>
      </c>
      <c r="DG927" s="9">
        <f>IF(S927&lt;Monitors!$H$4,(S927*Monitors!$I$4)+Monitors!$J$4,IF(S927&lt;Monitors!$H$5,(S927*Monitors!$I$5)+Monitors!$J$5,IF(S927&lt;Monitors!$H$6,(S927*Monitors!$I$6)+Monitors!$J$6,IF(S927&lt;Monitors!$H$7,(Monitors!$I$7*S927)+Monitors!$J$7,IF(S927&lt;Monitors!$H$8,(S927*Monitors!$I$8)+Monitors!$J$8,IF(S927&lt;Monitors!$H$9,(S927*Monitors!$I$9)+Monitors!$J$9,IF(S927&lt;Monitors!$H$10,(S927*Monitors!$I$10)+Monitors!$J$10,IF(S927&lt;Monitors!$H$11,(S927*Monitors!$I$11)+Monitors!$J$11,Monitors!$J$12))))))))</f>
        <v>51.34</v>
      </c>
      <c r="DH927" s="10">
        <f>$DF927-(Monitors!$B$4*'All Data'!$W927)</f>
        <v>51.04166</v>
      </c>
      <c r="DI927" s="10">
        <f>IF($CX927="Yes",DH927-(Monitors!$E$4*(DG927+(Monitors!$B$4*'All Data'!$W927))),'All Data'!DH927)</f>
        <v>51.04166</v>
      </c>
      <c r="DJ927" s="10">
        <f>IF(DD927="Yes",'All Data'!DI927-(DG927*Monitors!$C$4),'All Data'!DI927)</f>
        <v>51.04166</v>
      </c>
      <c r="DK927" s="10">
        <f>IF($DE927="Yes",DJ927-(DG927*Monitors!$D$4),'All Data'!DJ927)</f>
        <v>51.04166</v>
      </c>
      <c r="DL927" s="10">
        <f>IF($CZ927="Yes",DK927-Monitors!$C$7,'All Data'!DK927)</f>
        <v>51.04166</v>
      </c>
      <c r="DM927" s="10">
        <f>IF($DA927="Yes",DL927-Monitors!$D$7,'All Data'!DL927)</f>
        <v>51.04166</v>
      </c>
      <c r="DN927" s="10">
        <f>IF(DB927="Yes",DM927-((DG927+(W927*Monitors!$B$4))*Monitors!$F$4),'All Data'!DM927)</f>
        <v>51.04166</v>
      </c>
      <c r="DO927" s="8" t="str">
        <f t="shared" si="165"/>
        <v>Yes</v>
      </c>
      <c r="DP927" s="10">
        <v>3.4287000000000001</v>
      </c>
      <c r="DQ927" s="10">
        <v>17.031300000000002</v>
      </c>
      <c r="DR927" s="10">
        <v>17.031300000000002</v>
      </c>
      <c r="DS927" s="9">
        <v>29.41446083624961</v>
      </c>
      <c r="DT927" s="9" t="s">
        <v>23</v>
      </c>
      <c r="DU927" s="14">
        <v>0</v>
      </c>
    </row>
    <row r="928" spans="1:125" ht="18" customHeight="1">
      <c r="A928" s="29">
        <v>927</v>
      </c>
      <c r="B928" s="29">
        <v>21</v>
      </c>
      <c r="C928" s="29">
        <v>323</v>
      </c>
      <c r="D928" s="21">
        <v>41579</v>
      </c>
      <c r="E928" s="21">
        <v>41578</v>
      </c>
      <c r="F928" s="21">
        <v>41604</v>
      </c>
      <c r="G928" s="20" t="s">
        <v>182</v>
      </c>
      <c r="H928" s="20" t="s">
        <v>26</v>
      </c>
      <c r="I928" s="22">
        <v>6</v>
      </c>
      <c r="J928" s="20" t="s">
        <v>5</v>
      </c>
      <c r="K928" s="20" t="s">
        <v>26</v>
      </c>
      <c r="L928" s="20" t="s">
        <v>6</v>
      </c>
      <c r="M928" s="23" t="s">
        <v>26</v>
      </c>
      <c r="N928" s="23" t="s">
        <v>7</v>
      </c>
      <c r="O928" s="23" t="s">
        <v>26</v>
      </c>
      <c r="P928" s="24">
        <v>13.2</v>
      </c>
      <c r="Q928" s="24">
        <v>23.6</v>
      </c>
      <c r="R928" s="24">
        <v>27</v>
      </c>
      <c r="S928" s="24">
        <v>311.7</v>
      </c>
      <c r="T928" s="24">
        <v>1.78</v>
      </c>
      <c r="U928" s="24">
        <v>1080</v>
      </c>
      <c r="V928" s="24">
        <v>1920</v>
      </c>
      <c r="W928" s="24">
        <v>2.0739999999999998</v>
      </c>
      <c r="X928" s="23" t="s">
        <v>47</v>
      </c>
      <c r="Y928" s="23" t="s">
        <v>47</v>
      </c>
      <c r="Z928" s="24">
        <v>6654</v>
      </c>
      <c r="AA928" s="24">
        <v>60</v>
      </c>
      <c r="AB928" s="24">
        <v>160</v>
      </c>
      <c r="AC928" s="24">
        <v>160</v>
      </c>
      <c r="AD928" s="23" t="s">
        <v>300</v>
      </c>
      <c r="AE928" s="23" t="s">
        <v>23</v>
      </c>
      <c r="AF928" s="23" t="s">
        <v>11</v>
      </c>
      <c r="AG928" s="23"/>
      <c r="AH928" s="23"/>
      <c r="AI928" s="23" t="s">
        <v>12</v>
      </c>
      <c r="AJ928" s="23" t="s">
        <v>11</v>
      </c>
      <c r="AK928" s="23" t="s">
        <v>23</v>
      </c>
      <c r="AL928" s="23" t="s">
        <v>53</v>
      </c>
      <c r="AM928" s="23" t="s">
        <v>26</v>
      </c>
      <c r="AN928" s="23" t="s">
        <v>72</v>
      </c>
      <c r="AO928" s="23" t="s">
        <v>26</v>
      </c>
      <c r="AP928" s="23" t="s">
        <v>36</v>
      </c>
      <c r="AQ928" s="23" t="s">
        <v>26</v>
      </c>
      <c r="AR928" s="23"/>
      <c r="AS928" s="23" t="s">
        <v>53</v>
      </c>
      <c r="AT928" s="23" t="s">
        <v>26</v>
      </c>
      <c r="AU928" s="23" t="s">
        <v>14</v>
      </c>
      <c r="AV928" s="25" t="s">
        <v>26</v>
      </c>
      <c r="AW928" s="25" t="s">
        <v>26</v>
      </c>
      <c r="AX928" s="26">
        <v>27</v>
      </c>
      <c r="AY928" s="26">
        <v>311.7</v>
      </c>
      <c r="AZ928" s="25" t="s">
        <v>72</v>
      </c>
      <c r="BA928" s="25" t="s">
        <v>14</v>
      </c>
      <c r="BB928" s="23" t="s">
        <v>26</v>
      </c>
      <c r="BC928" s="23" t="s">
        <v>15</v>
      </c>
      <c r="BD928" s="23" t="s">
        <v>26</v>
      </c>
      <c r="BE928" s="23" t="s">
        <v>11</v>
      </c>
      <c r="BF928" s="23" t="s">
        <v>185</v>
      </c>
      <c r="BG928" s="23" t="s">
        <v>11</v>
      </c>
      <c r="BH928" s="23" t="s">
        <v>17</v>
      </c>
      <c r="BI928" s="23" t="s">
        <v>26</v>
      </c>
      <c r="BJ928" s="23"/>
      <c r="BK928" s="23" t="s">
        <v>11</v>
      </c>
      <c r="BL928" s="23" t="s">
        <v>11</v>
      </c>
      <c r="BM928" s="23" t="s">
        <v>11</v>
      </c>
      <c r="BN928" s="23"/>
      <c r="BO928" s="24">
        <v>0</v>
      </c>
      <c r="BP928" s="24">
        <v>275</v>
      </c>
      <c r="BQ928" s="24">
        <v>245.6</v>
      </c>
      <c r="BR928" s="24">
        <v>275</v>
      </c>
      <c r="BS928" s="24">
        <v>200</v>
      </c>
      <c r="BT928" s="23"/>
      <c r="BU928" s="23"/>
      <c r="BV928" s="24">
        <v>20.46</v>
      </c>
      <c r="BW928" s="24">
        <v>0.18</v>
      </c>
      <c r="BX928" s="23"/>
      <c r="BY928" s="24">
        <v>0.16</v>
      </c>
      <c r="BZ928" s="27">
        <v>0.18</v>
      </c>
      <c r="CA928" s="27">
        <v>0.16</v>
      </c>
      <c r="CB928" s="25"/>
      <c r="CC928" s="25"/>
      <c r="CD928" s="28">
        <v>20.47</v>
      </c>
      <c r="CE928" s="28">
        <v>0.19</v>
      </c>
      <c r="CF928" s="25"/>
      <c r="CG928" s="28">
        <v>0.17</v>
      </c>
      <c r="CH928" s="28">
        <v>29.09</v>
      </c>
      <c r="CI928" s="28">
        <v>0.5</v>
      </c>
      <c r="CJ928" s="28">
        <v>0.5</v>
      </c>
      <c r="CK928" s="28">
        <v>0</v>
      </c>
      <c r="CL928" s="28">
        <v>0</v>
      </c>
      <c r="CM928" s="28">
        <v>0.4</v>
      </c>
      <c r="CN928" s="25"/>
      <c r="CO928" s="28">
        <v>0</v>
      </c>
      <c r="CP928" s="30" t="s">
        <v>5</v>
      </c>
      <c r="CQ928" s="8">
        <f t="shared" si="155"/>
        <v>6653.833814565287</v>
      </c>
      <c r="CR928" s="8">
        <f t="shared" si="156"/>
        <v>28</v>
      </c>
      <c r="CS928" s="8">
        <f t="shared" si="157"/>
        <v>2.5</v>
      </c>
      <c r="CT928" s="8">
        <f t="shared" si="158"/>
        <v>30</v>
      </c>
      <c r="CU928" s="8">
        <f t="shared" si="159"/>
        <v>200</v>
      </c>
      <c r="CV928" s="10">
        <f t="shared" si="160"/>
        <v>85717.5</v>
      </c>
      <c r="CW928" s="10">
        <f t="shared" si="163"/>
        <v>85.717500000000001</v>
      </c>
      <c r="CX928" s="8" t="str">
        <f t="shared" si="161"/>
        <v>No</v>
      </c>
      <c r="CY928" s="30" t="s">
        <v>11</v>
      </c>
      <c r="CZ928" s="30" t="s">
        <v>11</v>
      </c>
      <c r="DA928" s="31" t="s">
        <v>11</v>
      </c>
      <c r="DB928" s="31" t="s">
        <v>11</v>
      </c>
      <c r="DC928" s="8" t="str">
        <f t="shared" si="162"/>
        <v>No</v>
      </c>
      <c r="DD928" s="8" t="s">
        <v>11</v>
      </c>
      <c r="DE928" s="30" t="s">
        <v>11</v>
      </c>
      <c r="DF928" s="10">
        <f t="shared" si="164"/>
        <v>63.755279999999999</v>
      </c>
      <c r="DG928" s="9">
        <f>IF(S928&lt;Monitors!$H$4,(S928*Monitors!$I$4)+Monitors!$J$4,IF(S928&lt;Monitors!$H$5,(S928*Monitors!$I$5)+Monitors!$J$5,IF(S928&lt;Monitors!$H$6,(S928*Monitors!$I$6)+Monitors!$J$6,IF(S928&lt;Monitors!$H$7,(Monitors!$I$7*S928)+Monitors!$J$7,IF(S928&lt;Monitors!$H$8,(S928*Monitors!$I$8)+Monitors!$J$8,IF(S928&lt;Monitors!$H$9,(S928*Monitors!$I$9)+Monitors!$J$9,IF(S928&lt;Monitors!$H$10,(S928*Monitors!$I$10)+Monitors!$J$10,IF(S928&lt;Monitors!$H$11,(S928*Monitors!$I$11)+Monitors!$J$11,Monitors!$J$12))))))))</f>
        <v>51.34</v>
      </c>
      <c r="DH928" s="10">
        <f>$DF928-(Monitors!$B$4*'All Data'!$W928)</f>
        <v>51.04166</v>
      </c>
      <c r="DI928" s="10">
        <f>IF($CX928="Yes",DH928-(Monitors!$E$4*(DG928+(Monitors!$B$4*'All Data'!$W928))),'All Data'!DH928)</f>
        <v>51.04166</v>
      </c>
      <c r="DJ928" s="10">
        <f>IF(DD928="Yes",'All Data'!DI928-(DG928*Monitors!$C$4),'All Data'!DI928)</f>
        <v>51.04166</v>
      </c>
      <c r="DK928" s="10">
        <f>IF($DE928="Yes",DJ928-(DG928*Monitors!$D$4),'All Data'!DJ928)</f>
        <v>51.04166</v>
      </c>
      <c r="DL928" s="10">
        <f>IF($CZ928="Yes",DK928-Monitors!$C$7,'All Data'!DK928)</f>
        <v>51.04166</v>
      </c>
      <c r="DM928" s="10">
        <f>IF($DA928="Yes",DL928-Monitors!$D$7,'All Data'!DL928)</f>
        <v>51.04166</v>
      </c>
      <c r="DN928" s="10">
        <f>IF(DB928="Yes",DM928-((DG928+(W928*Monitors!$B$4))*Monitors!$F$4),'All Data'!DM928)</f>
        <v>51.04166</v>
      </c>
      <c r="DO928" s="8" t="str">
        <f t="shared" si="165"/>
        <v>Yes</v>
      </c>
      <c r="DP928" s="10">
        <v>3.4287000000000001</v>
      </c>
      <c r="DQ928" s="10">
        <v>17.031300000000002</v>
      </c>
      <c r="DR928" s="10">
        <v>17.031300000000002</v>
      </c>
      <c r="DS928" s="9">
        <v>29.41446083624961</v>
      </c>
      <c r="DT928" s="9" t="s">
        <v>23</v>
      </c>
      <c r="DU928" s="14">
        <v>0</v>
      </c>
    </row>
    <row r="929" spans="1:125" ht="18" customHeight="1">
      <c r="A929" s="29">
        <v>928</v>
      </c>
      <c r="B929" s="29">
        <v>21</v>
      </c>
      <c r="C929" s="29">
        <v>324</v>
      </c>
      <c r="D929" s="21">
        <v>41579</v>
      </c>
      <c r="E929" s="21">
        <v>42038</v>
      </c>
      <c r="F929" s="21">
        <v>42045</v>
      </c>
      <c r="G929" s="20" t="s">
        <v>233</v>
      </c>
      <c r="H929" s="20" t="s">
        <v>26</v>
      </c>
      <c r="I929" s="22">
        <v>6</v>
      </c>
      <c r="J929" s="20" t="s">
        <v>5</v>
      </c>
      <c r="K929" s="20" t="s">
        <v>26</v>
      </c>
      <c r="L929" s="20" t="s">
        <v>6</v>
      </c>
      <c r="M929" s="23" t="s">
        <v>26</v>
      </c>
      <c r="N929" s="23" t="s">
        <v>7</v>
      </c>
      <c r="O929" s="23" t="s">
        <v>26</v>
      </c>
      <c r="P929" s="24">
        <v>13.2</v>
      </c>
      <c r="Q929" s="24">
        <v>23.6</v>
      </c>
      <c r="R929" s="24">
        <v>27</v>
      </c>
      <c r="S929" s="24">
        <v>311.7</v>
      </c>
      <c r="T929" s="24">
        <v>1.78</v>
      </c>
      <c r="U929" s="24">
        <v>1080</v>
      </c>
      <c r="V929" s="24">
        <v>1920</v>
      </c>
      <c r="W929" s="24">
        <v>2.0739999999999998</v>
      </c>
      <c r="X929" s="23" t="s">
        <v>47</v>
      </c>
      <c r="Y929" s="23" t="s">
        <v>47</v>
      </c>
      <c r="Z929" s="24">
        <v>6654</v>
      </c>
      <c r="AA929" s="24">
        <v>60</v>
      </c>
      <c r="AB929" s="24">
        <v>160</v>
      </c>
      <c r="AC929" s="24">
        <v>160</v>
      </c>
      <c r="AD929" s="23" t="s">
        <v>300</v>
      </c>
      <c r="AE929" s="23" t="s">
        <v>23</v>
      </c>
      <c r="AF929" s="23" t="s">
        <v>11</v>
      </c>
      <c r="AG929" s="23"/>
      <c r="AH929" s="23"/>
      <c r="AI929" s="23" t="s">
        <v>12</v>
      </c>
      <c r="AJ929" s="23" t="s">
        <v>11</v>
      </c>
      <c r="AK929" s="23" t="s">
        <v>23</v>
      </c>
      <c r="AL929" s="23" t="s">
        <v>53</v>
      </c>
      <c r="AM929" s="23" t="s">
        <v>26</v>
      </c>
      <c r="AN929" s="23" t="s">
        <v>14</v>
      </c>
      <c r="AO929" s="23" t="s">
        <v>26</v>
      </c>
      <c r="AP929" s="23" t="s">
        <v>14</v>
      </c>
      <c r="AQ929" s="23" t="s">
        <v>26</v>
      </c>
      <c r="AR929" s="23"/>
      <c r="AS929" s="23" t="s">
        <v>53</v>
      </c>
      <c r="AT929" s="23" t="s">
        <v>26</v>
      </c>
      <c r="AU929" s="23" t="s">
        <v>14</v>
      </c>
      <c r="AV929" s="25" t="s">
        <v>26</v>
      </c>
      <c r="AW929" s="25" t="s">
        <v>26</v>
      </c>
      <c r="AX929" s="26">
        <v>27</v>
      </c>
      <c r="AY929" s="26">
        <v>311.7</v>
      </c>
      <c r="AZ929" s="25" t="s">
        <v>14</v>
      </c>
      <c r="BA929" s="25" t="s">
        <v>14</v>
      </c>
      <c r="BB929" s="23" t="s">
        <v>26</v>
      </c>
      <c r="BC929" s="23" t="s">
        <v>15</v>
      </c>
      <c r="BD929" s="23" t="s">
        <v>26</v>
      </c>
      <c r="BE929" s="23" t="s">
        <v>11</v>
      </c>
      <c r="BF929" s="23" t="s">
        <v>185</v>
      </c>
      <c r="BG929" s="23" t="s">
        <v>11</v>
      </c>
      <c r="BH929" s="23" t="s">
        <v>17</v>
      </c>
      <c r="BI929" s="23" t="s">
        <v>26</v>
      </c>
      <c r="BJ929" s="23"/>
      <c r="BK929" s="23" t="s">
        <v>11</v>
      </c>
      <c r="BL929" s="23" t="s">
        <v>11</v>
      </c>
      <c r="BM929" s="23" t="s">
        <v>11</v>
      </c>
      <c r="BN929" s="23"/>
      <c r="BO929" s="24">
        <v>0</v>
      </c>
      <c r="BP929" s="24">
        <v>275</v>
      </c>
      <c r="BQ929" s="24">
        <v>245.6</v>
      </c>
      <c r="BR929" s="24">
        <v>275</v>
      </c>
      <c r="BS929" s="24">
        <v>200</v>
      </c>
      <c r="BT929" s="23"/>
      <c r="BU929" s="23"/>
      <c r="BV929" s="24">
        <v>20.46</v>
      </c>
      <c r="BW929" s="24">
        <v>0.18</v>
      </c>
      <c r="BX929" s="23"/>
      <c r="BY929" s="24">
        <v>0.16</v>
      </c>
      <c r="BZ929" s="27">
        <v>0.18</v>
      </c>
      <c r="CA929" s="27">
        <v>0.16</v>
      </c>
      <c r="CB929" s="25"/>
      <c r="CC929" s="25"/>
      <c r="CD929" s="28">
        <v>20.47</v>
      </c>
      <c r="CE929" s="28">
        <v>0.19</v>
      </c>
      <c r="CF929" s="25"/>
      <c r="CG929" s="28">
        <v>0.17</v>
      </c>
      <c r="CH929" s="28">
        <v>29.09</v>
      </c>
      <c r="CI929" s="28">
        <v>0.5</v>
      </c>
      <c r="CJ929" s="28">
        <v>0.5</v>
      </c>
      <c r="CK929" s="28">
        <v>0</v>
      </c>
      <c r="CL929" s="28">
        <v>0</v>
      </c>
      <c r="CM929" s="28">
        <v>0.4</v>
      </c>
      <c r="CN929" s="25"/>
      <c r="CO929" s="28">
        <v>0</v>
      </c>
      <c r="CP929" s="30" t="s">
        <v>5</v>
      </c>
      <c r="CQ929" s="8">
        <f t="shared" si="155"/>
        <v>6653.833814565287</v>
      </c>
      <c r="CR929" s="8">
        <f t="shared" si="156"/>
        <v>28</v>
      </c>
      <c r="CS929" s="8">
        <f t="shared" si="157"/>
        <v>2.5</v>
      </c>
      <c r="CT929" s="8">
        <f t="shared" si="158"/>
        <v>30</v>
      </c>
      <c r="CU929" s="8">
        <f t="shared" si="159"/>
        <v>200</v>
      </c>
      <c r="CV929" s="10">
        <f t="shared" si="160"/>
        <v>85717.5</v>
      </c>
      <c r="CW929" s="10">
        <f t="shared" si="163"/>
        <v>85.717500000000001</v>
      </c>
      <c r="CX929" s="8" t="str">
        <f t="shared" si="161"/>
        <v>No</v>
      </c>
      <c r="CY929" s="30" t="s">
        <v>11</v>
      </c>
      <c r="CZ929" s="30" t="s">
        <v>11</v>
      </c>
      <c r="DA929" s="31" t="s">
        <v>11</v>
      </c>
      <c r="DB929" s="31" t="s">
        <v>11</v>
      </c>
      <c r="DC929" s="8" t="str">
        <f t="shared" si="162"/>
        <v>No</v>
      </c>
      <c r="DD929" s="8" t="s">
        <v>11</v>
      </c>
      <c r="DE929" s="30" t="s">
        <v>11</v>
      </c>
      <c r="DF929" s="10">
        <f t="shared" si="164"/>
        <v>63.755279999999999</v>
      </c>
      <c r="DG929" s="9">
        <f>IF(S929&lt;Monitors!$H$4,(S929*Monitors!$I$4)+Monitors!$J$4,IF(S929&lt;Monitors!$H$5,(S929*Monitors!$I$5)+Monitors!$J$5,IF(S929&lt;Monitors!$H$6,(S929*Monitors!$I$6)+Monitors!$J$6,IF(S929&lt;Monitors!$H$7,(Monitors!$I$7*S929)+Monitors!$J$7,IF(S929&lt;Monitors!$H$8,(S929*Monitors!$I$8)+Monitors!$J$8,IF(S929&lt;Monitors!$H$9,(S929*Monitors!$I$9)+Monitors!$J$9,IF(S929&lt;Monitors!$H$10,(S929*Monitors!$I$10)+Monitors!$J$10,IF(S929&lt;Monitors!$H$11,(S929*Monitors!$I$11)+Monitors!$J$11,Monitors!$J$12))))))))</f>
        <v>51.34</v>
      </c>
      <c r="DH929" s="10">
        <f>$DF929-(Monitors!$B$4*'All Data'!$W929)</f>
        <v>51.04166</v>
      </c>
      <c r="DI929" s="10">
        <f>IF($CX929="Yes",DH929-(Monitors!$E$4*(DG929+(Monitors!$B$4*'All Data'!$W929))),'All Data'!DH929)</f>
        <v>51.04166</v>
      </c>
      <c r="DJ929" s="10">
        <f>IF(DD929="Yes",'All Data'!DI929-(DG929*Monitors!$C$4),'All Data'!DI929)</f>
        <v>51.04166</v>
      </c>
      <c r="DK929" s="10">
        <f>IF($DE929="Yes",DJ929-(DG929*Monitors!$D$4),'All Data'!DJ929)</f>
        <v>51.04166</v>
      </c>
      <c r="DL929" s="10">
        <f>IF($CZ929="Yes",DK929-Monitors!$C$7,'All Data'!DK929)</f>
        <v>51.04166</v>
      </c>
      <c r="DM929" s="10">
        <f>IF($DA929="Yes",DL929-Monitors!$D$7,'All Data'!DL929)</f>
        <v>51.04166</v>
      </c>
      <c r="DN929" s="10">
        <f>IF(DB929="Yes",DM929-((DG929+(W929*Monitors!$B$4))*Monitors!$F$4),'All Data'!DM929)</f>
        <v>51.04166</v>
      </c>
      <c r="DO929" s="8" t="str">
        <f t="shared" si="165"/>
        <v>Yes</v>
      </c>
      <c r="DP929" s="10">
        <v>3.4287000000000001</v>
      </c>
      <c r="DQ929" s="10">
        <v>17.031300000000002</v>
      </c>
      <c r="DR929" s="10">
        <v>17.031300000000002</v>
      </c>
      <c r="DS929" s="9">
        <v>29.41446083624961</v>
      </c>
      <c r="DT929" s="9" t="s">
        <v>23</v>
      </c>
      <c r="DU929" s="14">
        <v>0</v>
      </c>
    </row>
    <row r="930" spans="1:125" ht="18" customHeight="1">
      <c r="A930" s="29">
        <v>929</v>
      </c>
      <c r="B930" s="29">
        <v>21</v>
      </c>
      <c r="C930" s="29">
        <v>325</v>
      </c>
      <c r="D930" s="21">
        <v>41953</v>
      </c>
      <c r="E930" s="21">
        <v>41954</v>
      </c>
      <c r="F930" s="21">
        <v>41960</v>
      </c>
      <c r="G930" s="20" t="s">
        <v>182</v>
      </c>
      <c r="H930" s="20" t="s">
        <v>1173</v>
      </c>
      <c r="I930" s="22">
        <v>6</v>
      </c>
      <c r="J930" s="20" t="s">
        <v>5</v>
      </c>
      <c r="K930" s="20" t="s">
        <v>26</v>
      </c>
      <c r="L930" s="20" t="s">
        <v>49</v>
      </c>
      <c r="M930" s="23" t="s">
        <v>26</v>
      </c>
      <c r="N930" s="23" t="s">
        <v>7</v>
      </c>
      <c r="O930" s="23" t="s">
        <v>26</v>
      </c>
      <c r="P930" s="24">
        <v>13.2</v>
      </c>
      <c r="Q930" s="24">
        <v>23.6</v>
      </c>
      <c r="R930" s="24">
        <v>27</v>
      </c>
      <c r="S930" s="24">
        <v>311.7</v>
      </c>
      <c r="T930" s="24">
        <v>1.78</v>
      </c>
      <c r="U930" s="24">
        <v>1080</v>
      </c>
      <c r="V930" s="24">
        <v>1920</v>
      </c>
      <c r="W930" s="24">
        <v>2.0739999999999998</v>
      </c>
      <c r="X930" s="23" t="s">
        <v>47</v>
      </c>
      <c r="Y930" s="23" t="s">
        <v>47</v>
      </c>
      <c r="Z930" s="24">
        <v>6654</v>
      </c>
      <c r="AA930" s="24">
        <v>60</v>
      </c>
      <c r="AB930" s="24">
        <v>160</v>
      </c>
      <c r="AC930" s="24">
        <v>160</v>
      </c>
      <c r="AD930" s="23" t="s">
        <v>300</v>
      </c>
      <c r="AE930" s="23" t="s">
        <v>23</v>
      </c>
      <c r="AF930" s="23" t="s">
        <v>11</v>
      </c>
      <c r="AG930" s="23" t="s">
        <v>26</v>
      </c>
      <c r="AH930" s="23" t="s">
        <v>26</v>
      </c>
      <c r="AI930" s="23" t="s">
        <v>12</v>
      </c>
      <c r="AJ930" s="23" t="s">
        <v>11</v>
      </c>
      <c r="AK930" s="23" t="s">
        <v>23</v>
      </c>
      <c r="AL930" s="23" t="s">
        <v>107</v>
      </c>
      <c r="AM930" s="23" t="s">
        <v>26</v>
      </c>
      <c r="AN930" s="23" t="s">
        <v>72</v>
      </c>
      <c r="AO930" s="23" t="s">
        <v>26</v>
      </c>
      <c r="AP930" s="23" t="s">
        <v>36</v>
      </c>
      <c r="AQ930" s="23" t="s">
        <v>26</v>
      </c>
      <c r="AR930" s="23"/>
      <c r="AS930" s="23" t="s">
        <v>107</v>
      </c>
      <c r="AT930" s="23" t="s">
        <v>26</v>
      </c>
      <c r="AU930" s="23" t="s">
        <v>14</v>
      </c>
      <c r="AV930" s="25" t="s">
        <v>26</v>
      </c>
      <c r="AW930" s="25" t="s">
        <v>26</v>
      </c>
      <c r="AX930" s="26">
        <v>27</v>
      </c>
      <c r="AY930" s="26">
        <v>311.7</v>
      </c>
      <c r="AZ930" s="25" t="s">
        <v>72</v>
      </c>
      <c r="BA930" s="25" t="s">
        <v>14</v>
      </c>
      <c r="BB930" s="23" t="s">
        <v>26</v>
      </c>
      <c r="BC930" s="23" t="s">
        <v>15</v>
      </c>
      <c r="BD930" s="23" t="s">
        <v>26</v>
      </c>
      <c r="BE930" s="23" t="s">
        <v>11</v>
      </c>
      <c r="BF930" s="23" t="s">
        <v>185</v>
      </c>
      <c r="BG930" s="23" t="s">
        <v>11</v>
      </c>
      <c r="BH930" s="23" t="s">
        <v>17</v>
      </c>
      <c r="BI930" s="23" t="s">
        <v>26</v>
      </c>
      <c r="BJ930" s="23"/>
      <c r="BK930" s="23" t="s">
        <v>11</v>
      </c>
      <c r="BL930" s="23" t="s">
        <v>11</v>
      </c>
      <c r="BM930" s="23" t="s">
        <v>11</v>
      </c>
      <c r="BN930" s="23"/>
      <c r="BO930" s="24">
        <v>0</v>
      </c>
      <c r="BP930" s="24">
        <v>275</v>
      </c>
      <c r="BQ930" s="24">
        <v>275</v>
      </c>
      <c r="BR930" s="24">
        <v>245.6</v>
      </c>
      <c r="BS930" s="24">
        <v>200</v>
      </c>
      <c r="BT930" s="23"/>
      <c r="BU930" s="23"/>
      <c r="BV930" s="24">
        <v>20.46</v>
      </c>
      <c r="BW930" s="24">
        <v>0.18</v>
      </c>
      <c r="BX930" s="23"/>
      <c r="BY930" s="24">
        <v>0.16</v>
      </c>
      <c r="BZ930" s="27">
        <v>0.18</v>
      </c>
      <c r="CA930" s="27">
        <v>0.16</v>
      </c>
      <c r="CB930" s="25"/>
      <c r="CC930" s="25"/>
      <c r="CD930" s="28">
        <v>20.47</v>
      </c>
      <c r="CE930" s="28">
        <v>0.19</v>
      </c>
      <c r="CF930" s="25"/>
      <c r="CG930" s="28">
        <v>0.17</v>
      </c>
      <c r="CH930" s="28">
        <v>29.11</v>
      </c>
      <c r="CI930" s="28">
        <v>0.5</v>
      </c>
      <c r="CJ930" s="28">
        <v>0.5</v>
      </c>
      <c r="CK930" s="28">
        <v>0</v>
      </c>
      <c r="CL930" s="28">
        <v>0</v>
      </c>
      <c r="CM930" s="28">
        <v>0.5</v>
      </c>
      <c r="CN930" s="25"/>
      <c r="CO930" s="28">
        <v>0</v>
      </c>
      <c r="CP930" s="30" t="s">
        <v>5</v>
      </c>
      <c r="CQ930" s="8">
        <f t="shared" si="155"/>
        <v>6653.833814565287</v>
      </c>
      <c r="CR930" s="8">
        <f t="shared" si="156"/>
        <v>28</v>
      </c>
      <c r="CS930" s="8">
        <f t="shared" si="157"/>
        <v>2.5</v>
      </c>
      <c r="CT930" s="8">
        <f t="shared" si="158"/>
        <v>30</v>
      </c>
      <c r="CU930" s="8">
        <f t="shared" si="159"/>
        <v>200</v>
      </c>
      <c r="CV930" s="10">
        <f t="shared" si="160"/>
        <v>85717.5</v>
      </c>
      <c r="CW930" s="10">
        <f t="shared" si="163"/>
        <v>85.717500000000001</v>
      </c>
      <c r="CX930" s="8" t="str">
        <f t="shared" si="161"/>
        <v>No</v>
      </c>
      <c r="CY930" s="30" t="s">
        <v>11</v>
      </c>
      <c r="CZ930" s="30" t="s">
        <v>11</v>
      </c>
      <c r="DA930" s="31" t="s">
        <v>11</v>
      </c>
      <c r="DB930" s="31" t="s">
        <v>11</v>
      </c>
      <c r="DC930" s="8" t="str">
        <f t="shared" si="162"/>
        <v>No</v>
      </c>
      <c r="DD930" s="8" t="s">
        <v>11</v>
      </c>
      <c r="DE930" s="30" t="s">
        <v>11</v>
      </c>
      <c r="DF930" s="10">
        <f t="shared" si="164"/>
        <v>63.755279999999999</v>
      </c>
      <c r="DG930" s="9">
        <f>IF(S930&lt;Monitors!$H$4,(S930*Monitors!$I$4)+Monitors!$J$4,IF(S930&lt;Monitors!$H$5,(S930*Monitors!$I$5)+Monitors!$J$5,IF(S930&lt;Monitors!$H$6,(S930*Monitors!$I$6)+Monitors!$J$6,IF(S930&lt;Monitors!$H$7,(Monitors!$I$7*S930)+Monitors!$J$7,IF(S930&lt;Monitors!$H$8,(S930*Monitors!$I$8)+Monitors!$J$8,IF(S930&lt;Monitors!$H$9,(S930*Monitors!$I$9)+Monitors!$J$9,IF(S930&lt;Monitors!$H$10,(S930*Monitors!$I$10)+Monitors!$J$10,IF(S930&lt;Monitors!$H$11,(S930*Monitors!$I$11)+Monitors!$J$11,Monitors!$J$12))))))))</f>
        <v>51.34</v>
      </c>
      <c r="DH930" s="10">
        <f>$DF930-(Monitors!$B$4*'All Data'!$W930)</f>
        <v>51.04166</v>
      </c>
      <c r="DI930" s="10">
        <f>IF($CX930="Yes",DH930-(Monitors!$E$4*(DG930+(Monitors!$B$4*'All Data'!$W930))),'All Data'!DH930)</f>
        <v>51.04166</v>
      </c>
      <c r="DJ930" s="10">
        <f>IF(DD930="Yes",'All Data'!DI930-(DG930*Monitors!$C$4),'All Data'!DI930)</f>
        <v>51.04166</v>
      </c>
      <c r="DK930" s="10">
        <f>IF($DE930="Yes",DJ930-(DG930*Monitors!$D$4),'All Data'!DJ930)</f>
        <v>51.04166</v>
      </c>
      <c r="DL930" s="10">
        <f>IF($CZ930="Yes",DK930-Monitors!$C$7,'All Data'!DK930)</f>
        <v>51.04166</v>
      </c>
      <c r="DM930" s="10">
        <f>IF($DA930="Yes",DL930-Monitors!$D$7,'All Data'!DL930)</f>
        <v>51.04166</v>
      </c>
      <c r="DN930" s="10">
        <f>IF(DB930="Yes",DM930-((DG930+(W930*Monitors!$B$4))*Monitors!$F$4),'All Data'!DM930)</f>
        <v>51.04166</v>
      </c>
      <c r="DO930" s="8" t="str">
        <f t="shared" si="165"/>
        <v>Yes</v>
      </c>
      <c r="DP930" s="10">
        <v>3.4287000000000001</v>
      </c>
      <c r="DQ930" s="10">
        <v>17.031300000000002</v>
      </c>
      <c r="DR930" s="10">
        <v>17.031300000000002</v>
      </c>
      <c r="DS930" s="9">
        <v>29.41446083624961</v>
      </c>
      <c r="DT930" s="9" t="s">
        <v>23</v>
      </c>
      <c r="DU930" s="14">
        <v>0</v>
      </c>
    </row>
    <row r="931" spans="1:125" ht="18" customHeight="1">
      <c r="A931" s="29">
        <v>930</v>
      </c>
      <c r="B931" s="29">
        <v>24</v>
      </c>
      <c r="C931" s="29">
        <v>232</v>
      </c>
      <c r="D931" s="21">
        <v>41294</v>
      </c>
      <c r="E931" s="21">
        <v>41296</v>
      </c>
      <c r="F931" s="21">
        <v>41299</v>
      </c>
      <c r="G931" s="20" t="s">
        <v>4</v>
      </c>
      <c r="H931" s="20" t="s">
        <v>26</v>
      </c>
      <c r="I931" s="22">
        <v>6</v>
      </c>
      <c r="J931" s="20" t="s">
        <v>5</v>
      </c>
      <c r="K931" s="20" t="s">
        <v>26</v>
      </c>
      <c r="L931" s="20" t="s">
        <v>27</v>
      </c>
      <c r="M931" s="23" t="s">
        <v>27</v>
      </c>
      <c r="N931" s="23" t="s">
        <v>7</v>
      </c>
      <c r="O931" s="23" t="s">
        <v>26</v>
      </c>
      <c r="P931" s="24">
        <v>11.8</v>
      </c>
      <c r="Q931" s="24">
        <v>20.9</v>
      </c>
      <c r="R931" s="24">
        <v>24</v>
      </c>
      <c r="S931" s="24">
        <v>246.85</v>
      </c>
      <c r="T931" s="24">
        <v>1.78</v>
      </c>
      <c r="U931" s="24">
        <v>1080</v>
      </c>
      <c r="V931" s="24">
        <v>1920</v>
      </c>
      <c r="W931" s="24">
        <v>2.0739999999999998</v>
      </c>
      <c r="X931" s="23" t="s">
        <v>47</v>
      </c>
      <c r="Y931" s="23" t="s">
        <v>47</v>
      </c>
      <c r="Z931" s="24">
        <v>8408</v>
      </c>
      <c r="AA931" s="24">
        <v>60</v>
      </c>
      <c r="AB931" s="24">
        <v>170</v>
      </c>
      <c r="AC931" s="24">
        <v>170</v>
      </c>
      <c r="AD931" s="23" t="s">
        <v>300</v>
      </c>
      <c r="AE931" s="23" t="s">
        <v>23</v>
      </c>
      <c r="AF931" s="23" t="s">
        <v>11</v>
      </c>
      <c r="AG931" s="23" t="s">
        <v>26</v>
      </c>
      <c r="AH931" s="23" t="s">
        <v>26</v>
      </c>
      <c r="AI931" s="23" t="s">
        <v>12</v>
      </c>
      <c r="AJ931" s="23" t="s">
        <v>11</v>
      </c>
      <c r="AK931" s="23" t="s">
        <v>23</v>
      </c>
      <c r="AL931" s="23" t="s">
        <v>51</v>
      </c>
      <c r="AM931" s="23" t="s">
        <v>26</v>
      </c>
      <c r="AN931" s="23" t="s">
        <v>14</v>
      </c>
      <c r="AO931" s="23" t="s">
        <v>26</v>
      </c>
      <c r="AP931" s="23" t="s">
        <v>36</v>
      </c>
      <c r="AQ931" s="23" t="s">
        <v>26</v>
      </c>
      <c r="AR931" s="23"/>
      <c r="AS931" s="23" t="s">
        <v>51</v>
      </c>
      <c r="AT931" s="23" t="s">
        <v>26</v>
      </c>
      <c r="AU931" s="23" t="s">
        <v>14</v>
      </c>
      <c r="AV931" s="25" t="s">
        <v>26</v>
      </c>
      <c r="AW931" s="25" t="s">
        <v>26</v>
      </c>
      <c r="AX931" s="26">
        <v>24</v>
      </c>
      <c r="AY931" s="26">
        <v>246.85</v>
      </c>
      <c r="AZ931" s="25" t="s">
        <v>14</v>
      </c>
      <c r="BA931" s="25" t="s">
        <v>14</v>
      </c>
      <c r="BB931" s="23" t="s">
        <v>26</v>
      </c>
      <c r="BC931" s="23" t="s">
        <v>15</v>
      </c>
      <c r="BD931" s="23" t="s">
        <v>26</v>
      </c>
      <c r="BE931" s="23" t="s">
        <v>11</v>
      </c>
      <c r="BF931" s="23" t="s">
        <v>729</v>
      </c>
      <c r="BG931" s="23" t="s">
        <v>11</v>
      </c>
      <c r="BH931" s="23" t="s">
        <v>17</v>
      </c>
      <c r="BI931" s="23" t="s">
        <v>26</v>
      </c>
      <c r="BJ931" s="23"/>
      <c r="BK931" s="23" t="s">
        <v>11</v>
      </c>
      <c r="BL931" s="23" t="s">
        <v>11</v>
      </c>
      <c r="BM931" s="23" t="s">
        <v>11</v>
      </c>
      <c r="BN931" s="23"/>
      <c r="BO931" s="24">
        <v>20</v>
      </c>
      <c r="BP931" s="24">
        <v>274</v>
      </c>
      <c r="BQ931" s="24">
        <v>250</v>
      </c>
      <c r="BR931" s="24">
        <v>270</v>
      </c>
      <c r="BS931" s="24">
        <v>200</v>
      </c>
      <c r="BT931" s="23"/>
      <c r="BU931" s="23"/>
      <c r="BV931" s="24">
        <v>20.47</v>
      </c>
      <c r="BW931" s="24">
        <v>0.31</v>
      </c>
      <c r="BX931" s="23"/>
      <c r="BY931" s="24">
        <v>0.26</v>
      </c>
      <c r="BZ931" s="27">
        <v>0.31</v>
      </c>
      <c r="CA931" s="27">
        <v>0.26</v>
      </c>
      <c r="CB931" s="25"/>
      <c r="CC931" s="25"/>
      <c r="CD931" s="28">
        <v>20.53</v>
      </c>
      <c r="CE931" s="28">
        <v>0.3</v>
      </c>
      <c r="CF931" s="25"/>
      <c r="CG931" s="28">
        <v>0.26</v>
      </c>
      <c r="CH931" s="28">
        <v>23.24</v>
      </c>
      <c r="CI931" s="28">
        <v>0.5</v>
      </c>
      <c r="CJ931" s="28">
        <v>0.5</v>
      </c>
      <c r="CK931" s="28">
        <v>0</v>
      </c>
      <c r="CL931" s="28">
        <v>0</v>
      </c>
      <c r="CM931" s="28">
        <v>0.5</v>
      </c>
      <c r="CN931" s="25"/>
      <c r="CO931" s="28">
        <v>0</v>
      </c>
      <c r="CP931" s="30" t="s">
        <v>5</v>
      </c>
      <c r="CQ931" s="8">
        <f t="shared" si="155"/>
        <v>8401.8634798460589</v>
      </c>
      <c r="CR931" s="8">
        <f t="shared" si="156"/>
        <v>26</v>
      </c>
      <c r="CS931" s="8">
        <f t="shared" si="157"/>
        <v>2.5</v>
      </c>
      <c r="CT931" s="8">
        <f t="shared" si="158"/>
        <v>30</v>
      </c>
      <c r="CU931" s="8">
        <f t="shared" si="159"/>
        <v>200</v>
      </c>
      <c r="CV931" s="10">
        <f t="shared" si="160"/>
        <v>67636.899999999994</v>
      </c>
      <c r="CW931" s="10">
        <f t="shared" si="163"/>
        <v>67.636899999999997</v>
      </c>
      <c r="CX931" s="8" t="str">
        <f t="shared" si="161"/>
        <v>No</v>
      </c>
      <c r="CY931" s="30" t="s">
        <v>11</v>
      </c>
      <c r="CZ931" s="30" t="s">
        <v>11</v>
      </c>
      <c r="DA931" s="31" t="s">
        <v>11</v>
      </c>
      <c r="DB931" s="31" t="s">
        <v>11</v>
      </c>
      <c r="DC931" s="8" t="str">
        <f t="shared" si="162"/>
        <v>No</v>
      </c>
      <c r="DD931" s="8" t="s">
        <v>11</v>
      </c>
      <c r="DE931" s="30" t="s">
        <v>11</v>
      </c>
      <c r="DF931" s="10">
        <f t="shared" si="164"/>
        <v>64.52615999999999</v>
      </c>
      <c r="DG931" s="9">
        <f>IF(S931&lt;Monitors!$H$4,(S931*Monitors!$I$4)+Monitors!$J$4,IF(S931&lt;Monitors!$H$5,(S931*Monitors!$I$5)+Monitors!$J$5,IF(S931&lt;Monitors!$H$6,(S931*Monitors!$I$6)+Monitors!$J$6,IF(S931&lt;Monitors!$H$7,(Monitors!$I$7*S931)+Monitors!$J$7,IF(S931&lt;Monitors!$H$8,(S931*Monitors!$I$8)+Monitors!$J$8,IF(S931&lt;Monitors!$H$9,(S931*Monitors!$I$9)+Monitors!$J$9,IF(S931&lt;Monitors!$H$10,(S931*Monitors!$I$10)+Monitors!$J$10,IF(S931&lt;Monitors!$H$11,(S931*Monitors!$I$11)+Monitors!$J$11,Monitors!$J$12))))))))</f>
        <v>42.370000000000005</v>
      </c>
      <c r="DH931" s="10">
        <f>$DF931-(Monitors!$B$4*'All Data'!$W931)</f>
        <v>51.812539999999991</v>
      </c>
      <c r="DI931" s="10">
        <f>IF($CX931="Yes",DH931-(Monitors!$E$4*(DG931+(Monitors!$B$4*'All Data'!$W931))),'All Data'!DH931)</f>
        <v>51.812539999999991</v>
      </c>
      <c r="DJ931" s="10">
        <f>IF(DD931="Yes",'All Data'!DI931-(DG931*Monitors!$C$4),'All Data'!DI931)</f>
        <v>51.812539999999991</v>
      </c>
      <c r="DK931" s="10">
        <f>IF($DE931="Yes",DJ931-(DG931*Monitors!$D$4),'All Data'!DJ931)</f>
        <v>51.812539999999991</v>
      </c>
      <c r="DL931" s="10">
        <f>IF($CZ931="Yes",DK931-Monitors!$C$7,'All Data'!DK931)</f>
        <v>51.812539999999991</v>
      </c>
      <c r="DM931" s="10">
        <f>IF($DA931="Yes",DL931-Monitors!$D$7,'All Data'!DL931)</f>
        <v>51.812539999999991</v>
      </c>
      <c r="DN931" s="10">
        <f>IF(DB931="Yes",DM931-((DG931+(W931*Monitors!$B$4))*Monitors!$F$4),'All Data'!DM931)</f>
        <v>51.812539999999991</v>
      </c>
      <c r="DO931" s="8" t="str">
        <f t="shared" si="165"/>
        <v>No</v>
      </c>
      <c r="DP931" s="10">
        <v>2.705476</v>
      </c>
      <c r="DQ931" s="10">
        <v>17.764523999999998</v>
      </c>
      <c r="DR931" s="10">
        <v>17.764523999999998</v>
      </c>
      <c r="DS931" s="9">
        <v>23.423976928986207</v>
      </c>
      <c r="DT931" s="9" t="s">
        <v>23</v>
      </c>
      <c r="DU931" s="14">
        <v>0</v>
      </c>
    </row>
    <row r="932" spans="1:125" ht="18" customHeight="1">
      <c r="A932" s="29">
        <v>931</v>
      </c>
      <c r="B932" s="29">
        <v>21</v>
      </c>
      <c r="C932" s="29">
        <v>237</v>
      </c>
      <c r="D932" s="21">
        <v>41276</v>
      </c>
      <c r="E932" s="21">
        <v>41337</v>
      </c>
      <c r="F932" s="21">
        <v>41340</v>
      </c>
      <c r="G932" s="20" t="s">
        <v>4</v>
      </c>
      <c r="H932" s="20" t="s">
        <v>26</v>
      </c>
      <c r="I932" s="22">
        <v>6</v>
      </c>
      <c r="J932" s="20" t="s">
        <v>5</v>
      </c>
      <c r="K932" s="20" t="s">
        <v>26</v>
      </c>
      <c r="L932" s="20" t="s">
        <v>27</v>
      </c>
      <c r="M932" s="23" t="s">
        <v>27</v>
      </c>
      <c r="N932" s="23" t="s">
        <v>7</v>
      </c>
      <c r="O932" s="23" t="s">
        <v>26</v>
      </c>
      <c r="P932" s="24">
        <v>11.8</v>
      </c>
      <c r="Q932" s="24">
        <v>20.9</v>
      </c>
      <c r="R932" s="24">
        <v>23.8</v>
      </c>
      <c r="S932" s="24">
        <v>246.62</v>
      </c>
      <c r="T932" s="24">
        <v>1.78</v>
      </c>
      <c r="U932" s="24">
        <v>1080</v>
      </c>
      <c r="V932" s="24">
        <v>1920</v>
      </c>
      <c r="W932" s="24">
        <v>2.0739999999999998</v>
      </c>
      <c r="X932" s="23" t="s">
        <v>47</v>
      </c>
      <c r="Y932" s="23" t="s">
        <v>47</v>
      </c>
      <c r="Z932" s="24">
        <v>8410</v>
      </c>
      <c r="AA932" s="24">
        <v>60</v>
      </c>
      <c r="AB932" s="24">
        <v>160</v>
      </c>
      <c r="AC932" s="24">
        <v>160</v>
      </c>
      <c r="AD932" s="23" t="s">
        <v>300</v>
      </c>
      <c r="AE932" s="23" t="s">
        <v>23</v>
      </c>
      <c r="AF932" s="23" t="s">
        <v>11</v>
      </c>
      <c r="AG932" s="23"/>
      <c r="AH932" s="23"/>
      <c r="AI932" s="23" t="s">
        <v>12</v>
      </c>
      <c r="AJ932" s="23" t="s">
        <v>23</v>
      </c>
      <c r="AK932" s="23" t="s">
        <v>23</v>
      </c>
      <c r="AL932" s="23" t="s">
        <v>129</v>
      </c>
      <c r="AM932" s="23" t="s">
        <v>26</v>
      </c>
      <c r="AN932" s="23" t="s">
        <v>14</v>
      </c>
      <c r="AO932" s="23" t="s">
        <v>26</v>
      </c>
      <c r="AP932" s="23" t="s">
        <v>14</v>
      </c>
      <c r="AQ932" s="23" t="s">
        <v>26</v>
      </c>
      <c r="AR932" s="23"/>
      <c r="AS932" s="23" t="s">
        <v>129</v>
      </c>
      <c r="AT932" s="23" t="s">
        <v>26</v>
      </c>
      <c r="AU932" s="23" t="s">
        <v>14</v>
      </c>
      <c r="AV932" s="25" t="s">
        <v>26</v>
      </c>
      <c r="AW932" s="25" t="s">
        <v>26</v>
      </c>
      <c r="AX932" s="26">
        <v>23.8</v>
      </c>
      <c r="AY932" s="26">
        <v>246.62</v>
      </c>
      <c r="AZ932" s="25" t="s">
        <v>14</v>
      </c>
      <c r="BA932" s="25" t="s">
        <v>14</v>
      </c>
      <c r="BB932" s="23" t="s">
        <v>26</v>
      </c>
      <c r="BC932" s="23" t="s">
        <v>15</v>
      </c>
      <c r="BD932" s="23" t="s">
        <v>26</v>
      </c>
      <c r="BE932" s="23" t="s">
        <v>11</v>
      </c>
      <c r="BF932" s="23" t="s">
        <v>727</v>
      </c>
      <c r="BG932" s="23" t="s">
        <v>11</v>
      </c>
      <c r="BH932" s="23" t="s">
        <v>17</v>
      </c>
      <c r="BI932" s="23" t="s">
        <v>26</v>
      </c>
      <c r="BJ932" s="23"/>
      <c r="BK932" s="23" t="s">
        <v>11</v>
      </c>
      <c r="BL932" s="23" t="s">
        <v>11</v>
      </c>
      <c r="BM932" s="23" t="s">
        <v>11</v>
      </c>
      <c r="BN932" s="23"/>
      <c r="BO932" s="24">
        <v>0</v>
      </c>
      <c r="BP932" s="24">
        <v>275</v>
      </c>
      <c r="BQ932" s="24">
        <v>238</v>
      </c>
      <c r="BR932" s="24">
        <v>275</v>
      </c>
      <c r="BS932" s="24">
        <v>200</v>
      </c>
      <c r="BT932" s="23"/>
      <c r="BU932" s="23"/>
      <c r="BV932" s="24">
        <v>20.47</v>
      </c>
      <c r="BW932" s="24">
        <v>0.18</v>
      </c>
      <c r="BX932" s="23"/>
      <c r="BY932" s="24">
        <v>0.14000000000000001</v>
      </c>
      <c r="BZ932" s="27">
        <v>0.18</v>
      </c>
      <c r="CA932" s="27">
        <v>0.14000000000000001</v>
      </c>
      <c r="CB932" s="25"/>
      <c r="CC932" s="25"/>
      <c r="CD932" s="28">
        <v>20.48</v>
      </c>
      <c r="CE932" s="28">
        <v>0.2</v>
      </c>
      <c r="CF932" s="25"/>
      <c r="CG932" s="28">
        <v>0.15</v>
      </c>
      <c r="CH932" s="28">
        <v>23.21</v>
      </c>
      <c r="CI932" s="28">
        <v>0.5</v>
      </c>
      <c r="CJ932" s="28">
        <v>0.5</v>
      </c>
      <c r="CK932" s="28">
        <v>0</v>
      </c>
      <c r="CL932" s="28">
        <v>0</v>
      </c>
      <c r="CM932" s="28">
        <v>0.4</v>
      </c>
      <c r="CN932" s="25"/>
      <c r="CO932" s="28">
        <v>0</v>
      </c>
      <c r="CP932" s="30" t="s">
        <v>5</v>
      </c>
      <c r="CQ932" s="8">
        <f t="shared" si="155"/>
        <v>8409.6991322682661</v>
      </c>
      <c r="CR932" s="8">
        <f t="shared" si="156"/>
        <v>24</v>
      </c>
      <c r="CS932" s="8">
        <f t="shared" si="157"/>
        <v>2.5</v>
      </c>
      <c r="CT932" s="8">
        <f t="shared" si="158"/>
        <v>30</v>
      </c>
      <c r="CU932" s="8">
        <f t="shared" si="159"/>
        <v>200</v>
      </c>
      <c r="CV932" s="10">
        <f t="shared" si="160"/>
        <v>67820.5</v>
      </c>
      <c r="CW932" s="10">
        <f t="shared" si="163"/>
        <v>67.820499999999996</v>
      </c>
      <c r="CX932" s="8" t="str">
        <f t="shared" si="161"/>
        <v>No</v>
      </c>
      <c r="CY932" s="30" t="s">
        <v>11</v>
      </c>
      <c r="CZ932" s="30" t="s">
        <v>11</v>
      </c>
      <c r="DA932" s="31" t="s">
        <v>11</v>
      </c>
      <c r="DB932" s="31" t="s">
        <v>11</v>
      </c>
      <c r="DC932" s="8" t="str">
        <f t="shared" si="162"/>
        <v>No</v>
      </c>
      <c r="DD932" s="8" t="s">
        <v>11</v>
      </c>
      <c r="DE932" s="30" t="s">
        <v>11</v>
      </c>
      <c r="DF932" s="10">
        <f t="shared" si="164"/>
        <v>63.785939999999997</v>
      </c>
      <c r="DG932" s="9">
        <f>IF(S932&lt;Monitors!$H$4,(S932*Monitors!$I$4)+Monitors!$J$4,IF(S932&lt;Monitors!$H$5,(S932*Monitors!$I$5)+Monitors!$J$5,IF(S932&lt;Monitors!$H$6,(S932*Monitors!$I$6)+Monitors!$J$6,IF(S932&lt;Monitors!$H$7,(Monitors!$I$7*S932)+Monitors!$J$7,IF(S932&lt;Monitors!$H$8,(S932*Monitors!$I$8)+Monitors!$J$8,IF(S932&lt;Monitors!$H$9,(S932*Monitors!$I$9)+Monitors!$J$9,IF(S932&lt;Monitors!$H$10,(S932*Monitors!$I$10)+Monitors!$J$10,IF(S932&lt;Monitors!$H$11,(S932*Monitors!$I$11)+Monitors!$J$11,Monitors!$J$12))))))))</f>
        <v>42.324000000000005</v>
      </c>
      <c r="DH932" s="10">
        <f>$DF932-(Monitors!$B$4*'All Data'!$W932)</f>
        <v>51.072319999999998</v>
      </c>
      <c r="DI932" s="10">
        <f>IF($CX932="Yes",DH932-(Monitors!$E$4*(DG932+(Monitors!$B$4*'All Data'!$W932))),'All Data'!DH932)</f>
        <v>51.072319999999998</v>
      </c>
      <c r="DJ932" s="10">
        <f>IF(DD932="Yes",'All Data'!DI932-(DG932*Monitors!$C$4),'All Data'!DI932)</f>
        <v>51.072319999999998</v>
      </c>
      <c r="DK932" s="10">
        <f>IF($DE932="Yes",DJ932-(DG932*Monitors!$D$4),'All Data'!DJ932)</f>
        <v>51.072319999999998</v>
      </c>
      <c r="DL932" s="10">
        <f>IF($CZ932="Yes",DK932-Monitors!$C$7,'All Data'!DK932)</f>
        <v>51.072319999999998</v>
      </c>
      <c r="DM932" s="10">
        <f>IF($DA932="Yes",DL932-Monitors!$D$7,'All Data'!DL932)</f>
        <v>51.072319999999998</v>
      </c>
      <c r="DN932" s="10">
        <f>IF(DB932="Yes",DM932-((DG932+(W932*Monitors!$B$4))*Monitors!$F$4),'All Data'!DM932)</f>
        <v>51.072319999999998</v>
      </c>
      <c r="DO932" s="8" t="str">
        <f t="shared" si="165"/>
        <v>No</v>
      </c>
      <c r="DP932" s="10">
        <v>2.7128200000000002</v>
      </c>
      <c r="DQ932" s="10">
        <v>17.757179999999998</v>
      </c>
      <c r="DR932" s="10">
        <v>17.757179999999998</v>
      </c>
      <c r="DS932" s="9">
        <v>23.402549776111616</v>
      </c>
      <c r="DT932" s="9" t="s">
        <v>23</v>
      </c>
      <c r="DU932" s="14">
        <v>0</v>
      </c>
    </row>
    <row r="933" spans="1:125" ht="18" customHeight="1">
      <c r="A933" s="29">
        <v>932</v>
      </c>
      <c r="B933" s="29">
        <v>21</v>
      </c>
      <c r="C933" s="29">
        <v>238</v>
      </c>
      <c r="D933" s="21">
        <v>41276</v>
      </c>
      <c r="E933" s="21">
        <v>41337</v>
      </c>
      <c r="F933" s="21">
        <v>41577</v>
      </c>
      <c r="G933" s="20" t="s">
        <v>182</v>
      </c>
      <c r="H933" s="20" t="s">
        <v>26</v>
      </c>
      <c r="I933" s="22">
        <v>6</v>
      </c>
      <c r="J933" s="20" t="s">
        <v>5</v>
      </c>
      <c r="K933" s="20" t="s">
        <v>26</v>
      </c>
      <c r="L933" s="20" t="s">
        <v>27</v>
      </c>
      <c r="M933" s="23" t="s">
        <v>27</v>
      </c>
      <c r="N933" s="23" t="s">
        <v>7</v>
      </c>
      <c r="O933" s="23" t="s">
        <v>26</v>
      </c>
      <c r="P933" s="24">
        <v>11.8</v>
      </c>
      <c r="Q933" s="24">
        <v>20.9</v>
      </c>
      <c r="R933" s="24">
        <v>23.8</v>
      </c>
      <c r="S933" s="24">
        <v>246.62</v>
      </c>
      <c r="T933" s="24">
        <v>1.78</v>
      </c>
      <c r="U933" s="24">
        <v>1080</v>
      </c>
      <c r="V933" s="24">
        <v>1920</v>
      </c>
      <c r="W933" s="24">
        <v>2.0739999999999998</v>
      </c>
      <c r="X933" s="23" t="s">
        <v>47</v>
      </c>
      <c r="Y933" s="23" t="s">
        <v>47</v>
      </c>
      <c r="Z933" s="24">
        <v>8410</v>
      </c>
      <c r="AA933" s="24">
        <v>60</v>
      </c>
      <c r="AB933" s="24">
        <v>160</v>
      </c>
      <c r="AC933" s="24">
        <v>160</v>
      </c>
      <c r="AD933" s="23" t="s">
        <v>300</v>
      </c>
      <c r="AE933" s="23" t="s">
        <v>23</v>
      </c>
      <c r="AF933" s="23" t="s">
        <v>11</v>
      </c>
      <c r="AG933" s="23"/>
      <c r="AH933" s="23"/>
      <c r="AI933" s="23" t="s">
        <v>12</v>
      </c>
      <c r="AJ933" s="23" t="s">
        <v>23</v>
      </c>
      <c r="AK933" s="23" t="s">
        <v>23</v>
      </c>
      <c r="AL933" s="23" t="s">
        <v>129</v>
      </c>
      <c r="AM933" s="23" t="s">
        <v>26</v>
      </c>
      <c r="AN933" s="23" t="s">
        <v>14</v>
      </c>
      <c r="AO933" s="23" t="s">
        <v>26</v>
      </c>
      <c r="AP933" s="23" t="s">
        <v>14</v>
      </c>
      <c r="AQ933" s="23" t="s">
        <v>26</v>
      </c>
      <c r="AR933" s="23"/>
      <c r="AS933" s="23" t="s">
        <v>129</v>
      </c>
      <c r="AT933" s="23" t="s">
        <v>26</v>
      </c>
      <c r="AU933" s="23" t="s">
        <v>14</v>
      </c>
      <c r="AV933" s="25" t="s">
        <v>26</v>
      </c>
      <c r="AW933" s="25" t="s">
        <v>26</v>
      </c>
      <c r="AX933" s="26">
        <v>23.8</v>
      </c>
      <c r="AY933" s="26">
        <v>246.62</v>
      </c>
      <c r="AZ933" s="25" t="s">
        <v>14</v>
      </c>
      <c r="BA933" s="25" t="s">
        <v>14</v>
      </c>
      <c r="BB933" s="23" t="s">
        <v>26</v>
      </c>
      <c r="BC933" s="23" t="s">
        <v>15</v>
      </c>
      <c r="BD933" s="23" t="s">
        <v>26</v>
      </c>
      <c r="BE933" s="23" t="s">
        <v>11</v>
      </c>
      <c r="BF933" s="23" t="s">
        <v>727</v>
      </c>
      <c r="BG933" s="23" t="s">
        <v>11</v>
      </c>
      <c r="BH933" s="23" t="s">
        <v>17</v>
      </c>
      <c r="BI933" s="23" t="s">
        <v>26</v>
      </c>
      <c r="BJ933" s="23"/>
      <c r="BK933" s="23" t="s">
        <v>11</v>
      </c>
      <c r="BL933" s="23" t="s">
        <v>11</v>
      </c>
      <c r="BM933" s="23" t="s">
        <v>11</v>
      </c>
      <c r="BN933" s="23"/>
      <c r="BO933" s="24">
        <v>0</v>
      </c>
      <c r="BP933" s="24">
        <v>275</v>
      </c>
      <c r="BQ933" s="24">
        <v>238</v>
      </c>
      <c r="BR933" s="24">
        <v>275</v>
      </c>
      <c r="BS933" s="24">
        <v>200</v>
      </c>
      <c r="BT933" s="23"/>
      <c r="BU933" s="23"/>
      <c r="BV933" s="24">
        <v>20.47</v>
      </c>
      <c r="BW933" s="24">
        <v>0.18</v>
      </c>
      <c r="BX933" s="23"/>
      <c r="BY933" s="24">
        <v>0.14000000000000001</v>
      </c>
      <c r="BZ933" s="27">
        <v>0.18</v>
      </c>
      <c r="CA933" s="27">
        <v>0.14000000000000001</v>
      </c>
      <c r="CB933" s="25"/>
      <c r="CC933" s="25"/>
      <c r="CD933" s="28">
        <v>20.48</v>
      </c>
      <c r="CE933" s="28">
        <v>0.2</v>
      </c>
      <c r="CF933" s="25"/>
      <c r="CG933" s="28">
        <v>0.15</v>
      </c>
      <c r="CH933" s="28">
        <v>23.21</v>
      </c>
      <c r="CI933" s="28">
        <v>0.5</v>
      </c>
      <c r="CJ933" s="28">
        <v>0.5</v>
      </c>
      <c r="CK933" s="28">
        <v>0</v>
      </c>
      <c r="CL933" s="28">
        <v>0</v>
      </c>
      <c r="CM933" s="28">
        <v>0.4</v>
      </c>
      <c r="CN933" s="25"/>
      <c r="CO933" s="28">
        <v>0</v>
      </c>
      <c r="CP933" s="30" t="s">
        <v>5</v>
      </c>
      <c r="CQ933" s="8">
        <f t="shared" si="155"/>
        <v>8409.6991322682661</v>
      </c>
      <c r="CR933" s="8">
        <f t="shared" si="156"/>
        <v>24</v>
      </c>
      <c r="CS933" s="8">
        <f t="shared" si="157"/>
        <v>2.5</v>
      </c>
      <c r="CT933" s="8">
        <f t="shared" si="158"/>
        <v>30</v>
      </c>
      <c r="CU933" s="8">
        <f t="shared" si="159"/>
        <v>200</v>
      </c>
      <c r="CV933" s="10">
        <f t="shared" si="160"/>
        <v>67820.5</v>
      </c>
      <c r="CW933" s="10">
        <f t="shared" si="163"/>
        <v>67.820499999999996</v>
      </c>
      <c r="CX933" s="8" t="str">
        <f t="shared" si="161"/>
        <v>No</v>
      </c>
      <c r="CY933" s="30" t="s">
        <v>11</v>
      </c>
      <c r="CZ933" s="30" t="s">
        <v>11</v>
      </c>
      <c r="DA933" s="31" t="s">
        <v>11</v>
      </c>
      <c r="DB933" s="31" t="s">
        <v>11</v>
      </c>
      <c r="DC933" s="8" t="str">
        <f t="shared" si="162"/>
        <v>No</v>
      </c>
      <c r="DD933" s="8" t="s">
        <v>11</v>
      </c>
      <c r="DE933" s="30" t="s">
        <v>11</v>
      </c>
      <c r="DF933" s="10">
        <f t="shared" si="164"/>
        <v>63.785939999999997</v>
      </c>
      <c r="DG933" s="9">
        <f>IF(S933&lt;Monitors!$H$4,(S933*Monitors!$I$4)+Monitors!$J$4,IF(S933&lt;Monitors!$H$5,(S933*Monitors!$I$5)+Monitors!$J$5,IF(S933&lt;Monitors!$H$6,(S933*Monitors!$I$6)+Monitors!$J$6,IF(S933&lt;Monitors!$H$7,(Monitors!$I$7*S933)+Monitors!$J$7,IF(S933&lt;Monitors!$H$8,(S933*Monitors!$I$8)+Monitors!$J$8,IF(S933&lt;Monitors!$H$9,(S933*Monitors!$I$9)+Monitors!$J$9,IF(S933&lt;Monitors!$H$10,(S933*Monitors!$I$10)+Monitors!$J$10,IF(S933&lt;Monitors!$H$11,(S933*Monitors!$I$11)+Monitors!$J$11,Monitors!$J$12))))))))</f>
        <v>42.324000000000005</v>
      </c>
      <c r="DH933" s="10">
        <f>$DF933-(Monitors!$B$4*'All Data'!$W933)</f>
        <v>51.072319999999998</v>
      </c>
      <c r="DI933" s="10">
        <f>IF($CX933="Yes",DH933-(Monitors!$E$4*(DG933+(Monitors!$B$4*'All Data'!$W933))),'All Data'!DH933)</f>
        <v>51.072319999999998</v>
      </c>
      <c r="DJ933" s="10">
        <f>IF(DD933="Yes",'All Data'!DI933-(DG933*Monitors!$C$4),'All Data'!DI933)</f>
        <v>51.072319999999998</v>
      </c>
      <c r="DK933" s="10">
        <f>IF($DE933="Yes",DJ933-(DG933*Monitors!$D$4),'All Data'!DJ933)</f>
        <v>51.072319999999998</v>
      </c>
      <c r="DL933" s="10">
        <f>IF($CZ933="Yes",DK933-Monitors!$C$7,'All Data'!DK933)</f>
        <v>51.072319999999998</v>
      </c>
      <c r="DM933" s="10">
        <f>IF($DA933="Yes",DL933-Monitors!$D$7,'All Data'!DL933)</f>
        <v>51.072319999999998</v>
      </c>
      <c r="DN933" s="10">
        <f>IF(DB933="Yes",DM933-((DG933+(W933*Monitors!$B$4))*Monitors!$F$4),'All Data'!DM933)</f>
        <v>51.072319999999998</v>
      </c>
      <c r="DO933" s="8" t="str">
        <f t="shared" si="165"/>
        <v>No</v>
      </c>
      <c r="DP933" s="10">
        <v>2.7128200000000002</v>
      </c>
      <c r="DQ933" s="10">
        <v>17.757179999999998</v>
      </c>
      <c r="DR933" s="10">
        <v>17.757179999999998</v>
      </c>
      <c r="DS933" s="9">
        <v>23.402549776111616</v>
      </c>
      <c r="DT933" s="9" t="s">
        <v>23</v>
      </c>
      <c r="DU933" s="14">
        <v>0</v>
      </c>
    </row>
    <row r="934" spans="1:125" ht="18" customHeight="1">
      <c r="A934" s="29">
        <v>933</v>
      </c>
      <c r="B934" s="29">
        <v>21</v>
      </c>
      <c r="C934" s="29">
        <v>239</v>
      </c>
      <c r="D934" s="21">
        <v>41276</v>
      </c>
      <c r="E934" s="21">
        <v>42060</v>
      </c>
      <c r="F934" s="21">
        <v>42067</v>
      </c>
      <c r="G934" s="20" t="s">
        <v>233</v>
      </c>
      <c r="H934" s="20" t="s">
        <v>26</v>
      </c>
      <c r="I934" s="22">
        <v>6</v>
      </c>
      <c r="J934" s="20" t="s">
        <v>5</v>
      </c>
      <c r="K934" s="20" t="s">
        <v>26</v>
      </c>
      <c r="L934" s="20" t="s">
        <v>27</v>
      </c>
      <c r="M934" s="23" t="s">
        <v>27</v>
      </c>
      <c r="N934" s="23" t="s">
        <v>7</v>
      </c>
      <c r="O934" s="23" t="s">
        <v>26</v>
      </c>
      <c r="P934" s="24">
        <v>11.8</v>
      </c>
      <c r="Q934" s="24">
        <v>20.9</v>
      </c>
      <c r="R934" s="24">
        <v>23.8</v>
      </c>
      <c r="S934" s="24">
        <v>246.62</v>
      </c>
      <c r="T934" s="24">
        <v>1.78</v>
      </c>
      <c r="U934" s="24">
        <v>1080</v>
      </c>
      <c r="V934" s="24">
        <v>1920</v>
      </c>
      <c r="W934" s="24">
        <v>2.0739999999999998</v>
      </c>
      <c r="X934" s="23" t="s">
        <v>47</v>
      </c>
      <c r="Y934" s="23" t="s">
        <v>47</v>
      </c>
      <c r="Z934" s="24">
        <v>8410</v>
      </c>
      <c r="AA934" s="24">
        <v>60</v>
      </c>
      <c r="AB934" s="24">
        <v>160</v>
      </c>
      <c r="AC934" s="24">
        <v>160</v>
      </c>
      <c r="AD934" s="23" t="s">
        <v>300</v>
      </c>
      <c r="AE934" s="23" t="s">
        <v>23</v>
      </c>
      <c r="AF934" s="23" t="s">
        <v>11</v>
      </c>
      <c r="AG934" s="23"/>
      <c r="AH934" s="23"/>
      <c r="AI934" s="23" t="s">
        <v>12</v>
      </c>
      <c r="AJ934" s="23" t="s">
        <v>23</v>
      </c>
      <c r="AK934" s="23" t="s">
        <v>23</v>
      </c>
      <c r="AL934" s="23" t="s">
        <v>129</v>
      </c>
      <c r="AM934" s="23" t="s">
        <v>26</v>
      </c>
      <c r="AN934" s="23" t="s">
        <v>14</v>
      </c>
      <c r="AO934" s="23" t="s">
        <v>26</v>
      </c>
      <c r="AP934" s="23" t="s">
        <v>14</v>
      </c>
      <c r="AQ934" s="23" t="s">
        <v>26</v>
      </c>
      <c r="AR934" s="23"/>
      <c r="AS934" s="23" t="s">
        <v>129</v>
      </c>
      <c r="AT934" s="23" t="s">
        <v>26</v>
      </c>
      <c r="AU934" s="23" t="s">
        <v>14</v>
      </c>
      <c r="AV934" s="25" t="s">
        <v>26</v>
      </c>
      <c r="AW934" s="25" t="s">
        <v>26</v>
      </c>
      <c r="AX934" s="26">
        <v>23.8</v>
      </c>
      <c r="AY934" s="26">
        <v>246.62</v>
      </c>
      <c r="AZ934" s="25" t="s">
        <v>14</v>
      </c>
      <c r="BA934" s="25" t="s">
        <v>14</v>
      </c>
      <c r="BB934" s="23" t="s">
        <v>26</v>
      </c>
      <c r="BC934" s="23" t="s">
        <v>15</v>
      </c>
      <c r="BD934" s="23" t="s">
        <v>26</v>
      </c>
      <c r="BE934" s="23" t="s">
        <v>11</v>
      </c>
      <c r="BF934" s="23" t="s">
        <v>727</v>
      </c>
      <c r="BG934" s="23" t="s">
        <v>11</v>
      </c>
      <c r="BH934" s="23" t="s">
        <v>17</v>
      </c>
      <c r="BI934" s="23" t="s">
        <v>26</v>
      </c>
      <c r="BJ934" s="23"/>
      <c r="BK934" s="23" t="s">
        <v>11</v>
      </c>
      <c r="BL934" s="23" t="s">
        <v>11</v>
      </c>
      <c r="BM934" s="23" t="s">
        <v>11</v>
      </c>
      <c r="BN934" s="23"/>
      <c r="BO934" s="24">
        <v>0</v>
      </c>
      <c r="BP934" s="24">
        <v>275</v>
      </c>
      <c r="BQ934" s="24">
        <v>238</v>
      </c>
      <c r="BR934" s="24">
        <v>275</v>
      </c>
      <c r="BS934" s="24">
        <v>200</v>
      </c>
      <c r="BT934" s="23"/>
      <c r="BU934" s="23"/>
      <c r="BV934" s="24">
        <v>20.47</v>
      </c>
      <c r="BW934" s="24">
        <v>0.18</v>
      </c>
      <c r="BX934" s="23"/>
      <c r="BY934" s="24">
        <v>0.14000000000000001</v>
      </c>
      <c r="BZ934" s="27">
        <v>0.18</v>
      </c>
      <c r="CA934" s="27">
        <v>0.14000000000000001</v>
      </c>
      <c r="CB934" s="25"/>
      <c r="CC934" s="25"/>
      <c r="CD934" s="28">
        <v>20.48</v>
      </c>
      <c r="CE934" s="28">
        <v>0.2</v>
      </c>
      <c r="CF934" s="25"/>
      <c r="CG934" s="28">
        <v>0.15</v>
      </c>
      <c r="CH934" s="28">
        <v>23.21</v>
      </c>
      <c r="CI934" s="28">
        <v>0.5</v>
      </c>
      <c r="CJ934" s="28">
        <v>0.5</v>
      </c>
      <c r="CK934" s="28">
        <v>0</v>
      </c>
      <c r="CL934" s="28">
        <v>0</v>
      </c>
      <c r="CM934" s="28">
        <v>0.4</v>
      </c>
      <c r="CN934" s="25"/>
      <c r="CO934" s="28">
        <v>0</v>
      </c>
      <c r="CP934" s="30" t="s">
        <v>5</v>
      </c>
      <c r="CQ934" s="8">
        <f t="shared" si="155"/>
        <v>8409.6991322682661</v>
      </c>
      <c r="CR934" s="8">
        <f t="shared" si="156"/>
        <v>24</v>
      </c>
      <c r="CS934" s="8">
        <f t="shared" si="157"/>
        <v>2.5</v>
      </c>
      <c r="CT934" s="8">
        <f t="shared" si="158"/>
        <v>30</v>
      </c>
      <c r="CU934" s="8">
        <f t="shared" si="159"/>
        <v>200</v>
      </c>
      <c r="CV934" s="10">
        <f t="shared" si="160"/>
        <v>67820.5</v>
      </c>
      <c r="CW934" s="10">
        <f t="shared" si="163"/>
        <v>67.820499999999996</v>
      </c>
      <c r="CX934" s="8" t="str">
        <f t="shared" si="161"/>
        <v>No</v>
      </c>
      <c r="CY934" s="30" t="s">
        <v>11</v>
      </c>
      <c r="CZ934" s="30" t="s">
        <v>11</v>
      </c>
      <c r="DA934" s="31" t="s">
        <v>11</v>
      </c>
      <c r="DB934" s="31" t="s">
        <v>11</v>
      </c>
      <c r="DC934" s="8" t="str">
        <f t="shared" si="162"/>
        <v>No</v>
      </c>
      <c r="DD934" s="8" t="s">
        <v>11</v>
      </c>
      <c r="DE934" s="30" t="s">
        <v>11</v>
      </c>
      <c r="DF934" s="10">
        <f t="shared" si="164"/>
        <v>63.785939999999997</v>
      </c>
      <c r="DG934" s="9">
        <f>IF(S934&lt;Monitors!$H$4,(S934*Monitors!$I$4)+Monitors!$J$4,IF(S934&lt;Monitors!$H$5,(S934*Monitors!$I$5)+Monitors!$J$5,IF(S934&lt;Monitors!$H$6,(S934*Monitors!$I$6)+Monitors!$J$6,IF(S934&lt;Monitors!$H$7,(Monitors!$I$7*S934)+Monitors!$J$7,IF(S934&lt;Monitors!$H$8,(S934*Monitors!$I$8)+Monitors!$J$8,IF(S934&lt;Monitors!$H$9,(S934*Monitors!$I$9)+Monitors!$J$9,IF(S934&lt;Monitors!$H$10,(S934*Monitors!$I$10)+Monitors!$J$10,IF(S934&lt;Monitors!$H$11,(S934*Monitors!$I$11)+Monitors!$J$11,Monitors!$J$12))))))))</f>
        <v>42.324000000000005</v>
      </c>
      <c r="DH934" s="10">
        <f>$DF934-(Monitors!$B$4*'All Data'!$W934)</f>
        <v>51.072319999999998</v>
      </c>
      <c r="DI934" s="10">
        <f>IF($CX934="Yes",DH934-(Monitors!$E$4*(DG934+(Monitors!$B$4*'All Data'!$W934))),'All Data'!DH934)</f>
        <v>51.072319999999998</v>
      </c>
      <c r="DJ934" s="10">
        <f>IF(DD934="Yes",'All Data'!DI934-(DG934*Monitors!$C$4),'All Data'!DI934)</f>
        <v>51.072319999999998</v>
      </c>
      <c r="DK934" s="10">
        <f>IF($DE934="Yes",DJ934-(DG934*Monitors!$D$4),'All Data'!DJ934)</f>
        <v>51.072319999999998</v>
      </c>
      <c r="DL934" s="10">
        <f>IF($CZ934="Yes",DK934-Monitors!$C$7,'All Data'!DK934)</f>
        <v>51.072319999999998</v>
      </c>
      <c r="DM934" s="10">
        <f>IF($DA934="Yes",DL934-Monitors!$D$7,'All Data'!DL934)</f>
        <v>51.072319999999998</v>
      </c>
      <c r="DN934" s="10">
        <f>IF(DB934="Yes",DM934-((DG934+(W934*Monitors!$B$4))*Monitors!$F$4),'All Data'!DM934)</f>
        <v>51.072319999999998</v>
      </c>
      <c r="DO934" s="8" t="str">
        <f t="shared" si="165"/>
        <v>No</v>
      </c>
      <c r="DP934" s="10">
        <v>2.7128200000000002</v>
      </c>
      <c r="DQ934" s="10">
        <v>17.757179999999998</v>
      </c>
      <c r="DR934" s="10">
        <v>17.757179999999998</v>
      </c>
      <c r="DS934" s="9">
        <v>23.402549776111616</v>
      </c>
      <c r="DT934" s="9" t="s">
        <v>23</v>
      </c>
      <c r="DU934" s="14">
        <v>0</v>
      </c>
    </row>
    <row r="935" spans="1:125" ht="18" customHeight="1">
      <c r="A935" s="29">
        <v>934</v>
      </c>
      <c r="B935" s="29">
        <v>21</v>
      </c>
      <c r="C935" s="29">
        <v>259</v>
      </c>
      <c r="D935" s="21">
        <v>41276</v>
      </c>
      <c r="E935" s="21">
        <v>42037</v>
      </c>
      <c r="F935" s="21">
        <v>42045</v>
      </c>
      <c r="G935" s="20" t="s">
        <v>233</v>
      </c>
      <c r="H935" s="20" t="s">
        <v>26</v>
      </c>
      <c r="I935" s="22">
        <v>6</v>
      </c>
      <c r="J935" s="20" t="s">
        <v>5</v>
      </c>
      <c r="K935" s="20" t="s">
        <v>26</v>
      </c>
      <c r="L935" s="20" t="s">
        <v>27</v>
      </c>
      <c r="M935" s="23" t="s">
        <v>27</v>
      </c>
      <c r="N935" s="23" t="s">
        <v>7</v>
      </c>
      <c r="O935" s="23" t="s">
        <v>26</v>
      </c>
      <c r="P935" s="24">
        <v>11.8</v>
      </c>
      <c r="Q935" s="24">
        <v>20.9</v>
      </c>
      <c r="R935" s="24">
        <v>23.8</v>
      </c>
      <c r="S935" s="24">
        <v>246.62</v>
      </c>
      <c r="T935" s="24">
        <v>1.78</v>
      </c>
      <c r="U935" s="24">
        <v>1080</v>
      </c>
      <c r="V935" s="24">
        <v>1920</v>
      </c>
      <c r="W935" s="24">
        <v>2.0739999999999998</v>
      </c>
      <c r="X935" s="23" t="s">
        <v>47</v>
      </c>
      <c r="Y935" s="23" t="s">
        <v>47</v>
      </c>
      <c r="Z935" s="24">
        <v>8410</v>
      </c>
      <c r="AA935" s="24">
        <v>60</v>
      </c>
      <c r="AB935" s="24">
        <v>160</v>
      </c>
      <c r="AC935" s="24">
        <v>160</v>
      </c>
      <c r="AD935" s="23" t="s">
        <v>300</v>
      </c>
      <c r="AE935" s="23" t="s">
        <v>23</v>
      </c>
      <c r="AF935" s="23" t="s">
        <v>11</v>
      </c>
      <c r="AG935" s="23"/>
      <c r="AH935" s="23"/>
      <c r="AI935" s="23" t="s">
        <v>12</v>
      </c>
      <c r="AJ935" s="23" t="s">
        <v>23</v>
      </c>
      <c r="AK935" s="23" t="s">
        <v>23</v>
      </c>
      <c r="AL935" s="23" t="s">
        <v>114</v>
      </c>
      <c r="AM935" s="23" t="s">
        <v>26</v>
      </c>
      <c r="AN935" s="23" t="s">
        <v>14</v>
      </c>
      <c r="AO935" s="23" t="s">
        <v>26</v>
      </c>
      <c r="AP935" s="23" t="s">
        <v>14</v>
      </c>
      <c r="AQ935" s="23" t="s">
        <v>26</v>
      </c>
      <c r="AR935" s="23"/>
      <c r="AS935" s="23" t="s">
        <v>114</v>
      </c>
      <c r="AT935" s="23" t="s">
        <v>26</v>
      </c>
      <c r="AU935" s="23" t="s">
        <v>14</v>
      </c>
      <c r="AV935" s="25" t="s">
        <v>26</v>
      </c>
      <c r="AW935" s="25" t="s">
        <v>26</v>
      </c>
      <c r="AX935" s="26">
        <v>23.8</v>
      </c>
      <c r="AY935" s="26">
        <v>246.62</v>
      </c>
      <c r="AZ935" s="25" t="s">
        <v>14</v>
      </c>
      <c r="BA935" s="25" t="s">
        <v>14</v>
      </c>
      <c r="BB935" s="23" t="s">
        <v>26</v>
      </c>
      <c r="BC935" s="23" t="s">
        <v>15</v>
      </c>
      <c r="BD935" s="23" t="s">
        <v>26</v>
      </c>
      <c r="BE935" s="23" t="s">
        <v>11</v>
      </c>
      <c r="BF935" s="23" t="s">
        <v>727</v>
      </c>
      <c r="BG935" s="23" t="s">
        <v>11</v>
      </c>
      <c r="BH935" s="23" t="s">
        <v>17</v>
      </c>
      <c r="BI935" s="23" t="s">
        <v>26</v>
      </c>
      <c r="BJ935" s="23"/>
      <c r="BK935" s="23" t="s">
        <v>11</v>
      </c>
      <c r="BL935" s="23" t="s">
        <v>11</v>
      </c>
      <c r="BM935" s="23" t="s">
        <v>11</v>
      </c>
      <c r="BN935" s="23"/>
      <c r="BO935" s="24">
        <v>0</v>
      </c>
      <c r="BP935" s="24">
        <v>275</v>
      </c>
      <c r="BQ935" s="24">
        <v>238</v>
      </c>
      <c r="BR935" s="24">
        <v>275</v>
      </c>
      <c r="BS935" s="24">
        <v>200</v>
      </c>
      <c r="BT935" s="23"/>
      <c r="BU935" s="23"/>
      <c r="BV935" s="24">
        <v>20.47</v>
      </c>
      <c r="BW935" s="24">
        <v>0.18</v>
      </c>
      <c r="BX935" s="23"/>
      <c r="BY935" s="24">
        <v>0.14000000000000001</v>
      </c>
      <c r="BZ935" s="27">
        <v>0.18</v>
      </c>
      <c r="CA935" s="27">
        <v>0.14000000000000001</v>
      </c>
      <c r="CB935" s="25"/>
      <c r="CC935" s="25"/>
      <c r="CD935" s="28">
        <v>20.48</v>
      </c>
      <c r="CE935" s="28">
        <v>0.2</v>
      </c>
      <c r="CF935" s="25"/>
      <c r="CG935" s="28">
        <v>0.15</v>
      </c>
      <c r="CH935" s="28">
        <v>23.21</v>
      </c>
      <c r="CI935" s="28">
        <v>0.5</v>
      </c>
      <c r="CJ935" s="28">
        <v>0.5</v>
      </c>
      <c r="CK935" s="28">
        <v>0</v>
      </c>
      <c r="CL935" s="28">
        <v>0</v>
      </c>
      <c r="CM935" s="28">
        <v>0.4</v>
      </c>
      <c r="CN935" s="25"/>
      <c r="CO935" s="28">
        <v>0</v>
      </c>
      <c r="CP935" s="30" t="s">
        <v>5</v>
      </c>
      <c r="CQ935" s="8">
        <f t="shared" si="155"/>
        <v>8409.6991322682661</v>
      </c>
      <c r="CR935" s="8">
        <f t="shared" si="156"/>
        <v>24</v>
      </c>
      <c r="CS935" s="8">
        <f t="shared" si="157"/>
        <v>2.5</v>
      </c>
      <c r="CT935" s="8">
        <f t="shared" si="158"/>
        <v>30</v>
      </c>
      <c r="CU935" s="8">
        <f t="shared" si="159"/>
        <v>200</v>
      </c>
      <c r="CV935" s="10">
        <f t="shared" si="160"/>
        <v>67820.5</v>
      </c>
      <c r="CW935" s="10">
        <f t="shared" si="163"/>
        <v>67.820499999999996</v>
      </c>
      <c r="CX935" s="8" t="str">
        <f t="shared" si="161"/>
        <v>No</v>
      </c>
      <c r="CY935" s="30" t="s">
        <v>11</v>
      </c>
      <c r="CZ935" s="30" t="s">
        <v>11</v>
      </c>
      <c r="DA935" s="31" t="s">
        <v>11</v>
      </c>
      <c r="DB935" s="31" t="s">
        <v>11</v>
      </c>
      <c r="DC935" s="8" t="str">
        <f t="shared" si="162"/>
        <v>No</v>
      </c>
      <c r="DD935" s="8" t="s">
        <v>11</v>
      </c>
      <c r="DE935" s="30" t="s">
        <v>11</v>
      </c>
      <c r="DF935" s="10">
        <f t="shared" si="164"/>
        <v>63.785939999999997</v>
      </c>
      <c r="DG935" s="9">
        <f>IF(S935&lt;Monitors!$H$4,(S935*Monitors!$I$4)+Monitors!$J$4,IF(S935&lt;Monitors!$H$5,(S935*Monitors!$I$5)+Monitors!$J$5,IF(S935&lt;Monitors!$H$6,(S935*Monitors!$I$6)+Monitors!$J$6,IF(S935&lt;Monitors!$H$7,(Monitors!$I$7*S935)+Monitors!$J$7,IF(S935&lt;Monitors!$H$8,(S935*Monitors!$I$8)+Monitors!$J$8,IF(S935&lt;Monitors!$H$9,(S935*Monitors!$I$9)+Monitors!$J$9,IF(S935&lt;Monitors!$H$10,(S935*Monitors!$I$10)+Monitors!$J$10,IF(S935&lt;Monitors!$H$11,(S935*Monitors!$I$11)+Monitors!$J$11,Monitors!$J$12))))))))</f>
        <v>42.324000000000005</v>
      </c>
      <c r="DH935" s="10">
        <f>$DF935-(Monitors!$B$4*'All Data'!$W935)</f>
        <v>51.072319999999998</v>
      </c>
      <c r="DI935" s="10">
        <f>IF($CX935="Yes",DH935-(Monitors!$E$4*(DG935+(Monitors!$B$4*'All Data'!$W935))),'All Data'!DH935)</f>
        <v>51.072319999999998</v>
      </c>
      <c r="DJ935" s="10">
        <f>IF(DD935="Yes",'All Data'!DI935-(DG935*Monitors!$C$4),'All Data'!DI935)</f>
        <v>51.072319999999998</v>
      </c>
      <c r="DK935" s="10">
        <f>IF($DE935="Yes",DJ935-(DG935*Monitors!$D$4),'All Data'!DJ935)</f>
        <v>51.072319999999998</v>
      </c>
      <c r="DL935" s="10">
        <f>IF($CZ935="Yes",DK935-Monitors!$C$7,'All Data'!DK935)</f>
        <v>51.072319999999998</v>
      </c>
      <c r="DM935" s="10">
        <f>IF($DA935="Yes",DL935-Monitors!$D$7,'All Data'!DL935)</f>
        <v>51.072319999999998</v>
      </c>
      <c r="DN935" s="10">
        <f>IF(DB935="Yes",DM935-((DG935+(W935*Monitors!$B$4))*Monitors!$F$4),'All Data'!DM935)</f>
        <v>51.072319999999998</v>
      </c>
      <c r="DO935" s="8" t="str">
        <f t="shared" si="165"/>
        <v>No</v>
      </c>
      <c r="DP935" s="10">
        <v>2.7128200000000002</v>
      </c>
      <c r="DQ935" s="10">
        <v>17.757179999999998</v>
      </c>
      <c r="DR935" s="10">
        <v>17.757179999999998</v>
      </c>
      <c r="DS935" s="9">
        <v>23.402549776111616</v>
      </c>
      <c r="DT935" s="9" t="s">
        <v>23</v>
      </c>
      <c r="DU935" s="14">
        <v>0</v>
      </c>
    </row>
    <row r="936" spans="1:125" ht="18" customHeight="1">
      <c r="A936" s="29">
        <v>935</v>
      </c>
      <c r="B936" s="29">
        <v>5</v>
      </c>
      <c r="C936" s="29">
        <v>470</v>
      </c>
      <c r="D936" s="21">
        <v>41294</v>
      </c>
      <c r="E936" s="21">
        <v>41267</v>
      </c>
      <c r="F936" s="21">
        <v>41274</v>
      </c>
      <c r="G936" s="20" t="s">
        <v>4</v>
      </c>
      <c r="H936" s="20" t="s">
        <v>26</v>
      </c>
      <c r="I936" s="22">
        <v>6</v>
      </c>
      <c r="J936" s="20" t="s">
        <v>5</v>
      </c>
      <c r="K936" s="20" t="s">
        <v>26</v>
      </c>
      <c r="L936" s="20" t="s">
        <v>27</v>
      </c>
      <c r="M936" s="23" t="s">
        <v>27</v>
      </c>
      <c r="N936" s="23" t="s">
        <v>7</v>
      </c>
      <c r="O936" s="23" t="s">
        <v>26</v>
      </c>
      <c r="P936" s="24">
        <v>11.8</v>
      </c>
      <c r="Q936" s="24">
        <v>20.9</v>
      </c>
      <c r="R936" s="24">
        <v>24</v>
      </c>
      <c r="S936" s="24">
        <v>246.62</v>
      </c>
      <c r="T936" s="24">
        <v>1.78</v>
      </c>
      <c r="U936" s="24">
        <v>1080</v>
      </c>
      <c r="V936" s="24">
        <v>1920</v>
      </c>
      <c r="W936" s="24">
        <v>2.0739999999999998</v>
      </c>
      <c r="X936" s="23" t="s">
        <v>47</v>
      </c>
      <c r="Y936" s="23" t="s">
        <v>47</v>
      </c>
      <c r="Z936" s="24">
        <v>8410</v>
      </c>
      <c r="AA936" s="24">
        <v>60</v>
      </c>
      <c r="AB936" s="24">
        <v>170</v>
      </c>
      <c r="AC936" s="24">
        <v>160</v>
      </c>
      <c r="AD936" s="23" t="s">
        <v>28</v>
      </c>
      <c r="AE936" s="23" t="s">
        <v>23</v>
      </c>
      <c r="AF936" s="23" t="s">
        <v>11</v>
      </c>
      <c r="AG936" s="23"/>
      <c r="AH936" s="23"/>
      <c r="AI936" s="23" t="s">
        <v>12</v>
      </c>
      <c r="AJ936" s="23" t="s">
        <v>11</v>
      </c>
      <c r="AK936" s="23" t="s">
        <v>23</v>
      </c>
      <c r="AL936" s="23" t="s">
        <v>53</v>
      </c>
      <c r="AM936" s="23" t="s">
        <v>26</v>
      </c>
      <c r="AN936" s="23" t="s">
        <v>14</v>
      </c>
      <c r="AO936" s="23" t="s">
        <v>26</v>
      </c>
      <c r="AP936" s="23" t="s">
        <v>36</v>
      </c>
      <c r="AQ936" s="23" t="s">
        <v>26</v>
      </c>
      <c r="AR936" s="23"/>
      <c r="AS936" s="23" t="s">
        <v>53</v>
      </c>
      <c r="AT936" s="23" t="s">
        <v>26</v>
      </c>
      <c r="AU936" s="23" t="s">
        <v>14</v>
      </c>
      <c r="AV936" s="25" t="s">
        <v>26</v>
      </c>
      <c r="AW936" s="25" t="s">
        <v>26</v>
      </c>
      <c r="AX936" s="26">
        <v>24</v>
      </c>
      <c r="AY936" s="26">
        <v>246.62</v>
      </c>
      <c r="AZ936" s="25" t="s">
        <v>14</v>
      </c>
      <c r="BA936" s="25" t="s">
        <v>14</v>
      </c>
      <c r="BB936" s="23" t="s">
        <v>26</v>
      </c>
      <c r="BC936" s="23" t="s">
        <v>15</v>
      </c>
      <c r="BD936" s="23" t="s">
        <v>26</v>
      </c>
      <c r="BE936" s="23" t="s">
        <v>11</v>
      </c>
      <c r="BF936" s="23" t="s">
        <v>75</v>
      </c>
      <c r="BG936" s="23" t="s">
        <v>11</v>
      </c>
      <c r="BH936" s="23" t="s">
        <v>17</v>
      </c>
      <c r="BI936" s="23" t="s">
        <v>26</v>
      </c>
      <c r="BJ936" s="23"/>
      <c r="BK936" s="23" t="s">
        <v>11</v>
      </c>
      <c r="BL936" s="23" t="s">
        <v>11</v>
      </c>
      <c r="BM936" s="23" t="s">
        <v>11</v>
      </c>
      <c r="BN936" s="23"/>
      <c r="BO936" s="24">
        <v>33.299999999999997</v>
      </c>
      <c r="BP936" s="24">
        <v>320.60000000000002</v>
      </c>
      <c r="BQ936" s="24">
        <v>250</v>
      </c>
      <c r="BR936" s="24">
        <v>274.2</v>
      </c>
      <c r="BS936" s="24">
        <v>200</v>
      </c>
      <c r="BT936" s="23"/>
      <c r="BU936" s="23"/>
      <c r="BV936" s="24">
        <v>20.52</v>
      </c>
      <c r="BW936" s="24">
        <v>0.34</v>
      </c>
      <c r="BX936" s="23"/>
      <c r="BY936" s="24">
        <v>0.22</v>
      </c>
      <c r="BZ936" s="27">
        <v>0.34</v>
      </c>
      <c r="CA936" s="27">
        <v>0.22</v>
      </c>
      <c r="CB936" s="25"/>
      <c r="CC936" s="25"/>
      <c r="CD936" s="28">
        <v>20.58</v>
      </c>
      <c r="CE936" s="28">
        <v>0.42</v>
      </c>
      <c r="CF936" s="25"/>
      <c r="CG936" s="28">
        <v>0.25</v>
      </c>
      <c r="CH936" s="28">
        <v>23.2</v>
      </c>
      <c r="CI936" s="28">
        <v>0.5</v>
      </c>
      <c r="CJ936" s="28">
        <v>0.5</v>
      </c>
      <c r="CK936" s="28">
        <v>0</v>
      </c>
      <c r="CL936" s="28">
        <v>0</v>
      </c>
      <c r="CM936" s="28">
        <v>0.4</v>
      </c>
      <c r="CN936" s="25"/>
      <c r="CO936" s="28">
        <v>0</v>
      </c>
      <c r="CP936" s="30" t="s">
        <v>5</v>
      </c>
      <c r="CQ936" s="8">
        <f t="shared" si="155"/>
        <v>8409.6991322682661</v>
      </c>
      <c r="CR936" s="8">
        <f t="shared" si="156"/>
        <v>26</v>
      </c>
      <c r="CS936" s="8">
        <f t="shared" si="157"/>
        <v>2.5</v>
      </c>
      <c r="CT936" s="8">
        <f t="shared" si="158"/>
        <v>30</v>
      </c>
      <c r="CU936" s="8">
        <f t="shared" si="159"/>
        <v>300</v>
      </c>
      <c r="CV936" s="10">
        <f t="shared" si="160"/>
        <v>79066.372000000003</v>
      </c>
      <c r="CW936" s="10">
        <f t="shared" si="163"/>
        <v>79.066372000000001</v>
      </c>
      <c r="CX936" s="8" t="str">
        <f t="shared" si="161"/>
        <v>No</v>
      </c>
      <c r="CY936" s="30" t="s">
        <v>11</v>
      </c>
      <c r="CZ936" s="30" t="s">
        <v>11</v>
      </c>
      <c r="DA936" s="31" t="s">
        <v>11</v>
      </c>
      <c r="DB936" s="31" t="s">
        <v>11</v>
      </c>
      <c r="DC936" s="8" t="str">
        <f t="shared" si="162"/>
        <v>No</v>
      </c>
      <c r="DD936" s="8" t="s">
        <v>11</v>
      </c>
      <c r="DE936" s="30" t="s">
        <v>11</v>
      </c>
      <c r="DF936" s="10">
        <f t="shared" si="164"/>
        <v>64.850279999999998</v>
      </c>
      <c r="DG936" s="9">
        <f>IF(S936&lt;Monitors!$H$4,(S936*Monitors!$I$4)+Monitors!$J$4,IF(S936&lt;Monitors!$H$5,(S936*Monitors!$I$5)+Monitors!$J$5,IF(S936&lt;Monitors!$H$6,(S936*Monitors!$I$6)+Monitors!$J$6,IF(S936&lt;Monitors!$H$7,(Monitors!$I$7*S936)+Monitors!$J$7,IF(S936&lt;Monitors!$H$8,(S936*Monitors!$I$8)+Monitors!$J$8,IF(S936&lt;Monitors!$H$9,(S936*Monitors!$I$9)+Monitors!$J$9,IF(S936&lt;Monitors!$H$10,(S936*Monitors!$I$10)+Monitors!$J$10,IF(S936&lt;Monitors!$H$11,(S936*Monitors!$I$11)+Monitors!$J$11,Monitors!$J$12))))))))</f>
        <v>42.324000000000005</v>
      </c>
      <c r="DH936" s="10">
        <f>$DF936-(Monitors!$B$4*'All Data'!$W936)</f>
        <v>52.136659999999999</v>
      </c>
      <c r="DI936" s="10">
        <f>IF($CX936="Yes",DH936-(Monitors!$E$4*(DG936+(Monitors!$B$4*'All Data'!$W936))),'All Data'!DH936)</f>
        <v>52.136659999999999</v>
      </c>
      <c r="DJ936" s="10">
        <f>IF(DD936="Yes",'All Data'!DI936-(DG936*Monitors!$C$4),'All Data'!DI936)</f>
        <v>52.136659999999999</v>
      </c>
      <c r="DK936" s="10">
        <f>IF($DE936="Yes",DJ936-(DG936*Monitors!$D$4),'All Data'!DJ936)</f>
        <v>52.136659999999999</v>
      </c>
      <c r="DL936" s="10">
        <f>IF($CZ936="Yes",DK936-Monitors!$C$7,'All Data'!DK936)</f>
        <v>52.136659999999999</v>
      </c>
      <c r="DM936" s="10">
        <f>IF($DA936="Yes",DL936-Monitors!$D$7,'All Data'!DL936)</f>
        <v>52.136659999999999</v>
      </c>
      <c r="DN936" s="10">
        <f>IF(DB936="Yes",DM936-((DG936+(W936*Monitors!$B$4))*Monitors!$F$4),'All Data'!DM936)</f>
        <v>52.136659999999999</v>
      </c>
      <c r="DO936" s="8" t="str">
        <f t="shared" si="165"/>
        <v>No</v>
      </c>
      <c r="DP936" s="10">
        <v>3.1626548800000003</v>
      </c>
      <c r="DQ936" s="10">
        <v>17.357345119999998</v>
      </c>
      <c r="DR936" s="10">
        <v>17.357345119999998</v>
      </c>
      <c r="DS936" s="9">
        <v>23.402549776111616</v>
      </c>
      <c r="DT936" s="9" t="s">
        <v>23</v>
      </c>
      <c r="DU936" s="14">
        <v>0</v>
      </c>
    </row>
    <row r="937" spans="1:125" ht="18" customHeight="1">
      <c r="A937" s="29">
        <v>936</v>
      </c>
      <c r="B937" s="29">
        <v>33</v>
      </c>
      <c r="C937" s="29">
        <v>1215</v>
      </c>
      <c r="D937" s="21">
        <v>41749</v>
      </c>
      <c r="E937" s="21">
        <v>41738</v>
      </c>
      <c r="F937" s="21">
        <v>41743</v>
      </c>
      <c r="G937" s="20" t="s">
        <v>233</v>
      </c>
      <c r="H937" s="20"/>
      <c r="I937" s="22">
        <v>6</v>
      </c>
      <c r="J937" s="20" t="s">
        <v>5</v>
      </c>
      <c r="K937" s="20"/>
      <c r="L937" s="20" t="s">
        <v>6</v>
      </c>
      <c r="M937" s="23"/>
      <c r="N937" s="23" t="s">
        <v>7</v>
      </c>
      <c r="O937" s="23"/>
      <c r="P937" s="24">
        <v>10.6</v>
      </c>
      <c r="Q937" s="24">
        <v>18.8</v>
      </c>
      <c r="R937" s="24">
        <v>21.5</v>
      </c>
      <c r="S937" s="24">
        <v>198</v>
      </c>
      <c r="T937" s="24">
        <v>1.77</v>
      </c>
      <c r="U937" s="24">
        <v>1080</v>
      </c>
      <c r="V937" s="24">
        <v>1920</v>
      </c>
      <c r="W937" s="24">
        <v>2.0739999999999998</v>
      </c>
      <c r="X937" s="23" t="s">
        <v>47</v>
      </c>
      <c r="Y937" s="23" t="s">
        <v>47</v>
      </c>
      <c r="Z937" s="24">
        <v>10471</v>
      </c>
      <c r="AA937" s="24">
        <v>60</v>
      </c>
      <c r="AB937" s="24">
        <v>115</v>
      </c>
      <c r="AC937" s="24">
        <v>115</v>
      </c>
      <c r="AD937" s="23" t="s">
        <v>223</v>
      </c>
      <c r="AE937" s="23" t="s">
        <v>11</v>
      </c>
      <c r="AF937" s="23" t="s">
        <v>11</v>
      </c>
      <c r="AG937" s="23"/>
      <c r="AH937" s="23"/>
      <c r="AI937" s="23" t="s">
        <v>57</v>
      </c>
      <c r="AJ937" s="23" t="s">
        <v>23</v>
      </c>
      <c r="AK937" s="23" t="s">
        <v>11</v>
      </c>
      <c r="AL937" s="23" t="s">
        <v>25</v>
      </c>
      <c r="AM937" s="23"/>
      <c r="AN937" s="23" t="s">
        <v>14</v>
      </c>
      <c r="AO937" s="23"/>
      <c r="AP937" s="23" t="s">
        <v>36</v>
      </c>
      <c r="AQ937" s="23"/>
      <c r="AR937" s="23"/>
      <c r="AS937" s="23" t="s">
        <v>25</v>
      </c>
      <c r="AT937" s="23"/>
      <c r="AU937" s="23" t="s">
        <v>14</v>
      </c>
      <c r="AV937" s="25"/>
      <c r="AW937" s="25"/>
      <c r="AX937" s="26">
        <v>21.5</v>
      </c>
      <c r="AY937" s="26">
        <v>198</v>
      </c>
      <c r="AZ937" s="25" t="s">
        <v>14</v>
      </c>
      <c r="BA937" s="25" t="s">
        <v>14</v>
      </c>
      <c r="BB937" s="23"/>
      <c r="BC937" s="23" t="s">
        <v>15</v>
      </c>
      <c r="BD937" s="23"/>
      <c r="BE937" s="23" t="s">
        <v>11</v>
      </c>
      <c r="BF937" s="23" t="s">
        <v>419</v>
      </c>
      <c r="BG937" s="23" t="s">
        <v>11</v>
      </c>
      <c r="BH937" s="23" t="s">
        <v>17</v>
      </c>
      <c r="BI937" s="23"/>
      <c r="BJ937" s="23"/>
      <c r="BK937" s="23" t="s">
        <v>11</v>
      </c>
      <c r="BL937" s="23" t="s">
        <v>11</v>
      </c>
      <c r="BM937" s="23" t="s">
        <v>11</v>
      </c>
      <c r="BN937" s="23"/>
      <c r="BO937" s="24">
        <v>0.1</v>
      </c>
      <c r="BP937" s="24">
        <v>229</v>
      </c>
      <c r="BQ937" s="24">
        <v>229</v>
      </c>
      <c r="BR937" s="24">
        <v>143</v>
      </c>
      <c r="BS937" s="24">
        <v>200</v>
      </c>
      <c r="BT937" s="23"/>
      <c r="BU937" s="23"/>
      <c r="BV937" s="24">
        <v>20.52</v>
      </c>
      <c r="BW937" s="24">
        <v>0.49</v>
      </c>
      <c r="BX937" s="23"/>
      <c r="BY937" s="24">
        <v>0.49</v>
      </c>
      <c r="BZ937" s="27">
        <v>0.49</v>
      </c>
      <c r="CA937" s="27">
        <v>0.49</v>
      </c>
      <c r="CB937" s="25"/>
      <c r="CC937" s="25"/>
      <c r="CD937" s="25"/>
      <c r="CE937" s="25"/>
      <c r="CF937" s="25"/>
      <c r="CG937" s="25"/>
      <c r="CH937" s="28">
        <v>21.09</v>
      </c>
      <c r="CI937" s="28">
        <v>0.5</v>
      </c>
      <c r="CJ937" s="28">
        <v>0.5</v>
      </c>
      <c r="CK937" s="25"/>
      <c r="CL937" s="25"/>
      <c r="CM937" s="28">
        <v>0.5</v>
      </c>
      <c r="CN937" s="25"/>
      <c r="CO937" s="28">
        <v>0</v>
      </c>
      <c r="CP937" s="30" t="s">
        <v>5</v>
      </c>
      <c r="CQ937" s="8">
        <f t="shared" si="155"/>
        <v>10474.747474747473</v>
      </c>
      <c r="CR937" s="8">
        <f t="shared" si="156"/>
        <v>22</v>
      </c>
      <c r="CS937" s="8">
        <f t="shared" si="157"/>
        <v>2.5</v>
      </c>
      <c r="CT937" s="8">
        <f t="shared" si="158"/>
        <v>30</v>
      </c>
      <c r="CU937" s="8">
        <f t="shared" si="159"/>
        <v>200</v>
      </c>
      <c r="CV937" s="10">
        <f t="shared" si="160"/>
        <v>45342</v>
      </c>
      <c r="CW937" s="10">
        <f t="shared" si="163"/>
        <v>45.341999999999999</v>
      </c>
      <c r="CX937" s="8" t="str">
        <f t="shared" si="161"/>
        <v>No</v>
      </c>
      <c r="CY937" s="30" t="s">
        <v>11</v>
      </c>
      <c r="CZ937" s="30" t="s">
        <v>11</v>
      </c>
      <c r="DA937" s="31" t="s">
        <v>11</v>
      </c>
      <c r="DB937" s="31" t="s">
        <v>11</v>
      </c>
      <c r="DC937" s="8" t="str">
        <f t="shared" si="162"/>
        <v>No</v>
      </c>
      <c r="DD937" s="8" t="s">
        <v>11</v>
      </c>
      <c r="DE937" s="30" t="s">
        <v>11</v>
      </c>
      <c r="DF937" s="10">
        <f t="shared" si="164"/>
        <v>65.70438</v>
      </c>
      <c r="DG937" s="9">
        <f>IF(S937&lt;Monitors!$H$4,(S937*Monitors!$I$4)+Monitors!$J$4,IF(S937&lt;Monitors!$H$5,(S937*Monitors!$I$5)+Monitors!$J$5,IF(S937&lt;Monitors!$H$6,(S937*Monitors!$I$6)+Monitors!$J$6,IF(S937&lt;Monitors!$H$7,(Monitors!$I$7*S937)+Monitors!$J$7,IF(S937&lt;Monitors!$H$8,(S937*Monitors!$I$8)+Monitors!$J$8,IF(S937&lt;Monitors!$H$9,(S937*Monitors!$I$9)+Monitors!$J$9,IF(S937&lt;Monitors!$H$10,(S937*Monitors!$I$10)+Monitors!$J$10,IF(S937&lt;Monitors!$H$11,(S937*Monitors!$I$11)+Monitors!$J$11,Monitors!$J$12))))))))</f>
        <v>37.9</v>
      </c>
      <c r="DH937" s="10">
        <f>$DF937-(Monitors!$B$4*'All Data'!$W937)</f>
        <v>52.990760000000002</v>
      </c>
      <c r="DI937" s="10">
        <f>IF($CX937="Yes",DH937-(Monitors!$E$4*(DG937+(Monitors!$B$4*'All Data'!$W937))),'All Data'!DH937)</f>
        <v>52.990760000000002</v>
      </c>
      <c r="DJ937" s="10">
        <f>IF(DD937="Yes",'All Data'!DI937-(DG937*Monitors!$C$4),'All Data'!DI937)</f>
        <v>52.990760000000002</v>
      </c>
      <c r="DK937" s="10">
        <f>IF($DE937="Yes",DJ937-(DG937*Monitors!$D$4),'All Data'!DJ937)</f>
        <v>52.990760000000002</v>
      </c>
      <c r="DL937" s="10">
        <f>IF($CZ937="Yes",DK937-Monitors!$C$7,'All Data'!DK937)</f>
        <v>52.990760000000002</v>
      </c>
      <c r="DM937" s="10">
        <f>IF($DA937="Yes",DL937-Monitors!$D$7,'All Data'!DL937)</f>
        <v>52.990760000000002</v>
      </c>
      <c r="DN937" s="10">
        <f>IF(DB937="Yes",DM937-((DG937+(W937*Monitors!$B$4))*Monitors!$F$4),'All Data'!DM937)</f>
        <v>52.990760000000002</v>
      </c>
      <c r="DO937" s="8" t="str">
        <f t="shared" si="165"/>
        <v>No</v>
      </c>
      <c r="DP937" s="10">
        <v>1.8136800000000002</v>
      </c>
      <c r="DQ937" s="10">
        <v>18.706319999999998</v>
      </c>
      <c r="DR937" s="10">
        <v>18.706319999999998</v>
      </c>
      <c r="DS937" s="9">
        <v>18.849310517355313</v>
      </c>
      <c r="DT937" s="9" t="s">
        <v>23</v>
      </c>
      <c r="DU937" s="14">
        <v>0</v>
      </c>
    </row>
    <row r="938" spans="1:125" ht="18" customHeight="1">
      <c r="A938" s="29">
        <v>937</v>
      </c>
      <c r="B938" s="29">
        <v>9</v>
      </c>
      <c r="C938" s="29">
        <v>468</v>
      </c>
      <c r="D938" s="21">
        <v>40916</v>
      </c>
      <c r="E938" s="21">
        <v>41382</v>
      </c>
      <c r="F938" s="21">
        <v>41491</v>
      </c>
      <c r="G938" s="20" t="s">
        <v>4</v>
      </c>
      <c r="H938" s="20"/>
      <c r="I938" s="22">
        <v>6</v>
      </c>
      <c r="J938" s="20" t="s">
        <v>5</v>
      </c>
      <c r="K938" s="20" t="s">
        <v>26</v>
      </c>
      <c r="L938" s="20" t="s">
        <v>27</v>
      </c>
      <c r="M938" s="23" t="s">
        <v>27</v>
      </c>
      <c r="N938" s="23" t="s">
        <v>7</v>
      </c>
      <c r="O938" s="23" t="s">
        <v>26</v>
      </c>
      <c r="P938" s="24">
        <v>11.3</v>
      </c>
      <c r="Q938" s="24">
        <v>20.100000000000001</v>
      </c>
      <c r="R938" s="24">
        <v>23</v>
      </c>
      <c r="S938" s="24">
        <v>226.56</v>
      </c>
      <c r="T938" s="24">
        <v>1.78</v>
      </c>
      <c r="U938" s="24">
        <v>1080</v>
      </c>
      <c r="V938" s="24">
        <v>1920</v>
      </c>
      <c r="W938" s="24">
        <v>2.0739999999999998</v>
      </c>
      <c r="X938" s="23" t="s">
        <v>47</v>
      </c>
      <c r="Y938" s="23" t="s">
        <v>47</v>
      </c>
      <c r="Z938" s="24">
        <v>9176</v>
      </c>
      <c r="AA938" s="24">
        <v>60</v>
      </c>
      <c r="AB938" s="24">
        <v>160</v>
      </c>
      <c r="AC938" s="24">
        <v>160</v>
      </c>
      <c r="AD938" s="23" t="s">
        <v>28</v>
      </c>
      <c r="AE938" s="23" t="s">
        <v>23</v>
      </c>
      <c r="AF938" s="23" t="s">
        <v>11</v>
      </c>
      <c r="AG938" s="23" t="s">
        <v>26</v>
      </c>
      <c r="AH938" s="23" t="s">
        <v>26</v>
      </c>
      <c r="AI938" s="23" t="s">
        <v>12</v>
      </c>
      <c r="AJ938" s="23" t="s">
        <v>11</v>
      </c>
      <c r="AK938" s="23" t="s">
        <v>23</v>
      </c>
      <c r="AL938" s="23" t="s">
        <v>53</v>
      </c>
      <c r="AM938" s="23" t="s">
        <v>26</v>
      </c>
      <c r="AN938" s="23" t="s">
        <v>72</v>
      </c>
      <c r="AO938" s="23" t="s">
        <v>26</v>
      </c>
      <c r="AP938" s="23" t="s">
        <v>36</v>
      </c>
      <c r="AQ938" s="23" t="s">
        <v>26</v>
      </c>
      <c r="AR938" s="23"/>
      <c r="AS938" s="23" t="s">
        <v>53</v>
      </c>
      <c r="AT938" s="23" t="s">
        <v>26</v>
      </c>
      <c r="AU938" s="23" t="s">
        <v>83</v>
      </c>
      <c r="AV938" s="25" t="s">
        <v>26</v>
      </c>
      <c r="AW938" s="25" t="s">
        <v>26</v>
      </c>
      <c r="AX938" s="26">
        <v>23</v>
      </c>
      <c r="AY938" s="26">
        <v>226.56</v>
      </c>
      <c r="AZ938" s="25" t="s">
        <v>72</v>
      </c>
      <c r="BA938" s="25" t="s">
        <v>83</v>
      </c>
      <c r="BB938" s="23" t="s">
        <v>26</v>
      </c>
      <c r="BC938" s="23" t="s">
        <v>15</v>
      </c>
      <c r="BD938" s="23" t="s">
        <v>26</v>
      </c>
      <c r="BE938" s="23" t="s">
        <v>11</v>
      </c>
      <c r="BF938" s="23" t="s">
        <v>574</v>
      </c>
      <c r="BG938" s="23" t="s">
        <v>11</v>
      </c>
      <c r="BH938" s="23" t="s">
        <v>17</v>
      </c>
      <c r="BI938" s="23" t="s">
        <v>26</v>
      </c>
      <c r="BJ938" s="23"/>
      <c r="BK938" s="23" t="s">
        <v>11</v>
      </c>
      <c r="BL938" s="23" t="s">
        <v>11</v>
      </c>
      <c r="BM938" s="23" t="s">
        <v>11</v>
      </c>
      <c r="BN938" s="23"/>
      <c r="BO938" s="24">
        <v>5.7</v>
      </c>
      <c r="BP938" s="24">
        <v>267</v>
      </c>
      <c r="BQ938" s="24">
        <v>267</v>
      </c>
      <c r="BR938" s="24">
        <v>257</v>
      </c>
      <c r="BS938" s="24">
        <v>200</v>
      </c>
      <c r="BT938" s="23"/>
      <c r="BU938" s="23"/>
      <c r="BV938" s="24">
        <v>20.55</v>
      </c>
      <c r="BW938" s="24">
        <v>0.34</v>
      </c>
      <c r="BX938" s="23"/>
      <c r="BY938" s="24">
        <v>0.25</v>
      </c>
      <c r="BZ938" s="27">
        <v>0.34</v>
      </c>
      <c r="CA938" s="27">
        <v>0.25</v>
      </c>
      <c r="CB938" s="25"/>
      <c r="CC938" s="25"/>
      <c r="CD938" s="28">
        <v>20.75</v>
      </c>
      <c r="CE938" s="28">
        <v>0.32</v>
      </c>
      <c r="CF938" s="25"/>
      <c r="CG938" s="28">
        <v>0.22</v>
      </c>
      <c r="CH938" s="28">
        <v>22</v>
      </c>
      <c r="CI938" s="28">
        <v>1</v>
      </c>
      <c r="CJ938" s="28">
        <v>0.5</v>
      </c>
      <c r="CK938" s="28">
        <v>0</v>
      </c>
      <c r="CL938" s="28">
        <v>0</v>
      </c>
      <c r="CM938" s="28">
        <v>0.3</v>
      </c>
      <c r="CN938" s="25"/>
      <c r="CO938" s="28">
        <v>0</v>
      </c>
      <c r="CP938" s="30" t="s">
        <v>5</v>
      </c>
      <c r="CQ938" s="8">
        <f t="shared" si="155"/>
        <v>9154.3079096045185</v>
      </c>
      <c r="CR938" s="8">
        <f t="shared" si="156"/>
        <v>24</v>
      </c>
      <c r="CS938" s="8">
        <f t="shared" si="157"/>
        <v>2.5</v>
      </c>
      <c r="CT938" s="8">
        <f t="shared" si="158"/>
        <v>30</v>
      </c>
      <c r="CU938" s="8">
        <f t="shared" si="159"/>
        <v>200</v>
      </c>
      <c r="CV938" s="10">
        <f t="shared" si="160"/>
        <v>60491.520000000004</v>
      </c>
      <c r="CW938" s="10">
        <f t="shared" si="163"/>
        <v>60.491520000000001</v>
      </c>
      <c r="CX938" s="8" t="str">
        <f t="shared" si="161"/>
        <v>No</v>
      </c>
      <c r="CY938" s="30" t="s">
        <v>11</v>
      </c>
      <c r="CZ938" s="30" t="s">
        <v>11</v>
      </c>
      <c r="DA938" s="31" t="s">
        <v>11</v>
      </c>
      <c r="DB938" s="31" t="s">
        <v>11</v>
      </c>
      <c r="DC938" s="8" t="str">
        <f t="shared" si="162"/>
        <v>No</v>
      </c>
      <c r="DD938" s="8" t="s">
        <v>11</v>
      </c>
      <c r="DE938" s="30" t="s">
        <v>11</v>
      </c>
      <c r="DF938" s="10">
        <f t="shared" si="164"/>
        <v>64.942260000000005</v>
      </c>
      <c r="DG938" s="9">
        <f>IF(S938&lt;Monitors!$H$4,(S938*Monitors!$I$4)+Monitors!$J$4,IF(S938&lt;Monitors!$H$5,(S938*Monitors!$I$5)+Monitors!$J$5,IF(S938&lt;Monitors!$H$6,(S938*Monitors!$I$6)+Monitors!$J$6,IF(S938&lt;Monitors!$H$7,(Monitors!$I$7*S938)+Monitors!$J$7,IF(S938&lt;Monitors!$H$8,(S938*Monitors!$I$8)+Monitors!$J$8,IF(S938&lt;Monitors!$H$9,(S938*Monitors!$I$9)+Monitors!$J$9,IF(S938&lt;Monitors!$H$10,(S938*Monitors!$I$10)+Monitors!$J$10,IF(S938&lt;Monitors!$H$11,(S938*Monitors!$I$11)+Monitors!$J$11,Monitors!$J$12))))))))</f>
        <v>38.885333333333335</v>
      </c>
      <c r="DH938" s="10">
        <f>$DF938-(Monitors!$B$4*'All Data'!$W938)</f>
        <v>52.228640000000006</v>
      </c>
      <c r="DI938" s="10">
        <f>IF($CX938="Yes",DH938-(Monitors!$E$4*(DG938+(Monitors!$B$4*'All Data'!$W938))),'All Data'!DH938)</f>
        <v>52.228640000000006</v>
      </c>
      <c r="DJ938" s="10">
        <f>IF(DD938="Yes",'All Data'!DI938-(DG938*Monitors!$C$4),'All Data'!DI938)</f>
        <v>52.228640000000006</v>
      </c>
      <c r="DK938" s="10">
        <f>IF($DE938="Yes",DJ938-(DG938*Monitors!$D$4),'All Data'!DJ938)</f>
        <v>52.228640000000006</v>
      </c>
      <c r="DL938" s="10">
        <f>IF($CZ938="Yes",DK938-Monitors!$C$7,'All Data'!DK938)</f>
        <v>52.228640000000006</v>
      </c>
      <c r="DM938" s="10">
        <f>IF($DA938="Yes",DL938-Monitors!$D$7,'All Data'!DL938)</f>
        <v>52.228640000000006</v>
      </c>
      <c r="DN938" s="10">
        <f>IF(DB938="Yes",DM938-((DG938+(W938*Monitors!$B$4))*Monitors!$F$4),'All Data'!DM938)</f>
        <v>52.228640000000006</v>
      </c>
      <c r="DO938" s="8" t="str">
        <f t="shared" si="165"/>
        <v>No</v>
      </c>
      <c r="DP938" s="10">
        <v>2.4196608000000004</v>
      </c>
      <c r="DQ938" s="10">
        <v>18.130339200000002</v>
      </c>
      <c r="DR938" s="10">
        <v>18.130339200000002</v>
      </c>
      <c r="DS938" s="9">
        <v>21.529443974201087</v>
      </c>
      <c r="DT938" s="9" t="s">
        <v>23</v>
      </c>
      <c r="DU938" s="14">
        <v>0</v>
      </c>
    </row>
    <row r="939" spans="1:125" ht="18" customHeight="1">
      <c r="A939" s="29">
        <v>938</v>
      </c>
      <c r="B939" s="29">
        <v>38</v>
      </c>
      <c r="C939" s="29">
        <v>1085</v>
      </c>
      <c r="D939" s="21">
        <v>42036</v>
      </c>
      <c r="E939" s="21">
        <v>42009</v>
      </c>
      <c r="F939" s="21">
        <v>42012</v>
      </c>
      <c r="G939" s="20" t="s">
        <v>4</v>
      </c>
      <c r="H939" s="20"/>
      <c r="I939" s="22">
        <v>6</v>
      </c>
      <c r="J939" s="20" t="s">
        <v>5</v>
      </c>
      <c r="K939" s="20"/>
      <c r="L939" s="20" t="s">
        <v>376</v>
      </c>
      <c r="M939" s="23" t="s">
        <v>376</v>
      </c>
      <c r="N939" s="23" t="s">
        <v>7</v>
      </c>
      <c r="O939" s="23"/>
      <c r="P939" s="24">
        <v>10.6</v>
      </c>
      <c r="Q939" s="24">
        <v>18.8</v>
      </c>
      <c r="R939" s="24">
        <v>21.5</v>
      </c>
      <c r="S939" s="24">
        <v>198.1</v>
      </c>
      <c r="T939" s="24">
        <v>1.78</v>
      </c>
      <c r="U939" s="24">
        <v>1080</v>
      </c>
      <c r="V939" s="24">
        <v>1920</v>
      </c>
      <c r="W939" s="24">
        <v>2.0739999999999998</v>
      </c>
      <c r="X939" s="23" t="s">
        <v>47</v>
      </c>
      <c r="Y939" s="23" t="s">
        <v>47</v>
      </c>
      <c r="Z939" s="24">
        <v>10469</v>
      </c>
      <c r="AA939" s="24">
        <v>60</v>
      </c>
      <c r="AB939" s="24">
        <v>90</v>
      </c>
      <c r="AC939" s="24">
        <v>65</v>
      </c>
      <c r="AD939" s="23" t="s">
        <v>10</v>
      </c>
      <c r="AE939" s="23" t="s">
        <v>11</v>
      </c>
      <c r="AF939" s="23" t="s">
        <v>11</v>
      </c>
      <c r="AG939" s="23"/>
      <c r="AH939" s="23"/>
      <c r="AI939" s="23" t="s">
        <v>12</v>
      </c>
      <c r="AJ939" s="23" t="s">
        <v>23</v>
      </c>
      <c r="AK939" s="23" t="s">
        <v>11</v>
      </c>
      <c r="AL939" s="23" t="s">
        <v>114</v>
      </c>
      <c r="AM939" s="23"/>
      <c r="AN939" s="23" t="s">
        <v>14</v>
      </c>
      <c r="AO939" s="23"/>
      <c r="AP939" s="23" t="s">
        <v>14</v>
      </c>
      <c r="AQ939" s="23"/>
      <c r="AR939" s="23"/>
      <c r="AS939" s="23" t="s">
        <v>114</v>
      </c>
      <c r="AT939" s="23"/>
      <c r="AU939" s="23" t="s">
        <v>14</v>
      </c>
      <c r="AV939" s="25"/>
      <c r="AW939" s="25"/>
      <c r="AX939" s="26">
        <v>21.5</v>
      </c>
      <c r="AY939" s="26">
        <v>198.1</v>
      </c>
      <c r="AZ939" s="25" t="s">
        <v>14</v>
      </c>
      <c r="BA939" s="25" t="s">
        <v>14</v>
      </c>
      <c r="BB939" s="23"/>
      <c r="BC939" s="23" t="s">
        <v>24</v>
      </c>
      <c r="BD939" s="23" t="s">
        <v>1184</v>
      </c>
      <c r="BE939" s="23" t="s">
        <v>11</v>
      </c>
      <c r="BF939" s="23" t="s">
        <v>403</v>
      </c>
      <c r="BG939" s="23" t="s">
        <v>11</v>
      </c>
      <c r="BH939" s="23" t="s">
        <v>17</v>
      </c>
      <c r="BI939" s="23"/>
      <c r="BJ939" s="23" t="s">
        <v>272</v>
      </c>
      <c r="BK939" s="23" t="s">
        <v>11</v>
      </c>
      <c r="BL939" s="23" t="s">
        <v>11</v>
      </c>
      <c r="BM939" s="23"/>
      <c r="BN939" s="23"/>
      <c r="BO939" s="24">
        <v>27.4</v>
      </c>
      <c r="BP939" s="24">
        <v>202.2</v>
      </c>
      <c r="BQ939" s="24">
        <v>200</v>
      </c>
      <c r="BR939" s="24">
        <v>202.2</v>
      </c>
      <c r="BS939" s="24">
        <v>202.1</v>
      </c>
      <c r="BT939" s="23"/>
      <c r="BU939" s="23"/>
      <c r="BV939" s="24">
        <v>20.55</v>
      </c>
      <c r="BW939" s="24">
        <v>0.19</v>
      </c>
      <c r="BX939" s="23"/>
      <c r="BY939" s="24">
        <v>0.14000000000000001</v>
      </c>
      <c r="BZ939" s="27">
        <v>0.19</v>
      </c>
      <c r="CA939" s="27">
        <v>0.14000000000000001</v>
      </c>
      <c r="CB939" s="25"/>
      <c r="CC939" s="25"/>
      <c r="CD939" s="28">
        <v>20.32</v>
      </c>
      <c r="CE939" s="28">
        <v>0.22</v>
      </c>
      <c r="CF939" s="25"/>
      <c r="CG939" s="28">
        <v>0.16</v>
      </c>
      <c r="CH939" s="28">
        <v>21.1</v>
      </c>
      <c r="CI939" s="28">
        <v>0.5</v>
      </c>
      <c r="CJ939" s="28">
        <v>0.5</v>
      </c>
      <c r="CK939" s="25"/>
      <c r="CL939" s="25"/>
      <c r="CM939" s="28">
        <v>0.47</v>
      </c>
      <c r="CN939" s="25"/>
      <c r="CO939" s="28">
        <v>0</v>
      </c>
      <c r="CP939" s="30" t="s">
        <v>5</v>
      </c>
      <c r="CQ939" s="8">
        <f t="shared" si="155"/>
        <v>10469.459868753154</v>
      </c>
      <c r="CR939" s="8">
        <f t="shared" si="156"/>
        <v>22</v>
      </c>
      <c r="CS939" s="8">
        <f t="shared" si="157"/>
        <v>2.5</v>
      </c>
      <c r="CT939" s="8">
        <f t="shared" si="158"/>
        <v>30</v>
      </c>
      <c r="CU939" s="8">
        <f t="shared" si="159"/>
        <v>200</v>
      </c>
      <c r="CV939" s="10">
        <f t="shared" si="160"/>
        <v>40055.82</v>
      </c>
      <c r="CW939" s="10">
        <f t="shared" si="163"/>
        <v>40.055819999999997</v>
      </c>
      <c r="CX939" s="8" t="str">
        <f t="shared" si="161"/>
        <v>No</v>
      </c>
      <c r="CY939" s="30" t="s">
        <v>11</v>
      </c>
      <c r="CZ939" s="30" t="s">
        <v>11</v>
      </c>
      <c r="DA939" s="31" t="s">
        <v>11</v>
      </c>
      <c r="DB939" s="31" t="s">
        <v>11</v>
      </c>
      <c r="DC939" s="8" t="str">
        <f t="shared" si="162"/>
        <v>No</v>
      </c>
      <c r="DD939" s="8" t="s">
        <v>11</v>
      </c>
      <c r="DE939" s="30" t="s">
        <v>11</v>
      </c>
      <c r="DF939" s="10">
        <f t="shared" si="164"/>
        <v>64.088160000000002</v>
      </c>
      <c r="DG939" s="9">
        <f>IF(S939&lt;Monitors!$H$4,(S939*Monitors!$I$4)+Monitors!$J$4,IF(S939&lt;Monitors!$H$5,(S939*Monitors!$I$5)+Monitors!$J$5,IF(S939&lt;Monitors!$H$6,(S939*Monitors!$I$6)+Monitors!$J$6,IF(S939&lt;Monitors!$H$7,(Monitors!$I$7*S939)+Monitors!$J$7,IF(S939&lt;Monitors!$H$8,(S939*Monitors!$I$8)+Monitors!$J$8,IF(S939&lt;Monitors!$H$9,(S939*Monitors!$I$9)+Monitors!$J$9,IF(S939&lt;Monitors!$H$10,(S939*Monitors!$I$10)+Monitors!$J$10,IF(S939&lt;Monitors!$H$11,(S939*Monitors!$I$11)+Monitors!$J$11,Monitors!$J$12))))))))</f>
        <v>37.905000000000001</v>
      </c>
      <c r="DH939" s="10">
        <f>$DF939-(Monitors!$B$4*'All Data'!$W939)</f>
        <v>51.374540000000003</v>
      </c>
      <c r="DI939" s="10">
        <f>IF($CX939="Yes",DH939-(Monitors!$E$4*(DG939+(Monitors!$B$4*'All Data'!$W939))),'All Data'!DH939)</f>
        <v>51.374540000000003</v>
      </c>
      <c r="DJ939" s="10">
        <f>IF(DD939="Yes",'All Data'!DI939-(DG939*Monitors!$C$4),'All Data'!DI939)</f>
        <v>51.374540000000003</v>
      </c>
      <c r="DK939" s="10">
        <f>IF($DE939="Yes",DJ939-(DG939*Monitors!$D$4),'All Data'!DJ939)</f>
        <v>51.374540000000003</v>
      </c>
      <c r="DL939" s="10">
        <f>IF($CZ939="Yes",DK939-Monitors!$C$7,'All Data'!DK939)</f>
        <v>51.374540000000003</v>
      </c>
      <c r="DM939" s="10">
        <f>IF($DA939="Yes",DL939-Monitors!$D$7,'All Data'!DL939)</f>
        <v>51.374540000000003</v>
      </c>
      <c r="DN939" s="10">
        <f>IF(DB939="Yes",DM939-((DG939+(W939*Monitors!$B$4))*Monitors!$F$4),'All Data'!DM939)</f>
        <v>51.374540000000003</v>
      </c>
      <c r="DO939" s="8" t="str">
        <f t="shared" si="165"/>
        <v>No</v>
      </c>
      <c r="DP939" s="10">
        <v>1.6022328000000001</v>
      </c>
      <c r="DQ939" s="10">
        <v>18.947767200000001</v>
      </c>
      <c r="DR939" s="10">
        <v>18.947767200000001</v>
      </c>
      <c r="DS939" s="9">
        <v>18.858719441248546</v>
      </c>
      <c r="DT939" s="9" t="s">
        <v>11</v>
      </c>
      <c r="DU939" s="14">
        <v>0</v>
      </c>
    </row>
    <row r="940" spans="1:125" ht="18" customHeight="1">
      <c r="A940" s="29">
        <v>939</v>
      </c>
      <c r="B940" s="29">
        <v>4</v>
      </c>
      <c r="C940" s="29">
        <v>1095</v>
      </c>
      <c r="D940" s="21">
        <v>41206</v>
      </c>
      <c r="E940" s="21">
        <v>41365</v>
      </c>
      <c r="F940" s="21">
        <v>41376</v>
      </c>
      <c r="G940" s="20" t="s">
        <v>4</v>
      </c>
      <c r="H940" s="20"/>
      <c r="I940" s="22">
        <v>6</v>
      </c>
      <c r="J940" s="20" t="s">
        <v>5</v>
      </c>
      <c r="K940" s="20"/>
      <c r="L940" s="20" t="s">
        <v>49</v>
      </c>
      <c r="M940" s="23"/>
      <c r="N940" s="23" t="s">
        <v>7</v>
      </c>
      <c r="O940" s="23"/>
      <c r="P940" s="24">
        <v>11.3</v>
      </c>
      <c r="Q940" s="24">
        <v>20</v>
      </c>
      <c r="R940" s="24">
        <v>23</v>
      </c>
      <c r="S940" s="24">
        <v>225.7</v>
      </c>
      <c r="T940" s="24">
        <v>1.78</v>
      </c>
      <c r="U940" s="24">
        <v>1080</v>
      </c>
      <c r="V940" s="24">
        <v>1920</v>
      </c>
      <c r="W940" s="24">
        <v>2.0739999999999998</v>
      </c>
      <c r="X940" s="23" t="s">
        <v>47</v>
      </c>
      <c r="Y940" s="23" t="s">
        <v>47</v>
      </c>
      <c r="Z940" s="24">
        <v>9187</v>
      </c>
      <c r="AA940" s="24">
        <v>60</v>
      </c>
      <c r="AB940" s="24">
        <v>178</v>
      </c>
      <c r="AC940" s="24">
        <v>178</v>
      </c>
      <c r="AD940" s="23" t="s">
        <v>10</v>
      </c>
      <c r="AE940" s="23" t="s">
        <v>11</v>
      </c>
      <c r="AF940" s="23" t="s">
        <v>11</v>
      </c>
      <c r="AG940" s="23"/>
      <c r="AH940" s="23"/>
      <c r="AI940" s="23" t="s">
        <v>57</v>
      </c>
      <c r="AJ940" s="23" t="s">
        <v>11</v>
      </c>
      <c r="AK940" s="23" t="s">
        <v>23</v>
      </c>
      <c r="AL940" s="23" t="s">
        <v>229</v>
      </c>
      <c r="AM940" s="23"/>
      <c r="AN940" s="23" t="s">
        <v>207</v>
      </c>
      <c r="AO940" s="23"/>
      <c r="AP940" s="23" t="s">
        <v>14</v>
      </c>
      <c r="AQ940" s="23"/>
      <c r="AR940" s="23"/>
      <c r="AS940" s="23" t="s">
        <v>229</v>
      </c>
      <c r="AT940" s="23"/>
      <c r="AU940" s="23" t="s">
        <v>63</v>
      </c>
      <c r="AV940" s="25"/>
      <c r="AW940" s="25"/>
      <c r="AX940" s="26">
        <v>23</v>
      </c>
      <c r="AY940" s="26">
        <v>225.7</v>
      </c>
      <c r="AZ940" s="25" t="s">
        <v>207</v>
      </c>
      <c r="BA940" s="25" t="s">
        <v>63</v>
      </c>
      <c r="BB940" s="23"/>
      <c r="BC940" s="23" t="s">
        <v>15</v>
      </c>
      <c r="BD940" s="23"/>
      <c r="BE940" s="23" t="s">
        <v>11</v>
      </c>
      <c r="BF940" s="23" t="s">
        <v>434</v>
      </c>
      <c r="BG940" s="23" t="s">
        <v>11</v>
      </c>
      <c r="BH940" s="23" t="s">
        <v>17</v>
      </c>
      <c r="BI940" s="23"/>
      <c r="BJ940" s="23" t="s">
        <v>272</v>
      </c>
      <c r="BK940" s="23" t="s">
        <v>11</v>
      </c>
      <c r="BL940" s="23" t="s">
        <v>11</v>
      </c>
      <c r="BM940" s="23"/>
      <c r="BN940" s="23"/>
      <c r="BO940" s="24">
        <v>0</v>
      </c>
      <c r="BP940" s="24">
        <v>178</v>
      </c>
      <c r="BQ940" s="24">
        <v>300</v>
      </c>
      <c r="BR940" s="24">
        <v>147</v>
      </c>
      <c r="BS940" s="24">
        <v>178</v>
      </c>
      <c r="BT940" s="23"/>
      <c r="BU940" s="23"/>
      <c r="BV940" s="24">
        <v>20.55</v>
      </c>
      <c r="BW940" s="24">
        <v>0.7</v>
      </c>
      <c r="BX940" s="23"/>
      <c r="BY940" s="24">
        <v>0.34</v>
      </c>
      <c r="BZ940" s="27">
        <v>0.7</v>
      </c>
      <c r="CA940" s="27">
        <v>0.34</v>
      </c>
      <c r="CB940" s="25"/>
      <c r="CC940" s="25"/>
      <c r="CD940" s="28">
        <v>20.74</v>
      </c>
      <c r="CE940" s="28">
        <v>0.76</v>
      </c>
      <c r="CF940" s="25"/>
      <c r="CG940" s="28">
        <v>0.45</v>
      </c>
      <c r="CH940" s="28">
        <v>21.8</v>
      </c>
      <c r="CI940" s="28">
        <v>1.2</v>
      </c>
      <c r="CJ940" s="28">
        <v>0.5</v>
      </c>
      <c r="CK940" s="25"/>
      <c r="CL940" s="25"/>
      <c r="CM940" s="28">
        <v>0.52</v>
      </c>
      <c r="CN940" s="25"/>
      <c r="CO940" s="28">
        <v>0</v>
      </c>
      <c r="CP940" s="30" t="s">
        <v>5</v>
      </c>
      <c r="CQ940" s="8">
        <f t="shared" si="155"/>
        <v>9189.1891891891883</v>
      </c>
      <c r="CR940" s="8">
        <f t="shared" si="156"/>
        <v>24</v>
      </c>
      <c r="CS940" s="8">
        <f t="shared" si="157"/>
        <v>2.5</v>
      </c>
      <c r="CT940" s="8">
        <f t="shared" si="158"/>
        <v>30</v>
      </c>
      <c r="CU940" s="8">
        <f t="shared" si="159"/>
        <v>100</v>
      </c>
      <c r="CV940" s="10">
        <f t="shared" si="160"/>
        <v>40174.6</v>
      </c>
      <c r="CW940" s="10">
        <f t="shared" si="163"/>
        <v>40.174599999999998</v>
      </c>
      <c r="CX940" s="8" t="str">
        <f t="shared" si="161"/>
        <v>No</v>
      </c>
      <c r="CY940" s="30" t="s">
        <v>11</v>
      </c>
      <c r="CZ940" s="30" t="s">
        <v>11</v>
      </c>
      <c r="DA940" s="31" t="s">
        <v>11</v>
      </c>
      <c r="DB940" s="31" t="s">
        <v>11</v>
      </c>
      <c r="DC940" s="8" t="str">
        <f t="shared" si="162"/>
        <v>No</v>
      </c>
      <c r="DD940" s="8" t="s">
        <v>11</v>
      </c>
      <c r="DE940" s="30" t="s">
        <v>11</v>
      </c>
      <c r="DF940" s="10">
        <f t="shared" si="164"/>
        <v>66.992100000000008</v>
      </c>
      <c r="DG940" s="9">
        <f>IF(S940&lt;Monitors!$H$4,(S940*Monitors!$I$4)+Monitors!$J$4,IF(S940&lt;Monitors!$H$5,(S940*Monitors!$I$5)+Monitors!$J$5,IF(S940&lt;Monitors!$H$6,(S940*Monitors!$I$6)+Monitors!$J$6,IF(S940&lt;Monitors!$H$7,(Monitors!$I$7*S940)+Monitors!$J$7,IF(S940&lt;Monitors!$H$8,(S940*Monitors!$I$8)+Monitors!$J$8,IF(S940&lt;Monitors!$H$9,(S940*Monitors!$I$9)+Monitors!$J$9,IF(S940&lt;Monitors!$H$10,(S940*Monitors!$I$10)+Monitors!$J$10,IF(S940&lt;Monitors!$H$11,(S940*Monitors!$I$11)+Monitors!$J$11,Monitors!$J$12))))))))</f>
        <v>38.856666666666669</v>
      </c>
      <c r="DH940" s="10">
        <f>$DF940-(Monitors!$B$4*'All Data'!$W940)</f>
        <v>54.278480000000009</v>
      </c>
      <c r="DI940" s="10">
        <f>IF($CX940="Yes",DH940-(Monitors!$E$4*(DG940+(Monitors!$B$4*'All Data'!$W940))),'All Data'!DH940)</f>
        <v>54.278480000000009</v>
      </c>
      <c r="DJ940" s="10">
        <f>IF(DD940="Yes",'All Data'!DI940-(DG940*Monitors!$C$4),'All Data'!DI940)</f>
        <v>54.278480000000009</v>
      </c>
      <c r="DK940" s="10">
        <f>IF($DE940="Yes",DJ940-(DG940*Monitors!$D$4),'All Data'!DJ940)</f>
        <v>54.278480000000009</v>
      </c>
      <c r="DL940" s="10">
        <f>IF($CZ940="Yes",DK940-Monitors!$C$7,'All Data'!DK940)</f>
        <v>54.278480000000009</v>
      </c>
      <c r="DM940" s="10">
        <f>IF($DA940="Yes",DL940-Monitors!$D$7,'All Data'!DL940)</f>
        <v>54.278480000000009</v>
      </c>
      <c r="DN940" s="10">
        <f>IF(DB940="Yes",DM940-((DG940+(W940*Monitors!$B$4))*Monitors!$F$4),'All Data'!DM940)</f>
        <v>54.278480000000009</v>
      </c>
      <c r="DO940" s="8" t="str">
        <f t="shared" si="165"/>
        <v>No</v>
      </c>
      <c r="DP940" s="10">
        <v>1.606984</v>
      </c>
      <c r="DQ940" s="10">
        <v>18.943016</v>
      </c>
      <c r="DR940" s="10">
        <v>18.943016</v>
      </c>
      <c r="DS940" s="9">
        <v>21.448959051235427</v>
      </c>
      <c r="DT940" s="9" t="s">
        <v>23</v>
      </c>
      <c r="DU940" s="14">
        <v>0</v>
      </c>
    </row>
    <row r="941" spans="1:125" ht="18" customHeight="1">
      <c r="A941" s="29">
        <v>940</v>
      </c>
      <c r="B941" s="29">
        <v>24</v>
      </c>
      <c r="C941" s="29">
        <v>164</v>
      </c>
      <c r="D941" s="21">
        <v>41331</v>
      </c>
      <c r="E941" s="21">
        <v>41337</v>
      </c>
      <c r="F941" s="21">
        <v>41390</v>
      </c>
      <c r="G941" s="20" t="s">
        <v>4</v>
      </c>
      <c r="H941" s="20" t="s">
        <v>26</v>
      </c>
      <c r="I941" s="22">
        <v>6</v>
      </c>
      <c r="J941" s="20" t="s">
        <v>5</v>
      </c>
      <c r="K941" s="20" t="s">
        <v>26</v>
      </c>
      <c r="L941" s="20" t="s">
        <v>27</v>
      </c>
      <c r="M941" s="23" t="s">
        <v>27</v>
      </c>
      <c r="N941" s="23" t="s">
        <v>7</v>
      </c>
      <c r="O941" s="23" t="s">
        <v>26</v>
      </c>
      <c r="P941" s="24">
        <v>11.3</v>
      </c>
      <c r="Q941" s="24">
        <v>20</v>
      </c>
      <c r="R941" s="24">
        <v>23</v>
      </c>
      <c r="S941" s="24">
        <v>226.1</v>
      </c>
      <c r="T941" s="24">
        <v>1.78</v>
      </c>
      <c r="U941" s="24">
        <v>1080</v>
      </c>
      <c r="V941" s="24">
        <v>1920</v>
      </c>
      <c r="W941" s="24">
        <v>2.0739999999999998</v>
      </c>
      <c r="X941" s="23" t="s">
        <v>47</v>
      </c>
      <c r="Y941" s="23" t="s">
        <v>47</v>
      </c>
      <c r="Z941" s="24">
        <v>9175</v>
      </c>
      <c r="AA941" s="24">
        <v>60</v>
      </c>
      <c r="AB941" s="24">
        <v>178</v>
      </c>
      <c r="AC941" s="24">
        <v>178</v>
      </c>
      <c r="AD941" s="23" t="s">
        <v>300</v>
      </c>
      <c r="AE941" s="23" t="s">
        <v>23</v>
      </c>
      <c r="AF941" s="23" t="s">
        <v>11</v>
      </c>
      <c r="AG941" s="23" t="s">
        <v>26</v>
      </c>
      <c r="AH941" s="23" t="s">
        <v>26</v>
      </c>
      <c r="AI941" s="23" t="s">
        <v>12</v>
      </c>
      <c r="AJ941" s="23" t="s">
        <v>23</v>
      </c>
      <c r="AK941" s="23" t="s">
        <v>23</v>
      </c>
      <c r="AL941" s="23" t="s">
        <v>51</v>
      </c>
      <c r="AM941" s="23" t="s">
        <v>26</v>
      </c>
      <c r="AN941" s="23" t="s">
        <v>14</v>
      </c>
      <c r="AO941" s="23" t="s">
        <v>26</v>
      </c>
      <c r="AP941" s="23" t="s">
        <v>794</v>
      </c>
      <c r="AQ941" s="23" t="s">
        <v>26</v>
      </c>
      <c r="AR941" s="23"/>
      <c r="AS941" s="23" t="s">
        <v>51</v>
      </c>
      <c r="AT941" s="23" t="s">
        <v>26</v>
      </c>
      <c r="AU941" s="23" t="s">
        <v>14</v>
      </c>
      <c r="AV941" s="25" t="s">
        <v>26</v>
      </c>
      <c r="AW941" s="25" t="s">
        <v>26</v>
      </c>
      <c r="AX941" s="26">
        <v>23</v>
      </c>
      <c r="AY941" s="26">
        <v>226.1</v>
      </c>
      <c r="AZ941" s="25" t="s">
        <v>14</v>
      </c>
      <c r="BA941" s="25" t="s">
        <v>14</v>
      </c>
      <c r="BB941" s="23" t="s">
        <v>26</v>
      </c>
      <c r="BC941" s="23" t="s">
        <v>15</v>
      </c>
      <c r="BD941" s="23" t="s">
        <v>26</v>
      </c>
      <c r="BE941" s="23" t="s">
        <v>11</v>
      </c>
      <c r="BF941" s="23" t="s">
        <v>165</v>
      </c>
      <c r="BG941" s="23" t="s">
        <v>11</v>
      </c>
      <c r="BH941" s="23" t="s">
        <v>17</v>
      </c>
      <c r="BI941" s="23" t="s">
        <v>26</v>
      </c>
      <c r="BJ941" s="23"/>
      <c r="BK941" s="23" t="s">
        <v>11</v>
      </c>
      <c r="BL941" s="23" t="s">
        <v>11</v>
      </c>
      <c r="BM941" s="23" t="s">
        <v>11</v>
      </c>
      <c r="BN941" s="23"/>
      <c r="BO941" s="24">
        <v>17.3</v>
      </c>
      <c r="BP941" s="24">
        <v>255</v>
      </c>
      <c r="BQ941" s="24">
        <v>250</v>
      </c>
      <c r="BR941" s="24">
        <v>254</v>
      </c>
      <c r="BS941" s="24">
        <v>200</v>
      </c>
      <c r="BT941" s="23"/>
      <c r="BU941" s="23"/>
      <c r="BV941" s="24">
        <v>20.56</v>
      </c>
      <c r="BW941" s="24">
        <v>0.39</v>
      </c>
      <c r="BX941" s="23"/>
      <c r="BY941" s="24">
        <v>0.22</v>
      </c>
      <c r="BZ941" s="27">
        <v>0.39</v>
      </c>
      <c r="CA941" s="27">
        <v>0.22</v>
      </c>
      <c r="CB941" s="25"/>
      <c r="CC941" s="25"/>
      <c r="CD941" s="28">
        <v>20.51</v>
      </c>
      <c r="CE941" s="28">
        <v>0.43</v>
      </c>
      <c r="CF941" s="25"/>
      <c r="CG941" s="28">
        <v>0.24</v>
      </c>
      <c r="CH941" s="28">
        <v>22</v>
      </c>
      <c r="CI941" s="28">
        <v>0.5</v>
      </c>
      <c r="CJ941" s="28">
        <v>0.5</v>
      </c>
      <c r="CK941" s="28">
        <v>0</v>
      </c>
      <c r="CL941" s="28">
        <v>0</v>
      </c>
      <c r="CM941" s="28">
        <v>0.5</v>
      </c>
      <c r="CN941" s="25"/>
      <c r="CO941" s="28">
        <v>0</v>
      </c>
      <c r="CP941" s="30" t="s">
        <v>5</v>
      </c>
      <c r="CQ941" s="8">
        <f t="shared" si="155"/>
        <v>9172.9323308270668</v>
      </c>
      <c r="CR941" s="8">
        <f t="shared" si="156"/>
        <v>24</v>
      </c>
      <c r="CS941" s="8">
        <f t="shared" si="157"/>
        <v>2.5</v>
      </c>
      <c r="CT941" s="8">
        <f t="shared" si="158"/>
        <v>30</v>
      </c>
      <c r="CU941" s="8">
        <f t="shared" si="159"/>
        <v>200</v>
      </c>
      <c r="CV941" s="10">
        <f t="shared" si="160"/>
        <v>57655.5</v>
      </c>
      <c r="CW941" s="10">
        <f t="shared" si="163"/>
        <v>57.655500000000004</v>
      </c>
      <c r="CX941" s="8" t="str">
        <f t="shared" si="161"/>
        <v>No</v>
      </c>
      <c r="CY941" s="30" t="s">
        <v>11</v>
      </c>
      <c r="CZ941" s="30" t="s">
        <v>11</v>
      </c>
      <c r="DA941" s="31" t="s">
        <v>11</v>
      </c>
      <c r="DB941" s="31" t="s">
        <v>11</v>
      </c>
      <c r="DC941" s="8" t="str">
        <f t="shared" si="162"/>
        <v>No</v>
      </c>
      <c r="DD941" s="8" t="s">
        <v>11</v>
      </c>
      <c r="DE941" s="30" t="s">
        <v>11</v>
      </c>
      <c r="DF941" s="10">
        <f t="shared" si="164"/>
        <v>65.257619999999989</v>
      </c>
      <c r="DG941" s="9">
        <f>IF(S941&lt;Monitors!$H$4,(S941*Monitors!$I$4)+Monitors!$J$4,IF(S941&lt;Monitors!$H$5,(S941*Monitors!$I$5)+Monitors!$J$5,IF(S941&lt;Monitors!$H$6,(S941*Monitors!$I$6)+Monitors!$J$6,IF(S941&lt;Monitors!$H$7,(Monitors!$I$7*S941)+Monitors!$J$7,IF(S941&lt;Monitors!$H$8,(S941*Monitors!$I$8)+Monitors!$J$8,IF(S941&lt;Monitors!$H$9,(S941*Monitors!$I$9)+Monitors!$J$9,IF(S941&lt;Monitors!$H$10,(S941*Monitors!$I$10)+Monitors!$J$10,IF(S941&lt;Monitors!$H$11,(S941*Monitors!$I$11)+Monitors!$J$11,Monitors!$J$12))))))))</f>
        <v>38.869999999999997</v>
      </c>
      <c r="DH941" s="10">
        <f>$DF941-(Monitors!$B$4*'All Data'!$W941)</f>
        <v>52.54399999999999</v>
      </c>
      <c r="DI941" s="10">
        <f>IF($CX941="Yes",DH941-(Monitors!$E$4*(DG941+(Monitors!$B$4*'All Data'!$W941))),'All Data'!DH941)</f>
        <v>52.54399999999999</v>
      </c>
      <c r="DJ941" s="10">
        <f>IF(DD941="Yes",'All Data'!DI941-(DG941*Monitors!$C$4),'All Data'!DI941)</f>
        <v>52.54399999999999</v>
      </c>
      <c r="DK941" s="10">
        <f>IF($DE941="Yes",DJ941-(DG941*Monitors!$D$4),'All Data'!DJ941)</f>
        <v>52.54399999999999</v>
      </c>
      <c r="DL941" s="10">
        <f>IF($CZ941="Yes",DK941-Monitors!$C$7,'All Data'!DK941)</f>
        <v>52.54399999999999</v>
      </c>
      <c r="DM941" s="10">
        <f>IF($DA941="Yes",DL941-Monitors!$D$7,'All Data'!DL941)</f>
        <v>52.54399999999999</v>
      </c>
      <c r="DN941" s="10">
        <f>IF(DB941="Yes",DM941-((DG941+(W941*Monitors!$B$4))*Monitors!$F$4),'All Data'!DM941)</f>
        <v>52.54399999999999</v>
      </c>
      <c r="DO941" s="8" t="str">
        <f t="shared" si="165"/>
        <v>No</v>
      </c>
      <c r="DP941" s="10">
        <v>2.3062200000000002</v>
      </c>
      <c r="DQ941" s="10">
        <v>18.253779999999999</v>
      </c>
      <c r="DR941" s="10">
        <v>18.253779999999999</v>
      </c>
      <c r="DS941" s="9">
        <v>21.486395692127946</v>
      </c>
      <c r="DT941" s="9" t="s">
        <v>23</v>
      </c>
      <c r="DU941" s="14">
        <v>0</v>
      </c>
    </row>
    <row r="942" spans="1:125" ht="18" customHeight="1">
      <c r="A942" s="29">
        <v>941</v>
      </c>
      <c r="B942" s="29">
        <v>19</v>
      </c>
      <c r="C942" s="29">
        <v>898</v>
      </c>
      <c r="D942" s="21">
        <v>40961</v>
      </c>
      <c r="E942" s="21">
        <v>41262</v>
      </c>
      <c r="F942" s="21">
        <v>41298</v>
      </c>
      <c r="G942" s="20" t="s">
        <v>4</v>
      </c>
      <c r="H942" s="20"/>
      <c r="I942" s="22">
        <v>6</v>
      </c>
      <c r="J942" s="20" t="s">
        <v>5</v>
      </c>
      <c r="K942" s="20"/>
      <c r="L942" s="20" t="s">
        <v>6</v>
      </c>
      <c r="M942" s="23"/>
      <c r="N942" s="23" t="s">
        <v>7</v>
      </c>
      <c r="O942" s="23"/>
      <c r="P942" s="24">
        <v>10.5</v>
      </c>
      <c r="Q942" s="24">
        <v>18.8</v>
      </c>
      <c r="R942" s="24">
        <v>21.5</v>
      </c>
      <c r="S942" s="24">
        <v>197.7</v>
      </c>
      <c r="T942" s="24">
        <v>1.78</v>
      </c>
      <c r="U942" s="24">
        <v>1920</v>
      </c>
      <c r="V942" s="24">
        <v>1080</v>
      </c>
      <c r="W942" s="24">
        <v>2.0739999999999998</v>
      </c>
      <c r="X942" s="23" t="s">
        <v>67</v>
      </c>
      <c r="Y942" s="23" t="s">
        <v>67</v>
      </c>
      <c r="Z942" s="24">
        <v>10490</v>
      </c>
      <c r="AA942" s="24">
        <v>60</v>
      </c>
      <c r="AB942" s="24">
        <v>170</v>
      </c>
      <c r="AC942" s="24">
        <v>160</v>
      </c>
      <c r="AD942" s="23" t="s">
        <v>10</v>
      </c>
      <c r="AE942" s="23" t="s">
        <v>11</v>
      </c>
      <c r="AF942" s="23" t="s">
        <v>11</v>
      </c>
      <c r="AG942" s="23"/>
      <c r="AH942" s="23"/>
      <c r="AI942" s="23" t="s">
        <v>12</v>
      </c>
      <c r="AJ942" s="23" t="s">
        <v>11</v>
      </c>
      <c r="AK942" s="23" t="s">
        <v>23</v>
      </c>
      <c r="AL942" s="23" t="s">
        <v>276</v>
      </c>
      <c r="AM942" s="23"/>
      <c r="AN942" s="23" t="s">
        <v>14</v>
      </c>
      <c r="AO942" s="23"/>
      <c r="AP942" s="23" t="s">
        <v>14</v>
      </c>
      <c r="AQ942" s="23"/>
      <c r="AR942" s="23"/>
      <c r="AS942" s="23" t="s">
        <v>276</v>
      </c>
      <c r="AT942" s="23"/>
      <c r="AU942" s="23" t="s">
        <v>14</v>
      </c>
      <c r="AV942" s="25"/>
      <c r="AW942" s="25"/>
      <c r="AX942" s="26">
        <v>21.5</v>
      </c>
      <c r="AY942" s="26">
        <v>197.7</v>
      </c>
      <c r="AZ942" s="25" t="s">
        <v>14</v>
      </c>
      <c r="BA942" s="25" t="s">
        <v>14</v>
      </c>
      <c r="BB942" s="23"/>
      <c r="BC942" s="23" t="s">
        <v>15</v>
      </c>
      <c r="BD942" s="23"/>
      <c r="BE942" s="23" t="s">
        <v>11</v>
      </c>
      <c r="BF942" s="23" t="s">
        <v>715</v>
      </c>
      <c r="BG942" s="23" t="s">
        <v>11</v>
      </c>
      <c r="BH942" s="23" t="s">
        <v>17</v>
      </c>
      <c r="BI942" s="23"/>
      <c r="BJ942" s="23" t="s">
        <v>18</v>
      </c>
      <c r="BK942" s="23" t="s">
        <v>11</v>
      </c>
      <c r="BL942" s="23" t="s">
        <v>11</v>
      </c>
      <c r="BM942" s="23"/>
      <c r="BN942" s="23"/>
      <c r="BO942" s="24">
        <v>5.4</v>
      </c>
      <c r="BP942" s="24">
        <v>213.6</v>
      </c>
      <c r="BQ942" s="24">
        <v>250</v>
      </c>
      <c r="BR942" s="24">
        <v>190.2</v>
      </c>
      <c r="BS942" s="24">
        <v>200.1</v>
      </c>
      <c r="BT942" s="23"/>
      <c r="BU942" s="23"/>
      <c r="BV942" s="24">
        <v>20.56</v>
      </c>
      <c r="BW942" s="24">
        <v>0.37</v>
      </c>
      <c r="BX942" s="23"/>
      <c r="BY942" s="24">
        <v>0.28999999999999998</v>
      </c>
      <c r="BZ942" s="27">
        <v>0.37</v>
      </c>
      <c r="CA942" s="27">
        <v>0.28999999999999998</v>
      </c>
      <c r="CB942" s="25"/>
      <c r="CC942" s="25"/>
      <c r="CD942" s="28">
        <v>20.83</v>
      </c>
      <c r="CE942" s="28">
        <v>0.42</v>
      </c>
      <c r="CF942" s="25"/>
      <c r="CG942" s="28">
        <v>0.36</v>
      </c>
      <c r="CH942" s="28">
        <v>21.1</v>
      </c>
      <c r="CI942" s="28">
        <v>0.5</v>
      </c>
      <c r="CJ942" s="28">
        <v>0.5</v>
      </c>
      <c r="CK942" s="25"/>
      <c r="CL942" s="25"/>
      <c r="CM942" s="28">
        <v>0.5</v>
      </c>
      <c r="CN942" s="25"/>
      <c r="CO942" s="28">
        <v>0</v>
      </c>
      <c r="CP942" s="30" t="s">
        <v>5</v>
      </c>
      <c r="CQ942" s="8">
        <f t="shared" si="155"/>
        <v>10490.64238745574</v>
      </c>
      <c r="CR942" s="8">
        <f t="shared" si="156"/>
        <v>22</v>
      </c>
      <c r="CS942" s="8">
        <f t="shared" si="157"/>
        <v>2.5</v>
      </c>
      <c r="CT942" s="8">
        <f t="shared" si="158"/>
        <v>30</v>
      </c>
      <c r="CU942" s="8">
        <f t="shared" si="159"/>
        <v>200</v>
      </c>
      <c r="CV942" s="10">
        <f t="shared" si="160"/>
        <v>42228.719999999994</v>
      </c>
      <c r="CW942" s="10">
        <f t="shared" si="163"/>
        <v>42.228719999999996</v>
      </c>
      <c r="CX942" s="8" t="str">
        <f t="shared" si="161"/>
        <v>No</v>
      </c>
      <c r="CY942" s="30" t="s">
        <v>11</v>
      </c>
      <c r="CZ942" s="30" t="s">
        <v>11</v>
      </c>
      <c r="DA942" s="31" t="s">
        <v>11</v>
      </c>
      <c r="DB942" s="31" t="s">
        <v>11</v>
      </c>
      <c r="DC942" s="8" t="str">
        <f t="shared" si="162"/>
        <v>No</v>
      </c>
      <c r="DD942" s="8" t="s">
        <v>11</v>
      </c>
      <c r="DE942" s="30" t="s">
        <v>11</v>
      </c>
      <c r="DF942" s="10">
        <f t="shared" si="164"/>
        <v>65.143739999999994</v>
      </c>
      <c r="DG942" s="9">
        <f>IF(S942&lt;Monitors!$H$4,(S942*Monitors!$I$4)+Monitors!$J$4,IF(S942&lt;Monitors!$H$5,(S942*Monitors!$I$5)+Monitors!$J$5,IF(S942&lt;Monitors!$H$6,(S942*Monitors!$I$6)+Monitors!$J$6,IF(S942&lt;Monitors!$H$7,(Monitors!$I$7*S942)+Monitors!$J$7,IF(S942&lt;Monitors!$H$8,(S942*Monitors!$I$8)+Monitors!$J$8,IF(S942&lt;Monitors!$H$9,(S942*Monitors!$I$9)+Monitors!$J$9,IF(S942&lt;Monitors!$H$10,(S942*Monitors!$I$10)+Monitors!$J$10,IF(S942&lt;Monitors!$H$11,(S942*Monitors!$I$11)+Monitors!$J$11,Monitors!$J$12))))))))</f>
        <v>37.884999999999998</v>
      </c>
      <c r="DH942" s="10">
        <f>$DF942-(Monitors!$B$4*'All Data'!$W942)</f>
        <v>52.430119999999995</v>
      </c>
      <c r="DI942" s="10">
        <f>IF($CX942="Yes",DH942-(Monitors!$E$4*(DG942+(Monitors!$B$4*'All Data'!$W942))),'All Data'!DH942)</f>
        <v>52.430119999999995</v>
      </c>
      <c r="DJ942" s="10">
        <f>IF(DD942="Yes",'All Data'!DI942-(DG942*Monitors!$C$4),'All Data'!DI942)</f>
        <v>52.430119999999995</v>
      </c>
      <c r="DK942" s="10">
        <f>IF($DE942="Yes",DJ942-(DG942*Monitors!$D$4),'All Data'!DJ942)</f>
        <v>52.430119999999995</v>
      </c>
      <c r="DL942" s="10">
        <f>IF($CZ942="Yes",DK942-Monitors!$C$7,'All Data'!DK942)</f>
        <v>52.430119999999995</v>
      </c>
      <c r="DM942" s="10">
        <f>IF($DA942="Yes",DL942-Monitors!$D$7,'All Data'!DL942)</f>
        <v>52.430119999999995</v>
      </c>
      <c r="DN942" s="10">
        <f>IF(DB942="Yes",DM942-((DG942+(W942*Monitors!$B$4))*Monitors!$F$4),'All Data'!DM942)</f>
        <v>52.430119999999995</v>
      </c>
      <c r="DO942" s="8" t="str">
        <f t="shared" si="165"/>
        <v>No</v>
      </c>
      <c r="DP942" s="10">
        <v>1.6891487999999999</v>
      </c>
      <c r="DQ942" s="10">
        <v>18.870851199999997</v>
      </c>
      <c r="DR942" s="10">
        <v>18.870851199999997</v>
      </c>
      <c r="DS942" s="9">
        <v>18.821082770819018</v>
      </c>
      <c r="DT942" s="9" t="s">
        <v>11</v>
      </c>
      <c r="DU942" s="14">
        <v>0</v>
      </c>
    </row>
    <row r="943" spans="1:125" ht="18" customHeight="1">
      <c r="A943" s="29">
        <v>942</v>
      </c>
      <c r="B943" s="29">
        <v>4</v>
      </c>
      <c r="C943" s="29">
        <v>618</v>
      </c>
      <c r="D943" s="21">
        <v>41406</v>
      </c>
      <c r="E943" s="21">
        <v>41407</v>
      </c>
      <c r="F943" s="21">
        <v>41410</v>
      </c>
      <c r="G943" s="20" t="s">
        <v>4</v>
      </c>
      <c r="H943" s="20" t="s">
        <v>421</v>
      </c>
      <c r="I943" s="22">
        <v>6</v>
      </c>
      <c r="J943" s="20" t="s">
        <v>5</v>
      </c>
      <c r="K943" s="20" t="s">
        <v>26</v>
      </c>
      <c r="L943" s="20" t="s">
        <v>27</v>
      </c>
      <c r="M943" s="23" t="s">
        <v>27</v>
      </c>
      <c r="N943" s="23" t="s">
        <v>7</v>
      </c>
      <c r="O943" s="23" t="s">
        <v>26</v>
      </c>
      <c r="P943" s="24">
        <v>11.3</v>
      </c>
      <c r="Q943" s="24">
        <v>20</v>
      </c>
      <c r="R943" s="24">
        <v>23</v>
      </c>
      <c r="S943" s="24">
        <v>226</v>
      </c>
      <c r="T943" s="24">
        <v>1.78</v>
      </c>
      <c r="U943" s="24">
        <v>1080</v>
      </c>
      <c r="V943" s="24">
        <v>1920</v>
      </c>
      <c r="W943" s="24">
        <v>2.0739999999999998</v>
      </c>
      <c r="X943" s="23" t="s">
        <v>47</v>
      </c>
      <c r="Y943" s="23" t="s">
        <v>47</v>
      </c>
      <c r="Z943" s="24">
        <v>9177</v>
      </c>
      <c r="AA943" s="24">
        <v>60</v>
      </c>
      <c r="AB943" s="24">
        <v>170</v>
      </c>
      <c r="AC943" s="24">
        <v>160</v>
      </c>
      <c r="AD943" s="23" t="s">
        <v>28</v>
      </c>
      <c r="AE943" s="23" t="s">
        <v>23</v>
      </c>
      <c r="AF943" s="23" t="s">
        <v>11</v>
      </c>
      <c r="AG943" s="23" t="s">
        <v>26</v>
      </c>
      <c r="AH943" s="23" t="s">
        <v>26</v>
      </c>
      <c r="AI943" s="23" t="s">
        <v>12</v>
      </c>
      <c r="AJ943" s="23" t="s">
        <v>11</v>
      </c>
      <c r="AK943" s="23" t="s">
        <v>23</v>
      </c>
      <c r="AL943" s="23" t="s">
        <v>25</v>
      </c>
      <c r="AM943" s="23" t="s">
        <v>26</v>
      </c>
      <c r="AN943" s="23" t="s">
        <v>14</v>
      </c>
      <c r="AO943" s="23" t="s">
        <v>26</v>
      </c>
      <c r="AP943" s="23" t="s">
        <v>14</v>
      </c>
      <c r="AQ943" s="23" t="s">
        <v>26</v>
      </c>
      <c r="AR943" s="23"/>
      <c r="AS943" s="23" t="s">
        <v>25</v>
      </c>
      <c r="AT943" s="23" t="s">
        <v>26</v>
      </c>
      <c r="AU943" s="23" t="s">
        <v>14</v>
      </c>
      <c r="AV943" s="25" t="s">
        <v>26</v>
      </c>
      <c r="AW943" s="25" t="s">
        <v>26</v>
      </c>
      <c r="AX943" s="26">
        <v>23</v>
      </c>
      <c r="AY943" s="26">
        <v>226</v>
      </c>
      <c r="AZ943" s="25" t="s">
        <v>14</v>
      </c>
      <c r="BA943" s="25" t="s">
        <v>14</v>
      </c>
      <c r="BB943" s="23" t="s">
        <v>26</v>
      </c>
      <c r="BC943" s="23" t="s">
        <v>15</v>
      </c>
      <c r="BD943" s="23" t="s">
        <v>26</v>
      </c>
      <c r="BE943" s="23" t="s">
        <v>11</v>
      </c>
      <c r="BF943" s="23" t="s">
        <v>420</v>
      </c>
      <c r="BG943" s="23" t="s">
        <v>11</v>
      </c>
      <c r="BH943" s="23" t="s">
        <v>17</v>
      </c>
      <c r="BI943" s="23" t="s">
        <v>26</v>
      </c>
      <c r="BJ943" s="23"/>
      <c r="BK943" s="23" t="s">
        <v>11</v>
      </c>
      <c r="BL943" s="23" t="s">
        <v>11</v>
      </c>
      <c r="BM943" s="23" t="s">
        <v>11</v>
      </c>
      <c r="BN943" s="23"/>
      <c r="BO943" s="24">
        <v>0.1</v>
      </c>
      <c r="BP943" s="24">
        <v>216</v>
      </c>
      <c r="BQ943" s="24">
        <v>216</v>
      </c>
      <c r="BR943" s="24">
        <v>172</v>
      </c>
      <c r="BS943" s="24">
        <v>200</v>
      </c>
      <c r="BT943" s="23"/>
      <c r="BU943" s="23"/>
      <c r="BV943" s="24">
        <v>20.57</v>
      </c>
      <c r="BW943" s="24">
        <v>0.27</v>
      </c>
      <c r="BX943" s="23"/>
      <c r="BY943" s="24">
        <v>0.12</v>
      </c>
      <c r="BZ943" s="27">
        <v>0.27</v>
      </c>
      <c r="CA943" s="27">
        <v>0.12</v>
      </c>
      <c r="CB943" s="25"/>
      <c r="CC943" s="25"/>
      <c r="CD943" s="28">
        <v>21.01</v>
      </c>
      <c r="CE943" s="28">
        <v>0.32</v>
      </c>
      <c r="CF943" s="25"/>
      <c r="CG943" s="28">
        <v>0.17</v>
      </c>
      <c r="CH943" s="28">
        <v>21.98</v>
      </c>
      <c r="CI943" s="28">
        <v>0.5</v>
      </c>
      <c r="CJ943" s="28">
        <v>0.5</v>
      </c>
      <c r="CK943" s="28">
        <v>0</v>
      </c>
      <c r="CL943" s="28">
        <v>0</v>
      </c>
      <c r="CM943" s="28">
        <v>0.5</v>
      </c>
      <c r="CN943" s="25"/>
      <c r="CO943" s="28">
        <v>0</v>
      </c>
      <c r="CP943" s="30" t="s">
        <v>5</v>
      </c>
      <c r="CQ943" s="8">
        <f t="shared" si="155"/>
        <v>9176.9911504424763</v>
      </c>
      <c r="CR943" s="8">
        <f t="shared" si="156"/>
        <v>24</v>
      </c>
      <c r="CS943" s="8">
        <f t="shared" si="157"/>
        <v>2.5</v>
      </c>
      <c r="CT943" s="8">
        <f t="shared" si="158"/>
        <v>30</v>
      </c>
      <c r="CU943" s="8">
        <f t="shared" si="159"/>
        <v>200</v>
      </c>
      <c r="CV943" s="10">
        <f t="shared" si="160"/>
        <v>48816</v>
      </c>
      <c r="CW943" s="10">
        <f t="shared" si="163"/>
        <v>48.816000000000003</v>
      </c>
      <c r="CX943" s="8" t="str">
        <f t="shared" si="161"/>
        <v>No</v>
      </c>
      <c r="CY943" s="30" t="s">
        <v>11</v>
      </c>
      <c r="CZ943" s="30" t="s">
        <v>11</v>
      </c>
      <c r="DA943" s="31" t="s">
        <v>11</v>
      </c>
      <c r="DB943" s="31" t="s">
        <v>11</v>
      </c>
      <c r="DC943" s="8" t="str">
        <f t="shared" si="162"/>
        <v>No</v>
      </c>
      <c r="DD943" s="8" t="s">
        <v>11</v>
      </c>
      <c r="DE943" s="30" t="s">
        <v>11</v>
      </c>
      <c r="DF943" s="10">
        <f t="shared" si="164"/>
        <v>64.605000000000004</v>
      </c>
      <c r="DG943" s="9">
        <f>IF(S943&lt;Monitors!$H$4,(S943*Monitors!$I$4)+Monitors!$J$4,IF(S943&lt;Monitors!$H$5,(S943*Monitors!$I$5)+Monitors!$J$5,IF(S943&lt;Monitors!$H$6,(S943*Monitors!$I$6)+Monitors!$J$6,IF(S943&lt;Monitors!$H$7,(Monitors!$I$7*S943)+Monitors!$J$7,IF(S943&lt;Monitors!$H$8,(S943*Monitors!$I$8)+Monitors!$J$8,IF(S943&lt;Monitors!$H$9,(S943*Monitors!$I$9)+Monitors!$J$9,IF(S943&lt;Monitors!$H$10,(S943*Monitors!$I$10)+Monitors!$J$10,IF(S943&lt;Monitors!$H$11,(S943*Monitors!$I$11)+Monitors!$J$11,Monitors!$J$12))))))))</f>
        <v>38.866666666666667</v>
      </c>
      <c r="DH943" s="10">
        <f>$DF943-(Monitors!$B$4*'All Data'!$W943)</f>
        <v>51.891380000000005</v>
      </c>
      <c r="DI943" s="10">
        <f>IF($CX943="Yes",DH943-(Monitors!$E$4*(DG943+(Monitors!$B$4*'All Data'!$W943))),'All Data'!DH943)</f>
        <v>51.891380000000005</v>
      </c>
      <c r="DJ943" s="10">
        <f>IF(DD943="Yes",'All Data'!DI943-(DG943*Monitors!$C$4),'All Data'!DI943)</f>
        <v>51.891380000000005</v>
      </c>
      <c r="DK943" s="10">
        <f>IF($DE943="Yes",DJ943-(DG943*Monitors!$D$4),'All Data'!DJ943)</f>
        <v>51.891380000000005</v>
      </c>
      <c r="DL943" s="10">
        <f>IF($CZ943="Yes",DK943-Monitors!$C$7,'All Data'!DK943)</f>
        <v>51.891380000000005</v>
      </c>
      <c r="DM943" s="10">
        <f>IF($DA943="Yes",DL943-Monitors!$D$7,'All Data'!DL943)</f>
        <v>51.891380000000005</v>
      </c>
      <c r="DN943" s="10">
        <f>IF(DB943="Yes",DM943-((DG943+(W943*Monitors!$B$4))*Monitors!$F$4),'All Data'!DM943)</f>
        <v>51.891380000000005</v>
      </c>
      <c r="DO943" s="8" t="str">
        <f t="shared" si="165"/>
        <v>No</v>
      </c>
      <c r="DP943" s="10">
        <v>1.9526400000000002</v>
      </c>
      <c r="DQ943" s="10">
        <v>18.617360000000001</v>
      </c>
      <c r="DR943" s="10">
        <v>18.617360000000001</v>
      </c>
      <c r="DS943" s="9">
        <v>21.47703682392364</v>
      </c>
      <c r="DT943" s="9" t="s">
        <v>23</v>
      </c>
      <c r="DU943" s="14">
        <v>0</v>
      </c>
    </row>
    <row r="944" spans="1:125" ht="18" customHeight="1">
      <c r="A944" s="29">
        <v>943</v>
      </c>
      <c r="B944" s="29">
        <v>5</v>
      </c>
      <c r="C944" s="29">
        <v>734</v>
      </c>
      <c r="D944" s="21">
        <v>41182</v>
      </c>
      <c r="E944" s="21">
        <v>41366</v>
      </c>
      <c r="F944" s="21">
        <v>41372</v>
      </c>
      <c r="G944" s="20" t="s">
        <v>4</v>
      </c>
      <c r="H944" s="20" t="s">
        <v>26</v>
      </c>
      <c r="I944" s="22">
        <v>6</v>
      </c>
      <c r="J944" s="20" t="s">
        <v>5</v>
      </c>
      <c r="K944" s="20" t="s">
        <v>26</v>
      </c>
      <c r="L944" s="20" t="s">
        <v>27</v>
      </c>
      <c r="M944" s="23" t="s">
        <v>27</v>
      </c>
      <c r="N944" s="23" t="s">
        <v>7</v>
      </c>
      <c r="O944" s="23" t="s">
        <v>26</v>
      </c>
      <c r="P944" s="24">
        <v>11.3</v>
      </c>
      <c r="Q944" s="24">
        <v>20</v>
      </c>
      <c r="R944" s="24">
        <v>23</v>
      </c>
      <c r="S944" s="24">
        <v>226.1</v>
      </c>
      <c r="T944" s="24">
        <v>1.78</v>
      </c>
      <c r="U944" s="24">
        <v>1080</v>
      </c>
      <c r="V944" s="24">
        <v>1920</v>
      </c>
      <c r="W944" s="24">
        <v>2.0739999999999998</v>
      </c>
      <c r="X944" s="23" t="s">
        <v>47</v>
      </c>
      <c r="Y944" s="23" t="s">
        <v>47</v>
      </c>
      <c r="Z944" s="24">
        <v>9176</v>
      </c>
      <c r="AA944" s="24">
        <v>60</v>
      </c>
      <c r="AB944" s="24">
        <v>170</v>
      </c>
      <c r="AC944" s="24">
        <v>160</v>
      </c>
      <c r="AD944" s="23" t="s">
        <v>73</v>
      </c>
      <c r="AE944" s="23" t="s">
        <v>23</v>
      </c>
      <c r="AF944" s="23" t="s">
        <v>11</v>
      </c>
      <c r="AG944" s="23" t="s">
        <v>26</v>
      </c>
      <c r="AH944" s="23" t="s">
        <v>26</v>
      </c>
      <c r="AI944" s="23" t="s">
        <v>12</v>
      </c>
      <c r="AJ944" s="23" t="s">
        <v>23</v>
      </c>
      <c r="AK944" s="23" t="s">
        <v>23</v>
      </c>
      <c r="AL944" s="23" t="s">
        <v>129</v>
      </c>
      <c r="AM944" s="23" t="s">
        <v>190</v>
      </c>
      <c r="AN944" s="23" t="s">
        <v>14</v>
      </c>
      <c r="AO944" s="23" t="s">
        <v>26</v>
      </c>
      <c r="AP944" s="23" t="s">
        <v>36</v>
      </c>
      <c r="AQ944" s="23" t="s">
        <v>26</v>
      </c>
      <c r="AR944" s="23"/>
      <c r="AS944" s="23" t="s">
        <v>129</v>
      </c>
      <c r="AT944" s="23" t="s">
        <v>190</v>
      </c>
      <c r="AU944" s="23" t="s">
        <v>14</v>
      </c>
      <c r="AV944" s="25" t="s">
        <v>26</v>
      </c>
      <c r="AW944" s="25" t="s">
        <v>26</v>
      </c>
      <c r="AX944" s="26">
        <v>23</v>
      </c>
      <c r="AY944" s="26">
        <v>226.1</v>
      </c>
      <c r="AZ944" s="25" t="s">
        <v>14</v>
      </c>
      <c r="BA944" s="25" t="s">
        <v>14</v>
      </c>
      <c r="BB944" s="23" t="s">
        <v>26</v>
      </c>
      <c r="BC944" s="23" t="s">
        <v>15</v>
      </c>
      <c r="BD944" s="23" t="s">
        <v>26</v>
      </c>
      <c r="BE944" s="23" t="s">
        <v>11</v>
      </c>
      <c r="BF944" s="23" t="s">
        <v>191</v>
      </c>
      <c r="BG944" s="23" t="s">
        <v>11</v>
      </c>
      <c r="BH944" s="23" t="s">
        <v>17</v>
      </c>
      <c r="BI944" s="23" t="s">
        <v>26</v>
      </c>
      <c r="BJ944" s="23"/>
      <c r="BK944" s="23" t="s">
        <v>11</v>
      </c>
      <c r="BL944" s="23" t="s">
        <v>11</v>
      </c>
      <c r="BM944" s="23" t="s">
        <v>11</v>
      </c>
      <c r="BN944" s="23"/>
      <c r="BO944" s="24">
        <v>56</v>
      </c>
      <c r="BP944" s="24">
        <v>275</v>
      </c>
      <c r="BQ944" s="24">
        <v>275</v>
      </c>
      <c r="BR944" s="24">
        <v>210</v>
      </c>
      <c r="BS944" s="24">
        <v>200</v>
      </c>
      <c r="BT944" s="23"/>
      <c r="BU944" s="23"/>
      <c r="BV944" s="24">
        <v>20.57</v>
      </c>
      <c r="BW944" s="24">
        <v>0.37</v>
      </c>
      <c r="BX944" s="23"/>
      <c r="BY944" s="24">
        <v>0.25</v>
      </c>
      <c r="BZ944" s="27">
        <v>0.37</v>
      </c>
      <c r="CA944" s="27">
        <v>0.25</v>
      </c>
      <c r="CB944" s="25"/>
      <c r="CC944" s="25"/>
      <c r="CD944" s="28">
        <v>20.58</v>
      </c>
      <c r="CE944" s="28">
        <v>0.37</v>
      </c>
      <c r="CF944" s="25"/>
      <c r="CG944" s="28">
        <v>0.25</v>
      </c>
      <c r="CH944" s="28">
        <v>22</v>
      </c>
      <c r="CI944" s="28">
        <v>0.5</v>
      </c>
      <c r="CJ944" s="28">
        <v>0.5</v>
      </c>
      <c r="CK944" s="28">
        <v>0</v>
      </c>
      <c r="CL944" s="28">
        <v>0</v>
      </c>
      <c r="CM944" s="28">
        <v>0.5</v>
      </c>
      <c r="CN944" s="25"/>
      <c r="CO944" s="28">
        <v>0</v>
      </c>
      <c r="CP944" s="30" t="s">
        <v>5</v>
      </c>
      <c r="CQ944" s="8">
        <f t="shared" si="155"/>
        <v>9172.9323308270668</v>
      </c>
      <c r="CR944" s="8">
        <f t="shared" si="156"/>
        <v>24</v>
      </c>
      <c r="CS944" s="8">
        <f t="shared" si="157"/>
        <v>2.5</v>
      </c>
      <c r="CT944" s="8">
        <f t="shared" si="158"/>
        <v>30</v>
      </c>
      <c r="CU944" s="8">
        <f t="shared" si="159"/>
        <v>200</v>
      </c>
      <c r="CV944" s="10">
        <f t="shared" si="160"/>
        <v>62177.5</v>
      </c>
      <c r="CW944" s="10">
        <f t="shared" si="163"/>
        <v>62.177500000000002</v>
      </c>
      <c r="CX944" s="8" t="str">
        <f t="shared" si="161"/>
        <v>No</v>
      </c>
      <c r="CY944" s="30" t="s">
        <v>11</v>
      </c>
      <c r="CZ944" s="30" t="s">
        <v>11</v>
      </c>
      <c r="DA944" s="31" t="s">
        <v>11</v>
      </c>
      <c r="DB944" s="31" t="s">
        <v>11</v>
      </c>
      <c r="DC944" s="8" t="str">
        <f t="shared" si="162"/>
        <v>No</v>
      </c>
      <c r="DD944" s="8" t="s">
        <v>11</v>
      </c>
      <c r="DE944" s="30" t="s">
        <v>11</v>
      </c>
      <c r="DF944" s="10">
        <f t="shared" si="164"/>
        <v>65.174399999999991</v>
      </c>
      <c r="DG944" s="9">
        <f>IF(S944&lt;Monitors!$H$4,(S944*Monitors!$I$4)+Monitors!$J$4,IF(S944&lt;Monitors!$H$5,(S944*Monitors!$I$5)+Monitors!$J$5,IF(S944&lt;Monitors!$H$6,(S944*Monitors!$I$6)+Monitors!$J$6,IF(S944&lt;Monitors!$H$7,(Monitors!$I$7*S944)+Monitors!$J$7,IF(S944&lt;Monitors!$H$8,(S944*Monitors!$I$8)+Monitors!$J$8,IF(S944&lt;Monitors!$H$9,(S944*Monitors!$I$9)+Monitors!$J$9,IF(S944&lt;Monitors!$H$10,(S944*Monitors!$I$10)+Monitors!$J$10,IF(S944&lt;Monitors!$H$11,(S944*Monitors!$I$11)+Monitors!$J$11,Monitors!$J$12))))))))</f>
        <v>38.869999999999997</v>
      </c>
      <c r="DH944" s="10">
        <f>$DF944-(Monitors!$B$4*'All Data'!$W944)</f>
        <v>52.460779999999993</v>
      </c>
      <c r="DI944" s="10">
        <f>IF($CX944="Yes",DH944-(Monitors!$E$4*(DG944+(Monitors!$B$4*'All Data'!$W944))),'All Data'!DH944)</f>
        <v>52.460779999999993</v>
      </c>
      <c r="DJ944" s="10">
        <f>IF(DD944="Yes",'All Data'!DI944-(DG944*Monitors!$C$4),'All Data'!DI944)</f>
        <v>52.460779999999993</v>
      </c>
      <c r="DK944" s="10">
        <f>IF($DE944="Yes",DJ944-(DG944*Monitors!$D$4),'All Data'!DJ944)</f>
        <v>52.460779999999993</v>
      </c>
      <c r="DL944" s="10">
        <f>IF($CZ944="Yes",DK944-Monitors!$C$7,'All Data'!DK944)</f>
        <v>52.460779999999993</v>
      </c>
      <c r="DM944" s="10">
        <f>IF($DA944="Yes",DL944-Monitors!$D$7,'All Data'!DL944)</f>
        <v>52.460779999999993</v>
      </c>
      <c r="DN944" s="10">
        <f>IF(DB944="Yes",DM944-((DG944+(W944*Monitors!$B$4))*Monitors!$F$4),'All Data'!DM944)</f>
        <v>52.460779999999993</v>
      </c>
      <c r="DO944" s="8" t="str">
        <f t="shared" si="165"/>
        <v>No</v>
      </c>
      <c r="DP944" s="10">
        <v>2.4871000000000003</v>
      </c>
      <c r="DQ944" s="10">
        <v>18.082899999999999</v>
      </c>
      <c r="DR944" s="10">
        <v>18.082899999999999</v>
      </c>
      <c r="DS944" s="9">
        <v>21.486395692127946</v>
      </c>
      <c r="DT944" s="9" t="s">
        <v>23</v>
      </c>
      <c r="DU944" s="14">
        <v>0</v>
      </c>
    </row>
    <row r="945" spans="1:125" ht="18" customHeight="1">
      <c r="A945" s="29">
        <v>944</v>
      </c>
      <c r="B945" s="29">
        <v>5</v>
      </c>
      <c r="C945" s="29">
        <v>706</v>
      </c>
      <c r="D945" s="21">
        <v>41120</v>
      </c>
      <c r="E945" s="21">
        <v>41282</v>
      </c>
      <c r="F945" s="21">
        <v>41326</v>
      </c>
      <c r="G945" s="20" t="s">
        <v>4</v>
      </c>
      <c r="H945" s="20"/>
      <c r="I945" s="22">
        <v>6</v>
      </c>
      <c r="J945" s="20" t="s">
        <v>5</v>
      </c>
      <c r="K945" s="20"/>
      <c r="L945" s="20" t="s">
        <v>49</v>
      </c>
      <c r="M945" s="23"/>
      <c r="N945" s="23" t="s">
        <v>7</v>
      </c>
      <c r="O945" s="23"/>
      <c r="P945" s="24">
        <v>20.100000000000001</v>
      </c>
      <c r="Q945" s="24">
        <v>11.3</v>
      </c>
      <c r="R945" s="24">
        <v>23</v>
      </c>
      <c r="S945" s="24">
        <v>226</v>
      </c>
      <c r="T945" s="24">
        <v>1.78</v>
      </c>
      <c r="U945" s="24">
        <v>1080</v>
      </c>
      <c r="V945" s="24">
        <v>1920</v>
      </c>
      <c r="W945" s="24">
        <v>2.0739999999999998</v>
      </c>
      <c r="X945" s="23" t="s">
        <v>47</v>
      </c>
      <c r="Y945" s="23" t="s">
        <v>47</v>
      </c>
      <c r="Z945" s="24">
        <v>9175</v>
      </c>
      <c r="AA945" s="24">
        <v>60</v>
      </c>
      <c r="AB945" s="24">
        <v>180</v>
      </c>
      <c r="AC945" s="24">
        <v>100</v>
      </c>
      <c r="AD945" s="23" t="s">
        <v>50</v>
      </c>
      <c r="AE945" s="23" t="s">
        <v>11</v>
      </c>
      <c r="AF945" s="23" t="s">
        <v>11</v>
      </c>
      <c r="AG945" s="23"/>
      <c r="AH945" s="23"/>
      <c r="AI945" s="23" t="s">
        <v>12</v>
      </c>
      <c r="AJ945" s="23" t="s">
        <v>23</v>
      </c>
      <c r="AK945" s="23" t="s">
        <v>23</v>
      </c>
      <c r="AL945" s="23" t="s">
        <v>51</v>
      </c>
      <c r="AM945" s="23"/>
      <c r="AN945" s="23" t="s">
        <v>14</v>
      </c>
      <c r="AO945" s="23"/>
      <c r="AP945" s="23" t="s">
        <v>14</v>
      </c>
      <c r="AQ945" s="23"/>
      <c r="AR945" s="23"/>
      <c r="AS945" s="23" t="s">
        <v>51</v>
      </c>
      <c r="AT945" s="23"/>
      <c r="AU945" s="23" t="s">
        <v>14</v>
      </c>
      <c r="AV945" s="25"/>
      <c r="AW945" s="25"/>
      <c r="AX945" s="26">
        <v>23</v>
      </c>
      <c r="AY945" s="26">
        <v>226</v>
      </c>
      <c r="AZ945" s="25" t="s">
        <v>14</v>
      </c>
      <c r="BA945" s="25" t="s">
        <v>14</v>
      </c>
      <c r="BB945" s="23"/>
      <c r="BC945" s="23" t="s">
        <v>15</v>
      </c>
      <c r="BD945" s="23"/>
      <c r="BE945" s="23" t="s">
        <v>11</v>
      </c>
      <c r="BF945" s="23" t="s">
        <v>68</v>
      </c>
      <c r="BG945" s="23" t="s">
        <v>11</v>
      </c>
      <c r="BH945" s="23" t="s">
        <v>17</v>
      </c>
      <c r="BI945" s="23"/>
      <c r="BJ945" s="23"/>
      <c r="BK945" s="23" t="s">
        <v>11</v>
      </c>
      <c r="BL945" s="23" t="s">
        <v>11</v>
      </c>
      <c r="BM945" s="23"/>
      <c r="BN945" s="23"/>
      <c r="BO945" s="24">
        <v>20.100000000000001</v>
      </c>
      <c r="BP945" s="24">
        <v>223.2</v>
      </c>
      <c r="BQ945" s="24">
        <v>223.2</v>
      </c>
      <c r="BR945" s="24">
        <v>215.1</v>
      </c>
      <c r="BS945" s="24">
        <v>200</v>
      </c>
      <c r="BT945" s="23"/>
      <c r="BU945" s="23"/>
      <c r="BV945" s="24">
        <v>20.57</v>
      </c>
      <c r="BW945" s="24">
        <v>0.34</v>
      </c>
      <c r="BX945" s="23"/>
      <c r="BY945" s="24">
        <v>0.3</v>
      </c>
      <c r="BZ945" s="27">
        <v>0.34</v>
      </c>
      <c r="CA945" s="27">
        <v>0.3</v>
      </c>
      <c r="CB945" s="25"/>
      <c r="CC945" s="25"/>
      <c r="CD945" s="28">
        <v>20.85</v>
      </c>
      <c r="CE945" s="28">
        <v>0.38</v>
      </c>
      <c r="CF945" s="25"/>
      <c r="CG945" s="28">
        <v>0.34</v>
      </c>
      <c r="CH945" s="28">
        <v>22</v>
      </c>
      <c r="CI945" s="28">
        <v>0.5</v>
      </c>
      <c r="CJ945" s="28">
        <v>0.5</v>
      </c>
      <c r="CK945" s="25"/>
      <c r="CL945" s="25"/>
      <c r="CM945" s="28">
        <v>0.48</v>
      </c>
      <c r="CN945" s="25"/>
      <c r="CO945" s="28">
        <v>0</v>
      </c>
      <c r="CP945" s="30" t="s">
        <v>5</v>
      </c>
      <c r="CQ945" s="8">
        <f t="shared" si="155"/>
        <v>9176.9911504424763</v>
      </c>
      <c r="CR945" s="8">
        <f t="shared" si="156"/>
        <v>24</v>
      </c>
      <c r="CS945" s="8">
        <f t="shared" si="157"/>
        <v>2.5</v>
      </c>
      <c r="CT945" s="8">
        <f t="shared" si="158"/>
        <v>30</v>
      </c>
      <c r="CU945" s="8">
        <f t="shared" si="159"/>
        <v>200</v>
      </c>
      <c r="CV945" s="10">
        <f t="shared" si="160"/>
        <v>50443.199999999997</v>
      </c>
      <c r="CW945" s="10">
        <f t="shared" si="163"/>
        <v>50.443199999999997</v>
      </c>
      <c r="CX945" s="8" t="str">
        <f t="shared" si="161"/>
        <v>No</v>
      </c>
      <c r="CY945" s="30" t="s">
        <v>11</v>
      </c>
      <c r="CZ945" s="30" t="s">
        <v>11</v>
      </c>
      <c r="DA945" s="31" t="s">
        <v>11</v>
      </c>
      <c r="DB945" s="31" t="s">
        <v>11</v>
      </c>
      <c r="DC945" s="8" t="str">
        <f t="shared" si="162"/>
        <v>No</v>
      </c>
      <c r="DD945" s="8" t="s">
        <v>11</v>
      </c>
      <c r="DE945" s="30" t="s">
        <v>11</v>
      </c>
      <c r="DF945" s="10">
        <f t="shared" si="164"/>
        <v>65.003579999999999</v>
      </c>
      <c r="DG945" s="9">
        <f>IF(S945&lt;Monitors!$H$4,(S945*Monitors!$I$4)+Monitors!$J$4,IF(S945&lt;Monitors!$H$5,(S945*Monitors!$I$5)+Monitors!$J$5,IF(S945&lt;Monitors!$H$6,(S945*Monitors!$I$6)+Monitors!$J$6,IF(S945&lt;Monitors!$H$7,(Monitors!$I$7*S945)+Monitors!$J$7,IF(S945&lt;Monitors!$H$8,(S945*Monitors!$I$8)+Monitors!$J$8,IF(S945&lt;Monitors!$H$9,(S945*Monitors!$I$9)+Monitors!$J$9,IF(S945&lt;Monitors!$H$10,(S945*Monitors!$I$10)+Monitors!$J$10,IF(S945&lt;Monitors!$H$11,(S945*Monitors!$I$11)+Monitors!$J$11,Monitors!$J$12))))))))</f>
        <v>38.866666666666667</v>
      </c>
      <c r="DH945" s="10">
        <f>$DF945-(Monitors!$B$4*'All Data'!$W945)</f>
        <v>52.289960000000001</v>
      </c>
      <c r="DI945" s="10">
        <f>IF($CX945="Yes",DH945-(Monitors!$E$4*(DG945+(Monitors!$B$4*'All Data'!$W945))),'All Data'!DH945)</f>
        <v>52.289960000000001</v>
      </c>
      <c r="DJ945" s="10">
        <f>IF(DD945="Yes",'All Data'!DI945-(DG945*Monitors!$C$4),'All Data'!DI945)</f>
        <v>52.289960000000001</v>
      </c>
      <c r="DK945" s="10">
        <f>IF($DE945="Yes",DJ945-(DG945*Monitors!$D$4),'All Data'!DJ945)</f>
        <v>52.289960000000001</v>
      </c>
      <c r="DL945" s="10">
        <f>IF($CZ945="Yes",DK945-Monitors!$C$7,'All Data'!DK945)</f>
        <v>52.289960000000001</v>
      </c>
      <c r="DM945" s="10">
        <f>IF($DA945="Yes",DL945-Monitors!$D$7,'All Data'!DL945)</f>
        <v>52.289960000000001</v>
      </c>
      <c r="DN945" s="10">
        <f>IF(DB945="Yes",DM945-((DG945+(W945*Monitors!$B$4))*Monitors!$F$4),'All Data'!DM945)</f>
        <v>52.289960000000001</v>
      </c>
      <c r="DO945" s="8" t="str">
        <f t="shared" si="165"/>
        <v>No</v>
      </c>
      <c r="DP945" s="10">
        <v>2.017728</v>
      </c>
      <c r="DQ945" s="10">
        <v>18.552272000000002</v>
      </c>
      <c r="DR945" s="10">
        <v>18.552272000000002</v>
      </c>
      <c r="DS945" s="9">
        <v>21.47703682392364</v>
      </c>
      <c r="DT945" s="9" t="s">
        <v>23</v>
      </c>
      <c r="DU945" s="14">
        <v>0</v>
      </c>
    </row>
    <row r="946" spans="1:125" ht="18" customHeight="1">
      <c r="A946" s="29">
        <v>945</v>
      </c>
      <c r="B946" s="29">
        <v>5</v>
      </c>
      <c r="C946" s="29">
        <v>1090</v>
      </c>
      <c r="D946" s="21">
        <v>41120</v>
      </c>
      <c r="E946" s="21">
        <v>41282</v>
      </c>
      <c r="F946" s="21">
        <v>41326</v>
      </c>
      <c r="G946" s="20" t="s">
        <v>4</v>
      </c>
      <c r="H946" s="20"/>
      <c r="I946" s="22">
        <v>6</v>
      </c>
      <c r="J946" s="20" t="s">
        <v>5</v>
      </c>
      <c r="K946" s="20"/>
      <c r="L946" s="20" t="s">
        <v>49</v>
      </c>
      <c r="M946" s="23"/>
      <c r="N946" s="23" t="s">
        <v>7</v>
      </c>
      <c r="O946" s="23"/>
      <c r="P946" s="24">
        <v>20.100000000000001</v>
      </c>
      <c r="Q946" s="24">
        <v>11.3</v>
      </c>
      <c r="R946" s="24">
        <v>23</v>
      </c>
      <c r="S946" s="24">
        <v>226</v>
      </c>
      <c r="T946" s="24">
        <v>1.78</v>
      </c>
      <c r="U946" s="24">
        <v>1080</v>
      </c>
      <c r="V946" s="24">
        <v>1920</v>
      </c>
      <c r="W946" s="24">
        <v>2.0739999999999998</v>
      </c>
      <c r="X946" s="23" t="s">
        <v>47</v>
      </c>
      <c r="Y946" s="23" t="s">
        <v>47</v>
      </c>
      <c r="Z946" s="24">
        <v>9175</v>
      </c>
      <c r="AA946" s="24">
        <v>60</v>
      </c>
      <c r="AB946" s="24">
        <v>180</v>
      </c>
      <c r="AC946" s="24">
        <v>100</v>
      </c>
      <c r="AD946" s="23" t="s">
        <v>50</v>
      </c>
      <c r="AE946" s="23" t="s">
        <v>11</v>
      </c>
      <c r="AF946" s="23" t="s">
        <v>11</v>
      </c>
      <c r="AG946" s="23"/>
      <c r="AH946" s="23"/>
      <c r="AI946" s="23" t="s">
        <v>12</v>
      </c>
      <c r="AJ946" s="23" t="s">
        <v>23</v>
      </c>
      <c r="AK946" s="23" t="s">
        <v>23</v>
      </c>
      <c r="AL946" s="23" t="s">
        <v>51</v>
      </c>
      <c r="AM946" s="23"/>
      <c r="AN946" s="23" t="s">
        <v>14</v>
      </c>
      <c r="AO946" s="23"/>
      <c r="AP946" s="23" t="s">
        <v>14</v>
      </c>
      <c r="AQ946" s="23"/>
      <c r="AR946" s="23"/>
      <c r="AS946" s="23" t="s">
        <v>51</v>
      </c>
      <c r="AT946" s="23"/>
      <c r="AU946" s="23" t="s">
        <v>14</v>
      </c>
      <c r="AV946" s="25"/>
      <c r="AW946" s="25"/>
      <c r="AX946" s="26">
        <v>23</v>
      </c>
      <c r="AY946" s="26">
        <v>226</v>
      </c>
      <c r="AZ946" s="25" t="s">
        <v>14</v>
      </c>
      <c r="BA946" s="25" t="s">
        <v>14</v>
      </c>
      <c r="BB946" s="23"/>
      <c r="BC946" s="23" t="s">
        <v>15</v>
      </c>
      <c r="BD946" s="23"/>
      <c r="BE946" s="23" t="s">
        <v>11</v>
      </c>
      <c r="BF946" s="23" t="s">
        <v>68</v>
      </c>
      <c r="BG946" s="23" t="s">
        <v>11</v>
      </c>
      <c r="BH946" s="23" t="s">
        <v>17</v>
      </c>
      <c r="BI946" s="23"/>
      <c r="BJ946" s="23"/>
      <c r="BK946" s="23" t="s">
        <v>11</v>
      </c>
      <c r="BL946" s="23" t="s">
        <v>11</v>
      </c>
      <c r="BM946" s="23"/>
      <c r="BN946" s="23"/>
      <c r="BO946" s="24">
        <v>20.100000000000001</v>
      </c>
      <c r="BP946" s="24">
        <v>223.2</v>
      </c>
      <c r="BQ946" s="24">
        <v>223.2</v>
      </c>
      <c r="BR946" s="24">
        <v>215.1</v>
      </c>
      <c r="BS946" s="24">
        <v>200</v>
      </c>
      <c r="BT946" s="23"/>
      <c r="BU946" s="23"/>
      <c r="BV946" s="24">
        <v>20.57</v>
      </c>
      <c r="BW946" s="24">
        <v>0.34</v>
      </c>
      <c r="BX946" s="23"/>
      <c r="BY946" s="24">
        <v>0.3</v>
      </c>
      <c r="BZ946" s="27">
        <v>0.34</v>
      </c>
      <c r="CA946" s="27">
        <v>0.3</v>
      </c>
      <c r="CB946" s="25"/>
      <c r="CC946" s="25"/>
      <c r="CD946" s="28">
        <v>20.85</v>
      </c>
      <c r="CE946" s="28">
        <v>0.38</v>
      </c>
      <c r="CF946" s="25"/>
      <c r="CG946" s="28">
        <v>0.34</v>
      </c>
      <c r="CH946" s="28">
        <v>22</v>
      </c>
      <c r="CI946" s="28">
        <v>0.5</v>
      </c>
      <c r="CJ946" s="28">
        <v>0.5</v>
      </c>
      <c r="CK946" s="25"/>
      <c r="CL946" s="25"/>
      <c r="CM946" s="28">
        <v>0.48</v>
      </c>
      <c r="CN946" s="25"/>
      <c r="CO946" s="28">
        <v>0</v>
      </c>
      <c r="CP946" s="30" t="s">
        <v>5</v>
      </c>
      <c r="CQ946" s="8">
        <f t="shared" si="155"/>
        <v>9176.9911504424763</v>
      </c>
      <c r="CR946" s="8">
        <f t="shared" si="156"/>
        <v>24</v>
      </c>
      <c r="CS946" s="8">
        <f t="shared" si="157"/>
        <v>2.5</v>
      </c>
      <c r="CT946" s="8">
        <f t="shared" si="158"/>
        <v>30</v>
      </c>
      <c r="CU946" s="8">
        <f t="shared" si="159"/>
        <v>200</v>
      </c>
      <c r="CV946" s="10">
        <f t="shared" si="160"/>
        <v>50443.199999999997</v>
      </c>
      <c r="CW946" s="10">
        <f t="shared" si="163"/>
        <v>50.443199999999997</v>
      </c>
      <c r="CX946" s="8" t="str">
        <f t="shared" si="161"/>
        <v>No</v>
      </c>
      <c r="CY946" s="30" t="s">
        <v>11</v>
      </c>
      <c r="CZ946" s="30" t="s">
        <v>11</v>
      </c>
      <c r="DA946" s="31" t="s">
        <v>11</v>
      </c>
      <c r="DB946" s="31" t="s">
        <v>11</v>
      </c>
      <c r="DC946" s="8" t="str">
        <f t="shared" si="162"/>
        <v>No</v>
      </c>
      <c r="DD946" s="8" t="s">
        <v>11</v>
      </c>
      <c r="DE946" s="30" t="s">
        <v>11</v>
      </c>
      <c r="DF946" s="10">
        <f t="shared" si="164"/>
        <v>65.003579999999999</v>
      </c>
      <c r="DG946" s="9">
        <f>IF(S946&lt;Monitors!$H$4,(S946*Monitors!$I$4)+Monitors!$J$4,IF(S946&lt;Monitors!$H$5,(S946*Monitors!$I$5)+Monitors!$J$5,IF(S946&lt;Monitors!$H$6,(S946*Monitors!$I$6)+Monitors!$J$6,IF(S946&lt;Monitors!$H$7,(Monitors!$I$7*S946)+Monitors!$J$7,IF(S946&lt;Monitors!$H$8,(S946*Monitors!$I$8)+Monitors!$J$8,IF(S946&lt;Monitors!$H$9,(S946*Monitors!$I$9)+Monitors!$J$9,IF(S946&lt;Monitors!$H$10,(S946*Monitors!$I$10)+Monitors!$J$10,IF(S946&lt;Monitors!$H$11,(S946*Monitors!$I$11)+Monitors!$J$11,Monitors!$J$12))))))))</f>
        <v>38.866666666666667</v>
      </c>
      <c r="DH946" s="10">
        <f>$DF946-(Monitors!$B$4*'All Data'!$W946)</f>
        <v>52.289960000000001</v>
      </c>
      <c r="DI946" s="10">
        <f>IF($CX946="Yes",DH946-(Monitors!$E$4*(DG946+(Monitors!$B$4*'All Data'!$W946))),'All Data'!DH946)</f>
        <v>52.289960000000001</v>
      </c>
      <c r="DJ946" s="10">
        <f>IF(DD946="Yes",'All Data'!DI946-(DG946*Monitors!$C$4),'All Data'!DI946)</f>
        <v>52.289960000000001</v>
      </c>
      <c r="DK946" s="10">
        <f>IF($DE946="Yes",DJ946-(DG946*Monitors!$D$4),'All Data'!DJ946)</f>
        <v>52.289960000000001</v>
      </c>
      <c r="DL946" s="10">
        <f>IF($CZ946="Yes",DK946-Monitors!$C$7,'All Data'!DK946)</f>
        <v>52.289960000000001</v>
      </c>
      <c r="DM946" s="10">
        <f>IF($DA946="Yes",DL946-Monitors!$D$7,'All Data'!DL946)</f>
        <v>52.289960000000001</v>
      </c>
      <c r="DN946" s="10">
        <f>IF(DB946="Yes",DM946-((DG946+(W946*Monitors!$B$4))*Monitors!$F$4),'All Data'!DM946)</f>
        <v>52.289960000000001</v>
      </c>
      <c r="DO946" s="8" t="str">
        <f t="shared" si="165"/>
        <v>No</v>
      </c>
      <c r="DP946" s="10">
        <v>2.017728</v>
      </c>
      <c r="DQ946" s="10">
        <v>18.552272000000002</v>
      </c>
      <c r="DR946" s="10">
        <v>18.552272000000002</v>
      </c>
      <c r="DS946" s="9">
        <v>21.47703682392364</v>
      </c>
      <c r="DT946" s="9" t="s">
        <v>23</v>
      </c>
      <c r="DU946" s="14">
        <v>0</v>
      </c>
    </row>
    <row r="947" spans="1:125" ht="18" customHeight="1">
      <c r="A947" s="29">
        <v>946</v>
      </c>
      <c r="B947" s="29">
        <v>24</v>
      </c>
      <c r="C947" s="29">
        <v>115</v>
      </c>
      <c r="D947" s="21">
        <v>41074</v>
      </c>
      <c r="E947" s="21">
        <v>41417</v>
      </c>
      <c r="F947" s="21">
        <v>41422</v>
      </c>
      <c r="G947" s="20" t="s">
        <v>4</v>
      </c>
      <c r="H947" s="20" t="s">
        <v>26</v>
      </c>
      <c r="I947" s="22">
        <v>6</v>
      </c>
      <c r="J947" s="20" t="s">
        <v>5</v>
      </c>
      <c r="K947" s="20" t="s">
        <v>26</v>
      </c>
      <c r="L947" s="20" t="s">
        <v>27</v>
      </c>
      <c r="M947" s="23" t="s">
        <v>27</v>
      </c>
      <c r="N947" s="23" t="s">
        <v>7</v>
      </c>
      <c r="O947" s="23" t="s">
        <v>26</v>
      </c>
      <c r="P947" s="24">
        <v>10.6</v>
      </c>
      <c r="Q947" s="24">
        <v>18.8</v>
      </c>
      <c r="R947" s="24">
        <v>21.5</v>
      </c>
      <c r="S947" s="24">
        <v>198.2</v>
      </c>
      <c r="T947" s="24">
        <v>1.78</v>
      </c>
      <c r="U947" s="24">
        <v>1080</v>
      </c>
      <c r="V947" s="24">
        <v>1920</v>
      </c>
      <c r="W947" s="24">
        <v>2.0739999999999998</v>
      </c>
      <c r="X947" s="23" t="s">
        <v>47</v>
      </c>
      <c r="Y947" s="23" t="s">
        <v>47</v>
      </c>
      <c r="Z947" s="24">
        <v>10405</v>
      </c>
      <c r="AA947" s="24">
        <v>60</v>
      </c>
      <c r="AB947" s="24">
        <v>178</v>
      </c>
      <c r="AC947" s="24">
        <v>178</v>
      </c>
      <c r="AD947" s="23" t="s">
        <v>73</v>
      </c>
      <c r="AE947" s="23" t="s">
        <v>23</v>
      </c>
      <c r="AF947" s="23" t="s">
        <v>11</v>
      </c>
      <c r="AG947" s="23" t="s">
        <v>26</v>
      </c>
      <c r="AH947" s="23" t="s">
        <v>26</v>
      </c>
      <c r="AI947" s="23" t="s">
        <v>12</v>
      </c>
      <c r="AJ947" s="23" t="s">
        <v>23</v>
      </c>
      <c r="AK947" s="23" t="s">
        <v>23</v>
      </c>
      <c r="AL947" s="23" t="s">
        <v>51</v>
      </c>
      <c r="AM947" s="23" t="s">
        <v>14</v>
      </c>
      <c r="AN947" s="23" t="s">
        <v>14</v>
      </c>
      <c r="AO947" s="23" t="s">
        <v>14</v>
      </c>
      <c r="AP947" s="23" t="s">
        <v>14</v>
      </c>
      <c r="AQ947" s="23" t="s">
        <v>14</v>
      </c>
      <c r="AR947" s="23"/>
      <c r="AS947" s="23" t="s">
        <v>51</v>
      </c>
      <c r="AT947" s="23" t="s">
        <v>14</v>
      </c>
      <c r="AU947" s="23" t="s">
        <v>14</v>
      </c>
      <c r="AV947" s="25" t="s">
        <v>14</v>
      </c>
      <c r="AW947" s="25" t="s">
        <v>14</v>
      </c>
      <c r="AX947" s="26">
        <v>21.5</v>
      </c>
      <c r="AY947" s="26">
        <v>198.2</v>
      </c>
      <c r="AZ947" s="25" t="s">
        <v>14</v>
      </c>
      <c r="BA947" s="25" t="s">
        <v>14</v>
      </c>
      <c r="BB947" s="23" t="s">
        <v>14</v>
      </c>
      <c r="BC947" s="23" t="s">
        <v>15</v>
      </c>
      <c r="BD947" s="23" t="s">
        <v>14</v>
      </c>
      <c r="BE947" s="23" t="s">
        <v>11</v>
      </c>
      <c r="BF947" s="23" t="s">
        <v>787</v>
      </c>
      <c r="BG947" s="23" t="s">
        <v>11</v>
      </c>
      <c r="BH947" s="23" t="s">
        <v>17</v>
      </c>
      <c r="BI947" s="23" t="s">
        <v>14</v>
      </c>
      <c r="BJ947" s="23"/>
      <c r="BK947" s="23" t="s">
        <v>11</v>
      </c>
      <c r="BL947" s="23" t="s">
        <v>11</v>
      </c>
      <c r="BM947" s="23" t="s">
        <v>11</v>
      </c>
      <c r="BN947" s="23"/>
      <c r="BO947" s="24">
        <v>12</v>
      </c>
      <c r="BP947" s="24">
        <v>256</v>
      </c>
      <c r="BQ947" s="24">
        <v>300</v>
      </c>
      <c r="BR947" s="24">
        <v>249</v>
      </c>
      <c r="BS947" s="24">
        <v>200</v>
      </c>
      <c r="BT947" s="23"/>
      <c r="BU947" s="23"/>
      <c r="BV947" s="24">
        <v>20.6</v>
      </c>
      <c r="BW947" s="24">
        <v>0.3</v>
      </c>
      <c r="BX947" s="23"/>
      <c r="BY947" s="24">
        <v>0.2</v>
      </c>
      <c r="BZ947" s="27">
        <v>0.3</v>
      </c>
      <c r="CA947" s="27">
        <v>0.2</v>
      </c>
      <c r="CB947" s="25"/>
      <c r="CC947" s="25"/>
      <c r="CD947" s="28">
        <v>20.7</v>
      </c>
      <c r="CE947" s="28">
        <v>0.3</v>
      </c>
      <c r="CF947" s="25"/>
      <c r="CG947" s="28">
        <v>0.3</v>
      </c>
      <c r="CH947" s="28">
        <v>21.12</v>
      </c>
      <c r="CI947" s="28">
        <v>0.5</v>
      </c>
      <c r="CJ947" s="28">
        <v>0.5</v>
      </c>
      <c r="CK947" s="28">
        <v>0</v>
      </c>
      <c r="CL947" s="28">
        <v>0</v>
      </c>
      <c r="CM947" s="28">
        <v>0.5</v>
      </c>
      <c r="CN947" s="25"/>
      <c r="CO947" s="28">
        <v>0</v>
      </c>
      <c r="CP947" s="30" t="s">
        <v>5</v>
      </c>
      <c r="CQ947" s="8">
        <f t="shared" si="155"/>
        <v>10464.17759838547</v>
      </c>
      <c r="CR947" s="8">
        <f t="shared" si="156"/>
        <v>22</v>
      </c>
      <c r="CS947" s="8">
        <f t="shared" si="157"/>
        <v>2.5</v>
      </c>
      <c r="CT947" s="8">
        <f t="shared" si="158"/>
        <v>30</v>
      </c>
      <c r="CU947" s="8">
        <f t="shared" si="159"/>
        <v>200</v>
      </c>
      <c r="CV947" s="10">
        <f t="shared" si="160"/>
        <v>50739.199999999997</v>
      </c>
      <c r="CW947" s="10">
        <f t="shared" si="163"/>
        <v>50.739199999999997</v>
      </c>
      <c r="CX947" s="8" t="str">
        <f t="shared" si="161"/>
        <v>No</v>
      </c>
      <c r="CY947" s="30" t="s">
        <v>11</v>
      </c>
      <c r="CZ947" s="30" t="s">
        <v>11</v>
      </c>
      <c r="DA947" s="31" t="s">
        <v>11</v>
      </c>
      <c r="DB947" s="31" t="s">
        <v>11</v>
      </c>
      <c r="DC947" s="8" t="str">
        <f t="shared" si="162"/>
        <v>No</v>
      </c>
      <c r="DD947" s="8" t="s">
        <v>11</v>
      </c>
      <c r="DE947" s="30" t="s">
        <v>11</v>
      </c>
      <c r="DF947" s="10">
        <f t="shared" si="164"/>
        <v>64.867800000000003</v>
      </c>
      <c r="DG947" s="9">
        <f>IF(S947&lt;Monitors!$H$4,(S947*Monitors!$I$4)+Monitors!$J$4,IF(S947&lt;Monitors!$H$5,(S947*Monitors!$I$5)+Monitors!$J$5,IF(S947&lt;Monitors!$H$6,(S947*Monitors!$I$6)+Monitors!$J$6,IF(S947&lt;Monitors!$H$7,(Monitors!$I$7*S947)+Monitors!$J$7,IF(S947&lt;Monitors!$H$8,(S947*Monitors!$I$8)+Monitors!$J$8,IF(S947&lt;Monitors!$H$9,(S947*Monitors!$I$9)+Monitors!$J$9,IF(S947&lt;Monitors!$H$10,(S947*Monitors!$I$10)+Monitors!$J$10,IF(S947&lt;Monitors!$H$11,(S947*Monitors!$I$11)+Monitors!$J$11,Monitors!$J$12))))))))</f>
        <v>37.909999999999997</v>
      </c>
      <c r="DH947" s="10">
        <f>$DF947-(Monitors!$B$4*'All Data'!$W947)</f>
        <v>52.154180000000004</v>
      </c>
      <c r="DI947" s="10">
        <f>IF($CX947="Yes",DH947-(Monitors!$E$4*(DG947+(Monitors!$B$4*'All Data'!$W947))),'All Data'!DH947)</f>
        <v>52.154180000000004</v>
      </c>
      <c r="DJ947" s="10">
        <f>IF(DD947="Yes",'All Data'!DI947-(DG947*Monitors!$C$4),'All Data'!DI947)</f>
        <v>52.154180000000004</v>
      </c>
      <c r="DK947" s="10">
        <f>IF($DE947="Yes",DJ947-(DG947*Monitors!$D$4),'All Data'!DJ947)</f>
        <v>52.154180000000004</v>
      </c>
      <c r="DL947" s="10">
        <f>IF($CZ947="Yes",DK947-Monitors!$C$7,'All Data'!DK947)</f>
        <v>52.154180000000004</v>
      </c>
      <c r="DM947" s="10">
        <f>IF($DA947="Yes",DL947-Monitors!$D$7,'All Data'!DL947)</f>
        <v>52.154180000000004</v>
      </c>
      <c r="DN947" s="10">
        <f>IF(DB947="Yes",DM947-((DG947+(W947*Monitors!$B$4))*Monitors!$F$4),'All Data'!DM947)</f>
        <v>52.154180000000004</v>
      </c>
      <c r="DO947" s="8" t="str">
        <f t="shared" si="165"/>
        <v>No</v>
      </c>
      <c r="DP947" s="10">
        <v>2.0295680000000003</v>
      </c>
      <c r="DQ947" s="10">
        <v>18.570432</v>
      </c>
      <c r="DR947" s="10">
        <v>18.570432</v>
      </c>
      <c r="DS947" s="9">
        <v>18.868128202471979</v>
      </c>
      <c r="DT947" s="9" t="s">
        <v>23</v>
      </c>
      <c r="DU947" s="14">
        <v>0</v>
      </c>
    </row>
    <row r="948" spans="1:125" ht="18" customHeight="1">
      <c r="A948" s="29">
        <v>947</v>
      </c>
      <c r="B948" s="29">
        <v>5</v>
      </c>
      <c r="C948" s="29">
        <v>708</v>
      </c>
      <c r="D948" s="21">
        <v>41334</v>
      </c>
      <c r="E948" s="21">
        <v>41330</v>
      </c>
      <c r="F948" s="21">
        <v>41337</v>
      </c>
      <c r="G948" s="20"/>
      <c r="H948" s="20"/>
      <c r="I948" s="22">
        <v>6</v>
      </c>
      <c r="J948" s="20" t="s">
        <v>5</v>
      </c>
      <c r="K948" s="20"/>
      <c r="L948" s="20" t="s">
        <v>49</v>
      </c>
      <c r="M948" s="23"/>
      <c r="N948" s="23" t="s">
        <v>7</v>
      </c>
      <c r="O948" s="23"/>
      <c r="P948" s="24">
        <v>11.7</v>
      </c>
      <c r="Q948" s="24">
        <v>20.7</v>
      </c>
      <c r="R948" s="24">
        <v>23.8</v>
      </c>
      <c r="S948" s="24">
        <v>242.18</v>
      </c>
      <c r="T948" s="24">
        <v>1.78</v>
      </c>
      <c r="U948" s="24">
        <v>1080</v>
      </c>
      <c r="V948" s="24">
        <v>1920</v>
      </c>
      <c r="W948" s="24">
        <v>2.0739999999999998</v>
      </c>
      <c r="X948" s="23" t="s">
        <v>47</v>
      </c>
      <c r="Y948" s="23" t="s">
        <v>47</v>
      </c>
      <c r="Z948" s="24">
        <v>8564</v>
      </c>
      <c r="AA948" s="24">
        <v>60</v>
      </c>
      <c r="AB948" s="24">
        <v>178</v>
      </c>
      <c r="AC948" s="24">
        <v>178</v>
      </c>
      <c r="AD948" s="23" t="s">
        <v>85</v>
      </c>
      <c r="AE948" s="23" t="s">
        <v>11</v>
      </c>
      <c r="AF948" s="23" t="s">
        <v>11</v>
      </c>
      <c r="AG948" s="23"/>
      <c r="AH948" s="23"/>
      <c r="AI948" s="23" t="s">
        <v>57</v>
      </c>
      <c r="AJ948" s="23" t="s">
        <v>23</v>
      </c>
      <c r="AK948" s="23" t="s">
        <v>11</v>
      </c>
      <c r="AL948" s="23" t="s">
        <v>51</v>
      </c>
      <c r="AM948" s="23"/>
      <c r="AN948" s="23" t="s">
        <v>14</v>
      </c>
      <c r="AO948" s="23"/>
      <c r="AP948" s="23" t="s">
        <v>36</v>
      </c>
      <c r="AQ948" s="23"/>
      <c r="AR948" s="23"/>
      <c r="AS948" s="23" t="s">
        <v>51</v>
      </c>
      <c r="AT948" s="23"/>
      <c r="AU948" s="23" t="s">
        <v>14</v>
      </c>
      <c r="AV948" s="25"/>
      <c r="AW948" s="25"/>
      <c r="AX948" s="26">
        <v>23.8</v>
      </c>
      <c r="AY948" s="26">
        <v>242.18</v>
      </c>
      <c r="AZ948" s="25" t="s">
        <v>14</v>
      </c>
      <c r="BA948" s="25" t="s">
        <v>14</v>
      </c>
      <c r="BB948" s="23"/>
      <c r="BC948" s="23" t="s">
        <v>15</v>
      </c>
      <c r="BD948" s="23"/>
      <c r="BE948" s="23" t="s">
        <v>11</v>
      </c>
      <c r="BF948" s="23" t="s">
        <v>131</v>
      </c>
      <c r="BG948" s="23" t="s">
        <v>11</v>
      </c>
      <c r="BH948" s="23" t="s">
        <v>17</v>
      </c>
      <c r="BI948" s="23"/>
      <c r="BJ948" s="23" t="s">
        <v>18</v>
      </c>
      <c r="BK948" s="23" t="s">
        <v>11</v>
      </c>
      <c r="BL948" s="23" t="s">
        <v>11</v>
      </c>
      <c r="BM948" s="23"/>
      <c r="BN948" s="23"/>
      <c r="BO948" s="24">
        <v>52.2</v>
      </c>
      <c r="BP948" s="24">
        <v>289.8</v>
      </c>
      <c r="BQ948" s="24">
        <v>280</v>
      </c>
      <c r="BR948" s="24">
        <v>269.10000000000002</v>
      </c>
      <c r="BS948" s="24">
        <v>200.8</v>
      </c>
      <c r="BT948" s="23"/>
      <c r="BU948" s="23"/>
      <c r="BV948" s="24">
        <v>20.6</v>
      </c>
      <c r="BW948" s="24">
        <v>0.2</v>
      </c>
      <c r="BX948" s="23"/>
      <c r="BY948" s="24">
        <v>0.18</v>
      </c>
      <c r="BZ948" s="27">
        <v>0.2</v>
      </c>
      <c r="CA948" s="27">
        <v>0.18</v>
      </c>
      <c r="CB948" s="25"/>
      <c r="CC948" s="25"/>
      <c r="CD948" s="28">
        <v>20.76</v>
      </c>
      <c r="CE948" s="28">
        <v>0.33</v>
      </c>
      <c r="CF948" s="25"/>
      <c r="CG948" s="28">
        <v>0.31</v>
      </c>
      <c r="CH948" s="28">
        <v>23</v>
      </c>
      <c r="CI948" s="28">
        <v>0.5</v>
      </c>
      <c r="CJ948" s="28">
        <v>0.5</v>
      </c>
      <c r="CK948" s="25"/>
      <c r="CL948" s="25"/>
      <c r="CM948" s="28">
        <v>0.36</v>
      </c>
      <c r="CN948" s="25"/>
      <c r="CO948" s="28">
        <v>0</v>
      </c>
      <c r="CP948" s="30" t="s">
        <v>5</v>
      </c>
      <c r="CQ948" s="8">
        <f t="shared" si="155"/>
        <v>8563.8781071929952</v>
      </c>
      <c r="CR948" s="8">
        <f t="shared" si="156"/>
        <v>24</v>
      </c>
      <c r="CS948" s="8">
        <f t="shared" si="157"/>
        <v>2.5</v>
      </c>
      <c r="CT948" s="8">
        <f t="shared" si="158"/>
        <v>30</v>
      </c>
      <c r="CU948" s="8">
        <f t="shared" si="159"/>
        <v>200</v>
      </c>
      <c r="CV948" s="10">
        <f t="shared" si="160"/>
        <v>70183.76400000001</v>
      </c>
      <c r="CW948" s="10">
        <f t="shared" si="163"/>
        <v>70.183764000000011</v>
      </c>
      <c r="CX948" s="8" t="str">
        <f t="shared" si="161"/>
        <v>No</v>
      </c>
      <c r="CY948" s="30" t="s">
        <v>11</v>
      </c>
      <c r="CZ948" s="30" t="s">
        <v>11</v>
      </c>
      <c r="DA948" s="31" t="s">
        <v>11</v>
      </c>
      <c r="DB948" s="31" t="s">
        <v>11</v>
      </c>
      <c r="DC948" s="8" t="str">
        <f t="shared" si="162"/>
        <v>No</v>
      </c>
      <c r="DD948" s="8" t="s">
        <v>11</v>
      </c>
      <c r="DE948" s="30" t="s">
        <v>11</v>
      </c>
      <c r="DF948" s="10">
        <f t="shared" si="164"/>
        <v>64.298400000000001</v>
      </c>
      <c r="DG948" s="9">
        <f>IF(S948&lt;Monitors!$H$4,(S948*Monitors!$I$4)+Monitors!$J$4,IF(S948&lt;Monitors!$H$5,(S948*Monitors!$I$5)+Monitors!$J$5,IF(S948&lt;Monitors!$H$6,(S948*Monitors!$I$6)+Monitors!$J$6,IF(S948&lt;Monitors!$H$7,(Monitors!$I$7*S948)+Monitors!$J$7,IF(S948&lt;Monitors!$H$8,(S948*Monitors!$I$8)+Monitors!$J$8,IF(S948&lt;Monitors!$H$9,(S948*Monitors!$I$9)+Monitors!$J$9,IF(S948&lt;Monitors!$H$10,(S948*Monitors!$I$10)+Monitors!$J$10,IF(S948&lt;Monitors!$H$11,(S948*Monitors!$I$11)+Monitors!$J$11,Monitors!$J$12))))))))</f>
        <v>41.436000000000007</v>
      </c>
      <c r="DH948" s="10">
        <f>$DF948-(Monitors!$B$4*'All Data'!$W948)</f>
        <v>51.584780000000002</v>
      </c>
      <c r="DI948" s="10">
        <f>IF($CX948="Yes",DH948-(Monitors!$E$4*(DG948+(Monitors!$B$4*'All Data'!$W948))),'All Data'!DH948)</f>
        <v>51.584780000000002</v>
      </c>
      <c r="DJ948" s="10">
        <f>IF(DD948="Yes",'All Data'!DI948-(DG948*Monitors!$C$4),'All Data'!DI948)</f>
        <v>51.584780000000002</v>
      </c>
      <c r="DK948" s="10">
        <f>IF($DE948="Yes",DJ948-(DG948*Monitors!$D$4),'All Data'!DJ948)</f>
        <v>51.584780000000002</v>
      </c>
      <c r="DL948" s="10">
        <f>IF($CZ948="Yes",DK948-Monitors!$C$7,'All Data'!DK948)</f>
        <v>51.584780000000002</v>
      </c>
      <c r="DM948" s="10">
        <f>IF($DA948="Yes",DL948-Monitors!$D$7,'All Data'!DL948)</f>
        <v>51.584780000000002</v>
      </c>
      <c r="DN948" s="10">
        <f>IF(DB948="Yes",DM948-((DG948+(W948*Monitors!$B$4))*Monitors!$F$4),'All Data'!DM948)</f>
        <v>51.584780000000002</v>
      </c>
      <c r="DO948" s="8" t="str">
        <f t="shared" si="165"/>
        <v>No</v>
      </c>
      <c r="DP948" s="10">
        <v>2.8073505600000006</v>
      </c>
      <c r="DQ948" s="10">
        <v>17.792649440000002</v>
      </c>
      <c r="DR948" s="10">
        <v>17.792649440000002</v>
      </c>
      <c r="DS948" s="9">
        <v>22.988688191752395</v>
      </c>
      <c r="DT948" s="9" t="s">
        <v>23</v>
      </c>
      <c r="DU948" s="14">
        <v>0</v>
      </c>
    </row>
    <row r="949" spans="1:125" ht="18" customHeight="1">
      <c r="A949" s="29">
        <v>948</v>
      </c>
      <c r="B949" s="29">
        <v>38</v>
      </c>
      <c r="C949" s="29">
        <v>1132</v>
      </c>
      <c r="D949" s="21">
        <v>42134</v>
      </c>
      <c r="E949" s="21">
        <v>42090</v>
      </c>
      <c r="F949" s="21">
        <v>42132</v>
      </c>
      <c r="G949" s="20" t="s">
        <v>942</v>
      </c>
      <c r="H949" s="20"/>
      <c r="I949" s="22">
        <v>6</v>
      </c>
      <c r="J949" s="20" t="s">
        <v>5</v>
      </c>
      <c r="K949" s="20"/>
      <c r="L949" s="20" t="s">
        <v>121</v>
      </c>
      <c r="M949" s="23"/>
      <c r="N949" s="23" t="s">
        <v>7</v>
      </c>
      <c r="O949" s="23"/>
      <c r="P949" s="24">
        <v>11.8</v>
      </c>
      <c r="Q949" s="24">
        <v>20.9</v>
      </c>
      <c r="R949" s="24">
        <v>24</v>
      </c>
      <c r="S949" s="24">
        <v>294.77</v>
      </c>
      <c r="T949" s="24">
        <v>1.78</v>
      </c>
      <c r="U949" s="24">
        <v>1080</v>
      </c>
      <c r="V949" s="24">
        <v>1920</v>
      </c>
      <c r="W949" s="24">
        <v>2.0739999999999998</v>
      </c>
      <c r="X949" s="23" t="s">
        <v>47</v>
      </c>
      <c r="Y949" s="23" t="s">
        <v>47</v>
      </c>
      <c r="Z949" s="24">
        <v>8426</v>
      </c>
      <c r="AA949" s="24">
        <v>60</v>
      </c>
      <c r="AB949" s="24">
        <v>178</v>
      </c>
      <c r="AC949" s="24">
        <v>178</v>
      </c>
      <c r="AD949" s="23" t="s">
        <v>223</v>
      </c>
      <c r="AE949" s="23" t="s">
        <v>11</v>
      </c>
      <c r="AF949" s="23" t="s">
        <v>11</v>
      </c>
      <c r="AG949" s="23"/>
      <c r="AH949" s="23"/>
      <c r="AI949" s="23" t="s">
        <v>57</v>
      </c>
      <c r="AJ949" s="23" t="s">
        <v>23</v>
      </c>
      <c r="AK949" s="23" t="s">
        <v>11</v>
      </c>
      <c r="AL949" s="23" t="s">
        <v>93</v>
      </c>
      <c r="AM949" s="23"/>
      <c r="AN949" s="23" t="s">
        <v>14</v>
      </c>
      <c r="AO949" s="23"/>
      <c r="AP949" s="23" t="s">
        <v>14</v>
      </c>
      <c r="AQ949" s="23"/>
      <c r="AR949" s="23"/>
      <c r="AS949" s="23" t="s">
        <v>93</v>
      </c>
      <c r="AT949" s="23"/>
      <c r="AU949" s="23" t="s">
        <v>14</v>
      </c>
      <c r="AV949" s="25"/>
      <c r="AW949" s="25"/>
      <c r="AX949" s="26">
        <v>24</v>
      </c>
      <c r="AY949" s="26">
        <v>294.77</v>
      </c>
      <c r="AZ949" s="25" t="s">
        <v>14</v>
      </c>
      <c r="BA949" s="25" t="s">
        <v>14</v>
      </c>
      <c r="BB949" s="23"/>
      <c r="BC949" s="23" t="s">
        <v>15</v>
      </c>
      <c r="BD949" s="23"/>
      <c r="BE949" s="23" t="s">
        <v>11</v>
      </c>
      <c r="BF949" s="23" t="s">
        <v>950</v>
      </c>
      <c r="BG949" s="23" t="s">
        <v>11</v>
      </c>
      <c r="BH949" s="23" t="s">
        <v>17</v>
      </c>
      <c r="BI949" s="23"/>
      <c r="BJ949" s="23"/>
      <c r="BK949" s="23" t="s">
        <v>11</v>
      </c>
      <c r="BL949" s="23" t="s">
        <v>11</v>
      </c>
      <c r="BM949" s="23" t="s">
        <v>11</v>
      </c>
      <c r="BN949" s="23"/>
      <c r="BO949" s="24">
        <v>0</v>
      </c>
      <c r="BP949" s="24">
        <v>330</v>
      </c>
      <c r="BQ949" s="24">
        <v>330</v>
      </c>
      <c r="BR949" s="24">
        <v>330</v>
      </c>
      <c r="BS949" s="24">
        <v>330</v>
      </c>
      <c r="BT949" s="23"/>
      <c r="BU949" s="23"/>
      <c r="BV949" s="24">
        <v>20.6</v>
      </c>
      <c r="BW949" s="24">
        <v>0.35</v>
      </c>
      <c r="BX949" s="23"/>
      <c r="BY949" s="24">
        <v>0.16</v>
      </c>
      <c r="BZ949" s="27">
        <v>0.35</v>
      </c>
      <c r="CA949" s="27">
        <v>0.16</v>
      </c>
      <c r="CB949" s="25"/>
      <c r="CC949" s="25"/>
      <c r="CD949" s="28">
        <v>20.6</v>
      </c>
      <c r="CE949" s="28">
        <v>0.38</v>
      </c>
      <c r="CF949" s="25"/>
      <c r="CG949" s="28">
        <v>0.19</v>
      </c>
      <c r="CH949" s="28">
        <v>23.2</v>
      </c>
      <c r="CI949" s="28">
        <v>0.5</v>
      </c>
      <c r="CJ949" s="28">
        <v>0.5</v>
      </c>
      <c r="CK949" s="25"/>
      <c r="CL949" s="25"/>
      <c r="CM949" s="28">
        <v>0.51</v>
      </c>
      <c r="CN949" s="25"/>
      <c r="CO949" s="28">
        <v>0</v>
      </c>
      <c r="CP949" s="30" t="s">
        <v>5</v>
      </c>
      <c r="CQ949" s="8">
        <f t="shared" si="155"/>
        <v>7035.994164942158</v>
      </c>
      <c r="CR949" s="8">
        <f t="shared" si="156"/>
        <v>26</v>
      </c>
      <c r="CS949" s="8">
        <f t="shared" si="157"/>
        <v>2.5</v>
      </c>
      <c r="CT949" s="8">
        <f t="shared" si="158"/>
        <v>30</v>
      </c>
      <c r="CU949" s="8">
        <f t="shared" si="159"/>
        <v>300</v>
      </c>
      <c r="CV949" s="10">
        <f t="shared" si="160"/>
        <v>97274.099999999991</v>
      </c>
      <c r="CW949" s="10">
        <f t="shared" si="163"/>
        <v>97.27409999999999</v>
      </c>
      <c r="CX949" s="8" t="str">
        <f t="shared" si="161"/>
        <v>No</v>
      </c>
      <c r="CY949" s="30" t="s">
        <v>11</v>
      </c>
      <c r="CZ949" s="30" t="s">
        <v>11</v>
      </c>
      <c r="DA949" s="31" t="s">
        <v>11</v>
      </c>
      <c r="DB949" s="31" t="s">
        <v>11</v>
      </c>
      <c r="DC949" s="8" t="str">
        <f t="shared" si="162"/>
        <v>No</v>
      </c>
      <c r="DD949" s="8" t="s">
        <v>11</v>
      </c>
      <c r="DE949" s="30" t="s">
        <v>11</v>
      </c>
      <c r="DF949" s="10">
        <f t="shared" si="164"/>
        <v>65.152500000000003</v>
      </c>
      <c r="DG949" s="9">
        <f>IF(S949&lt;Monitors!$H$4,(S949*Monitors!$I$4)+Monitors!$J$4,IF(S949&lt;Monitors!$H$5,(S949*Monitors!$I$5)+Monitors!$J$5,IF(S949&lt;Monitors!$H$6,(S949*Monitors!$I$6)+Monitors!$J$6,IF(S949&lt;Monitors!$H$7,(Monitors!$I$7*S949)+Monitors!$J$7,IF(S949&lt;Monitors!$H$8,(S949*Monitors!$I$8)+Monitors!$J$8,IF(S949&lt;Monitors!$H$9,(S949*Monitors!$I$9)+Monitors!$J$9,IF(S949&lt;Monitors!$H$10,(S949*Monitors!$I$10)+Monitors!$J$10,IF(S949&lt;Monitors!$H$11,(S949*Monitors!$I$11)+Monitors!$J$11,Monitors!$J$12))))))))</f>
        <v>49</v>
      </c>
      <c r="DH949" s="10">
        <f>$DF949-(Monitors!$B$4*'All Data'!$W949)</f>
        <v>52.438880000000005</v>
      </c>
      <c r="DI949" s="10">
        <f>IF($CX949="Yes",DH949-(Monitors!$E$4*(DG949+(Monitors!$B$4*'All Data'!$W949))),'All Data'!DH949)</f>
        <v>52.438880000000005</v>
      </c>
      <c r="DJ949" s="10">
        <f>IF(DD949="Yes",'All Data'!DI949-(DG949*Monitors!$C$4),'All Data'!DI949)</f>
        <v>52.438880000000005</v>
      </c>
      <c r="DK949" s="10">
        <f>IF($DE949="Yes",DJ949-(DG949*Monitors!$D$4),'All Data'!DJ949)</f>
        <v>52.438880000000005</v>
      </c>
      <c r="DL949" s="10">
        <f>IF($CZ949="Yes",DK949-Monitors!$C$7,'All Data'!DK949)</f>
        <v>52.438880000000005</v>
      </c>
      <c r="DM949" s="10">
        <f>IF($DA949="Yes",DL949-Monitors!$D$7,'All Data'!DL949)</f>
        <v>52.438880000000005</v>
      </c>
      <c r="DN949" s="10">
        <f>IF(DB949="Yes",DM949-((DG949+(W949*Monitors!$B$4))*Monitors!$F$4),'All Data'!DM949)</f>
        <v>52.438880000000005</v>
      </c>
      <c r="DO949" s="8" t="str">
        <f t="shared" si="165"/>
        <v>No</v>
      </c>
      <c r="DP949" s="10">
        <v>3.8909639999999999</v>
      </c>
      <c r="DQ949" s="10">
        <v>16.709036000000001</v>
      </c>
      <c r="DR949" s="10">
        <v>16.709036000000001</v>
      </c>
      <c r="DS949" s="9">
        <v>27.861077838679872</v>
      </c>
      <c r="DT949" s="9" t="s">
        <v>23</v>
      </c>
      <c r="DU949" s="14">
        <v>0</v>
      </c>
    </row>
    <row r="950" spans="1:125" ht="18" customHeight="1">
      <c r="A950" s="29">
        <v>949</v>
      </c>
      <c r="B950" s="29">
        <v>47</v>
      </c>
      <c r="C950" s="29">
        <v>151</v>
      </c>
      <c r="D950" s="21">
        <v>41273</v>
      </c>
      <c r="E950" s="21">
        <v>41375</v>
      </c>
      <c r="F950" s="21">
        <v>41389</v>
      </c>
      <c r="G950" s="20" t="s">
        <v>4</v>
      </c>
      <c r="H950" s="20" t="s">
        <v>26</v>
      </c>
      <c r="I950" s="22">
        <v>6</v>
      </c>
      <c r="J950" s="20" t="s">
        <v>5</v>
      </c>
      <c r="K950" s="20" t="s">
        <v>26</v>
      </c>
      <c r="L950" s="20" t="s">
        <v>27</v>
      </c>
      <c r="M950" s="23" t="s">
        <v>27</v>
      </c>
      <c r="N950" s="23" t="s">
        <v>7</v>
      </c>
      <c r="O950" s="23" t="s">
        <v>26</v>
      </c>
      <c r="P950" s="24">
        <v>11.3</v>
      </c>
      <c r="Q950" s="24">
        <v>20</v>
      </c>
      <c r="R950" s="24">
        <v>23</v>
      </c>
      <c r="S950" s="24">
        <v>226</v>
      </c>
      <c r="T950" s="24">
        <v>1.78</v>
      </c>
      <c r="U950" s="24">
        <v>1080</v>
      </c>
      <c r="V950" s="24">
        <v>1920</v>
      </c>
      <c r="W950" s="24">
        <v>2.0739999999999998</v>
      </c>
      <c r="X950" s="23" t="s">
        <v>47</v>
      </c>
      <c r="Y950" s="23" t="s">
        <v>47</v>
      </c>
      <c r="Z950" s="24">
        <v>9177</v>
      </c>
      <c r="AA950" s="24">
        <v>60</v>
      </c>
      <c r="AB950" s="24">
        <v>170</v>
      </c>
      <c r="AC950" s="24">
        <v>160</v>
      </c>
      <c r="AD950" s="23" t="s">
        <v>28</v>
      </c>
      <c r="AE950" s="23" t="s">
        <v>23</v>
      </c>
      <c r="AF950" s="23" t="s">
        <v>11</v>
      </c>
      <c r="AG950" s="23" t="s">
        <v>26</v>
      </c>
      <c r="AH950" s="23" t="s">
        <v>26</v>
      </c>
      <c r="AI950" s="23" t="s">
        <v>12</v>
      </c>
      <c r="AJ950" s="23" t="s">
        <v>23</v>
      </c>
      <c r="AK950" s="23" t="s">
        <v>23</v>
      </c>
      <c r="AL950" s="23" t="s">
        <v>129</v>
      </c>
      <c r="AM950" s="23" t="s">
        <v>26</v>
      </c>
      <c r="AN950" s="23" t="s">
        <v>14</v>
      </c>
      <c r="AO950" s="23" t="s">
        <v>26</v>
      </c>
      <c r="AP950" s="23" t="s">
        <v>36</v>
      </c>
      <c r="AQ950" s="23" t="s">
        <v>26</v>
      </c>
      <c r="AR950" s="23"/>
      <c r="AS950" s="23" t="s">
        <v>129</v>
      </c>
      <c r="AT950" s="23" t="s">
        <v>26</v>
      </c>
      <c r="AU950" s="23" t="s">
        <v>14</v>
      </c>
      <c r="AV950" s="25" t="s">
        <v>26</v>
      </c>
      <c r="AW950" s="25" t="s">
        <v>26</v>
      </c>
      <c r="AX950" s="26">
        <v>23</v>
      </c>
      <c r="AY950" s="26">
        <v>226</v>
      </c>
      <c r="AZ950" s="25" t="s">
        <v>14</v>
      </c>
      <c r="BA950" s="25" t="s">
        <v>14</v>
      </c>
      <c r="BB950" s="23" t="s">
        <v>26</v>
      </c>
      <c r="BC950" s="23" t="s">
        <v>15</v>
      </c>
      <c r="BD950" s="23" t="s">
        <v>26</v>
      </c>
      <c r="BE950" s="23" t="s">
        <v>11</v>
      </c>
      <c r="BF950" s="23" t="s">
        <v>420</v>
      </c>
      <c r="BG950" s="23" t="s">
        <v>11</v>
      </c>
      <c r="BH950" s="23" t="s">
        <v>17</v>
      </c>
      <c r="BI950" s="23" t="s">
        <v>26</v>
      </c>
      <c r="BJ950" s="23"/>
      <c r="BK950" s="23" t="s">
        <v>11</v>
      </c>
      <c r="BL950" s="23" t="s">
        <v>11</v>
      </c>
      <c r="BM950" s="23" t="s">
        <v>11</v>
      </c>
      <c r="BN950" s="23"/>
      <c r="BO950" s="24">
        <v>1.3</v>
      </c>
      <c r="BP950" s="24">
        <v>218</v>
      </c>
      <c r="BQ950" s="24">
        <v>250</v>
      </c>
      <c r="BR950" s="24">
        <v>174</v>
      </c>
      <c r="BS950" s="24">
        <v>200</v>
      </c>
      <c r="BT950" s="23"/>
      <c r="BU950" s="23"/>
      <c r="BV950" s="24">
        <v>20.61</v>
      </c>
      <c r="BW950" s="24">
        <v>0.34</v>
      </c>
      <c r="BX950" s="23"/>
      <c r="BY950" s="24">
        <v>0.23</v>
      </c>
      <c r="BZ950" s="27">
        <v>0.34</v>
      </c>
      <c r="CA950" s="27">
        <v>0.23</v>
      </c>
      <c r="CB950" s="25"/>
      <c r="CC950" s="25"/>
      <c r="CD950" s="28">
        <v>20.440000000000001</v>
      </c>
      <c r="CE950" s="28">
        <v>0.33</v>
      </c>
      <c r="CF950" s="25"/>
      <c r="CG950" s="28">
        <v>0.23</v>
      </c>
      <c r="CH950" s="28">
        <v>21.98</v>
      </c>
      <c r="CI950" s="28">
        <v>0.5</v>
      </c>
      <c r="CJ950" s="28">
        <v>0.5</v>
      </c>
      <c r="CK950" s="28">
        <v>0</v>
      </c>
      <c r="CL950" s="28">
        <v>0</v>
      </c>
      <c r="CM950" s="28">
        <v>0.4</v>
      </c>
      <c r="CN950" s="25"/>
      <c r="CO950" s="28">
        <v>0</v>
      </c>
      <c r="CP950" s="30" t="s">
        <v>5</v>
      </c>
      <c r="CQ950" s="8">
        <f t="shared" si="155"/>
        <v>9176.9911504424763</v>
      </c>
      <c r="CR950" s="8">
        <f t="shared" si="156"/>
        <v>24</v>
      </c>
      <c r="CS950" s="8">
        <f t="shared" si="157"/>
        <v>2.5</v>
      </c>
      <c r="CT950" s="8">
        <f t="shared" si="158"/>
        <v>30</v>
      </c>
      <c r="CU950" s="8">
        <f t="shared" si="159"/>
        <v>200</v>
      </c>
      <c r="CV950" s="10">
        <f t="shared" si="160"/>
        <v>49268</v>
      </c>
      <c r="CW950" s="10">
        <f t="shared" si="163"/>
        <v>49.268000000000001</v>
      </c>
      <c r="CX950" s="8" t="str">
        <f t="shared" si="161"/>
        <v>No</v>
      </c>
      <c r="CY950" s="30" t="s">
        <v>11</v>
      </c>
      <c r="CZ950" s="30" t="s">
        <v>11</v>
      </c>
      <c r="DA950" s="31" t="s">
        <v>11</v>
      </c>
      <c r="DB950" s="31" t="s">
        <v>11</v>
      </c>
      <c r="DC950" s="8" t="str">
        <f t="shared" si="162"/>
        <v>No</v>
      </c>
      <c r="DD950" s="8" t="s">
        <v>11</v>
      </c>
      <c r="DE950" s="30" t="s">
        <v>11</v>
      </c>
      <c r="DF950" s="10">
        <f t="shared" si="164"/>
        <v>65.126219999999989</v>
      </c>
      <c r="DG950" s="9">
        <f>IF(S950&lt;Monitors!$H$4,(S950*Monitors!$I$4)+Monitors!$J$4,IF(S950&lt;Monitors!$H$5,(S950*Monitors!$I$5)+Monitors!$J$5,IF(S950&lt;Monitors!$H$6,(S950*Monitors!$I$6)+Monitors!$J$6,IF(S950&lt;Monitors!$H$7,(Monitors!$I$7*S950)+Monitors!$J$7,IF(S950&lt;Monitors!$H$8,(S950*Monitors!$I$8)+Monitors!$J$8,IF(S950&lt;Monitors!$H$9,(S950*Monitors!$I$9)+Monitors!$J$9,IF(S950&lt;Monitors!$H$10,(S950*Monitors!$I$10)+Monitors!$J$10,IF(S950&lt;Monitors!$H$11,(S950*Monitors!$I$11)+Monitors!$J$11,Monitors!$J$12))))))))</f>
        <v>38.866666666666667</v>
      </c>
      <c r="DH950" s="10">
        <f>$DF950-(Monitors!$B$4*'All Data'!$W950)</f>
        <v>52.412599999999991</v>
      </c>
      <c r="DI950" s="10">
        <f>IF($CX950="Yes",DH950-(Monitors!$E$4*(DG950+(Monitors!$B$4*'All Data'!$W950))),'All Data'!DH950)</f>
        <v>52.412599999999991</v>
      </c>
      <c r="DJ950" s="10">
        <f>IF(DD950="Yes",'All Data'!DI950-(DG950*Monitors!$C$4),'All Data'!DI950)</f>
        <v>52.412599999999991</v>
      </c>
      <c r="DK950" s="10">
        <f>IF($DE950="Yes",DJ950-(DG950*Monitors!$D$4),'All Data'!DJ950)</f>
        <v>52.412599999999991</v>
      </c>
      <c r="DL950" s="10">
        <f>IF($CZ950="Yes",DK950-Monitors!$C$7,'All Data'!DK950)</f>
        <v>52.412599999999991</v>
      </c>
      <c r="DM950" s="10">
        <f>IF($DA950="Yes",DL950-Monitors!$D$7,'All Data'!DL950)</f>
        <v>52.412599999999991</v>
      </c>
      <c r="DN950" s="10">
        <f>IF(DB950="Yes",DM950-((DG950+(W950*Monitors!$B$4))*Monitors!$F$4),'All Data'!DM950)</f>
        <v>52.412599999999991</v>
      </c>
      <c r="DO950" s="8" t="str">
        <f t="shared" si="165"/>
        <v>No</v>
      </c>
      <c r="DP950" s="10">
        <v>1.9707200000000002</v>
      </c>
      <c r="DQ950" s="10">
        <v>18.639279999999999</v>
      </c>
      <c r="DR950" s="10">
        <v>18.639279999999999</v>
      </c>
      <c r="DS950" s="9">
        <v>21.47703682392364</v>
      </c>
      <c r="DT950" s="9" t="s">
        <v>23</v>
      </c>
      <c r="DU950" s="14">
        <v>0</v>
      </c>
    </row>
    <row r="951" spans="1:125" ht="18" customHeight="1">
      <c r="A951" s="29">
        <v>950</v>
      </c>
      <c r="B951" s="29">
        <v>21</v>
      </c>
      <c r="C951" s="29">
        <v>261</v>
      </c>
      <c r="D951" s="21">
        <v>41565</v>
      </c>
      <c r="E951" s="21">
        <v>42051</v>
      </c>
      <c r="F951" s="21">
        <v>42065</v>
      </c>
      <c r="G951" s="20" t="s">
        <v>233</v>
      </c>
      <c r="H951" s="20" t="s">
        <v>26</v>
      </c>
      <c r="I951" s="22">
        <v>6</v>
      </c>
      <c r="J951" s="20" t="s">
        <v>5</v>
      </c>
      <c r="K951" s="20" t="s">
        <v>26</v>
      </c>
      <c r="L951" s="20" t="s">
        <v>27</v>
      </c>
      <c r="M951" s="23" t="s">
        <v>27</v>
      </c>
      <c r="N951" s="23" t="s">
        <v>7</v>
      </c>
      <c r="O951" s="23" t="s">
        <v>26</v>
      </c>
      <c r="P951" s="24">
        <v>11.7</v>
      </c>
      <c r="Q951" s="24">
        <v>20.7</v>
      </c>
      <c r="R951" s="24">
        <v>23.8</v>
      </c>
      <c r="S951" s="24">
        <v>242.19</v>
      </c>
      <c r="T951" s="24">
        <v>1.78</v>
      </c>
      <c r="U951" s="24">
        <v>1080</v>
      </c>
      <c r="V951" s="24">
        <v>1920</v>
      </c>
      <c r="W951" s="24">
        <v>2.0739999999999998</v>
      </c>
      <c r="X951" s="23" t="s">
        <v>47</v>
      </c>
      <c r="Y951" s="23" t="s">
        <v>47</v>
      </c>
      <c r="Z951" s="24">
        <v>8547</v>
      </c>
      <c r="AA951" s="24">
        <v>60</v>
      </c>
      <c r="AB951" s="24">
        <v>160</v>
      </c>
      <c r="AC951" s="24">
        <v>160</v>
      </c>
      <c r="AD951" s="23" t="s">
        <v>300</v>
      </c>
      <c r="AE951" s="23" t="s">
        <v>23</v>
      </c>
      <c r="AF951" s="23" t="s">
        <v>11</v>
      </c>
      <c r="AG951" s="23"/>
      <c r="AH951" s="23"/>
      <c r="AI951" s="23" t="s">
        <v>12</v>
      </c>
      <c r="AJ951" s="23" t="s">
        <v>23</v>
      </c>
      <c r="AK951" s="23" t="s">
        <v>23</v>
      </c>
      <c r="AL951" s="23" t="s">
        <v>114</v>
      </c>
      <c r="AM951" s="23" t="s">
        <v>26</v>
      </c>
      <c r="AN951" s="23" t="s">
        <v>14</v>
      </c>
      <c r="AO951" s="23" t="s">
        <v>26</v>
      </c>
      <c r="AP951" s="23" t="s">
        <v>14</v>
      </c>
      <c r="AQ951" s="23" t="s">
        <v>26</v>
      </c>
      <c r="AR951" s="23"/>
      <c r="AS951" s="23" t="s">
        <v>114</v>
      </c>
      <c r="AT951" s="23" t="s">
        <v>26</v>
      </c>
      <c r="AU951" s="23" t="s">
        <v>14</v>
      </c>
      <c r="AV951" s="25" t="s">
        <v>26</v>
      </c>
      <c r="AW951" s="25" t="s">
        <v>26</v>
      </c>
      <c r="AX951" s="26">
        <v>23.8</v>
      </c>
      <c r="AY951" s="26">
        <v>242.19</v>
      </c>
      <c r="AZ951" s="25" t="s">
        <v>14</v>
      </c>
      <c r="BA951" s="25" t="s">
        <v>14</v>
      </c>
      <c r="BB951" s="23" t="s">
        <v>26</v>
      </c>
      <c r="BC951" s="23" t="s">
        <v>15</v>
      </c>
      <c r="BD951" s="23" t="s">
        <v>26</v>
      </c>
      <c r="BE951" s="23" t="s">
        <v>11</v>
      </c>
      <c r="BF951" s="23" t="s">
        <v>281</v>
      </c>
      <c r="BG951" s="23" t="s">
        <v>11</v>
      </c>
      <c r="BH951" s="23" t="s">
        <v>17</v>
      </c>
      <c r="BI951" s="23" t="s">
        <v>26</v>
      </c>
      <c r="BJ951" s="23"/>
      <c r="BK951" s="23" t="s">
        <v>11</v>
      </c>
      <c r="BL951" s="23" t="s">
        <v>11</v>
      </c>
      <c r="BM951" s="23" t="s">
        <v>11</v>
      </c>
      <c r="BN951" s="23"/>
      <c r="BO951" s="24">
        <v>0</v>
      </c>
      <c r="BP951" s="24">
        <v>280</v>
      </c>
      <c r="BQ951" s="24">
        <v>238.4</v>
      </c>
      <c r="BR951" s="24">
        <v>270</v>
      </c>
      <c r="BS951" s="24">
        <v>200</v>
      </c>
      <c r="BT951" s="23"/>
      <c r="BU951" s="23"/>
      <c r="BV951" s="24">
        <v>20.61</v>
      </c>
      <c r="BW951" s="24">
        <v>0.22</v>
      </c>
      <c r="BX951" s="23"/>
      <c r="BY951" s="24">
        <v>0.17</v>
      </c>
      <c r="BZ951" s="27">
        <v>0.22</v>
      </c>
      <c r="CA951" s="27">
        <v>0.17</v>
      </c>
      <c r="CB951" s="25"/>
      <c r="CC951" s="25"/>
      <c r="CD951" s="28">
        <v>20.63</v>
      </c>
      <c r="CE951" s="28">
        <v>0.22</v>
      </c>
      <c r="CF951" s="25"/>
      <c r="CG951" s="28">
        <v>0.18</v>
      </c>
      <c r="CH951" s="28">
        <v>22.96</v>
      </c>
      <c r="CI951" s="28">
        <v>0.5</v>
      </c>
      <c r="CJ951" s="28">
        <v>0.5</v>
      </c>
      <c r="CK951" s="28">
        <v>0</v>
      </c>
      <c r="CL951" s="28">
        <v>0</v>
      </c>
      <c r="CM951" s="28">
        <v>0.4</v>
      </c>
      <c r="CN951" s="25"/>
      <c r="CO951" s="28">
        <v>0</v>
      </c>
      <c r="CP951" s="30" t="s">
        <v>5</v>
      </c>
      <c r="CQ951" s="8">
        <f t="shared" si="155"/>
        <v>8563.5245055534906</v>
      </c>
      <c r="CR951" s="8">
        <f t="shared" si="156"/>
        <v>24</v>
      </c>
      <c r="CS951" s="8">
        <f t="shared" si="157"/>
        <v>2.5</v>
      </c>
      <c r="CT951" s="8">
        <f t="shared" si="158"/>
        <v>30</v>
      </c>
      <c r="CU951" s="8">
        <f t="shared" si="159"/>
        <v>200</v>
      </c>
      <c r="CV951" s="10">
        <f t="shared" si="160"/>
        <v>67813.2</v>
      </c>
      <c r="CW951" s="10">
        <f t="shared" si="163"/>
        <v>67.813199999999995</v>
      </c>
      <c r="CX951" s="8" t="str">
        <f t="shared" si="161"/>
        <v>No</v>
      </c>
      <c r="CY951" s="30" t="s">
        <v>11</v>
      </c>
      <c r="CZ951" s="30" t="s">
        <v>11</v>
      </c>
      <c r="DA951" s="31" t="s">
        <v>11</v>
      </c>
      <c r="DB951" s="31" t="s">
        <v>11</v>
      </c>
      <c r="DC951" s="8" t="str">
        <f t="shared" si="162"/>
        <v>No</v>
      </c>
      <c r="DD951" s="8" t="s">
        <v>11</v>
      </c>
      <c r="DE951" s="30" t="s">
        <v>11</v>
      </c>
      <c r="DF951" s="10">
        <f t="shared" si="164"/>
        <v>64.442939999999993</v>
      </c>
      <c r="DG951" s="9">
        <f>IF(S951&lt;Monitors!$H$4,(S951*Monitors!$I$4)+Monitors!$J$4,IF(S951&lt;Monitors!$H$5,(S951*Monitors!$I$5)+Monitors!$J$5,IF(S951&lt;Monitors!$H$6,(S951*Monitors!$I$6)+Monitors!$J$6,IF(S951&lt;Monitors!$H$7,(Monitors!$I$7*S951)+Monitors!$J$7,IF(S951&lt;Monitors!$H$8,(S951*Monitors!$I$8)+Monitors!$J$8,IF(S951&lt;Monitors!$H$9,(S951*Monitors!$I$9)+Monitors!$J$9,IF(S951&lt;Monitors!$H$10,(S951*Monitors!$I$10)+Monitors!$J$10,IF(S951&lt;Monitors!$H$11,(S951*Monitors!$I$11)+Monitors!$J$11,Monitors!$J$12))))))))</f>
        <v>41.438000000000002</v>
      </c>
      <c r="DH951" s="10">
        <f>$DF951-(Monitors!$B$4*'All Data'!$W951)</f>
        <v>51.729319999999994</v>
      </c>
      <c r="DI951" s="10">
        <f>IF($CX951="Yes",DH951-(Monitors!$E$4*(DG951+(Monitors!$B$4*'All Data'!$W951))),'All Data'!DH951)</f>
        <v>51.729319999999994</v>
      </c>
      <c r="DJ951" s="10">
        <f>IF(DD951="Yes",'All Data'!DI951-(DG951*Monitors!$C$4),'All Data'!DI951)</f>
        <v>51.729319999999994</v>
      </c>
      <c r="DK951" s="10">
        <f>IF($DE951="Yes",DJ951-(DG951*Monitors!$D$4),'All Data'!DJ951)</f>
        <v>51.729319999999994</v>
      </c>
      <c r="DL951" s="10">
        <f>IF($CZ951="Yes",DK951-Monitors!$C$7,'All Data'!DK951)</f>
        <v>51.729319999999994</v>
      </c>
      <c r="DM951" s="10">
        <f>IF($DA951="Yes",DL951-Monitors!$D$7,'All Data'!DL951)</f>
        <v>51.729319999999994</v>
      </c>
      <c r="DN951" s="10">
        <f>IF(DB951="Yes",DM951-((DG951+(W951*Monitors!$B$4))*Monitors!$F$4),'All Data'!DM951)</f>
        <v>51.729319999999994</v>
      </c>
      <c r="DO951" s="8" t="str">
        <f t="shared" si="165"/>
        <v>No</v>
      </c>
      <c r="DP951" s="10">
        <v>2.7125280000000003</v>
      </c>
      <c r="DQ951" s="10">
        <v>17.897472</v>
      </c>
      <c r="DR951" s="10">
        <v>17.897472</v>
      </c>
      <c r="DS951" s="9">
        <v>22.989620787962785</v>
      </c>
      <c r="DT951" s="9" t="s">
        <v>23</v>
      </c>
      <c r="DU951" s="14">
        <v>0</v>
      </c>
    </row>
    <row r="952" spans="1:125" ht="18" customHeight="1">
      <c r="A952" s="29">
        <v>951</v>
      </c>
      <c r="B952" s="29">
        <v>21</v>
      </c>
      <c r="C952" s="29">
        <v>260</v>
      </c>
      <c r="D952" s="21">
        <v>41565</v>
      </c>
      <c r="E952" s="21">
        <v>41568</v>
      </c>
      <c r="F952" s="21">
        <v>41577</v>
      </c>
      <c r="G952" s="20" t="s">
        <v>182</v>
      </c>
      <c r="H952" s="20" t="s">
        <v>1173</v>
      </c>
      <c r="I952" s="22">
        <v>6</v>
      </c>
      <c r="J952" s="20" t="s">
        <v>5</v>
      </c>
      <c r="K952" s="20" t="s">
        <v>26</v>
      </c>
      <c r="L952" s="20" t="s">
        <v>27</v>
      </c>
      <c r="M952" s="23" t="s">
        <v>27</v>
      </c>
      <c r="N952" s="23" t="s">
        <v>7</v>
      </c>
      <c r="O952" s="23" t="s">
        <v>26</v>
      </c>
      <c r="P952" s="24">
        <v>11.7</v>
      </c>
      <c r="Q952" s="24">
        <v>20.7</v>
      </c>
      <c r="R952" s="24">
        <v>23.8</v>
      </c>
      <c r="S952" s="24">
        <v>242.19</v>
      </c>
      <c r="T952" s="24">
        <v>1.78</v>
      </c>
      <c r="U952" s="24">
        <v>1080</v>
      </c>
      <c r="V952" s="24">
        <v>1920</v>
      </c>
      <c r="W952" s="24">
        <v>2.0739999999999998</v>
      </c>
      <c r="X952" s="23" t="s">
        <v>47</v>
      </c>
      <c r="Y952" s="23" t="s">
        <v>47</v>
      </c>
      <c r="Z952" s="24">
        <v>8547</v>
      </c>
      <c r="AA952" s="24">
        <v>60</v>
      </c>
      <c r="AB952" s="24">
        <v>160</v>
      </c>
      <c r="AC952" s="24">
        <v>160</v>
      </c>
      <c r="AD952" s="23" t="s">
        <v>300</v>
      </c>
      <c r="AE952" s="23" t="s">
        <v>23</v>
      </c>
      <c r="AF952" s="23" t="s">
        <v>11</v>
      </c>
      <c r="AG952" s="23"/>
      <c r="AH952" s="23"/>
      <c r="AI952" s="23" t="s">
        <v>12</v>
      </c>
      <c r="AJ952" s="23" t="s">
        <v>23</v>
      </c>
      <c r="AK952" s="23" t="s">
        <v>23</v>
      </c>
      <c r="AL952" s="23" t="s">
        <v>51</v>
      </c>
      <c r="AM952" s="23" t="s">
        <v>26</v>
      </c>
      <c r="AN952" s="23" t="s">
        <v>14</v>
      </c>
      <c r="AO952" s="23" t="s">
        <v>26</v>
      </c>
      <c r="AP952" s="23" t="s">
        <v>14</v>
      </c>
      <c r="AQ952" s="23" t="s">
        <v>26</v>
      </c>
      <c r="AR952" s="23"/>
      <c r="AS952" s="23" t="s">
        <v>51</v>
      </c>
      <c r="AT952" s="23" t="s">
        <v>26</v>
      </c>
      <c r="AU952" s="23" t="s">
        <v>14</v>
      </c>
      <c r="AV952" s="25" t="s">
        <v>26</v>
      </c>
      <c r="AW952" s="25" t="s">
        <v>26</v>
      </c>
      <c r="AX952" s="26">
        <v>23.8</v>
      </c>
      <c r="AY952" s="26">
        <v>242.19</v>
      </c>
      <c r="AZ952" s="25" t="s">
        <v>14</v>
      </c>
      <c r="BA952" s="25" t="s">
        <v>14</v>
      </c>
      <c r="BB952" s="23" t="s">
        <v>26</v>
      </c>
      <c r="BC952" s="23" t="s">
        <v>15</v>
      </c>
      <c r="BD952" s="23" t="s">
        <v>26</v>
      </c>
      <c r="BE952" s="23" t="s">
        <v>11</v>
      </c>
      <c r="BF952" s="23" t="s">
        <v>281</v>
      </c>
      <c r="BG952" s="23" t="s">
        <v>11</v>
      </c>
      <c r="BH952" s="23" t="s">
        <v>17</v>
      </c>
      <c r="BI952" s="23" t="s">
        <v>26</v>
      </c>
      <c r="BJ952" s="23"/>
      <c r="BK952" s="23" t="s">
        <v>11</v>
      </c>
      <c r="BL952" s="23" t="s">
        <v>11</v>
      </c>
      <c r="BM952" s="23" t="s">
        <v>11</v>
      </c>
      <c r="BN952" s="23"/>
      <c r="BO952" s="24">
        <v>0</v>
      </c>
      <c r="BP952" s="24">
        <v>280</v>
      </c>
      <c r="BQ952" s="24">
        <v>238.4</v>
      </c>
      <c r="BR952" s="24">
        <v>270</v>
      </c>
      <c r="BS952" s="24">
        <v>200</v>
      </c>
      <c r="BT952" s="23"/>
      <c r="BU952" s="23"/>
      <c r="BV952" s="24">
        <v>20.61</v>
      </c>
      <c r="BW952" s="24">
        <v>0.22</v>
      </c>
      <c r="BX952" s="23"/>
      <c r="BY952" s="24">
        <v>0.17</v>
      </c>
      <c r="BZ952" s="27">
        <v>0.22</v>
      </c>
      <c r="CA952" s="27">
        <v>0.17</v>
      </c>
      <c r="CB952" s="25"/>
      <c r="CC952" s="25"/>
      <c r="CD952" s="28">
        <v>20.63</v>
      </c>
      <c r="CE952" s="28">
        <v>0.22</v>
      </c>
      <c r="CF952" s="25"/>
      <c r="CG952" s="28">
        <v>0.18</v>
      </c>
      <c r="CH952" s="28">
        <v>22.96</v>
      </c>
      <c r="CI952" s="28">
        <v>0.5</v>
      </c>
      <c r="CJ952" s="28">
        <v>0.5</v>
      </c>
      <c r="CK952" s="28">
        <v>0</v>
      </c>
      <c r="CL952" s="28">
        <v>0</v>
      </c>
      <c r="CM952" s="28">
        <v>0.4</v>
      </c>
      <c r="CN952" s="25"/>
      <c r="CO952" s="28">
        <v>0</v>
      </c>
      <c r="CP952" s="30" t="s">
        <v>5</v>
      </c>
      <c r="CQ952" s="8">
        <f t="shared" si="155"/>
        <v>8563.5245055534906</v>
      </c>
      <c r="CR952" s="8">
        <f t="shared" si="156"/>
        <v>24</v>
      </c>
      <c r="CS952" s="8">
        <f t="shared" si="157"/>
        <v>2.5</v>
      </c>
      <c r="CT952" s="8">
        <f t="shared" si="158"/>
        <v>30</v>
      </c>
      <c r="CU952" s="8">
        <f t="shared" si="159"/>
        <v>200</v>
      </c>
      <c r="CV952" s="10">
        <f t="shared" si="160"/>
        <v>67813.2</v>
      </c>
      <c r="CW952" s="10">
        <f t="shared" si="163"/>
        <v>67.813199999999995</v>
      </c>
      <c r="CX952" s="8" t="str">
        <f t="shared" si="161"/>
        <v>No</v>
      </c>
      <c r="CY952" s="30" t="s">
        <v>11</v>
      </c>
      <c r="CZ952" s="30" t="s">
        <v>11</v>
      </c>
      <c r="DA952" s="31" t="s">
        <v>11</v>
      </c>
      <c r="DB952" s="31" t="s">
        <v>11</v>
      </c>
      <c r="DC952" s="8" t="str">
        <f t="shared" si="162"/>
        <v>No</v>
      </c>
      <c r="DD952" s="8" t="s">
        <v>11</v>
      </c>
      <c r="DE952" s="30" t="s">
        <v>11</v>
      </c>
      <c r="DF952" s="10">
        <f t="shared" si="164"/>
        <v>64.442939999999993</v>
      </c>
      <c r="DG952" s="9">
        <f>IF(S952&lt;Monitors!$H$4,(S952*Monitors!$I$4)+Monitors!$J$4,IF(S952&lt;Monitors!$H$5,(S952*Monitors!$I$5)+Monitors!$J$5,IF(S952&lt;Monitors!$H$6,(S952*Monitors!$I$6)+Monitors!$J$6,IF(S952&lt;Monitors!$H$7,(Monitors!$I$7*S952)+Monitors!$J$7,IF(S952&lt;Monitors!$H$8,(S952*Monitors!$I$8)+Monitors!$J$8,IF(S952&lt;Monitors!$H$9,(S952*Monitors!$I$9)+Monitors!$J$9,IF(S952&lt;Monitors!$H$10,(S952*Monitors!$I$10)+Monitors!$J$10,IF(S952&lt;Monitors!$H$11,(S952*Monitors!$I$11)+Monitors!$J$11,Monitors!$J$12))))))))</f>
        <v>41.438000000000002</v>
      </c>
      <c r="DH952" s="10">
        <f>$DF952-(Monitors!$B$4*'All Data'!$W952)</f>
        <v>51.729319999999994</v>
      </c>
      <c r="DI952" s="10">
        <f>IF($CX952="Yes",DH952-(Monitors!$E$4*(DG952+(Monitors!$B$4*'All Data'!$W952))),'All Data'!DH952)</f>
        <v>51.729319999999994</v>
      </c>
      <c r="DJ952" s="10">
        <f>IF(DD952="Yes",'All Data'!DI952-(DG952*Monitors!$C$4),'All Data'!DI952)</f>
        <v>51.729319999999994</v>
      </c>
      <c r="DK952" s="10">
        <f>IF($DE952="Yes",DJ952-(DG952*Monitors!$D$4),'All Data'!DJ952)</f>
        <v>51.729319999999994</v>
      </c>
      <c r="DL952" s="10">
        <f>IF($CZ952="Yes",DK952-Monitors!$C$7,'All Data'!DK952)</f>
        <v>51.729319999999994</v>
      </c>
      <c r="DM952" s="10">
        <f>IF($DA952="Yes",DL952-Monitors!$D$7,'All Data'!DL952)</f>
        <v>51.729319999999994</v>
      </c>
      <c r="DN952" s="10">
        <f>IF(DB952="Yes",DM952-((DG952+(W952*Monitors!$B$4))*Monitors!$F$4),'All Data'!DM952)</f>
        <v>51.729319999999994</v>
      </c>
      <c r="DO952" s="8" t="str">
        <f t="shared" si="165"/>
        <v>No</v>
      </c>
      <c r="DP952" s="10">
        <v>2.7125280000000003</v>
      </c>
      <c r="DQ952" s="10">
        <v>17.897472</v>
      </c>
      <c r="DR952" s="10">
        <v>17.897472</v>
      </c>
      <c r="DS952" s="9">
        <v>22.989620787962785</v>
      </c>
      <c r="DT952" s="9" t="s">
        <v>23</v>
      </c>
      <c r="DU952" s="14">
        <v>0</v>
      </c>
    </row>
    <row r="953" spans="1:125" ht="18" customHeight="1">
      <c r="A953" s="29">
        <v>952</v>
      </c>
      <c r="B953" s="29">
        <v>13</v>
      </c>
      <c r="C953" s="29">
        <v>614</v>
      </c>
      <c r="D953" s="21">
        <v>41424</v>
      </c>
      <c r="E953" s="21">
        <v>41397</v>
      </c>
      <c r="F953" s="21">
        <v>41424</v>
      </c>
      <c r="G953" s="20" t="s">
        <v>4</v>
      </c>
      <c r="H953" s="20"/>
      <c r="I953" s="22">
        <v>6</v>
      </c>
      <c r="J953" s="20" t="s">
        <v>5</v>
      </c>
      <c r="K953" s="20"/>
      <c r="L953" s="20" t="s">
        <v>121</v>
      </c>
      <c r="M953" s="23"/>
      <c r="N953" s="23" t="s">
        <v>7</v>
      </c>
      <c r="O953" s="23"/>
      <c r="P953" s="24">
        <v>10.5</v>
      </c>
      <c r="Q953" s="24">
        <v>18.7</v>
      </c>
      <c r="R953" s="24">
        <v>21.5</v>
      </c>
      <c r="S953" s="24">
        <v>197.6</v>
      </c>
      <c r="T953" s="24">
        <v>1.78</v>
      </c>
      <c r="U953" s="24">
        <v>1080</v>
      </c>
      <c r="V953" s="24">
        <v>1920</v>
      </c>
      <c r="W953" s="24">
        <v>2.0739999999999998</v>
      </c>
      <c r="X953" s="23" t="s">
        <v>47</v>
      </c>
      <c r="Y953" s="23" t="s">
        <v>47</v>
      </c>
      <c r="Z953" s="24">
        <v>10494</v>
      </c>
      <c r="AA953" s="24">
        <v>60</v>
      </c>
      <c r="AB953" s="24">
        <v>178</v>
      </c>
      <c r="AC953" s="24">
        <v>178</v>
      </c>
      <c r="AD953" s="23" t="s">
        <v>634</v>
      </c>
      <c r="AE953" s="23" t="s">
        <v>11</v>
      </c>
      <c r="AF953" s="23" t="s">
        <v>11</v>
      </c>
      <c r="AG953" s="23"/>
      <c r="AH953" s="23"/>
      <c r="AI953" s="23" t="s">
        <v>12</v>
      </c>
      <c r="AJ953" s="23" t="s">
        <v>11</v>
      </c>
      <c r="AK953" s="23" t="s">
        <v>11</v>
      </c>
      <c r="AL953" s="23" t="s">
        <v>53</v>
      </c>
      <c r="AM953" s="23"/>
      <c r="AN953" s="23" t="s">
        <v>192</v>
      </c>
      <c r="AO953" s="23"/>
      <c r="AP953" s="23" t="s">
        <v>14</v>
      </c>
      <c r="AQ953" s="23"/>
      <c r="AR953" s="23"/>
      <c r="AS953" s="23" t="s">
        <v>53</v>
      </c>
      <c r="AT953" s="23"/>
      <c r="AU953" s="23" t="s">
        <v>14</v>
      </c>
      <c r="AV953" s="25"/>
      <c r="AW953" s="25"/>
      <c r="AX953" s="26">
        <v>21.5</v>
      </c>
      <c r="AY953" s="26">
        <v>197.6</v>
      </c>
      <c r="AZ953" s="25" t="s">
        <v>192</v>
      </c>
      <c r="BA953" s="25" t="s">
        <v>14</v>
      </c>
      <c r="BB953" s="23"/>
      <c r="BC953" s="23" t="s">
        <v>15</v>
      </c>
      <c r="BD953" s="23"/>
      <c r="BE953" s="23" t="s">
        <v>23</v>
      </c>
      <c r="BF953" s="23" t="s">
        <v>363</v>
      </c>
      <c r="BG953" s="23" t="s">
        <v>11</v>
      </c>
      <c r="BH953" s="23" t="s">
        <v>17</v>
      </c>
      <c r="BI953" s="23"/>
      <c r="BJ953" s="23"/>
      <c r="BK953" s="23" t="s">
        <v>11</v>
      </c>
      <c r="BL953" s="23" t="s">
        <v>11</v>
      </c>
      <c r="BM953" s="23" t="s">
        <v>11</v>
      </c>
      <c r="BN953" s="23"/>
      <c r="BO953" s="24">
        <v>0.4</v>
      </c>
      <c r="BP953" s="24">
        <v>233.9</v>
      </c>
      <c r="BQ953" s="24">
        <v>220</v>
      </c>
      <c r="BR953" s="24">
        <v>191.3</v>
      </c>
      <c r="BS953" s="24">
        <v>200.4</v>
      </c>
      <c r="BT953" s="23"/>
      <c r="BU953" s="23"/>
      <c r="BV953" s="24">
        <v>20.62</v>
      </c>
      <c r="BW953" s="24">
        <v>0.4</v>
      </c>
      <c r="BX953" s="23"/>
      <c r="BY953" s="24">
        <v>0.16</v>
      </c>
      <c r="BZ953" s="27">
        <v>0.4</v>
      </c>
      <c r="CA953" s="27">
        <v>0.16</v>
      </c>
      <c r="CB953" s="25"/>
      <c r="CC953" s="25"/>
      <c r="CD953" s="28">
        <v>20.399999999999999</v>
      </c>
      <c r="CE953" s="28">
        <v>0.44</v>
      </c>
      <c r="CF953" s="25"/>
      <c r="CG953" s="28">
        <v>0.18</v>
      </c>
      <c r="CH953" s="28">
        <v>21.08</v>
      </c>
      <c r="CI953" s="28">
        <v>1</v>
      </c>
      <c r="CJ953" s="28">
        <v>0.5</v>
      </c>
      <c r="CK953" s="25"/>
      <c r="CL953" s="25"/>
      <c r="CM953" s="28">
        <v>0.53</v>
      </c>
      <c r="CN953" s="25"/>
      <c r="CO953" s="28">
        <v>0</v>
      </c>
      <c r="CP953" s="30" t="s">
        <v>5</v>
      </c>
      <c r="CQ953" s="8">
        <f t="shared" si="155"/>
        <v>10495.951417004047</v>
      </c>
      <c r="CR953" s="8">
        <f t="shared" si="156"/>
        <v>22</v>
      </c>
      <c r="CS953" s="8">
        <f t="shared" si="157"/>
        <v>2.5</v>
      </c>
      <c r="CT953" s="8">
        <f t="shared" si="158"/>
        <v>30</v>
      </c>
      <c r="CU953" s="8">
        <f t="shared" si="159"/>
        <v>200</v>
      </c>
      <c r="CV953" s="10">
        <f t="shared" si="160"/>
        <v>46218.64</v>
      </c>
      <c r="CW953" s="10">
        <f t="shared" si="163"/>
        <v>46.218640000000001</v>
      </c>
      <c r="CX953" s="8" t="str">
        <f t="shared" si="161"/>
        <v>No</v>
      </c>
      <c r="CY953" s="30" t="s">
        <v>11</v>
      </c>
      <c r="CZ953" s="30" t="s">
        <v>11</v>
      </c>
      <c r="DA953" s="31" t="s">
        <v>11</v>
      </c>
      <c r="DB953" s="31" t="s">
        <v>11</v>
      </c>
      <c r="DC953" s="8" t="str">
        <f t="shared" si="162"/>
        <v>No</v>
      </c>
      <c r="DD953" s="8" t="s">
        <v>11</v>
      </c>
      <c r="DE953" s="30" t="s">
        <v>11</v>
      </c>
      <c r="DF953" s="10">
        <f t="shared" si="164"/>
        <v>65.498519999999999</v>
      </c>
      <c r="DG953" s="9">
        <f>IF(S953&lt;Monitors!$H$4,(S953*Monitors!$I$4)+Monitors!$J$4,IF(S953&lt;Monitors!$H$5,(S953*Monitors!$I$5)+Monitors!$J$5,IF(S953&lt;Monitors!$H$6,(S953*Monitors!$I$6)+Monitors!$J$6,IF(S953&lt;Monitors!$H$7,(Monitors!$I$7*S953)+Monitors!$J$7,IF(S953&lt;Monitors!$H$8,(S953*Monitors!$I$8)+Monitors!$J$8,IF(S953&lt;Monitors!$H$9,(S953*Monitors!$I$9)+Monitors!$J$9,IF(S953&lt;Monitors!$H$10,(S953*Monitors!$I$10)+Monitors!$J$10,IF(S953&lt;Monitors!$H$11,(S953*Monitors!$I$11)+Monitors!$J$11,Monitors!$J$12))))))))</f>
        <v>37.879999999999995</v>
      </c>
      <c r="DH953" s="10">
        <f>$DF953-(Monitors!$B$4*'All Data'!$W953)</f>
        <v>52.7849</v>
      </c>
      <c r="DI953" s="10">
        <f>IF($CX953="Yes",DH953-(Monitors!$E$4*(DG953+(Monitors!$B$4*'All Data'!$W953))),'All Data'!DH953)</f>
        <v>52.7849</v>
      </c>
      <c r="DJ953" s="10">
        <f>IF(DD953="Yes",'All Data'!DI953-(DG953*Monitors!$C$4),'All Data'!DI953)</f>
        <v>52.7849</v>
      </c>
      <c r="DK953" s="10">
        <f>IF($DE953="Yes",DJ953-(DG953*Monitors!$D$4),'All Data'!DJ953)</f>
        <v>52.7849</v>
      </c>
      <c r="DL953" s="10">
        <f>IF($CZ953="Yes",DK953-Monitors!$C$7,'All Data'!DK953)</f>
        <v>52.7849</v>
      </c>
      <c r="DM953" s="10">
        <f>IF($DA953="Yes",DL953-Monitors!$D$7,'All Data'!DL953)</f>
        <v>52.7849</v>
      </c>
      <c r="DN953" s="10">
        <f>IF(DB953="Yes",DM953-((DG953+(W953*Monitors!$B$4))*Monitors!$F$4),'All Data'!DM953)</f>
        <v>52.7849</v>
      </c>
      <c r="DO953" s="8" t="str">
        <f t="shared" si="165"/>
        <v>No</v>
      </c>
      <c r="DP953" s="10">
        <v>1.8487456000000002</v>
      </c>
      <c r="DQ953" s="10">
        <v>18.7712544</v>
      </c>
      <c r="DR953" s="10">
        <v>18.7712544</v>
      </c>
      <c r="DS953" s="9">
        <v>18.811673197408837</v>
      </c>
      <c r="DT953" s="9" t="s">
        <v>23</v>
      </c>
      <c r="DU953" s="14">
        <v>0</v>
      </c>
    </row>
    <row r="954" spans="1:125" ht="18" customHeight="1">
      <c r="A954" s="29">
        <v>953</v>
      </c>
      <c r="B954" s="29">
        <v>17</v>
      </c>
      <c r="C954" s="29">
        <v>70</v>
      </c>
      <c r="D954" s="21">
        <v>40909</v>
      </c>
      <c r="E954" s="21">
        <v>41786</v>
      </c>
      <c r="F954" s="21">
        <v>41876</v>
      </c>
      <c r="G954" s="20" t="s">
        <v>4</v>
      </c>
      <c r="H954" s="20"/>
      <c r="I954" s="22">
        <v>6</v>
      </c>
      <c r="J954" s="20" t="s">
        <v>5</v>
      </c>
      <c r="K954" s="20"/>
      <c r="L954" s="20" t="s">
        <v>6</v>
      </c>
      <c r="M954" s="23"/>
      <c r="N954" s="23" t="s">
        <v>7</v>
      </c>
      <c r="O954" s="23"/>
      <c r="P954" s="24">
        <v>10.6</v>
      </c>
      <c r="Q954" s="24">
        <v>18.8</v>
      </c>
      <c r="R954" s="24">
        <v>21.5</v>
      </c>
      <c r="S954" s="24">
        <v>198.1</v>
      </c>
      <c r="T954" s="24">
        <v>1.78</v>
      </c>
      <c r="U954" s="24">
        <v>1080</v>
      </c>
      <c r="V954" s="24">
        <v>1920</v>
      </c>
      <c r="W954" s="24">
        <v>2.0739999999999998</v>
      </c>
      <c r="X954" s="23" t="s">
        <v>47</v>
      </c>
      <c r="Y954" s="23" t="s">
        <v>47</v>
      </c>
      <c r="Z954" s="24">
        <v>10469</v>
      </c>
      <c r="AA954" s="24">
        <v>60</v>
      </c>
      <c r="AB954" s="24">
        <v>170</v>
      </c>
      <c r="AC954" s="24">
        <v>160</v>
      </c>
      <c r="AD954" s="23" t="s">
        <v>10</v>
      </c>
      <c r="AE954" s="23" t="s">
        <v>11</v>
      </c>
      <c r="AF954" s="23" t="s">
        <v>11</v>
      </c>
      <c r="AG954" s="23"/>
      <c r="AH954" s="23"/>
      <c r="AI954" s="23" t="s">
        <v>12</v>
      </c>
      <c r="AJ954" s="23" t="s">
        <v>11</v>
      </c>
      <c r="AK954" s="23" t="s">
        <v>11</v>
      </c>
      <c r="AL954" s="23" t="s">
        <v>13</v>
      </c>
      <c r="AM954" s="23"/>
      <c r="AN954" s="23" t="s">
        <v>14</v>
      </c>
      <c r="AO954" s="23"/>
      <c r="AP954" s="23" t="s">
        <v>36</v>
      </c>
      <c r="AQ954" s="23"/>
      <c r="AR954" s="23"/>
      <c r="AS954" s="23" t="s">
        <v>13</v>
      </c>
      <c r="AT954" s="23"/>
      <c r="AU954" s="23" t="s">
        <v>14</v>
      </c>
      <c r="AV954" s="25"/>
      <c r="AW954" s="25"/>
      <c r="AX954" s="26">
        <v>21.5</v>
      </c>
      <c r="AY954" s="26">
        <v>198.1</v>
      </c>
      <c r="AZ954" s="25" t="s">
        <v>14</v>
      </c>
      <c r="BA954" s="25" t="s">
        <v>14</v>
      </c>
      <c r="BB954" s="23"/>
      <c r="BC954" s="23" t="s">
        <v>15</v>
      </c>
      <c r="BD954" s="23"/>
      <c r="BE954" s="23" t="s">
        <v>11</v>
      </c>
      <c r="BF954" s="23" t="s">
        <v>403</v>
      </c>
      <c r="BG954" s="23" t="s">
        <v>11</v>
      </c>
      <c r="BH954" s="23" t="s">
        <v>17</v>
      </c>
      <c r="BI954" s="23"/>
      <c r="BJ954" s="23" t="s">
        <v>18</v>
      </c>
      <c r="BK954" s="23" t="s">
        <v>11</v>
      </c>
      <c r="BL954" s="23" t="s">
        <v>11</v>
      </c>
      <c r="BM954" s="23"/>
      <c r="BN954" s="23"/>
      <c r="BO954" s="24">
        <v>27.7</v>
      </c>
      <c r="BP954" s="24">
        <v>252.8</v>
      </c>
      <c r="BQ954" s="24">
        <v>250</v>
      </c>
      <c r="BR954" s="24">
        <v>203.2</v>
      </c>
      <c r="BS954" s="24">
        <v>201.9</v>
      </c>
      <c r="BT954" s="23"/>
      <c r="BU954" s="23"/>
      <c r="BV954" s="24">
        <v>20.64</v>
      </c>
      <c r="BW954" s="24">
        <v>0.19</v>
      </c>
      <c r="BX954" s="23"/>
      <c r="BY954" s="24">
        <v>0.19</v>
      </c>
      <c r="BZ954" s="27">
        <v>0.19</v>
      </c>
      <c r="CA954" s="27">
        <v>0.19</v>
      </c>
      <c r="CB954" s="25"/>
      <c r="CC954" s="25"/>
      <c r="CD954" s="28">
        <v>20.57</v>
      </c>
      <c r="CE954" s="28">
        <v>0.27</v>
      </c>
      <c r="CF954" s="25"/>
      <c r="CG954" s="28">
        <v>0.27</v>
      </c>
      <c r="CH954" s="28">
        <v>21.1</v>
      </c>
      <c r="CI954" s="28">
        <v>0.5</v>
      </c>
      <c r="CJ954" s="28">
        <v>0.5</v>
      </c>
      <c r="CK954" s="25"/>
      <c r="CL954" s="25"/>
      <c r="CM954" s="28">
        <v>0.6</v>
      </c>
      <c r="CN954" s="25"/>
      <c r="CO954" s="28">
        <v>0</v>
      </c>
      <c r="CP954" s="30" t="s">
        <v>5</v>
      </c>
      <c r="CQ954" s="8">
        <f t="shared" si="155"/>
        <v>10469.459868753154</v>
      </c>
      <c r="CR954" s="8">
        <f t="shared" si="156"/>
        <v>22</v>
      </c>
      <c r="CS954" s="8">
        <f t="shared" si="157"/>
        <v>2.5</v>
      </c>
      <c r="CT954" s="8">
        <f t="shared" si="158"/>
        <v>30</v>
      </c>
      <c r="CU954" s="8">
        <f t="shared" si="159"/>
        <v>200</v>
      </c>
      <c r="CV954" s="10">
        <f t="shared" si="160"/>
        <v>50079.68</v>
      </c>
      <c r="CW954" s="10">
        <f t="shared" si="163"/>
        <v>50.079680000000003</v>
      </c>
      <c r="CX954" s="8" t="str">
        <f t="shared" si="161"/>
        <v>No</v>
      </c>
      <c r="CY954" s="30" t="s">
        <v>11</v>
      </c>
      <c r="CZ954" s="30" t="s">
        <v>11</v>
      </c>
      <c r="DA954" s="31" t="s">
        <v>11</v>
      </c>
      <c r="DB954" s="31" t="s">
        <v>11</v>
      </c>
      <c r="DC954" s="8" t="str">
        <f t="shared" si="162"/>
        <v>No</v>
      </c>
      <c r="DD954" s="8" t="s">
        <v>11</v>
      </c>
      <c r="DE954" s="30" t="s">
        <v>11</v>
      </c>
      <c r="DF954" s="10">
        <f t="shared" si="164"/>
        <v>64.364099999999993</v>
      </c>
      <c r="DG954" s="9">
        <f>IF(S954&lt;Monitors!$H$4,(S954*Monitors!$I$4)+Monitors!$J$4,IF(S954&lt;Monitors!$H$5,(S954*Monitors!$I$5)+Monitors!$J$5,IF(S954&lt;Monitors!$H$6,(S954*Monitors!$I$6)+Monitors!$J$6,IF(S954&lt;Monitors!$H$7,(Monitors!$I$7*S954)+Monitors!$J$7,IF(S954&lt;Monitors!$H$8,(S954*Monitors!$I$8)+Monitors!$J$8,IF(S954&lt;Monitors!$H$9,(S954*Monitors!$I$9)+Monitors!$J$9,IF(S954&lt;Monitors!$H$10,(S954*Monitors!$I$10)+Monitors!$J$10,IF(S954&lt;Monitors!$H$11,(S954*Monitors!$I$11)+Monitors!$J$11,Monitors!$J$12))))))))</f>
        <v>37.905000000000001</v>
      </c>
      <c r="DH954" s="10">
        <f>$DF954-(Monitors!$B$4*'All Data'!$W954)</f>
        <v>51.650479999999995</v>
      </c>
      <c r="DI954" s="10">
        <f>IF($CX954="Yes",DH954-(Monitors!$E$4*(DG954+(Monitors!$B$4*'All Data'!$W954))),'All Data'!DH954)</f>
        <v>51.650479999999995</v>
      </c>
      <c r="DJ954" s="10">
        <f>IF(DD954="Yes",'All Data'!DI954-(DG954*Monitors!$C$4),'All Data'!DI954)</f>
        <v>51.650479999999995</v>
      </c>
      <c r="DK954" s="10">
        <f>IF($DE954="Yes",DJ954-(DG954*Monitors!$D$4),'All Data'!DJ954)</f>
        <v>51.650479999999995</v>
      </c>
      <c r="DL954" s="10">
        <f>IF($CZ954="Yes",DK954-Monitors!$C$7,'All Data'!DK954)</f>
        <v>51.650479999999995</v>
      </c>
      <c r="DM954" s="10">
        <f>IF($DA954="Yes",DL954-Monitors!$D$7,'All Data'!DL954)</f>
        <v>51.650479999999995</v>
      </c>
      <c r="DN954" s="10">
        <f>IF(DB954="Yes",DM954-((DG954+(W954*Monitors!$B$4))*Monitors!$F$4),'All Data'!DM954)</f>
        <v>51.650479999999995</v>
      </c>
      <c r="DO954" s="8" t="str">
        <f t="shared" si="165"/>
        <v>No</v>
      </c>
      <c r="DP954" s="10">
        <v>2.0031872000000002</v>
      </c>
      <c r="DQ954" s="10">
        <v>18.636812800000001</v>
      </c>
      <c r="DR954" s="10">
        <v>18.636812800000001</v>
      </c>
      <c r="DS954" s="9">
        <v>18.858719441248546</v>
      </c>
      <c r="DT954" s="9" t="s">
        <v>23</v>
      </c>
      <c r="DU954" s="14">
        <v>0</v>
      </c>
    </row>
    <row r="955" spans="1:125" ht="18" customHeight="1">
      <c r="A955" s="29">
        <v>954</v>
      </c>
      <c r="B955" s="29">
        <v>47</v>
      </c>
      <c r="C955" s="29">
        <v>168</v>
      </c>
      <c r="D955" s="21">
        <v>41414</v>
      </c>
      <c r="E955" s="21">
        <v>41414</v>
      </c>
      <c r="F955" s="21">
        <v>41418</v>
      </c>
      <c r="G955" s="20" t="s">
        <v>4</v>
      </c>
      <c r="H955" s="20"/>
      <c r="I955" s="22">
        <v>6</v>
      </c>
      <c r="J955" s="20" t="s">
        <v>5</v>
      </c>
      <c r="K955" s="20"/>
      <c r="L955" s="20" t="s">
        <v>6</v>
      </c>
      <c r="M955" s="23"/>
      <c r="N955" s="23" t="s">
        <v>7</v>
      </c>
      <c r="O955" s="23"/>
      <c r="P955" s="24">
        <v>115.4</v>
      </c>
      <c r="Q955" s="24">
        <v>205.2</v>
      </c>
      <c r="R955" s="24">
        <v>23.5</v>
      </c>
      <c r="S955" s="24">
        <v>236.9</v>
      </c>
      <c r="T955" s="24">
        <v>1.78</v>
      </c>
      <c r="U955" s="24">
        <v>1920</v>
      </c>
      <c r="V955" s="24">
        <v>1080</v>
      </c>
      <c r="W955" s="24">
        <v>2.0739999999999998</v>
      </c>
      <c r="X955" s="23" t="s">
        <v>47</v>
      </c>
      <c r="Y955" s="23" t="s">
        <v>67</v>
      </c>
      <c r="Z955" s="24">
        <v>8752</v>
      </c>
      <c r="AA955" s="24">
        <v>60</v>
      </c>
      <c r="AB955" s="24">
        <v>178</v>
      </c>
      <c r="AC955" s="24">
        <v>170</v>
      </c>
      <c r="AD955" s="23" t="s">
        <v>10</v>
      </c>
      <c r="AE955" s="23" t="s">
        <v>11</v>
      </c>
      <c r="AF955" s="23" t="s">
        <v>11</v>
      </c>
      <c r="AG955" s="23"/>
      <c r="AH955" s="23"/>
      <c r="AI955" s="23" t="s">
        <v>12</v>
      </c>
      <c r="AJ955" s="23" t="s">
        <v>23</v>
      </c>
      <c r="AK955" s="23" t="s">
        <v>11</v>
      </c>
      <c r="AL955" s="23" t="s">
        <v>114</v>
      </c>
      <c r="AM955" s="23"/>
      <c r="AN955" s="23" t="s">
        <v>14</v>
      </c>
      <c r="AO955" s="23"/>
      <c r="AP955" s="23" t="s">
        <v>14</v>
      </c>
      <c r="AQ955" s="23"/>
      <c r="AR955" s="23"/>
      <c r="AS955" s="23" t="s">
        <v>114</v>
      </c>
      <c r="AT955" s="23"/>
      <c r="AU955" s="23" t="s">
        <v>14</v>
      </c>
      <c r="AV955" s="25"/>
      <c r="AW955" s="25"/>
      <c r="AX955" s="26">
        <v>23.5</v>
      </c>
      <c r="AY955" s="26">
        <v>236.9</v>
      </c>
      <c r="AZ955" s="25" t="s">
        <v>14</v>
      </c>
      <c r="BA955" s="25" t="s">
        <v>14</v>
      </c>
      <c r="BB955" s="23"/>
      <c r="BC955" s="23" t="s">
        <v>15</v>
      </c>
      <c r="BD955" s="23"/>
      <c r="BE955" s="23" t="s">
        <v>11</v>
      </c>
      <c r="BF955" s="23" t="s">
        <v>80</v>
      </c>
      <c r="BG955" s="23" t="s">
        <v>11</v>
      </c>
      <c r="BH955" s="23" t="s">
        <v>17</v>
      </c>
      <c r="BI955" s="23"/>
      <c r="BJ955" s="23" t="s">
        <v>32</v>
      </c>
      <c r="BK955" s="23" t="s">
        <v>11</v>
      </c>
      <c r="BL955" s="23" t="s">
        <v>11</v>
      </c>
      <c r="BM955" s="23"/>
      <c r="BN955" s="23"/>
      <c r="BO955" s="24">
        <v>2.8</v>
      </c>
      <c r="BP955" s="24">
        <v>224.2</v>
      </c>
      <c r="BQ955" s="24">
        <v>200</v>
      </c>
      <c r="BR955" s="24">
        <v>213.7</v>
      </c>
      <c r="BS955" s="24">
        <v>200.8</v>
      </c>
      <c r="BT955" s="23"/>
      <c r="BU955" s="23"/>
      <c r="BV955" s="24">
        <v>20.65</v>
      </c>
      <c r="BW955" s="24">
        <v>0.3</v>
      </c>
      <c r="BX955" s="23"/>
      <c r="BY955" s="24">
        <v>0.12</v>
      </c>
      <c r="BZ955" s="27">
        <v>0.3</v>
      </c>
      <c r="CA955" s="27">
        <v>0.12</v>
      </c>
      <c r="CB955" s="25"/>
      <c r="CC955" s="25"/>
      <c r="CD955" s="28">
        <v>20.74</v>
      </c>
      <c r="CE955" s="28">
        <v>0.35</v>
      </c>
      <c r="CF955" s="25"/>
      <c r="CG955" s="28">
        <v>0.28000000000000003</v>
      </c>
      <c r="CH955" s="28">
        <v>22.7</v>
      </c>
      <c r="CI955" s="28">
        <v>0.5</v>
      </c>
      <c r="CJ955" s="28">
        <v>0.5</v>
      </c>
      <c r="CK955" s="25"/>
      <c r="CL955" s="25"/>
      <c r="CM955" s="28">
        <v>0.45</v>
      </c>
      <c r="CN955" s="25"/>
      <c r="CO955" s="28">
        <v>0</v>
      </c>
      <c r="CP955" s="30" t="s">
        <v>5</v>
      </c>
      <c r="CQ955" s="8">
        <f t="shared" si="155"/>
        <v>8754.7488391726456</v>
      </c>
      <c r="CR955" s="8">
        <f t="shared" si="156"/>
        <v>24</v>
      </c>
      <c r="CS955" s="8">
        <f t="shared" si="157"/>
        <v>2.5</v>
      </c>
      <c r="CT955" s="8">
        <f t="shared" si="158"/>
        <v>30</v>
      </c>
      <c r="CU955" s="8">
        <f t="shared" si="159"/>
        <v>200</v>
      </c>
      <c r="CV955" s="10">
        <f t="shared" si="160"/>
        <v>53112.979999999996</v>
      </c>
      <c r="CW955" s="10">
        <f t="shared" si="163"/>
        <v>53.112979999999993</v>
      </c>
      <c r="CX955" s="8" t="str">
        <f t="shared" si="161"/>
        <v>No</v>
      </c>
      <c r="CY955" s="30" t="s">
        <v>11</v>
      </c>
      <c r="CZ955" s="30" t="s">
        <v>11</v>
      </c>
      <c r="DA955" s="31" t="s">
        <v>11</v>
      </c>
      <c r="DB955" s="31" t="s">
        <v>11</v>
      </c>
      <c r="DC955" s="8" t="str">
        <f t="shared" si="162"/>
        <v>No</v>
      </c>
      <c r="DD955" s="8" t="s">
        <v>11</v>
      </c>
      <c r="DE955" s="30" t="s">
        <v>11</v>
      </c>
      <c r="DF955" s="10">
        <f t="shared" si="164"/>
        <v>65.021100000000004</v>
      </c>
      <c r="DG955" s="9">
        <f>IF(S955&lt;Monitors!$H$4,(S955*Monitors!$I$4)+Monitors!$J$4,IF(S955&lt;Monitors!$H$5,(S955*Monitors!$I$5)+Monitors!$J$5,IF(S955&lt;Monitors!$H$6,(S955*Monitors!$I$6)+Monitors!$J$6,IF(S955&lt;Monitors!$H$7,(Monitors!$I$7*S955)+Monitors!$J$7,IF(S955&lt;Monitors!$H$8,(S955*Monitors!$I$8)+Monitors!$J$8,IF(S955&lt;Monitors!$H$9,(S955*Monitors!$I$9)+Monitors!$J$9,IF(S955&lt;Monitors!$H$10,(S955*Monitors!$I$10)+Monitors!$J$10,IF(S955&lt;Monitors!$H$11,(S955*Monitors!$I$11)+Monitors!$J$11,Monitors!$J$12))))))))</f>
        <v>40.380000000000003</v>
      </c>
      <c r="DH955" s="10">
        <f>$DF955-(Monitors!$B$4*'All Data'!$W955)</f>
        <v>52.307480000000005</v>
      </c>
      <c r="DI955" s="10">
        <f>IF($CX955="Yes",DH955-(Monitors!$E$4*(DG955+(Monitors!$B$4*'All Data'!$W955))),'All Data'!DH955)</f>
        <v>52.307480000000005</v>
      </c>
      <c r="DJ955" s="10">
        <f>IF(DD955="Yes",'All Data'!DI955-(DG955*Monitors!$C$4),'All Data'!DI955)</f>
        <v>52.307480000000005</v>
      </c>
      <c r="DK955" s="10">
        <f>IF($DE955="Yes",DJ955-(DG955*Monitors!$D$4),'All Data'!DJ955)</f>
        <v>52.307480000000005</v>
      </c>
      <c r="DL955" s="10">
        <f>IF($CZ955="Yes",DK955-Monitors!$C$7,'All Data'!DK955)</f>
        <v>52.307480000000005</v>
      </c>
      <c r="DM955" s="10">
        <f>IF($DA955="Yes",DL955-Monitors!$D$7,'All Data'!DL955)</f>
        <v>52.307480000000005</v>
      </c>
      <c r="DN955" s="10">
        <f>IF(DB955="Yes",DM955-((DG955+(W955*Monitors!$B$4))*Monitors!$F$4),'All Data'!DM955)</f>
        <v>52.307480000000005</v>
      </c>
      <c r="DO955" s="8" t="str">
        <f t="shared" si="165"/>
        <v>No</v>
      </c>
      <c r="DP955" s="10">
        <v>2.1245191999999999</v>
      </c>
      <c r="DQ955" s="10">
        <v>18.525480799999997</v>
      </c>
      <c r="DR955" s="10">
        <v>18.525480799999997</v>
      </c>
      <c r="DS955" s="9">
        <v>22.495982645809793</v>
      </c>
      <c r="DT955" s="9" t="s">
        <v>23</v>
      </c>
      <c r="DU955" s="14">
        <v>0</v>
      </c>
    </row>
    <row r="956" spans="1:125" ht="18" customHeight="1">
      <c r="A956" s="29">
        <v>955</v>
      </c>
      <c r="B956" s="29">
        <v>47</v>
      </c>
      <c r="C956" s="29">
        <v>71</v>
      </c>
      <c r="D956" s="21">
        <v>41426</v>
      </c>
      <c r="E956" s="21">
        <v>41424</v>
      </c>
      <c r="F956" s="21">
        <v>41425</v>
      </c>
      <c r="G956" s="20" t="s">
        <v>4</v>
      </c>
      <c r="H956" s="20"/>
      <c r="I956" s="22">
        <v>6</v>
      </c>
      <c r="J956" s="20" t="s">
        <v>5</v>
      </c>
      <c r="K956" s="20"/>
      <c r="L956" s="20" t="s">
        <v>6</v>
      </c>
      <c r="M956" s="23"/>
      <c r="N956" s="23" t="s">
        <v>7</v>
      </c>
      <c r="O956" s="23"/>
      <c r="P956" s="24">
        <v>10.5</v>
      </c>
      <c r="Q956" s="24">
        <v>18.7</v>
      </c>
      <c r="R956" s="24">
        <v>21.5</v>
      </c>
      <c r="S956" s="24">
        <v>197.7</v>
      </c>
      <c r="T956" s="24">
        <v>1.78</v>
      </c>
      <c r="U956" s="24">
        <v>1080</v>
      </c>
      <c r="V956" s="24">
        <v>1920</v>
      </c>
      <c r="W956" s="24">
        <v>2.0739999999999998</v>
      </c>
      <c r="X956" s="23" t="s">
        <v>47</v>
      </c>
      <c r="Y956" s="23" t="s">
        <v>47</v>
      </c>
      <c r="Z956" s="24">
        <v>10490</v>
      </c>
      <c r="AA956" s="24">
        <v>60</v>
      </c>
      <c r="AB956" s="24">
        <v>178</v>
      </c>
      <c r="AC956" s="24">
        <v>178</v>
      </c>
      <c r="AD956" s="23" t="s">
        <v>1226</v>
      </c>
      <c r="AE956" s="23" t="s">
        <v>11</v>
      </c>
      <c r="AF956" s="23" t="s">
        <v>11</v>
      </c>
      <c r="AG956" s="23"/>
      <c r="AH956" s="23"/>
      <c r="AI956" s="23" t="s">
        <v>12</v>
      </c>
      <c r="AJ956" s="23" t="s">
        <v>11</v>
      </c>
      <c r="AK956" s="23" t="s">
        <v>11</v>
      </c>
      <c r="AL956" s="23" t="s">
        <v>13</v>
      </c>
      <c r="AM956" s="23"/>
      <c r="AN956" s="23" t="s">
        <v>14</v>
      </c>
      <c r="AO956" s="23"/>
      <c r="AP956" s="23" t="s">
        <v>36</v>
      </c>
      <c r="AQ956" s="23"/>
      <c r="AR956" s="23"/>
      <c r="AS956" s="23" t="s">
        <v>13</v>
      </c>
      <c r="AT956" s="23"/>
      <c r="AU956" s="23" t="s">
        <v>14</v>
      </c>
      <c r="AV956" s="25"/>
      <c r="AW956" s="25"/>
      <c r="AX956" s="26">
        <v>21.5</v>
      </c>
      <c r="AY956" s="26">
        <v>197.7</v>
      </c>
      <c r="AZ956" s="25" t="s">
        <v>14</v>
      </c>
      <c r="BA956" s="25" t="s">
        <v>14</v>
      </c>
      <c r="BB956" s="23"/>
      <c r="BC956" s="23" t="s">
        <v>15</v>
      </c>
      <c r="BD956" s="23"/>
      <c r="BE956" s="23" t="s">
        <v>11</v>
      </c>
      <c r="BF956" s="23" t="s">
        <v>338</v>
      </c>
      <c r="BG956" s="23" t="s">
        <v>11</v>
      </c>
      <c r="BH956" s="23" t="s">
        <v>17</v>
      </c>
      <c r="BI956" s="23"/>
      <c r="BJ956" s="23" t="s">
        <v>18</v>
      </c>
      <c r="BK956" s="23" t="s">
        <v>11</v>
      </c>
      <c r="BL956" s="23" t="s">
        <v>11</v>
      </c>
      <c r="BM956" s="23"/>
      <c r="BN956" s="23"/>
      <c r="BO956" s="24">
        <v>3.1</v>
      </c>
      <c r="BP956" s="24">
        <v>262.60000000000002</v>
      </c>
      <c r="BQ956" s="24">
        <v>250</v>
      </c>
      <c r="BR956" s="24">
        <v>245.9</v>
      </c>
      <c r="BS956" s="24">
        <v>200.5</v>
      </c>
      <c r="BT956" s="23"/>
      <c r="BU956" s="23"/>
      <c r="BV956" s="24">
        <v>20.66</v>
      </c>
      <c r="BW956" s="24">
        <v>0.28000000000000003</v>
      </c>
      <c r="BX956" s="23"/>
      <c r="BY956" s="24">
        <v>0.2</v>
      </c>
      <c r="BZ956" s="27">
        <v>0.28000000000000003</v>
      </c>
      <c r="CA956" s="27">
        <v>0.2</v>
      </c>
      <c r="CB956" s="25"/>
      <c r="CC956" s="25"/>
      <c r="CD956" s="28">
        <v>20.75</v>
      </c>
      <c r="CE956" s="28">
        <v>0.36</v>
      </c>
      <c r="CF956" s="25"/>
      <c r="CG956" s="28">
        <v>0.27</v>
      </c>
      <c r="CH956" s="28">
        <v>21.1</v>
      </c>
      <c r="CI956" s="28">
        <v>0.5</v>
      </c>
      <c r="CJ956" s="28">
        <v>0.5</v>
      </c>
      <c r="CK956" s="25"/>
      <c r="CL956" s="25"/>
      <c r="CM956" s="28">
        <v>0.52</v>
      </c>
      <c r="CN956" s="25"/>
      <c r="CO956" s="28">
        <v>0</v>
      </c>
      <c r="CP956" s="30" t="s">
        <v>5</v>
      </c>
      <c r="CQ956" s="8">
        <f t="shared" si="155"/>
        <v>10490.64238745574</v>
      </c>
      <c r="CR956" s="8">
        <f t="shared" si="156"/>
        <v>22</v>
      </c>
      <c r="CS956" s="8">
        <f t="shared" si="157"/>
        <v>2.5</v>
      </c>
      <c r="CT956" s="8">
        <f t="shared" si="158"/>
        <v>30</v>
      </c>
      <c r="CU956" s="8">
        <f t="shared" si="159"/>
        <v>200</v>
      </c>
      <c r="CV956" s="10">
        <f t="shared" si="160"/>
        <v>51916.020000000004</v>
      </c>
      <c r="CW956" s="10">
        <f t="shared" si="163"/>
        <v>51.916020000000003</v>
      </c>
      <c r="CX956" s="8" t="str">
        <f t="shared" si="161"/>
        <v>No</v>
      </c>
      <c r="CY956" s="30" t="s">
        <v>11</v>
      </c>
      <c r="CZ956" s="30" t="s">
        <v>11</v>
      </c>
      <c r="DA956" s="31" t="s">
        <v>11</v>
      </c>
      <c r="DB956" s="31" t="s">
        <v>11</v>
      </c>
      <c r="DC956" s="8" t="str">
        <f t="shared" si="162"/>
        <v>No</v>
      </c>
      <c r="DD956" s="8" t="s">
        <v>11</v>
      </c>
      <c r="DE956" s="30" t="s">
        <v>11</v>
      </c>
      <c r="DF956" s="10">
        <f t="shared" si="164"/>
        <v>64.937880000000007</v>
      </c>
      <c r="DG956" s="9">
        <f>IF(S956&lt;Monitors!$H$4,(S956*Monitors!$I$4)+Monitors!$J$4,IF(S956&lt;Monitors!$H$5,(S956*Monitors!$I$5)+Monitors!$J$5,IF(S956&lt;Monitors!$H$6,(S956*Monitors!$I$6)+Monitors!$J$6,IF(S956&lt;Monitors!$H$7,(Monitors!$I$7*S956)+Monitors!$J$7,IF(S956&lt;Monitors!$H$8,(S956*Monitors!$I$8)+Monitors!$J$8,IF(S956&lt;Monitors!$H$9,(S956*Monitors!$I$9)+Monitors!$J$9,IF(S956&lt;Monitors!$H$10,(S956*Monitors!$I$10)+Monitors!$J$10,IF(S956&lt;Monitors!$H$11,(S956*Monitors!$I$11)+Monitors!$J$11,Monitors!$J$12))))))))</f>
        <v>37.884999999999998</v>
      </c>
      <c r="DH956" s="10">
        <f>$DF956-(Monitors!$B$4*'All Data'!$W956)</f>
        <v>52.224260000000008</v>
      </c>
      <c r="DI956" s="10">
        <f>IF($CX956="Yes",DH956-(Monitors!$E$4*(DG956+(Monitors!$B$4*'All Data'!$W956))),'All Data'!DH956)</f>
        <v>52.224260000000008</v>
      </c>
      <c r="DJ956" s="10">
        <f>IF(DD956="Yes",'All Data'!DI956-(DG956*Monitors!$C$4),'All Data'!DI956)</f>
        <v>52.224260000000008</v>
      </c>
      <c r="DK956" s="10">
        <f>IF($DE956="Yes",DJ956-(DG956*Monitors!$D$4),'All Data'!DJ956)</f>
        <v>52.224260000000008</v>
      </c>
      <c r="DL956" s="10">
        <f>IF($CZ956="Yes",DK956-Monitors!$C$7,'All Data'!DK956)</f>
        <v>52.224260000000008</v>
      </c>
      <c r="DM956" s="10">
        <f>IF($DA956="Yes",DL956-Monitors!$D$7,'All Data'!DL956)</f>
        <v>52.224260000000008</v>
      </c>
      <c r="DN956" s="10">
        <f>IF(DB956="Yes",DM956-((DG956+(W956*Monitors!$B$4))*Monitors!$F$4),'All Data'!DM956)</f>
        <v>52.224260000000008</v>
      </c>
      <c r="DO956" s="8" t="str">
        <f t="shared" si="165"/>
        <v>No</v>
      </c>
      <c r="DP956" s="10">
        <v>2.0766408000000003</v>
      </c>
      <c r="DQ956" s="10">
        <v>18.5833592</v>
      </c>
      <c r="DR956" s="10">
        <v>18.5833592</v>
      </c>
      <c r="DS956" s="9">
        <v>18.821082770819018</v>
      </c>
      <c r="DT956" s="9" t="s">
        <v>23</v>
      </c>
      <c r="DU956" s="14">
        <v>0</v>
      </c>
    </row>
    <row r="957" spans="1:125" ht="18" customHeight="1">
      <c r="A957" s="29">
        <v>956</v>
      </c>
      <c r="B957" s="29">
        <v>21</v>
      </c>
      <c r="C957" s="29">
        <v>793</v>
      </c>
      <c r="D957" s="21">
        <v>40546</v>
      </c>
      <c r="E957" s="21">
        <v>41381</v>
      </c>
      <c r="F957" s="21">
        <v>41383</v>
      </c>
      <c r="G957" s="20" t="s">
        <v>4</v>
      </c>
      <c r="H957" s="20" t="s">
        <v>26</v>
      </c>
      <c r="I957" s="22">
        <v>6</v>
      </c>
      <c r="J957" s="20" t="s">
        <v>5</v>
      </c>
      <c r="K957" s="20" t="s">
        <v>26</v>
      </c>
      <c r="L957" s="20" t="s">
        <v>27</v>
      </c>
      <c r="M957" s="23" t="s">
        <v>27</v>
      </c>
      <c r="N957" s="23" t="s">
        <v>7</v>
      </c>
      <c r="O957" s="23" t="s">
        <v>26</v>
      </c>
      <c r="P957" s="24">
        <v>11.3</v>
      </c>
      <c r="Q957" s="24">
        <v>20</v>
      </c>
      <c r="R957" s="24">
        <v>23</v>
      </c>
      <c r="S957" s="24">
        <v>225.98</v>
      </c>
      <c r="T957" s="24">
        <v>1.78</v>
      </c>
      <c r="U957" s="24">
        <v>1080</v>
      </c>
      <c r="V957" s="24">
        <v>1920</v>
      </c>
      <c r="W957" s="24">
        <v>2.0739999999999998</v>
      </c>
      <c r="X957" s="23" t="s">
        <v>47</v>
      </c>
      <c r="Y957" s="23" t="s">
        <v>47</v>
      </c>
      <c r="Z957" s="24">
        <v>9176</v>
      </c>
      <c r="AA957" s="24">
        <v>60</v>
      </c>
      <c r="AB957" s="24">
        <v>160</v>
      </c>
      <c r="AC957" s="24">
        <v>160</v>
      </c>
      <c r="AD957" s="23" t="s">
        <v>73</v>
      </c>
      <c r="AE957" s="23" t="s">
        <v>23</v>
      </c>
      <c r="AF957" s="23" t="s">
        <v>11</v>
      </c>
      <c r="AG957" s="23" t="s">
        <v>26</v>
      </c>
      <c r="AH957" s="23" t="s">
        <v>26</v>
      </c>
      <c r="AI957" s="23" t="s">
        <v>12</v>
      </c>
      <c r="AJ957" s="23" t="s">
        <v>11</v>
      </c>
      <c r="AK957" s="23" t="s">
        <v>11</v>
      </c>
      <c r="AL957" s="23" t="s">
        <v>25</v>
      </c>
      <c r="AM957" s="23" t="s">
        <v>14</v>
      </c>
      <c r="AN957" s="23" t="s">
        <v>72</v>
      </c>
      <c r="AO957" s="23" t="s">
        <v>26</v>
      </c>
      <c r="AP957" s="23" t="s">
        <v>36</v>
      </c>
      <c r="AQ957" s="23" t="s">
        <v>26</v>
      </c>
      <c r="AR957" s="23"/>
      <c r="AS957" s="23" t="s">
        <v>25</v>
      </c>
      <c r="AT957" s="23" t="s">
        <v>14</v>
      </c>
      <c r="AU957" s="23" t="s">
        <v>83</v>
      </c>
      <c r="AV957" s="25" t="s">
        <v>26</v>
      </c>
      <c r="AW957" s="25" t="s">
        <v>26</v>
      </c>
      <c r="AX957" s="26">
        <v>23</v>
      </c>
      <c r="AY957" s="26">
        <v>225.98</v>
      </c>
      <c r="AZ957" s="25" t="s">
        <v>72</v>
      </c>
      <c r="BA957" s="25" t="s">
        <v>83</v>
      </c>
      <c r="BB957" s="23" t="s">
        <v>26</v>
      </c>
      <c r="BC957" s="23" t="s">
        <v>15</v>
      </c>
      <c r="BD957" s="23" t="s">
        <v>26</v>
      </c>
      <c r="BE957" s="23" t="s">
        <v>11</v>
      </c>
      <c r="BF957" s="23" t="s">
        <v>226</v>
      </c>
      <c r="BG957" s="23" t="s">
        <v>11</v>
      </c>
      <c r="BH957" s="23" t="s">
        <v>17</v>
      </c>
      <c r="BI957" s="23" t="s">
        <v>26</v>
      </c>
      <c r="BJ957" s="23"/>
      <c r="BK957" s="23" t="s">
        <v>11</v>
      </c>
      <c r="BL957" s="23" t="s">
        <v>11</v>
      </c>
      <c r="BM957" s="23" t="s">
        <v>11</v>
      </c>
      <c r="BN957" s="23"/>
      <c r="BO957" s="24">
        <v>0</v>
      </c>
      <c r="BP957" s="24">
        <v>275</v>
      </c>
      <c r="BQ957" s="24">
        <v>275</v>
      </c>
      <c r="BR957" s="24">
        <v>275</v>
      </c>
      <c r="BS957" s="24">
        <v>200</v>
      </c>
      <c r="BT957" s="23"/>
      <c r="BU957" s="23"/>
      <c r="BV957" s="24">
        <v>20.68</v>
      </c>
      <c r="BW957" s="24">
        <v>0.28000000000000003</v>
      </c>
      <c r="BX957" s="23"/>
      <c r="BY957" s="24">
        <v>0.2</v>
      </c>
      <c r="BZ957" s="27">
        <v>0.28000000000000003</v>
      </c>
      <c r="CA957" s="27">
        <v>0.2</v>
      </c>
      <c r="CB957" s="25"/>
      <c r="CC957" s="25"/>
      <c r="CD957" s="28">
        <v>20.6</v>
      </c>
      <c r="CE957" s="28">
        <v>0.26</v>
      </c>
      <c r="CF957" s="25"/>
      <c r="CG957" s="28">
        <v>0.2</v>
      </c>
      <c r="CH957" s="28">
        <v>22</v>
      </c>
      <c r="CI957" s="28">
        <v>1</v>
      </c>
      <c r="CJ957" s="28">
        <v>0.5</v>
      </c>
      <c r="CK957" s="28">
        <v>0</v>
      </c>
      <c r="CL957" s="28">
        <v>0</v>
      </c>
      <c r="CM957" s="28">
        <v>0.5</v>
      </c>
      <c r="CN957" s="25"/>
      <c r="CO957" s="28">
        <v>0</v>
      </c>
      <c r="CP957" s="30" t="s">
        <v>5</v>
      </c>
      <c r="CQ957" s="8">
        <f t="shared" si="155"/>
        <v>9177.8033454287979</v>
      </c>
      <c r="CR957" s="8">
        <f t="shared" si="156"/>
        <v>24</v>
      </c>
      <c r="CS957" s="8">
        <f t="shared" si="157"/>
        <v>2.5</v>
      </c>
      <c r="CT957" s="8">
        <f t="shared" si="158"/>
        <v>30</v>
      </c>
      <c r="CU957" s="8">
        <f t="shared" si="159"/>
        <v>200</v>
      </c>
      <c r="CV957" s="10">
        <f t="shared" si="160"/>
        <v>62144.5</v>
      </c>
      <c r="CW957" s="10">
        <f t="shared" si="163"/>
        <v>62.144500000000001</v>
      </c>
      <c r="CX957" s="8" t="str">
        <f t="shared" si="161"/>
        <v>No</v>
      </c>
      <c r="CY957" s="30" t="s">
        <v>11</v>
      </c>
      <c r="CZ957" s="30" t="s">
        <v>11</v>
      </c>
      <c r="DA957" s="31" t="s">
        <v>11</v>
      </c>
      <c r="DB957" s="31" t="s">
        <v>11</v>
      </c>
      <c r="DC957" s="8" t="str">
        <f t="shared" si="162"/>
        <v>No</v>
      </c>
      <c r="DD957" s="8" t="s">
        <v>11</v>
      </c>
      <c r="DE957" s="30" t="s">
        <v>11</v>
      </c>
      <c r="DF957" s="10">
        <f t="shared" si="164"/>
        <v>64.999200000000002</v>
      </c>
      <c r="DG957" s="9">
        <f>IF(S957&lt;Monitors!$H$4,(S957*Monitors!$I$4)+Monitors!$J$4,IF(S957&lt;Monitors!$H$5,(S957*Monitors!$I$5)+Monitors!$J$5,IF(S957&lt;Monitors!$H$6,(S957*Monitors!$I$6)+Monitors!$J$6,IF(S957&lt;Monitors!$H$7,(Monitors!$I$7*S957)+Monitors!$J$7,IF(S957&lt;Monitors!$H$8,(S957*Monitors!$I$8)+Monitors!$J$8,IF(S957&lt;Monitors!$H$9,(S957*Monitors!$I$9)+Monitors!$J$9,IF(S957&lt;Monitors!$H$10,(S957*Monitors!$I$10)+Monitors!$J$10,IF(S957&lt;Monitors!$H$11,(S957*Monitors!$I$11)+Monitors!$J$11,Monitors!$J$12))))))))</f>
        <v>38.866</v>
      </c>
      <c r="DH957" s="10">
        <f>$DF957-(Monitors!$B$4*'All Data'!$W957)</f>
        <v>52.285580000000003</v>
      </c>
      <c r="DI957" s="10">
        <f>IF($CX957="Yes",DH957-(Monitors!$E$4*(DG957+(Monitors!$B$4*'All Data'!$W957))),'All Data'!DH957)</f>
        <v>52.285580000000003</v>
      </c>
      <c r="DJ957" s="10">
        <f>IF(DD957="Yes",'All Data'!DI957-(DG957*Monitors!$C$4),'All Data'!DI957)</f>
        <v>52.285580000000003</v>
      </c>
      <c r="DK957" s="10">
        <f>IF($DE957="Yes",DJ957-(DG957*Monitors!$D$4),'All Data'!DJ957)</f>
        <v>52.285580000000003</v>
      </c>
      <c r="DL957" s="10">
        <f>IF($CZ957="Yes",DK957-Monitors!$C$7,'All Data'!DK957)</f>
        <v>52.285580000000003</v>
      </c>
      <c r="DM957" s="10">
        <f>IF($DA957="Yes",DL957-Monitors!$D$7,'All Data'!DL957)</f>
        <v>52.285580000000003</v>
      </c>
      <c r="DN957" s="10">
        <f>IF(DB957="Yes",DM957-((DG957+(W957*Monitors!$B$4))*Monitors!$F$4),'All Data'!DM957)</f>
        <v>52.285580000000003</v>
      </c>
      <c r="DO957" s="8" t="str">
        <f t="shared" si="165"/>
        <v>No</v>
      </c>
      <c r="DP957" s="10">
        <v>2.4857800000000001</v>
      </c>
      <c r="DQ957" s="10">
        <v>18.194220000000001</v>
      </c>
      <c r="DR957" s="10">
        <v>18.194220000000001</v>
      </c>
      <c r="DS957" s="9">
        <v>21.475165026908535</v>
      </c>
      <c r="DT957" s="9" t="s">
        <v>23</v>
      </c>
      <c r="DU957" s="14">
        <v>0</v>
      </c>
    </row>
    <row r="958" spans="1:125" ht="18" customHeight="1">
      <c r="A958" s="29">
        <v>957</v>
      </c>
      <c r="B958" s="29">
        <v>21</v>
      </c>
      <c r="C958" s="29">
        <v>794</v>
      </c>
      <c r="D958" s="21">
        <v>40546</v>
      </c>
      <c r="E958" s="21">
        <v>41381</v>
      </c>
      <c r="F958" s="21">
        <v>41452</v>
      </c>
      <c r="G958" s="20" t="s">
        <v>4</v>
      </c>
      <c r="H958" s="20" t="s">
        <v>762</v>
      </c>
      <c r="I958" s="22">
        <v>6</v>
      </c>
      <c r="J958" s="20" t="s">
        <v>5</v>
      </c>
      <c r="K958" s="20" t="s">
        <v>26</v>
      </c>
      <c r="L958" s="20" t="s">
        <v>27</v>
      </c>
      <c r="M958" s="23" t="s">
        <v>27</v>
      </c>
      <c r="N958" s="23" t="s">
        <v>7</v>
      </c>
      <c r="O958" s="23" t="s">
        <v>26</v>
      </c>
      <c r="P958" s="24">
        <v>11.3</v>
      </c>
      <c r="Q958" s="24">
        <v>20</v>
      </c>
      <c r="R958" s="24">
        <v>23</v>
      </c>
      <c r="S958" s="24">
        <v>225.98</v>
      </c>
      <c r="T958" s="24">
        <v>1.78</v>
      </c>
      <c r="U958" s="24">
        <v>1080</v>
      </c>
      <c r="V958" s="24">
        <v>1920</v>
      </c>
      <c r="W958" s="24">
        <v>2.0739999999999998</v>
      </c>
      <c r="X958" s="23" t="s">
        <v>47</v>
      </c>
      <c r="Y958" s="23" t="s">
        <v>47</v>
      </c>
      <c r="Z958" s="24">
        <v>9176</v>
      </c>
      <c r="AA958" s="24">
        <v>60</v>
      </c>
      <c r="AB958" s="24">
        <v>160</v>
      </c>
      <c r="AC958" s="24">
        <v>160</v>
      </c>
      <c r="AD958" s="23" t="s">
        <v>73</v>
      </c>
      <c r="AE958" s="23" t="s">
        <v>23</v>
      </c>
      <c r="AF958" s="23" t="s">
        <v>11</v>
      </c>
      <c r="AG958" s="23" t="s">
        <v>26</v>
      </c>
      <c r="AH958" s="23" t="s">
        <v>26</v>
      </c>
      <c r="AI958" s="23" t="s">
        <v>12</v>
      </c>
      <c r="AJ958" s="23" t="s">
        <v>11</v>
      </c>
      <c r="AK958" s="23" t="s">
        <v>11</v>
      </c>
      <c r="AL958" s="23" t="s">
        <v>25</v>
      </c>
      <c r="AM958" s="23" t="s">
        <v>14</v>
      </c>
      <c r="AN958" s="23" t="s">
        <v>72</v>
      </c>
      <c r="AO958" s="23" t="s">
        <v>26</v>
      </c>
      <c r="AP958" s="23" t="s">
        <v>36</v>
      </c>
      <c r="AQ958" s="23" t="s">
        <v>26</v>
      </c>
      <c r="AR958" s="23"/>
      <c r="AS958" s="23" t="s">
        <v>25</v>
      </c>
      <c r="AT958" s="23" t="s">
        <v>14</v>
      </c>
      <c r="AU958" s="23" t="s">
        <v>83</v>
      </c>
      <c r="AV958" s="25" t="s">
        <v>26</v>
      </c>
      <c r="AW958" s="25" t="s">
        <v>26</v>
      </c>
      <c r="AX958" s="26">
        <v>23</v>
      </c>
      <c r="AY958" s="26">
        <v>225.98</v>
      </c>
      <c r="AZ958" s="25" t="s">
        <v>72</v>
      </c>
      <c r="BA958" s="25" t="s">
        <v>83</v>
      </c>
      <c r="BB958" s="23" t="s">
        <v>26</v>
      </c>
      <c r="BC958" s="23" t="s">
        <v>15</v>
      </c>
      <c r="BD958" s="23" t="s">
        <v>26</v>
      </c>
      <c r="BE958" s="23" t="s">
        <v>11</v>
      </c>
      <c r="BF958" s="23" t="s">
        <v>226</v>
      </c>
      <c r="BG958" s="23" t="s">
        <v>11</v>
      </c>
      <c r="BH958" s="23" t="s">
        <v>17</v>
      </c>
      <c r="BI958" s="23" t="s">
        <v>26</v>
      </c>
      <c r="BJ958" s="23"/>
      <c r="BK958" s="23" t="s">
        <v>11</v>
      </c>
      <c r="BL958" s="23" t="s">
        <v>11</v>
      </c>
      <c r="BM958" s="23" t="s">
        <v>11</v>
      </c>
      <c r="BN958" s="23"/>
      <c r="BO958" s="24">
        <v>0</v>
      </c>
      <c r="BP958" s="24">
        <v>275</v>
      </c>
      <c r="BQ958" s="24">
        <v>275</v>
      </c>
      <c r="BR958" s="24">
        <v>275</v>
      </c>
      <c r="BS958" s="24">
        <v>200</v>
      </c>
      <c r="BT958" s="23"/>
      <c r="BU958" s="23"/>
      <c r="BV958" s="24">
        <v>20.68</v>
      </c>
      <c r="BW958" s="24">
        <v>0.28000000000000003</v>
      </c>
      <c r="BX958" s="23"/>
      <c r="BY958" s="24">
        <v>0.2</v>
      </c>
      <c r="BZ958" s="27">
        <v>0.28000000000000003</v>
      </c>
      <c r="CA958" s="27">
        <v>0.2</v>
      </c>
      <c r="CB958" s="25"/>
      <c r="CC958" s="25"/>
      <c r="CD958" s="28">
        <v>20.6</v>
      </c>
      <c r="CE958" s="28">
        <v>0.26</v>
      </c>
      <c r="CF958" s="25"/>
      <c r="CG958" s="28">
        <v>0.2</v>
      </c>
      <c r="CH958" s="28">
        <v>22</v>
      </c>
      <c r="CI958" s="28">
        <v>1</v>
      </c>
      <c r="CJ958" s="28">
        <v>0.5</v>
      </c>
      <c r="CK958" s="28">
        <v>0</v>
      </c>
      <c r="CL958" s="28">
        <v>0</v>
      </c>
      <c r="CM958" s="28">
        <v>0.5</v>
      </c>
      <c r="CN958" s="25"/>
      <c r="CO958" s="28">
        <v>0</v>
      </c>
      <c r="CP958" s="30" t="s">
        <v>5</v>
      </c>
      <c r="CQ958" s="8">
        <f t="shared" si="155"/>
        <v>9177.8033454287979</v>
      </c>
      <c r="CR958" s="8">
        <f t="shared" si="156"/>
        <v>24</v>
      </c>
      <c r="CS958" s="8">
        <f t="shared" si="157"/>
        <v>2.5</v>
      </c>
      <c r="CT958" s="8">
        <f t="shared" si="158"/>
        <v>30</v>
      </c>
      <c r="CU958" s="8">
        <f t="shared" si="159"/>
        <v>200</v>
      </c>
      <c r="CV958" s="10">
        <f t="shared" si="160"/>
        <v>62144.5</v>
      </c>
      <c r="CW958" s="10">
        <f t="shared" si="163"/>
        <v>62.144500000000001</v>
      </c>
      <c r="CX958" s="8" t="str">
        <f t="shared" si="161"/>
        <v>No</v>
      </c>
      <c r="CY958" s="30" t="s">
        <v>11</v>
      </c>
      <c r="CZ958" s="30" t="s">
        <v>11</v>
      </c>
      <c r="DA958" s="31" t="s">
        <v>11</v>
      </c>
      <c r="DB958" s="31" t="s">
        <v>11</v>
      </c>
      <c r="DC958" s="8" t="str">
        <f t="shared" si="162"/>
        <v>No</v>
      </c>
      <c r="DD958" s="8" t="s">
        <v>11</v>
      </c>
      <c r="DE958" s="30" t="s">
        <v>11</v>
      </c>
      <c r="DF958" s="10">
        <f t="shared" si="164"/>
        <v>64.999200000000002</v>
      </c>
      <c r="DG958" s="9">
        <f>IF(S958&lt;Monitors!$H$4,(S958*Monitors!$I$4)+Monitors!$J$4,IF(S958&lt;Monitors!$H$5,(S958*Monitors!$I$5)+Monitors!$J$5,IF(S958&lt;Monitors!$H$6,(S958*Monitors!$I$6)+Monitors!$J$6,IF(S958&lt;Monitors!$H$7,(Monitors!$I$7*S958)+Monitors!$J$7,IF(S958&lt;Monitors!$H$8,(S958*Monitors!$I$8)+Monitors!$J$8,IF(S958&lt;Monitors!$H$9,(S958*Monitors!$I$9)+Monitors!$J$9,IF(S958&lt;Monitors!$H$10,(S958*Monitors!$I$10)+Monitors!$J$10,IF(S958&lt;Monitors!$H$11,(S958*Monitors!$I$11)+Monitors!$J$11,Monitors!$J$12))))))))</f>
        <v>38.866</v>
      </c>
      <c r="DH958" s="10">
        <f>$DF958-(Monitors!$B$4*'All Data'!$W958)</f>
        <v>52.285580000000003</v>
      </c>
      <c r="DI958" s="10">
        <f>IF($CX958="Yes",DH958-(Monitors!$E$4*(DG958+(Monitors!$B$4*'All Data'!$W958))),'All Data'!DH958)</f>
        <v>52.285580000000003</v>
      </c>
      <c r="DJ958" s="10">
        <f>IF(DD958="Yes",'All Data'!DI958-(DG958*Monitors!$C$4),'All Data'!DI958)</f>
        <v>52.285580000000003</v>
      </c>
      <c r="DK958" s="10">
        <f>IF($DE958="Yes",DJ958-(DG958*Monitors!$D$4),'All Data'!DJ958)</f>
        <v>52.285580000000003</v>
      </c>
      <c r="DL958" s="10">
        <f>IF($CZ958="Yes",DK958-Monitors!$C$7,'All Data'!DK958)</f>
        <v>52.285580000000003</v>
      </c>
      <c r="DM958" s="10">
        <f>IF($DA958="Yes",DL958-Monitors!$D$7,'All Data'!DL958)</f>
        <v>52.285580000000003</v>
      </c>
      <c r="DN958" s="10">
        <f>IF(DB958="Yes",DM958-((DG958+(W958*Monitors!$B$4))*Monitors!$F$4),'All Data'!DM958)</f>
        <v>52.285580000000003</v>
      </c>
      <c r="DO958" s="8" t="str">
        <f t="shared" si="165"/>
        <v>No</v>
      </c>
      <c r="DP958" s="10">
        <v>2.4857800000000001</v>
      </c>
      <c r="DQ958" s="10">
        <v>18.194220000000001</v>
      </c>
      <c r="DR958" s="10">
        <v>18.194220000000001</v>
      </c>
      <c r="DS958" s="9">
        <v>21.475165026908535</v>
      </c>
      <c r="DT958" s="9" t="s">
        <v>23</v>
      </c>
      <c r="DU958" s="14">
        <v>0</v>
      </c>
    </row>
    <row r="959" spans="1:125" ht="18" customHeight="1">
      <c r="A959" s="29">
        <v>958</v>
      </c>
      <c r="B959" s="29">
        <v>24</v>
      </c>
      <c r="C959" s="29">
        <v>233</v>
      </c>
      <c r="D959" s="21">
        <v>40739</v>
      </c>
      <c r="E959" s="21">
        <v>41417</v>
      </c>
      <c r="F959" s="21">
        <v>41407</v>
      </c>
      <c r="G959" s="20" t="s">
        <v>4</v>
      </c>
      <c r="H959" s="20" t="s">
        <v>26</v>
      </c>
      <c r="I959" s="22">
        <v>6</v>
      </c>
      <c r="J959" s="20" t="s">
        <v>5</v>
      </c>
      <c r="K959" s="20" t="s">
        <v>26</v>
      </c>
      <c r="L959" s="20" t="s">
        <v>27</v>
      </c>
      <c r="M959" s="23" t="s">
        <v>27</v>
      </c>
      <c r="N959" s="23" t="s">
        <v>7</v>
      </c>
      <c r="O959" s="23" t="s">
        <v>26</v>
      </c>
      <c r="P959" s="24">
        <v>11.5</v>
      </c>
      <c r="Q959" s="24">
        <v>20.5</v>
      </c>
      <c r="R959" s="24">
        <v>23.6</v>
      </c>
      <c r="S959" s="24">
        <v>236.9</v>
      </c>
      <c r="T959" s="24">
        <v>1.78</v>
      </c>
      <c r="U959" s="24">
        <v>1080</v>
      </c>
      <c r="V959" s="24">
        <v>1920</v>
      </c>
      <c r="W959" s="24">
        <v>2.0739999999999998</v>
      </c>
      <c r="X959" s="23" t="s">
        <v>47</v>
      </c>
      <c r="Y959" s="23" t="s">
        <v>47</v>
      </c>
      <c r="Z959" s="24">
        <v>8796</v>
      </c>
      <c r="AA959" s="24">
        <v>60</v>
      </c>
      <c r="AB959" s="24">
        <v>170</v>
      </c>
      <c r="AC959" s="24">
        <v>160</v>
      </c>
      <c r="AD959" s="23" t="s">
        <v>28</v>
      </c>
      <c r="AE959" s="23" t="s">
        <v>23</v>
      </c>
      <c r="AF959" s="23" t="s">
        <v>11</v>
      </c>
      <c r="AG959" s="23" t="s">
        <v>26</v>
      </c>
      <c r="AH959" s="23" t="s">
        <v>26</v>
      </c>
      <c r="AI959" s="23" t="s">
        <v>12</v>
      </c>
      <c r="AJ959" s="23" t="s">
        <v>11</v>
      </c>
      <c r="AK959" s="23" t="s">
        <v>23</v>
      </c>
      <c r="AL959" s="23" t="s">
        <v>51</v>
      </c>
      <c r="AM959" s="23" t="s">
        <v>14</v>
      </c>
      <c r="AN959" s="23" t="s">
        <v>14</v>
      </c>
      <c r="AO959" s="23" t="s">
        <v>14</v>
      </c>
      <c r="AP959" s="23" t="s">
        <v>14</v>
      </c>
      <c r="AQ959" s="23" t="s">
        <v>14</v>
      </c>
      <c r="AR959" s="23"/>
      <c r="AS959" s="23" t="s">
        <v>51</v>
      </c>
      <c r="AT959" s="23" t="s">
        <v>14</v>
      </c>
      <c r="AU959" s="23" t="s">
        <v>14</v>
      </c>
      <c r="AV959" s="25" t="s">
        <v>14</v>
      </c>
      <c r="AW959" s="25" t="s">
        <v>14</v>
      </c>
      <c r="AX959" s="26">
        <v>23.6</v>
      </c>
      <c r="AY959" s="26">
        <v>236.9</v>
      </c>
      <c r="AZ959" s="25" t="s">
        <v>14</v>
      </c>
      <c r="BA959" s="25" t="s">
        <v>14</v>
      </c>
      <c r="BB959" s="23" t="s">
        <v>14</v>
      </c>
      <c r="BC959" s="23" t="s">
        <v>15</v>
      </c>
      <c r="BD959" s="23" t="s">
        <v>14</v>
      </c>
      <c r="BE959" s="23" t="s">
        <v>11</v>
      </c>
      <c r="BF959" s="23" t="s">
        <v>800</v>
      </c>
      <c r="BG959" s="23" t="s">
        <v>11</v>
      </c>
      <c r="BH959" s="23" t="s">
        <v>17</v>
      </c>
      <c r="BI959" s="23" t="s">
        <v>14</v>
      </c>
      <c r="BJ959" s="23"/>
      <c r="BK959" s="23" t="s">
        <v>11</v>
      </c>
      <c r="BL959" s="23" t="s">
        <v>11</v>
      </c>
      <c r="BM959" s="23" t="s">
        <v>11</v>
      </c>
      <c r="BN959" s="23"/>
      <c r="BO959" s="24">
        <v>32</v>
      </c>
      <c r="BP959" s="24">
        <v>336</v>
      </c>
      <c r="BQ959" s="24">
        <v>300</v>
      </c>
      <c r="BR959" s="24">
        <v>254</v>
      </c>
      <c r="BS959" s="24">
        <v>200</v>
      </c>
      <c r="BT959" s="23"/>
      <c r="BU959" s="23"/>
      <c r="BV959" s="24">
        <v>20.7</v>
      </c>
      <c r="BW959" s="24">
        <v>0.2</v>
      </c>
      <c r="BX959" s="23"/>
      <c r="BY959" s="24">
        <v>0.1</v>
      </c>
      <c r="BZ959" s="27">
        <v>0.2</v>
      </c>
      <c r="CA959" s="27">
        <v>0.1</v>
      </c>
      <c r="CB959" s="25"/>
      <c r="CC959" s="25"/>
      <c r="CD959" s="28">
        <v>20.8</v>
      </c>
      <c r="CE959" s="28">
        <v>0.2</v>
      </c>
      <c r="CF959" s="25"/>
      <c r="CG959" s="28">
        <v>0.1</v>
      </c>
      <c r="CH959" s="28">
        <v>22.59</v>
      </c>
      <c r="CI959" s="28">
        <v>0.5</v>
      </c>
      <c r="CJ959" s="28">
        <v>0.5</v>
      </c>
      <c r="CK959" s="28">
        <v>0</v>
      </c>
      <c r="CL959" s="28">
        <v>0</v>
      </c>
      <c r="CM959" s="28">
        <v>0.5</v>
      </c>
      <c r="CN959" s="25"/>
      <c r="CO959" s="28">
        <v>0</v>
      </c>
      <c r="CP959" s="30" t="s">
        <v>5</v>
      </c>
      <c r="CQ959" s="8">
        <f t="shared" si="155"/>
        <v>8754.7488391726456</v>
      </c>
      <c r="CR959" s="8">
        <f t="shared" si="156"/>
        <v>24</v>
      </c>
      <c r="CS959" s="8">
        <f t="shared" si="157"/>
        <v>2.5</v>
      </c>
      <c r="CT959" s="8">
        <f t="shared" si="158"/>
        <v>30</v>
      </c>
      <c r="CU959" s="8">
        <f t="shared" si="159"/>
        <v>300</v>
      </c>
      <c r="CV959" s="10">
        <f t="shared" si="160"/>
        <v>79598.400000000009</v>
      </c>
      <c r="CW959" s="10">
        <f t="shared" si="163"/>
        <v>79.598400000000012</v>
      </c>
      <c r="CX959" s="8" t="str">
        <f t="shared" si="161"/>
        <v>No</v>
      </c>
      <c r="CY959" s="30" t="s">
        <v>11</v>
      </c>
      <c r="CZ959" s="30" t="s">
        <v>11</v>
      </c>
      <c r="DA959" s="31" t="s">
        <v>11</v>
      </c>
      <c r="DB959" s="31" t="s">
        <v>11</v>
      </c>
      <c r="DC959" s="8" t="str">
        <f t="shared" si="162"/>
        <v>No</v>
      </c>
      <c r="DD959" s="8" t="s">
        <v>11</v>
      </c>
      <c r="DE959" s="30" t="s">
        <v>11</v>
      </c>
      <c r="DF959" s="10">
        <f t="shared" si="164"/>
        <v>64.60499999999999</v>
      </c>
      <c r="DG959" s="9">
        <f>IF(S959&lt;Monitors!$H$4,(S959*Monitors!$I$4)+Monitors!$J$4,IF(S959&lt;Monitors!$H$5,(S959*Monitors!$I$5)+Monitors!$J$5,IF(S959&lt;Monitors!$H$6,(S959*Monitors!$I$6)+Monitors!$J$6,IF(S959&lt;Monitors!$H$7,(Monitors!$I$7*S959)+Monitors!$J$7,IF(S959&lt;Monitors!$H$8,(S959*Monitors!$I$8)+Monitors!$J$8,IF(S959&lt;Monitors!$H$9,(S959*Monitors!$I$9)+Monitors!$J$9,IF(S959&lt;Monitors!$H$10,(S959*Monitors!$I$10)+Monitors!$J$10,IF(S959&lt;Monitors!$H$11,(S959*Monitors!$I$11)+Monitors!$J$11,Monitors!$J$12))))))))</f>
        <v>40.380000000000003</v>
      </c>
      <c r="DH959" s="10">
        <f>$DF959-(Monitors!$B$4*'All Data'!$W959)</f>
        <v>51.891379999999991</v>
      </c>
      <c r="DI959" s="10">
        <f>IF($CX959="Yes",DH959-(Monitors!$E$4*(DG959+(Monitors!$B$4*'All Data'!$W959))),'All Data'!DH959)</f>
        <v>51.891379999999991</v>
      </c>
      <c r="DJ959" s="10">
        <f>IF(DD959="Yes",'All Data'!DI959-(DG959*Monitors!$C$4),'All Data'!DI959)</f>
        <v>51.891379999999991</v>
      </c>
      <c r="DK959" s="10">
        <f>IF($DE959="Yes",DJ959-(DG959*Monitors!$D$4),'All Data'!DJ959)</f>
        <v>51.891379999999991</v>
      </c>
      <c r="DL959" s="10">
        <f>IF($CZ959="Yes",DK959-Monitors!$C$7,'All Data'!DK959)</f>
        <v>51.891379999999991</v>
      </c>
      <c r="DM959" s="10">
        <f>IF($DA959="Yes",DL959-Monitors!$D$7,'All Data'!DL959)</f>
        <v>51.891379999999991</v>
      </c>
      <c r="DN959" s="10">
        <f>IF(DB959="Yes",DM959-((DG959+(W959*Monitors!$B$4))*Monitors!$F$4),'All Data'!DM959)</f>
        <v>51.891379999999991</v>
      </c>
      <c r="DO959" s="8" t="str">
        <f t="shared" si="165"/>
        <v>No</v>
      </c>
      <c r="DP959" s="10">
        <v>3.1839360000000005</v>
      </c>
      <c r="DQ959" s="10">
        <v>17.516064</v>
      </c>
      <c r="DR959" s="10">
        <v>17.516064</v>
      </c>
      <c r="DS959" s="9">
        <v>22.495982645809793</v>
      </c>
      <c r="DT959" s="9" t="s">
        <v>23</v>
      </c>
      <c r="DU959" s="14">
        <v>0</v>
      </c>
    </row>
    <row r="960" spans="1:125" ht="18" customHeight="1">
      <c r="A960" s="29">
        <v>959</v>
      </c>
      <c r="B960" s="29">
        <v>5</v>
      </c>
      <c r="C960" s="29">
        <v>706</v>
      </c>
      <c r="D960" s="21">
        <v>41284</v>
      </c>
      <c r="E960" s="21">
        <v>41362</v>
      </c>
      <c r="F960" s="21">
        <v>41373</v>
      </c>
      <c r="G960" s="20" t="s">
        <v>4</v>
      </c>
      <c r="H960" s="20" t="s">
        <v>26</v>
      </c>
      <c r="I960" s="22">
        <v>6</v>
      </c>
      <c r="J960" s="20" t="s">
        <v>5</v>
      </c>
      <c r="K960" s="20" t="s">
        <v>26</v>
      </c>
      <c r="L960" s="20" t="s">
        <v>27</v>
      </c>
      <c r="M960" s="23" t="s">
        <v>27</v>
      </c>
      <c r="N960" s="23" t="s">
        <v>7</v>
      </c>
      <c r="O960" s="23" t="s">
        <v>26</v>
      </c>
      <c r="P960" s="24">
        <v>11.3</v>
      </c>
      <c r="Q960" s="24">
        <v>20</v>
      </c>
      <c r="R960" s="24">
        <v>23</v>
      </c>
      <c r="S960" s="24">
        <v>226</v>
      </c>
      <c r="T960" s="24">
        <v>1.78</v>
      </c>
      <c r="U960" s="24">
        <v>1080</v>
      </c>
      <c r="V960" s="24">
        <v>1920</v>
      </c>
      <c r="W960" s="24">
        <v>2.0739999999999998</v>
      </c>
      <c r="X960" s="23" t="s">
        <v>47</v>
      </c>
      <c r="Y960" s="23" t="s">
        <v>47</v>
      </c>
      <c r="Z960" s="24">
        <v>9177</v>
      </c>
      <c r="AA960" s="24">
        <v>60</v>
      </c>
      <c r="AB960" s="24">
        <v>170</v>
      </c>
      <c r="AC960" s="24">
        <v>160</v>
      </c>
      <c r="AD960" s="23" t="s">
        <v>28</v>
      </c>
      <c r="AE960" s="23" t="s">
        <v>23</v>
      </c>
      <c r="AF960" s="23" t="s">
        <v>11</v>
      </c>
      <c r="AG960" s="23" t="s">
        <v>26</v>
      </c>
      <c r="AH960" s="23" t="s">
        <v>26</v>
      </c>
      <c r="AI960" s="23" t="s">
        <v>12</v>
      </c>
      <c r="AJ960" s="23" t="s">
        <v>23</v>
      </c>
      <c r="AK960" s="23" t="s">
        <v>23</v>
      </c>
      <c r="AL960" s="23" t="s">
        <v>129</v>
      </c>
      <c r="AM960" s="23" t="s">
        <v>189</v>
      </c>
      <c r="AN960" s="23" t="s">
        <v>14</v>
      </c>
      <c r="AO960" s="23" t="s">
        <v>14</v>
      </c>
      <c r="AP960" s="23" t="s">
        <v>36</v>
      </c>
      <c r="AQ960" s="23" t="s">
        <v>14</v>
      </c>
      <c r="AR960" s="23"/>
      <c r="AS960" s="23" t="s">
        <v>129</v>
      </c>
      <c r="AT960" s="23" t="s">
        <v>189</v>
      </c>
      <c r="AU960" s="23" t="s">
        <v>14</v>
      </c>
      <c r="AV960" s="25" t="s">
        <v>14</v>
      </c>
      <c r="AW960" s="25" t="s">
        <v>26</v>
      </c>
      <c r="AX960" s="26">
        <v>23</v>
      </c>
      <c r="AY960" s="26">
        <v>226</v>
      </c>
      <c r="AZ960" s="25" t="s">
        <v>14</v>
      </c>
      <c r="BA960" s="25" t="s">
        <v>14</v>
      </c>
      <c r="BB960" s="23" t="s">
        <v>26</v>
      </c>
      <c r="BC960" s="23" t="s">
        <v>15</v>
      </c>
      <c r="BD960" s="23" t="s">
        <v>26</v>
      </c>
      <c r="BE960" s="23" t="s">
        <v>11</v>
      </c>
      <c r="BF960" s="23" t="s">
        <v>66</v>
      </c>
      <c r="BG960" s="23" t="s">
        <v>11</v>
      </c>
      <c r="BH960" s="23" t="s">
        <v>17</v>
      </c>
      <c r="BI960" s="23" t="s">
        <v>14</v>
      </c>
      <c r="BJ960" s="23"/>
      <c r="BK960" s="23" t="s">
        <v>11</v>
      </c>
      <c r="BL960" s="23" t="s">
        <v>11</v>
      </c>
      <c r="BM960" s="23" t="s">
        <v>11</v>
      </c>
      <c r="BN960" s="23"/>
      <c r="BO960" s="24">
        <v>45</v>
      </c>
      <c r="BP960" s="24">
        <v>283</v>
      </c>
      <c r="BQ960" s="24">
        <v>250</v>
      </c>
      <c r="BR960" s="24">
        <v>216</v>
      </c>
      <c r="BS960" s="24">
        <v>200</v>
      </c>
      <c r="BT960" s="23"/>
      <c r="BU960" s="23"/>
      <c r="BV960" s="24">
        <v>20.7</v>
      </c>
      <c r="BW960" s="24">
        <v>0.2</v>
      </c>
      <c r="BX960" s="23"/>
      <c r="BY960" s="24">
        <v>0.12</v>
      </c>
      <c r="BZ960" s="27">
        <v>0.2</v>
      </c>
      <c r="CA960" s="27">
        <v>0.12</v>
      </c>
      <c r="CB960" s="25"/>
      <c r="CC960" s="25"/>
      <c r="CD960" s="28">
        <v>20.84</v>
      </c>
      <c r="CE960" s="28">
        <v>0.2</v>
      </c>
      <c r="CF960" s="25"/>
      <c r="CG960" s="28">
        <v>0.15</v>
      </c>
      <c r="CH960" s="28">
        <v>21.98</v>
      </c>
      <c r="CI960" s="28">
        <v>0.5</v>
      </c>
      <c r="CJ960" s="28">
        <v>0.5</v>
      </c>
      <c r="CK960" s="28">
        <v>0</v>
      </c>
      <c r="CL960" s="28">
        <v>0</v>
      </c>
      <c r="CM960" s="28">
        <v>0.5</v>
      </c>
      <c r="CN960" s="25"/>
      <c r="CO960" s="28">
        <v>0</v>
      </c>
      <c r="CP960" s="30" t="s">
        <v>5</v>
      </c>
      <c r="CQ960" s="8">
        <f t="shared" si="155"/>
        <v>9176.9911504424763</v>
      </c>
      <c r="CR960" s="8">
        <f t="shared" si="156"/>
        <v>24</v>
      </c>
      <c r="CS960" s="8">
        <f t="shared" si="157"/>
        <v>2.5</v>
      </c>
      <c r="CT960" s="8">
        <f t="shared" si="158"/>
        <v>30</v>
      </c>
      <c r="CU960" s="8">
        <f t="shared" si="159"/>
        <v>200</v>
      </c>
      <c r="CV960" s="10">
        <f t="shared" si="160"/>
        <v>63958</v>
      </c>
      <c r="CW960" s="10">
        <f t="shared" si="163"/>
        <v>63.957999999999998</v>
      </c>
      <c r="CX960" s="8" t="str">
        <f t="shared" si="161"/>
        <v>No</v>
      </c>
      <c r="CY960" s="30" t="s">
        <v>11</v>
      </c>
      <c r="CZ960" s="30" t="s">
        <v>11</v>
      </c>
      <c r="DA960" s="31" t="s">
        <v>11</v>
      </c>
      <c r="DB960" s="31" t="s">
        <v>11</v>
      </c>
      <c r="DC960" s="8" t="str">
        <f t="shared" si="162"/>
        <v>No</v>
      </c>
      <c r="DD960" s="8" t="s">
        <v>11</v>
      </c>
      <c r="DE960" s="30" t="s">
        <v>11</v>
      </c>
      <c r="DF960" s="10">
        <f t="shared" si="164"/>
        <v>64.60499999999999</v>
      </c>
      <c r="DG960" s="9">
        <f>IF(S960&lt;Monitors!$H$4,(S960*Monitors!$I$4)+Monitors!$J$4,IF(S960&lt;Monitors!$H$5,(S960*Monitors!$I$5)+Monitors!$J$5,IF(S960&lt;Monitors!$H$6,(S960*Monitors!$I$6)+Monitors!$J$6,IF(S960&lt;Monitors!$H$7,(Monitors!$I$7*S960)+Monitors!$J$7,IF(S960&lt;Monitors!$H$8,(S960*Monitors!$I$8)+Monitors!$J$8,IF(S960&lt;Monitors!$H$9,(S960*Monitors!$I$9)+Monitors!$J$9,IF(S960&lt;Monitors!$H$10,(S960*Monitors!$I$10)+Monitors!$J$10,IF(S960&lt;Monitors!$H$11,(S960*Monitors!$I$11)+Monitors!$J$11,Monitors!$J$12))))))))</f>
        <v>38.866666666666667</v>
      </c>
      <c r="DH960" s="10">
        <f>$DF960-(Monitors!$B$4*'All Data'!$W960)</f>
        <v>51.891379999999991</v>
      </c>
      <c r="DI960" s="10">
        <f>IF($CX960="Yes",DH960-(Monitors!$E$4*(DG960+(Monitors!$B$4*'All Data'!$W960))),'All Data'!DH960)</f>
        <v>51.891379999999991</v>
      </c>
      <c r="DJ960" s="10">
        <f>IF(DD960="Yes",'All Data'!DI960-(DG960*Monitors!$C$4),'All Data'!DI960)</f>
        <v>51.891379999999991</v>
      </c>
      <c r="DK960" s="10">
        <f>IF($DE960="Yes",DJ960-(DG960*Monitors!$D$4),'All Data'!DJ960)</f>
        <v>51.891379999999991</v>
      </c>
      <c r="DL960" s="10">
        <f>IF($CZ960="Yes",DK960-Monitors!$C$7,'All Data'!DK960)</f>
        <v>51.891379999999991</v>
      </c>
      <c r="DM960" s="10">
        <f>IF($DA960="Yes",DL960-Monitors!$D$7,'All Data'!DL960)</f>
        <v>51.891379999999991</v>
      </c>
      <c r="DN960" s="10">
        <f>IF(DB960="Yes",DM960-((DG960+(W960*Monitors!$B$4))*Monitors!$F$4),'All Data'!DM960)</f>
        <v>51.891379999999991</v>
      </c>
      <c r="DO960" s="8" t="str">
        <f t="shared" si="165"/>
        <v>No</v>
      </c>
      <c r="DP960" s="10">
        <v>2.5583200000000001</v>
      </c>
      <c r="DQ960" s="10">
        <v>18.141680000000001</v>
      </c>
      <c r="DR960" s="10">
        <v>18.141680000000001</v>
      </c>
      <c r="DS960" s="9">
        <v>21.47703682392364</v>
      </c>
      <c r="DT960" s="9" t="s">
        <v>23</v>
      </c>
      <c r="DU960" s="14">
        <v>0</v>
      </c>
    </row>
    <row r="961" spans="1:125" ht="18" customHeight="1">
      <c r="A961" s="29">
        <v>960</v>
      </c>
      <c r="B961" s="29">
        <v>38</v>
      </c>
      <c r="C961" s="29">
        <v>1145</v>
      </c>
      <c r="D961" s="21">
        <v>41337</v>
      </c>
      <c r="E961" s="21">
        <v>41954</v>
      </c>
      <c r="F961" s="21">
        <v>41955</v>
      </c>
      <c r="G961" s="20" t="s">
        <v>4</v>
      </c>
      <c r="H961" s="20"/>
      <c r="I961" s="22">
        <v>6</v>
      </c>
      <c r="J961" s="20" t="s">
        <v>5</v>
      </c>
      <c r="K961" s="20"/>
      <c r="L961" s="20" t="s">
        <v>6</v>
      </c>
      <c r="M961" s="23"/>
      <c r="N961" s="23" t="s">
        <v>7</v>
      </c>
      <c r="O961" s="23"/>
      <c r="P961" s="24">
        <v>13.2</v>
      </c>
      <c r="Q961" s="24">
        <v>23.5</v>
      </c>
      <c r="R961" s="24">
        <v>27</v>
      </c>
      <c r="S961" s="24">
        <v>311.7</v>
      </c>
      <c r="T961" s="24">
        <v>1.78</v>
      </c>
      <c r="U961" s="24">
        <v>1080</v>
      </c>
      <c r="V961" s="24">
        <v>1920</v>
      </c>
      <c r="W961" s="24">
        <v>2.0739999999999998</v>
      </c>
      <c r="X961" s="23" t="s">
        <v>47</v>
      </c>
      <c r="Y961" s="23" t="s">
        <v>47</v>
      </c>
      <c r="Z961" s="24">
        <v>6653</v>
      </c>
      <c r="AA961" s="24">
        <v>60</v>
      </c>
      <c r="AB961" s="24">
        <v>170</v>
      </c>
      <c r="AC961" s="24">
        <v>160</v>
      </c>
      <c r="AD961" s="23" t="s">
        <v>10</v>
      </c>
      <c r="AE961" s="23" t="s">
        <v>11</v>
      </c>
      <c r="AF961" s="23" t="s">
        <v>11</v>
      </c>
      <c r="AG961" s="23"/>
      <c r="AH961" s="23"/>
      <c r="AI961" s="23" t="s">
        <v>12</v>
      </c>
      <c r="AJ961" s="23" t="s">
        <v>11</v>
      </c>
      <c r="AK961" s="23" t="s">
        <v>23</v>
      </c>
      <c r="AL961" s="23" t="s">
        <v>13</v>
      </c>
      <c r="AM961" s="23"/>
      <c r="AN961" s="23" t="s">
        <v>14</v>
      </c>
      <c r="AO961" s="23"/>
      <c r="AP961" s="23" t="s">
        <v>14</v>
      </c>
      <c r="AQ961" s="23"/>
      <c r="AR961" s="23"/>
      <c r="AS961" s="23" t="s">
        <v>13</v>
      </c>
      <c r="AT961" s="23"/>
      <c r="AU961" s="23" t="s">
        <v>14</v>
      </c>
      <c r="AV961" s="25"/>
      <c r="AW961" s="25"/>
      <c r="AX961" s="26">
        <v>27</v>
      </c>
      <c r="AY961" s="26">
        <v>311.7</v>
      </c>
      <c r="AZ961" s="25" t="s">
        <v>14</v>
      </c>
      <c r="BA961" s="25" t="s">
        <v>14</v>
      </c>
      <c r="BB961" s="23"/>
      <c r="BC961" s="23" t="s">
        <v>15</v>
      </c>
      <c r="BD961" s="23"/>
      <c r="BE961" s="23" t="s">
        <v>11</v>
      </c>
      <c r="BF961" s="23" t="s">
        <v>136</v>
      </c>
      <c r="BG961" s="23" t="s">
        <v>11</v>
      </c>
      <c r="BH961" s="23" t="s">
        <v>17</v>
      </c>
      <c r="BI961" s="23"/>
      <c r="BJ961" s="23" t="s">
        <v>272</v>
      </c>
      <c r="BK961" s="23" t="s">
        <v>11</v>
      </c>
      <c r="BL961" s="23" t="s">
        <v>11</v>
      </c>
      <c r="BM961" s="23"/>
      <c r="BN961" s="23"/>
      <c r="BO961" s="24">
        <v>20.7</v>
      </c>
      <c r="BP961" s="24">
        <v>280.89999999999998</v>
      </c>
      <c r="BQ961" s="24">
        <v>300</v>
      </c>
      <c r="BR961" s="24">
        <v>280</v>
      </c>
      <c r="BS961" s="24">
        <v>200</v>
      </c>
      <c r="BT961" s="23"/>
      <c r="BU961" s="23"/>
      <c r="BV961" s="24">
        <v>20.7</v>
      </c>
      <c r="BW961" s="24">
        <v>0.06</v>
      </c>
      <c r="BX961" s="23"/>
      <c r="BY961" s="24">
        <v>0.06</v>
      </c>
      <c r="BZ961" s="27">
        <v>0.06</v>
      </c>
      <c r="CA961" s="27">
        <v>0.06</v>
      </c>
      <c r="CB961" s="25"/>
      <c r="CC961" s="25"/>
      <c r="CD961" s="28">
        <v>20.7</v>
      </c>
      <c r="CE961" s="28">
        <v>0.09</v>
      </c>
      <c r="CF961" s="25"/>
      <c r="CG961" s="28">
        <v>0.08</v>
      </c>
      <c r="CH961" s="28">
        <v>29.1</v>
      </c>
      <c r="CI961" s="28">
        <v>0.5</v>
      </c>
      <c r="CJ961" s="28">
        <v>0.5</v>
      </c>
      <c r="CK961" s="25"/>
      <c r="CL961" s="25"/>
      <c r="CM961" s="28">
        <v>0.47</v>
      </c>
      <c r="CN961" s="25"/>
      <c r="CO961" s="28">
        <v>0</v>
      </c>
      <c r="CP961" s="30" t="s">
        <v>5</v>
      </c>
      <c r="CQ961" s="8">
        <f t="shared" si="155"/>
        <v>6653.833814565287</v>
      </c>
      <c r="CR961" s="8">
        <f t="shared" si="156"/>
        <v>28</v>
      </c>
      <c r="CS961" s="8">
        <f t="shared" si="157"/>
        <v>2.5</v>
      </c>
      <c r="CT961" s="8">
        <f t="shared" si="158"/>
        <v>30</v>
      </c>
      <c r="CU961" s="8">
        <f t="shared" si="159"/>
        <v>200</v>
      </c>
      <c r="CV961" s="10">
        <f t="shared" si="160"/>
        <v>87556.529999999984</v>
      </c>
      <c r="CW961" s="10">
        <f t="shared" si="163"/>
        <v>87.556529999999981</v>
      </c>
      <c r="CX961" s="8" t="str">
        <f t="shared" si="161"/>
        <v>No</v>
      </c>
      <c r="CY961" s="30" t="s">
        <v>11</v>
      </c>
      <c r="CZ961" s="30" t="s">
        <v>11</v>
      </c>
      <c r="DA961" s="31" t="s">
        <v>11</v>
      </c>
      <c r="DB961" s="31" t="s">
        <v>11</v>
      </c>
      <c r="DC961" s="8" t="str">
        <f t="shared" si="162"/>
        <v>No</v>
      </c>
      <c r="DD961" s="8" t="s">
        <v>11</v>
      </c>
      <c r="DE961" s="30" t="s">
        <v>11</v>
      </c>
      <c r="DF961" s="10">
        <f t="shared" si="164"/>
        <v>63.807839999999992</v>
      </c>
      <c r="DG961" s="9">
        <f>IF(S961&lt;Monitors!$H$4,(S961*Monitors!$I$4)+Monitors!$J$4,IF(S961&lt;Monitors!$H$5,(S961*Monitors!$I$5)+Monitors!$J$5,IF(S961&lt;Monitors!$H$6,(S961*Monitors!$I$6)+Monitors!$J$6,IF(S961&lt;Monitors!$H$7,(Monitors!$I$7*S961)+Monitors!$J$7,IF(S961&lt;Monitors!$H$8,(S961*Monitors!$I$8)+Monitors!$J$8,IF(S961&lt;Monitors!$H$9,(S961*Monitors!$I$9)+Monitors!$J$9,IF(S961&lt;Monitors!$H$10,(S961*Monitors!$I$10)+Monitors!$J$10,IF(S961&lt;Monitors!$H$11,(S961*Monitors!$I$11)+Monitors!$J$11,Monitors!$J$12))))))))</f>
        <v>51.34</v>
      </c>
      <c r="DH961" s="10">
        <f>$DF961-(Monitors!$B$4*'All Data'!$W961)</f>
        <v>51.094219999999993</v>
      </c>
      <c r="DI961" s="10">
        <f>IF($CX961="Yes",DH961-(Monitors!$E$4*(DG961+(Monitors!$B$4*'All Data'!$W961))),'All Data'!DH961)</f>
        <v>51.094219999999993</v>
      </c>
      <c r="DJ961" s="10">
        <f>IF(DD961="Yes",'All Data'!DI961-(DG961*Monitors!$C$4),'All Data'!DI961)</f>
        <v>51.094219999999993</v>
      </c>
      <c r="DK961" s="10">
        <f>IF($DE961="Yes",DJ961-(DG961*Monitors!$D$4),'All Data'!DJ961)</f>
        <v>51.094219999999993</v>
      </c>
      <c r="DL961" s="10">
        <f>IF($CZ961="Yes",DK961-Monitors!$C$7,'All Data'!DK961)</f>
        <v>51.094219999999993</v>
      </c>
      <c r="DM961" s="10">
        <f>IF($DA961="Yes",DL961-Monitors!$D$7,'All Data'!DL961)</f>
        <v>51.094219999999993</v>
      </c>
      <c r="DN961" s="10">
        <f>IF(DB961="Yes",DM961-((DG961+(W961*Monitors!$B$4))*Monitors!$F$4),'All Data'!DM961)</f>
        <v>51.094219999999993</v>
      </c>
      <c r="DO961" s="8" t="str">
        <f t="shared" si="165"/>
        <v>Yes</v>
      </c>
      <c r="DP961" s="10">
        <v>3.5022611999999995</v>
      </c>
      <c r="DQ961" s="10">
        <v>17.1977388</v>
      </c>
      <c r="DR961" s="10">
        <v>17.1977388</v>
      </c>
      <c r="DS961" s="9">
        <v>29.41446083624961</v>
      </c>
      <c r="DT961" s="9" t="s">
        <v>23</v>
      </c>
      <c r="DU961" s="14">
        <v>0</v>
      </c>
    </row>
    <row r="962" spans="1:125" ht="18" customHeight="1">
      <c r="A962" s="29">
        <v>961</v>
      </c>
      <c r="B962" s="29">
        <v>52</v>
      </c>
      <c r="C962" s="29">
        <v>1345</v>
      </c>
      <c r="D962" s="21">
        <v>41055</v>
      </c>
      <c r="E962" s="21">
        <v>41432</v>
      </c>
      <c r="F962" s="21">
        <v>41445</v>
      </c>
      <c r="G962" s="20" t="s">
        <v>4</v>
      </c>
      <c r="H962" s="20" t="s">
        <v>26</v>
      </c>
      <c r="I962" s="22">
        <v>6</v>
      </c>
      <c r="J962" s="20" t="s">
        <v>5</v>
      </c>
      <c r="K962" s="20" t="s">
        <v>26</v>
      </c>
      <c r="L962" s="20" t="s">
        <v>27</v>
      </c>
      <c r="M962" s="23" t="s">
        <v>27</v>
      </c>
      <c r="N962" s="23" t="s">
        <v>7</v>
      </c>
      <c r="O962" s="23" t="s">
        <v>26</v>
      </c>
      <c r="P962" s="24">
        <v>13.2</v>
      </c>
      <c r="Q962" s="24">
        <v>23.6</v>
      </c>
      <c r="R962" s="24">
        <v>27</v>
      </c>
      <c r="S962" s="24">
        <v>311.7</v>
      </c>
      <c r="T962" s="24">
        <v>1.78</v>
      </c>
      <c r="U962" s="24">
        <v>1080</v>
      </c>
      <c r="V962" s="24">
        <v>1920</v>
      </c>
      <c r="W962" s="24">
        <v>2.0739999999999998</v>
      </c>
      <c r="X962" s="23" t="s">
        <v>47</v>
      </c>
      <c r="Y962" s="23" t="s">
        <v>47</v>
      </c>
      <c r="Z962" s="24">
        <v>6654</v>
      </c>
      <c r="AA962" s="24">
        <v>60</v>
      </c>
      <c r="AB962" s="24">
        <v>170</v>
      </c>
      <c r="AC962" s="24">
        <v>160</v>
      </c>
      <c r="AD962" s="23" t="s">
        <v>28</v>
      </c>
      <c r="AE962" s="23" t="s">
        <v>23</v>
      </c>
      <c r="AF962" s="23" t="s">
        <v>11</v>
      </c>
      <c r="AG962" s="23"/>
      <c r="AH962" s="23"/>
      <c r="AI962" s="23" t="s">
        <v>12</v>
      </c>
      <c r="AJ962" s="23" t="s">
        <v>11</v>
      </c>
      <c r="AK962" s="23" t="s">
        <v>23</v>
      </c>
      <c r="AL962" s="23" t="s">
        <v>25</v>
      </c>
      <c r="AM962" s="23" t="s">
        <v>26</v>
      </c>
      <c r="AN962" s="23" t="s">
        <v>14</v>
      </c>
      <c r="AO962" s="23" t="s">
        <v>26</v>
      </c>
      <c r="AP962" s="23" t="s">
        <v>36</v>
      </c>
      <c r="AQ962" s="23" t="s">
        <v>26</v>
      </c>
      <c r="AR962" s="23"/>
      <c r="AS962" s="23" t="s">
        <v>25</v>
      </c>
      <c r="AT962" s="23" t="s">
        <v>26</v>
      </c>
      <c r="AU962" s="23" t="s">
        <v>14</v>
      </c>
      <c r="AV962" s="25" t="s">
        <v>26</v>
      </c>
      <c r="AW962" s="25" t="s">
        <v>26</v>
      </c>
      <c r="AX962" s="26">
        <v>27</v>
      </c>
      <c r="AY962" s="26">
        <v>311.7</v>
      </c>
      <c r="AZ962" s="25" t="s">
        <v>14</v>
      </c>
      <c r="BA962" s="25" t="s">
        <v>14</v>
      </c>
      <c r="BB962" s="23" t="s">
        <v>26</v>
      </c>
      <c r="BC962" s="23" t="s">
        <v>15</v>
      </c>
      <c r="BD962" s="23" t="s">
        <v>26</v>
      </c>
      <c r="BE962" s="23" t="s">
        <v>11</v>
      </c>
      <c r="BF962" s="23" t="s">
        <v>622</v>
      </c>
      <c r="BG962" s="23" t="s">
        <v>11</v>
      </c>
      <c r="BH962" s="23" t="s">
        <v>17</v>
      </c>
      <c r="BI962" s="23" t="s">
        <v>26</v>
      </c>
      <c r="BJ962" s="23"/>
      <c r="BK962" s="23" t="s">
        <v>11</v>
      </c>
      <c r="BL962" s="23" t="s">
        <v>11</v>
      </c>
      <c r="BM962" s="23" t="s">
        <v>11</v>
      </c>
      <c r="BN962" s="23"/>
      <c r="BO962" s="24">
        <v>5.7</v>
      </c>
      <c r="BP962" s="24">
        <v>345</v>
      </c>
      <c r="BQ962" s="24">
        <v>345</v>
      </c>
      <c r="BR962" s="24">
        <v>265</v>
      </c>
      <c r="BS962" s="24">
        <v>200</v>
      </c>
      <c r="BT962" s="23"/>
      <c r="BU962" s="23"/>
      <c r="BV962" s="24">
        <v>20.7</v>
      </c>
      <c r="BW962" s="24">
        <v>0.26</v>
      </c>
      <c r="BX962" s="23"/>
      <c r="BY962" s="24">
        <v>0.17</v>
      </c>
      <c r="BZ962" s="27">
        <v>0.26</v>
      </c>
      <c r="CA962" s="27">
        <v>0.17</v>
      </c>
      <c r="CB962" s="25"/>
      <c r="CC962" s="25"/>
      <c r="CD962" s="28">
        <v>20.75</v>
      </c>
      <c r="CE962" s="28">
        <v>0.32</v>
      </c>
      <c r="CF962" s="25"/>
      <c r="CG962" s="28">
        <v>0.23</v>
      </c>
      <c r="CH962" s="28">
        <v>29.1</v>
      </c>
      <c r="CI962" s="28">
        <v>0.5</v>
      </c>
      <c r="CJ962" s="28">
        <v>0.5</v>
      </c>
      <c r="CK962" s="28">
        <v>0</v>
      </c>
      <c r="CL962" s="28">
        <v>0</v>
      </c>
      <c r="CM962" s="28">
        <v>0.4</v>
      </c>
      <c r="CN962" s="25"/>
      <c r="CO962" s="28">
        <v>0</v>
      </c>
      <c r="CP962" s="30" t="s">
        <v>5</v>
      </c>
      <c r="CQ962" s="8">
        <f t="shared" ref="CQ962:CQ1025" si="166">(W962*1000000)/S962</f>
        <v>6653.833814565287</v>
      </c>
      <c r="CR962" s="8">
        <f t="shared" ref="CR962:CR1025" si="167">IF($R962&lt;14,14,IF($R962&lt;16,16,IF($R962&lt;19,19,IF($R962&lt;20,20,IF($R962&lt;22,22,IF($R962&lt;24,24,IF($R962&lt;26,26,28)))))))</f>
        <v>28</v>
      </c>
      <c r="CS962" s="8">
        <f t="shared" ref="CS962:CS1025" si="168">IF(W962&lt;=1.05,1.05,IF(W962&lt;=1.3,1.3,IF(W962&lt;=1.5,1.5,IF(W962&lt;=2,2,IF(W962&lt;=2.5,2.5,IF(W962&lt;=3.8,3.8,IF(W962&lt;=5,5,8)))))))</f>
        <v>2.5</v>
      </c>
      <c r="CT962" s="8">
        <f t="shared" ref="CT962:CT1025" si="169">IF($R962&lt;30,30,IF($R962&lt;40,40,IF($R962&lt;50,50,IF($R962&lt;=60,60))))</f>
        <v>30</v>
      </c>
      <c r="CU962" s="8">
        <f t="shared" ref="CU962:CU1025" si="170">IF(BP962&lt;200,100,IF(BP962&lt;300,200,IF(BP962&lt;400,300,IF(BP962&lt;500,400,IF(BP962&lt;600,500,IF(BP962&lt;700,600,IF(BP962&lt;800,700,IF(BP962&lt;900,800,900))))))))</f>
        <v>300</v>
      </c>
      <c r="CV962" s="10">
        <f t="shared" ref="CV962:CV1025" si="171">($BP962*$S962)</f>
        <v>107536.5</v>
      </c>
      <c r="CW962" s="10">
        <f t="shared" si="163"/>
        <v>107.5365</v>
      </c>
      <c r="CX962" s="8" t="str">
        <f t="shared" ref="CX962:CX1025" si="172">IF(AND(BL962="Yes",BM962="Yes"),"Yes","No")</f>
        <v>No</v>
      </c>
      <c r="CY962" s="30" t="s">
        <v>11</v>
      </c>
      <c r="CZ962" s="30" t="s">
        <v>11</v>
      </c>
      <c r="DA962" s="31" t="s">
        <v>11</v>
      </c>
      <c r="DB962" s="31" t="s">
        <v>11</v>
      </c>
      <c r="DC962" s="8" t="str">
        <f t="shared" ref="DC962:DC1025" si="173">IF(AF962="Yes","Yes","No")</f>
        <v>No</v>
      </c>
      <c r="DD962" s="8" t="s">
        <v>11</v>
      </c>
      <c r="DE962" s="30" t="s">
        <v>11</v>
      </c>
      <c r="DF962" s="10">
        <f t="shared" si="164"/>
        <v>64.946639999999988</v>
      </c>
      <c r="DG962" s="9">
        <f>IF(S962&lt;Monitors!$H$4,(S962*Monitors!$I$4)+Monitors!$J$4,IF(S962&lt;Monitors!$H$5,(S962*Monitors!$I$5)+Monitors!$J$5,IF(S962&lt;Monitors!$H$6,(S962*Monitors!$I$6)+Monitors!$J$6,IF(S962&lt;Monitors!$H$7,(Monitors!$I$7*S962)+Monitors!$J$7,IF(S962&lt;Monitors!$H$8,(S962*Monitors!$I$8)+Monitors!$J$8,IF(S962&lt;Monitors!$H$9,(S962*Monitors!$I$9)+Monitors!$J$9,IF(S962&lt;Monitors!$H$10,(S962*Monitors!$I$10)+Monitors!$J$10,IF(S962&lt;Monitors!$H$11,(S962*Monitors!$I$11)+Monitors!$J$11,Monitors!$J$12))))))))</f>
        <v>51.34</v>
      </c>
      <c r="DH962" s="10">
        <f>$DF962-(Monitors!$B$4*'All Data'!$W962)</f>
        <v>52.233019999999989</v>
      </c>
      <c r="DI962" s="10">
        <f>IF($CX962="Yes",DH962-(Monitors!$E$4*(DG962+(Monitors!$B$4*'All Data'!$W962))),'All Data'!DH962)</f>
        <v>52.233019999999989</v>
      </c>
      <c r="DJ962" s="10">
        <f>IF(DD962="Yes",'All Data'!DI962-(DG962*Monitors!$C$4),'All Data'!DI962)</f>
        <v>52.233019999999989</v>
      </c>
      <c r="DK962" s="10">
        <f>IF($DE962="Yes",DJ962-(DG962*Monitors!$D$4),'All Data'!DJ962)</f>
        <v>52.233019999999989</v>
      </c>
      <c r="DL962" s="10">
        <f>IF($CZ962="Yes",DK962-Monitors!$C$7,'All Data'!DK962)</f>
        <v>52.233019999999989</v>
      </c>
      <c r="DM962" s="10">
        <f>IF($DA962="Yes",DL962-Monitors!$D$7,'All Data'!DL962)</f>
        <v>52.233019999999989</v>
      </c>
      <c r="DN962" s="10">
        <f>IF(DB962="Yes",DM962-((DG962+(W962*Monitors!$B$4))*Monitors!$F$4),'All Data'!DM962)</f>
        <v>52.233019999999989</v>
      </c>
      <c r="DO962" s="8" t="str">
        <f t="shared" si="165"/>
        <v>No</v>
      </c>
      <c r="DP962" s="10">
        <v>4.3014600000000005</v>
      </c>
      <c r="DQ962" s="10">
        <v>16.398539999999997</v>
      </c>
      <c r="DR962" s="10">
        <v>16.398539999999997</v>
      </c>
      <c r="DS962" s="9">
        <v>29.41446083624961</v>
      </c>
      <c r="DT962" s="9" t="s">
        <v>23</v>
      </c>
      <c r="DU962" s="14">
        <v>0</v>
      </c>
    </row>
    <row r="963" spans="1:125" ht="18" customHeight="1">
      <c r="A963" s="29">
        <v>962</v>
      </c>
      <c r="B963" s="29">
        <v>47</v>
      </c>
      <c r="C963" s="29">
        <v>152</v>
      </c>
      <c r="D963" s="21">
        <v>41273</v>
      </c>
      <c r="E963" s="21">
        <v>41351</v>
      </c>
      <c r="F963" s="21">
        <v>41360</v>
      </c>
      <c r="G963" s="20" t="s">
        <v>4</v>
      </c>
      <c r="H963" s="20" t="s">
        <v>26</v>
      </c>
      <c r="I963" s="22">
        <v>6</v>
      </c>
      <c r="J963" s="20" t="s">
        <v>5</v>
      </c>
      <c r="K963" s="20" t="s">
        <v>26</v>
      </c>
      <c r="L963" s="20" t="s">
        <v>27</v>
      </c>
      <c r="M963" s="23" t="s">
        <v>27</v>
      </c>
      <c r="N963" s="23" t="s">
        <v>7</v>
      </c>
      <c r="O963" s="23" t="s">
        <v>26</v>
      </c>
      <c r="P963" s="24">
        <v>11.3</v>
      </c>
      <c r="Q963" s="24">
        <v>20</v>
      </c>
      <c r="R963" s="24">
        <v>23</v>
      </c>
      <c r="S963" s="24">
        <v>226</v>
      </c>
      <c r="T963" s="24">
        <v>1.78</v>
      </c>
      <c r="U963" s="24">
        <v>1080</v>
      </c>
      <c r="V963" s="24">
        <v>1920</v>
      </c>
      <c r="W963" s="24">
        <v>2.0739999999999998</v>
      </c>
      <c r="X963" s="23" t="s">
        <v>47</v>
      </c>
      <c r="Y963" s="23" t="s">
        <v>47</v>
      </c>
      <c r="Z963" s="24">
        <v>9177</v>
      </c>
      <c r="AA963" s="24">
        <v>60</v>
      </c>
      <c r="AB963" s="24">
        <v>170</v>
      </c>
      <c r="AC963" s="24">
        <v>160</v>
      </c>
      <c r="AD963" s="23" t="s">
        <v>28</v>
      </c>
      <c r="AE963" s="23" t="s">
        <v>23</v>
      </c>
      <c r="AF963" s="23" t="s">
        <v>11</v>
      </c>
      <c r="AG963" s="23" t="s">
        <v>26</v>
      </c>
      <c r="AH963" s="23" t="s">
        <v>26</v>
      </c>
      <c r="AI963" s="23" t="s">
        <v>12</v>
      </c>
      <c r="AJ963" s="23" t="s">
        <v>23</v>
      </c>
      <c r="AK963" s="23" t="s">
        <v>23</v>
      </c>
      <c r="AL963" s="23" t="s">
        <v>129</v>
      </c>
      <c r="AM963" s="23" t="s">
        <v>26</v>
      </c>
      <c r="AN963" s="23" t="s">
        <v>14</v>
      </c>
      <c r="AO963" s="23" t="s">
        <v>26</v>
      </c>
      <c r="AP963" s="23" t="s">
        <v>36</v>
      </c>
      <c r="AQ963" s="23" t="s">
        <v>26</v>
      </c>
      <c r="AR963" s="23"/>
      <c r="AS963" s="23" t="s">
        <v>129</v>
      </c>
      <c r="AT963" s="23" t="s">
        <v>26</v>
      </c>
      <c r="AU963" s="23" t="s">
        <v>14</v>
      </c>
      <c r="AV963" s="25" t="s">
        <v>26</v>
      </c>
      <c r="AW963" s="25" t="s">
        <v>26</v>
      </c>
      <c r="AX963" s="26">
        <v>23</v>
      </c>
      <c r="AY963" s="26">
        <v>226</v>
      </c>
      <c r="AZ963" s="25" t="s">
        <v>14</v>
      </c>
      <c r="BA963" s="25" t="s">
        <v>14</v>
      </c>
      <c r="BB963" s="23" t="s">
        <v>26</v>
      </c>
      <c r="BC963" s="23" t="s">
        <v>15</v>
      </c>
      <c r="BD963" s="23" t="s">
        <v>26</v>
      </c>
      <c r="BE963" s="23" t="s">
        <v>11</v>
      </c>
      <c r="BF963" s="23" t="s">
        <v>420</v>
      </c>
      <c r="BG963" s="23" t="s">
        <v>11</v>
      </c>
      <c r="BH963" s="23" t="s">
        <v>17</v>
      </c>
      <c r="BI963" s="23" t="s">
        <v>26</v>
      </c>
      <c r="BJ963" s="23"/>
      <c r="BK963" s="23" t="s">
        <v>11</v>
      </c>
      <c r="BL963" s="23" t="s">
        <v>11</v>
      </c>
      <c r="BM963" s="23" t="s">
        <v>11</v>
      </c>
      <c r="BN963" s="23"/>
      <c r="BO963" s="24">
        <v>1.3</v>
      </c>
      <c r="BP963" s="24">
        <v>267</v>
      </c>
      <c r="BQ963" s="24">
        <v>250</v>
      </c>
      <c r="BR963" s="24">
        <v>201</v>
      </c>
      <c r="BS963" s="24">
        <v>200</v>
      </c>
      <c r="BT963" s="23"/>
      <c r="BU963" s="23"/>
      <c r="BV963" s="24">
        <v>20.73</v>
      </c>
      <c r="BW963" s="24">
        <v>0.3</v>
      </c>
      <c r="BX963" s="23"/>
      <c r="BY963" s="24">
        <v>0.2</v>
      </c>
      <c r="BZ963" s="27">
        <v>0.3</v>
      </c>
      <c r="CA963" s="27">
        <v>0.2</v>
      </c>
      <c r="CB963" s="25"/>
      <c r="CC963" s="25"/>
      <c r="CD963" s="28">
        <v>20.58</v>
      </c>
      <c r="CE963" s="28">
        <v>0.3</v>
      </c>
      <c r="CF963" s="25"/>
      <c r="CG963" s="28">
        <v>0.2</v>
      </c>
      <c r="CH963" s="28">
        <v>21.98</v>
      </c>
      <c r="CI963" s="28">
        <v>0.5</v>
      </c>
      <c r="CJ963" s="28">
        <v>0.5</v>
      </c>
      <c r="CK963" s="28">
        <v>0</v>
      </c>
      <c r="CL963" s="28">
        <v>0</v>
      </c>
      <c r="CM963" s="28">
        <v>0.4</v>
      </c>
      <c r="CN963" s="25"/>
      <c r="CO963" s="28">
        <v>0</v>
      </c>
      <c r="CP963" s="30" t="s">
        <v>5</v>
      </c>
      <c r="CQ963" s="8">
        <f t="shared" si="166"/>
        <v>9176.9911504424763</v>
      </c>
      <c r="CR963" s="8">
        <f t="shared" si="167"/>
        <v>24</v>
      </c>
      <c r="CS963" s="8">
        <f t="shared" si="168"/>
        <v>2.5</v>
      </c>
      <c r="CT963" s="8">
        <f t="shared" si="169"/>
        <v>30</v>
      </c>
      <c r="CU963" s="8">
        <f t="shared" si="170"/>
        <v>200</v>
      </c>
      <c r="CV963" s="10">
        <f t="shared" si="171"/>
        <v>60342</v>
      </c>
      <c r="CW963" s="10">
        <f t="shared" ref="CW963:CW1026" si="174">CV963/1000</f>
        <v>60.341999999999999</v>
      </c>
      <c r="CX963" s="8" t="str">
        <f t="shared" si="172"/>
        <v>No</v>
      </c>
      <c r="CY963" s="30" t="s">
        <v>11</v>
      </c>
      <c r="CZ963" s="30" t="s">
        <v>11</v>
      </c>
      <c r="DA963" s="31" t="s">
        <v>11</v>
      </c>
      <c r="DB963" s="31" t="s">
        <v>11</v>
      </c>
      <c r="DC963" s="8" t="str">
        <f t="shared" si="173"/>
        <v>No</v>
      </c>
      <c r="DD963" s="8" t="s">
        <v>11</v>
      </c>
      <c r="DE963" s="30" t="s">
        <v>11</v>
      </c>
      <c r="DF963" s="10">
        <f t="shared" ref="DF963:DF1026" si="175">((BV963*0.35)+(BW963*0.65))*(365*24)/1000</f>
        <v>65.266379999999998</v>
      </c>
      <c r="DG963" s="9">
        <f>IF(S963&lt;Monitors!$H$4,(S963*Monitors!$I$4)+Monitors!$J$4,IF(S963&lt;Monitors!$H$5,(S963*Monitors!$I$5)+Monitors!$J$5,IF(S963&lt;Monitors!$H$6,(S963*Monitors!$I$6)+Monitors!$J$6,IF(S963&lt;Monitors!$H$7,(Monitors!$I$7*S963)+Monitors!$J$7,IF(S963&lt;Monitors!$H$8,(S963*Monitors!$I$8)+Monitors!$J$8,IF(S963&lt;Monitors!$H$9,(S963*Monitors!$I$9)+Monitors!$J$9,IF(S963&lt;Monitors!$H$10,(S963*Monitors!$I$10)+Monitors!$J$10,IF(S963&lt;Monitors!$H$11,(S963*Monitors!$I$11)+Monitors!$J$11,Monitors!$J$12))))))))</f>
        <v>38.866666666666667</v>
      </c>
      <c r="DH963" s="10">
        <f>$DF963-(Monitors!$B$4*'All Data'!$W963)</f>
        <v>52.552759999999999</v>
      </c>
      <c r="DI963" s="10">
        <f>IF($CX963="Yes",DH963-(Monitors!$E$4*(DG963+(Monitors!$B$4*'All Data'!$W963))),'All Data'!DH963)</f>
        <v>52.552759999999999</v>
      </c>
      <c r="DJ963" s="10">
        <f>IF(DD963="Yes",'All Data'!DI963-(DG963*Monitors!$C$4),'All Data'!DI963)</f>
        <v>52.552759999999999</v>
      </c>
      <c r="DK963" s="10">
        <f>IF($DE963="Yes",DJ963-(DG963*Monitors!$D$4),'All Data'!DJ963)</f>
        <v>52.552759999999999</v>
      </c>
      <c r="DL963" s="10">
        <f>IF($CZ963="Yes",DK963-Monitors!$C$7,'All Data'!DK963)</f>
        <v>52.552759999999999</v>
      </c>
      <c r="DM963" s="10">
        <f>IF($DA963="Yes",DL963-Monitors!$D$7,'All Data'!DL963)</f>
        <v>52.552759999999999</v>
      </c>
      <c r="DN963" s="10">
        <f>IF(DB963="Yes",DM963-((DG963+(W963*Monitors!$B$4))*Monitors!$F$4),'All Data'!DM963)</f>
        <v>52.552759999999999</v>
      </c>
      <c r="DO963" s="8" t="str">
        <f t="shared" ref="DO963:DO1026" si="176">IF(DN963&lt;=DG963,"Yes","No")</f>
        <v>No</v>
      </c>
      <c r="DP963" s="10">
        <v>2.4136800000000003</v>
      </c>
      <c r="DQ963" s="10">
        <v>18.316320000000001</v>
      </c>
      <c r="DR963" s="10">
        <v>18.316320000000001</v>
      </c>
      <c r="DS963" s="9">
        <v>21.47703682392364</v>
      </c>
      <c r="DT963" s="9" t="s">
        <v>23</v>
      </c>
      <c r="DU963" s="14">
        <v>0</v>
      </c>
    </row>
    <row r="964" spans="1:125" ht="18" customHeight="1">
      <c r="A964" s="29">
        <v>963</v>
      </c>
      <c r="B964" s="29">
        <v>21</v>
      </c>
      <c r="C964" s="29">
        <v>331</v>
      </c>
      <c r="D964" s="21">
        <v>42079</v>
      </c>
      <c r="E964" s="21">
        <v>42087</v>
      </c>
      <c r="F964" s="21">
        <v>42096</v>
      </c>
      <c r="G964" s="20" t="s">
        <v>182</v>
      </c>
      <c r="H964" s="20" t="s">
        <v>26</v>
      </c>
      <c r="I964" s="22">
        <v>6</v>
      </c>
      <c r="J964" s="20" t="s">
        <v>5</v>
      </c>
      <c r="K964" s="20" t="s">
        <v>26</v>
      </c>
      <c r="L964" s="20" t="s">
        <v>49</v>
      </c>
      <c r="M964" s="23" t="s">
        <v>26</v>
      </c>
      <c r="N964" s="23" t="s">
        <v>7</v>
      </c>
      <c r="O964" s="23" t="s">
        <v>26</v>
      </c>
      <c r="P964" s="24">
        <v>13.2</v>
      </c>
      <c r="Q964" s="24">
        <v>23.6</v>
      </c>
      <c r="R964" s="24">
        <v>27</v>
      </c>
      <c r="S964" s="24">
        <v>311.7</v>
      </c>
      <c r="T964" s="24">
        <v>1.78</v>
      </c>
      <c r="U964" s="24">
        <v>1080</v>
      </c>
      <c r="V964" s="24">
        <v>1920</v>
      </c>
      <c r="W964" s="24">
        <v>2.0739999999999998</v>
      </c>
      <c r="X964" s="23" t="s">
        <v>47</v>
      </c>
      <c r="Y964" s="23" t="s">
        <v>47</v>
      </c>
      <c r="Z964" s="24">
        <v>6654</v>
      </c>
      <c r="AA964" s="24">
        <v>60</v>
      </c>
      <c r="AB964" s="24">
        <v>160</v>
      </c>
      <c r="AC964" s="24">
        <v>160</v>
      </c>
      <c r="AD964" s="23" t="s">
        <v>300</v>
      </c>
      <c r="AE964" s="23" t="s">
        <v>23</v>
      </c>
      <c r="AF964" s="23" t="s">
        <v>11</v>
      </c>
      <c r="AG964" s="23" t="s">
        <v>26</v>
      </c>
      <c r="AH964" s="23" t="s">
        <v>26</v>
      </c>
      <c r="AI964" s="23" t="s">
        <v>12</v>
      </c>
      <c r="AJ964" s="23" t="s">
        <v>23</v>
      </c>
      <c r="AK964" s="23" t="s">
        <v>23</v>
      </c>
      <c r="AL964" s="23" t="s">
        <v>129</v>
      </c>
      <c r="AM964" s="23" t="s">
        <v>26</v>
      </c>
      <c r="AN964" s="23" t="s">
        <v>14</v>
      </c>
      <c r="AO964" s="23" t="s">
        <v>26</v>
      </c>
      <c r="AP964" s="23" t="s">
        <v>14</v>
      </c>
      <c r="AQ964" s="23" t="s">
        <v>26</v>
      </c>
      <c r="AR964" s="23"/>
      <c r="AS964" s="23" t="s">
        <v>129</v>
      </c>
      <c r="AT964" s="23" t="s">
        <v>26</v>
      </c>
      <c r="AU964" s="23" t="s">
        <v>14</v>
      </c>
      <c r="AV964" s="25" t="s">
        <v>26</v>
      </c>
      <c r="AW964" s="25" t="s">
        <v>26</v>
      </c>
      <c r="AX964" s="26">
        <v>27</v>
      </c>
      <c r="AY964" s="26">
        <v>311.7</v>
      </c>
      <c r="AZ964" s="25" t="s">
        <v>14</v>
      </c>
      <c r="BA964" s="25" t="s">
        <v>14</v>
      </c>
      <c r="BB964" s="23" t="s">
        <v>26</v>
      </c>
      <c r="BC964" s="23" t="s">
        <v>15</v>
      </c>
      <c r="BD964" s="23" t="s">
        <v>26</v>
      </c>
      <c r="BE964" s="23" t="s">
        <v>11</v>
      </c>
      <c r="BF964" s="23" t="s">
        <v>185</v>
      </c>
      <c r="BG964" s="23" t="s">
        <v>11</v>
      </c>
      <c r="BH964" s="23" t="s">
        <v>17</v>
      </c>
      <c r="BI964" s="23" t="s">
        <v>26</v>
      </c>
      <c r="BJ964" s="23"/>
      <c r="BK964" s="23" t="s">
        <v>11</v>
      </c>
      <c r="BL964" s="23" t="s">
        <v>11</v>
      </c>
      <c r="BM964" s="23" t="s">
        <v>11</v>
      </c>
      <c r="BN964" s="23"/>
      <c r="BO964" s="24">
        <v>0</v>
      </c>
      <c r="BP964" s="24">
        <v>300</v>
      </c>
      <c r="BQ964" s="24">
        <v>297.2</v>
      </c>
      <c r="BR964" s="24">
        <v>270</v>
      </c>
      <c r="BS964" s="24">
        <v>200</v>
      </c>
      <c r="BT964" s="23"/>
      <c r="BU964" s="23"/>
      <c r="BV964" s="24">
        <v>20.73</v>
      </c>
      <c r="BW964" s="24">
        <v>0.24</v>
      </c>
      <c r="BX964" s="23"/>
      <c r="BY964" s="24">
        <v>0.19</v>
      </c>
      <c r="BZ964" s="27">
        <v>0.24</v>
      </c>
      <c r="CA964" s="27">
        <v>0.19</v>
      </c>
      <c r="CB964" s="25"/>
      <c r="CC964" s="25"/>
      <c r="CD964" s="28">
        <v>20.74</v>
      </c>
      <c r="CE964" s="28">
        <v>0.25</v>
      </c>
      <c r="CF964" s="25"/>
      <c r="CG964" s="28">
        <v>0.2</v>
      </c>
      <c r="CH964" s="28">
        <v>29.11</v>
      </c>
      <c r="CI964" s="28">
        <v>0.5</v>
      </c>
      <c r="CJ964" s="28">
        <v>0.5</v>
      </c>
      <c r="CK964" s="28">
        <v>0</v>
      </c>
      <c r="CL964" s="28">
        <v>0</v>
      </c>
      <c r="CM964" s="28">
        <v>0.5</v>
      </c>
      <c r="CN964" s="25"/>
      <c r="CO964" s="28">
        <v>0</v>
      </c>
      <c r="CP964" s="30" t="s">
        <v>5</v>
      </c>
      <c r="CQ964" s="8">
        <f t="shared" si="166"/>
        <v>6653.833814565287</v>
      </c>
      <c r="CR964" s="8">
        <f t="shared" si="167"/>
        <v>28</v>
      </c>
      <c r="CS964" s="8">
        <f t="shared" si="168"/>
        <v>2.5</v>
      </c>
      <c r="CT964" s="8">
        <f t="shared" si="169"/>
        <v>30</v>
      </c>
      <c r="CU964" s="8">
        <f t="shared" si="170"/>
        <v>300</v>
      </c>
      <c r="CV964" s="10">
        <f t="shared" si="171"/>
        <v>93510</v>
      </c>
      <c r="CW964" s="10">
        <f t="shared" si="174"/>
        <v>93.51</v>
      </c>
      <c r="CX964" s="8" t="str">
        <f t="shared" si="172"/>
        <v>No</v>
      </c>
      <c r="CY964" s="30" t="s">
        <v>11</v>
      </c>
      <c r="CZ964" s="30" t="s">
        <v>11</v>
      </c>
      <c r="DA964" s="31" t="s">
        <v>11</v>
      </c>
      <c r="DB964" s="31" t="s">
        <v>11</v>
      </c>
      <c r="DC964" s="8" t="str">
        <f t="shared" si="173"/>
        <v>No</v>
      </c>
      <c r="DD964" s="8" t="s">
        <v>11</v>
      </c>
      <c r="DE964" s="30" t="s">
        <v>11</v>
      </c>
      <c r="DF964" s="10">
        <f t="shared" si="175"/>
        <v>64.924739999999986</v>
      </c>
      <c r="DG964" s="9">
        <f>IF(S964&lt;Monitors!$H$4,(S964*Monitors!$I$4)+Monitors!$J$4,IF(S964&lt;Monitors!$H$5,(S964*Monitors!$I$5)+Monitors!$J$5,IF(S964&lt;Monitors!$H$6,(S964*Monitors!$I$6)+Monitors!$J$6,IF(S964&lt;Monitors!$H$7,(Monitors!$I$7*S964)+Monitors!$J$7,IF(S964&lt;Monitors!$H$8,(S964*Monitors!$I$8)+Monitors!$J$8,IF(S964&lt;Monitors!$H$9,(S964*Monitors!$I$9)+Monitors!$J$9,IF(S964&lt;Monitors!$H$10,(S964*Monitors!$I$10)+Monitors!$J$10,IF(S964&lt;Monitors!$H$11,(S964*Monitors!$I$11)+Monitors!$J$11,Monitors!$J$12))))))))</f>
        <v>51.34</v>
      </c>
      <c r="DH964" s="10">
        <f>$DF964-(Monitors!$B$4*'All Data'!$W964)</f>
        <v>52.211119999999987</v>
      </c>
      <c r="DI964" s="10">
        <f>IF($CX964="Yes",DH964-(Monitors!$E$4*(DG964+(Monitors!$B$4*'All Data'!$W964))),'All Data'!DH964)</f>
        <v>52.211119999999987</v>
      </c>
      <c r="DJ964" s="10">
        <f>IF(DD964="Yes",'All Data'!DI964-(DG964*Monitors!$C$4),'All Data'!DI964)</f>
        <v>52.211119999999987</v>
      </c>
      <c r="DK964" s="10">
        <f>IF($DE964="Yes",DJ964-(DG964*Monitors!$D$4),'All Data'!DJ964)</f>
        <v>52.211119999999987</v>
      </c>
      <c r="DL964" s="10">
        <f>IF($CZ964="Yes",DK964-Monitors!$C$7,'All Data'!DK964)</f>
        <v>52.211119999999987</v>
      </c>
      <c r="DM964" s="10">
        <f>IF($DA964="Yes",DL964-Monitors!$D$7,'All Data'!DL964)</f>
        <v>52.211119999999987</v>
      </c>
      <c r="DN964" s="10">
        <f>IF(DB964="Yes",DM964-((DG964+(W964*Monitors!$B$4))*Monitors!$F$4),'All Data'!DM964)</f>
        <v>52.211119999999987</v>
      </c>
      <c r="DO964" s="8" t="str">
        <f t="shared" si="176"/>
        <v>No</v>
      </c>
      <c r="DP964" s="10">
        <v>3.7404000000000002</v>
      </c>
      <c r="DQ964" s="10">
        <v>16.989599999999999</v>
      </c>
      <c r="DR964" s="10">
        <v>16.989599999999999</v>
      </c>
      <c r="DS964" s="9">
        <v>29.41446083624961</v>
      </c>
      <c r="DT964" s="9" t="s">
        <v>23</v>
      </c>
      <c r="DU964" s="14">
        <v>0</v>
      </c>
    </row>
    <row r="965" spans="1:125" ht="18" customHeight="1">
      <c r="A965" s="29">
        <v>964</v>
      </c>
      <c r="B965" s="29">
        <v>21</v>
      </c>
      <c r="C965" s="29">
        <v>332</v>
      </c>
      <c r="D965" s="21">
        <v>42079</v>
      </c>
      <c r="E965" s="21">
        <v>42087</v>
      </c>
      <c r="F965" s="21">
        <v>42096</v>
      </c>
      <c r="G965" s="20" t="s">
        <v>233</v>
      </c>
      <c r="H965" s="20" t="s">
        <v>26</v>
      </c>
      <c r="I965" s="22">
        <v>6</v>
      </c>
      <c r="J965" s="20" t="s">
        <v>5</v>
      </c>
      <c r="K965" s="20" t="s">
        <v>26</v>
      </c>
      <c r="L965" s="20" t="s">
        <v>6</v>
      </c>
      <c r="M965" s="23" t="s">
        <v>26</v>
      </c>
      <c r="N965" s="23" t="s">
        <v>7</v>
      </c>
      <c r="O965" s="23" t="s">
        <v>26</v>
      </c>
      <c r="P965" s="24">
        <v>13.2</v>
      </c>
      <c r="Q965" s="24">
        <v>23.6</v>
      </c>
      <c r="R965" s="24">
        <v>27</v>
      </c>
      <c r="S965" s="24">
        <v>311.7</v>
      </c>
      <c r="T965" s="24">
        <v>1.78</v>
      </c>
      <c r="U965" s="24">
        <v>1080</v>
      </c>
      <c r="V965" s="24">
        <v>1920</v>
      </c>
      <c r="W965" s="24">
        <v>2.0739999999999998</v>
      </c>
      <c r="X965" s="23" t="s">
        <v>47</v>
      </c>
      <c r="Y965" s="23" t="s">
        <v>47</v>
      </c>
      <c r="Z965" s="24">
        <v>6654</v>
      </c>
      <c r="AA965" s="24">
        <v>60</v>
      </c>
      <c r="AB965" s="24">
        <v>160</v>
      </c>
      <c r="AC965" s="24">
        <v>160</v>
      </c>
      <c r="AD965" s="23" t="s">
        <v>300</v>
      </c>
      <c r="AE965" s="23" t="s">
        <v>23</v>
      </c>
      <c r="AF965" s="23" t="s">
        <v>11</v>
      </c>
      <c r="AG965" s="23" t="s">
        <v>26</v>
      </c>
      <c r="AH965" s="23" t="s">
        <v>26</v>
      </c>
      <c r="AI965" s="23" t="s">
        <v>12</v>
      </c>
      <c r="AJ965" s="23" t="s">
        <v>23</v>
      </c>
      <c r="AK965" s="23" t="s">
        <v>23</v>
      </c>
      <c r="AL965" s="23" t="s">
        <v>25</v>
      </c>
      <c r="AM965" s="23" t="s">
        <v>26</v>
      </c>
      <c r="AN965" s="23" t="s">
        <v>14</v>
      </c>
      <c r="AO965" s="23" t="s">
        <v>26</v>
      </c>
      <c r="AP965" s="23" t="s">
        <v>14</v>
      </c>
      <c r="AQ965" s="23" t="s">
        <v>26</v>
      </c>
      <c r="AR965" s="23"/>
      <c r="AS965" s="23" t="s">
        <v>25</v>
      </c>
      <c r="AT965" s="23" t="s">
        <v>26</v>
      </c>
      <c r="AU965" s="23" t="s">
        <v>14</v>
      </c>
      <c r="AV965" s="25" t="s">
        <v>26</v>
      </c>
      <c r="AW965" s="25" t="s">
        <v>26</v>
      </c>
      <c r="AX965" s="26">
        <v>27</v>
      </c>
      <c r="AY965" s="26">
        <v>311.7</v>
      </c>
      <c r="AZ965" s="25" t="s">
        <v>14</v>
      </c>
      <c r="BA965" s="25" t="s">
        <v>14</v>
      </c>
      <c r="BB965" s="23" t="s">
        <v>26</v>
      </c>
      <c r="BC965" s="23" t="s">
        <v>15</v>
      </c>
      <c r="BD965" s="23" t="s">
        <v>26</v>
      </c>
      <c r="BE965" s="23" t="s">
        <v>11</v>
      </c>
      <c r="BF965" s="23" t="s">
        <v>185</v>
      </c>
      <c r="BG965" s="23" t="s">
        <v>11</v>
      </c>
      <c r="BH965" s="23" t="s">
        <v>17</v>
      </c>
      <c r="BI965" s="23" t="s">
        <v>26</v>
      </c>
      <c r="BJ965" s="23"/>
      <c r="BK965" s="23" t="s">
        <v>11</v>
      </c>
      <c r="BL965" s="23" t="s">
        <v>11</v>
      </c>
      <c r="BM965" s="23" t="s">
        <v>11</v>
      </c>
      <c r="BN965" s="23"/>
      <c r="BO965" s="24">
        <v>0</v>
      </c>
      <c r="BP965" s="24">
        <v>300</v>
      </c>
      <c r="BQ965" s="24">
        <v>297.2</v>
      </c>
      <c r="BR965" s="24">
        <v>270</v>
      </c>
      <c r="BS965" s="24">
        <v>200</v>
      </c>
      <c r="BT965" s="23"/>
      <c r="BU965" s="23"/>
      <c r="BV965" s="24">
        <v>20.73</v>
      </c>
      <c r="BW965" s="24">
        <v>0.24</v>
      </c>
      <c r="BX965" s="23"/>
      <c r="BY965" s="24">
        <v>0.19</v>
      </c>
      <c r="BZ965" s="27">
        <v>0.24</v>
      </c>
      <c r="CA965" s="27">
        <v>0.19</v>
      </c>
      <c r="CB965" s="25"/>
      <c r="CC965" s="25"/>
      <c r="CD965" s="28">
        <v>20.74</v>
      </c>
      <c r="CE965" s="28">
        <v>0.25</v>
      </c>
      <c r="CF965" s="25"/>
      <c r="CG965" s="28">
        <v>0.2</v>
      </c>
      <c r="CH965" s="28">
        <v>29.11</v>
      </c>
      <c r="CI965" s="28">
        <v>0.5</v>
      </c>
      <c r="CJ965" s="28">
        <v>0.5</v>
      </c>
      <c r="CK965" s="28">
        <v>0</v>
      </c>
      <c r="CL965" s="28">
        <v>0</v>
      </c>
      <c r="CM965" s="28">
        <v>0.5</v>
      </c>
      <c r="CN965" s="25"/>
      <c r="CO965" s="28">
        <v>0</v>
      </c>
      <c r="CP965" s="30" t="s">
        <v>5</v>
      </c>
      <c r="CQ965" s="8">
        <f t="shared" si="166"/>
        <v>6653.833814565287</v>
      </c>
      <c r="CR965" s="8">
        <f t="shared" si="167"/>
        <v>28</v>
      </c>
      <c r="CS965" s="8">
        <f t="shared" si="168"/>
        <v>2.5</v>
      </c>
      <c r="CT965" s="8">
        <f t="shared" si="169"/>
        <v>30</v>
      </c>
      <c r="CU965" s="8">
        <f t="shared" si="170"/>
        <v>300</v>
      </c>
      <c r="CV965" s="10">
        <f t="shared" si="171"/>
        <v>93510</v>
      </c>
      <c r="CW965" s="10">
        <f t="shared" si="174"/>
        <v>93.51</v>
      </c>
      <c r="CX965" s="8" t="str">
        <f t="shared" si="172"/>
        <v>No</v>
      </c>
      <c r="CY965" s="30" t="s">
        <v>11</v>
      </c>
      <c r="CZ965" s="30" t="s">
        <v>11</v>
      </c>
      <c r="DA965" s="31" t="s">
        <v>11</v>
      </c>
      <c r="DB965" s="31" t="s">
        <v>11</v>
      </c>
      <c r="DC965" s="8" t="str">
        <f t="shared" si="173"/>
        <v>No</v>
      </c>
      <c r="DD965" s="8" t="s">
        <v>11</v>
      </c>
      <c r="DE965" s="30" t="s">
        <v>11</v>
      </c>
      <c r="DF965" s="10">
        <f t="shared" si="175"/>
        <v>64.924739999999986</v>
      </c>
      <c r="DG965" s="9">
        <f>IF(S965&lt;Monitors!$H$4,(S965*Monitors!$I$4)+Monitors!$J$4,IF(S965&lt;Monitors!$H$5,(S965*Monitors!$I$5)+Monitors!$J$5,IF(S965&lt;Monitors!$H$6,(S965*Monitors!$I$6)+Monitors!$J$6,IF(S965&lt;Monitors!$H$7,(Monitors!$I$7*S965)+Monitors!$J$7,IF(S965&lt;Monitors!$H$8,(S965*Monitors!$I$8)+Monitors!$J$8,IF(S965&lt;Monitors!$H$9,(S965*Monitors!$I$9)+Monitors!$J$9,IF(S965&lt;Monitors!$H$10,(S965*Monitors!$I$10)+Monitors!$J$10,IF(S965&lt;Monitors!$H$11,(S965*Monitors!$I$11)+Monitors!$J$11,Monitors!$J$12))))))))</f>
        <v>51.34</v>
      </c>
      <c r="DH965" s="10">
        <f>$DF965-(Monitors!$B$4*'All Data'!$W965)</f>
        <v>52.211119999999987</v>
      </c>
      <c r="DI965" s="10">
        <f>IF($CX965="Yes",DH965-(Monitors!$E$4*(DG965+(Monitors!$B$4*'All Data'!$W965))),'All Data'!DH965)</f>
        <v>52.211119999999987</v>
      </c>
      <c r="DJ965" s="10">
        <f>IF(DD965="Yes",'All Data'!DI965-(DG965*Monitors!$C$4),'All Data'!DI965)</f>
        <v>52.211119999999987</v>
      </c>
      <c r="DK965" s="10">
        <f>IF($DE965="Yes",DJ965-(DG965*Monitors!$D$4),'All Data'!DJ965)</f>
        <v>52.211119999999987</v>
      </c>
      <c r="DL965" s="10">
        <f>IF($CZ965="Yes",DK965-Monitors!$C$7,'All Data'!DK965)</f>
        <v>52.211119999999987</v>
      </c>
      <c r="DM965" s="10">
        <f>IF($DA965="Yes",DL965-Monitors!$D$7,'All Data'!DL965)</f>
        <v>52.211119999999987</v>
      </c>
      <c r="DN965" s="10">
        <f>IF(DB965="Yes",DM965-((DG965+(W965*Monitors!$B$4))*Monitors!$F$4),'All Data'!DM965)</f>
        <v>52.211119999999987</v>
      </c>
      <c r="DO965" s="8" t="str">
        <f t="shared" si="176"/>
        <v>No</v>
      </c>
      <c r="DP965" s="10">
        <v>3.7404000000000002</v>
      </c>
      <c r="DQ965" s="10">
        <v>16.989599999999999</v>
      </c>
      <c r="DR965" s="10">
        <v>16.989599999999999</v>
      </c>
      <c r="DS965" s="9">
        <v>29.41446083624961</v>
      </c>
      <c r="DT965" s="9" t="s">
        <v>23</v>
      </c>
      <c r="DU965" s="14">
        <v>0</v>
      </c>
    </row>
    <row r="966" spans="1:125" ht="18" customHeight="1">
      <c r="A966" s="29">
        <v>965</v>
      </c>
      <c r="B966" s="29">
        <v>25</v>
      </c>
      <c r="C966" s="29">
        <v>1399</v>
      </c>
      <c r="D966" s="21">
        <v>41771</v>
      </c>
      <c r="E966" s="21">
        <v>41795</v>
      </c>
      <c r="F966" s="21">
        <v>41799</v>
      </c>
      <c r="G966" s="20" t="s">
        <v>182</v>
      </c>
      <c r="H966" s="20" t="s">
        <v>1176</v>
      </c>
      <c r="I966" s="22">
        <v>6</v>
      </c>
      <c r="J966" s="20" t="s">
        <v>5</v>
      </c>
      <c r="K966" s="20" t="s">
        <v>26</v>
      </c>
      <c r="L966" s="20" t="s">
        <v>27</v>
      </c>
      <c r="M966" s="23" t="s">
        <v>27</v>
      </c>
      <c r="N966" s="23" t="s">
        <v>7</v>
      </c>
      <c r="O966" s="23" t="s">
        <v>26</v>
      </c>
      <c r="P966" s="24">
        <v>11.5</v>
      </c>
      <c r="Q966" s="24">
        <v>20.5</v>
      </c>
      <c r="R966" s="24">
        <v>23.6</v>
      </c>
      <c r="S966" s="24">
        <v>236.91</v>
      </c>
      <c r="T966" s="24">
        <v>1.78</v>
      </c>
      <c r="U966" s="24">
        <v>1080</v>
      </c>
      <c r="V966" s="24">
        <v>1920</v>
      </c>
      <c r="W966" s="24">
        <v>2.0739999999999998</v>
      </c>
      <c r="X966" s="23" t="s">
        <v>47</v>
      </c>
      <c r="Y966" s="23" t="s">
        <v>47</v>
      </c>
      <c r="Z966" s="24">
        <v>8753</v>
      </c>
      <c r="AA966" s="24">
        <v>60</v>
      </c>
      <c r="AB966" s="24">
        <v>170</v>
      </c>
      <c r="AC966" s="24">
        <v>160</v>
      </c>
      <c r="AD966" s="23" t="s">
        <v>28</v>
      </c>
      <c r="AE966" s="23" t="s">
        <v>23</v>
      </c>
      <c r="AF966" s="23" t="s">
        <v>11</v>
      </c>
      <c r="AG966" s="23" t="s">
        <v>26</v>
      </c>
      <c r="AH966" s="23" t="s">
        <v>26</v>
      </c>
      <c r="AI966" s="23" t="s">
        <v>12</v>
      </c>
      <c r="AJ966" s="23" t="s">
        <v>11</v>
      </c>
      <c r="AK966" s="23" t="s">
        <v>23</v>
      </c>
      <c r="AL966" s="23" t="s">
        <v>13</v>
      </c>
      <c r="AM966" s="23" t="s">
        <v>14</v>
      </c>
      <c r="AN966" s="23" t="s">
        <v>14</v>
      </c>
      <c r="AO966" s="23" t="s">
        <v>14</v>
      </c>
      <c r="AP966" s="23" t="s">
        <v>36</v>
      </c>
      <c r="AQ966" s="23" t="s">
        <v>14</v>
      </c>
      <c r="AR966" s="23"/>
      <c r="AS966" s="23" t="s">
        <v>13</v>
      </c>
      <c r="AT966" s="23" t="s">
        <v>14</v>
      </c>
      <c r="AU966" s="23" t="s">
        <v>14</v>
      </c>
      <c r="AV966" s="25" t="s">
        <v>14</v>
      </c>
      <c r="AW966" s="25" t="s">
        <v>14</v>
      </c>
      <c r="AX966" s="26">
        <v>23.6</v>
      </c>
      <c r="AY966" s="26">
        <v>236.91</v>
      </c>
      <c r="AZ966" s="25" t="s">
        <v>14</v>
      </c>
      <c r="BA966" s="25" t="s">
        <v>14</v>
      </c>
      <c r="BB966" s="23" t="s">
        <v>14</v>
      </c>
      <c r="BC966" s="23" t="s">
        <v>15</v>
      </c>
      <c r="BD966" s="23" t="s">
        <v>14</v>
      </c>
      <c r="BE966" s="23" t="s">
        <v>11</v>
      </c>
      <c r="BF966" s="23" t="s">
        <v>291</v>
      </c>
      <c r="BG966" s="23" t="s">
        <v>11</v>
      </c>
      <c r="BH966" s="23" t="s">
        <v>17</v>
      </c>
      <c r="BI966" s="23" t="s">
        <v>14</v>
      </c>
      <c r="BJ966" s="23"/>
      <c r="BK966" s="23" t="s">
        <v>11</v>
      </c>
      <c r="BL966" s="23" t="s">
        <v>11</v>
      </c>
      <c r="BM966" s="23" t="s">
        <v>11</v>
      </c>
      <c r="BN966" s="23"/>
      <c r="BO966" s="24">
        <v>4</v>
      </c>
      <c r="BP966" s="24">
        <v>250</v>
      </c>
      <c r="BQ966" s="24">
        <v>300</v>
      </c>
      <c r="BR966" s="24">
        <v>245</v>
      </c>
      <c r="BS966" s="24">
        <v>200</v>
      </c>
      <c r="BT966" s="23"/>
      <c r="BU966" s="23"/>
      <c r="BV966" s="24">
        <v>20.75</v>
      </c>
      <c r="BW966" s="24">
        <v>0.17</v>
      </c>
      <c r="BX966" s="23"/>
      <c r="BY966" s="24">
        <v>0.12</v>
      </c>
      <c r="BZ966" s="27">
        <v>0.17</v>
      </c>
      <c r="CA966" s="27">
        <v>0.12</v>
      </c>
      <c r="CB966" s="25"/>
      <c r="CC966" s="25"/>
      <c r="CD966" s="28">
        <v>20.8</v>
      </c>
      <c r="CE966" s="28">
        <v>0.15</v>
      </c>
      <c r="CF966" s="25"/>
      <c r="CG966" s="28">
        <v>0.11</v>
      </c>
      <c r="CH966" s="28">
        <v>22.66</v>
      </c>
      <c r="CI966" s="28">
        <v>0.5</v>
      </c>
      <c r="CJ966" s="28">
        <v>0.5</v>
      </c>
      <c r="CK966" s="28">
        <v>0</v>
      </c>
      <c r="CL966" s="28">
        <v>0</v>
      </c>
      <c r="CM966" s="28">
        <v>0.5</v>
      </c>
      <c r="CN966" s="25"/>
      <c r="CO966" s="28">
        <v>0</v>
      </c>
      <c r="CP966" s="30" t="s">
        <v>5</v>
      </c>
      <c r="CQ966" s="8">
        <f t="shared" si="166"/>
        <v>8754.3793001561771</v>
      </c>
      <c r="CR966" s="8">
        <f t="shared" si="167"/>
        <v>24</v>
      </c>
      <c r="CS966" s="8">
        <f t="shared" si="168"/>
        <v>2.5</v>
      </c>
      <c r="CT966" s="8">
        <f t="shared" si="169"/>
        <v>30</v>
      </c>
      <c r="CU966" s="8">
        <f t="shared" si="170"/>
        <v>200</v>
      </c>
      <c r="CV966" s="10">
        <f t="shared" si="171"/>
        <v>59227.5</v>
      </c>
      <c r="CW966" s="10">
        <f t="shared" si="174"/>
        <v>59.227499999999999</v>
      </c>
      <c r="CX966" s="8" t="str">
        <f t="shared" si="172"/>
        <v>No</v>
      </c>
      <c r="CY966" s="30" t="s">
        <v>11</v>
      </c>
      <c r="CZ966" s="30" t="s">
        <v>11</v>
      </c>
      <c r="DA966" s="31" t="s">
        <v>11</v>
      </c>
      <c r="DB966" s="31" t="s">
        <v>11</v>
      </c>
      <c r="DC966" s="8" t="str">
        <f t="shared" si="173"/>
        <v>No</v>
      </c>
      <c r="DD966" s="8" t="s">
        <v>11</v>
      </c>
      <c r="DE966" s="30" t="s">
        <v>11</v>
      </c>
      <c r="DF966" s="10">
        <f t="shared" si="175"/>
        <v>64.587479999999999</v>
      </c>
      <c r="DG966" s="9">
        <f>IF(S966&lt;Monitors!$H$4,(S966*Monitors!$I$4)+Monitors!$J$4,IF(S966&lt;Monitors!$H$5,(S966*Monitors!$I$5)+Monitors!$J$5,IF(S966&lt;Monitors!$H$6,(S966*Monitors!$I$6)+Monitors!$J$6,IF(S966&lt;Monitors!$H$7,(Monitors!$I$7*S966)+Monitors!$J$7,IF(S966&lt;Monitors!$H$8,(S966*Monitors!$I$8)+Monitors!$J$8,IF(S966&lt;Monitors!$H$9,(S966*Monitors!$I$9)+Monitors!$J$9,IF(S966&lt;Monitors!$H$10,(S966*Monitors!$I$10)+Monitors!$J$10,IF(S966&lt;Monitors!$H$11,(S966*Monitors!$I$11)+Monitors!$J$11,Monitors!$J$12))))))))</f>
        <v>40.382000000000005</v>
      </c>
      <c r="DH966" s="10">
        <f>$DF966-(Monitors!$B$4*'All Data'!$W966)</f>
        <v>51.873860000000001</v>
      </c>
      <c r="DI966" s="10">
        <f>IF($CX966="Yes",DH966-(Monitors!$E$4*(DG966+(Monitors!$B$4*'All Data'!$W966))),'All Data'!DH966)</f>
        <v>51.873860000000001</v>
      </c>
      <c r="DJ966" s="10">
        <f>IF(DD966="Yes",'All Data'!DI966-(DG966*Monitors!$C$4),'All Data'!DI966)</f>
        <v>51.873860000000001</v>
      </c>
      <c r="DK966" s="10">
        <f>IF($DE966="Yes",DJ966-(DG966*Monitors!$D$4),'All Data'!DJ966)</f>
        <v>51.873860000000001</v>
      </c>
      <c r="DL966" s="10">
        <f>IF($CZ966="Yes",DK966-Monitors!$C$7,'All Data'!DK966)</f>
        <v>51.873860000000001</v>
      </c>
      <c r="DM966" s="10">
        <f>IF($DA966="Yes",DL966-Monitors!$D$7,'All Data'!DL966)</f>
        <v>51.873860000000001</v>
      </c>
      <c r="DN966" s="10">
        <f>IF(DB966="Yes",DM966-((DG966+(W966*Monitors!$B$4))*Monitors!$F$4),'All Data'!DM966)</f>
        <v>51.873860000000001</v>
      </c>
      <c r="DO966" s="8" t="str">
        <f t="shared" si="176"/>
        <v>No</v>
      </c>
      <c r="DP966" s="10">
        <v>2.3691</v>
      </c>
      <c r="DQ966" s="10">
        <v>18.3809</v>
      </c>
      <c r="DR966" s="10">
        <v>18.3809</v>
      </c>
      <c r="DS966" s="9">
        <v>22.496916351164675</v>
      </c>
      <c r="DT966" s="9" t="s">
        <v>23</v>
      </c>
      <c r="DU966" s="14">
        <v>0</v>
      </c>
    </row>
    <row r="967" spans="1:125" ht="18" customHeight="1">
      <c r="A967" s="29">
        <v>966</v>
      </c>
      <c r="B967" s="29">
        <v>24</v>
      </c>
      <c r="C967" s="29">
        <v>100</v>
      </c>
      <c r="D967" s="21">
        <v>41323</v>
      </c>
      <c r="E967" s="21">
        <v>41401</v>
      </c>
      <c r="F967" s="21">
        <v>41415</v>
      </c>
      <c r="G967" s="20" t="s">
        <v>4</v>
      </c>
      <c r="H967" s="20" t="s">
        <v>26</v>
      </c>
      <c r="I967" s="22">
        <v>6</v>
      </c>
      <c r="J967" s="20" t="s">
        <v>5</v>
      </c>
      <c r="K967" s="20" t="s">
        <v>26</v>
      </c>
      <c r="L967" s="20" t="s">
        <v>27</v>
      </c>
      <c r="M967" s="23" t="s">
        <v>27</v>
      </c>
      <c r="N967" s="23" t="s">
        <v>7</v>
      </c>
      <c r="O967" s="23" t="s">
        <v>26</v>
      </c>
      <c r="P967" s="24">
        <v>10.5</v>
      </c>
      <c r="Q967" s="24">
        <v>18.7</v>
      </c>
      <c r="R967" s="24">
        <v>21.5</v>
      </c>
      <c r="S967" s="24">
        <v>197.52</v>
      </c>
      <c r="T967" s="24">
        <v>1.78</v>
      </c>
      <c r="U967" s="24">
        <v>1080</v>
      </c>
      <c r="V967" s="24">
        <v>1920</v>
      </c>
      <c r="W967" s="24">
        <v>2.0739999999999998</v>
      </c>
      <c r="X967" s="23" t="s">
        <v>47</v>
      </c>
      <c r="Y967" s="23" t="s">
        <v>47</v>
      </c>
      <c r="Z967" s="24">
        <v>10498</v>
      </c>
      <c r="AA967" s="24">
        <v>60</v>
      </c>
      <c r="AB967" s="24">
        <v>176</v>
      </c>
      <c r="AC967" s="24">
        <v>170</v>
      </c>
      <c r="AD967" s="23" t="s">
        <v>781</v>
      </c>
      <c r="AE967" s="23" t="s">
        <v>23</v>
      </c>
      <c r="AF967" s="23" t="s">
        <v>11</v>
      </c>
      <c r="AG967" s="23" t="s">
        <v>26</v>
      </c>
      <c r="AH967" s="23" t="s">
        <v>26</v>
      </c>
      <c r="AI967" s="23" t="s">
        <v>12</v>
      </c>
      <c r="AJ967" s="23" t="s">
        <v>11</v>
      </c>
      <c r="AK967" s="23" t="s">
        <v>23</v>
      </c>
      <c r="AL967" s="23" t="s">
        <v>25</v>
      </c>
      <c r="AM967" s="23" t="s">
        <v>782</v>
      </c>
      <c r="AN967" s="23" t="s">
        <v>14</v>
      </c>
      <c r="AO967" s="23" t="s">
        <v>26</v>
      </c>
      <c r="AP967" s="23" t="s">
        <v>36</v>
      </c>
      <c r="AQ967" s="23" t="s">
        <v>26</v>
      </c>
      <c r="AR967" s="23"/>
      <c r="AS967" s="23" t="s">
        <v>25</v>
      </c>
      <c r="AT967" s="23" t="s">
        <v>782</v>
      </c>
      <c r="AU967" s="23" t="s">
        <v>14</v>
      </c>
      <c r="AV967" s="25" t="s">
        <v>26</v>
      </c>
      <c r="AW967" s="25" t="s">
        <v>26</v>
      </c>
      <c r="AX967" s="26">
        <v>21.5</v>
      </c>
      <c r="AY967" s="26">
        <v>197.52</v>
      </c>
      <c r="AZ967" s="25" t="s">
        <v>14</v>
      </c>
      <c r="BA967" s="25" t="s">
        <v>14</v>
      </c>
      <c r="BB967" s="23" t="s">
        <v>26</v>
      </c>
      <c r="BC967" s="23" t="s">
        <v>15</v>
      </c>
      <c r="BD967" s="23" t="s">
        <v>26</v>
      </c>
      <c r="BE967" s="23" t="s">
        <v>11</v>
      </c>
      <c r="BF967" s="23" t="s">
        <v>452</v>
      </c>
      <c r="BG967" s="23" t="s">
        <v>11</v>
      </c>
      <c r="BH967" s="23" t="s">
        <v>17</v>
      </c>
      <c r="BI967" s="23" t="s">
        <v>26</v>
      </c>
      <c r="BJ967" s="23"/>
      <c r="BK967" s="23" t="s">
        <v>11</v>
      </c>
      <c r="BL967" s="23" t="s">
        <v>11</v>
      </c>
      <c r="BM967" s="23" t="s">
        <v>11</v>
      </c>
      <c r="BN967" s="23"/>
      <c r="BO967" s="24">
        <v>21</v>
      </c>
      <c r="BP967" s="24">
        <v>284</v>
      </c>
      <c r="BQ967" s="24">
        <v>250</v>
      </c>
      <c r="BR967" s="24">
        <v>270</v>
      </c>
      <c r="BS967" s="24">
        <v>200</v>
      </c>
      <c r="BT967" s="23"/>
      <c r="BU967" s="23"/>
      <c r="BV967" s="24">
        <v>20.8</v>
      </c>
      <c r="BW967" s="24">
        <v>0.14000000000000001</v>
      </c>
      <c r="BX967" s="23"/>
      <c r="BY967" s="24">
        <v>0.11</v>
      </c>
      <c r="BZ967" s="27">
        <v>0.14000000000000001</v>
      </c>
      <c r="CA967" s="27">
        <v>0.11</v>
      </c>
      <c r="CB967" s="25"/>
      <c r="CC967" s="25"/>
      <c r="CD967" s="28">
        <v>20.91</v>
      </c>
      <c r="CE967" s="28">
        <v>0.21</v>
      </c>
      <c r="CF967" s="25"/>
      <c r="CG967" s="28">
        <v>0.15</v>
      </c>
      <c r="CH967" s="28">
        <v>21.08</v>
      </c>
      <c r="CI967" s="28">
        <v>0.5</v>
      </c>
      <c r="CJ967" s="28">
        <v>0.5</v>
      </c>
      <c r="CK967" s="28">
        <v>0</v>
      </c>
      <c r="CL967" s="28">
        <v>0</v>
      </c>
      <c r="CM967" s="28">
        <v>0.5</v>
      </c>
      <c r="CN967" s="25"/>
      <c r="CO967" s="28">
        <v>0</v>
      </c>
      <c r="CP967" s="30" t="s">
        <v>5</v>
      </c>
      <c r="CQ967" s="8">
        <f t="shared" si="166"/>
        <v>10500.202511138112</v>
      </c>
      <c r="CR967" s="8">
        <f t="shared" si="167"/>
        <v>22</v>
      </c>
      <c r="CS967" s="8">
        <f t="shared" si="168"/>
        <v>2.5</v>
      </c>
      <c r="CT967" s="8">
        <f t="shared" si="169"/>
        <v>30</v>
      </c>
      <c r="CU967" s="8">
        <f t="shared" si="170"/>
        <v>200</v>
      </c>
      <c r="CV967" s="10">
        <f t="shared" si="171"/>
        <v>56095.68</v>
      </c>
      <c r="CW967" s="10">
        <f t="shared" si="174"/>
        <v>56.095680000000002</v>
      </c>
      <c r="CX967" s="8" t="str">
        <f t="shared" si="172"/>
        <v>No</v>
      </c>
      <c r="CY967" s="30" t="s">
        <v>11</v>
      </c>
      <c r="CZ967" s="30" t="s">
        <v>11</v>
      </c>
      <c r="DA967" s="31" t="s">
        <v>11</v>
      </c>
      <c r="DB967" s="31" t="s">
        <v>11</v>
      </c>
      <c r="DC967" s="8" t="str">
        <f t="shared" si="173"/>
        <v>No</v>
      </c>
      <c r="DD967" s="8" t="s">
        <v>11</v>
      </c>
      <c r="DE967" s="30" t="s">
        <v>11</v>
      </c>
      <c r="DF967" s="10">
        <f t="shared" si="175"/>
        <v>64.569959999999995</v>
      </c>
      <c r="DG967" s="9">
        <f>IF(S967&lt;Monitors!$H$4,(S967*Monitors!$I$4)+Monitors!$J$4,IF(S967&lt;Monitors!$H$5,(S967*Monitors!$I$5)+Monitors!$J$5,IF(S967&lt;Monitors!$H$6,(S967*Monitors!$I$6)+Monitors!$J$6,IF(S967&lt;Monitors!$H$7,(Monitors!$I$7*S967)+Monitors!$J$7,IF(S967&lt;Monitors!$H$8,(S967*Monitors!$I$8)+Monitors!$J$8,IF(S967&lt;Monitors!$H$9,(S967*Monitors!$I$9)+Monitors!$J$9,IF(S967&lt;Monitors!$H$10,(S967*Monitors!$I$10)+Monitors!$J$10,IF(S967&lt;Monitors!$H$11,(S967*Monitors!$I$11)+Monitors!$J$11,Monitors!$J$12))))))))</f>
        <v>37.875999999999998</v>
      </c>
      <c r="DH967" s="10">
        <f>$DF967-(Monitors!$B$4*'All Data'!$W967)</f>
        <v>51.856339999999996</v>
      </c>
      <c r="DI967" s="10">
        <f>IF($CX967="Yes",DH967-(Monitors!$E$4*(DG967+(Monitors!$B$4*'All Data'!$W967))),'All Data'!DH967)</f>
        <v>51.856339999999996</v>
      </c>
      <c r="DJ967" s="10">
        <f>IF(DD967="Yes",'All Data'!DI967-(DG967*Monitors!$C$4),'All Data'!DI967)</f>
        <v>51.856339999999996</v>
      </c>
      <c r="DK967" s="10">
        <f>IF($DE967="Yes",DJ967-(DG967*Monitors!$D$4),'All Data'!DJ967)</f>
        <v>51.856339999999996</v>
      </c>
      <c r="DL967" s="10">
        <f>IF($CZ967="Yes",DK967-Monitors!$C$7,'All Data'!DK967)</f>
        <v>51.856339999999996</v>
      </c>
      <c r="DM967" s="10">
        <f>IF($DA967="Yes",DL967-Monitors!$D$7,'All Data'!DL967)</f>
        <v>51.856339999999996</v>
      </c>
      <c r="DN967" s="10">
        <f>IF(DB967="Yes",DM967-((DG967+(W967*Monitors!$B$4))*Monitors!$F$4),'All Data'!DM967)</f>
        <v>51.856339999999996</v>
      </c>
      <c r="DO967" s="8" t="str">
        <f t="shared" si="176"/>
        <v>No</v>
      </c>
      <c r="DP967" s="10">
        <v>2.2438272000000001</v>
      </c>
      <c r="DQ967" s="10">
        <v>18.556172799999999</v>
      </c>
      <c r="DR967" s="10">
        <v>18.556172799999999</v>
      </c>
      <c r="DS967" s="9">
        <v>18.804145421971299</v>
      </c>
      <c r="DT967" s="9" t="s">
        <v>23</v>
      </c>
      <c r="DU967" s="14">
        <v>0</v>
      </c>
    </row>
    <row r="968" spans="1:125" ht="18" customHeight="1">
      <c r="A968" s="29">
        <v>967</v>
      </c>
      <c r="B968" s="29">
        <v>24</v>
      </c>
      <c r="C968" s="29">
        <v>185</v>
      </c>
      <c r="D968" s="21">
        <v>40907</v>
      </c>
      <c r="E968" s="21">
        <v>41438</v>
      </c>
      <c r="F968" s="21">
        <v>41442</v>
      </c>
      <c r="G968" s="20" t="s">
        <v>4</v>
      </c>
      <c r="H968" s="20" t="s">
        <v>26</v>
      </c>
      <c r="I968" s="22">
        <v>6</v>
      </c>
      <c r="J968" s="20" t="s">
        <v>5</v>
      </c>
      <c r="K968" s="20" t="s">
        <v>26</v>
      </c>
      <c r="L968" s="20" t="s">
        <v>27</v>
      </c>
      <c r="M968" s="23" t="s">
        <v>27</v>
      </c>
      <c r="N968" s="23" t="s">
        <v>7</v>
      </c>
      <c r="O968" s="23" t="s">
        <v>26</v>
      </c>
      <c r="P968" s="24">
        <v>11.3</v>
      </c>
      <c r="Q968" s="24">
        <v>20.100000000000001</v>
      </c>
      <c r="R968" s="24">
        <v>23</v>
      </c>
      <c r="S968" s="24">
        <v>226.2</v>
      </c>
      <c r="T968" s="24">
        <v>1.78</v>
      </c>
      <c r="U968" s="24">
        <v>1080</v>
      </c>
      <c r="V968" s="24">
        <v>1920</v>
      </c>
      <c r="W968" s="24">
        <v>2.0739999999999998</v>
      </c>
      <c r="X968" s="23" t="s">
        <v>47</v>
      </c>
      <c r="Y968" s="23" t="s">
        <v>47</v>
      </c>
      <c r="Z968" s="24">
        <v>9130</v>
      </c>
      <c r="AA968" s="24">
        <v>60</v>
      </c>
      <c r="AB968" s="24">
        <v>178</v>
      </c>
      <c r="AC968" s="24">
        <v>178</v>
      </c>
      <c r="AD968" s="23" t="s">
        <v>73</v>
      </c>
      <c r="AE968" s="23" t="s">
        <v>23</v>
      </c>
      <c r="AF968" s="23" t="s">
        <v>11</v>
      </c>
      <c r="AG968" s="23" t="s">
        <v>26</v>
      </c>
      <c r="AH968" s="23" t="s">
        <v>26</v>
      </c>
      <c r="AI968" s="23" t="s">
        <v>12</v>
      </c>
      <c r="AJ968" s="23" t="s">
        <v>23</v>
      </c>
      <c r="AK968" s="23" t="s">
        <v>23</v>
      </c>
      <c r="AL968" s="23" t="s">
        <v>51</v>
      </c>
      <c r="AM968" s="23" t="s">
        <v>14</v>
      </c>
      <c r="AN968" s="23" t="s">
        <v>14</v>
      </c>
      <c r="AO968" s="23" t="s">
        <v>14</v>
      </c>
      <c r="AP968" s="23" t="s">
        <v>14</v>
      </c>
      <c r="AQ968" s="23" t="s">
        <v>14</v>
      </c>
      <c r="AR968" s="23"/>
      <c r="AS968" s="23" t="s">
        <v>51</v>
      </c>
      <c r="AT968" s="23" t="s">
        <v>14</v>
      </c>
      <c r="AU968" s="23" t="s">
        <v>14</v>
      </c>
      <c r="AV968" s="25" t="s">
        <v>14</v>
      </c>
      <c r="AW968" s="25" t="s">
        <v>14</v>
      </c>
      <c r="AX968" s="26">
        <v>23</v>
      </c>
      <c r="AY968" s="26">
        <v>226.2</v>
      </c>
      <c r="AZ968" s="25" t="s">
        <v>14</v>
      </c>
      <c r="BA968" s="25" t="s">
        <v>14</v>
      </c>
      <c r="BB968" s="23" t="s">
        <v>14</v>
      </c>
      <c r="BC968" s="23" t="s">
        <v>15</v>
      </c>
      <c r="BD968" s="23" t="s">
        <v>14</v>
      </c>
      <c r="BE968" s="23" t="s">
        <v>11</v>
      </c>
      <c r="BF968" s="23" t="s">
        <v>574</v>
      </c>
      <c r="BG968" s="23" t="s">
        <v>11</v>
      </c>
      <c r="BH968" s="23" t="s">
        <v>17</v>
      </c>
      <c r="BI968" s="23" t="s">
        <v>14</v>
      </c>
      <c r="BJ968" s="23"/>
      <c r="BK968" s="23" t="s">
        <v>11</v>
      </c>
      <c r="BL968" s="23" t="s">
        <v>11</v>
      </c>
      <c r="BM968" s="23" t="s">
        <v>11</v>
      </c>
      <c r="BN968" s="23"/>
      <c r="BO968" s="24">
        <v>6.9</v>
      </c>
      <c r="BP968" s="24">
        <v>290</v>
      </c>
      <c r="BQ968" s="24">
        <v>290</v>
      </c>
      <c r="BR968" s="24">
        <v>250</v>
      </c>
      <c r="BS968" s="24">
        <v>200</v>
      </c>
      <c r="BT968" s="23"/>
      <c r="BU968" s="23"/>
      <c r="BV968" s="24">
        <v>20.8</v>
      </c>
      <c r="BW968" s="24">
        <v>0.26</v>
      </c>
      <c r="BX968" s="23"/>
      <c r="BY968" s="24">
        <v>0.22</v>
      </c>
      <c r="BZ968" s="27">
        <v>0.26</v>
      </c>
      <c r="CA968" s="27">
        <v>0.22</v>
      </c>
      <c r="CB968" s="25"/>
      <c r="CC968" s="25"/>
      <c r="CD968" s="28">
        <v>20.6</v>
      </c>
      <c r="CE968" s="28">
        <v>0.26</v>
      </c>
      <c r="CF968" s="25"/>
      <c r="CG968" s="28">
        <v>0.23</v>
      </c>
      <c r="CH968" s="28">
        <v>22.07</v>
      </c>
      <c r="CI968" s="28">
        <v>0.5</v>
      </c>
      <c r="CJ968" s="28">
        <v>0.5</v>
      </c>
      <c r="CK968" s="28">
        <v>0</v>
      </c>
      <c r="CL968" s="28">
        <v>0</v>
      </c>
      <c r="CM968" s="28">
        <v>0.5</v>
      </c>
      <c r="CN968" s="25"/>
      <c r="CO968" s="28">
        <v>0</v>
      </c>
      <c r="CP968" s="30" t="s">
        <v>5</v>
      </c>
      <c r="CQ968" s="8">
        <f t="shared" si="166"/>
        <v>9168.8770999115823</v>
      </c>
      <c r="CR968" s="8">
        <f t="shared" si="167"/>
        <v>24</v>
      </c>
      <c r="CS968" s="8">
        <f t="shared" si="168"/>
        <v>2.5</v>
      </c>
      <c r="CT968" s="8">
        <f t="shared" si="169"/>
        <v>30</v>
      </c>
      <c r="CU968" s="8">
        <f t="shared" si="170"/>
        <v>200</v>
      </c>
      <c r="CV968" s="10">
        <f t="shared" si="171"/>
        <v>65598</v>
      </c>
      <c r="CW968" s="10">
        <f t="shared" si="174"/>
        <v>65.597999999999999</v>
      </c>
      <c r="CX968" s="8" t="str">
        <f t="shared" si="172"/>
        <v>No</v>
      </c>
      <c r="CY968" s="30" t="s">
        <v>11</v>
      </c>
      <c r="CZ968" s="30" t="s">
        <v>11</v>
      </c>
      <c r="DA968" s="31" t="s">
        <v>11</v>
      </c>
      <c r="DB968" s="31" t="s">
        <v>11</v>
      </c>
      <c r="DC968" s="8" t="str">
        <f t="shared" si="173"/>
        <v>No</v>
      </c>
      <c r="DD968" s="8" t="s">
        <v>11</v>
      </c>
      <c r="DE968" s="30" t="s">
        <v>11</v>
      </c>
      <c r="DF968" s="10">
        <f t="shared" si="175"/>
        <v>65.253239999999991</v>
      </c>
      <c r="DG968" s="9">
        <f>IF(S968&lt;Monitors!$H$4,(S968*Monitors!$I$4)+Monitors!$J$4,IF(S968&lt;Monitors!$H$5,(S968*Monitors!$I$5)+Monitors!$J$5,IF(S968&lt;Monitors!$H$6,(S968*Monitors!$I$6)+Monitors!$J$6,IF(S968&lt;Monitors!$H$7,(Monitors!$I$7*S968)+Monitors!$J$7,IF(S968&lt;Monitors!$H$8,(S968*Monitors!$I$8)+Monitors!$J$8,IF(S968&lt;Monitors!$H$9,(S968*Monitors!$I$9)+Monitors!$J$9,IF(S968&lt;Monitors!$H$10,(S968*Monitors!$I$10)+Monitors!$J$10,IF(S968&lt;Monitors!$H$11,(S968*Monitors!$I$11)+Monitors!$J$11,Monitors!$J$12))))))))</f>
        <v>38.873333333333335</v>
      </c>
      <c r="DH968" s="10">
        <f>$DF968-(Monitors!$B$4*'All Data'!$W968)</f>
        <v>52.539619999999992</v>
      </c>
      <c r="DI968" s="10">
        <f>IF($CX968="Yes",DH968-(Monitors!$E$4*(DG968+(Monitors!$B$4*'All Data'!$W968))),'All Data'!DH968)</f>
        <v>52.539619999999992</v>
      </c>
      <c r="DJ968" s="10">
        <f>IF(DD968="Yes",'All Data'!DI968-(DG968*Monitors!$C$4),'All Data'!DI968)</f>
        <v>52.539619999999992</v>
      </c>
      <c r="DK968" s="10">
        <f>IF($DE968="Yes",DJ968-(DG968*Monitors!$D$4),'All Data'!DJ968)</f>
        <v>52.539619999999992</v>
      </c>
      <c r="DL968" s="10">
        <f>IF($CZ968="Yes",DK968-Monitors!$C$7,'All Data'!DK968)</f>
        <v>52.539619999999992</v>
      </c>
      <c r="DM968" s="10">
        <f>IF($DA968="Yes",DL968-Monitors!$D$7,'All Data'!DL968)</f>
        <v>52.539619999999992</v>
      </c>
      <c r="DN968" s="10">
        <f>IF(DB968="Yes",DM968-((DG968+(W968*Monitors!$B$4))*Monitors!$F$4),'All Data'!DM968)</f>
        <v>52.539619999999992</v>
      </c>
      <c r="DO968" s="8" t="str">
        <f t="shared" si="176"/>
        <v>No</v>
      </c>
      <c r="DP968" s="10">
        <v>2.62392</v>
      </c>
      <c r="DQ968" s="10">
        <v>18.176079999999999</v>
      </c>
      <c r="DR968" s="10">
        <v>18.176079999999999</v>
      </c>
      <c r="DS968" s="9">
        <v>21.495754365463512</v>
      </c>
      <c r="DT968" s="9" t="s">
        <v>23</v>
      </c>
      <c r="DU968" s="14">
        <v>0</v>
      </c>
    </row>
    <row r="969" spans="1:125" ht="18" customHeight="1">
      <c r="A969" s="29">
        <v>968</v>
      </c>
      <c r="B969" s="29">
        <v>21</v>
      </c>
      <c r="C969" s="29">
        <v>627</v>
      </c>
      <c r="D969" s="21">
        <v>40575</v>
      </c>
      <c r="E969" s="21">
        <v>41375</v>
      </c>
      <c r="F969" s="21">
        <v>41450</v>
      </c>
      <c r="G969" s="20" t="s">
        <v>4</v>
      </c>
      <c r="H969" s="20" t="s">
        <v>758</v>
      </c>
      <c r="I969" s="22">
        <v>6</v>
      </c>
      <c r="J969" s="20" t="s">
        <v>5</v>
      </c>
      <c r="K969" s="20" t="s">
        <v>26</v>
      </c>
      <c r="L969" s="20" t="s">
        <v>27</v>
      </c>
      <c r="M969" s="23" t="s">
        <v>27</v>
      </c>
      <c r="N969" s="23" t="s">
        <v>7</v>
      </c>
      <c r="O969" s="23" t="s">
        <v>26</v>
      </c>
      <c r="P969" s="24">
        <v>11.8</v>
      </c>
      <c r="Q969" s="24">
        <v>20.9</v>
      </c>
      <c r="R969" s="24">
        <v>24</v>
      </c>
      <c r="S969" s="24">
        <v>246.06</v>
      </c>
      <c r="T969" s="24">
        <v>1.78</v>
      </c>
      <c r="U969" s="24">
        <v>1080</v>
      </c>
      <c r="V969" s="24">
        <v>1920</v>
      </c>
      <c r="W969" s="24">
        <v>2.0739999999999998</v>
      </c>
      <c r="X969" s="23" t="s">
        <v>47</v>
      </c>
      <c r="Y969" s="23" t="s">
        <v>47</v>
      </c>
      <c r="Z969" s="24">
        <v>8427</v>
      </c>
      <c r="AA969" s="24">
        <v>60</v>
      </c>
      <c r="AB969" s="24">
        <v>160</v>
      </c>
      <c r="AC969" s="24">
        <v>160</v>
      </c>
      <c r="AD969" s="23" t="s">
        <v>73</v>
      </c>
      <c r="AE969" s="23" t="s">
        <v>23</v>
      </c>
      <c r="AF969" s="23" t="s">
        <v>11</v>
      </c>
      <c r="AG969" s="23" t="s">
        <v>26</v>
      </c>
      <c r="AH969" s="23" t="s">
        <v>26</v>
      </c>
      <c r="AI969" s="23" t="s">
        <v>12</v>
      </c>
      <c r="AJ969" s="23" t="s">
        <v>11</v>
      </c>
      <c r="AK969" s="23" t="s">
        <v>11</v>
      </c>
      <c r="AL969" s="23" t="s">
        <v>25</v>
      </c>
      <c r="AM969" s="23" t="s">
        <v>14</v>
      </c>
      <c r="AN969" s="23" t="s">
        <v>72</v>
      </c>
      <c r="AO969" s="23" t="s">
        <v>26</v>
      </c>
      <c r="AP969" s="23" t="s">
        <v>36</v>
      </c>
      <c r="AQ969" s="23" t="s">
        <v>26</v>
      </c>
      <c r="AR969" s="23"/>
      <c r="AS969" s="23" t="s">
        <v>25</v>
      </c>
      <c r="AT969" s="23" t="s">
        <v>14</v>
      </c>
      <c r="AU969" s="23" t="s">
        <v>83</v>
      </c>
      <c r="AV969" s="25" t="s">
        <v>26</v>
      </c>
      <c r="AW969" s="25" t="s">
        <v>26</v>
      </c>
      <c r="AX969" s="26">
        <v>24</v>
      </c>
      <c r="AY969" s="26">
        <v>246.06</v>
      </c>
      <c r="AZ969" s="25" t="s">
        <v>72</v>
      </c>
      <c r="BA969" s="25" t="s">
        <v>83</v>
      </c>
      <c r="BB969" s="23" t="s">
        <v>26</v>
      </c>
      <c r="BC969" s="23" t="s">
        <v>15</v>
      </c>
      <c r="BD969" s="23" t="s">
        <v>26</v>
      </c>
      <c r="BE969" s="23" t="s">
        <v>11</v>
      </c>
      <c r="BF969" s="23" t="s">
        <v>760</v>
      </c>
      <c r="BG969" s="23" t="s">
        <v>11</v>
      </c>
      <c r="BH969" s="23" t="s">
        <v>17</v>
      </c>
      <c r="BI969" s="23" t="s">
        <v>26</v>
      </c>
      <c r="BJ969" s="23"/>
      <c r="BK969" s="23" t="s">
        <v>11</v>
      </c>
      <c r="BL969" s="23" t="s">
        <v>11</v>
      </c>
      <c r="BM969" s="23" t="s">
        <v>11</v>
      </c>
      <c r="BN969" s="23"/>
      <c r="BO969" s="24">
        <v>0</v>
      </c>
      <c r="BP969" s="24">
        <v>275</v>
      </c>
      <c r="BQ969" s="24">
        <v>275</v>
      </c>
      <c r="BR969" s="24">
        <v>275</v>
      </c>
      <c r="BS969" s="24">
        <v>200</v>
      </c>
      <c r="BT969" s="23"/>
      <c r="BU969" s="23"/>
      <c r="BV969" s="24">
        <v>20.8</v>
      </c>
      <c r="BW969" s="24">
        <v>0.34</v>
      </c>
      <c r="BX969" s="23"/>
      <c r="BY969" s="24">
        <v>0.23</v>
      </c>
      <c r="BZ969" s="27">
        <v>0.34</v>
      </c>
      <c r="CA969" s="27">
        <v>0.23</v>
      </c>
      <c r="CB969" s="25"/>
      <c r="CC969" s="25"/>
      <c r="CD969" s="28">
        <v>20.67</v>
      </c>
      <c r="CE969" s="28">
        <v>0.33</v>
      </c>
      <c r="CF969" s="25"/>
      <c r="CG969" s="28">
        <v>0.23</v>
      </c>
      <c r="CH969" s="28">
        <v>23.21</v>
      </c>
      <c r="CI969" s="28">
        <v>1</v>
      </c>
      <c r="CJ969" s="28">
        <v>0.5</v>
      </c>
      <c r="CK969" s="28">
        <v>0</v>
      </c>
      <c r="CL969" s="28">
        <v>0</v>
      </c>
      <c r="CM969" s="28">
        <v>0.5</v>
      </c>
      <c r="CN969" s="25"/>
      <c r="CO969" s="28">
        <v>0</v>
      </c>
      <c r="CP969" s="30" t="s">
        <v>5</v>
      </c>
      <c r="CQ969" s="8">
        <f t="shared" si="166"/>
        <v>8428.8384946760943</v>
      </c>
      <c r="CR969" s="8">
        <f t="shared" si="167"/>
        <v>26</v>
      </c>
      <c r="CS969" s="8">
        <f t="shared" si="168"/>
        <v>2.5</v>
      </c>
      <c r="CT969" s="8">
        <f t="shared" si="169"/>
        <v>30</v>
      </c>
      <c r="CU969" s="8">
        <f t="shared" si="170"/>
        <v>200</v>
      </c>
      <c r="CV969" s="10">
        <f t="shared" si="171"/>
        <v>67666.5</v>
      </c>
      <c r="CW969" s="10">
        <f t="shared" si="174"/>
        <v>67.666499999999999</v>
      </c>
      <c r="CX969" s="8" t="str">
        <f t="shared" si="172"/>
        <v>No</v>
      </c>
      <c r="CY969" s="30" t="s">
        <v>11</v>
      </c>
      <c r="CZ969" s="30" t="s">
        <v>11</v>
      </c>
      <c r="DA969" s="31" t="s">
        <v>11</v>
      </c>
      <c r="DB969" s="31" t="s">
        <v>11</v>
      </c>
      <c r="DC969" s="8" t="str">
        <f t="shared" si="173"/>
        <v>No</v>
      </c>
      <c r="DD969" s="8" t="s">
        <v>11</v>
      </c>
      <c r="DE969" s="30" t="s">
        <v>11</v>
      </c>
      <c r="DF969" s="10">
        <f t="shared" si="175"/>
        <v>65.708759999999998</v>
      </c>
      <c r="DG969" s="9">
        <f>IF(S969&lt;Monitors!$H$4,(S969*Monitors!$I$4)+Monitors!$J$4,IF(S969&lt;Monitors!$H$5,(S969*Monitors!$I$5)+Monitors!$J$5,IF(S969&lt;Monitors!$H$6,(S969*Monitors!$I$6)+Monitors!$J$6,IF(S969&lt;Monitors!$H$7,(Monitors!$I$7*S969)+Monitors!$J$7,IF(S969&lt;Monitors!$H$8,(S969*Monitors!$I$8)+Monitors!$J$8,IF(S969&lt;Monitors!$H$9,(S969*Monitors!$I$9)+Monitors!$J$9,IF(S969&lt;Monitors!$H$10,(S969*Monitors!$I$10)+Monitors!$J$10,IF(S969&lt;Monitors!$H$11,(S969*Monitors!$I$11)+Monitors!$J$11,Monitors!$J$12))))))))</f>
        <v>42.212000000000003</v>
      </c>
      <c r="DH969" s="10">
        <f>$DF969-(Monitors!$B$4*'All Data'!$W969)</f>
        <v>52.995139999999999</v>
      </c>
      <c r="DI969" s="10">
        <f>IF($CX969="Yes",DH969-(Monitors!$E$4*(DG969+(Monitors!$B$4*'All Data'!$W969))),'All Data'!DH969)</f>
        <v>52.995139999999999</v>
      </c>
      <c r="DJ969" s="10">
        <f>IF(DD969="Yes",'All Data'!DI969-(DG969*Monitors!$C$4),'All Data'!DI969)</f>
        <v>52.995139999999999</v>
      </c>
      <c r="DK969" s="10">
        <f>IF($DE969="Yes",DJ969-(DG969*Monitors!$D$4),'All Data'!DJ969)</f>
        <v>52.995139999999999</v>
      </c>
      <c r="DL969" s="10">
        <f>IF($CZ969="Yes",DK969-Monitors!$C$7,'All Data'!DK969)</f>
        <v>52.995139999999999</v>
      </c>
      <c r="DM969" s="10">
        <f>IF($DA969="Yes",DL969-Monitors!$D$7,'All Data'!DL969)</f>
        <v>52.995139999999999</v>
      </c>
      <c r="DN969" s="10">
        <f>IF(DB969="Yes",DM969-((DG969+(W969*Monitors!$B$4))*Monitors!$F$4),'All Data'!DM969)</f>
        <v>52.995139999999999</v>
      </c>
      <c r="DO969" s="8" t="str">
        <f t="shared" si="176"/>
        <v>No</v>
      </c>
      <c r="DP969" s="10">
        <v>2.7066600000000003</v>
      </c>
      <c r="DQ969" s="10">
        <v>18.093340000000001</v>
      </c>
      <c r="DR969" s="10">
        <v>18.093340000000001</v>
      </c>
      <c r="DS969" s="9">
        <v>23.350374497741807</v>
      </c>
      <c r="DT969" s="9" t="s">
        <v>23</v>
      </c>
      <c r="DU969" s="14">
        <v>0</v>
      </c>
    </row>
    <row r="970" spans="1:125" ht="18" customHeight="1">
      <c r="A970" s="29">
        <v>969</v>
      </c>
      <c r="B970" s="29">
        <v>5</v>
      </c>
      <c r="C970" s="29">
        <v>466</v>
      </c>
      <c r="D970" s="21">
        <v>41343</v>
      </c>
      <c r="E970" s="21">
        <v>41417</v>
      </c>
      <c r="F970" s="21">
        <v>41424</v>
      </c>
      <c r="G970" s="20" t="s">
        <v>4</v>
      </c>
      <c r="H970" s="20" t="s">
        <v>65</v>
      </c>
      <c r="I970" s="22">
        <v>6</v>
      </c>
      <c r="J970" s="20" t="s">
        <v>5</v>
      </c>
      <c r="K970" s="20" t="s">
        <v>26</v>
      </c>
      <c r="L970" s="20" t="s">
        <v>27</v>
      </c>
      <c r="M970" s="23" t="s">
        <v>27</v>
      </c>
      <c r="N970" s="23" t="s">
        <v>7</v>
      </c>
      <c r="O970" s="23" t="s">
        <v>26</v>
      </c>
      <c r="P970" s="24">
        <v>11.3</v>
      </c>
      <c r="Q970" s="24">
        <v>20</v>
      </c>
      <c r="R970" s="24">
        <v>23</v>
      </c>
      <c r="S970" s="24">
        <v>226</v>
      </c>
      <c r="T970" s="24">
        <v>1.78</v>
      </c>
      <c r="U970" s="24">
        <v>1080</v>
      </c>
      <c r="V970" s="24">
        <v>1920</v>
      </c>
      <c r="W970" s="24">
        <v>2.0739999999999998</v>
      </c>
      <c r="X970" s="23" t="s">
        <v>47</v>
      </c>
      <c r="Y970" s="23" t="s">
        <v>47</v>
      </c>
      <c r="Z970" s="24">
        <v>9177</v>
      </c>
      <c r="AA970" s="24">
        <v>60</v>
      </c>
      <c r="AB970" s="24">
        <v>170</v>
      </c>
      <c r="AC970" s="24">
        <v>160</v>
      </c>
      <c r="AD970" s="23" t="s">
        <v>28</v>
      </c>
      <c r="AE970" s="23" t="s">
        <v>23</v>
      </c>
      <c r="AF970" s="23" t="s">
        <v>11</v>
      </c>
      <c r="AG970" s="23" t="s">
        <v>26</v>
      </c>
      <c r="AH970" s="23" t="s">
        <v>26</v>
      </c>
      <c r="AI970" s="23" t="s">
        <v>12</v>
      </c>
      <c r="AJ970" s="23" t="s">
        <v>11</v>
      </c>
      <c r="AK970" s="23" t="s">
        <v>23</v>
      </c>
      <c r="AL970" s="23" t="s">
        <v>25</v>
      </c>
      <c r="AM970" s="23" t="s">
        <v>14</v>
      </c>
      <c r="AN970" s="23" t="s">
        <v>14</v>
      </c>
      <c r="AO970" s="23" t="s">
        <v>14</v>
      </c>
      <c r="AP970" s="23" t="s">
        <v>36</v>
      </c>
      <c r="AQ970" s="23" t="s">
        <v>14</v>
      </c>
      <c r="AR970" s="23"/>
      <c r="AS970" s="23" t="s">
        <v>25</v>
      </c>
      <c r="AT970" s="23" t="s">
        <v>14</v>
      </c>
      <c r="AU970" s="23" t="s">
        <v>14</v>
      </c>
      <c r="AV970" s="25" t="s">
        <v>14</v>
      </c>
      <c r="AW970" s="25" t="s">
        <v>26</v>
      </c>
      <c r="AX970" s="26">
        <v>23</v>
      </c>
      <c r="AY970" s="26">
        <v>226</v>
      </c>
      <c r="AZ970" s="25" t="s">
        <v>14</v>
      </c>
      <c r="BA970" s="25" t="s">
        <v>14</v>
      </c>
      <c r="BB970" s="23" t="s">
        <v>26</v>
      </c>
      <c r="BC970" s="23" t="s">
        <v>15</v>
      </c>
      <c r="BD970" s="23" t="s">
        <v>26</v>
      </c>
      <c r="BE970" s="23" t="s">
        <v>11</v>
      </c>
      <c r="BF970" s="23" t="s">
        <v>66</v>
      </c>
      <c r="BG970" s="23" t="s">
        <v>11</v>
      </c>
      <c r="BH970" s="23" t="s">
        <v>17</v>
      </c>
      <c r="BI970" s="23" t="s">
        <v>14</v>
      </c>
      <c r="BJ970" s="23"/>
      <c r="BK970" s="23" t="s">
        <v>11</v>
      </c>
      <c r="BL970" s="23" t="s">
        <v>11</v>
      </c>
      <c r="BM970" s="23" t="s">
        <v>11</v>
      </c>
      <c r="BN970" s="23"/>
      <c r="BO970" s="24">
        <v>45</v>
      </c>
      <c r="BP970" s="24">
        <v>276</v>
      </c>
      <c r="BQ970" s="24">
        <v>250</v>
      </c>
      <c r="BR970" s="24">
        <v>243</v>
      </c>
      <c r="BS970" s="24">
        <v>200</v>
      </c>
      <c r="BT970" s="23"/>
      <c r="BU970" s="23"/>
      <c r="BV970" s="24">
        <v>20.8</v>
      </c>
      <c r="BW970" s="24">
        <v>0.38</v>
      </c>
      <c r="BX970" s="23"/>
      <c r="BY970" s="24">
        <v>0.27</v>
      </c>
      <c r="BZ970" s="27">
        <v>0.38</v>
      </c>
      <c r="CA970" s="27">
        <v>0.27</v>
      </c>
      <c r="CB970" s="25"/>
      <c r="CC970" s="25"/>
      <c r="CD970" s="28">
        <v>21.3</v>
      </c>
      <c r="CE970" s="28">
        <v>0.38</v>
      </c>
      <c r="CF970" s="25"/>
      <c r="CG970" s="28">
        <v>0.27</v>
      </c>
      <c r="CH970" s="28">
        <v>21.98</v>
      </c>
      <c r="CI970" s="28">
        <v>0.5</v>
      </c>
      <c r="CJ970" s="28">
        <v>0.5</v>
      </c>
      <c r="CK970" s="28">
        <v>0</v>
      </c>
      <c r="CL970" s="28">
        <v>0</v>
      </c>
      <c r="CM970" s="28">
        <v>0.5</v>
      </c>
      <c r="CN970" s="25"/>
      <c r="CO970" s="28">
        <v>0</v>
      </c>
      <c r="CP970" s="30" t="s">
        <v>5</v>
      </c>
      <c r="CQ970" s="8">
        <f t="shared" si="166"/>
        <v>9176.9911504424763</v>
      </c>
      <c r="CR970" s="8">
        <f t="shared" si="167"/>
        <v>24</v>
      </c>
      <c r="CS970" s="8">
        <f t="shared" si="168"/>
        <v>2.5</v>
      </c>
      <c r="CT970" s="8">
        <f t="shared" si="169"/>
        <v>30</v>
      </c>
      <c r="CU970" s="8">
        <f t="shared" si="170"/>
        <v>200</v>
      </c>
      <c r="CV970" s="10">
        <f t="shared" si="171"/>
        <v>62376</v>
      </c>
      <c r="CW970" s="10">
        <f t="shared" si="174"/>
        <v>62.375999999999998</v>
      </c>
      <c r="CX970" s="8" t="str">
        <f t="shared" si="172"/>
        <v>No</v>
      </c>
      <c r="CY970" s="30" t="s">
        <v>11</v>
      </c>
      <c r="CZ970" s="30" t="s">
        <v>11</v>
      </c>
      <c r="DA970" s="31" t="s">
        <v>11</v>
      </c>
      <c r="DB970" s="31" t="s">
        <v>11</v>
      </c>
      <c r="DC970" s="8" t="str">
        <f t="shared" si="173"/>
        <v>No</v>
      </c>
      <c r="DD970" s="8" t="s">
        <v>11</v>
      </c>
      <c r="DE970" s="30" t="s">
        <v>11</v>
      </c>
      <c r="DF970" s="10">
        <f t="shared" si="175"/>
        <v>65.936519999999987</v>
      </c>
      <c r="DG970" s="9">
        <f>IF(S970&lt;Monitors!$H$4,(S970*Monitors!$I$4)+Monitors!$J$4,IF(S970&lt;Monitors!$H$5,(S970*Monitors!$I$5)+Monitors!$J$5,IF(S970&lt;Monitors!$H$6,(S970*Monitors!$I$6)+Monitors!$J$6,IF(S970&lt;Monitors!$H$7,(Monitors!$I$7*S970)+Monitors!$J$7,IF(S970&lt;Monitors!$H$8,(S970*Monitors!$I$8)+Monitors!$J$8,IF(S970&lt;Monitors!$H$9,(S970*Monitors!$I$9)+Monitors!$J$9,IF(S970&lt;Monitors!$H$10,(S970*Monitors!$I$10)+Monitors!$J$10,IF(S970&lt;Monitors!$H$11,(S970*Monitors!$I$11)+Monitors!$J$11,Monitors!$J$12))))))))</f>
        <v>38.866666666666667</v>
      </c>
      <c r="DH970" s="10">
        <f>$DF970-(Monitors!$B$4*'All Data'!$W970)</f>
        <v>53.222899999999989</v>
      </c>
      <c r="DI970" s="10">
        <f>IF($CX970="Yes",DH970-(Monitors!$E$4*(DG970+(Monitors!$B$4*'All Data'!$W970))),'All Data'!DH970)</f>
        <v>53.222899999999989</v>
      </c>
      <c r="DJ970" s="10">
        <f>IF(DD970="Yes",'All Data'!DI970-(DG970*Monitors!$C$4),'All Data'!DI970)</f>
        <v>53.222899999999989</v>
      </c>
      <c r="DK970" s="10">
        <f>IF($DE970="Yes",DJ970-(DG970*Monitors!$D$4),'All Data'!DJ970)</f>
        <v>53.222899999999989</v>
      </c>
      <c r="DL970" s="10">
        <f>IF($CZ970="Yes",DK970-Monitors!$C$7,'All Data'!DK970)</f>
        <v>53.222899999999989</v>
      </c>
      <c r="DM970" s="10">
        <f>IF($DA970="Yes",DL970-Monitors!$D$7,'All Data'!DL970)</f>
        <v>53.222899999999989</v>
      </c>
      <c r="DN970" s="10">
        <f>IF(DB970="Yes",DM970-((DG970+(W970*Monitors!$B$4))*Monitors!$F$4),'All Data'!DM970)</f>
        <v>53.222899999999989</v>
      </c>
      <c r="DO970" s="8" t="str">
        <f t="shared" si="176"/>
        <v>No</v>
      </c>
      <c r="DP970" s="10">
        <v>2.4950400000000004</v>
      </c>
      <c r="DQ970" s="10">
        <v>18.304960000000001</v>
      </c>
      <c r="DR970" s="10">
        <v>18.304960000000001</v>
      </c>
      <c r="DS970" s="9">
        <v>21.47703682392364</v>
      </c>
      <c r="DT970" s="9" t="s">
        <v>23</v>
      </c>
      <c r="DU970" s="14">
        <v>0</v>
      </c>
    </row>
    <row r="971" spans="1:125" ht="18" customHeight="1">
      <c r="A971" s="29">
        <v>970</v>
      </c>
      <c r="B971" s="29">
        <v>24</v>
      </c>
      <c r="C971" s="29">
        <v>299</v>
      </c>
      <c r="D971" s="21">
        <v>41435</v>
      </c>
      <c r="E971" s="21">
        <v>41409</v>
      </c>
      <c r="F971" s="21">
        <v>41442</v>
      </c>
      <c r="G971" s="20"/>
      <c r="H971" s="20" t="s">
        <v>26</v>
      </c>
      <c r="I971" s="22">
        <v>6</v>
      </c>
      <c r="J971" s="20" t="s">
        <v>5</v>
      </c>
      <c r="K971" s="20" t="s">
        <v>26</v>
      </c>
      <c r="L971" s="20" t="s">
        <v>6</v>
      </c>
      <c r="M971" s="23" t="s">
        <v>26</v>
      </c>
      <c r="N971" s="23" t="s">
        <v>7</v>
      </c>
      <c r="O971" s="23" t="s">
        <v>26</v>
      </c>
      <c r="P971" s="24">
        <v>13.2</v>
      </c>
      <c r="Q971" s="24">
        <v>23.5</v>
      </c>
      <c r="R971" s="24">
        <v>27</v>
      </c>
      <c r="S971" s="24">
        <v>310.70999999999998</v>
      </c>
      <c r="T971" s="24">
        <v>1.78</v>
      </c>
      <c r="U971" s="24">
        <v>1080</v>
      </c>
      <c r="V971" s="24">
        <v>1920</v>
      </c>
      <c r="W971" s="24">
        <v>2.0739999999999998</v>
      </c>
      <c r="X971" s="23" t="s">
        <v>47</v>
      </c>
      <c r="Y971" s="23" t="s">
        <v>47</v>
      </c>
      <c r="Z971" s="24">
        <v>6685</v>
      </c>
      <c r="AA971" s="24">
        <v>60</v>
      </c>
      <c r="AB971" s="24">
        <v>170</v>
      </c>
      <c r="AC971" s="24">
        <v>160</v>
      </c>
      <c r="AD971" s="23" t="s">
        <v>607</v>
      </c>
      <c r="AE971" s="23" t="s">
        <v>23</v>
      </c>
      <c r="AF971" s="23" t="s">
        <v>11</v>
      </c>
      <c r="AG971" s="23" t="s">
        <v>26</v>
      </c>
      <c r="AH971" s="23" t="s">
        <v>26</v>
      </c>
      <c r="AI971" s="23" t="s">
        <v>12</v>
      </c>
      <c r="AJ971" s="23" t="s">
        <v>11</v>
      </c>
      <c r="AK971" s="23" t="s">
        <v>23</v>
      </c>
      <c r="AL971" s="23" t="s">
        <v>107</v>
      </c>
      <c r="AM971" s="23" t="s">
        <v>14</v>
      </c>
      <c r="AN971" s="23" t="s">
        <v>14</v>
      </c>
      <c r="AO971" s="23" t="s">
        <v>14</v>
      </c>
      <c r="AP971" s="23" t="s">
        <v>36</v>
      </c>
      <c r="AQ971" s="23" t="s">
        <v>14</v>
      </c>
      <c r="AR971" s="23"/>
      <c r="AS971" s="23" t="s">
        <v>107</v>
      </c>
      <c r="AT971" s="23" t="s">
        <v>14</v>
      </c>
      <c r="AU971" s="23" t="s">
        <v>14</v>
      </c>
      <c r="AV971" s="25" t="s">
        <v>14</v>
      </c>
      <c r="AW971" s="25" t="s">
        <v>14</v>
      </c>
      <c r="AX971" s="26">
        <v>27</v>
      </c>
      <c r="AY971" s="26">
        <v>310.70999999999998</v>
      </c>
      <c r="AZ971" s="25" t="s">
        <v>14</v>
      </c>
      <c r="BA971" s="25" t="s">
        <v>14</v>
      </c>
      <c r="BB971" s="23" t="s">
        <v>14</v>
      </c>
      <c r="BC971" s="23" t="s">
        <v>15</v>
      </c>
      <c r="BD971" s="23" t="s">
        <v>14</v>
      </c>
      <c r="BE971" s="23" t="s">
        <v>11</v>
      </c>
      <c r="BF971" s="23" t="s">
        <v>138</v>
      </c>
      <c r="BG971" s="23" t="s">
        <v>11</v>
      </c>
      <c r="BH971" s="23" t="s">
        <v>17</v>
      </c>
      <c r="BI971" s="23" t="s">
        <v>26</v>
      </c>
      <c r="BJ971" s="23"/>
      <c r="BK971" s="23" t="s">
        <v>11</v>
      </c>
      <c r="BL971" s="23" t="s">
        <v>11</v>
      </c>
      <c r="BM971" s="23" t="s">
        <v>11</v>
      </c>
      <c r="BN971" s="23"/>
      <c r="BO971" s="24">
        <v>12</v>
      </c>
      <c r="BP971" s="24">
        <v>340</v>
      </c>
      <c r="BQ971" s="24">
        <v>300</v>
      </c>
      <c r="BR971" s="24">
        <v>267</v>
      </c>
      <c r="BS971" s="24">
        <v>200</v>
      </c>
      <c r="BT971" s="23"/>
      <c r="BU971" s="23"/>
      <c r="BV971" s="24">
        <v>20.83</v>
      </c>
      <c r="BW971" s="24">
        <v>0.25</v>
      </c>
      <c r="BX971" s="23"/>
      <c r="BY971" s="24">
        <v>0.25</v>
      </c>
      <c r="BZ971" s="27">
        <v>0.25</v>
      </c>
      <c r="CA971" s="27">
        <v>0.25</v>
      </c>
      <c r="CB971" s="25"/>
      <c r="CC971" s="25"/>
      <c r="CD971" s="28">
        <v>20.67</v>
      </c>
      <c r="CE971" s="28">
        <v>0.28000000000000003</v>
      </c>
      <c r="CF971" s="25"/>
      <c r="CG971" s="28">
        <v>0.26</v>
      </c>
      <c r="CH971" s="28">
        <v>28.96</v>
      </c>
      <c r="CI971" s="28">
        <v>0.5</v>
      </c>
      <c r="CJ971" s="28">
        <v>0.5</v>
      </c>
      <c r="CK971" s="28">
        <v>0</v>
      </c>
      <c r="CL971" s="28">
        <v>0</v>
      </c>
      <c r="CM971" s="28">
        <v>0.5</v>
      </c>
      <c r="CN971" s="25"/>
      <c r="CO971" s="28">
        <v>0</v>
      </c>
      <c r="CP971" s="30" t="s">
        <v>5</v>
      </c>
      <c r="CQ971" s="8">
        <f t="shared" si="166"/>
        <v>6675.0345981783657</v>
      </c>
      <c r="CR971" s="8">
        <f t="shared" si="167"/>
        <v>28</v>
      </c>
      <c r="CS971" s="8">
        <f t="shared" si="168"/>
        <v>2.5</v>
      </c>
      <c r="CT971" s="8">
        <f t="shared" si="169"/>
        <v>30</v>
      </c>
      <c r="CU971" s="8">
        <f t="shared" si="170"/>
        <v>300</v>
      </c>
      <c r="CV971" s="10">
        <f t="shared" si="171"/>
        <v>105641.4</v>
      </c>
      <c r="CW971" s="10">
        <f t="shared" si="174"/>
        <v>105.64139999999999</v>
      </c>
      <c r="CX971" s="8" t="str">
        <f t="shared" si="172"/>
        <v>No</v>
      </c>
      <c r="CY971" s="30" t="s">
        <v>11</v>
      </c>
      <c r="CZ971" s="30" t="s">
        <v>11</v>
      </c>
      <c r="DA971" s="31" t="s">
        <v>11</v>
      </c>
      <c r="DB971" s="31" t="s">
        <v>11</v>
      </c>
      <c r="DC971" s="8" t="str">
        <f t="shared" si="173"/>
        <v>No</v>
      </c>
      <c r="DD971" s="8" t="s">
        <v>11</v>
      </c>
      <c r="DE971" s="30" t="s">
        <v>11</v>
      </c>
      <c r="DF971" s="10">
        <f t="shared" si="175"/>
        <v>65.288279999999986</v>
      </c>
      <c r="DG971" s="9">
        <f>IF(S971&lt;Monitors!$H$4,(S971*Monitors!$I$4)+Monitors!$J$4,IF(S971&lt;Monitors!$H$5,(S971*Monitors!$I$5)+Monitors!$J$5,IF(S971&lt;Monitors!$H$6,(S971*Monitors!$I$6)+Monitors!$J$6,IF(S971&lt;Monitors!$H$7,(Monitors!$I$7*S971)+Monitors!$J$7,IF(S971&lt;Monitors!$H$8,(S971*Monitors!$I$8)+Monitors!$J$8,IF(S971&lt;Monitors!$H$9,(S971*Monitors!$I$9)+Monitors!$J$9,IF(S971&lt;Monitors!$H$10,(S971*Monitors!$I$10)+Monitors!$J$10,IF(S971&lt;Monitors!$H$11,(S971*Monitors!$I$11)+Monitors!$J$11,Monitors!$J$12))))))))</f>
        <v>51.141999999999996</v>
      </c>
      <c r="DH971" s="10">
        <f>$DF971-(Monitors!$B$4*'All Data'!$W971)</f>
        <v>52.574659999999987</v>
      </c>
      <c r="DI971" s="10">
        <f>IF($CX971="Yes",DH971-(Monitors!$E$4*(DG971+(Monitors!$B$4*'All Data'!$W971))),'All Data'!DH971)</f>
        <v>52.574659999999987</v>
      </c>
      <c r="DJ971" s="10">
        <f>IF(DD971="Yes",'All Data'!DI971-(DG971*Monitors!$C$4),'All Data'!DI971)</f>
        <v>52.574659999999987</v>
      </c>
      <c r="DK971" s="10">
        <f>IF($DE971="Yes",DJ971-(DG971*Monitors!$D$4),'All Data'!DJ971)</f>
        <v>52.574659999999987</v>
      </c>
      <c r="DL971" s="10">
        <f>IF($CZ971="Yes",DK971-Monitors!$C$7,'All Data'!DK971)</f>
        <v>52.574659999999987</v>
      </c>
      <c r="DM971" s="10">
        <f>IF($DA971="Yes",DL971-Monitors!$D$7,'All Data'!DL971)</f>
        <v>52.574659999999987</v>
      </c>
      <c r="DN971" s="10">
        <f>IF(DB971="Yes",DM971-((DG971+(W971*Monitors!$B$4))*Monitors!$F$4),'All Data'!DM971)</f>
        <v>52.574659999999987</v>
      </c>
      <c r="DO971" s="8" t="str">
        <f t="shared" si="176"/>
        <v>No</v>
      </c>
      <c r="DP971" s="10">
        <v>4.2256559999999999</v>
      </c>
      <c r="DQ971" s="10">
        <v>16.604343999999998</v>
      </c>
      <c r="DR971" s="10">
        <v>16.604343999999998</v>
      </c>
      <c r="DS971" s="9">
        <v>29.323847505016396</v>
      </c>
      <c r="DT971" s="9" t="s">
        <v>23</v>
      </c>
      <c r="DU971" s="14">
        <v>0</v>
      </c>
    </row>
    <row r="972" spans="1:125" ht="18" customHeight="1">
      <c r="A972" s="29">
        <v>971</v>
      </c>
      <c r="B972" s="29">
        <v>24</v>
      </c>
      <c r="C972" s="29">
        <v>228</v>
      </c>
      <c r="D972" s="21">
        <v>41430</v>
      </c>
      <c r="E972" s="21">
        <v>41823</v>
      </c>
      <c r="F972" s="21">
        <v>41435</v>
      </c>
      <c r="G972" s="20" t="s">
        <v>4</v>
      </c>
      <c r="H972" s="20" t="s">
        <v>26</v>
      </c>
      <c r="I972" s="22">
        <v>6</v>
      </c>
      <c r="J972" s="20" t="s">
        <v>5</v>
      </c>
      <c r="K972" s="20" t="s">
        <v>26</v>
      </c>
      <c r="L972" s="20" t="s">
        <v>27</v>
      </c>
      <c r="M972" s="23" t="s">
        <v>27</v>
      </c>
      <c r="N972" s="23" t="s">
        <v>7</v>
      </c>
      <c r="O972" s="23" t="s">
        <v>26</v>
      </c>
      <c r="P972" s="24">
        <v>11.5</v>
      </c>
      <c r="Q972" s="24">
        <v>20.5</v>
      </c>
      <c r="R972" s="24">
        <v>23.6</v>
      </c>
      <c r="S972" s="24">
        <v>235.75</v>
      </c>
      <c r="T972" s="24">
        <v>1.78</v>
      </c>
      <c r="U972" s="24">
        <v>1080</v>
      </c>
      <c r="V972" s="24">
        <v>1920</v>
      </c>
      <c r="W972" s="24">
        <v>2.0739999999999998</v>
      </c>
      <c r="X972" s="23" t="s">
        <v>47</v>
      </c>
      <c r="Y972" s="23" t="s">
        <v>47</v>
      </c>
      <c r="Z972" s="24">
        <v>8797</v>
      </c>
      <c r="AA972" s="24">
        <v>60</v>
      </c>
      <c r="AB972" s="24">
        <v>170</v>
      </c>
      <c r="AC972" s="24">
        <v>160</v>
      </c>
      <c r="AD972" s="23" t="s">
        <v>28</v>
      </c>
      <c r="AE972" s="23" t="s">
        <v>23</v>
      </c>
      <c r="AF972" s="23" t="s">
        <v>11</v>
      </c>
      <c r="AG972" s="23" t="s">
        <v>26</v>
      </c>
      <c r="AH972" s="23" t="s">
        <v>26</v>
      </c>
      <c r="AI972" s="23" t="s">
        <v>12</v>
      </c>
      <c r="AJ972" s="23" t="s">
        <v>11</v>
      </c>
      <c r="AK972" s="23" t="s">
        <v>23</v>
      </c>
      <c r="AL972" s="23" t="s">
        <v>107</v>
      </c>
      <c r="AM972" s="23" t="s">
        <v>782</v>
      </c>
      <c r="AN972" s="23" t="s">
        <v>14</v>
      </c>
      <c r="AO972" s="23" t="s">
        <v>26</v>
      </c>
      <c r="AP972" s="23" t="s">
        <v>36</v>
      </c>
      <c r="AQ972" s="23" t="s">
        <v>26</v>
      </c>
      <c r="AR972" s="23"/>
      <c r="AS972" s="23" t="s">
        <v>107</v>
      </c>
      <c r="AT972" s="23" t="s">
        <v>782</v>
      </c>
      <c r="AU972" s="23" t="s">
        <v>14</v>
      </c>
      <c r="AV972" s="25" t="s">
        <v>26</v>
      </c>
      <c r="AW972" s="25" t="s">
        <v>26</v>
      </c>
      <c r="AX972" s="26">
        <v>23.6</v>
      </c>
      <c r="AY972" s="26">
        <v>235.75</v>
      </c>
      <c r="AZ972" s="25" t="s">
        <v>14</v>
      </c>
      <c r="BA972" s="25" t="s">
        <v>14</v>
      </c>
      <c r="BB972" s="23" t="s">
        <v>26</v>
      </c>
      <c r="BC972" s="23" t="s">
        <v>15</v>
      </c>
      <c r="BD972" s="23" t="s">
        <v>26</v>
      </c>
      <c r="BE972" s="23" t="s">
        <v>11</v>
      </c>
      <c r="BF972" s="23" t="s">
        <v>287</v>
      </c>
      <c r="BG972" s="23" t="s">
        <v>11</v>
      </c>
      <c r="BH972" s="23" t="s">
        <v>17</v>
      </c>
      <c r="BI972" s="23" t="s">
        <v>26</v>
      </c>
      <c r="BJ972" s="23"/>
      <c r="BK972" s="23" t="s">
        <v>11</v>
      </c>
      <c r="BL972" s="23" t="s">
        <v>11</v>
      </c>
      <c r="BM972" s="23" t="s">
        <v>11</v>
      </c>
      <c r="BN972" s="23"/>
      <c r="BO972" s="24">
        <v>19.7</v>
      </c>
      <c r="BP972" s="24">
        <v>287.2</v>
      </c>
      <c r="BQ972" s="24">
        <v>290</v>
      </c>
      <c r="BR972" s="24">
        <v>269.10000000000002</v>
      </c>
      <c r="BS972" s="24">
        <v>200</v>
      </c>
      <c r="BT972" s="23"/>
      <c r="BU972" s="23"/>
      <c r="BV972" s="24">
        <v>20.84</v>
      </c>
      <c r="BW972" s="24">
        <v>0.28000000000000003</v>
      </c>
      <c r="BX972" s="23"/>
      <c r="BY972" s="24">
        <v>0.11</v>
      </c>
      <c r="BZ972" s="27">
        <v>0.28000000000000003</v>
      </c>
      <c r="CA972" s="27">
        <v>0.11</v>
      </c>
      <c r="CB972" s="25"/>
      <c r="CC972" s="25"/>
      <c r="CD972" s="28">
        <v>20.73</v>
      </c>
      <c r="CE972" s="28">
        <v>0.28000000000000003</v>
      </c>
      <c r="CF972" s="25"/>
      <c r="CG972" s="28">
        <v>0.13</v>
      </c>
      <c r="CH972" s="28">
        <v>22.66</v>
      </c>
      <c r="CI972" s="28">
        <v>0.5</v>
      </c>
      <c r="CJ972" s="28">
        <v>0.5</v>
      </c>
      <c r="CK972" s="28">
        <v>0</v>
      </c>
      <c r="CL972" s="28">
        <v>0</v>
      </c>
      <c r="CM972" s="28">
        <v>0.5</v>
      </c>
      <c r="CN972" s="25"/>
      <c r="CO972" s="28">
        <v>0</v>
      </c>
      <c r="CP972" s="30" t="s">
        <v>5</v>
      </c>
      <c r="CQ972" s="8">
        <f t="shared" si="166"/>
        <v>8797.4549310710481</v>
      </c>
      <c r="CR972" s="8">
        <f t="shared" si="167"/>
        <v>24</v>
      </c>
      <c r="CS972" s="8">
        <f t="shared" si="168"/>
        <v>2.5</v>
      </c>
      <c r="CT972" s="8">
        <f t="shared" si="169"/>
        <v>30</v>
      </c>
      <c r="CU972" s="8">
        <f t="shared" si="170"/>
        <v>200</v>
      </c>
      <c r="CV972" s="10">
        <f t="shared" si="171"/>
        <v>67707.399999999994</v>
      </c>
      <c r="CW972" s="10">
        <f t="shared" si="174"/>
        <v>67.707399999999993</v>
      </c>
      <c r="CX972" s="8" t="str">
        <f t="shared" si="172"/>
        <v>No</v>
      </c>
      <c r="CY972" s="30" t="s">
        <v>11</v>
      </c>
      <c r="CZ972" s="30" t="s">
        <v>11</v>
      </c>
      <c r="DA972" s="31" t="s">
        <v>11</v>
      </c>
      <c r="DB972" s="31" t="s">
        <v>11</v>
      </c>
      <c r="DC972" s="8" t="str">
        <f t="shared" si="173"/>
        <v>No</v>
      </c>
      <c r="DD972" s="8" t="s">
        <v>11</v>
      </c>
      <c r="DE972" s="30" t="s">
        <v>11</v>
      </c>
      <c r="DF972" s="10">
        <f t="shared" si="175"/>
        <v>65.489760000000004</v>
      </c>
      <c r="DG972" s="9">
        <f>IF(S972&lt;Monitors!$H$4,(S972*Monitors!$I$4)+Monitors!$J$4,IF(S972&lt;Monitors!$H$5,(S972*Monitors!$I$5)+Monitors!$J$5,IF(S972&lt;Monitors!$H$6,(S972*Monitors!$I$6)+Monitors!$J$6,IF(S972&lt;Monitors!$H$7,(Monitors!$I$7*S972)+Monitors!$J$7,IF(S972&lt;Monitors!$H$8,(S972*Monitors!$I$8)+Monitors!$J$8,IF(S972&lt;Monitors!$H$9,(S972*Monitors!$I$9)+Monitors!$J$9,IF(S972&lt;Monitors!$H$10,(S972*Monitors!$I$10)+Monitors!$J$10,IF(S972&lt;Monitors!$H$11,(S972*Monitors!$I$11)+Monitors!$J$11,Monitors!$J$12))))))))</f>
        <v>40.150000000000006</v>
      </c>
      <c r="DH972" s="10">
        <f>$DF972-(Monitors!$B$4*'All Data'!$W972)</f>
        <v>52.776140000000005</v>
      </c>
      <c r="DI972" s="10">
        <f>IF($CX972="Yes",DH972-(Monitors!$E$4*(DG972+(Monitors!$B$4*'All Data'!$W972))),'All Data'!DH972)</f>
        <v>52.776140000000005</v>
      </c>
      <c r="DJ972" s="10">
        <f>IF(DD972="Yes",'All Data'!DI972-(DG972*Monitors!$C$4),'All Data'!DI972)</f>
        <v>52.776140000000005</v>
      </c>
      <c r="DK972" s="10">
        <f>IF($DE972="Yes",DJ972-(DG972*Monitors!$D$4),'All Data'!DJ972)</f>
        <v>52.776140000000005</v>
      </c>
      <c r="DL972" s="10">
        <f>IF($CZ972="Yes",DK972-Monitors!$C$7,'All Data'!DK972)</f>
        <v>52.776140000000005</v>
      </c>
      <c r="DM972" s="10">
        <f>IF($DA972="Yes",DL972-Monitors!$D$7,'All Data'!DL972)</f>
        <v>52.776140000000005</v>
      </c>
      <c r="DN972" s="10">
        <f>IF(DB972="Yes",DM972-((DG972+(W972*Monitors!$B$4))*Monitors!$F$4),'All Data'!DM972)</f>
        <v>52.776140000000005</v>
      </c>
      <c r="DO972" s="8" t="str">
        <f t="shared" si="176"/>
        <v>No</v>
      </c>
      <c r="DP972" s="10">
        <v>2.7082959999999998</v>
      </c>
      <c r="DQ972" s="10">
        <v>18.131703999999999</v>
      </c>
      <c r="DR972" s="10">
        <v>18.131703999999999</v>
      </c>
      <c r="DS972" s="9">
        <v>22.388592745571916</v>
      </c>
      <c r="DT972" s="9" t="s">
        <v>23</v>
      </c>
      <c r="DU972" s="14">
        <v>0</v>
      </c>
    </row>
    <row r="973" spans="1:125" ht="18" customHeight="1">
      <c r="A973" s="29">
        <v>972</v>
      </c>
      <c r="B973" s="29">
        <v>13</v>
      </c>
      <c r="C973" s="29">
        <v>209</v>
      </c>
      <c r="D973" s="21">
        <v>41281</v>
      </c>
      <c r="E973" s="21">
        <v>41430</v>
      </c>
      <c r="F973" s="21">
        <v>41430</v>
      </c>
      <c r="G973" s="20" t="s">
        <v>4</v>
      </c>
      <c r="H973" s="20" t="s">
        <v>26</v>
      </c>
      <c r="I973" s="22">
        <v>6</v>
      </c>
      <c r="J973" s="20" t="s">
        <v>5</v>
      </c>
      <c r="K973" s="20" t="s">
        <v>26</v>
      </c>
      <c r="L973" s="20" t="s">
        <v>6</v>
      </c>
      <c r="M973" s="23" t="s">
        <v>26</v>
      </c>
      <c r="N973" s="23" t="s">
        <v>7</v>
      </c>
      <c r="O973" s="23" t="s">
        <v>26</v>
      </c>
      <c r="P973" s="24">
        <v>11.3</v>
      </c>
      <c r="Q973" s="24">
        <v>20.100000000000001</v>
      </c>
      <c r="R973" s="24">
        <v>23</v>
      </c>
      <c r="S973" s="24">
        <v>226.56</v>
      </c>
      <c r="T973" s="24">
        <v>1.78</v>
      </c>
      <c r="U973" s="24">
        <v>1080</v>
      </c>
      <c r="V973" s="24">
        <v>1920</v>
      </c>
      <c r="W973" s="24">
        <v>2.0739999999999998</v>
      </c>
      <c r="X973" s="23" t="s">
        <v>47</v>
      </c>
      <c r="Y973" s="23" t="s">
        <v>47</v>
      </c>
      <c r="Z973" s="24">
        <v>9151</v>
      </c>
      <c r="AA973" s="24">
        <v>60</v>
      </c>
      <c r="AB973" s="24">
        <v>178</v>
      </c>
      <c r="AC973" s="24">
        <v>178</v>
      </c>
      <c r="AD973" s="23" t="s">
        <v>81</v>
      </c>
      <c r="AE973" s="23" t="s">
        <v>23</v>
      </c>
      <c r="AF973" s="23" t="s">
        <v>11</v>
      </c>
      <c r="AG973" s="23" t="s">
        <v>26</v>
      </c>
      <c r="AH973" s="23" t="s">
        <v>26</v>
      </c>
      <c r="AI973" s="23" t="s">
        <v>57</v>
      </c>
      <c r="AJ973" s="23" t="s">
        <v>23</v>
      </c>
      <c r="AK973" s="23" t="s">
        <v>23</v>
      </c>
      <c r="AL973" s="23" t="s">
        <v>446</v>
      </c>
      <c r="AM973" s="23" t="s">
        <v>54</v>
      </c>
      <c r="AN973" s="23" t="s">
        <v>14</v>
      </c>
      <c r="AO973" s="23" t="s">
        <v>14</v>
      </c>
      <c r="AP973" s="23" t="s">
        <v>36</v>
      </c>
      <c r="AQ973" s="23" t="s">
        <v>14</v>
      </c>
      <c r="AR973" s="23"/>
      <c r="AS973" s="23" t="s">
        <v>446</v>
      </c>
      <c r="AT973" s="23" t="s">
        <v>54</v>
      </c>
      <c r="AU973" s="23" t="s">
        <v>14</v>
      </c>
      <c r="AV973" s="25" t="s">
        <v>14</v>
      </c>
      <c r="AW973" s="25" t="s">
        <v>14</v>
      </c>
      <c r="AX973" s="26">
        <v>23</v>
      </c>
      <c r="AY973" s="26">
        <v>226.56</v>
      </c>
      <c r="AZ973" s="25" t="s">
        <v>14</v>
      </c>
      <c r="BA973" s="25" t="s">
        <v>14</v>
      </c>
      <c r="BB973" s="23" t="s">
        <v>14</v>
      </c>
      <c r="BC973" s="23" t="s">
        <v>15</v>
      </c>
      <c r="BD973" s="23" t="s">
        <v>26</v>
      </c>
      <c r="BE973" s="23" t="s">
        <v>11</v>
      </c>
      <c r="BF973" s="23" t="s">
        <v>191</v>
      </c>
      <c r="BG973" s="23" t="s">
        <v>11</v>
      </c>
      <c r="BH973" s="23" t="s">
        <v>17</v>
      </c>
      <c r="BI973" s="23" t="s">
        <v>14</v>
      </c>
      <c r="BJ973" s="23"/>
      <c r="BK973" s="23" t="s">
        <v>11</v>
      </c>
      <c r="BL973" s="23" t="s">
        <v>11</v>
      </c>
      <c r="BM973" s="23" t="s">
        <v>11</v>
      </c>
      <c r="BN973" s="23"/>
      <c r="BO973" s="24">
        <v>6.4</v>
      </c>
      <c r="BP973" s="24">
        <v>253</v>
      </c>
      <c r="BQ973" s="24">
        <v>253</v>
      </c>
      <c r="BR973" s="24">
        <v>216</v>
      </c>
      <c r="BS973" s="24">
        <v>200</v>
      </c>
      <c r="BT973" s="23"/>
      <c r="BU973" s="23"/>
      <c r="BV973" s="24">
        <v>20.85</v>
      </c>
      <c r="BW973" s="24">
        <v>0.34</v>
      </c>
      <c r="BX973" s="23"/>
      <c r="BY973" s="24">
        <v>0.2</v>
      </c>
      <c r="BZ973" s="27">
        <v>0.34</v>
      </c>
      <c r="CA973" s="27">
        <v>0.2</v>
      </c>
      <c r="CB973" s="25"/>
      <c r="CC973" s="25"/>
      <c r="CD973" s="28">
        <v>20.85</v>
      </c>
      <c r="CE973" s="28">
        <v>0.36</v>
      </c>
      <c r="CF973" s="25"/>
      <c r="CG973" s="28">
        <v>0.22</v>
      </c>
      <c r="CH973" s="28">
        <v>22.04</v>
      </c>
      <c r="CI973" s="28">
        <v>0.5</v>
      </c>
      <c r="CJ973" s="28">
        <v>0.5</v>
      </c>
      <c r="CK973" s="28">
        <v>0</v>
      </c>
      <c r="CL973" s="28">
        <v>0</v>
      </c>
      <c r="CM973" s="28">
        <v>0.5</v>
      </c>
      <c r="CN973" s="25"/>
      <c r="CO973" s="28">
        <v>1</v>
      </c>
      <c r="CP973" s="30" t="s">
        <v>5</v>
      </c>
      <c r="CQ973" s="8">
        <f t="shared" si="166"/>
        <v>9154.3079096045185</v>
      </c>
      <c r="CR973" s="8">
        <f t="shared" si="167"/>
        <v>24</v>
      </c>
      <c r="CS973" s="8">
        <f t="shared" si="168"/>
        <v>2.5</v>
      </c>
      <c r="CT973" s="8">
        <f t="shared" si="169"/>
        <v>30</v>
      </c>
      <c r="CU973" s="8">
        <f t="shared" si="170"/>
        <v>200</v>
      </c>
      <c r="CV973" s="10">
        <f t="shared" si="171"/>
        <v>57319.68</v>
      </c>
      <c r="CW973" s="10">
        <f t="shared" si="174"/>
        <v>57.319679999999998</v>
      </c>
      <c r="CX973" s="8" t="str">
        <f t="shared" si="172"/>
        <v>No</v>
      </c>
      <c r="CY973" s="30" t="s">
        <v>11</v>
      </c>
      <c r="CZ973" s="30" t="s">
        <v>11</v>
      </c>
      <c r="DA973" s="31" t="s">
        <v>11</v>
      </c>
      <c r="DB973" s="31" t="s">
        <v>11</v>
      </c>
      <c r="DC973" s="8" t="str">
        <f t="shared" si="173"/>
        <v>No</v>
      </c>
      <c r="DD973" s="8" t="s">
        <v>11</v>
      </c>
      <c r="DE973" s="30" t="s">
        <v>11</v>
      </c>
      <c r="DF973" s="10">
        <f t="shared" si="175"/>
        <v>65.86206</v>
      </c>
      <c r="DG973" s="9">
        <f>IF(S973&lt;Monitors!$H$4,(S973*Monitors!$I$4)+Monitors!$J$4,IF(S973&lt;Monitors!$H$5,(S973*Monitors!$I$5)+Monitors!$J$5,IF(S973&lt;Monitors!$H$6,(S973*Monitors!$I$6)+Monitors!$J$6,IF(S973&lt;Monitors!$H$7,(Monitors!$I$7*S973)+Monitors!$J$7,IF(S973&lt;Monitors!$H$8,(S973*Monitors!$I$8)+Monitors!$J$8,IF(S973&lt;Monitors!$H$9,(S973*Monitors!$I$9)+Monitors!$J$9,IF(S973&lt;Monitors!$H$10,(S973*Monitors!$I$10)+Monitors!$J$10,IF(S973&lt;Monitors!$H$11,(S973*Monitors!$I$11)+Monitors!$J$11,Monitors!$J$12))))))))</f>
        <v>38.885333333333335</v>
      </c>
      <c r="DH973" s="10">
        <f>$DF973-(Monitors!$B$4*'All Data'!$W973)</f>
        <v>53.148440000000001</v>
      </c>
      <c r="DI973" s="10">
        <f>IF($CX973="Yes",DH973-(Monitors!$E$4*(DG973+(Monitors!$B$4*'All Data'!$W973))),'All Data'!DH973)</f>
        <v>53.148440000000001</v>
      </c>
      <c r="DJ973" s="10">
        <f>IF(DD973="Yes",'All Data'!DI973-(DG973*Monitors!$C$4),'All Data'!DI973)</f>
        <v>53.148440000000001</v>
      </c>
      <c r="DK973" s="10">
        <f>IF($DE973="Yes",DJ973-(DG973*Monitors!$D$4),'All Data'!DJ973)</f>
        <v>53.148440000000001</v>
      </c>
      <c r="DL973" s="10">
        <f>IF($CZ973="Yes",DK973-Monitors!$C$7,'All Data'!DK973)</f>
        <v>53.148440000000001</v>
      </c>
      <c r="DM973" s="10">
        <f>IF($DA973="Yes",DL973-Monitors!$D$7,'All Data'!DL973)</f>
        <v>53.148440000000001</v>
      </c>
      <c r="DN973" s="10">
        <f>IF(DB973="Yes",DM973-((DG973+(W973*Monitors!$B$4))*Monitors!$F$4),'All Data'!DM973)</f>
        <v>53.148440000000001</v>
      </c>
      <c r="DO973" s="8" t="str">
        <f t="shared" si="176"/>
        <v>No</v>
      </c>
      <c r="DP973" s="10">
        <v>2.2927872000000002</v>
      </c>
      <c r="DQ973" s="10">
        <v>18.557212800000002</v>
      </c>
      <c r="DR973" s="10">
        <v>18.557212800000002</v>
      </c>
      <c r="DS973" s="9">
        <v>21.529443974201087</v>
      </c>
      <c r="DT973" s="9" t="s">
        <v>23</v>
      </c>
      <c r="DU973" s="14">
        <v>0</v>
      </c>
    </row>
    <row r="974" spans="1:125" ht="18" customHeight="1">
      <c r="A974" s="29">
        <v>973</v>
      </c>
      <c r="B974" s="29">
        <v>39</v>
      </c>
      <c r="C974" s="29">
        <v>624</v>
      </c>
      <c r="D974" s="21">
        <v>41954</v>
      </c>
      <c r="E974" s="21">
        <v>41907</v>
      </c>
      <c r="F974" s="21">
        <v>41912</v>
      </c>
      <c r="G974" s="20" t="s">
        <v>233</v>
      </c>
      <c r="H974" s="20"/>
      <c r="I974" s="22">
        <v>6</v>
      </c>
      <c r="J974" s="20" t="s">
        <v>5</v>
      </c>
      <c r="K974" s="20"/>
      <c r="L974" s="20" t="s">
        <v>6</v>
      </c>
      <c r="M974" s="23"/>
      <c r="N974" s="23" t="s">
        <v>7</v>
      </c>
      <c r="O974" s="23"/>
      <c r="P974" s="24">
        <v>11.7</v>
      </c>
      <c r="Q974" s="24">
        <v>20.7</v>
      </c>
      <c r="R974" s="24">
        <v>23.8</v>
      </c>
      <c r="S974" s="24">
        <v>241.98</v>
      </c>
      <c r="T974" s="24">
        <v>1.77</v>
      </c>
      <c r="U974" s="24">
        <v>1080</v>
      </c>
      <c r="V974" s="24">
        <v>1920</v>
      </c>
      <c r="W974" s="24">
        <v>2.0739999999999998</v>
      </c>
      <c r="X974" s="23" t="s">
        <v>47</v>
      </c>
      <c r="Y974" s="23" t="s">
        <v>47</v>
      </c>
      <c r="Z974" s="24">
        <v>8569</v>
      </c>
      <c r="AA974" s="24">
        <v>60</v>
      </c>
      <c r="AB974" s="24">
        <v>170</v>
      </c>
      <c r="AC974" s="24">
        <v>160</v>
      </c>
      <c r="AD974" s="23" t="s">
        <v>201</v>
      </c>
      <c r="AE974" s="23" t="s">
        <v>23</v>
      </c>
      <c r="AF974" s="23" t="s">
        <v>11</v>
      </c>
      <c r="AG974" s="23"/>
      <c r="AH974" s="23"/>
      <c r="AI974" s="23" t="s">
        <v>57</v>
      </c>
      <c r="AJ974" s="23" t="s">
        <v>11</v>
      </c>
      <c r="AK974" s="23" t="s">
        <v>11</v>
      </c>
      <c r="AL974" s="23" t="s">
        <v>129</v>
      </c>
      <c r="AM974" s="23" t="s">
        <v>189</v>
      </c>
      <c r="AN974" s="23" t="s">
        <v>14</v>
      </c>
      <c r="AO974" s="23"/>
      <c r="AP974" s="23" t="s">
        <v>36</v>
      </c>
      <c r="AQ974" s="23"/>
      <c r="AR974" s="23"/>
      <c r="AS974" s="23" t="s">
        <v>129</v>
      </c>
      <c r="AT974" s="23" t="s">
        <v>189</v>
      </c>
      <c r="AU974" s="23" t="s">
        <v>14</v>
      </c>
      <c r="AV974" s="25"/>
      <c r="AW974" s="25"/>
      <c r="AX974" s="26">
        <v>23.8</v>
      </c>
      <c r="AY974" s="26">
        <v>241.98</v>
      </c>
      <c r="AZ974" s="25" t="s">
        <v>14</v>
      </c>
      <c r="BA974" s="25" t="s">
        <v>14</v>
      </c>
      <c r="BB974" s="23"/>
      <c r="BC974" s="23" t="s">
        <v>15</v>
      </c>
      <c r="BD974" s="23"/>
      <c r="BE974" s="23" t="s">
        <v>11</v>
      </c>
      <c r="BF974" s="23" t="s">
        <v>958</v>
      </c>
      <c r="BG974" s="23" t="s">
        <v>11</v>
      </c>
      <c r="BH974" s="23" t="s">
        <v>17</v>
      </c>
      <c r="BI974" s="23"/>
      <c r="BJ974" s="23"/>
      <c r="BK974" s="23" t="s">
        <v>11</v>
      </c>
      <c r="BL974" s="23" t="s">
        <v>11</v>
      </c>
      <c r="BM974" s="23" t="s">
        <v>11</v>
      </c>
      <c r="BN974" s="23"/>
      <c r="BO974" s="24">
        <v>0.1</v>
      </c>
      <c r="BP974" s="24">
        <v>182</v>
      </c>
      <c r="BQ974" s="24">
        <v>182</v>
      </c>
      <c r="BR974" s="24">
        <v>112</v>
      </c>
      <c r="BS974" s="24">
        <v>182</v>
      </c>
      <c r="BT974" s="23"/>
      <c r="BU974" s="23"/>
      <c r="BV974" s="24">
        <v>20.85</v>
      </c>
      <c r="BW974" s="24">
        <v>0.24</v>
      </c>
      <c r="BX974" s="23"/>
      <c r="BY974" s="24">
        <v>0.34</v>
      </c>
      <c r="BZ974" s="27">
        <v>0.24</v>
      </c>
      <c r="CA974" s="27">
        <v>0.34</v>
      </c>
      <c r="CB974" s="25"/>
      <c r="CC974" s="25"/>
      <c r="CD974" s="25"/>
      <c r="CE974" s="25"/>
      <c r="CF974" s="25"/>
      <c r="CG974" s="25"/>
      <c r="CH974" s="28">
        <v>22.96</v>
      </c>
      <c r="CI974" s="28">
        <v>0.5</v>
      </c>
      <c r="CJ974" s="28">
        <v>0.5</v>
      </c>
      <c r="CK974" s="25"/>
      <c r="CL974" s="25"/>
      <c r="CM974" s="28">
        <v>0.52</v>
      </c>
      <c r="CN974" s="25"/>
      <c r="CO974" s="28">
        <v>0</v>
      </c>
      <c r="CP974" s="30" t="s">
        <v>5</v>
      </c>
      <c r="CQ974" s="8">
        <f t="shared" si="166"/>
        <v>8570.9562773782945</v>
      </c>
      <c r="CR974" s="8">
        <f t="shared" si="167"/>
        <v>24</v>
      </c>
      <c r="CS974" s="8">
        <f t="shared" si="168"/>
        <v>2.5</v>
      </c>
      <c r="CT974" s="8">
        <f t="shared" si="169"/>
        <v>30</v>
      </c>
      <c r="CU974" s="8">
        <f t="shared" si="170"/>
        <v>100</v>
      </c>
      <c r="CV974" s="10">
        <f t="shared" si="171"/>
        <v>44040.36</v>
      </c>
      <c r="CW974" s="10">
        <f t="shared" si="174"/>
        <v>44.04036</v>
      </c>
      <c r="CX974" s="8" t="str">
        <f t="shared" si="172"/>
        <v>No</v>
      </c>
      <c r="CY974" s="30" t="s">
        <v>11</v>
      </c>
      <c r="CZ974" s="30" t="s">
        <v>11</v>
      </c>
      <c r="DA974" s="31" t="s">
        <v>11</v>
      </c>
      <c r="DB974" s="31" t="s">
        <v>11</v>
      </c>
      <c r="DC974" s="8" t="str">
        <f t="shared" si="173"/>
        <v>No</v>
      </c>
      <c r="DD974" s="8" t="s">
        <v>11</v>
      </c>
      <c r="DE974" s="30" t="s">
        <v>11</v>
      </c>
      <c r="DF974" s="10">
        <f t="shared" si="175"/>
        <v>65.292659999999998</v>
      </c>
      <c r="DG974" s="9">
        <f>IF(S974&lt;Monitors!$H$4,(S974*Monitors!$I$4)+Monitors!$J$4,IF(S974&lt;Monitors!$H$5,(S974*Monitors!$I$5)+Monitors!$J$5,IF(S974&lt;Monitors!$H$6,(S974*Monitors!$I$6)+Monitors!$J$6,IF(S974&lt;Monitors!$H$7,(Monitors!$I$7*S974)+Monitors!$J$7,IF(S974&lt;Monitors!$H$8,(S974*Monitors!$I$8)+Monitors!$J$8,IF(S974&lt;Monitors!$H$9,(S974*Monitors!$I$9)+Monitors!$J$9,IF(S974&lt;Monitors!$H$10,(S974*Monitors!$I$10)+Monitors!$J$10,IF(S974&lt;Monitors!$H$11,(S974*Monitors!$I$11)+Monitors!$J$11,Monitors!$J$12))))))))</f>
        <v>41.396000000000001</v>
      </c>
      <c r="DH974" s="10">
        <f>$DF974-(Monitors!$B$4*'All Data'!$W974)</f>
        <v>52.579039999999999</v>
      </c>
      <c r="DI974" s="10">
        <f>IF($CX974="Yes",DH974-(Monitors!$E$4*(DG974+(Monitors!$B$4*'All Data'!$W974))),'All Data'!DH974)</f>
        <v>52.579039999999999</v>
      </c>
      <c r="DJ974" s="10">
        <f>IF(DD974="Yes",'All Data'!DI974-(DG974*Monitors!$C$4),'All Data'!DI974)</f>
        <v>52.579039999999999</v>
      </c>
      <c r="DK974" s="10">
        <f>IF($DE974="Yes",DJ974-(DG974*Monitors!$D$4),'All Data'!DJ974)</f>
        <v>52.579039999999999</v>
      </c>
      <c r="DL974" s="10">
        <f>IF($CZ974="Yes",DK974-Monitors!$C$7,'All Data'!DK974)</f>
        <v>52.579039999999999</v>
      </c>
      <c r="DM974" s="10">
        <f>IF($DA974="Yes",DL974-Monitors!$D$7,'All Data'!DL974)</f>
        <v>52.579039999999999</v>
      </c>
      <c r="DN974" s="10">
        <f>IF(DB974="Yes",DM974-((DG974+(W974*Monitors!$B$4))*Monitors!$F$4),'All Data'!DM974)</f>
        <v>52.579039999999999</v>
      </c>
      <c r="DO974" s="8" t="str">
        <f t="shared" si="176"/>
        <v>No</v>
      </c>
      <c r="DP974" s="10">
        <v>1.7616144000000002</v>
      </c>
      <c r="DQ974" s="10">
        <v>19.088385600000002</v>
      </c>
      <c r="DR974" s="10">
        <v>19.088385600000002</v>
      </c>
      <c r="DS974" s="9">
        <v>22.970035820344705</v>
      </c>
      <c r="DT974" s="9" t="s">
        <v>23</v>
      </c>
      <c r="DU974" s="14">
        <v>0</v>
      </c>
    </row>
    <row r="975" spans="1:125" ht="18" customHeight="1">
      <c r="A975" s="29">
        <v>974</v>
      </c>
      <c r="B975" s="29">
        <v>24</v>
      </c>
      <c r="C975" s="29">
        <v>159</v>
      </c>
      <c r="D975" s="21">
        <v>41892</v>
      </c>
      <c r="E975" s="21">
        <v>41934</v>
      </c>
      <c r="F975" s="21">
        <v>41943</v>
      </c>
      <c r="G975" s="20" t="s">
        <v>4</v>
      </c>
      <c r="H975" s="20" t="s">
        <v>26</v>
      </c>
      <c r="I975" s="22">
        <v>6</v>
      </c>
      <c r="J975" s="20" t="s">
        <v>5</v>
      </c>
      <c r="K975" s="20" t="s">
        <v>26</v>
      </c>
      <c r="L975" s="20" t="s">
        <v>6</v>
      </c>
      <c r="M975" s="23" t="s">
        <v>26</v>
      </c>
      <c r="N975" s="23" t="s">
        <v>7</v>
      </c>
      <c r="O975" s="23" t="s">
        <v>26</v>
      </c>
      <c r="P975" s="24">
        <v>11.3</v>
      </c>
      <c r="Q975" s="24">
        <v>20.100000000000001</v>
      </c>
      <c r="R975" s="24">
        <v>23</v>
      </c>
      <c r="S975" s="24">
        <v>226.16</v>
      </c>
      <c r="T975" s="24">
        <v>1.78</v>
      </c>
      <c r="U975" s="24">
        <v>1080</v>
      </c>
      <c r="V975" s="24">
        <v>1920</v>
      </c>
      <c r="W975" s="24">
        <v>2.0739999999999998</v>
      </c>
      <c r="X975" s="23" t="s">
        <v>47</v>
      </c>
      <c r="Y975" s="23" t="s">
        <v>47</v>
      </c>
      <c r="Z975" s="24">
        <v>9169</v>
      </c>
      <c r="AA975" s="24">
        <v>60</v>
      </c>
      <c r="AB975" s="24">
        <v>178</v>
      </c>
      <c r="AC975" s="24">
        <v>178</v>
      </c>
      <c r="AD975" s="23" t="s">
        <v>400</v>
      </c>
      <c r="AE975" s="23" t="s">
        <v>11</v>
      </c>
      <c r="AF975" s="23" t="s">
        <v>11</v>
      </c>
      <c r="AG975" s="23" t="s">
        <v>26</v>
      </c>
      <c r="AH975" s="23" t="s">
        <v>26</v>
      </c>
      <c r="AI975" s="23" t="s">
        <v>12</v>
      </c>
      <c r="AJ975" s="23" t="s">
        <v>11</v>
      </c>
      <c r="AK975" s="23" t="s">
        <v>23</v>
      </c>
      <c r="AL975" s="23" t="s">
        <v>78</v>
      </c>
      <c r="AM975" s="23" t="s">
        <v>60</v>
      </c>
      <c r="AN975" s="23" t="s">
        <v>72</v>
      </c>
      <c r="AO975" s="23" t="s">
        <v>791</v>
      </c>
      <c r="AP975" s="23" t="s">
        <v>36</v>
      </c>
      <c r="AQ975" s="23" t="s">
        <v>14</v>
      </c>
      <c r="AR975" s="23"/>
      <c r="AS975" s="23" t="s">
        <v>78</v>
      </c>
      <c r="AT975" s="23" t="s">
        <v>60</v>
      </c>
      <c r="AU975" s="23" t="s">
        <v>83</v>
      </c>
      <c r="AV975" s="25" t="s">
        <v>791</v>
      </c>
      <c r="AW975" s="25" t="s">
        <v>14</v>
      </c>
      <c r="AX975" s="26">
        <v>23</v>
      </c>
      <c r="AY975" s="26">
        <v>226.16</v>
      </c>
      <c r="AZ975" s="25" t="s">
        <v>72</v>
      </c>
      <c r="BA975" s="25" t="s">
        <v>83</v>
      </c>
      <c r="BB975" s="23" t="s">
        <v>14</v>
      </c>
      <c r="BC975" s="23" t="s">
        <v>15</v>
      </c>
      <c r="BD975" s="23" t="s">
        <v>26</v>
      </c>
      <c r="BE975" s="23" t="s">
        <v>11</v>
      </c>
      <c r="BF975" s="23" t="s">
        <v>372</v>
      </c>
      <c r="BG975" s="23" t="s">
        <v>11</v>
      </c>
      <c r="BH975" s="23" t="s">
        <v>17</v>
      </c>
      <c r="BI975" s="23" t="s">
        <v>14</v>
      </c>
      <c r="BJ975" s="23"/>
      <c r="BK975" s="23" t="s">
        <v>11</v>
      </c>
      <c r="BL975" s="23" t="s">
        <v>11</v>
      </c>
      <c r="BM975" s="23" t="s">
        <v>11</v>
      </c>
      <c r="BN975" s="23"/>
      <c r="BO975" s="24">
        <v>12.1</v>
      </c>
      <c r="BP975" s="24">
        <v>264</v>
      </c>
      <c r="BQ975" s="24">
        <v>264</v>
      </c>
      <c r="BR975" s="24">
        <v>200</v>
      </c>
      <c r="BS975" s="24">
        <v>200</v>
      </c>
      <c r="BT975" s="23"/>
      <c r="BU975" s="23"/>
      <c r="BV975" s="24">
        <v>20.87</v>
      </c>
      <c r="BW975" s="24">
        <v>0.28000000000000003</v>
      </c>
      <c r="BX975" s="23"/>
      <c r="BY975" s="24">
        <v>0.21</v>
      </c>
      <c r="BZ975" s="27">
        <v>0.28000000000000003</v>
      </c>
      <c r="CA975" s="27">
        <v>0.21</v>
      </c>
      <c r="CB975" s="25"/>
      <c r="CC975" s="25"/>
      <c r="CD975" s="28">
        <v>20.89</v>
      </c>
      <c r="CE975" s="28">
        <v>0.3</v>
      </c>
      <c r="CF975" s="25"/>
      <c r="CG975" s="28">
        <v>0.23</v>
      </c>
      <c r="CH975" s="28">
        <v>22.01</v>
      </c>
      <c r="CI975" s="28">
        <v>1</v>
      </c>
      <c r="CJ975" s="28">
        <v>0.5</v>
      </c>
      <c r="CK975" s="28">
        <v>0</v>
      </c>
      <c r="CL975" s="28">
        <v>0</v>
      </c>
      <c r="CM975" s="28">
        <v>0.5</v>
      </c>
      <c r="CN975" s="25"/>
      <c r="CO975" s="28">
        <v>0</v>
      </c>
      <c r="CP975" s="30" t="s">
        <v>5</v>
      </c>
      <c r="CQ975" s="8">
        <f t="shared" si="166"/>
        <v>9170.4987619384501</v>
      </c>
      <c r="CR975" s="8">
        <f t="shared" si="167"/>
        <v>24</v>
      </c>
      <c r="CS975" s="8">
        <f t="shared" si="168"/>
        <v>2.5</v>
      </c>
      <c r="CT975" s="8">
        <f t="shared" si="169"/>
        <v>30</v>
      </c>
      <c r="CU975" s="8">
        <f t="shared" si="170"/>
        <v>200</v>
      </c>
      <c r="CV975" s="10">
        <f t="shared" si="171"/>
        <v>59706.239999999998</v>
      </c>
      <c r="CW975" s="10">
        <f t="shared" si="174"/>
        <v>59.706240000000001</v>
      </c>
      <c r="CX975" s="8" t="str">
        <f t="shared" si="172"/>
        <v>No</v>
      </c>
      <c r="CY975" s="30" t="s">
        <v>11</v>
      </c>
      <c r="CZ975" s="30" t="s">
        <v>11</v>
      </c>
      <c r="DA975" s="31" t="s">
        <v>11</v>
      </c>
      <c r="DB975" s="31" t="s">
        <v>11</v>
      </c>
      <c r="DC975" s="8" t="str">
        <f t="shared" si="173"/>
        <v>No</v>
      </c>
      <c r="DD975" s="8" t="s">
        <v>11</v>
      </c>
      <c r="DE975" s="30" t="s">
        <v>11</v>
      </c>
      <c r="DF975" s="10">
        <f t="shared" si="175"/>
        <v>65.581740000000011</v>
      </c>
      <c r="DG975" s="9">
        <f>IF(S975&lt;Monitors!$H$4,(S975*Monitors!$I$4)+Monitors!$J$4,IF(S975&lt;Monitors!$H$5,(S975*Monitors!$I$5)+Monitors!$J$5,IF(S975&lt;Monitors!$H$6,(S975*Monitors!$I$6)+Monitors!$J$6,IF(S975&lt;Monitors!$H$7,(Monitors!$I$7*S975)+Monitors!$J$7,IF(S975&lt;Monitors!$H$8,(S975*Monitors!$I$8)+Monitors!$J$8,IF(S975&lt;Monitors!$H$9,(S975*Monitors!$I$9)+Monitors!$J$9,IF(S975&lt;Monitors!$H$10,(S975*Monitors!$I$10)+Monitors!$J$10,IF(S975&lt;Monitors!$H$11,(S975*Monitors!$I$11)+Monitors!$J$11,Monitors!$J$12))))))))</f>
        <v>38.872</v>
      </c>
      <c r="DH975" s="10">
        <f>$DF975-(Monitors!$B$4*'All Data'!$W975)</f>
        <v>52.868120000000012</v>
      </c>
      <c r="DI975" s="10">
        <f>IF($CX975="Yes",DH975-(Monitors!$E$4*(DG975+(Monitors!$B$4*'All Data'!$W975))),'All Data'!DH975)</f>
        <v>52.868120000000012</v>
      </c>
      <c r="DJ975" s="10">
        <f>IF(DD975="Yes",'All Data'!DI975-(DG975*Monitors!$C$4),'All Data'!DI975)</f>
        <v>52.868120000000012</v>
      </c>
      <c r="DK975" s="10">
        <f>IF($DE975="Yes",DJ975-(DG975*Monitors!$D$4),'All Data'!DJ975)</f>
        <v>52.868120000000012</v>
      </c>
      <c r="DL975" s="10">
        <f>IF($CZ975="Yes",DK975-Monitors!$C$7,'All Data'!DK975)</f>
        <v>52.868120000000012</v>
      </c>
      <c r="DM975" s="10">
        <f>IF($DA975="Yes",DL975-Monitors!$D$7,'All Data'!DL975)</f>
        <v>52.868120000000012</v>
      </c>
      <c r="DN975" s="10">
        <f>IF(DB975="Yes",DM975-((DG975+(W975*Monitors!$B$4))*Monitors!$F$4),'All Data'!DM975)</f>
        <v>52.868120000000012</v>
      </c>
      <c r="DO975" s="8" t="str">
        <f t="shared" si="176"/>
        <v>No</v>
      </c>
      <c r="DP975" s="10">
        <v>2.3882496</v>
      </c>
      <c r="DQ975" s="10">
        <v>18.481750400000003</v>
      </c>
      <c r="DR975" s="10">
        <v>18.481750400000003</v>
      </c>
      <c r="DS975" s="9">
        <v>21.492010919520805</v>
      </c>
      <c r="DT975" s="9" t="s">
        <v>23</v>
      </c>
      <c r="DU975" s="14">
        <v>0</v>
      </c>
    </row>
    <row r="976" spans="1:125" ht="18" customHeight="1">
      <c r="A976" s="29">
        <v>975</v>
      </c>
      <c r="B976" s="29">
        <v>52</v>
      </c>
      <c r="C976" s="29">
        <v>1346</v>
      </c>
      <c r="D976" s="21">
        <v>41055</v>
      </c>
      <c r="E976" s="21">
        <v>41432</v>
      </c>
      <c r="F976" s="21">
        <v>41445</v>
      </c>
      <c r="G976" s="20" t="s">
        <v>4</v>
      </c>
      <c r="H976" s="20" t="s">
        <v>26</v>
      </c>
      <c r="I976" s="22">
        <v>6</v>
      </c>
      <c r="J976" s="20" t="s">
        <v>5</v>
      </c>
      <c r="K976" s="20" t="s">
        <v>26</v>
      </c>
      <c r="L976" s="20" t="s">
        <v>27</v>
      </c>
      <c r="M976" s="23" t="s">
        <v>27</v>
      </c>
      <c r="N976" s="23" t="s">
        <v>7</v>
      </c>
      <c r="O976" s="23" t="s">
        <v>26</v>
      </c>
      <c r="P976" s="24">
        <v>11.3</v>
      </c>
      <c r="Q976" s="24">
        <v>20</v>
      </c>
      <c r="R976" s="24">
        <v>23</v>
      </c>
      <c r="S976" s="24">
        <v>226</v>
      </c>
      <c r="T976" s="24">
        <v>1.78</v>
      </c>
      <c r="U976" s="24">
        <v>1080</v>
      </c>
      <c r="V976" s="24">
        <v>1920</v>
      </c>
      <c r="W976" s="24">
        <v>2.0739999999999998</v>
      </c>
      <c r="X976" s="23" t="s">
        <v>47</v>
      </c>
      <c r="Y976" s="23" t="s">
        <v>47</v>
      </c>
      <c r="Z976" s="24">
        <v>9177</v>
      </c>
      <c r="AA976" s="24">
        <v>60</v>
      </c>
      <c r="AB976" s="24">
        <v>170</v>
      </c>
      <c r="AC976" s="24">
        <v>160</v>
      </c>
      <c r="AD976" s="23" t="s">
        <v>28</v>
      </c>
      <c r="AE976" s="23" t="s">
        <v>23</v>
      </c>
      <c r="AF976" s="23" t="s">
        <v>11</v>
      </c>
      <c r="AG976" s="23"/>
      <c r="AH976" s="23"/>
      <c r="AI976" s="23" t="s">
        <v>12</v>
      </c>
      <c r="AJ976" s="23" t="s">
        <v>11</v>
      </c>
      <c r="AK976" s="23" t="s">
        <v>23</v>
      </c>
      <c r="AL976" s="23" t="s">
        <v>25</v>
      </c>
      <c r="AM976" s="23" t="s">
        <v>26</v>
      </c>
      <c r="AN976" s="23" t="s">
        <v>14</v>
      </c>
      <c r="AO976" s="23" t="s">
        <v>26</v>
      </c>
      <c r="AP976" s="23" t="s">
        <v>14</v>
      </c>
      <c r="AQ976" s="23" t="s">
        <v>26</v>
      </c>
      <c r="AR976" s="23"/>
      <c r="AS976" s="23" t="s">
        <v>25</v>
      </c>
      <c r="AT976" s="23" t="s">
        <v>26</v>
      </c>
      <c r="AU976" s="23" t="s">
        <v>14</v>
      </c>
      <c r="AV976" s="25" t="s">
        <v>26</v>
      </c>
      <c r="AW976" s="25" t="s">
        <v>26</v>
      </c>
      <c r="AX976" s="26">
        <v>23</v>
      </c>
      <c r="AY976" s="26">
        <v>226</v>
      </c>
      <c r="AZ976" s="25" t="s">
        <v>14</v>
      </c>
      <c r="BA976" s="25" t="s">
        <v>14</v>
      </c>
      <c r="BB976" s="23" t="s">
        <v>26</v>
      </c>
      <c r="BC976" s="23" t="s">
        <v>15</v>
      </c>
      <c r="BD976" s="23" t="s">
        <v>26</v>
      </c>
      <c r="BE976" s="23" t="s">
        <v>11</v>
      </c>
      <c r="BF976" s="23" t="s">
        <v>420</v>
      </c>
      <c r="BG976" s="23" t="s">
        <v>11</v>
      </c>
      <c r="BH976" s="23" t="s">
        <v>17</v>
      </c>
      <c r="BI976" s="23" t="s">
        <v>26</v>
      </c>
      <c r="BJ976" s="23"/>
      <c r="BK976" s="23" t="s">
        <v>11</v>
      </c>
      <c r="BL976" s="23" t="s">
        <v>11</v>
      </c>
      <c r="BM976" s="23" t="s">
        <v>11</v>
      </c>
      <c r="BN976" s="23"/>
      <c r="BO976" s="24">
        <v>5.7</v>
      </c>
      <c r="BP976" s="24">
        <v>265</v>
      </c>
      <c r="BQ976" s="24">
        <v>265</v>
      </c>
      <c r="BR976" s="24">
        <v>250</v>
      </c>
      <c r="BS976" s="24">
        <v>200</v>
      </c>
      <c r="BT976" s="23"/>
      <c r="BU976" s="23"/>
      <c r="BV976" s="24">
        <v>20.88</v>
      </c>
      <c r="BW976" s="24">
        <v>0.26</v>
      </c>
      <c r="BX976" s="23"/>
      <c r="BY976" s="24">
        <v>0.17</v>
      </c>
      <c r="BZ976" s="27">
        <v>0.26</v>
      </c>
      <c r="CA976" s="27">
        <v>0.17</v>
      </c>
      <c r="CB976" s="25"/>
      <c r="CC976" s="25"/>
      <c r="CD976" s="28">
        <v>20.86</v>
      </c>
      <c r="CE976" s="28">
        <v>0.28999999999999998</v>
      </c>
      <c r="CF976" s="25"/>
      <c r="CG976" s="28">
        <v>0.2</v>
      </c>
      <c r="CH976" s="28">
        <v>21.98</v>
      </c>
      <c r="CI976" s="28">
        <v>0.5</v>
      </c>
      <c r="CJ976" s="28">
        <v>0.5</v>
      </c>
      <c r="CK976" s="28">
        <v>0</v>
      </c>
      <c r="CL976" s="28">
        <v>0</v>
      </c>
      <c r="CM976" s="28">
        <v>0.4</v>
      </c>
      <c r="CN976" s="25"/>
      <c r="CO976" s="28">
        <v>0</v>
      </c>
      <c r="CP976" s="30" t="s">
        <v>5</v>
      </c>
      <c r="CQ976" s="8">
        <f t="shared" si="166"/>
        <v>9176.9911504424763</v>
      </c>
      <c r="CR976" s="8">
        <f t="shared" si="167"/>
        <v>24</v>
      </c>
      <c r="CS976" s="8">
        <f t="shared" si="168"/>
        <v>2.5</v>
      </c>
      <c r="CT976" s="8">
        <f t="shared" si="169"/>
        <v>30</v>
      </c>
      <c r="CU976" s="8">
        <f t="shared" si="170"/>
        <v>200</v>
      </c>
      <c r="CV976" s="10">
        <f t="shared" si="171"/>
        <v>59890</v>
      </c>
      <c r="CW976" s="10">
        <f t="shared" si="174"/>
        <v>59.89</v>
      </c>
      <c r="CX976" s="8" t="str">
        <f t="shared" si="172"/>
        <v>No</v>
      </c>
      <c r="CY976" s="30" t="s">
        <v>11</v>
      </c>
      <c r="CZ976" s="30" t="s">
        <v>11</v>
      </c>
      <c r="DA976" s="31" t="s">
        <v>11</v>
      </c>
      <c r="DB976" s="31" t="s">
        <v>11</v>
      </c>
      <c r="DC976" s="8" t="str">
        <f t="shared" si="173"/>
        <v>No</v>
      </c>
      <c r="DD976" s="8" t="s">
        <v>11</v>
      </c>
      <c r="DE976" s="30" t="s">
        <v>11</v>
      </c>
      <c r="DF976" s="10">
        <f t="shared" si="175"/>
        <v>65.498519999999985</v>
      </c>
      <c r="DG976" s="9">
        <f>IF(S976&lt;Monitors!$H$4,(S976*Monitors!$I$4)+Monitors!$J$4,IF(S976&lt;Monitors!$H$5,(S976*Monitors!$I$5)+Monitors!$J$5,IF(S976&lt;Monitors!$H$6,(S976*Monitors!$I$6)+Monitors!$J$6,IF(S976&lt;Monitors!$H$7,(Monitors!$I$7*S976)+Monitors!$J$7,IF(S976&lt;Monitors!$H$8,(S976*Monitors!$I$8)+Monitors!$J$8,IF(S976&lt;Monitors!$H$9,(S976*Monitors!$I$9)+Monitors!$J$9,IF(S976&lt;Monitors!$H$10,(S976*Monitors!$I$10)+Monitors!$J$10,IF(S976&lt;Monitors!$H$11,(S976*Monitors!$I$11)+Monitors!$J$11,Monitors!$J$12))))))))</f>
        <v>38.866666666666667</v>
      </c>
      <c r="DH976" s="10">
        <f>$DF976-(Monitors!$B$4*'All Data'!$W976)</f>
        <v>52.784899999999986</v>
      </c>
      <c r="DI976" s="10">
        <f>IF($CX976="Yes",DH976-(Monitors!$E$4*(DG976+(Monitors!$B$4*'All Data'!$W976))),'All Data'!DH976)</f>
        <v>52.784899999999986</v>
      </c>
      <c r="DJ976" s="10">
        <f>IF(DD976="Yes",'All Data'!DI976-(DG976*Monitors!$C$4),'All Data'!DI976)</f>
        <v>52.784899999999986</v>
      </c>
      <c r="DK976" s="10">
        <f>IF($DE976="Yes",DJ976-(DG976*Monitors!$D$4),'All Data'!DJ976)</f>
        <v>52.784899999999986</v>
      </c>
      <c r="DL976" s="10">
        <f>IF($CZ976="Yes",DK976-Monitors!$C$7,'All Data'!DK976)</f>
        <v>52.784899999999986</v>
      </c>
      <c r="DM976" s="10">
        <f>IF($DA976="Yes",DL976-Monitors!$D$7,'All Data'!DL976)</f>
        <v>52.784899999999986</v>
      </c>
      <c r="DN976" s="10">
        <f>IF(DB976="Yes",DM976-((DG976+(W976*Monitors!$B$4))*Monitors!$F$4),'All Data'!DM976)</f>
        <v>52.784899999999986</v>
      </c>
      <c r="DO976" s="8" t="str">
        <f t="shared" si="176"/>
        <v>No</v>
      </c>
      <c r="DP976" s="10">
        <v>2.3956000000000004</v>
      </c>
      <c r="DQ976" s="10">
        <v>18.484399999999997</v>
      </c>
      <c r="DR976" s="10">
        <v>18.484399999999997</v>
      </c>
      <c r="DS976" s="9">
        <v>21.47703682392364</v>
      </c>
      <c r="DT976" s="9" t="s">
        <v>23</v>
      </c>
      <c r="DU976" s="14">
        <v>0</v>
      </c>
    </row>
    <row r="977" spans="1:125" ht="18" customHeight="1">
      <c r="A977" s="29">
        <v>976</v>
      </c>
      <c r="B977" s="29">
        <v>39</v>
      </c>
      <c r="C977" s="29">
        <v>604</v>
      </c>
      <c r="D977" s="21">
        <v>41954</v>
      </c>
      <c r="E977" s="21">
        <v>41907</v>
      </c>
      <c r="F977" s="21">
        <v>41912</v>
      </c>
      <c r="G977" s="20" t="s">
        <v>233</v>
      </c>
      <c r="H977" s="20"/>
      <c r="I977" s="22">
        <v>6</v>
      </c>
      <c r="J977" s="20" t="s">
        <v>5</v>
      </c>
      <c r="K977" s="20"/>
      <c r="L977" s="20" t="s">
        <v>6</v>
      </c>
      <c r="M977" s="23"/>
      <c r="N977" s="23" t="s">
        <v>7</v>
      </c>
      <c r="O977" s="23"/>
      <c r="P977" s="24">
        <v>10.5</v>
      </c>
      <c r="Q977" s="24">
        <v>18.8</v>
      </c>
      <c r="R977" s="24">
        <v>21.5</v>
      </c>
      <c r="S977" s="24">
        <v>198</v>
      </c>
      <c r="T977" s="24">
        <v>1.79</v>
      </c>
      <c r="U977" s="24">
        <v>1080</v>
      </c>
      <c r="V977" s="24">
        <v>1920</v>
      </c>
      <c r="W977" s="24">
        <v>2.0739999999999998</v>
      </c>
      <c r="X977" s="23" t="s">
        <v>47</v>
      </c>
      <c r="Y977" s="23" t="s">
        <v>47</v>
      </c>
      <c r="Z977" s="24">
        <v>10471</v>
      </c>
      <c r="AA977" s="24">
        <v>60</v>
      </c>
      <c r="AB977" s="24">
        <v>170</v>
      </c>
      <c r="AC977" s="24">
        <v>160</v>
      </c>
      <c r="AD977" s="23" t="s">
        <v>201</v>
      </c>
      <c r="AE977" s="23" t="s">
        <v>23</v>
      </c>
      <c r="AF977" s="23" t="s">
        <v>11</v>
      </c>
      <c r="AG977" s="23"/>
      <c r="AH977" s="23"/>
      <c r="AI977" s="23" t="s">
        <v>57</v>
      </c>
      <c r="AJ977" s="23" t="s">
        <v>11</v>
      </c>
      <c r="AK977" s="23" t="s">
        <v>11</v>
      </c>
      <c r="AL977" s="23" t="s">
        <v>129</v>
      </c>
      <c r="AM977" s="23" t="s">
        <v>189</v>
      </c>
      <c r="AN977" s="23" t="s">
        <v>14</v>
      </c>
      <c r="AO977" s="23"/>
      <c r="AP977" s="23" t="s">
        <v>36</v>
      </c>
      <c r="AQ977" s="23"/>
      <c r="AR977" s="23"/>
      <c r="AS977" s="23" t="s">
        <v>129</v>
      </c>
      <c r="AT977" s="23" t="s">
        <v>189</v>
      </c>
      <c r="AU977" s="23" t="s">
        <v>14</v>
      </c>
      <c r="AV977" s="25"/>
      <c r="AW977" s="25"/>
      <c r="AX977" s="26">
        <v>21.5</v>
      </c>
      <c r="AY977" s="26">
        <v>198</v>
      </c>
      <c r="AZ977" s="25" t="s">
        <v>14</v>
      </c>
      <c r="BA977" s="25" t="s">
        <v>14</v>
      </c>
      <c r="BB977" s="23"/>
      <c r="BC977" s="23" t="s">
        <v>15</v>
      </c>
      <c r="BD977" s="23"/>
      <c r="BE977" s="23" t="s">
        <v>11</v>
      </c>
      <c r="BF977" s="23" t="s">
        <v>419</v>
      </c>
      <c r="BG977" s="23" t="s">
        <v>11</v>
      </c>
      <c r="BH977" s="23" t="s">
        <v>17</v>
      </c>
      <c r="BI977" s="23"/>
      <c r="BJ977" s="23"/>
      <c r="BK977" s="23" t="s">
        <v>11</v>
      </c>
      <c r="BL977" s="23" t="s">
        <v>11</v>
      </c>
      <c r="BM977" s="23" t="s">
        <v>11</v>
      </c>
      <c r="BN977" s="23"/>
      <c r="BO977" s="24">
        <v>0.1</v>
      </c>
      <c r="BP977" s="24">
        <v>191</v>
      </c>
      <c r="BQ977" s="24">
        <v>191</v>
      </c>
      <c r="BR977" s="24">
        <v>123</v>
      </c>
      <c r="BS977" s="24">
        <v>191</v>
      </c>
      <c r="BT977" s="23"/>
      <c r="BU977" s="23"/>
      <c r="BV977" s="24">
        <v>20.9</v>
      </c>
      <c r="BW977" s="24">
        <v>0.21</v>
      </c>
      <c r="BX977" s="23"/>
      <c r="BY977" s="24">
        <v>0.32</v>
      </c>
      <c r="BZ977" s="27">
        <v>0.21</v>
      </c>
      <c r="CA977" s="27">
        <v>0.32</v>
      </c>
      <c r="CB977" s="25"/>
      <c r="CC977" s="25"/>
      <c r="CD977" s="25"/>
      <c r="CE977" s="25"/>
      <c r="CF977" s="25"/>
      <c r="CG977" s="25"/>
      <c r="CH977" s="28">
        <v>21.09</v>
      </c>
      <c r="CI977" s="28">
        <v>0.5</v>
      </c>
      <c r="CJ977" s="28">
        <v>0.5</v>
      </c>
      <c r="CK977" s="25"/>
      <c r="CL977" s="25"/>
      <c r="CM977" s="28">
        <v>0.52</v>
      </c>
      <c r="CN977" s="25"/>
      <c r="CO977" s="28">
        <v>0</v>
      </c>
      <c r="CP977" s="30" t="s">
        <v>5</v>
      </c>
      <c r="CQ977" s="8">
        <f t="shared" si="166"/>
        <v>10474.747474747473</v>
      </c>
      <c r="CR977" s="8">
        <f t="shared" si="167"/>
        <v>22</v>
      </c>
      <c r="CS977" s="8">
        <f t="shared" si="168"/>
        <v>2.5</v>
      </c>
      <c r="CT977" s="8">
        <f t="shared" si="169"/>
        <v>30</v>
      </c>
      <c r="CU977" s="8">
        <f t="shared" si="170"/>
        <v>100</v>
      </c>
      <c r="CV977" s="10">
        <f t="shared" si="171"/>
        <v>37818</v>
      </c>
      <c r="CW977" s="10">
        <f t="shared" si="174"/>
        <v>37.817999999999998</v>
      </c>
      <c r="CX977" s="8" t="str">
        <f t="shared" si="172"/>
        <v>No</v>
      </c>
      <c r="CY977" s="30" t="s">
        <v>11</v>
      </c>
      <c r="CZ977" s="30" t="s">
        <v>11</v>
      </c>
      <c r="DA977" s="31" t="s">
        <v>11</v>
      </c>
      <c r="DB977" s="31" t="s">
        <v>11</v>
      </c>
      <c r="DC977" s="8" t="str">
        <f t="shared" si="173"/>
        <v>No</v>
      </c>
      <c r="DD977" s="8" t="s">
        <v>11</v>
      </c>
      <c r="DE977" s="30" t="s">
        <v>11</v>
      </c>
      <c r="DF977" s="10">
        <f t="shared" si="175"/>
        <v>65.275139999999979</v>
      </c>
      <c r="DG977" s="9">
        <f>IF(S977&lt;Monitors!$H$4,(S977*Monitors!$I$4)+Monitors!$J$4,IF(S977&lt;Monitors!$H$5,(S977*Monitors!$I$5)+Monitors!$J$5,IF(S977&lt;Monitors!$H$6,(S977*Monitors!$I$6)+Monitors!$J$6,IF(S977&lt;Monitors!$H$7,(Monitors!$I$7*S977)+Monitors!$J$7,IF(S977&lt;Monitors!$H$8,(S977*Monitors!$I$8)+Monitors!$J$8,IF(S977&lt;Monitors!$H$9,(S977*Monitors!$I$9)+Monitors!$J$9,IF(S977&lt;Monitors!$H$10,(S977*Monitors!$I$10)+Monitors!$J$10,IF(S977&lt;Monitors!$H$11,(S977*Monitors!$I$11)+Monitors!$J$11,Monitors!$J$12))))))))</f>
        <v>37.9</v>
      </c>
      <c r="DH977" s="10">
        <f>$DF977-(Monitors!$B$4*'All Data'!$W977)</f>
        <v>52.56151999999998</v>
      </c>
      <c r="DI977" s="10">
        <f>IF($CX977="Yes",DH977-(Monitors!$E$4*(DG977+(Monitors!$B$4*'All Data'!$W977))),'All Data'!DH977)</f>
        <v>52.56151999999998</v>
      </c>
      <c r="DJ977" s="10">
        <f>IF(DD977="Yes",'All Data'!DI977-(DG977*Monitors!$C$4),'All Data'!DI977)</f>
        <v>52.56151999999998</v>
      </c>
      <c r="DK977" s="10">
        <f>IF($DE977="Yes",DJ977-(DG977*Monitors!$D$4),'All Data'!DJ977)</f>
        <v>52.56151999999998</v>
      </c>
      <c r="DL977" s="10">
        <f>IF($CZ977="Yes",DK977-Monitors!$C$7,'All Data'!DK977)</f>
        <v>52.56151999999998</v>
      </c>
      <c r="DM977" s="10">
        <f>IF($DA977="Yes",DL977-Monitors!$D$7,'All Data'!DL977)</f>
        <v>52.56151999999998</v>
      </c>
      <c r="DN977" s="10">
        <f>IF(DB977="Yes",DM977-((DG977+(W977*Monitors!$B$4))*Monitors!$F$4),'All Data'!DM977)</f>
        <v>52.56151999999998</v>
      </c>
      <c r="DO977" s="8" t="str">
        <f t="shared" si="176"/>
        <v>No</v>
      </c>
      <c r="DP977" s="10">
        <v>1.5127200000000001</v>
      </c>
      <c r="DQ977" s="10">
        <v>19.387279999999997</v>
      </c>
      <c r="DR977" s="10">
        <v>19.387279999999997</v>
      </c>
      <c r="DS977" s="9">
        <v>18.849310517355313</v>
      </c>
      <c r="DT977" s="9" t="s">
        <v>11</v>
      </c>
      <c r="DU977" s="14">
        <v>0</v>
      </c>
    </row>
    <row r="978" spans="1:125" ht="18" customHeight="1">
      <c r="A978" s="29">
        <v>977</v>
      </c>
      <c r="B978" s="29">
        <v>13</v>
      </c>
      <c r="C978" s="29">
        <v>1433</v>
      </c>
      <c r="D978" s="21">
        <v>41236</v>
      </c>
      <c r="E978" s="21">
        <v>41242</v>
      </c>
      <c r="F978" s="21">
        <v>41273</v>
      </c>
      <c r="G978" s="20" t="s">
        <v>4</v>
      </c>
      <c r="H978" s="20"/>
      <c r="I978" s="22">
        <v>6</v>
      </c>
      <c r="J978" s="20" t="s">
        <v>5</v>
      </c>
      <c r="K978" s="20" t="s">
        <v>26</v>
      </c>
      <c r="L978" s="20" t="s">
        <v>27</v>
      </c>
      <c r="M978" s="23" t="s">
        <v>27</v>
      </c>
      <c r="N978" s="23" t="s">
        <v>7</v>
      </c>
      <c r="O978" s="23" t="s">
        <v>26</v>
      </c>
      <c r="P978" s="24">
        <v>11.3</v>
      </c>
      <c r="Q978" s="24">
        <v>20</v>
      </c>
      <c r="R978" s="24">
        <v>23</v>
      </c>
      <c r="S978" s="24">
        <v>226</v>
      </c>
      <c r="T978" s="24">
        <v>1.78</v>
      </c>
      <c r="U978" s="24">
        <v>1080</v>
      </c>
      <c r="V978" s="24">
        <v>1920</v>
      </c>
      <c r="W978" s="24">
        <v>2.0739999999999998</v>
      </c>
      <c r="X978" s="23" t="s">
        <v>47</v>
      </c>
      <c r="Y978" s="23" t="s">
        <v>47</v>
      </c>
      <c r="Z978" s="24">
        <v>9173</v>
      </c>
      <c r="AA978" s="24">
        <v>60</v>
      </c>
      <c r="AB978" s="24">
        <v>170</v>
      </c>
      <c r="AC978" s="24">
        <v>160</v>
      </c>
      <c r="AD978" s="23" t="s">
        <v>400</v>
      </c>
      <c r="AE978" s="23" t="s">
        <v>23</v>
      </c>
      <c r="AF978" s="23" t="s">
        <v>11</v>
      </c>
      <c r="AG978" s="23" t="s">
        <v>26</v>
      </c>
      <c r="AH978" s="23" t="s">
        <v>26</v>
      </c>
      <c r="AI978" s="23" t="s">
        <v>12</v>
      </c>
      <c r="AJ978" s="23" t="s">
        <v>11</v>
      </c>
      <c r="AK978" s="23" t="s">
        <v>23</v>
      </c>
      <c r="AL978" s="23" t="s">
        <v>78</v>
      </c>
      <c r="AM978" s="23" t="s">
        <v>72</v>
      </c>
      <c r="AN978" s="23" t="s">
        <v>14</v>
      </c>
      <c r="AO978" s="23" t="s">
        <v>14</v>
      </c>
      <c r="AP978" s="23" t="s">
        <v>36</v>
      </c>
      <c r="AQ978" s="23" t="s">
        <v>14</v>
      </c>
      <c r="AR978" s="23"/>
      <c r="AS978" s="23" t="s">
        <v>78</v>
      </c>
      <c r="AT978" s="23" t="s">
        <v>72</v>
      </c>
      <c r="AU978" s="23" t="s">
        <v>14</v>
      </c>
      <c r="AV978" s="25" t="s">
        <v>14</v>
      </c>
      <c r="AW978" s="25" t="s">
        <v>14</v>
      </c>
      <c r="AX978" s="26">
        <v>23</v>
      </c>
      <c r="AY978" s="26">
        <v>226</v>
      </c>
      <c r="AZ978" s="25" t="s">
        <v>14</v>
      </c>
      <c r="BA978" s="25" t="s">
        <v>14</v>
      </c>
      <c r="BB978" s="23" t="s">
        <v>14</v>
      </c>
      <c r="BC978" s="23" t="s">
        <v>15</v>
      </c>
      <c r="BD978" s="23" t="s">
        <v>26</v>
      </c>
      <c r="BE978" s="23" t="s">
        <v>11</v>
      </c>
      <c r="BF978" s="23" t="s">
        <v>372</v>
      </c>
      <c r="BG978" s="23" t="s">
        <v>11</v>
      </c>
      <c r="BH978" s="23" t="s">
        <v>17</v>
      </c>
      <c r="BI978" s="23" t="s">
        <v>14</v>
      </c>
      <c r="BJ978" s="23"/>
      <c r="BK978" s="23" t="s">
        <v>11</v>
      </c>
      <c r="BL978" s="23" t="s">
        <v>11</v>
      </c>
      <c r="BM978" s="23" t="s">
        <v>11</v>
      </c>
      <c r="BN978" s="23"/>
      <c r="BO978" s="24">
        <v>3.7</v>
      </c>
      <c r="BP978" s="24">
        <v>250</v>
      </c>
      <c r="BQ978" s="24">
        <v>250</v>
      </c>
      <c r="BR978" s="24">
        <v>205</v>
      </c>
      <c r="BS978" s="24">
        <v>200</v>
      </c>
      <c r="BT978" s="23"/>
      <c r="BU978" s="23"/>
      <c r="BV978" s="24">
        <v>20.9</v>
      </c>
      <c r="BW978" s="24">
        <v>0.2</v>
      </c>
      <c r="BX978" s="23"/>
      <c r="BY978" s="24">
        <v>0.12</v>
      </c>
      <c r="BZ978" s="27">
        <v>0.2</v>
      </c>
      <c r="CA978" s="27">
        <v>0.12</v>
      </c>
      <c r="CB978" s="25"/>
      <c r="CC978" s="25"/>
      <c r="CD978" s="28">
        <v>21.4</v>
      </c>
      <c r="CE978" s="28">
        <v>0.27</v>
      </c>
      <c r="CF978" s="25"/>
      <c r="CG978" s="28">
        <v>0.17</v>
      </c>
      <c r="CH978" s="28">
        <v>21.98</v>
      </c>
      <c r="CI978" s="28">
        <v>0.5</v>
      </c>
      <c r="CJ978" s="28">
        <v>0.5</v>
      </c>
      <c r="CK978" s="28">
        <v>0</v>
      </c>
      <c r="CL978" s="28">
        <v>0</v>
      </c>
      <c r="CM978" s="28">
        <v>0.5</v>
      </c>
      <c r="CN978" s="25"/>
      <c r="CO978" s="28">
        <v>1</v>
      </c>
      <c r="CP978" s="30" t="s">
        <v>5</v>
      </c>
      <c r="CQ978" s="8">
        <f t="shared" si="166"/>
        <v>9176.9911504424763</v>
      </c>
      <c r="CR978" s="8">
        <f t="shared" si="167"/>
        <v>24</v>
      </c>
      <c r="CS978" s="8">
        <f t="shared" si="168"/>
        <v>2.5</v>
      </c>
      <c r="CT978" s="8">
        <f t="shared" si="169"/>
        <v>30</v>
      </c>
      <c r="CU978" s="8">
        <f t="shared" si="170"/>
        <v>200</v>
      </c>
      <c r="CV978" s="10">
        <f t="shared" si="171"/>
        <v>56500</v>
      </c>
      <c r="CW978" s="10">
        <f t="shared" si="174"/>
        <v>56.5</v>
      </c>
      <c r="CX978" s="8" t="str">
        <f t="shared" si="172"/>
        <v>No</v>
      </c>
      <c r="CY978" s="30" t="s">
        <v>11</v>
      </c>
      <c r="CZ978" s="30" t="s">
        <v>11</v>
      </c>
      <c r="DA978" s="31" t="s">
        <v>11</v>
      </c>
      <c r="DB978" s="31" t="s">
        <v>11</v>
      </c>
      <c r="DC978" s="8" t="str">
        <f t="shared" si="173"/>
        <v>No</v>
      </c>
      <c r="DD978" s="8" t="s">
        <v>11</v>
      </c>
      <c r="DE978" s="30" t="s">
        <v>11</v>
      </c>
      <c r="DF978" s="10">
        <f t="shared" si="175"/>
        <v>65.218199999999996</v>
      </c>
      <c r="DG978" s="9">
        <f>IF(S978&lt;Monitors!$H$4,(S978*Monitors!$I$4)+Monitors!$J$4,IF(S978&lt;Monitors!$H$5,(S978*Monitors!$I$5)+Monitors!$J$5,IF(S978&lt;Monitors!$H$6,(S978*Monitors!$I$6)+Monitors!$J$6,IF(S978&lt;Monitors!$H$7,(Monitors!$I$7*S978)+Monitors!$J$7,IF(S978&lt;Monitors!$H$8,(S978*Monitors!$I$8)+Monitors!$J$8,IF(S978&lt;Monitors!$H$9,(S978*Monitors!$I$9)+Monitors!$J$9,IF(S978&lt;Monitors!$H$10,(S978*Monitors!$I$10)+Monitors!$J$10,IF(S978&lt;Monitors!$H$11,(S978*Monitors!$I$11)+Monitors!$J$11,Monitors!$J$12))))))))</f>
        <v>38.866666666666667</v>
      </c>
      <c r="DH978" s="10">
        <f>$DF978-(Monitors!$B$4*'All Data'!$W978)</f>
        <v>52.504579999999997</v>
      </c>
      <c r="DI978" s="10">
        <f>IF($CX978="Yes",DH978-(Monitors!$E$4*(DG978+(Monitors!$B$4*'All Data'!$W978))),'All Data'!DH978)</f>
        <v>52.504579999999997</v>
      </c>
      <c r="DJ978" s="10">
        <f>IF(DD978="Yes",'All Data'!DI978-(DG978*Monitors!$C$4),'All Data'!DI978)</f>
        <v>52.504579999999997</v>
      </c>
      <c r="DK978" s="10">
        <f>IF($DE978="Yes",DJ978-(DG978*Monitors!$D$4),'All Data'!DJ978)</f>
        <v>52.504579999999997</v>
      </c>
      <c r="DL978" s="10">
        <f>IF($CZ978="Yes",DK978-Monitors!$C$7,'All Data'!DK978)</f>
        <v>52.504579999999997</v>
      </c>
      <c r="DM978" s="10">
        <f>IF($DA978="Yes",DL978-Monitors!$D$7,'All Data'!DL978)</f>
        <v>52.504579999999997</v>
      </c>
      <c r="DN978" s="10">
        <f>IF(DB978="Yes",DM978-((DG978+(W978*Monitors!$B$4))*Monitors!$F$4),'All Data'!DM978)</f>
        <v>52.504579999999997</v>
      </c>
      <c r="DO978" s="8" t="str">
        <f t="shared" si="176"/>
        <v>No</v>
      </c>
      <c r="DP978" s="10">
        <v>2.2600000000000002</v>
      </c>
      <c r="DQ978" s="10">
        <v>18.639999999999997</v>
      </c>
      <c r="DR978" s="10">
        <v>18.639999999999997</v>
      </c>
      <c r="DS978" s="9">
        <v>21.47703682392364</v>
      </c>
      <c r="DT978" s="9" t="s">
        <v>23</v>
      </c>
      <c r="DU978" s="14">
        <v>0</v>
      </c>
    </row>
    <row r="979" spans="1:125" ht="18" customHeight="1">
      <c r="A979" s="29">
        <v>978</v>
      </c>
      <c r="B979" s="29">
        <v>13</v>
      </c>
      <c r="C979" s="29">
        <v>617</v>
      </c>
      <c r="D979" s="21">
        <v>41236</v>
      </c>
      <c r="E979" s="21">
        <v>41242</v>
      </c>
      <c r="F979" s="21">
        <v>41614</v>
      </c>
      <c r="G979" s="20" t="s">
        <v>4</v>
      </c>
      <c r="H979" s="20" t="s">
        <v>635</v>
      </c>
      <c r="I979" s="22">
        <v>6</v>
      </c>
      <c r="J979" s="20" t="s">
        <v>5</v>
      </c>
      <c r="K979" s="20" t="s">
        <v>26</v>
      </c>
      <c r="L979" s="20" t="s">
        <v>27</v>
      </c>
      <c r="M979" s="23" t="s">
        <v>27</v>
      </c>
      <c r="N979" s="23" t="s">
        <v>7</v>
      </c>
      <c r="O979" s="23" t="s">
        <v>26</v>
      </c>
      <c r="P979" s="24">
        <v>11.3</v>
      </c>
      <c r="Q979" s="24">
        <v>20</v>
      </c>
      <c r="R979" s="24">
        <v>23</v>
      </c>
      <c r="S979" s="24">
        <v>226</v>
      </c>
      <c r="T979" s="24">
        <v>1.78</v>
      </c>
      <c r="U979" s="24">
        <v>1080</v>
      </c>
      <c r="V979" s="24">
        <v>1920</v>
      </c>
      <c r="W979" s="24">
        <v>2.0739999999999998</v>
      </c>
      <c r="X979" s="23" t="s">
        <v>67</v>
      </c>
      <c r="Y979" s="23" t="s">
        <v>47</v>
      </c>
      <c r="Z979" s="24">
        <v>9173</v>
      </c>
      <c r="AA979" s="24">
        <v>60</v>
      </c>
      <c r="AB979" s="24">
        <v>170</v>
      </c>
      <c r="AC979" s="24">
        <v>160</v>
      </c>
      <c r="AD979" s="23" t="s">
        <v>400</v>
      </c>
      <c r="AE979" s="23" t="s">
        <v>23</v>
      </c>
      <c r="AF979" s="23" t="s">
        <v>11</v>
      </c>
      <c r="AG979" s="23" t="s">
        <v>26</v>
      </c>
      <c r="AH979" s="23" t="s">
        <v>26</v>
      </c>
      <c r="AI979" s="23" t="s">
        <v>12</v>
      </c>
      <c r="AJ979" s="23" t="s">
        <v>11</v>
      </c>
      <c r="AK979" s="23" t="s">
        <v>23</v>
      </c>
      <c r="AL979" s="23" t="s">
        <v>78</v>
      </c>
      <c r="AM979" s="23" t="s">
        <v>72</v>
      </c>
      <c r="AN979" s="23" t="s">
        <v>14</v>
      </c>
      <c r="AO979" s="23" t="s">
        <v>14</v>
      </c>
      <c r="AP979" s="23" t="s">
        <v>36</v>
      </c>
      <c r="AQ979" s="23" t="s">
        <v>14</v>
      </c>
      <c r="AR979" s="23"/>
      <c r="AS979" s="23" t="s">
        <v>78</v>
      </c>
      <c r="AT979" s="23" t="s">
        <v>72</v>
      </c>
      <c r="AU979" s="23" t="s">
        <v>14</v>
      </c>
      <c r="AV979" s="25" t="s">
        <v>14</v>
      </c>
      <c r="AW979" s="25" t="s">
        <v>14</v>
      </c>
      <c r="AX979" s="26">
        <v>23</v>
      </c>
      <c r="AY979" s="26">
        <v>226</v>
      </c>
      <c r="AZ979" s="25" t="s">
        <v>14</v>
      </c>
      <c r="BA979" s="25" t="s">
        <v>14</v>
      </c>
      <c r="BB979" s="23" t="s">
        <v>14</v>
      </c>
      <c r="BC979" s="23" t="s">
        <v>15</v>
      </c>
      <c r="BD979" s="23" t="s">
        <v>26</v>
      </c>
      <c r="BE979" s="23" t="s">
        <v>11</v>
      </c>
      <c r="BF979" s="23" t="s">
        <v>372</v>
      </c>
      <c r="BG979" s="23" t="s">
        <v>11</v>
      </c>
      <c r="BH979" s="23" t="s">
        <v>17</v>
      </c>
      <c r="BI979" s="23" t="s">
        <v>14</v>
      </c>
      <c r="BJ979" s="23"/>
      <c r="BK979" s="23" t="s">
        <v>11</v>
      </c>
      <c r="BL979" s="23" t="s">
        <v>11</v>
      </c>
      <c r="BM979" s="23" t="s">
        <v>11</v>
      </c>
      <c r="BN979" s="23"/>
      <c r="BO979" s="24">
        <v>3.7</v>
      </c>
      <c r="BP979" s="24">
        <v>250</v>
      </c>
      <c r="BQ979" s="24">
        <v>250</v>
      </c>
      <c r="BR979" s="24">
        <v>205</v>
      </c>
      <c r="BS979" s="24">
        <v>200</v>
      </c>
      <c r="BT979" s="23"/>
      <c r="BU979" s="23"/>
      <c r="BV979" s="24">
        <v>20.9</v>
      </c>
      <c r="BW979" s="24">
        <v>0.2</v>
      </c>
      <c r="BX979" s="23"/>
      <c r="BY979" s="24">
        <v>0.12</v>
      </c>
      <c r="BZ979" s="27">
        <v>0.2</v>
      </c>
      <c r="CA979" s="27">
        <v>0.12</v>
      </c>
      <c r="CB979" s="25"/>
      <c r="CC979" s="25"/>
      <c r="CD979" s="28">
        <v>21.4</v>
      </c>
      <c r="CE979" s="28">
        <v>0.27</v>
      </c>
      <c r="CF979" s="25"/>
      <c r="CG979" s="28">
        <v>0.17</v>
      </c>
      <c r="CH979" s="28">
        <v>21.98</v>
      </c>
      <c r="CI979" s="28">
        <v>0.5</v>
      </c>
      <c r="CJ979" s="28">
        <v>0.5</v>
      </c>
      <c r="CK979" s="28">
        <v>0</v>
      </c>
      <c r="CL979" s="28">
        <v>0</v>
      </c>
      <c r="CM979" s="28">
        <v>0.5</v>
      </c>
      <c r="CN979" s="25"/>
      <c r="CO979" s="28">
        <v>1</v>
      </c>
      <c r="CP979" s="30" t="s">
        <v>5</v>
      </c>
      <c r="CQ979" s="8">
        <f t="shared" si="166"/>
        <v>9176.9911504424763</v>
      </c>
      <c r="CR979" s="8">
        <f t="shared" si="167"/>
        <v>24</v>
      </c>
      <c r="CS979" s="8">
        <f t="shared" si="168"/>
        <v>2.5</v>
      </c>
      <c r="CT979" s="8">
        <f t="shared" si="169"/>
        <v>30</v>
      </c>
      <c r="CU979" s="8">
        <f t="shared" si="170"/>
        <v>200</v>
      </c>
      <c r="CV979" s="10">
        <f t="shared" si="171"/>
        <v>56500</v>
      </c>
      <c r="CW979" s="10">
        <f t="shared" si="174"/>
        <v>56.5</v>
      </c>
      <c r="CX979" s="8" t="str">
        <f t="shared" si="172"/>
        <v>No</v>
      </c>
      <c r="CY979" s="30" t="s">
        <v>11</v>
      </c>
      <c r="CZ979" s="30" t="s">
        <v>11</v>
      </c>
      <c r="DA979" s="31" t="s">
        <v>11</v>
      </c>
      <c r="DB979" s="31" t="s">
        <v>11</v>
      </c>
      <c r="DC979" s="8" t="str">
        <f t="shared" si="173"/>
        <v>No</v>
      </c>
      <c r="DD979" s="8" t="s">
        <v>11</v>
      </c>
      <c r="DE979" s="30" t="s">
        <v>11</v>
      </c>
      <c r="DF979" s="10">
        <f t="shared" si="175"/>
        <v>65.218199999999996</v>
      </c>
      <c r="DG979" s="9">
        <f>IF(S979&lt;Monitors!$H$4,(S979*Monitors!$I$4)+Monitors!$J$4,IF(S979&lt;Monitors!$H$5,(S979*Monitors!$I$5)+Monitors!$J$5,IF(S979&lt;Monitors!$H$6,(S979*Monitors!$I$6)+Monitors!$J$6,IF(S979&lt;Monitors!$H$7,(Monitors!$I$7*S979)+Monitors!$J$7,IF(S979&lt;Monitors!$H$8,(S979*Monitors!$I$8)+Monitors!$J$8,IF(S979&lt;Monitors!$H$9,(S979*Monitors!$I$9)+Monitors!$J$9,IF(S979&lt;Monitors!$H$10,(S979*Monitors!$I$10)+Monitors!$J$10,IF(S979&lt;Monitors!$H$11,(S979*Monitors!$I$11)+Monitors!$J$11,Monitors!$J$12))))))))</f>
        <v>38.866666666666667</v>
      </c>
      <c r="DH979" s="10">
        <f>$DF979-(Monitors!$B$4*'All Data'!$W979)</f>
        <v>52.504579999999997</v>
      </c>
      <c r="DI979" s="10">
        <f>IF($CX979="Yes",DH979-(Monitors!$E$4*(DG979+(Monitors!$B$4*'All Data'!$W979))),'All Data'!DH979)</f>
        <v>52.504579999999997</v>
      </c>
      <c r="DJ979" s="10">
        <f>IF(DD979="Yes",'All Data'!DI979-(DG979*Monitors!$C$4),'All Data'!DI979)</f>
        <v>52.504579999999997</v>
      </c>
      <c r="DK979" s="10">
        <f>IF($DE979="Yes",DJ979-(DG979*Monitors!$D$4),'All Data'!DJ979)</f>
        <v>52.504579999999997</v>
      </c>
      <c r="DL979" s="10">
        <f>IF($CZ979="Yes",DK979-Monitors!$C$7,'All Data'!DK979)</f>
        <v>52.504579999999997</v>
      </c>
      <c r="DM979" s="10">
        <f>IF($DA979="Yes",DL979-Monitors!$D$7,'All Data'!DL979)</f>
        <v>52.504579999999997</v>
      </c>
      <c r="DN979" s="10">
        <f>IF(DB979="Yes",DM979-((DG979+(W979*Monitors!$B$4))*Monitors!$F$4),'All Data'!DM979)</f>
        <v>52.504579999999997</v>
      </c>
      <c r="DO979" s="8" t="str">
        <f t="shared" si="176"/>
        <v>No</v>
      </c>
      <c r="DP979" s="10">
        <v>2.2600000000000002</v>
      </c>
      <c r="DQ979" s="10">
        <v>18.639999999999997</v>
      </c>
      <c r="DR979" s="10">
        <v>18.639999999999997</v>
      </c>
      <c r="DS979" s="9">
        <v>21.47703682392364</v>
      </c>
      <c r="DT979" s="9" t="s">
        <v>23</v>
      </c>
      <c r="DU979" s="14">
        <v>0</v>
      </c>
    </row>
    <row r="980" spans="1:125" ht="18" customHeight="1">
      <c r="A980" s="29">
        <v>979</v>
      </c>
      <c r="B980" s="29">
        <v>13</v>
      </c>
      <c r="C980" s="29">
        <v>619</v>
      </c>
      <c r="D980" s="21">
        <v>41759</v>
      </c>
      <c r="E980" s="21">
        <v>41737</v>
      </c>
      <c r="F980" s="21">
        <v>41739</v>
      </c>
      <c r="G980" s="20"/>
      <c r="H980" s="20" t="s">
        <v>26</v>
      </c>
      <c r="I980" s="22">
        <v>6</v>
      </c>
      <c r="J980" s="20" t="s">
        <v>5</v>
      </c>
      <c r="K980" s="20" t="s">
        <v>26</v>
      </c>
      <c r="L980" s="20" t="s">
        <v>27</v>
      </c>
      <c r="M980" s="23" t="s">
        <v>27</v>
      </c>
      <c r="N980" s="23" t="s">
        <v>7</v>
      </c>
      <c r="O980" s="23" t="s">
        <v>26</v>
      </c>
      <c r="P980" s="24">
        <v>11.3</v>
      </c>
      <c r="Q980" s="24">
        <v>20</v>
      </c>
      <c r="R980" s="24">
        <v>23</v>
      </c>
      <c r="S980" s="24">
        <v>226</v>
      </c>
      <c r="T980" s="24">
        <v>1.78</v>
      </c>
      <c r="U980" s="24">
        <v>1080</v>
      </c>
      <c r="V980" s="24">
        <v>1920</v>
      </c>
      <c r="W980" s="24">
        <v>2.0739999999999998</v>
      </c>
      <c r="X980" s="23" t="s">
        <v>47</v>
      </c>
      <c r="Y980" s="23" t="s">
        <v>47</v>
      </c>
      <c r="Z980" s="24">
        <v>9173</v>
      </c>
      <c r="AA980" s="24">
        <v>60</v>
      </c>
      <c r="AB980" s="24">
        <v>170</v>
      </c>
      <c r="AC980" s="24">
        <v>160</v>
      </c>
      <c r="AD980" s="23" t="s">
        <v>400</v>
      </c>
      <c r="AE980" s="23" t="s">
        <v>23</v>
      </c>
      <c r="AF980" s="23" t="s">
        <v>11</v>
      </c>
      <c r="AG980" s="23" t="s">
        <v>26</v>
      </c>
      <c r="AH980" s="23" t="s">
        <v>26</v>
      </c>
      <c r="AI980" s="23" t="s">
        <v>12</v>
      </c>
      <c r="AJ980" s="23" t="s">
        <v>11</v>
      </c>
      <c r="AK980" s="23" t="s">
        <v>23</v>
      </c>
      <c r="AL980" s="23" t="s">
        <v>78</v>
      </c>
      <c r="AM980" s="23" t="s">
        <v>72</v>
      </c>
      <c r="AN980" s="23" t="s">
        <v>72</v>
      </c>
      <c r="AO980" s="23" t="s">
        <v>14</v>
      </c>
      <c r="AP980" s="23" t="s">
        <v>14</v>
      </c>
      <c r="AQ980" s="23" t="s">
        <v>14</v>
      </c>
      <c r="AR980" s="23"/>
      <c r="AS980" s="23" t="s">
        <v>78</v>
      </c>
      <c r="AT980" s="23" t="s">
        <v>72</v>
      </c>
      <c r="AU980" s="23" t="s">
        <v>14</v>
      </c>
      <c r="AV980" s="25" t="s">
        <v>14</v>
      </c>
      <c r="AW980" s="25" t="s">
        <v>14</v>
      </c>
      <c r="AX980" s="26">
        <v>23</v>
      </c>
      <c r="AY980" s="26">
        <v>226</v>
      </c>
      <c r="AZ980" s="25" t="s">
        <v>72</v>
      </c>
      <c r="BA980" s="25" t="s">
        <v>14</v>
      </c>
      <c r="BB980" s="23" t="s">
        <v>14</v>
      </c>
      <c r="BC980" s="23" t="s">
        <v>15</v>
      </c>
      <c r="BD980" s="23" t="s">
        <v>26</v>
      </c>
      <c r="BE980" s="23" t="s">
        <v>11</v>
      </c>
      <c r="BF980" s="23" t="s">
        <v>372</v>
      </c>
      <c r="BG980" s="23" t="s">
        <v>11</v>
      </c>
      <c r="BH980" s="23" t="s">
        <v>17</v>
      </c>
      <c r="BI980" s="23" t="s">
        <v>14</v>
      </c>
      <c r="BJ980" s="23"/>
      <c r="BK980" s="23" t="s">
        <v>11</v>
      </c>
      <c r="BL980" s="23" t="s">
        <v>11</v>
      </c>
      <c r="BM980" s="23" t="s">
        <v>11</v>
      </c>
      <c r="BN980" s="23"/>
      <c r="BO980" s="24">
        <v>3.7</v>
      </c>
      <c r="BP980" s="24">
        <v>250</v>
      </c>
      <c r="BQ980" s="24">
        <v>250</v>
      </c>
      <c r="BR980" s="24">
        <v>205</v>
      </c>
      <c r="BS980" s="24">
        <v>200</v>
      </c>
      <c r="BT980" s="23"/>
      <c r="BU980" s="23"/>
      <c r="BV980" s="24">
        <v>20.9</v>
      </c>
      <c r="BW980" s="24">
        <v>0.2</v>
      </c>
      <c r="BX980" s="23"/>
      <c r="BY980" s="24">
        <v>0.12</v>
      </c>
      <c r="BZ980" s="27">
        <v>0.2</v>
      </c>
      <c r="CA980" s="27">
        <v>0.12</v>
      </c>
      <c r="CB980" s="25"/>
      <c r="CC980" s="25"/>
      <c r="CD980" s="28">
        <v>21.4</v>
      </c>
      <c r="CE980" s="28">
        <v>0.27</v>
      </c>
      <c r="CF980" s="25"/>
      <c r="CG980" s="28">
        <v>0.17</v>
      </c>
      <c r="CH980" s="28">
        <v>21.98</v>
      </c>
      <c r="CI980" s="28">
        <v>1</v>
      </c>
      <c r="CJ980" s="28">
        <v>0.5</v>
      </c>
      <c r="CK980" s="28">
        <v>0</v>
      </c>
      <c r="CL980" s="28">
        <v>0</v>
      </c>
      <c r="CM980" s="28">
        <v>0.5</v>
      </c>
      <c r="CN980" s="25"/>
      <c r="CO980" s="28">
        <v>0</v>
      </c>
      <c r="CP980" s="30" t="s">
        <v>5</v>
      </c>
      <c r="CQ980" s="8">
        <f t="shared" si="166"/>
        <v>9176.9911504424763</v>
      </c>
      <c r="CR980" s="8">
        <f t="shared" si="167"/>
        <v>24</v>
      </c>
      <c r="CS980" s="8">
        <f t="shared" si="168"/>
        <v>2.5</v>
      </c>
      <c r="CT980" s="8">
        <f t="shared" si="169"/>
        <v>30</v>
      </c>
      <c r="CU980" s="8">
        <f t="shared" si="170"/>
        <v>200</v>
      </c>
      <c r="CV980" s="10">
        <f t="shared" si="171"/>
        <v>56500</v>
      </c>
      <c r="CW980" s="10">
        <f t="shared" si="174"/>
        <v>56.5</v>
      </c>
      <c r="CX980" s="8" t="str">
        <f t="shared" si="172"/>
        <v>No</v>
      </c>
      <c r="CY980" s="30" t="s">
        <v>11</v>
      </c>
      <c r="CZ980" s="30" t="s">
        <v>11</v>
      </c>
      <c r="DA980" s="31" t="s">
        <v>11</v>
      </c>
      <c r="DB980" s="31" t="s">
        <v>11</v>
      </c>
      <c r="DC980" s="8" t="str">
        <f t="shared" si="173"/>
        <v>No</v>
      </c>
      <c r="DD980" s="8" t="s">
        <v>11</v>
      </c>
      <c r="DE980" s="30" t="s">
        <v>11</v>
      </c>
      <c r="DF980" s="10">
        <f t="shared" si="175"/>
        <v>65.218199999999996</v>
      </c>
      <c r="DG980" s="9">
        <f>IF(S980&lt;Monitors!$H$4,(S980*Monitors!$I$4)+Monitors!$J$4,IF(S980&lt;Monitors!$H$5,(S980*Monitors!$I$5)+Monitors!$J$5,IF(S980&lt;Monitors!$H$6,(S980*Monitors!$I$6)+Monitors!$J$6,IF(S980&lt;Monitors!$H$7,(Monitors!$I$7*S980)+Monitors!$J$7,IF(S980&lt;Monitors!$H$8,(S980*Monitors!$I$8)+Monitors!$J$8,IF(S980&lt;Monitors!$H$9,(S980*Monitors!$I$9)+Monitors!$J$9,IF(S980&lt;Monitors!$H$10,(S980*Monitors!$I$10)+Monitors!$J$10,IF(S980&lt;Monitors!$H$11,(S980*Monitors!$I$11)+Monitors!$J$11,Monitors!$J$12))))))))</f>
        <v>38.866666666666667</v>
      </c>
      <c r="DH980" s="10">
        <f>$DF980-(Monitors!$B$4*'All Data'!$W980)</f>
        <v>52.504579999999997</v>
      </c>
      <c r="DI980" s="10">
        <f>IF($CX980="Yes",DH980-(Monitors!$E$4*(DG980+(Monitors!$B$4*'All Data'!$W980))),'All Data'!DH980)</f>
        <v>52.504579999999997</v>
      </c>
      <c r="DJ980" s="10">
        <f>IF(DD980="Yes",'All Data'!DI980-(DG980*Monitors!$C$4),'All Data'!DI980)</f>
        <v>52.504579999999997</v>
      </c>
      <c r="DK980" s="10">
        <f>IF($DE980="Yes",DJ980-(DG980*Monitors!$D$4),'All Data'!DJ980)</f>
        <v>52.504579999999997</v>
      </c>
      <c r="DL980" s="10">
        <f>IF($CZ980="Yes",DK980-Monitors!$C$7,'All Data'!DK980)</f>
        <v>52.504579999999997</v>
      </c>
      <c r="DM980" s="10">
        <f>IF($DA980="Yes",DL980-Monitors!$D$7,'All Data'!DL980)</f>
        <v>52.504579999999997</v>
      </c>
      <c r="DN980" s="10">
        <f>IF(DB980="Yes",DM980-((DG980+(W980*Monitors!$B$4))*Monitors!$F$4),'All Data'!DM980)</f>
        <v>52.504579999999997</v>
      </c>
      <c r="DO980" s="8" t="str">
        <f t="shared" si="176"/>
        <v>No</v>
      </c>
      <c r="DP980" s="10">
        <v>2.2600000000000002</v>
      </c>
      <c r="DQ980" s="10">
        <v>18.639999999999997</v>
      </c>
      <c r="DR980" s="10">
        <v>18.639999999999997</v>
      </c>
      <c r="DS980" s="9">
        <v>21.47703682392364</v>
      </c>
      <c r="DT980" s="9" t="s">
        <v>23</v>
      </c>
      <c r="DU980" s="14">
        <v>0</v>
      </c>
    </row>
    <row r="981" spans="1:125" ht="18" customHeight="1">
      <c r="A981" s="29">
        <v>980</v>
      </c>
      <c r="B981" s="29">
        <v>38</v>
      </c>
      <c r="C981" s="29">
        <v>1083</v>
      </c>
      <c r="D981" s="21">
        <v>42125</v>
      </c>
      <c r="E981" s="21">
        <v>42074</v>
      </c>
      <c r="F981" s="21">
        <v>42076</v>
      </c>
      <c r="G981" s="20" t="s">
        <v>4</v>
      </c>
      <c r="H981" s="20"/>
      <c r="I981" s="22">
        <v>6</v>
      </c>
      <c r="J981" s="20" t="s">
        <v>5</v>
      </c>
      <c r="K981" s="20"/>
      <c r="L981" s="20" t="s">
        <v>6</v>
      </c>
      <c r="M981" s="23"/>
      <c r="N981" s="23" t="s">
        <v>7</v>
      </c>
      <c r="O981" s="23"/>
      <c r="P981" s="24">
        <v>10.6</v>
      </c>
      <c r="Q981" s="24">
        <v>18.8</v>
      </c>
      <c r="R981" s="24">
        <v>21.5</v>
      </c>
      <c r="S981" s="24">
        <v>198.1</v>
      </c>
      <c r="T981" s="24">
        <v>1.78</v>
      </c>
      <c r="U981" s="24">
        <v>1080</v>
      </c>
      <c r="V981" s="24">
        <v>1920</v>
      </c>
      <c r="W981" s="24">
        <v>2.0739999999999998</v>
      </c>
      <c r="X981" s="23" t="s">
        <v>47</v>
      </c>
      <c r="Y981" s="23" t="s">
        <v>47</v>
      </c>
      <c r="Z981" s="24">
        <v>10469</v>
      </c>
      <c r="AA981" s="24">
        <v>60</v>
      </c>
      <c r="AB981" s="24">
        <v>90</v>
      </c>
      <c r="AC981" s="24">
        <v>65</v>
      </c>
      <c r="AD981" s="23" t="s">
        <v>10</v>
      </c>
      <c r="AE981" s="23" t="s">
        <v>11</v>
      </c>
      <c r="AF981" s="23" t="s">
        <v>11</v>
      </c>
      <c r="AG981" s="23"/>
      <c r="AH981" s="23"/>
      <c r="AI981" s="23" t="s">
        <v>34</v>
      </c>
      <c r="AJ981" s="23" t="s">
        <v>11</v>
      </c>
      <c r="AK981" s="23" t="s">
        <v>11</v>
      </c>
      <c r="AL981" s="23" t="s">
        <v>111</v>
      </c>
      <c r="AM981" s="23"/>
      <c r="AN981" s="23" t="s">
        <v>14</v>
      </c>
      <c r="AO981" s="23"/>
      <c r="AP981" s="23" t="s">
        <v>14</v>
      </c>
      <c r="AQ981" s="23"/>
      <c r="AR981" s="23"/>
      <c r="AS981" s="23" t="s">
        <v>111</v>
      </c>
      <c r="AT981" s="23"/>
      <c r="AU981" s="23" t="s">
        <v>14</v>
      </c>
      <c r="AV981" s="25"/>
      <c r="AW981" s="25"/>
      <c r="AX981" s="26">
        <v>21.5</v>
      </c>
      <c r="AY981" s="26">
        <v>198.1</v>
      </c>
      <c r="AZ981" s="25" t="s">
        <v>14</v>
      </c>
      <c r="BA981" s="25" t="s">
        <v>14</v>
      </c>
      <c r="BB981" s="23"/>
      <c r="BC981" s="23" t="s">
        <v>15</v>
      </c>
      <c r="BD981" s="23"/>
      <c r="BE981" s="23" t="s">
        <v>11</v>
      </c>
      <c r="BF981" s="23" t="s">
        <v>403</v>
      </c>
      <c r="BG981" s="23" t="s">
        <v>11</v>
      </c>
      <c r="BH981" s="23" t="s">
        <v>17</v>
      </c>
      <c r="BI981" s="23"/>
      <c r="BJ981" s="23" t="s">
        <v>272</v>
      </c>
      <c r="BK981" s="23" t="s">
        <v>11</v>
      </c>
      <c r="BL981" s="23" t="s">
        <v>11</v>
      </c>
      <c r="BM981" s="23"/>
      <c r="BN981" s="23"/>
      <c r="BO981" s="24">
        <v>20.2</v>
      </c>
      <c r="BP981" s="24">
        <v>208.9</v>
      </c>
      <c r="BQ981" s="24">
        <v>200</v>
      </c>
      <c r="BR981" s="24">
        <v>191.8</v>
      </c>
      <c r="BS981" s="24">
        <v>208.9</v>
      </c>
      <c r="BT981" s="23"/>
      <c r="BU981" s="23"/>
      <c r="BV981" s="24">
        <v>20.95</v>
      </c>
      <c r="BW981" s="24">
        <v>0.08</v>
      </c>
      <c r="BX981" s="23"/>
      <c r="BY981" s="24">
        <v>0.04</v>
      </c>
      <c r="BZ981" s="27">
        <v>0.08</v>
      </c>
      <c r="CA981" s="27">
        <v>0.04</v>
      </c>
      <c r="CB981" s="25"/>
      <c r="CC981" s="25"/>
      <c r="CD981" s="28">
        <v>21.04</v>
      </c>
      <c r="CE981" s="28">
        <v>0.1</v>
      </c>
      <c r="CF981" s="25"/>
      <c r="CG981" s="28">
        <v>0.05</v>
      </c>
      <c r="CH981" s="28">
        <v>21.1</v>
      </c>
      <c r="CI981" s="28">
        <v>0.5</v>
      </c>
      <c r="CJ981" s="28">
        <v>0.5</v>
      </c>
      <c r="CK981" s="25"/>
      <c r="CL981" s="25"/>
      <c r="CM981" s="28">
        <v>0.56000000000000005</v>
      </c>
      <c r="CN981" s="25"/>
      <c r="CO981" s="28">
        <v>0</v>
      </c>
      <c r="CP981" s="30" t="s">
        <v>5</v>
      </c>
      <c r="CQ981" s="8">
        <f t="shared" si="166"/>
        <v>10469.459868753154</v>
      </c>
      <c r="CR981" s="8">
        <f t="shared" si="167"/>
        <v>22</v>
      </c>
      <c r="CS981" s="8">
        <f t="shared" si="168"/>
        <v>2.5</v>
      </c>
      <c r="CT981" s="8">
        <f t="shared" si="169"/>
        <v>30</v>
      </c>
      <c r="CU981" s="8">
        <f t="shared" si="170"/>
        <v>200</v>
      </c>
      <c r="CV981" s="10">
        <f t="shared" si="171"/>
        <v>41383.089999999997</v>
      </c>
      <c r="CW981" s="10">
        <f t="shared" si="174"/>
        <v>41.383089999999996</v>
      </c>
      <c r="CX981" s="8" t="str">
        <f t="shared" si="172"/>
        <v>No</v>
      </c>
      <c r="CY981" s="30" t="s">
        <v>11</v>
      </c>
      <c r="CZ981" s="30" t="s">
        <v>11</v>
      </c>
      <c r="DA981" s="31" t="s">
        <v>11</v>
      </c>
      <c r="DB981" s="31" t="s">
        <v>11</v>
      </c>
      <c r="DC981" s="8" t="str">
        <f t="shared" si="173"/>
        <v>No</v>
      </c>
      <c r="DD981" s="8" t="s">
        <v>11</v>
      </c>
      <c r="DE981" s="30" t="s">
        <v>11</v>
      </c>
      <c r="DF981" s="10">
        <f t="shared" si="175"/>
        <v>64.688219999999987</v>
      </c>
      <c r="DG981" s="9">
        <f>IF(S981&lt;Monitors!$H$4,(S981*Monitors!$I$4)+Monitors!$J$4,IF(S981&lt;Monitors!$H$5,(S981*Monitors!$I$5)+Monitors!$J$5,IF(S981&lt;Monitors!$H$6,(S981*Monitors!$I$6)+Monitors!$J$6,IF(S981&lt;Monitors!$H$7,(Monitors!$I$7*S981)+Monitors!$J$7,IF(S981&lt;Monitors!$H$8,(S981*Monitors!$I$8)+Monitors!$J$8,IF(S981&lt;Monitors!$H$9,(S981*Monitors!$I$9)+Monitors!$J$9,IF(S981&lt;Monitors!$H$10,(S981*Monitors!$I$10)+Monitors!$J$10,IF(S981&lt;Monitors!$H$11,(S981*Monitors!$I$11)+Monitors!$J$11,Monitors!$J$12))))))))</f>
        <v>37.905000000000001</v>
      </c>
      <c r="DH981" s="10">
        <f>$DF981-(Monitors!$B$4*'All Data'!$W981)</f>
        <v>51.974599999999988</v>
      </c>
      <c r="DI981" s="10">
        <f>IF($CX981="Yes",DH981-(Monitors!$E$4*(DG981+(Monitors!$B$4*'All Data'!$W981))),'All Data'!DH981)</f>
        <v>51.974599999999988</v>
      </c>
      <c r="DJ981" s="10">
        <f>IF(DD981="Yes",'All Data'!DI981-(DG981*Monitors!$C$4),'All Data'!DI981)</f>
        <v>51.974599999999988</v>
      </c>
      <c r="DK981" s="10">
        <f>IF($DE981="Yes",DJ981-(DG981*Monitors!$D$4),'All Data'!DJ981)</f>
        <v>51.974599999999988</v>
      </c>
      <c r="DL981" s="10">
        <f>IF($CZ981="Yes",DK981-Monitors!$C$7,'All Data'!DK981)</f>
        <v>51.974599999999988</v>
      </c>
      <c r="DM981" s="10">
        <f>IF($DA981="Yes",DL981-Monitors!$D$7,'All Data'!DL981)</f>
        <v>51.974599999999988</v>
      </c>
      <c r="DN981" s="10">
        <f>IF(DB981="Yes",DM981-((DG981+(W981*Monitors!$B$4))*Monitors!$F$4),'All Data'!DM981)</f>
        <v>51.974599999999988</v>
      </c>
      <c r="DO981" s="8" t="str">
        <f t="shared" si="176"/>
        <v>No</v>
      </c>
      <c r="DP981" s="10">
        <v>1.6553236</v>
      </c>
      <c r="DQ981" s="10">
        <v>19.2946764</v>
      </c>
      <c r="DR981" s="10">
        <v>19.2946764</v>
      </c>
      <c r="DS981" s="9">
        <v>18.858719441248546</v>
      </c>
      <c r="DT981" s="9" t="s">
        <v>11</v>
      </c>
      <c r="DU981" s="14">
        <v>0</v>
      </c>
    </row>
    <row r="982" spans="1:125" ht="18" customHeight="1">
      <c r="A982" s="29">
        <v>981</v>
      </c>
      <c r="B982" s="29">
        <v>12</v>
      </c>
      <c r="C982" s="29">
        <v>776</v>
      </c>
      <c r="D982" s="21">
        <v>41713</v>
      </c>
      <c r="E982" s="21">
        <v>41681</v>
      </c>
      <c r="F982" s="21">
        <v>41694</v>
      </c>
      <c r="G982" s="20" t="s">
        <v>140</v>
      </c>
      <c r="H982" s="20" t="s">
        <v>1176</v>
      </c>
      <c r="I982" s="22">
        <v>6</v>
      </c>
      <c r="J982" s="20" t="s">
        <v>5</v>
      </c>
      <c r="K982" s="20" t="s">
        <v>26</v>
      </c>
      <c r="L982" s="20" t="s">
        <v>27</v>
      </c>
      <c r="M982" s="23" t="s">
        <v>27</v>
      </c>
      <c r="N982" s="23" t="s">
        <v>7</v>
      </c>
      <c r="O982" s="23" t="s">
        <v>26</v>
      </c>
      <c r="P982" s="24">
        <v>11.5</v>
      </c>
      <c r="Q982" s="24">
        <v>20.5</v>
      </c>
      <c r="R982" s="24">
        <v>23.6</v>
      </c>
      <c r="S982" s="24">
        <v>236.02</v>
      </c>
      <c r="T982" s="24">
        <v>1.78</v>
      </c>
      <c r="U982" s="24">
        <v>1080</v>
      </c>
      <c r="V982" s="24">
        <v>1920</v>
      </c>
      <c r="W982" s="24">
        <v>2.0739999999999998</v>
      </c>
      <c r="X982" s="23" t="s">
        <v>47</v>
      </c>
      <c r="Y982" s="23" t="s">
        <v>47</v>
      </c>
      <c r="Z982" s="24">
        <v>8796</v>
      </c>
      <c r="AA982" s="24">
        <v>60</v>
      </c>
      <c r="AB982" s="24">
        <v>178</v>
      </c>
      <c r="AC982" s="24">
        <v>178</v>
      </c>
      <c r="AD982" s="23" t="s">
        <v>607</v>
      </c>
      <c r="AE982" s="23" t="s">
        <v>11</v>
      </c>
      <c r="AF982" s="23" t="s">
        <v>11</v>
      </c>
      <c r="AG982" s="23" t="s">
        <v>26</v>
      </c>
      <c r="AH982" s="23" t="s">
        <v>26</v>
      </c>
      <c r="AI982" s="23" t="s">
        <v>12</v>
      </c>
      <c r="AJ982" s="23" t="s">
        <v>11</v>
      </c>
      <c r="AK982" s="23" t="s">
        <v>23</v>
      </c>
      <c r="AL982" s="23" t="s">
        <v>51</v>
      </c>
      <c r="AM982" s="23" t="s">
        <v>14</v>
      </c>
      <c r="AN982" s="23" t="s">
        <v>14</v>
      </c>
      <c r="AO982" s="23" t="s">
        <v>14</v>
      </c>
      <c r="AP982" s="23" t="s">
        <v>36</v>
      </c>
      <c r="AQ982" s="23" t="s">
        <v>14</v>
      </c>
      <c r="AR982" s="23"/>
      <c r="AS982" s="23" t="s">
        <v>51</v>
      </c>
      <c r="AT982" s="23" t="s">
        <v>14</v>
      </c>
      <c r="AU982" s="23" t="s">
        <v>14</v>
      </c>
      <c r="AV982" s="25" t="s">
        <v>14</v>
      </c>
      <c r="AW982" s="25" t="s">
        <v>14</v>
      </c>
      <c r="AX982" s="26">
        <v>23.6</v>
      </c>
      <c r="AY982" s="26">
        <v>236.02</v>
      </c>
      <c r="AZ982" s="25" t="s">
        <v>14</v>
      </c>
      <c r="BA982" s="25" t="s">
        <v>14</v>
      </c>
      <c r="BB982" s="23" t="s">
        <v>14</v>
      </c>
      <c r="BC982" s="23" t="s">
        <v>15</v>
      </c>
      <c r="BD982" s="23" t="s">
        <v>14</v>
      </c>
      <c r="BE982" s="23" t="s">
        <v>11</v>
      </c>
      <c r="BF982" s="23" t="s">
        <v>616</v>
      </c>
      <c r="BG982" s="23" t="s">
        <v>11</v>
      </c>
      <c r="BH982" s="23" t="s">
        <v>17</v>
      </c>
      <c r="BI982" s="23" t="s">
        <v>26</v>
      </c>
      <c r="BJ982" s="23"/>
      <c r="BK982" s="23" t="s">
        <v>11</v>
      </c>
      <c r="BL982" s="23" t="s">
        <v>11</v>
      </c>
      <c r="BM982" s="23" t="s">
        <v>11</v>
      </c>
      <c r="BN982" s="23"/>
      <c r="BO982" s="24">
        <v>8.6</v>
      </c>
      <c r="BP982" s="24">
        <v>241.1</v>
      </c>
      <c r="BQ982" s="24">
        <v>250</v>
      </c>
      <c r="BR982" s="24">
        <v>216.9</v>
      </c>
      <c r="BS982" s="24">
        <v>200</v>
      </c>
      <c r="BT982" s="23"/>
      <c r="BU982" s="23"/>
      <c r="BV982" s="24">
        <v>20.96</v>
      </c>
      <c r="BW982" s="24">
        <v>0.25</v>
      </c>
      <c r="BX982" s="23"/>
      <c r="BY982" s="24">
        <v>0.21</v>
      </c>
      <c r="BZ982" s="27">
        <v>0.25</v>
      </c>
      <c r="CA982" s="27">
        <v>0.21</v>
      </c>
      <c r="CB982" s="25"/>
      <c r="CC982" s="25"/>
      <c r="CD982" s="28">
        <v>20.73</v>
      </c>
      <c r="CE982" s="28">
        <v>0.32</v>
      </c>
      <c r="CF982" s="25"/>
      <c r="CG982" s="28">
        <v>0.28000000000000003</v>
      </c>
      <c r="CH982" s="28">
        <v>22.59</v>
      </c>
      <c r="CI982" s="28">
        <v>0.5</v>
      </c>
      <c r="CJ982" s="28">
        <v>0.5</v>
      </c>
      <c r="CK982" s="28">
        <v>0</v>
      </c>
      <c r="CL982" s="28">
        <v>0</v>
      </c>
      <c r="CM982" s="28">
        <v>0.5</v>
      </c>
      <c r="CN982" s="25"/>
      <c r="CO982" s="28">
        <v>0</v>
      </c>
      <c r="CP982" s="30" t="s">
        <v>5</v>
      </c>
      <c r="CQ982" s="8">
        <f t="shared" si="166"/>
        <v>8787.3908990763484</v>
      </c>
      <c r="CR982" s="8">
        <f t="shared" si="167"/>
        <v>24</v>
      </c>
      <c r="CS982" s="8">
        <f t="shared" si="168"/>
        <v>2.5</v>
      </c>
      <c r="CT982" s="8">
        <f t="shared" si="169"/>
        <v>30</v>
      </c>
      <c r="CU982" s="8">
        <f t="shared" si="170"/>
        <v>200</v>
      </c>
      <c r="CV982" s="10">
        <f t="shared" si="171"/>
        <v>56904.421999999999</v>
      </c>
      <c r="CW982" s="10">
        <f t="shared" si="174"/>
        <v>56.904421999999997</v>
      </c>
      <c r="CX982" s="8" t="str">
        <f t="shared" si="172"/>
        <v>No</v>
      </c>
      <c r="CY982" s="30" t="s">
        <v>11</v>
      </c>
      <c r="CZ982" s="30" t="s">
        <v>11</v>
      </c>
      <c r="DA982" s="31" t="s">
        <v>11</v>
      </c>
      <c r="DB982" s="31" t="s">
        <v>11</v>
      </c>
      <c r="DC982" s="8" t="str">
        <f t="shared" si="173"/>
        <v>No</v>
      </c>
      <c r="DD982" s="8" t="s">
        <v>11</v>
      </c>
      <c r="DE982" s="30" t="s">
        <v>11</v>
      </c>
      <c r="DF982" s="10">
        <f t="shared" si="175"/>
        <v>65.686859999999982</v>
      </c>
      <c r="DG982" s="9">
        <f>IF(S982&lt;Monitors!$H$4,(S982*Monitors!$I$4)+Monitors!$J$4,IF(S982&lt;Monitors!$H$5,(S982*Monitors!$I$5)+Monitors!$J$5,IF(S982&lt;Monitors!$H$6,(S982*Monitors!$I$6)+Monitors!$J$6,IF(S982&lt;Monitors!$H$7,(Monitors!$I$7*S982)+Monitors!$J$7,IF(S982&lt;Monitors!$H$8,(S982*Monitors!$I$8)+Monitors!$J$8,IF(S982&lt;Monitors!$H$9,(S982*Monitors!$I$9)+Monitors!$J$9,IF(S982&lt;Monitors!$H$10,(S982*Monitors!$I$10)+Monitors!$J$10,IF(S982&lt;Monitors!$H$11,(S982*Monitors!$I$11)+Monitors!$J$11,Monitors!$J$12))))))))</f>
        <v>40.204000000000008</v>
      </c>
      <c r="DH982" s="10">
        <f>$DF982-(Monitors!$B$4*'All Data'!$W982)</f>
        <v>52.973239999999983</v>
      </c>
      <c r="DI982" s="10">
        <f>IF($CX982="Yes",DH982-(Monitors!$E$4*(DG982+(Monitors!$B$4*'All Data'!$W982))),'All Data'!DH982)</f>
        <v>52.973239999999983</v>
      </c>
      <c r="DJ982" s="10">
        <f>IF(DD982="Yes",'All Data'!DI982-(DG982*Monitors!$C$4),'All Data'!DI982)</f>
        <v>52.973239999999983</v>
      </c>
      <c r="DK982" s="10">
        <f>IF($DE982="Yes",DJ982-(DG982*Monitors!$D$4),'All Data'!DJ982)</f>
        <v>52.973239999999983</v>
      </c>
      <c r="DL982" s="10">
        <f>IF($CZ982="Yes",DK982-Monitors!$C$7,'All Data'!DK982)</f>
        <v>52.973239999999983</v>
      </c>
      <c r="DM982" s="10">
        <f>IF($DA982="Yes",DL982-Monitors!$D$7,'All Data'!DL982)</f>
        <v>52.973239999999983</v>
      </c>
      <c r="DN982" s="10">
        <f>IF(DB982="Yes",DM982-((DG982+(W982*Monitors!$B$4))*Monitors!$F$4),'All Data'!DM982)</f>
        <v>52.973239999999983</v>
      </c>
      <c r="DO982" s="8" t="str">
        <f t="shared" si="176"/>
        <v>No</v>
      </c>
      <c r="DP982" s="10">
        <v>2.27617688</v>
      </c>
      <c r="DQ982" s="10">
        <v>18.68382312</v>
      </c>
      <c r="DR982" s="10">
        <v>18.68382312</v>
      </c>
      <c r="DS982" s="9">
        <v>22.413808477683375</v>
      </c>
      <c r="DT982" s="9" t="s">
        <v>23</v>
      </c>
      <c r="DU982" s="14">
        <v>0</v>
      </c>
    </row>
    <row r="983" spans="1:125" ht="18" customHeight="1">
      <c r="A983" s="29">
        <v>982</v>
      </c>
      <c r="B983" s="29">
        <v>2</v>
      </c>
      <c r="C983" s="29">
        <v>910</v>
      </c>
      <c r="D983" s="21">
        <v>41352</v>
      </c>
      <c r="E983" s="21">
        <v>41324</v>
      </c>
      <c r="F983" s="21">
        <v>41334</v>
      </c>
      <c r="G983" s="20" t="s">
        <v>233</v>
      </c>
      <c r="H983" s="20" t="s">
        <v>385</v>
      </c>
      <c r="I983" s="22">
        <v>6</v>
      </c>
      <c r="J983" s="20" t="s">
        <v>5</v>
      </c>
      <c r="K983" s="20"/>
      <c r="L983" s="20" t="s">
        <v>6</v>
      </c>
      <c r="M983" s="23"/>
      <c r="N983" s="23" t="s">
        <v>7</v>
      </c>
      <c r="O983" s="23"/>
      <c r="P983" s="24">
        <v>11.4</v>
      </c>
      <c r="Q983" s="24">
        <v>20.5</v>
      </c>
      <c r="R983" s="24">
        <v>23.4</v>
      </c>
      <c r="S983" s="24">
        <v>233.6</v>
      </c>
      <c r="T983" s="24">
        <v>1.8</v>
      </c>
      <c r="U983" s="24">
        <v>1080</v>
      </c>
      <c r="V983" s="24">
        <v>1920</v>
      </c>
      <c r="W983" s="24">
        <v>2.0739999999999998</v>
      </c>
      <c r="X983" s="23" t="s">
        <v>47</v>
      </c>
      <c r="Y983" s="23" t="s">
        <v>47</v>
      </c>
      <c r="Z983" s="24">
        <v>8872</v>
      </c>
      <c r="AA983" s="24">
        <v>75</v>
      </c>
      <c r="AB983" s="24">
        <v>170</v>
      </c>
      <c r="AC983" s="24">
        <v>160</v>
      </c>
      <c r="AD983" s="23" t="s">
        <v>201</v>
      </c>
      <c r="AE983" s="23" t="s">
        <v>23</v>
      </c>
      <c r="AF983" s="23"/>
      <c r="AG983" s="23"/>
      <c r="AH983" s="23"/>
      <c r="AI983" s="23" t="s">
        <v>57</v>
      </c>
      <c r="AJ983" s="23" t="s">
        <v>23</v>
      </c>
      <c r="AK983" s="23" t="s">
        <v>11</v>
      </c>
      <c r="AL983" s="23" t="s">
        <v>145</v>
      </c>
      <c r="AM983" s="23" t="s">
        <v>82</v>
      </c>
      <c r="AN983" s="23" t="s">
        <v>14</v>
      </c>
      <c r="AO983" s="23"/>
      <c r="AP983" s="23" t="s">
        <v>36</v>
      </c>
      <c r="AQ983" s="23"/>
      <c r="AR983" s="23"/>
      <c r="AS983" s="23" t="s">
        <v>145</v>
      </c>
      <c r="AT983" s="23" t="s">
        <v>82</v>
      </c>
      <c r="AU983" s="23" t="s">
        <v>14</v>
      </c>
      <c r="AV983" s="25"/>
      <c r="AW983" s="25"/>
      <c r="AX983" s="26">
        <v>23.4</v>
      </c>
      <c r="AY983" s="26">
        <v>233.6</v>
      </c>
      <c r="AZ983" s="25" t="s">
        <v>14</v>
      </c>
      <c r="BA983" s="25" t="s">
        <v>14</v>
      </c>
      <c r="BB983" s="23"/>
      <c r="BC983" s="23" t="s">
        <v>15</v>
      </c>
      <c r="BD983" s="23"/>
      <c r="BE983" s="23" t="s">
        <v>11</v>
      </c>
      <c r="BF983" s="23" t="s">
        <v>386</v>
      </c>
      <c r="BG983" s="23" t="s">
        <v>11</v>
      </c>
      <c r="BH983" s="23" t="s">
        <v>368</v>
      </c>
      <c r="BI983" s="23"/>
      <c r="BJ983" s="23" t="s">
        <v>18</v>
      </c>
      <c r="BK983" s="23" t="s">
        <v>11</v>
      </c>
      <c r="BL983" s="23" t="s">
        <v>11</v>
      </c>
      <c r="BM983" s="23"/>
      <c r="BN983" s="23"/>
      <c r="BO983" s="24">
        <v>0.1</v>
      </c>
      <c r="BP983" s="24">
        <v>232.2</v>
      </c>
      <c r="BQ983" s="24">
        <v>232.2</v>
      </c>
      <c r="BR983" s="24">
        <v>231.1</v>
      </c>
      <c r="BS983" s="24">
        <v>231.1</v>
      </c>
      <c r="BT983" s="23"/>
      <c r="BU983" s="23"/>
      <c r="BV983" s="24">
        <v>20.98</v>
      </c>
      <c r="BW983" s="24">
        <v>0.34</v>
      </c>
      <c r="BX983" s="23"/>
      <c r="BY983" s="24">
        <v>0.31</v>
      </c>
      <c r="BZ983" s="27">
        <v>0.34</v>
      </c>
      <c r="CA983" s="27">
        <v>0.31</v>
      </c>
      <c r="CB983" s="25"/>
      <c r="CC983" s="25"/>
      <c r="CD983" s="25"/>
      <c r="CE983" s="25"/>
      <c r="CF983" s="25"/>
      <c r="CG983" s="25"/>
      <c r="CH983" s="28">
        <v>22.51</v>
      </c>
      <c r="CI983" s="28">
        <v>0.5</v>
      </c>
      <c r="CJ983" s="28">
        <v>0.5</v>
      </c>
      <c r="CK983" s="25"/>
      <c r="CL983" s="25"/>
      <c r="CM983" s="28">
        <v>0.47</v>
      </c>
      <c r="CN983" s="25"/>
      <c r="CO983" s="28">
        <v>1</v>
      </c>
      <c r="CP983" s="30" t="s">
        <v>5</v>
      </c>
      <c r="CQ983" s="8">
        <f t="shared" si="166"/>
        <v>8878.4246575342459</v>
      </c>
      <c r="CR983" s="8">
        <f t="shared" si="167"/>
        <v>24</v>
      </c>
      <c r="CS983" s="8">
        <f t="shared" si="168"/>
        <v>2.5</v>
      </c>
      <c r="CT983" s="8">
        <f t="shared" si="169"/>
        <v>30</v>
      </c>
      <c r="CU983" s="8">
        <f t="shared" si="170"/>
        <v>200</v>
      </c>
      <c r="CV983" s="10">
        <f t="shared" si="171"/>
        <v>54241.919999999998</v>
      </c>
      <c r="CW983" s="10">
        <f t="shared" si="174"/>
        <v>54.24192</v>
      </c>
      <c r="CX983" s="8" t="str">
        <f t="shared" si="172"/>
        <v>No</v>
      </c>
      <c r="CY983" s="30" t="s">
        <v>11</v>
      </c>
      <c r="CZ983" s="30" t="s">
        <v>11</v>
      </c>
      <c r="DA983" s="31" t="s">
        <v>11</v>
      </c>
      <c r="DB983" s="31" t="s">
        <v>11</v>
      </c>
      <c r="DC983" s="8" t="str">
        <f t="shared" si="173"/>
        <v>No</v>
      </c>
      <c r="DD983" s="8" t="s">
        <v>11</v>
      </c>
      <c r="DE983" s="30" t="s">
        <v>11</v>
      </c>
      <c r="DF983" s="10">
        <f t="shared" si="175"/>
        <v>66.260639999999995</v>
      </c>
      <c r="DG983" s="9">
        <f>IF(S983&lt;Monitors!$H$4,(S983*Monitors!$I$4)+Monitors!$J$4,IF(S983&lt;Monitors!$H$5,(S983*Monitors!$I$5)+Monitors!$J$5,IF(S983&lt;Monitors!$H$6,(S983*Monitors!$I$6)+Monitors!$J$6,IF(S983&lt;Monitors!$H$7,(Monitors!$I$7*S983)+Monitors!$J$7,IF(S983&lt;Monitors!$H$8,(S983*Monitors!$I$8)+Monitors!$J$8,IF(S983&lt;Monitors!$H$9,(S983*Monitors!$I$9)+Monitors!$J$9,IF(S983&lt;Monitors!$H$10,(S983*Monitors!$I$10)+Monitors!$J$10,IF(S983&lt;Monitors!$H$11,(S983*Monitors!$I$11)+Monitors!$J$11,Monitors!$J$12))))))))</f>
        <v>39.72</v>
      </c>
      <c r="DH983" s="10">
        <f>$DF983-(Monitors!$B$4*'All Data'!$W983)</f>
        <v>53.547019999999996</v>
      </c>
      <c r="DI983" s="10">
        <f>IF($CX983="Yes",DH983-(Monitors!$E$4*(DG983+(Monitors!$B$4*'All Data'!$W983))),'All Data'!DH983)</f>
        <v>53.547019999999996</v>
      </c>
      <c r="DJ983" s="10">
        <f>IF(DD983="Yes",'All Data'!DI983-(DG983*Monitors!$C$4),'All Data'!DI983)</f>
        <v>53.547019999999996</v>
      </c>
      <c r="DK983" s="10">
        <f>IF($DE983="Yes",DJ983-(DG983*Monitors!$D$4),'All Data'!DJ983)</f>
        <v>53.547019999999996</v>
      </c>
      <c r="DL983" s="10">
        <f>IF($CZ983="Yes",DK983-Monitors!$C$7,'All Data'!DK983)</f>
        <v>53.547019999999996</v>
      </c>
      <c r="DM983" s="10">
        <f>IF($DA983="Yes",DL983-Monitors!$D$7,'All Data'!DL983)</f>
        <v>53.547019999999996</v>
      </c>
      <c r="DN983" s="10">
        <f>IF(DB983="Yes",DM983-((DG983+(W983*Monitors!$B$4))*Monitors!$F$4),'All Data'!DM983)</f>
        <v>53.547019999999996</v>
      </c>
      <c r="DO983" s="8" t="str">
        <f t="shared" si="176"/>
        <v>No</v>
      </c>
      <c r="DP983" s="10">
        <v>2.1696768</v>
      </c>
      <c r="DQ983" s="10">
        <v>18.810323199999999</v>
      </c>
      <c r="DR983" s="10">
        <v>18.810323199999999</v>
      </c>
      <c r="DS983" s="9">
        <v>22.187747450932612</v>
      </c>
      <c r="DT983" s="9" t="s">
        <v>23</v>
      </c>
      <c r="DU983" s="14">
        <v>0</v>
      </c>
    </row>
    <row r="984" spans="1:125" ht="18" customHeight="1">
      <c r="A984" s="29">
        <v>983</v>
      </c>
      <c r="B984" s="29">
        <v>24</v>
      </c>
      <c r="C984" s="29">
        <v>157</v>
      </c>
      <c r="D984" s="21">
        <v>41019</v>
      </c>
      <c r="E984" s="21">
        <v>41415</v>
      </c>
      <c r="F984" s="21">
        <v>41421</v>
      </c>
      <c r="G984" s="20" t="s">
        <v>4</v>
      </c>
      <c r="H984" s="20" t="s">
        <v>26</v>
      </c>
      <c r="I984" s="22">
        <v>6</v>
      </c>
      <c r="J984" s="20" t="s">
        <v>5</v>
      </c>
      <c r="K984" s="20" t="s">
        <v>26</v>
      </c>
      <c r="L984" s="20" t="s">
        <v>27</v>
      </c>
      <c r="M984" s="23" t="s">
        <v>27</v>
      </c>
      <c r="N984" s="23" t="s">
        <v>7</v>
      </c>
      <c r="O984" s="23" t="s">
        <v>26</v>
      </c>
      <c r="P984" s="24">
        <v>11.3</v>
      </c>
      <c r="Q984" s="24">
        <v>20</v>
      </c>
      <c r="R984" s="24">
        <v>23</v>
      </c>
      <c r="S984" s="24">
        <v>226</v>
      </c>
      <c r="T984" s="24">
        <v>1.78</v>
      </c>
      <c r="U984" s="24">
        <v>1080</v>
      </c>
      <c r="V984" s="24">
        <v>1920</v>
      </c>
      <c r="W984" s="24">
        <v>2.0739999999999998</v>
      </c>
      <c r="X984" s="23" t="s">
        <v>47</v>
      </c>
      <c r="Y984" s="23" t="s">
        <v>47</v>
      </c>
      <c r="Z984" s="24">
        <v>9175</v>
      </c>
      <c r="AA984" s="24">
        <v>60</v>
      </c>
      <c r="AB984" s="24">
        <v>170</v>
      </c>
      <c r="AC984" s="24">
        <v>160</v>
      </c>
      <c r="AD984" s="23" t="s">
        <v>300</v>
      </c>
      <c r="AE984" s="23" t="s">
        <v>23</v>
      </c>
      <c r="AF984" s="23" t="s">
        <v>11</v>
      </c>
      <c r="AG984" s="23" t="s">
        <v>26</v>
      </c>
      <c r="AH984" s="23" t="s">
        <v>26</v>
      </c>
      <c r="AI984" s="23" t="s">
        <v>12</v>
      </c>
      <c r="AJ984" s="23" t="s">
        <v>11</v>
      </c>
      <c r="AK984" s="23" t="s">
        <v>23</v>
      </c>
      <c r="AL984" s="23" t="s">
        <v>78</v>
      </c>
      <c r="AM984" s="23" t="s">
        <v>14</v>
      </c>
      <c r="AN984" s="23" t="s">
        <v>14</v>
      </c>
      <c r="AO984" s="23" t="s">
        <v>14</v>
      </c>
      <c r="AP984" s="23" t="s">
        <v>14</v>
      </c>
      <c r="AQ984" s="23" t="s">
        <v>14</v>
      </c>
      <c r="AR984" s="23"/>
      <c r="AS984" s="23" t="s">
        <v>78</v>
      </c>
      <c r="AT984" s="23" t="s">
        <v>14</v>
      </c>
      <c r="AU984" s="23" t="s">
        <v>14</v>
      </c>
      <c r="AV984" s="25" t="s">
        <v>14</v>
      </c>
      <c r="AW984" s="25" t="s">
        <v>14</v>
      </c>
      <c r="AX984" s="26">
        <v>23</v>
      </c>
      <c r="AY984" s="26">
        <v>226</v>
      </c>
      <c r="AZ984" s="25" t="s">
        <v>14</v>
      </c>
      <c r="BA984" s="25" t="s">
        <v>14</v>
      </c>
      <c r="BB984" s="23" t="s">
        <v>14</v>
      </c>
      <c r="BC984" s="23" t="s">
        <v>15</v>
      </c>
      <c r="BD984" s="23" t="s">
        <v>14</v>
      </c>
      <c r="BE984" s="23" t="s">
        <v>11</v>
      </c>
      <c r="BF984" s="23" t="s">
        <v>226</v>
      </c>
      <c r="BG984" s="23" t="s">
        <v>11</v>
      </c>
      <c r="BH984" s="23" t="s">
        <v>17</v>
      </c>
      <c r="BI984" s="23" t="s">
        <v>14</v>
      </c>
      <c r="BJ984" s="23"/>
      <c r="BK984" s="23" t="s">
        <v>11</v>
      </c>
      <c r="BL984" s="23" t="s">
        <v>11</v>
      </c>
      <c r="BM984" s="23" t="s">
        <v>11</v>
      </c>
      <c r="BN984" s="23"/>
      <c r="BO984" s="24">
        <v>6.9</v>
      </c>
      <c r="BP984" s="24">
        <v>290</v>
      </c>
      <c r="BQ984" s="24">
        <v>290</v>
      </c>
      <c r="BR984" s="24">
        <v>250</v>
      </c>
      <c r="BS984" s="24">
        <v>200</v>
      </c>
      <c r="BT984" s="23"/>
      <c r="BU984" s="23"/>
      <c r="BV984" s="24">
        <v>20.99</v>
      </c>
      <c r="BW984" s="24">
        <v>0.21</v>
      </c>
      <c r="BX984" s="23"/>
      <c r="BY984" s="24">
        <v>0.18</v>
      </c>
      <c r="BZ984" s="27">
        <v>0.21</v>
      </c>
      <c r="CA984" s="27">
        <v>0.18</v>
      </c>
      <c r="CB984" s="25"/>
      <c r="CC984" s="25"/>
      <c r="CD984" s="28">
        <v>21.02</v>
      </c>
      <c r="CE984" s="28">
        <v>0.21</v>
      </c>
      <c r="CF984" s="25"/>
      <c r="CG984" s="28">
        <v>0.18</v>
      </c>
      <c r="CH984" s="28">
        <v>22</v>
      </c>
      <c r="CI984" s="28">
        <v>0.5</v>
      </c>
      <c r="CJ984" s="28">
        <v>0.5</v>
      </c>
      <c r="CK984" s="28">
        <v>0</v>
      </c>
      <c r="CL984" s="28">
        <v>0</v>
      </c>
      <c r="CM984" s="28">
        <v>0.5</v>
      </c>
      <c r="CN984" s="25"/>
      <c r="CO984" s="28">
        <v>0</v>
      </c>
      <c r="CP984" s="30" t="s">
        <v>5</v>
      </c>
      <c r="CQ984" s="8">
        <f t="shared" si="166"/>
        <v>9176.9911504424763</v>
      </c>
      <c r="CR984" s="8">
        <f t="shared" si="167"/>
        <v>24</v>
      </c>
      <c r="CS984" s="8">
        <f t="shared" si="168"/>
        <v>2.5</v>
      </c>
      <c r="CT984" s="8">
        <f t="shared" si="169"/>
        <v>30</v>
      </c>
      <c r="CU984" s="8">
        <f t="shared" si="170"/>
        <v>200</v>
      </c>
      <c r="CV984" s="10">
        <f t="shared" si="171"/>
        <v>65540</v>
      </c>
      <c r="CW984" s="10">
        <f t="shared" si="174"/>
        <v>65.540000000000006</v>
      </c>
      <c r="CX984" s="8" t="str">
        <f t="shared" si="172"/>
        <v>No</v>
      </c>
      <c r="CY984" s="30" t="s">
        <v>11</v>
      </c>
      <c r="CZ984" s="30" t="s">
        <v>11</v>
      </c>
      <c r="DA984" s="31" t="s">
        <v>11</v>
      </c>
      <c r="DB984" s="31" t="s">
        <v>11</v>
      </c>
      <c r="DC984" s="8" t="str">
        <f t="shared" si="173"/>
        <v>No</v>
      </c>
      <c r="DD984" s="8" t="s">
        <v>11</v>
      </c>
      <c r="DE984" s="30" t="s">
        <v>11</v>
      </c>
      <c r="DF984" s="10">
        <f t="shared" si="175"/>
        <v>65.551079999999985</v>
      </c>
      <c r="DG984" s="9">
        <f>IF(S984&lt;Monitors!$H$4,(S984*Monitors!$I$4)+Monitors!$J$4,IF(S984&lt;Monitors!$H$5,(S984*Monitors!$I$5)+Monitors!$J$5,IF(S984&lt;Monitors!$H$6,(S984*Monitors!$I$6)+Monitors!$J$6,IF(S984&lt;Monitors!$H$7,(Monitors!$I$7*S984)+Monitors!$J$7,IF(S984&lt;Monitors!$H$8,(S984*Monitors!$I$8)+Monitors!$J$8,IF(S984&lt;Monitors!$H$9,(S984*Monitors!$I$9)+Monitors!$J$9,IF(S984&lt;Monitors!$H$10,(S984*Monitors!$I$10)+Monitors!$J$10,IF(S984&lt;Monitors!$H$11,(S984*Monitors!$I$11)+Monitors!$J$11,Monitors!$J$12))))))))</f>
        <v>38.866666666666667</v>
      </c>
      <c r="DH984" s="10">
        <f>$DF984-(Monitors!$B$4*'All Data'!$W984)</f>
        <v>52.837459999999986</v>
      </c>
      <c r="DI984" s="10">
        <f>IF($CX984="Yes",DH984-(Monitors!$E$4*(DG984+(Monitors!$B$4*'All Data'!$W984))),'All Data'!DH984)</f>
        <v>52.837459999999986</v>
      </c>
      <c r="DJ984" s="10">
        <f>IF(DD984="Yes",'All Data'!DI984-(DG984*Monitors!$C$4),'All Data'!DI984)</f>
        <v>52.837459999999986</v>
      </c>
      <c r="DK984" s="10">
        <f>IF($DE984="Yes",DJ984-(DG984*Monitors!$D$4),'All Data'!DJ984)</f>
        <v>52.837459999999986</v>
      </c>
      <c r="DL984" s="10">
        <f>IF($CZ984="Yes",DK984-Monitors!$C$7,'All Data'!DK984)</f>
        <v>52.837459999999986</v>
      </c>
      <c r="DM984" s="10">
        <f>IF($DA984="Yes",DL984-Monitors!$D$7,'All Data'!DL984)</f>
        <v>52.837459999999986</v>
      </c>
      <c r="DN984" s="10">
        <f>IF(DB984="Yes",DM984-((DG984+(W984*Monitors!$B$4))*Monitors!$F$4),'All Data'!DM984)</f>
        <v>52.837459999999986</v>
      </c>
      <c r="DO984" s="8" t="str">
        <f t="shared" si="176"/>
        <v>No</v>
      </c>
      <c r="DP984" s="10">
        <v>2.6216000000000004</v>
      </c>
      <c r="DQ984" s="10">
        <v>18.368399999999998</v>
      </c>
      <c r="DR984" s="10">
        <v>18.368399999999998</v>
      </c>
      <c r="DS984" s="9">
        <v>21.47703682392364</v>
      </c>
      <c r="DT984" s="9" t="s">
        <v>23</v>
      </c>
      <c r="DU984" s="14">
        <v>0</v>
      </c>
    </row>
    <row r="985" spans="1:125" ht="18" customHeight="1">
      <c r="A985" s="29">
        <v>984</v>
      </c>
      <c r="B985" s="29">
        <v>24</v>
      </c>
      <c r="C985" s="29">
        <v>229</v>
      </c>
      <c r="D985" s="21">
        <v>41445</v>
      </c>
      <c r="E985" s="21">
        <v>41435</v>
      </c>
      <c r="F985" s="21">
        <v>41431</v>
      </c>
      <c r="G985" s="20" t="s">
        <v>4</v>
      </c>
      <c r="H985" s="20"/>
      <c r="I985" s="22">
        <v>6</v>
      </c>
      <c r="J985" s="20" t="s">
        <v>5</v>
      </c>
      <c r="K985" s="20"/>
      <c r="L985" s="20" t="s">
        <v>6</v>
      </c>
      <c r="M985" s="23"/>
      <c r="N985" s="23" t="s">
        <v>7</v>
      </c>
      <c r="O985" s="23"/>
      <c r="P985" s="24">
        <v>11.7</v>
      </c>
      <c r="Q985" s="24">
        <v>20.7</v>
      </c>
      <c r="R985" s="24">
        <v>23.8</v>
      </c>
      <c r="S985" s="24">
        <v>242.2</v>
      </c>
      <c r="T985" s="24">
        <v>1.78</v>
      </c>
      <c r="U985" s="24">
        <v>1080</v>
      </c>
      <c r="V985" s="24">
        <v>1920</v>
      </c>
      <c r="W985" s="24">
        <v>2.0739999999999998</v>
      </c>
      <c r="X985" s="23" t="s">
        <v>47</v>
      </c>
      <c r="Y985" s="23" t="s">
        <v>47</v>
      </c>
      <c r="Z985" s="24">
        <v>8562</v>
      </c>
      <c r="AA985" s="24">
        <v>60</v>
      </c>
      <c r="AB985" s="24">
        <v>178</v>
      </c>
      <c r="AC985" s="24">
        <v>178</v>
      </c>
      <c r="AD985" s="23" t="s">
        <v>10</v>
      </c>
      <c r="AE985" s="23" t="s">
        <v>11</v>
      </c>
      <c r="AF985" s="23" t="s">
        <v>11</v>
      </c>
      <c r="AG985" s="23"/>
      <c r="AH985" s="23"/>
      <c r="AI985" s="23" t="s">
        <v>12</v>
      </c>
      <c r="AJ985" s="23" t="s">
        <v>23</v>
      </c>
      <c r="AK985" s="23" t="s">
        <v>11</v>
      </c>
      <c r="AL985" s="23" t="s">
        <v>114</v>
      </c>
      <c r="AM985" s="23"/>
      <c r="AN985" s="23" t="s">
        <v>14</v>
      </c>
      <c r="AO985" s="23"/>
      <c r="AP985" s="23" t="s">
        <v>36</v>
      </c>
      <c r="AQ985" s="23"/>
      <c r="AR985" s="23"/>
      <c r="AS985" s="23" t="s">
        <v>114</v>
      </c>
      <c r="AT985" s="23"/>
      <c r="AU985" s="23" t="s">
        <v>14</v>
      </c>
      <c r="AV985" s="25"/>
      <c r="AW985" s="25"/>
      <c r="AX985" s="26">
        <v>23.8</v>
      </c>
      <c r="AY985" s="26">
        <v>242.2</v>
      </c>
      <c r="AZ985" s="25" t="s">
        <v>14</v>
      </c>
      <c r="BA985" s="25" t="s">
        <v>14</v>
      </c>
      <c r="BB985" s="23"/>
      <c r="BC985" s="23" t="s">
        <v>15</v>
      </c>
      <c r="BD985" s="23"/>
      <c r="BE985" s="23" t="s">
        <v>11</v>
      </c>
      <c r="BF985" s="23" t="s">
        <v>437</v>
      </c>
      <c r="BG985" s="23" t="s">
        <v>11</v>
      </c>
      <c r="BH985" s="23" t="s">
        <v>17</v>
      </c>
      <c r="BI985" s="23"/>
      <c r="BJ985" s="23" t="s">
        <v>157</v>
      </c>
      <c r="BK985" s="23" t="s">
        <v>11</v>
      </c>
      <c r="BL985" s="23" t="s">
        <v>11</v>
      </c>
      <c r="BM985" s="23"/>
      <c r="BN985" s="23"/>
      <c r="BO985" s="24">
        <v>15.5</v>
      </c>
      <c r="BP985" s="24">
        <v>265.5</v>
      </c>
      <c r="BQ985" s="24">
        <v>250</v>
      </c>
      <c r="BR985" s="24">
        <v>216.7</v>
      </c>
      <c r="BS985" s="24">
        <v>200.3</v>
      </c>
      <c r="BT985" s="23"/>
      <c r="BU985" s="23"/>
      <c r="BV985" s="24">
        <v>21</v>
      </c>
      <c r="BW985" s="24">
        <v>0.39</v>
      </c>
      <c r="BX985" s="23"/>
      <c r="BY985" s="24">
        <v>0.27</v>
      </c>
      <c r="BZ985" s="27">
        <v>0.39</v>
      </c>
      <c r="CA985" s="27">
        <v>0.27</v>
      </c>
      <c r="CB985" s="25"/>
      <c r="CC985" s="25"/>
      <c r="CD985" s="28">
        <v>20.96</v>
      </c>
      <c r="CE985" s="28">
        <v>0.42</v>
      </c>
      <c r="CF985" s="25"/>
      <c r="CG985" s="28">
        <v>0.28000000000000003</v>
      </c>
      <c r="CH985" s="28">
        <v>23</v>
      </c>
      <c r="CI985" s="28">
        <v>0.5</v>
      </c>
      <c r="CJ985" s="28">
        <v>0.5</v>
      </c>
      <c r="CK985" s="25"/>
      <c r="CL985" s="25"/>
      <c r="CM985" s="28">
        <v>0.41</v>
      </c>
      <c r="CN985" s="25"/>
      <c r="CO985" s="28">
        <v>0</v>
      </c>
      <c r="CP985" s="30" t="s">
        <v>5</v>
      </c>
      <c r="CQ985" s="8">
        <f t="shared" si="166"/>
        <v>8563.1709331131296</v>
      </c>
      <c r="CR985" s="8">
        <f t="shared" si="167"/>
        <v>24</v>
      </c>
      <c r="CS985" s="8">
        <f t="shared" si="168"/>
        <v>2.5</v>
      </c>
      <c r="CT985" s="8">
        <f t="shared" si="169"/>
        <v>30</v>
      </c>
      <c r="CU985" s="8">
        <f t="shared" si="170"/>
        <v>200</v>
      </c>
      <c r="CV985" s="10">
        <f t="shared" si="171"/>
        <v>64304.1</v>
      </c>
      <c r="CW985" s="10">
        <f t="shared" si="174"/>
        <v>64.304100000000005</v>
      </c>
      <c r="CX985" s="8" t="str">
        <f t="shared" si="172"/>
        <v>No</v>
      </c>
      <c r="CY985" s="30" t="s">
        <v>11</v>
      </c>
      <c r="CZ985" s="30" t="s">
        <v>11</v>
      </c>
      <c r="DA985" s="31" t="s">
        <v>11</v>
      </c>
      <c r="DB985" s="31" t="s">
        <v>11</v>
      </c>
      <c r="DC985" s="8" t="str">
        <f t="shared" si="173"/>
        <v>No</v>
      </c>
      <c r="DD985" s="8" t="s">
        <v>11</v>
      </c>
      <c r="DE985" s="30" t="s">
        <v>11</v>
      </c>
      <c r="DF985" s="10">
        <f t="shared" si="175"/>
        <v>66.606659999999991</v>
      </c>
      <c r="DG985" s="9">
        <f>IF(S985&lt;Monitors!$H$4,(S985*Monitors!$I$4)+Monitors!$J$4,IF(S985&lt;Monitors!$H$5,(S985*Monitors!$I$5)+Monitors!$J$5,IF(S985&lt;Monitors!$H$6,(S985*Monitors!$I$6)+Monitors!$J$6,IF(S985&lt;Monitors!$H$7,(Monitors!$I$7*S985)+Monitors!$J$7,IF(S985&lt;Monitors!$H$8,(S985*Monitors!$I$8)+Monitors!$J$8,IF(S985&lt;Monitors!$H$9,(S985*Monitors!$I$9)+Monitors!$J$9,IF(S985&lt;Monitors!$H$10,(S985*Monitors!$I$10)+Monitors!$J$10,IF(S985&lt;Monitors!$H$11,(S985*Monitors!$I$11)+Monitors!$J$11,Monitors!$J$12))))))))</f>
        <v>41.44</v>
      </c>
      <c r="DH985" s="10">
        <f>$DF985-(Monitors!$B$4*'All Data'!$W985)</f>
        <v>53.893039999999992</v>
      </c>
      <c r="DI985" s="10">
        <f>IF($CX985="Yes",DH985-(Monitors!$E$4*(DG985+(Monitors!$B$4*'All Data'!$W985))),'All Data'!DH985)</f>
        <v>53.893039999999992</v>
      </c>
      <c r="DJ985" s="10">
        <f>IF(DD985="Yes",'All Data'!DI985-(DG985*Monitors!$C$4),'All Data'!DI985)</f>
        <v>53.893039999999992</v>
      </c>
      <c r="DK985" s="10">
        <f>IF($DE985="Yes",DJ985-(DG985*Monitors!$D$4),'All Data'!DJ985)</f>
        <v>53.893039999999992</v>
      </c>
      <c r="DL985" s="10">
        <f>IF($CZ985="Yes",DK985-Monitors!$C$7,'All Data'!DK985)</f>
        <v>53.893039999999992</v>
      </c>
      <c r="DM985" s="10">
        <f>IF($DA985="Yes",DL985-Monitors!$D$7,'All Data'!DL985)</f>
        <v>53.893039999999992</v>
      </c>
      <c r="DN985" s="10">
        <f>IF(DB985="Yes",DM985-((DG985+(W985*Monitors!$B$4))*Monitors!$F$4),'All Data'!DM985)</f>
        <v>53.893039999999992</v>
      </c>
      <c r="DO985" s="8" t="str">
        <f t="shared" si="176"/>
        <v>No</v>
      </c>
      <c r="DP985" s="10">
        <v>2.5721640000000003</v>
      </c>
      <c r="DQ985" s="10">
        <v>18.427835999999999</v>
      </c>
      <c r="DR985" s="10">
        <v>18.427835999999999</v>
      </c>
      <c r="DS985" s="9">
        <v>22.990553382042837</v>
      </c>
      <c r="DT985" s="9" t="s">
        <v>23</v>
      </c>
      <c r="DU985" s="14">
        <v>0</v>
      </c>
    </row>
    <row r="986" spans="1:125" ht="18" customHeight="1">
      <c r="A986" s="29">
        <v>985</v>
      </c>
      <c r="B986" s="29">
        <v>24</v>
      </c>
      <c r="C986" s="29">
        <v>236</v>
      </c>
      <c r="D986" s="21">
        <v>41050</v>
      </c>
      <c r="E986" s="21">
        <v>41418</v>
      </c>
      <c r="F986" s="21">
        <v>41422</v>
      </c>
      <c r="G986" s="20" t="s">
        <v>4</v>
      </c>
      <c r="H986" s="20" t="s">
        <v>26</v>
      </c>
      <c r="I986" s="22">
        <v>6</v>
      </c>
      <c r="J986" s="20" t="s">
        <v>5</v>
      </c>
      <c r="K986" s="20" t="s">
        <v>26</v>
      </c>
      <c r="L986" s="20" t="s">
        <v>27</v>
      </c>
      <c r="M986" s="23" t="s">
        <v>27</v>
      </c>
      <c r="N986" s="23" t="s">
        <v>7</v>
      </c>
      <c r="O986" s="23" t="s">
        <v>26</v>
      </c>
      <c r="P986" s="24">
        <v>11.8</v>
      </c>
      <c r="Q986" s="24">
        <v>20.9</v>
      </c>
      <c r="R986" s="24">
        <v>24</v>
      </c>
      <c r="S986" s="24">
        <v>246.23</v>
      </c>
      <c r="T986" s="24">
        <v>1.78</v>
      </c>
      <c r="U986" s="24">
        <v>1080</v>
      </c>
      <c r="V986" s="24">
        <v>1920</v>
      </c>
      <c r="W986" s="24">
        <v>2.0739999999999998</v>
      </c>
      <c r="X986" s="23" t="s">
        <v>47</v>
      </c>
      <c r="Y986" s="23" t="s">
        <v>47</v>
      </c>
      <c r="Z986" s="24">
        <v>8421</v>
      </c>
      <c r="AA986" s="24">
        <v>60</v>
      </c>
      <c r="AB986" s="24">
        <v>178</v>
      </c>
      <c r="AC986" s="24">
        <v>178</v>
      </c>
      <c r="AD986" s="23" t="s">
        <v>73</v>
      </c>
      <c r="AE986" s="23" t="s">
        <v>23</v>
      </c>
      <c r="AF986" s="23" t="s">
        <v>11</v>
      </c>
      <c r="AG986" s="23" t="s">
        <v>26</v>
      </c>
      <c r="AH986" s="23" t="s">
        <v>26</v>
      </c>
      <c r="AI986" s="23" t="s">
        <v>12</v>
      </c>
      <c r="AJ986" s="23" t="s">
        <v>23</v>
      </c>
      <c r="AK986" s="23" t="s">
        <v>23</v>
      </c>
      <c r="AL986" s="23" t="s">
        <v>51</v>
      </c>
      <c r="AM986" s="23" t="s">
        <v>14</v>
      </c>
      <c r="AN986" s="23" t="s">
        <v>14</v>
      </c>
      <c r="AO986" s="23" t="s">
        <v>14</v>
      </c>
      <c r="AP986" s="23" t="s">
        <v>14</v>
      </c>
      <c r="AQ986" s="23" t="s">
        <v>14</v>
      </c>
      <c r="AR986" s="23"/>
      <c r="AS986" s="23" t="s">
        <v>51</v>
      </c>
      <c r="AT986" s="23" t="s">
        <v>14</v>
      </c>
      <c r="AU986" s="23" t="s">
        <v>14</v>
      </c>
      <c r="AV986" s="25" t="s">
        <v>14</v>
      </c>
      <c r="AW986" s="25" t="s">
        <v>14</v>
      </c>
      <c r="AX986" s="26">
        <v>24</v>
      </c>
      <c r="AY986" s="26">
        <v>246.23</v>
      </c>
      <c r="AZ986" s="25" t="s">
        <v>14</v>
      </c>
      <c r="BA986" s="25" t="s">
        <v>14</v>
      </c>
      <c r="BB986" s="23" t="s">
        <v>14</v>
      </c>
      <c r="BC986" s="23" t="s">
        <v>15</v>
      </c>
      <c r="BD986" s="23" t="s">
        <v>14</v>
      </c>
      <c r="BE986" s="23" t="s">
        <v>11</v>
      </c>
      <c r="BF986" s="23" t="s">
        <v>761</v>
      </c>
      <c r="BG986" s="23" t="s">
        <v>11</v>
      </c>
      <c r="BH986" s="23" t="s">
        <v>17</v>
      </c>
      <c r="BI986" s="23" t="s">
        <v>14</v>
      </c>
      <c r="BJ986" s="23"/>
      <c r="BK986" s="23" t="s">
        <v>11</v>
      </c>
      <c r="BL986" s="23" t="s">
        <v>11</v>
      </c>
      <c r="BM986" s="23" t="s">
        <v>11</v>
      </c>
      <c r="BN986" s="23"/>
      <c r="BO986" s="24">
        <v>0.1</v>
      </c>
      <c r="BP986" s="24">
        <v>300</v>
      </c>
      <c r="BQ986" s="24">
        <v>300</v>
      </c>
      <c r="BR986" s="24">
        <v>270</v>
      </c>
      <c r="BS986" s="24">
        <v>200</v>
      </c>
      <c r="BT986" s="23"/>
      <c r="BU986" s="23"/>
      <c r="BV986" s="24">
        <v>21</v>
      </c>
      <c r="BW986" s="24">
        <v>0.4</v>
      </c>
      <c r="BX986" s="23"/>
      <c r="BY986" s="24">
        <v>0.3</v>
      </c>
      <c r="BZ986" s="27">
        <v>0.4</v>
      </c>
      <c r="CA986" s="27">
        <v>0.3</v>
      </c>
      <c r="CB986" s="25"/>
      <c r="CC986" s="25"/>
      <c r="CD986" s="28">
        <v>21.3</v>
      </c>
      <c r="CE986" s="28">
        <v>0.4</v>
      </c>
      <c r="CF986" s="25"/>
      <c r="CG986" s="28">
        <v>0.3</v>
      </c>
      <c r="CH986" s="28">
        <v>23.22</v>
      </c>
      <c r="CI986" s="28">
        <v>0.5</v>
      </c>
      <c r="CJ986" s="28">
        <v>0.5</v>
      </c>
      <c r="CK986" s="28">
        <v>0</v>
      </c>
      <c r="CL986" s="28">
        <v>0</v>
      </c>
      <c r="CM986" s="28">
        <v>0.5</v>
      </c>
      <c r="CN986" s="25"/>
      <c r="CO986" s="28">
        <v>0</v>
      </c>
      <c r="CP986" s="30" t="s">
        <v>5</v>
      </c>
      <c r="CQ986" s="8">
        <f t="shared" si="166"/>
        <v>8423.0191284571338</v>
      </c>
      <c r="CR986" s="8">
        <f t="shared" si="167"/>
        <v>26</v>
      </c>
      <c r="CS986" s="8">
        <f t="shared" si="168"/>
        <v>2.5</v>
      </c>
      <c r="CT986" s="8">
        <f t="shared" si="169"/>
        <v>30</v>
      </c>
      <c r="CU986" s="8">
        <f t="shared" si="170"/>
        <v>300</v>
      </c>
      <c r="CV986" s="10">
        <f t="shared" si="171"/>
        <v>73869</v>
      </c>
      <c r="CW986" s="10">
        <f t="shared" si="174"/>
        <v>73.869</v>
      </c>
      <c r="CX986" s="8" t="str">
        <f t="shared" si="172"/>
        <v>No</v>
      </c>
      <c r="CY986" s="30" t="s">
        <v>11</v>
      </c>
      <c r="CZ986" s="30" t="s">
        <v>11</v>
      </c>
      <c r="DA986" s="31" t="s">
        <v>11</v>
      </c>
      <c r="DB986" s="31" t="s">
        <v>11</v>
      </c>
      <c r="DC986" s="8" t="str">
        <f t="shared" si="173"/>
        <v>No</v>
      </c>
      <c r="DD986" s="8" t="s">
        <v>11</v>
      </c>
      <c r="DE986" s="30" t="s">
        <v>11</v>
      </c>
      <c r="DF986" s="10">
        <f t="shared" si="175"/>
        <v>66.663599999999988</v>
      </c>
      <c r="DG986" s="9">
        <f>IF(S986&lt;Monitors!$H$4,(S986*Monitors!$I$4)+Monitors!$J$4,IF(S986&lt;Monitors!$H$5,(S986*Monitors!$I$5)+Monitors!$J$5,IF(S986&lt;Monitors!$H$6,(S986*Monitors!$I$6)+Monitors!$J$6,IF(S986&lt;Monitors!$H$7,(Monitors!$I$7*S986)+Monitors!$J$7,IF(S986&lt;Monitors!$H$8,(S986*Monitors!$I$8)+Monitors!$J$8,IF(S986&lt;Monitors!$H$9,(S986*Monitors!$I$9)+Monitors!$J$9,IF(S986&lt;Monitors!$H$10,(S986*Monitors!$I$10)+Monitors!$J$10,IF(S986&lt;Monitors!$H$11,(S986*Monitors!$I$11)+Monitors!$J$11,Monitors!$J$12))))))))</f>
        <v>42.246000000000002</v>
      </c>
      <c r="DH986" s="10">
        <f>$DF986-(Monitors!$B$4*'All Data'!$W986)</f>
        <v>53.949979999999989</v>
      </c>
      <c r="DI986" s="10">
        <f>IF($CX986="Yes",DH986-(Monitors!$E$4*(DG986+(Monitors!$B$4*'All Data'!$W986))),'All Data'!DH986)</f>
        <v>53.949979999999989</v>
      </c>
      <c r="DJ986" s="10">
        <f>IF(DD986="Yes",'All Data'!DI986-(DG986*Monitors!$C$4),'All Data'!DI986)</f>
        <v>53.949979999999989</v>
      </c>
      <c r="DK986" s="10">
        <f>IF($DE986="Yes",DJ986-(DG986*Monitors!$D$4),'All Data'!DJ986)</f>
        <v>53.949979999999989</v>
      </c>
      <c r="DL986" s="10">
        <f>IF($CZ986="Yes",DK986-Monitors!$C$7,'All Data'!DK986)</f>
        <v>53.949979999999989</v>
      </c>
      <c r="DM986" s="10">
        <f>IF($DA986="Yes",DL986-Monitors!$D$7,'All Data'!DL986)</f>
        <v>53.949979999999989</v>
      </c>
      <c r="DN986" s="10">
        <f>IF(DB986="Yes",DM986-((DG986+(W986*Monitors!$B$4))*Monitors!$F$4),'All Data'!DM986)</f>
        <v>53.949979999999989</v>
      </c>
      <c r="DO986" s="8" t="str">
        <f t="shared" si="176"/>
        <v>No</v>
      </c>
      <c r="DP986" s="10">
        <v>2.9547600000000003</v>
      </c>
      <c r="DQ986" s="10">
        <v>18.04524</v>
      </c>
      <c r="DR986" s="10">
        <v>18.04524</v>
      </c>
      <c r="DS986" s="9">
        <v>23.366214142993879</v>
      </c>
      <c r="DT986" s="9" t="s">
        <v>23</v>
      </c>
      <c r="DU986" s="14">
        <v>0</v>
      </c>
    </row>
    <row r="987" spans="1:125" ht="18" customHeight="1">
      <c r="A987" s="29">
        <v>986</v>
      </c>
      <c r="B987" s="29">
        <v>25</v>
      </c>
      <c r="C987" s="29">
        <v>997</v>
      </c>
      <c r="D987" s="21">
        <v>40732</v>
      </c>
      <c r="E987" s="21">
        <v>41614</v>
      </c>
      <c r="F987" s="21">
        <v>41618</v>
      </c>
      <c r="G987" s="20" t="s">
        <v>4</v>
      </c>
      <c r="H987" s="20" t="s">
        <v>26</v>
      </c>
      <c r="I987" s="22">
        <v>6</v>
      </c>
      <c r="J987" s="20" t="s">
        <v>5</v>
      </c>
      <c r="K987" s="20" t="s">
        <v>26</v>
      </c>
      <c r="L987" s="20" t="s">
        <v>27</v>
      </c>
      <c r="M987" s="23" t="s">
        <v>27</v>
      </c>
      <c r="N987" s="23" t="s">
        <v>7</v>
      </c>
      <c r="O987" s="23" t="s">
        <v>26</v>
      </c>
      <c r="P987" s="24">
        <v>11.3</v>
      </c>
      <c r="Q987" s="24">
        <v>20</v>
      </c>
      <c r="R987" s="24">
        <v>23</v>
      </c>
      <c r="S987" s="24">
        <v>226</v>
      </c>
      <c r="T987" s="24">
        <v>1.78</v>
      </c>
      <c r="U987" s="24">
        <v>1080</v>
      </c>
      <c r="V987" s="24">
        <v>1920</v>
      </c>
      <c r="W987" s="24">
        <v>2.0739999999999998</v>
      </c>
      <c r="X987" s="23" t="s">
        <v>47</v>
      </c>
      <c r="Y987" s="23" t="s">
        <v>47</v>
      </c>
      <c r="Z987" s="24">
        <v>9175</v>
      </c>
      <c r="AA987" s="24">
        <v>60</v>
      </c>
      <c r="AB987" s="24">
        <v>178</v>
      </c>
      <c r="AC987" s="24">
        <v>178</v>
      </c>
      <c r="AD987" s="23" t="s">
        <v>28</v>
      </c>
      <c r="AE987" s="23" t="s">
        <v>23</v>
      </c>
      <c r="AF987" s="23" t="s">
        <v>11</v>
      </c>
      <c r="AG987" s="23" t="s">
        <v>26</v>
      </c>
      <c r="AH987" s="23" t="s">
        <v>26</v>
      </c>
      <c r="AI987" s="23" t="s">
        <v>12</v>
      </c>
      <c r="AJ987" s="23" t="s">
        <v>11</v>
      </c>
      <c r="AK987" s="23" t="s">
        <v>23</v>
      </c>
      <c r="AL987" s="23" t="s">
        <v>90</v>
      </c>
      <c r="AM987" s="23" t="s">
        <v>14</v>
      </c>
      <c r="AN987" s="23" t="s">
        <v>72</v>
      </c>
      <c r="AO987" s="23" t="s">
        <v>14</v>
      </c>
      <c r="AP987" s="23" t="s">
        <v>14</v>
      </c>
      <c r="AQ987" s="23" t="s">
        <v>14</v>
      </c>
      <c r="AR987" s="23"/>
      <c r="AS987" s="23" t="s">
        <v>90</v>
      </c>
      <c r="AT987" s="23" t="s">
        <v>14</v>
      </c>
      <c r="AU987" s="23" t="s">
        <v>83</v>
      </c>
      <c r="AV987" s="25" t="s">
        <v>14</v>
      </c>
      <c r="AW987" s="25" t="s">
        <v>26</v>
      </c>
      <c r="AX987" s="26">
        <v>23</v>
      </c>
      <c r="AY987" s="26">
        <v>226</v>
      </c>
      <c r="AZ987" s="25" t="s">
        <v>72</v>
      </c>
      <c r="BA987" s="25" t="s">
        <v>83</v>
      </c>
      <c r="BB987" s="23" t="s">
        <v>26</v>
      </c>
      <c r="BC987" s="23" t="s">
        <v>15</v>
      </c>
      <c r="BD987" s="23" t="s">
        <v>26</v>
      </c>
      <c r="BE987" s="23" t="s">
        <v>11</v>
      </c>
      <c r="BF987" s="23" t="s">
        <v>232</v>
      </c>
      <c r="BG987" s="23" t="s">
        <v>11</v>
      </c>
      <c r="BH987" s="23" t="s">
        <v>17</v>
      </c>
      <c r="BI987" s="23" t="s">
        <v>14</v>
      </c>
      <c r="BJ987" s="23"/>
      <c r="BK987" s="23" t="s">
        <v>11</v>
      </c>
      <c r="BL987" s="23" t="s">
        <v>11</v>
      </c>
      <c r="BM987" s="23" t="s">
        <v>11</v>
      </c>
      <c r="BN987" s="23"/>
      <c r="BO987" s="24">
        <v>5.6</v>
      </c>
      <c r="BP987" s="24">
        <v>265</v>
      </c>
      <c r="BQ987" s="24">
        <v>250</v>
      </c>
      <c r="BR987" s="24">
        <v>220</v>
      </c>
      <c r="BS987" s="24">
        <v>200</v>
      </c>
      <c r="BT987" s="23"/>
      <c r="BU987" s="23"/>
      <c r="BV987" s="24">
        <v>21.01</v>
      </c>
      <c r="BW987" s="24">
        <v>0.38</v>
      </c>
      <c r="BX987" s="23"/>
      <c r="BY987" s="24">
        <v>0.26</v>
      </c>
      <c r="BZ987" s="27">
        <v>0.38</v>
      </c>
      <c r="CA987" s="27">
        <v>0.26</v>
      </c>
      <c r="CB987" s="25"/>
      <c r="CC987" s="25"/>
      <c r="CD987" s="28">
        <v>21.1</v>
      </c>
      <c r="CE987" s="28">
        <v>0.42</v>
      </c>
      <c r="CF987" s="25"/>
      <c r="CG987" s="28">
        <v>0.28000000000000003</v>
      </c>
      <c r="CH987" s="28">
        <v>22</v>
      </c>
      <c r="CI987" s="28">
        <v>1</v>
      </c>
      <c r="CJ987" s="28">
        <v>0.5</v>
      </c>
      <c r="CK987" s="28">
        <v>0</v>
      </c>
      <c r="CL987" s="28">
        <v>0</v>
      </c>
      <c r="CM987" s="28">
        <v>0.5</v>
      </c>
      <c r="CN987" s="25"/>
      <c r="CO987" s="28">
        <v>0</v>
      </c>
      <c r="CP987" s="30" t="s">
        <v>5</v>
      </c>
      <c r="CQ987" s="8">
        <f t="shared" si="166"/>
        <v>9176.9911504424763</v>
      </c>
      <c r="CR987" s="8">
        <f t="shared" si="167"/>
        <v>24</v>
      </c>
      <c r="CS987" s="8">
        <f t="shared" si="168"/>
        <v>2.5</v>
      </c>
      <c r="CT987" s="8">
        <f t="shared" si="169"/>
        <v>30</v>
      </c>
      <c r="CU987" s="8">
        <f t="shared" si="170"/>
        <v>200</v>
      </c>
      <c r="CV987" s="10">
        <f t="shared" si="171"/>
        <v>59890</v>
      </c>
      <c r="CW987" s="10">
        <f t="shared" si="174"/>
        <v>59.89</v>
      </c>
      <c r="CX987" s="8" t="str">
        <f t="shared" si="172"/>
        <v>No</v>
      </c>
      <c r="CY987" s="30" t="s">
        <v>11</v>
      </c>
      <c r="CZ987" s="30" t="s">
        <v>11</v>
      </c>
      <c r="DA987" s="31" t="s">
        <v>11</v>
      </c>
      <c r="DB987" s="31" t="s">
        <v>11</v>
      </c>
      <c r="DC987" s="8" t="str">
        <f t="shared" si="173"/>
        <v>No</v>
      </c>
      <c r="DD987" s="8" t="s">
        <v>11</v>
      </c>
      <c r="DE987" s="30" t="s">
        <v>11</v>
      </c>
      <c r="DF987" s="10">
        <f t="shared" si="175"/>
        <v>66.580380000000005</v>
      </c>
      <c r="DG987" s="9">
        <f>IF(S987&lt;Monitors!$H$4,(S987*Monitors!$I$4)+Monitors!$J$4,IF(S987&lt;Monitors!$H$5,(S987*Monitors!$I$5)+Monitors!$J$5,IF(S987&lt;Monitors!$H$6,(S987*Monitors!$I$6)+Monitors!$J$6,IF(S987&lt;Monitors!$H$7,(Monitors!$I$7*S987)+Monitors!$J$7,IF(S987&lt;Monitors!$H$8,(S987*Monitors!$I$8)+Monitors!$J$8,IF(S987&lt;Monitors!$H$9,(S987*Monitors!$I$9)+Monitors!$J$9,IF(S987&lt;Monitors!$H$10,(S987*Monitors!$I$10)+Monitors!$J$10,IF(S987&lt;Monitors!$H$11,(S987*Monitors!$I$11)+Monitors!$J$11,Monitors!$J$12))))))))</f>
        <v>38.866666666666667</v>
      </c>
      <c r="DH987" s="10">
        <f>$DF987-(Monitors!$B$4*'All Data'!$W987)</f>
        <v>53.866760000000006</v>
      </c>
      <c r="DI987" s="10">
        <f>IF($CX987="Yes",DH987-(Monitors!$E$4*(DG987+(Monitors!$B$4*'All Data'!$W987))),'All Data'!DH987)</f>
        <v>53.866760000000006</v>
      </c>
      <c r="DJ987" s="10">
        <f>IF(DD987="Yes",'All Data'!DI987-(DG987*Monitors!$C$4),'All Data'!DI987)</f>
        <v>53.866760000000006</v>
      </c>
      <c r="DK987" s="10">
        <f>IF($DE987="Yes",DJ987-(DG987*Monitors!$D$4),'All Data'!DJ987)</f>
        <v>53.866760000000006</v>
      </c>
      <c r="DL987" s="10">
        <f>IF($CZ987="Yes",DK987-Monitors!$C$7,'All Data'!DK987)</f>
        <v>53.866760000000006</v>
      </c>
      <c r="DM987" s="10">
        <f>IF($DA987="Yes",DL987-Monitors!$D$7,'All Data'!DL987)</f>
        <v>53.866760000000006</v>
      </c>
      <c r="DN987" s="10">
        <f>IF(DB987="Yes",DM987-((DG987+(W987*Monitors!$B$4))*Monitors!$F$4),'All Data'!DM987)</f>
        <v>53.866760000000006</v>
      </c>
      <c r="DO987" s="8" t="str">
        <f t="shared" si="176"/>
        <v>No</v>
      </c>
      <c r="DP987" s="10">
        <v>2.3956000000000004</v>
      </c>
      <c r="DQ987" s="10">
        <v>18.6144</v>
      </c>
      <c r="DR987" s="10">
        <v>18.6144</v>
      </c>
      <c r="DS987" s="9">
        <v>21.47703682392364</v>
      </c>
      <c r="DT987" s="9" t="s">
        <v>23</v>
      </c>
      <c r="DU987" s="14">
        <v>0</v>
      </c>
    </row>
    <row r="988" spans="1:125" ht="18" customHeight="1">
      <c r="A988" s="29">
        <v>987</v>
      </c>
      <c r="B988" s="29">
        <v>24</v>
      </c>
      <c r="C988" s="29">
        <v>112</v>
      </c>
      <c r="D988" s="21">
        <v>41401</v>
      </c>
      <c r="E988" s="21">
        <v>41401</v>
      </c>
      <c r="F988" s="21">
        <v>41409</v>
      </c>
      <c r="G988" s="20" t="s">
        <v>4</v>
      </c>
      <c r="H988" s="20" t="s">
        <v>26</v>
      </c>
      <c r="I988" s="22">
        <v>6</v>
      </c>
      <c r="J988" s="20" t="s">
        <v>5</v>
      </c>
      <c r="K988" s="20" t="s">
        <v>26</v>
      </c>
      <c r="L988" s="20" t="s">
        <v>27</v>
      </c>
      <c r="M988" s="23" t="s">
        <v>27</v>
      </c>
      <c r="N988" s="23" t="s">
        <v>7</v>
      </c>
      <c r="O988" s="23" t="s">
        <v>26</v>
      </c>
      <c r="P988" s="24">
        <v>10.5</v>
      </c>
      <c r="Q988" s="24">
        <v>18.7</v>
      </c>
      <c r="R988" s="24">
        <v>21.5</v>
      </c>
      <c r="S988" s="24">
        <v>197.52</v>
      </c>
      <c r="T988" s="24">
        <v>1.78</v>
      </c>
      <c r="U988" s="24">
        <v>1080</v>
      </c>
      <c r="V988" s="24">
        <v>1920</v>
      </c>
      <c r="W988" s="24">
        <v>2.0739999999999998</v>
      </c>
      <c r="X988" s="23" t="s">
        <v>47</v>
      </c>
      <c r="Y988" s="23" t="s">
        <v>47</v>
      </c>
      <c r="Z988" s="24">
        <v>10498</v>
      </c>
      <c r="AA988" s="24">
        <v>60</v>
      </c>
      <c r="AB988" s="24">
        <v>170</v>
      </c>
      <c r="AC988" s="24">
        <v>160</v>
      </c>
      <c r="AD988" s="23" t="s">
        <v>28</v>
      </c>
      <c r="AE988" s="23" t="s">
        <v>23</v>
      </c>
      <c r="AF988" s="23" t="s">
        <v>11</v>
      </c>
      <c r="AG988" s="23" t="s">
        <v>26</v>
      </c>
      <c r="AH988" s="23" t="s">
        <v>26</v>
      </c>
      <c r="AI988" s="23" t="s">
        <v>12</v>
      </c>
      <c r="AJ988" s="23" t="s">
        <v>11</v>
      </c>
      <c r="AK988" s="23" t="s">
        <v>23</v>
      </c>
      <c r="AL988" s="23" t="s">
        <v>25</v>
      </c>
      <c r="AM988" s="23" t="s">
        <v>82</v>
      </c>
      <c r="AN988" s="23" t="s">
        <v>14</v>
      </c>
      <c r="AO988" s="23" t="s">
        <v>26</v>
      </c>
      <c r="AP988" s="23" t="s">
        <v>36</v>
      </c>
      <c r="AQ988" s="23" t="s">
        <v>26</v>
      </c>
      <c r="AR988" s="23"/>
      <c r="AS988" s="23" t="s">
        <v>25</v>
      </c>
      <c r="AT988" s="23" t="s">
        <v>82</v>
      </c>
      <c r="AU988" s="23" t="s">
        <v>14</v>
      </c>
      <c r="AV988" s="25" t="s">
        <v>26</v>
      </c>
      <c r="AW988" s="25" t="s">
        <v>26</v>
      </c>
      <c r="AX988" s="26">
        <v>21.5</v>
      </c>
      <c r="AY988" s="26">
        <v>197.52</v>
      </c>
      <c r="AZ988" s="25" t="s">
        <v>14</v>
      </c>
      <c r="BA988" s="25" t="s">
        <v>14</v>
      </c>
      <c r="BB988" s="23" t="s">
        <v>26</v>
      </c>
      <c r="BC988" s="23" t="s">
        <v>15</v>
      </c>
      <c r="BD988" s="23" t="s">
        <v>26</v>
      </c>
      <c r="BE988" s="23" t="s">
        <v>11</v>
      </c>
      <c r="BF988" s="23" t="s">
        <v>452</v>
      </c>
      <c r="BG988" s="23" t="s">
        <v>11</v>
      </c>
      <c r="BH988" s="23" t="s">
        <v>17</v>
      </c>
      <c r="BI988" s="23" t="s">
        <v>26</v>
      </c>
      <c r="BJ988" s="23"/>
      <c r="BK988" s="23" t="s">
        <v>11</v>
      </c>
      <c r="BL988" s="23" t="s">
        <v>11</v>
      </c>
      <c r="BM988" s="23" t="s">
        <v>11</v>
      </c>
      <c r="BN988" s="23"/>
      <c r="BO988" s="24">
        <v>34</v>
      </c>
      <c r="BP988" s="24">
        <v>249</v>
      </c>
      <c r="BQ988" s="24">
        <v>250</v>
      </c>
      <c r="BR988" s="24">
        <v>250</v>
      </c>
      <c r="BS988" s="24">
        <v>200</v>
      </c>
      <c r="BT988" s="23"/>
      <c r="BU988" s="23"/>
      <c r="BV988" s="24">
        <v>21.05</v>
      </c>
      <c r="BW988" s="24">
        <v>0.17</v>
      </c>
      <c r="BX988" s="23"/>
      <c r="BY988" s="24">
        <v>0.16</v>
      </c>
      <c r="BZ988" s="27">
        <v>0.17</v>
      </c>
      <c r="CA988" s="27">
        <v>0.16</v>
      </c>
      <c r="CB988" s="25"/>
      <c r="CC988" s="25"/>
      <c r="CD988" s="28">
        <v>21.01</v>
      </c>
      <c r="CE988" s="28">
        <v>0.28999999999999998</v>
      </c>
      <c r="CF988" s="25"/>
      <c r="CG988" s="28">
        <v>0.17</v>
      </c>
      <c r="CH988" s="28">
        <v>21.08</v>
      </c>
      <c r="CI988" s="28">
        <v>0.5</v>
      </c>
      <c r="CJ988" s="28">
        <v>0.5</v>
      </c>
      <c r="CK988" s="28">
        <v>0</v>
      </c>
      <c r="CL988" s="28">
        <v>0</v>
      </c>
      <c r="CM988" s="28">
        <v>0.5</v>
      </c>
      <c r="CN988" s="25"/>
      <c r="CO988" s="28">
        <v>0</v>
      </c>
      <c r="CP988" s="30" t="s">
        <v>5</v>
      </c>
      <c r="CQ988" s="8">
        <f t="shared" si="166"/>
        <v>10500.202511138112</v>
      </c>
      <c r="CR988" s="8">
        <f t="shared" si="167"/>
        <v>22</v>
      </c>
      <c r="CS988" s="8">
        <f t="shared" si="168"/>
        <v>2.5</v>
      </c>
      <c r="CT988" s="8">
        <f t="shared" si="169"/>
        <v>30</v>
      </c>
      <c r="CU988" s="8">
        <f t="shared" si="170"/>
        <v>200</v>
      </c>
      <c r="CV988" s="10">
        <f t="shared" si="171"/>
        <v>49182.48</v>
      </c>
      <c r="CW988" s="10">
        <f t="shared" si="174"/>
        <v>49.182480000000005</v>
      </c>
      <c r="CX988" s="8" t="str">
        <f t="shared" si="172"/>
        <v>No</v>
      </c>
      <c r="CY988" s="30" t="s">
        <v>11</v>
      </c>
      <c r="CZ988" s="30" t="s">
        <v>11</v>
      </c>
      <c r="DA988" s="31" t="s">
        <v>11</v>
      </c>
      <c r="DB988" s="31" t="s">
        <v>11</v>
      </c>
      <c r="DC988" s="8" t="str">
        <f t="shared" si="173"/>
        <v>No</v>
      </c>
      <c r="DD988" s="8" t="s">
        <v>11</v>
      </c>
      <c r="DE988" s="30" t="s">
        <v>11</v>
      </c>
      <c r="DF988" s="10">
        <f t="shared" si="175"/>
        <v>65.507279999999994</v>
      </c>
      <c r="DG988" s="9">
        <f>IF(S988&lt;Monitors!$H$4,(S988*Monitors!$I$4)+Monitors!$J$4,IF(S988&lt;Monitors!$H$5,(S988*Monitors!$I$5)+Monitors!$J$5,IF(S988&lt;Monitors!$H$6,(S988*Monitors!$I$6)+Monitors!$J$6,IF(S988&lt;Monitors!$H$7,(Monitors!$I$7*S988)+Monitors!$J$7,IF(S988&lt;Monitors!$H$8,(S988*Monitors!$I$8)+Monitors!$J$8,IF(S988&lt;Monitors!$H$9,(S988*Monitors!$I$9)+Monitors!$J$9,IF(S988&lt;Monitors!$H$10,(S988*Monitors!$I$10)+Monitors!$J$10,IF(S988&lt;Monitors!$H$11,(S988*Monitors!$I$11)+Monitors!$J$11,Monitors!$J$12))))))))</f>
        <v>37.875999999999998</v>
      </c>
      <c r="DH988" s="10">
        <f>$DF988-(Monitors!$B$4*'All Data'!$W988)</f>
        <v>52.793659999999996</v>
      </c>
      <c r="DI988" s="10">
        <f>IF($CX988="Yes",DH988-(Monitors!$E$4*(DG988+(Monitors!$B$4*'All Data'!$W988))),'All Data'!DH988)</f>
        <v>52.793659999999996</v>
      </c>
      <c r="DJ988" s="10">
        <f>IF(DD988="Yes",'All Data'!DI988-(DG988*Monitors!$C$4),'All Data'!DI988)</f>
        <v>52.793659999999996</v>
      </c>
      <c r="DK988" s="10">
        <f>IF($DE988="Yes",DJ988-(DG988*Monitors!$D$4),'All Data'!DJ988)</f>
        <v>52.793659999999996</v>
      </c>
      <c r="DL988" s="10">
        <f>IF($CZ988="Yes",DK988-Monitors!$C$7,'All Data'!DK988)</f>
        <v>52.793659999999996</v>
      </c>
      <c r="DM988" s="10">
        <f>IF($DA988="Yes",DL988-Monitors!$D$7,'All Data'!DL988)</f>
        <v>52.793659999999996</v>
      </c>
      <c r="DN988" s="10">
        <f>IF(DB988="Yes",DM988-((DG988+(W988*Monitors!$B$4))*Monitors!$F$4),'All Data'!DM988)</f>
        <v>52.793659999999996</v>
      </c>
      <c r="DO988" s="8" t="str">
        <f t="shared" si="176"/>
        <v>No</v>
      </c>
      <c r="DP988" s="10">
        <v>1.9672992000000002</v>
      </c>
      <c r="DQ988" s="10">
        <v>19.082700800000001</v>
      </c>
      <c r="DR988" s="10">
        <v>19.082700800000001</v>
      </c>
      <c r="DS988" s="9">
        <v>18.804145421971299</v>
      </c>
      <c r="DT988" s="9" t="s">
        <v>11</v>
      </c>
      <c r="DU988" s="14">
        <v>0</v>
      </c>
    </row>
    <row r="989" spans="1:125" ht="18" customHeight="1">
      <c r="A989" s="29">
        <v>988</v>
      </c>
      <c r="B989" s="29">
        <v>24</v>
      </c>
      <c r="C989" s="29">
        <v>113</v>
      </c>
      <c r="D989" s="21">
        <v>41365</v>
      </c>
      <c r="E989" s="21">
        <v>41358</v>
      </c>
      <c r="F989" s="21">
        <v>41373</v>
      </c>
      <c r="G989" s="20" t="s">
        <v>4</v>
      </c>
      <c r="H989" s="20" t="s">
        <v>26</v>
      </c>
      <c r="I989" s="22">
        <v>6</v>
      </c>
      <c r="J989" s="20" t="s">
        <v>5</v>
      </c>
      <c r="K989" s="20" t="s">
        <v>26</v>
      </c>
      <c r="L989" s="20" t="s">
        <v>27</v>
      </c>
      <c r="M989" s="23" t="s">
        <v>27</v>
      </c>
      <c r="N989" s="23" t="s">
        <v>7</v>
      </c>
      <c r="O989" s="23" t="s">
        <v>26</v>
      </c>
      <c r="P989" s="24">
        <v>10.5</v>
      </c>
      <c r="Q989" s="24">
        <v>18.7</v>
      </c>
      <c r="R989" s="24">
        <v>21.5</v>
      </c>
      <c r="S989" s="24">
        <v>197.52</v>
      </c>
      <c r="T989" s="24">
        <v>1.78</v>
      </c>
      <c r="U989" s="24">
        <v>1080</v>
      </c>
      <c r="V989" s="24">
        <v>1920</v>
      </c>
      <c r="W989" s="24">
        <v>2.0739999999999998</v>
      </c>
      <c r="X989" s="23" t="s">
        <v>47</v>
      </c>
      <c r="Y989" s="23" t="s">
        <v>47</v>
      </c>
      <c r="Z989" s="24">
        <v>10498</v>
      </c>
      <c r="AA989" s="24">
        <v>60</v>
      </c>
      <c r="AB989" s="24">
        <v>170</v>
      </c>
      <c r="AC989" s="24">
        <v>160</v>
      </c>
      <c r="AD989" s="23" t="s">
        <v>28</v>
      </c>
      <c r="AE989" s="23" t="s">
        <v>23</v>
      </c>
      <c r="AF989" s="23" t="s">
        <v>11</v>
      </c>
      <c r="AG989" s="23" t="s">
        <v>26</v>
      </c>
      <c r="AH989" s="23" t="s">
        <v>26</v>
      </c>
      <c r="AI989" s="23" t="s">
        <v>12</v>
      </c>
      <c r="AJ989" s="23" t="s">
        <v>11</v>
      </c>
      <c r="AK989" s="23" t="s">
        <v>23</v>
      </c>
      <c r="AL989" s="23" t="s">
        <v>25</v>
      </c>
      <c r="AM989" s="23" t="s">
        <v>82</v>
      </c>
      <c r="AN989" s="23" t="s">
        <v>14</v>
      </c>
      <c r="AO989" s="23" t="s">
        <v>26</v>
      </c>
      <c r="AP989" s="23" t="s">
        <v>36</v>
      </c>
      <c r="AQ989" s="23" t="s">
        <v>26</v>
      </c>
      <c r="AR989" s="23"/>
      <c r="AS989" s="23" t="s">
        <v>25</v>
      </c>
      <c r="AT989" s="23" t="s">
        <v>82</v>
      </c>
      <c r="AU989" s="23" t="s">
        <v>14</v>
      </c>
      <c r="AV989" s="25" t="s">
        <v>26</v>
      </c>
      <c r="AW989" s="25" t="s">
        <v>26</v>
      </c>
      <c r="AX989" s="26">
        <v>21.5</v>
      </c>
      <c r="AY989" s="26">
        <v>197.52</v>
      </c>
      <c r="AZ989" s="25" t="s">
        <v>14</v>
      </c>
      <c r="BA989" s="25" t="s">
        <v>14</v>
      </c>
      <c r="BB989" s="23" t="s">
        <v>26</v>
      </c>
      <c r="BC989" s="23" t="s">
        <v>15</v>
      </c>
      <c r="BD989" s="23" t="s">
        <v>26</v>
      </c>
      <c r="BE989" s="23" t="s">
        <v>11</v>
      </c>
      <c r="BF989" s="23" t="s">
        <v>452</v>
      </c>
      <c r="BG989" s="23" t="s">
        <v>11</v>
      </c>
      <c r="BH989" s="23" t="s">
        <v>17</v>
      </c>
      <c r="BI989" s="23" t="s">
        <v>26</v>
      </c>
      <c r="BJ989" s="23"/>
      <c r="BK989" s="23" t="s">
        <v>11</v>
      </c>
      <c r="BL989" s="23" t="s">
        <v>11</v>
      </c>
      <c r="BM989" s="23" t="s">
        <v>11</v>
      </c>
      <c r="BN989" s="23"/>
      <c r="BO989" s="24">
        <v>34</v>
      </c>
      <c r="BP989" s="24">
        <v>249</v>
      </c>
      <c r="BQ989" s="24">
        <v>250</v>
      </c>
      <c r="BR989" s="24">
        <v>250</v>
      </c>
      <c r="BS989" s="24">
        <v>200</v>
      </c>
      <c r="BT989" s="23"/>
      <c r="BU989" s="23"/>
      <c r="BV989" s="24">
        <v>21.05</v>
      </c>
      <c r="BW989" s="24">
        <v>0.23</v>
      </c>
      <c r="BX989" s="23"/>
      <c r="BY989" s="24">
        <v>0.18</v>
      </c>
      <c r="BZ989" s="27">
        <v>0.23</v>
      </c>
      <c r="CA989" s="27">
        <v>0.18</v>
      </c>
      <c r="CB989" s="25"/>
      <c r="CC989" s="25"/>
      <c r="CD989" s="28">
        <v>21.01</v>
      </c>
      <c r="CE989" s="28">
        <v>0.32</v>
      </c>
      <c r="CF989" s="25"/>
      <c r="CG989" s="28">
        <v>0.23</v>
      </c>
      <c r="CH989" s="28">
        <v>21.08</v>
      </c>
      <c r="CI989" s="28">
        <v>0.5</v>
      </c>
      <c r="CJ989" s="28">
        <v>0.5</v>
      </c>
      <c r="CK989" s="28">
        <v>0</v>
      </c>
      <c r="CL989" s="28">
        <v>0</v>
      </c>
      <c r="CM989" s="28">
        <v>0.5</v>
      </c>
      <c r="CN989" s="25"/>
      <c r="CO989" s="28">
        <v>0</v>
      </c>
      <c r="CP989" s="30" t="s">
        <v>5</v>
      </c>
      <c r="CQ989" s="8">
        <f t="shared" si="166"/>
        <v>10500.202511138112</v>
      </c>
      <c r="CR989" s="8">
        <f t="shared" si="167"/>
        <v>22</v>
      </c>
      <c r="CS989" s="8">
        <f t="shared" si="168"/>
        <v>2.5</v>
      </c>
      <c r="CT989" s="8">
        <f t="shared" si="169"/>
        <v>30</v>
      </c>
      <c r="CU989" s="8">
        <f t="shared" si="170"/>
        <v>200</v>
      </c>
      <c r="CV989" s="10">
        <f t="shared" si="171"/>
        <v>49182.48</v>
      </c>
      <c r="CW989" s="10">
        <f t="shared" si="174"/>
        <v>49.182480000000005</v>
      </c>
      <c r="CX989" s="8" t="str">
        <f t="shared" si="172"/>
        <v>No</v>
      </c>
      <c r="CY989" s="30" t="s">
        <v>11</v>
      </c>
      <c r="CZ989" s="30" t="s">
        <v>11</v>
      </c>
      <c r="DA989" s="31" t="s">
        <v>11</v>
      </c>
      <c r="DB989" s="31" t="s">
        <v>11</v>
      </c>
      <c r="DC989" s="8" t="str">
        <f t="shared" si="173"/>
        <v>No</v>
      </c>
      <c r="DD989" s="8" t="s">
        <v>11</v>
      </c>
      <c r="DE989" s="30" t="s">
        <v>11</v>
      </c>
      <c r="DF989" s="10">
        <f t="shared" si="175"/>
        <v>65.848919999999993</v>
      </c>
      <c r="DG989" s="9">
        <f>IF(S989&lt;Monitors!$H$4,(S989*Monitors!$I$4)+Monitors!$J$4,IF(S989&lt;Monitors!$H$5,(S989*Monitors!$I$5)+Monitors!$J$5,IF(S989&lt;Monitors!$H$6,(S989*Monitors!$I$6)+Monitors!$J$6,IF(S989&lt;Monitors!$H$7,(Monitors!$I$7*S989)+Monitors!$J$7,IF(S989&lt;Monitors!$H$8,(S989*Monitors!$I$8)+Monitors!$J$8,IF(S989&lt;Monitors!$H$9,(S989*Monitors!$I$9)+Monitors!$J$9,IF(S989&lt;Monitors!$H$10,(S989*Monitors!$I$10)+Monitors!$J$10,IF(S989&lt;Monitors!$H$11,(S989*Monitors!$I$11)+Monitors!$J$11,Monitors!$J$12))))))))</f>
        <v>37.875999999999998</v>
      </c>
      <c r="DH989" s="10">
        <f>$DF989-(Monitors!$B$4*'All Data'!$W989)</f>
        <v>53.135299999999994</v>
      </c>
      <c r="DI989" s="10">
        <f>IF($CX989="Yes",DH989-(Monitors!$E$4*(DG989+(Monitors!$B$4*'All Data'!$W989))),'All Data'!DH989)</f>
        <v>53.135299999999994</v>
      </c>
      <c r="DJ989" s="10">
        <f>IF(DD989="Yes",'All Data'!DI989-(DG989*Monitors!$C$4),'All Data'!DI989)</f>
        <v>53.135299999999994</v>
      </c>
      <c r="DK989" s="10">
        <f>IF($DE989="Yes",DJ989-(DG989*Monitors!$D$4),'All Data'!DJ989)</f>
        <v>53.135299999999994</v>
      </c>
      <c r="DL989" s="10">
        <f>IF($CZ989="Yes",DK989-Monitors!$C$7,'All Data'!DK989)</f>
        <v>53.135299999999994</v>
      </c>
      <c r="DM989" s="10">
        <f>IF($DA989="Yes",DL989-Monitors!$D$7,'All Data'!DL989)</f>
        <v>53.135299999999994</v>
      </c>
      <c r="DN989" s="10">
        <f>IF(DB989="Yes",DM989-((DG989+(W989*Monitors!$B$4))*Monitors!$F$4),'All Data'!DM989)</f>
        <v>53.135299999999994</v>
      </c>
      <c r="DO989" s="8" t="str">
        <f t="shared" si="176"/>
        <v>No</v>
      </c>
      <c r="DP989" s="10">
        <v>1.9672992000000002</v>
      </c>
      <c r="DQ989" s="10">
        <v>19.082700800000001</v>
      </c>
      <c r="DR989" s="10">
        <v>19.082700800000001</v>
      </c>
      <c r="DS989" s="9">
        <v>18.804145421971299</v>
      </c>
      <c r="DT989" s="9" t="s">
        <v>11</v>
      </c>
      <c r="DU989" s="14">
        <v>0</v>
      </c>
    </row>
    <row r="990" spans="1:125" ht="18" customHeight="1">
      <c r="A990" s="29">
        <v>989</v>
      </c>
      <c r="B990" s="29">
        <v>16</v>
      </c>
      <c r="C990" s="29">
        <v>983</v>
      </c>
      <c r="D990" s="21">
        <v>41214</v>
      </c>
      <c r="E990" s="21">
        <v>41198</v>
      </c>
      <c r="F990" s="21">
        <v>41206</v>
      </c>
      <c r="G990" s="20" t="s">
        <v>4</v>
      </c>
      <c r="H990" s="20" t="s">
        <v>439</v>
      </c>
      <c r="I990" s="22">
        <v>6</v>
      </c>
      <c r="J990" s="20" t="s">
        <v>5</v>
      </c>
      <c r="K990" s="20"/>
      <c r="L990" s="20" t="s">
        <v>6</v>
      </c>
      <c r="M990" s="23"/>
      <c r="N990" s="23" t="s">
        <v>7</v>
      </c>
      <c r="O990" s="23"/>
      <c r="P990" s="24">
        <v>11.8</v>
      </c>
      <c r="Q990" s="24">
        <v>20.9</v>
      </c>
      <c r="R990" s="24">
        <v>24</v>
      </c>
      <c r="S990" s="24">
        <v>246.2</v>
      </c>
      <c r="T990" s="24">
        <v>1.78</v>
      </c>
      <c r="U990" s="24">
        <v>1080</v>
      </c>
      <c r="V990" s="24">
        <v>1920</v>
      </c>
      <c r="W990" s="24">
        <v>2.0739999999999998</v>
      </c>
      <c r="X990" s="23" t="s">
        <v>47</v>
      </c>
      <c r="Y990" s="23" t="s">
        <v>47</v>
      </c>
      <c r="Z990" s="24">
        <v>8424</v>
      </c>
      <c r="AA990" s="24">
        <v>60</v>
      </c>
      <c r="AB990" s="24">
        <v>170</v>
      </c>
      <c r="AC990" s="24">
        <v>170</v>
      </c>
      <c r="AD990" s="23" t="s">
        <v>237</v>
      </c>
      <c r="AE990" s="23" t="s">
        <v>23</v>
      </c>
      <c r="AF990" s="23"/>
      <c r="AG990" s="23"/>
      <c r="AH990" s="23"/>
      <c r="AI990" s="23" t="s">
        <v>12</v>
      </c>
      <c r="AJ990" s="23" t="s">
        <v>11</v>
      </c>
      <c r="AK990" s="23" t="s">
        <v>11</v>
      </c>
      <c r="AL990" s="23" t="s">
        <v>183</v>
      </c>
      <c r="AM990" s="23"/>
      <c r="AN990" s="23" t="s">
        <v>72</v>
      </c>
      <c r="AO990" s="23"/>
      <c r="AP990" s="23" t="s">
        <v>36</v>
      </c>
      <c r="AQ990" s="23"/>
      <c r="AR990" s="23"/>
      <c r="AS990" s="23" t="s">
        <v>183</v>
      </c>
      <c r="AT990" s="23"/>
      <c r="AU990" s="23" t="s">
        <v>83</v>
      </c>
      <c r="AV990" s="25"/>
      <c r="AW990" s="25"/>
      <c r="AX990" s="26">
        <v>24</v>
      </c>
      <c r="AY990" s="26">
        <v>246.2</v>
      </c>
      <c r="AZ990" s="25" t="s">
        <v>72</v>
      </c>
      <c r="BA990" s="25" t="s">
        <v>83</v>
      </c>
      <c r="BB990" s="23"/>
      <c r="BC990" s="23" t="s">
        <v>15</v>
      </c>
      <c r="BD990" s="23"/>
      <c r="BE990" s="23" t="s">
        <v>11</v>
      </c>
      <c r="BF990" s="23" t="s">
        <v>77</v>
      </c>
      <c r="BG990" s="23" t="s">
        <v>11</v>
      </c>
      <c r="BH990" s="23" t="s">
        <v>17</v>
      </c>
      <c r="BI990" s="23"/>
      <c r="BJ990" s="23"/>
      <c r="BK990" s="23" t="s">
        <v>23</v>
      </c>
      <c r="BL990" s="23" t="s">
        <v>11</v>
      </c>
      <c r="BM990" s="23"/>
      <c r="BN990" s="23"/>
      <c r="BO990" s="24">
        <v>201</v>
      </c>
      <c r="BP990" s="24">
        <v>297</v>
      </c>
      <c r="BQ990" s="24">
        <v>250</v>
      </c>
      <c r="BR990" s="24">
        <v>231.1</v>
      </c>
      <c r="BS990" s="24">
        <v>200.1</v>
      </c>
      <c r="BT990" s="23"/>
      <c r="BU990" s="23"/>
      <c r="BV990" s="24">
        <v>21.06</v>
      </c>
      <c r="BW990" s="24">
        <v>0.34</v>
      </c>
      <c r="BX990" s="23"/>
      <c r="BY990" s="24">
        <v>0.27</v>
      </c>
      <c r="BZ990" s="27">
        <v>0.34</v>
      </c>
      <c r="CA990" s="27">
        <v>0.27</v>
      </c>
      <c r="CB990" s="25"/>
      <c r="CC990" s="25"/>
      <c r="CD990" s="28">
        <v>21.02</v>
      </c>
      <c r="CE990" s="28">
        <v>0.43</v>
      </c>
      <c r="CF990" s="25"/>
      <c r="CG990" s="28">
        <v>0.35</v>
      </c>
      <c r="CH990" s="28">
        <v>23.2</v>
      </c>
      <c r="CI990" s="28">
        <v>0.5</v>
      </c>
      <c r="CJ990" s="28">
        <v>0.5</v>
      </c>
      <c r="CK990" s="25"/>
      <c r="CL990" s="25"/>
      <c r="CM990" s="28">
        <v>0.5</v>
      </c>
      <c r="CN990" s="25"/>
      <c r="CO990" s="28">
        <v>0</v>
      </c>
      <c r="CP990" s="30" t="s">
        <v>5</v>
      </c>
      <c r="CQ990" s="8">
        <f t="shared" si="166"/>
        <v>8424.0454914703496</v>
      </c>
      <c r="CR990" s="8">
        <f t="shared" si="167"/>
        <v>26</v>
      </c>
      <c r="CS990" s="8">
        <f t="shared" si="168"/>
        <v>2.5</v>
      </c>
      <c r="CT990" s="8">
        <f t="shared" si="169"/>
        <v>30</v>
      </c>
      <c r="CU990" s="8">
        <f t="shared" si="170"/>
        <v>200</v>
      </c>
      <c r="CV990" s="10">
        <f t="shared" si="171"/>
        <v>73121.399999999994</v>
      </c>
      <c r="CW990" s="10">
        <f t="shared" si="174"/>
        <v>73.121399999999994</v>
      </c>
      <c r="CX990" s="8" t="str">
        <f t="shared" si="172"/>
        <v>No</v>
      </c>
      <c r="CY990" s="30" t="s">
        <v>11</v>
      </c>
      <c r="CZ990" s="30" t="s">
        <v>11</v>
      </c>
      <c r="DA990" s="31" t="s">
        <v>11</v>
      </c>
      <c r="DB990" s="31" t="s">
        <v>11</v>
      </c>
      <c r="DC990" s="8" t="str">
        <f t="shared" si="173"/>
        <v>No</v>
      </c>
      <c r="DD990" s="8" t="s">
        <v>11</v>
      </c>
      <c r="DE990" s="30" t="s">
        <v>11</v>
      </c>
      <c r="DF990" s="10">
        <f t="shared" si="175"/>
        <v>66.505919999999989</v>
      </c>
      <c r="DG990" s="9">
        <f>IF(S990&lt;Monitors!$H$4,(S990*Monitors!$I$4)+Monitors!$J$4,IF(S990&lt;Monitors!$H$5,(S990*Monitors!$I$5)+Monitors!$J$5,IF(S990&lt;Monitors!$H$6,(S990*Monitors!$I$6)+Monitors!$J$6,IF(S990&lt;Monitors!$H$7,(Monitors!$I$7*S990)+Monitors!$J$7,IF(S990&lt;Monitors!$H$8,(S990*Monitors!$I$8)+Monitors!$J$8,IF(S990&lt;Monitors!$H$9,(S990*Monitors!$I$9)+Monitors!$J$9,IF(S990&lt;Monitors!$H$10,(S990*Monitors!$I$10)+Monitors!$J$10,IF(S990&lt;Monitors!$H$11,(S990*Monitors!$I$11)+Monitors!$J$11,Monitors!$J$12))))))))</f>
        <v>42.24</v>
      </c>
      <c r="DH990" s="10">
        <f>$DF990-(Monitors!$B$4*'All Data'!$W990)</f>
        <v>53.79229999999999</v>
      </c>
      <c r="DI990" s="10">
        <f>IF($CX990="Yes",DH990-(Monitors!$E$4*(DG990+(Monitors!$B$4*'All Data'!$W990))),'All Data'!DH990)</f>
        <v>53.79229999999999</v>
      </c>
      <c r="DJ990" s="10">
        <f>IF(DD990="Yes",'All Data'!DI990-(DG990*Monitors!$C$4),'All Data'!DI990)</f>
        <v>53.79229999999999</v>
      </c>
      <c r="DK990" s="10">
        <f>IF($DE990="Yes",DJ990-(DG990*Monitors!$D$4),'All Data'!DJ990)</f>
        <v>53.79229999999999</v>
      </c>
      <c r="DL990" s="10">
        <f>IF($CZ990="Yes",DK990-Monitors!$C$7,'All Data'!DK990)</f>
        <v>53.79229999999999</v>
      </c>
      <c r="DM990" s="10">
        <f>IF($DA990="Yes",DL990-Monitors!$D$7,'All Data'!DL990)</f>
        <v>53.79229999999999</v>
      </c>
      <c r="DN990" s="10">
        <f>IF(DB990="Yes",DM990-((DG990+(W990*Monitors!$B$4))*Monitors!$F$4),'All Data'!DM990)</f>
        <v>53.79229999999999</v>
      </c>
      <c r="DO990" s="8" t="str">
        <f t="shared" si="176"/>
        <v>No</v>
      </c>
      <c r="DP990" s="10">
        <v>2.9248560000000001</v>
      </c>
      <c r="DQ990" s="10">
        <v>18.135143999999997</v>
      </c>
      <c r="DR990" s="10">
        <v>18.135143999999997</v>
      </c>
      <c r="DS990" s="9">
        <v>23.36341895714941</v>
      </c>
      <c r="DT990" s="9" t="s">
        <v>23</v>
      </c>
      <c r="DU990" s="14">
        <v>0</v>
      </c>
    </row>
    <row r="991" spans="1:125" ht="18" customHeight="1">
      <c r="A991" s="29">
        <v>990</v>
      </c>
      <c r="B991" s="29">
        <v>38</v>
      </c>
      <c r="C991" s="29">
        <v>1102</v>
      </c>
      <c r="D991" s="21">
        <v>42125</v>
      </c>
      <c r="E991" s="21">
        <v>42096</v>
      </c>
      <c r="F991" s="21">
        <v>42114</v>
      </c>
      <c r="G991" s="20" t="s">
        <v>4</v>
      </c>
      <c r="H991" s="20"/>
      <c r="I991" s="22">
        <v>6</v>
      </c>
      <c r="J991" s="20" t="s">
        <v>5</v>
      </c>
      <c r="K991" s="20"/>
      <c r="L991" s="20" t="s">
        <v>6</v>
      </c>
      <c r="M991" s="23"/>
      <c r="N991" s="23" t="s">
        <v>7</v>
      </c>
      <c r="O991" s="23"/>
      <c r="P991" s="24">
        <v>11.3</v>
      </c>
      <c r="Q991" s="24">
        <v>20.100000000000001</v>
      </c>
      <c r="R991" s="24">
        <v>23</v>
      </c>
      <c r="S991" s="24">
        <v>226.6</v>
      </c>
      <c r="T991" s="24">
        <v>1.78</v>
      </c>
      <c r="U991" s="24">
        <v>1080</v>
      </c>
      <c r="V991" s="24">
        <v>1920</v>
      </c>
      <c r="W991" s="24">
        <v>2.0739999999999998</v>
      </c>
      <c r="X991" s="23" t="s">
        <v>47</v>
      </c>
      <c r="Y991" s="23" t="s">
        <v>47</v>
      </c>
      <c r="Z991" s="24">
        <v>9153</v>
      </c>
      <c r="AA991" s="24">
        <v>60</v>
      </c>
      <c r="AB991" s="24">
        <v>170</v>
      </c>
      <c r="AC991" s="24">
        <v>160</v>
      </c>
      <c r="AD991" s="23" t="s">
        <v>10</v>
      </c>
      <c r="AE991" s="23" t="s">
        <v>11</v>
      </c>
      <c r="AF991" s="23" t="s">
        <v>11</v>
      </c>
      <c r="AG991" s="23"/>
      <c r="AH991" s="23"/>
      <c r="AI991" s="23" t="s">
        <v>12</v>
      </c>
      <c r="AJ991" s="23" t="s">
        <v>11</v>
      </c>
      <c r="AK991" s="23" t="s">
        <v>11</v>
      </c>
      <c r="AL991" s="23" t="s">
        <v>25</v>
      </c>
      <c r="AM991" s="23"/>
      <c r="AN991" s="23" t="s">
        <v>14</v>
      </c>
      <c r="AO991" s="23"/>
      <c r="AP991" s="23" t="s">
        <v>14</v>
      </c>
      <c r="AQ991" s="23"/>
      <c r="AR991" s="23"/>
      <c r="AS991" s="23" t="s">
        <v>25</v>
      </c>
      <c r="AT991" s="23"/>
      <c r="AU991" s="23" t="s">
        <v>14</v>
      </c>
      <c r="AV991" s="25"/>
      <c r="AW991" s="25"/>
      <c r="AX991" s="26">
        <v>23</v>
      </c>
      <c r="AY991" s="26">
        <v>226.6</v>
      </c>
      <c r="AZ991" s="25" t="s">
        <v>14</v>
      </c>
      <c r="BA991" s="25" t="s">
        <v>14</v>
      </c>
      <c r="BB991" s="23"/>
      <c r="BC991" s="23" t="s">
        <v>15</v>
      </c>
      <c r="BD991" s="23"/>
      <c r="BE991" s="23" t="s">
        <v>11</v>
      </c>
      <c r="BF991" s="23" t="s">
        <v>707</v>
      </c>
      <c r="BG991" s="23" t="s">
        <v>11</v>
      </c>
      <c r="BH991" s="23" t="s">
        <v>17</v>
      </c>
      <c r="BI991" s="23"/>
      <c r="BJ991" s="23" t="s">
        <v>18</v>
      </c>
      <c r="BK991" s="23" t="s">
        <v>11</v>
      </c>
      <c r="BL991" s="23" t="s">
        <v>11</v>
      </c>
      <c r="BM991" s="23"/>
      <c r="BN991" s="23"/>
      <c r="BO991" s="24">
        <v>10.199999999999999</v>
      </c>
      <c r="BP991" s="24">
        <v>249.4</v>
      </c>
      <c r="BQ991" s="24">
        <v>250</v>
      </c>
      <c r="BR991" s="24">
        <v>248.2</v>
      </c>
      <c r="BS991" s="24">
        <v>201.5</v>
      </c>
      <c r="BT991" s="23"/>
      <c r="BU991" s="23"/>
      <c r="BV991" s="24">
        <v>21.09</v>
      </c>
      <c r="BW991" s="24">
        <v>0.13</v>
      </c>
      <c r="BX991" s="23"/>
      <c r="BY991" s="24">
        <v>0</v>
      </c>
      <c r="BZ991" s="27">
        <v>0.13</v>
      </c>
      <c r="CA991" s="27">
        <v>0</v>
      </c>
      <c r="CB991" s="25"/>
      <c r="CC991" s="25"/>
      <c r="CD991" s="28">
        <v>21.12</v>
      </c>
      <c r="CE991" s="28">
        <v>0.14000000000000001</v>
      </c>
      <c r="CF991" s="25"/>
      <c r="CG991" s="28">
        <v>0</v>
      </c>
      <c r="CH991" s="28">
        <v>22</v>
      </c>
      <c r="CI991" s="28">
        <v>0.5</v>
      </c>
      <c r="CJ991" s="28">
        <v>0.5</v>
      </c>
      <c r="CK991" s="25"/>
      <c r="CL991" s="25"/>
      <c r="CM991" s="28">
        <v>0.56999999999999995</v>
      </c>
      <c r="CN991" s="25"/>
      <c r="CO991" s="28">
        <v>0</v>
      </c>
      <c r="CP991" s="30" t="s">
        <v>5</v>
      </c>
      <c r="CQ991" s="8">
        <f t="shared" si="166"/>
        <v>9152.6919682259486</v>
      </c>
      <c r="CR991" s="8">
        <f t="shared" si="167"/>
        <v>24</v>
      </c>
      <c r="CS991" s="8">
        <f t="shared" si="168"/>
        <v>2.5</v>
      </c>
      <c r="CT991" s="8">
        <f t="shared" si="169"/>
        <v>30</v>
      </c>
      <c r="CU991" s="8">
        <f t="shared" si="170"/>
        <v>200</v>
      </c>
      <c r="CV991" s="10">
        <f t="shared" si="171"/>
        <v>56514.04</v>
      </c>
      <c r="CW991" s="10">
        <f t="shared" si="174"/>
        <v>56.514040000000001</v>
      </c>
      <c r="CX991" s="8" t="str">
        <f t="shared" si="172"/>
        <v>No</v>
      </c>
      <c r="CY991" s="30" t="s">
        <v>11</v>
      </c>
      <c r="CZ991" s="30" t="s">
        <v>11</v>
      </c>
      <c r="DA991" s="31" t="s">
        <v>11</v>
      </c>
      <c r="DB991" s="31" t="s">
        <v>11</v>
      </c>
      <c r="DC991" s="8" t="str">
        <f t="shared" si="173"/>
        <v>No</v>
      </c>
      <c r="DD991" s="8" t="s">
        <v>11</v>
      </c>
      <c r="DE991" s="30" t="s">
        <v>11</v>
      </c>
      <c r="DF991" s="10">
        <f t="shared" si="175"/>
        <v>65.402159999999995</v>
      </c>
      <c r="DG991" s="9">
        <f>IF(S991&lt;Monitors!$H$4,(S991*Monitors!$I$4)+Monitors!$J$4,IF(S991&lt;Monitors!$H$5,(S991*Monitors!$I$5)+Monitors!$J$5,IF(S991&lt;Monitors!$H$6,(S991*Monitors!$I$6)+Monitors!$J$6,IF(S991&lt;Monitors!$H$7,(Monitors!$I$7*S991)+Monitors!$J$7,IF(S991&lt;Monitors!$H$8,(S991*Monitors!$I$8)+Monitors!$J$8,IF(S991&lt;Monitors!$H$9,(S991*Monitors!$I$9)+Monitors!$J$9,IF(S991&lt;Monitors!$H$10,(S991*Monitors!$I$10)+Monitors!$J$10,IF(S991&lt;Monitors!$H$11,(S991*Monitors!$I$11)+Monitors!$J$11,Monitors!$J$12))))))))</f>
        <v>38.886666666666663</v>
      </c>
      <c r="DH991" s="10">
        <f>$DF991-(Monitors!$B$4*'All Data'!$W991)</f>
        <v>52.688539999999996</v>
      </c>
      <c r="DI991" s="10">
        <f>IF($CX991="Yes",DH991-(Monitors!$E$4*(DG991+(Monitors!$B$4*'All Data'!$W991))),'All Data'!DH991)</f>
        <v>52.688539999999996</v>
      </c>
      <c r="DJ991" s="10">
        <f>IF(DD991="Yes",'All Data'!DI991-(DG991*Monitors!$C$4),'All Data'!DI991)</f>
        <v>52.688539999999996</v>
      </c>
      <c r="DK991" s="10">
        <f>IF($DE991="Yes",DJ991-(DG991*Monitors!$D$4),'All Data'!DJ991)</f>
        <v>52.688539999999996</v>
      </c>
      <c r="DL991" s="10">
        <f>IF($CZ991="Yes",DK991-Monitors!$C$7,'All Data'!DK991)</f>
        <v>52.688539999999996</v>
      </c>
      <c r="DM991" s="10">
        <f>IF($DA991="Yes",DL991-Monitors!$D$7,'All Data'!DL991)</f>
        <v>52.688539999999996</v>
      </c>
      <c r="DN991" s="10">
        <f>IF(DB991="Yes",DM991-((DG991+(W991*Monitors!$B$4))*Monitors!$F$4),'All Data'!DM991)</f>
        <v>52.688539999999996</v>
      </c>
      <c r="DO991" s="8" t="str">
        <f t="shared" si="176"/>
        <v>No</v>
      </c>
      <c r="DP991" s="10">
        <v>2.2605616000000004</v>
      </c>
      <c r="DQ991" s="10">
        <v>18.829438400000001</v>
      </c>
      <c r="DR991" s="10">
        <v>18.829438400000001</v>
      </c>
      <c r="DS991" s="9">
        <v>21.533187107844469</v>
      </c>
      <c r="DT991" s="9" t="s">
        <v>23</v>
      </c>
      <c r="DU991" s="14">
        <v>0</v>
      </c>
    </row>
    <row r="992" spans="1:125" ht="18" customHeight="1">
      <c r="A992" s="29">
        <v>991</v>
      </c>
      <c r="B992" s="29">
        <v>19</v>
      </c>
      <c r="C992" s="29">
        <v>823</v>
      </c>
      <c r="D992" s="21">
        <v>40969</v>
      </c>
      <c r="E992" s="21">
        <v>41324</v>
      </c>
      <c r="F992" s="21">
        <v>41333</v>
      </c>
      <c r="G992" s="20" t="s">
        <v>4</v>
      </c>
      <c r="H992" s="20"/>
      <c r="I992" s="22">
        <v>6</v>
      </c>
      <c r="J992" s="20" t="s">
        <v>5</v>
      </c>
      <c r="K992" s="20"/>
      <c r="L992" s="20" t="s">
        <v>6</v>
      </c>
      <c r="M992" s="23"/>
      <c r="N992" s="23" t="s">
        <v>7</v>
      </c>
      <c r="O992" s="23"/>
      <c r="P992" s="24">
        <v>11.3</v>
      </c>
      <c r="Q992" s="24">
        <v>20.100000000000001</v>
      </c>
      <c r="R992" s="24">
        <v>23</v>
      </c>
      <c r="S992" s="24">
        <v>226.6</v>
      </c>
      <c r="T992" s="24">
        <v>1.78</v>
      </c>
      <c r="U992" s="24">
        <v>1080</v>
      </c>
      <c r="V992" s="24">
        <v>1920</v>
      </c>
      <c r="W992" s="24">
        <v>2.0739999999999998</v>
      </c>
      <c r="X992" s="23" t="s">
        <v>47</v>
      </c>
      <c r="Y992" s="23" t="s">
        <v>47</v>
      </c>
      <c r="Z992" s="24">
        <v>9153</v>
      </c>
      <c r="AA992" s="24">
        <v>60</v>
      </c>
      <c r="AB992" s="24">
        <v>170</v>
      </c>
      <c r="AC992" s="24">
        <v>160</v>
      </c>
      <c r="AD992" s="23" t="s">
        <v>10</v>
      </c>
      <c r="AE992" s="23" t="s">
        <v>11</v>
      </c>
      <c r="AF992" s="23" t="s">
        <v>11</v>
      </c>
      <c r="AG992" s="23"/>
      <c r="AH992" s="23"/>
      <c r="AI992" s="23" t="s">
        <v>12</v>
      </c>
      <c r="AJ992" s="23" t="s">
        <v>11</v>
      </c>
      <c r="AK992" s="23" t="s">
        <v>23</v>
      </c>
      <c r="AL992" s="23" t="s">
        <v>129</v>
      </c>
      <c r="AM992" s="23"/>
      <c r="AN992" s="23" t="s">
        <v>14</v>
      </c>
      <c r="AO992" s="23"/>
      <c r="AP992" s="23" t="s">
        <v>36</v>
      </c>
      <c r="AQ992" s="23"/>
      <c r="AR992" s="23"/>
      <c r="AS992" s="23" t="s">
        <v>129</v>
      </c>
      <c r="AT992" s="23"/>
      <c r="AU992" s="23" t="s">
        <v>14</v>
      </c>
      <c r="AV992" s="25"/>
      <c r="AW992" s="25"/>
      <c r="AX992" s="26">
        <v>23</v>
      </c>
      <c r="AY992" s="26">
        <v>226.6</v>
      </c>
      <c r="AZ992" s="25" t="s">
        <v>14</v>
      </c>
      <c r="BA992" s="25" t="s">
        <v>14</v>
      </c>
      <c r="BB992" s="23"/>
      <c r="BC992" s="23" t="s">
        <v>15</v>
      </c>
      <c r="BD992" s="23"/>
      <c r="BE992" s="23" t="s">
        <v>11</v>
      </c>
      <c r="BF992" s="23" t="s">
        <v>697</v>
      </c>
      <c r="BG992" s="23" t="s">
        <v>11</v>
      </c>
      <c r="BH992" s="23" t="s">
        <v>17</v>
      </c>
      <c r="BI992" s="23"/>
      <c r="BJ992" s="23" t="s">
        <v>18</v>
      </c>
      <c r="BK992" s="23" t="s">
        <v>11</v>
      </c>
      <c r="BL992" s="23" t="s">
        <v>11</v>
      </c>
      <c r="BM992" s="23"/>
      <c r="BN992" s="23"/>
      <c r="BO992" s="24">
        <v>6</v>
      </c>
      <c r="BP992" s="24">
        <v>245.1</v>
      </c>
      <c r="BQ992" s="24">
        <v>250</v>
      </c>
      <c r="BR992" s="24">
        <v>183.9</v>
      </c>
      <c r="BS992" s="24">
        <v>200.4</v>
      </c>
      <c r="BT992" s="23"/>
      <c r="BU992" s="23"/>
      <c r="BV992" s="24">
        <v>21.12</v>
      </c>
      <c r="BW992" s="24">
        <v>0.23</v>
      </c>
      <c r="BX992" s="23"/>
      <c r="BY992" s="24">
        <v>0.1</v>
      </c>
      <c r="BZ992" s="27">
        <v>0.23</v>
      </c>
      <c r="CA992" s="27">
        <v>0.1</v>
      </c>
      <c r="CB992" s="25"/>
      <c r="CC992" s="25"/>
      <c r="CD992" s="28">
        <v>21.12</v>
      </c>
      <c r="CE992" s="28">
        <v>0.23</v>
      </c>
      <c r="CF992" s="25"/>
      <c r="CG992" s="28">
        <v>0.11</v>
      </c>
      <c r="CH992" s="28">
        <v>22</v>
      </c>
      <c r="CI992" s="28">
        <v>0.5</v>
      </c>
      <c r="CJ992" s="28">
        <v>0.5</v>
      </c>
      <c r="CK992" s="25"/>
      <c r="CL992" s="25"/>
      <c r="CM992" s="28">
        <v>0.5</v>
      </c>
      <c r="CN992" s="25"/>
      <c r="CO992" s="28">
        <v>0</v>
      </c>
      <c r="CP992" s="30" t="s">
        <v>5</v>
      </c>
      <c r="CQ992" s="8">
        <f t="shared" si="166"/>
        <v>9152.6919682259486</v>
      </c>
      <c r="CR992" s="8">
        <f t="shared" si="167"/>
        <v>24</v>
      </c>
      <c r="CS992" s="8">
        <f t="shared" si="168"/>
        <v>2.5</v>
      </c>
      <c r="CT992" s="8">
        <f t="shared" si="169"/>
        <v>30</v>
      </c>
      <c r="CU992" s="8">
        <f t="shared" si="170"/>
        <v>200</v>
      </c>
      <c r="CV992" s="10">
        <f t="shared" si="171"/>
        <v>55539.659999999996</v>
      </c>
      <c r="CW992" s="10">
        <f t="shared" si="174"/>
        <v>55.539659999999998</v>
      </c>
      <c r="CX992" s="8" t="str">
        <f t="shared" si="172"/>
        <v>No</v>
      </c>
      <c r="CY992" s="30" t="s">
        <v>11</v>
      </c>
      <c r="CZ992" s="30" t="s">
        <v>11</v>
      </c>
      <c r="DA992" s="31" t="s">
        <v>11</v>
      </c>
      <c r="DB992" s="31" t="s">
        <v>11</v>
      </c>
      <c r="DC992" s="8" t="str">
        <f t="shared" si="173"/>
        <v>No</v>
      </c>
      <c r="DD992" s="8" t="s">
        <v>11</v>
      </c>
      <c r="DE992" s="30" t="s">
        <v>11</v>
      </c>
      <c r="DF992" s="10">
        <f t="shared" si="175"/>
        <v>66.063539999999989</v>
      </c>
      <c r="DG992" s="9">
        <f>IF(S992&lt;Monitors!$H$4,(S992*Monitors!$I$4)+Monitors!$J$4,IF(S992&lt;Monitors!$H$5,(S992*Monitors!$I$5)+Monitors!$J$5,IF(S992&lt;Monitors!$H$6,(S992*Monitors!$I$6)+Monitors!$J$6,IF(S992&lt;Monitors!$H$7,(Monitors!$I$7*S992)+Monitors!$J$7,IF(S992&lt;Monitors!$H$8,(S992*Monitors!$I$8)+Monitors!$J$8,IF(S992&lt;Monitors!$H$9,(S992*Monitors!$I$9)+Monitors!$J$9,IF(S992&lt;Monitors!$H$10,(S992*Monitors!$I$10)+Monitors!$J$10,IF(S992&lt;Monitors!$H$11,(S992*Monitors!$I$11)+Monitors!$J$11,Monitors!$J$12))))))))</f>
        <v>38.886666666666663</v>
      </c>
      <c r="DH992" s="10">
        <f>$DF992-(Monitors!$B$4*'All Data'!$W992)</f>
        <v>53.34991999999999</v>
      </c>
      <c r="DI992" s="10">
        <f>IF($CX992="Yes",DH992-(Monitors!$E$4*(DG992+(Monitors!$B$4*'All Data'!$W992))),'All Data'!DH992)</f>
        <v>53.34991999999999</v>
      </c>
      <c r="DJ992" s="10">
        <f>IF(DD992="Yes",'All Data'!DI992-(DG992*Monitors!$C$4),'All Data'!DI992)</f>
        <v>53.34991999999999</v>
      </c>
      <c r="DK992" s="10">
        <f>IF($DE992="Yes",DJ992-(DG992*Monitors!$D$4),'All Data'!DJ992)</f>
        <v>53.34991999999999</v>
      </c>
      <c r="DL992" s="10">
        <f>IF($CZ992="Yes",DK992-Monitors!$C$7,'All Data'!DK992)</f>
        <v>53.34991999999999</v>
      </c>
      <c r="DM992" s="10">
        <f>IF($DA992="Yes",DL992-Monitors!$D$7,'All Data'!DL992)</f>
        <v>53.34991999999999</v>
      </c>
      <c r="DN992" s="10">
        <f>IF(DB992="Yes",DM992-((DG992+(W992*Monitors!$B$4))*Monitors!$F$4),'All Data'!DM992)</f>
        <v>53.34991999999999</v>
      </c>
      <c r="DO992" s="8" t="str">
        <f t="shared" si="176"/>
        <v>No</v>
      </c>
      <c r="DP992" s="10">
        <v>2.2215864000000001</v>
      </c>
      <c r="DQ992" s="10">
        <v>18.898413600000001</v>
      </c>
      <c r="DR992" s="10">
        <v>18.898413600000001</v>
      </c>
      <c r="DS992" s="9">
        <v>21.533187107844469</v>
      </c>
      <c r="DT992" s="9" t="s">
        <v>23</v>
      </c>
      <c r="DU992" s="14">
        <v>0</v>
      </c>
    </row>
    <row r="993" spans="1:125" ht="18" customHeight="1">
      <c r="A993" s="29">
        <v>992</v>
      </c>
      <c r="B993" s="29">
        <v>8</v>
      </c>
      <c r="C993" s="29">
        <v>681</v>
      </c>
      <c r="D993" s="21">
        <v>41166</v>
      </c>
      <c r="E993" s="21">
        <v>41043</v>
      </c>
      <c r="F993" s="21">
        <v>41422</v>
      </c>
      <c r="G993" s="20" t="s">
        <v>4</v>
      </c>
      <c r="H993" s="20"/>
      <c r="I993" s="22">
        <v>6</v>
      </c>
      <c r="J993" s="20" t="s">
        <v>5</v>
      </c>
      <c r="K993" s="20"/>
      <c r="L993" s="20" t="s">
        <v>6</v>
      </c>
      <c r="M993" s="23"/>
      <c r="N993" s="23" t="s">
        <v>7</v>
      </c>
      <c r="O993" s="23"/>
      <c r="P993" s="24">
        <v>20.100000000000001</v>
      </c>
      <c r="Q993" s="24">
        <v>11.3</v>
      </c>
      <c r="R993" s="24">
        <v>23</v>
      </c>
      <c r="S993" s="24">
        <v>227.1</v>
      </c>
      <c r="T993" s="24">
        <v>1.78</v>
      </c>
      <c r="U993" s="24">
        <v>1080</v>
      </c>
      <c r="V993" s="24">
        <v>1920</v>
      </c>
      <c r="W993" s="24">
        <v>2.0739999999999998</v>
      </c>
      <c r="X993" s="23" t="s">
        <v>47</v>
      </c>
      <c r="Y993" s="23" t="s">
        <v>47</v>
      </c>
      <c r="Z993" s="24">
        <v>9133</v>
      </c>
      <c r="AA993" s="24">
        <v>60</v>
      </c>
      <c r="AB993" s="24">
        <v>170</v>
      </c>
      <c r="AC993" s="24">
        <v>160</v>
      </c>
      <c r="AD993" s="23" t="s">
        <v>223</v>
      </c>
      <c r="AE993" s="23" t="s">
        <v>23</v>
      </c>
      <c r="AF993" s="23" t="s">
        <v>11</v>
      </c>
      <c r="AG993" s="23"/>
      <c r="AH993" s="23"/>
      <c r="AI993" s="23" t="s">
        <v>12</v>
      </c>
      <c r="AJ993" s="23" t="s">
        <v>11</v>
      </c>
      <c r="AK993" s="23" t="s">
        <v>23</v>
      </c>
      <c r="AL993" s="23" t="s">
        <v>53</v>
      </c>
      <c r="AM993" s="23"/>
      <c r="AN993" s="23" t="s">
        <v>72</v>
      </c>
      <c r="AO993" s="23"/>
      <c r="AP993" s="23" t="s">
        <v>36</v>
      </c>
      <c r="AQ993" s="23"/>
      <c r="AR993" s="23"/>
      <c r="AS993" s="23" t="s">
        <v>53</v>
      </c>
      <c r="AT993" s="23"/>
      <c r="AU993" s="23" t="s">
        <v>83</v>
      </c>
      <c r="AV993" s="25"/>
      <c r="AW993" s="25"/>
      <c r="AX993" s="26">
        <v>23</v>
      </c>
      <c r="AY993" s="26">
        <v>227.1</v>
      </c>
      <c r="AZ993" s="25" t="s">
        <v>72</v>
      </c>
      <c r="BA993" s="25" t="s">
        <v>83</v>
      </c>
      <c r="BB993" s="23"/>
      <c r="BC993" s="23" t="s">
        <v>15</v>
      </c>
      <c r="BD993" s="23"/>
      <c r="BE993" s="23" t="s">
        <v>11</v>
      </c>
      <c r="BF993" s="23" t="s">
        <v>500</v>
      </c>
      <c r="BG993" s="23" t="s">
        <v>11</v>
      </c>
      <c r="BH993" s="23" t="s">
        <v>17</v>
      </c>
      <c r="BI993" s="23"/>
      <c r="BJ993" s="23"/>
      <c r="BK993" s="23" t="s">
        <v>23</v>
      </c>
      <c r="BL993" s="23" t="s">
        <v>23</v>
      </c>
      <c r="BM993" s="23" t="s">
        <v>23</v>
      </c>
      <c r="BN993" s="23" t="s">
        <v>210</v>
      </c>
      <c r="BO993" s="24">
        <v>2.5</v>
      </c>
      <c r="BP993" s="24">
        <v>234.6</v>
      </c>
      <c r="BQ993" s="24">
        <v>250</v>
      </c>
      <c r="BR993" s="24">
        <v>234.6</v>
      </c>
      <c r="BS993" s="24">
        <v>200</v>
      </c>
      <c r="BT993" s="23" t="s">
        <v>501</v>
      </c>
      <c r="BU993" s="23" t="s">
        <v>502</v>
      </c>
      <c r="BV993" s="24">
        <v>21.13</v>
      </c>
      <c r="BW993" s="24">
        <v>0.22</v>
      </c>
      <c r="BX993" s="24">
        <v>0.16</v>
      </c>
      <c r="BY993" s="24">
        <v>0.14000000000000001</v>
      </c>
      <c r="BZ993" s="27">
        <v>0.22</v>
      </c>
      <c r="CA993" s="27">
        <v>0.14000000000000001</v>
      </c>
      <c r="CB993" s="25" t="s">
        <v>503</v>
      </c>
      <c r="CC993" s="25" t="s">
        <v>504</v>
      </c>
      <c r="CD993" s="28">
        <v>21.2</v>
      </c>
      <c r="CE993" s="28">
        <v>0.27</v>
      </c>
      <c r="CF993" s="28">
        <v>0.21</v>
      </c>
      <c r="CG993" s="28">
        <v>0.19</v>
      </c>
      <c r="CH993" s="28">
        <v>24.2</v>
      </c>
      <c r="CI993" s="28">
        <v>1</v>
      </c>
      <c r="CJ993" s="28">
        <v>0.5</v>
      </c>
      <c r="CK993" s="28">
        <v>2.2000000000000002</v>
      </c>
      <c r="CL993" s="25"/>
      <c r="CM993" s="28">
        <v>0.54</v>
      </c>
      <c r="CN993" s="25"/>
      <c r="CO993" s="28">
        <v>0</v>
      </c>
      <c r="CP993" s="30" t="s">
        <v>5</v>
      </c>
      <c r="CQ993" s="8">
        <f t="shared" si="166"/>
        <v>9132.5407309555249</v>
      </c>
      <c r="CR993" s="8">
        <f t="shared" si="167"/>
        <v>24</v>
      </c>
      <c r="CS993" s="8">
        <f t="shared" si="168"/>
        <v>2.5</v>
      </c>
      <c r="CT993" s="8">
        <f t="shared" si="169"/>
        <v>30</v>
      </c>
      <c r="CU993" s="8">
        <f t="shared" si="170"/>
        <v>200</v>
      </c>
      <c r="CV993" s="10">
        <f t="shared" si="171"/>
        <v>53277.659999999996</v>
      </c>
      <c r="CW993" s="10">
        <f t="shared" si="174"/>
        <v>53.277659999999997</v>
      </c>
      <c r="CX993" s="8" t="str">
        <f t="shared" si="172"/>
        <v>Yes</v>
      </c>
      <c r="CY993" s="30" t="s">
        <v>11</v>
      </c>
      <c r="CZ993" s="30" t="s">
        <v>11</v>
      </c>
      <c r="DA993" s="31" t="s">
        <v>11</v>
      </c>
      <c r="DB993" s="31" t="s">
        <v>11</v>
      </c>
      <c r="DC993" s="8" t="str">
        <f t="shared" si="173"/>
        <v>No</v>
      </c>
      <c r="DD993" s="8" t="s">
        <v>11</v>
      </c>
      <c r="DE993" s="30" t="s">
        <v>11</v>
      </c>
      <c r="DF993" s="10">
        <f t="shared" si="175"/>
        <v>66.037259999999989</v>
      </c>
      <c r="DG993" s="9">
        <f>IF(S993&lt;Monitors!$H$4,(S993*Monitors!$I$4)+Monitors!$J$4,IF(S993&lt;Monitors!$H$5,(S993*Monitors!$I$5)+Monitors!$J$5,IF(S993&lt;Monitors!$H$6,(S993*Monitors!$I$6)+Monitors!$J$6,IF(S993&lt;Monitors!$H$7,(Monitors!$I$7*S993)+Monitors!$J$7,IF(S993&lt;Monitors!$H$8,(S993*Monitors!$I$8)+Monitors!$J$8,IF(S993&lt;Monitors!$H$9,(S993*Monitors!$I$9)+Monitors!$J$9,IF(S993&lt;Monitors!$H$10,(S993*Monitors!$I$10)+Monitors!$J$10,IF(S993&lt;Monitors!$H$11,(S993*Monitors!$I$11)+Monitors!$J$11,Monitors!$J$12))))))))</f>
        <v>38.903333333333336</v>
      </c>
      <c r="DH993" s="10">
        <f>$DF993-(Monitors!$B$4*'All Data'!$W993)</f>
        <v>53.32363999999999</v>
      </c>
      <c r="DI993" s="10">
        <f>IF($CX993="Yes",DH993-(Monitors!$E$4*(DG993+(Monitors!$B$4*'All Data'!$W993))),'All Data'!DH993)</f>
        <v>50.742792333333327</v>
      </c>
      <c r="DJ993" s="10">
        <f>IF(DD993="Yes",'All Data'!DI993-(DG993*Monitors!$C$4),'All Data'!DI993)</f>
        <v>50.742792333333327</v>
      </c>
      <c r="DK993" s="10">
        <f>IF($DE993="Yes",DJ993-(DG993*Monitors!$D$4),'All Data'!DJ993)</f>
        <v>50.742792333333327</v>
      </c>
      <c r="DL993" s="10">
        <f>IF($CZ993="Yes",DK993-Monitors!$C$7,'All Data'!DK993)</f>
        <v>50.742792333333327</v>
      </c>
      <c r="DM993" s="10">
        <f>IF($DA993="Yes",DL993-Monitors!$D$7,'All Data'!DL993)</f>
        <v>50.742792333333327</v>
      </c>
      <c r="DN993" s="10">
        <f>IF(DB993="Yes",DM993-((DG993+(W993*Monitors!$B$4))*Monitors!$F$4),'All Data'!DM993)</f>
        <v>50.742792333333327</v>
      </c>
      <c r="DO993" s="8" t="str">
        <f t="shared" si="176"/>
        <v>No</v>
      </c>
      <c r="DP993" s="10">
        <v>2.1311064000000002</v>
      </c>
      <c r="DQ993" s="10">
        <v>18.998893599999999</v>
      </c>
      <c r="DR993" s="10">
        <v>17.919894918118363</v>
      </c>
      <c r="DS993" s="9">
        <v>21.579973637632715</v>
      </c>
      <c r="DT993" s="9" t="s">
        <v>23</v>
      </c>
      <c r="DU993" s="14">
        <v>0</v>
      </c>
    </row>
    <row r="994" spans="1:125" ht="18" customHeight="1">
      <c r="A994" s="29">
        <v>993</v>
      </c>
      <c r="B994" s="29">
        <v>24</v>
      </c>
      <c r="C994" s="29">
        <v>307</v>
      </c>
      <c r="D994" s="21">
        <v>41522</v>
      </c>
      <c r="E994" s="21">
        <v>41697</v>
      </c>
      <c r="F994" s="21">
        <v>41709</v>
      </c>
      <c r="G994" s="20" t="s">
        <v>4</v>
      </c>
      <c r="H994" s="20" t="s">
        <v>26</v>
      </c>
      <c r="I994" s="22">
        <v>6</v>
      </c>
      <c r="J994" s="20" t="s">
        <v>5</v>
      </c>
      <c r="K994" s="20" t="s">
        <v>26</v>
      </c>
      <c r="L994" s="20" t="s">
        <v>27</v>
      </c>
      <c r="M994" s="23" t="s">
        <v>27</v>
      </c>
      <c r="N994" s="23" t="s">
        <v>7</v>
      </c>
      <c r="O994" s="23" t="s">
        <v>26</v>
      </c>
      <c r="P994" s="24">
        <v>13.2</v>
      </c>
      <c r="Q994" s="24">
        <v>23.5</v>
      </c>
      <c r="R994" s="24">
        <v>27</v>
      </c>
      <c r="S994" s="24">
        <v>311.67</v>
      </c>
      <c r="T994" s="24">
        <v>1.78</v>
      </c>
      <c r="U994" s="24">
        <v>1080</v>
      </c>
      <c r="V994" s="24">
        <v>1920</v>
      </c>
      <c r="W994" s="24">
        <v>2.0739999999999998</v>
      </c>
      <c r="X994" s="23" t="s">
        <v>47</v>
      </c>
      <c r="Y994" s="23" t="s">
        <v>47</v>
      </c>
      <c r="Z994" s="24">
        <v>6685</v>
      </c>
      <c r="AA994" s="24">
        <v>60</v>
      </c>
      <c r="AB994" s="24">
        <v>178</v>
      </c>
      <c r="AC994" s="24">
        <v>178</v>
      </c>
      <c r="AD994" s="23" t="s">
        <v>73</v>
      </c>
      <c r="AE994" s="23" t="s">
        <v>23</v>
      </c>
      <c r="AF994" s="23" t="s">
        <v>11</v>
      </c>
      <c r="AG994" s="23" t="s">
        <v>26</v>
      </c>
      <c r="AH994" s="23" t="s">
        <v>26</v>
      </c>
      <c r="AI994" s="23" t="s">
        <v>12</v>
      </c>
      <c r="AJ994" s="23" t="s">
        <v>23</v>
      </c>
      <c r="AK994" s="23" t="s">
        <v>23</v>
      </c>
      <c r="AL994" s="23" t="s">
        <v>114</v>
      </c>
      <c r="AM994" s="23" t="s">
        <v>14</v>
      </c>
      <c r="AN994" s="23" t="s">
        <v>72</v>
      </c>
      <c r="AO994" s="23" t="s">
        <v>14</v>
      </c>
      <c r="AP994" s="23" t="s">
        <v>14</v>
      </c>
      <c r="AQ994" s="23" t="s">
        <v>14</v>
      </c>
      <c r="AR994" s="23"/>
      <c r="AS994" s="23" t="s">
        <v>114</v>
      </c>
      <c r="AT994" s="23" t="s">
        <v>14</v>
      </c>
      <c r="AU994" s="23" t="s">
        <v>63</v>
      </c>
      <c r="AV994" s="25" t="s">
        <v>14</v>
      </c>
      <c r="AW994" s="25" t="s">
        <v>14</v>
      </c>
      <c r="AX994" s="26">
        <v>27</v>
      </c>
      <c r="AY994" s="26">
        <v>311.67</v>
      </c>
      <c r="AZ994" s="25" t="s">
        <v>72</v>
      </c>
      <c r="BA994" s="25" t="s">
        <v>63</v>
      </c>
      <c r="BB994" s="23" t="s">
        <v>14</v>
      </c>
      <c r="BC994" s="23" t="s">
        <v>15</v>
      </c>
      <c r="BD994" s="23" t="s">
        <v>14</v>
      </c>
      <c r="BE994" s="23" t="s">
        <v>11</v>
      </c>
      <c r="BF994" s="23" t="s">
        <v>346</v>
      </c>
      <c r="BG994" s="23" t="s">
        <v>11</v>
      </c>
      <c r="BH994" s="23" t="s">
        <v>17</v>
      </c>
      <c r="BI994" s="23" t="s">
        <v>14</v>
      </c>
      <c r="BJ994" s="23"/>
      <c r="BK994" s="23" t="s">
        <v>11</v>
      </c>
      <c r="BL994" s="23" t="s">
        <v>11</v>
      </c>
      <c r="BM994" s="23" t="s">
        <v>11</v>
      </c>
      <c r="BN994" s="23"/>
      <c r="BO994" s="24">
        <v>22</v>
      </c>
      <c r="BP994" s="24">
        <v>289.5</v>
      </c>
      <c r="BQ994" s="24">
        <v>250</v>
      </c>
      <c r="BR994" s="24">
        <v>289.2</v>
      </c>
      <c r="BS994" s="24">
        <v>200</v>
      </c>
      <c r="BT994" s="23"/>
      <c r="BU994" s="23"/>
      <c r="BV994" s="24">
        <v>21.16</v>
      </c>
      <c r="BW994" s="24">
        <v>0.49</v>
      </c>
      <c r="BX994" s="23"/>
      <c r="BY994" s="24">
        <v>0.43</v>
      </c>
      <c r="BZ994" s="27">
        <v>0.49</v>
      </c>
      <c r="CA994" s="27">
        <v>0.43</v>
      </c>
      <c r="CB994" s="25"/>
      <c r="CC994" s="25"/>
      <c r="CD994" s="28">
        <v>21.44</v>
      </c>
      <c r="CE994" s="28">
        <v>0.55000000000000004</v>
      </c>
      <c r="CF994" s="25"/>
      <c r="CG994" s="28">
        <v>0.47</v>
      </c>
      <c r="CH994" s="28">
        <v>28.96</v>
      </c>
      <c r="CI994" s="28">
        <v>1.2</v>
      </c>
      <c r="CJ994" s="28">
        <v>0.5</v>
      </c>
      <c r="CK994" s="28">
        <v>0</v>
      </c>
      <c r="CL994" s="28">
        <v>0</v>
      </c>
      <c r="CM994" s="28">
        <v>0.4</v>
      </c>
      <c r="CN994" s="25"/>
      <c r="CO994" s="28">
        <v>0</v>
      </c>
      <c r="CP994" s="30" t="s">
        <v>5</v>
      </c>
      <c r="CQ994" s="8">
        <f t="shared" si="166"/>
        <v>6654.4742836974992</v>
      </c>
      <c r="CR994" s="8">
        <f t="shared" si="167"/>
        <v>28</v>
      </c>
      <c r="CS994" s="8">
        <f t="shared" si="168"/>
        <v>2.5</v>
      </c>
      <c r="CT994" s="8">
        <f t="shared" si="169"/>
        <v>30</v>
      </c>
      <c r="CU994" s="8">
        <f t="shared" si="170"/>
        <v>200</v>
      </c>
      <c r="CV994" s="10">
        <f t="shared" si="171"/>
        <v>90228.465000000011</v>
      </c>
      <c r="CW994" s="10">
        <f t="shared" si="174"/>
        <v>90.228465000000014</v>
      </c>
      <c r="CX994" s="8" t="str">
        <f t="shared" si="172"/>
        <v>No</v>
      </c>
      <c r="CY994" s="30" t="s">
        <v>11</v>
      </c>
      <c r="CZ994" s="30" t="s">
        <v>11</v>
      </c>
      <c r="DA994" s="31" t="s">
        <v>11</v>
      </c>
      <c r="DB994" s="31" t="s">
        <v>11</v>
      </c>
      <c r="DC994" s="8" t="str">
        <f t="shared" si="173"/>
        <v>No</v>
      </c>
      <c r="DD994" s="8" t="s">
        <v>11</v>
      </c>
      <c r="DE994" s="30" t="s">
        <v>11</v>
      </c>
      <c r="DF994" s="10">
        <f t="shared" si="175"/>
        <v>67.666619999999995</v>
      </c>
      <c r="DG994" s="9">
        <f>IF(S994&lt;Monitors!$H$4,(S994*Monitors!$I$4)+Monitors!$J$4,IF(S994&lt;Monitors!$H$5,(S994*Monitors!$I$5)+Monitors!$J$5,IF(S994&lt;Monitors!$H$6,(S994*Monitors!$I$6)+Monitors!$J$6,IF(S994&lt;Monitors!$H$7,(Monitors!$I$7*S994)+Monitors!$J$7,IF(S994&lt;Monitors!$H$8,(S994*Monitors!$I$8)+Monitors!$J$8,IF(S994&lt;Monitors!$H$9,(S994*Monitors!$I$9)+Monitors!$J$9,IF(S994&lt;Monitors!$H$10,(S994*Monitors!$I$10)+Monitors!$J$10,IF(S994&lt;Monitors!$H$11,(S994*Monitors!$I$11)+Monitors!$J$11,Monitors!$J$12))))))))</f>
        <v>51.334000000000003</v>
      </c>
      <c r="DH994" s="10">
        <f>$DF994-(Monitors!$B$4*'All Data'!$W994)</f>
        <v>54.952999999999996</v>
      </c>
      <c r="DI994" s="10">
        <f>IF($CX994="Yes",DH994-(Monitors!$E$4*(DG994+(Monitors!$B$4*'All Data'!$W994))),'All Data'!DH994)</f>
        <v>54.952999999999996</v>
      </c>
      <c r="DJ994" s="10">
        <f>IF(DD994="Yes",'All Data'!DI994-(DG994*Monitors!$C$4),'All Data'!DI994)</f>
        <v>54.952999999999996</v>
      </c>
      <c r="DK994" s="10">
        <f>IF($DE994="Yes",DJ994-(DG994*Monitors!$D$4),'All Data'!DJ994)</f>
        <v>54.952999999999996</v>
      </c>
      <c r="DL994" s="10">
        <f>IF($CZ994="Yes",DK994-Monitors!$C$7,'All Data'!DK994)</f>
        <v>54.952999999999996</v>
      </c>
      <c r="DM994" s="10">
        <f>IF($DA994="Yes",DL994-Monitors!$D$7,'All Data'!DL994)</f>
        <v>54.952999999999996</v>
      </c>
      <c r="DN994" s="10">
        <f>IF(DB994="Yes",DM994-((DG994+(W994*Monitors!$B$4))*Monitors!$F$4),'All Data'!DM994)</f>
        <v>54.952999999999996</v>
      </c>
      <c r="DO994" s="8" t="str">
        <f t="shared" si="176"/>
        <v>No</v>
      </c>
      <c r="DP994" s="10">
        <v>3.6091386000000005</v>
      </c>
      <c r="DQ994" s="10">
        <v>17.550861399999999</v>
      </c>
      <c r="DR994" s="10">
        <v>17.550861399999999</v>
      </c>
      <c r="DS994" s="9">
        <v>29.411715392087416</v>
      </c>
      <c r="DT994" s="9" t="s">
        <v>23</v>
      </c>
      <c r="DU994" s="14">
        <v>0</v>
      </c>
    </row>
    <row r="995" spans="1:125" ht="18" customHeight="1">
      <c r="A995" s="29">
        <v>994</v>
      </c>
      <c r="B995" s="29">
        <v>5</v>
      </c>
      <c r="C995" s="29">
        <v>1096</v>
      </c>
      <c r="D995" s="21">
        <v>41404</v>
      </c>
      <c r="E995" s="21">
        <v>41396</v>
      </c>
      <c r="F995" s="21">
        <v>41401</v>
      </c>
      <c r="G995" s="20" t="s">
        <v>4</v>
      </c>
      <c r="H995" s="20"/>
      <c r="I995" s="22">
        <v>6</v>
      </c>
      <c r="J995" s="20" t="s">
        <v>5</v>
      </c>
      <c r="K995" s="20"/>
      <c r="L995" s="20" t="s">
        <v>121</v>
      </c>
      <c r="M995" s="23"/>
      <c r="N995" s="23" t="s">
        <v>7</v>
      </c>
      <c r="O995" s="23"/>
      <c r="P995" s="24">
        <v>11.3</v>
      </c>
      <c r="Q995" s="24">
        <v>20</v>
      </c>
      <c r="R995" s="24">
        <v>23</v>
      </c>
      <c r="S995" s="24">
        <v>226.05</v>
      </c>
      <c r="T995" s="24">
        <v>1.78</v>
      </c>
      <c r="U995" s="24">
        <v>1080</v>
      </c>
      <c r="V995" s="24">
        <v>1920</v>
      </c>
      <c r="W995" s="24">
        <v>2.0739999999999998</v>
      </c>
      <c r="X995" s="23" t="s">
        <v>47</v>
      </c>
      <c r="Y995" s="23" t="s">
        <v>47</v>
      </c>
      <c r="Z995" s="24">
        <v>9175</v>
      </c>
      <c r="AA995" s="24">
        <v>60</v>
      </c>
      <c r="AB995" s="24">
        <v>178</v>
      </c>
      <c r="AC995" s="24">
        <v>178</v>
      </c>
      <c r="AD995" s="23" t="s">
        <v>161</v>
      </c>
      <c r="AE995" s="23" t="s">
        <v>11</v>
      </c>
      <c r="AF995" s="23" t="s">
        <v>11</v>
      </c>
      <c r="AG995" s="23"/>
      <c r="AH995" s="23"/>
      <c r="AI995" s="23" t="s">
        <v>12</v>
      </c>
      <c r="AJ995" s="23" t="s">
        <v>23</v>
      </c>
      <c r="AK995" s="23" t="s">
        <v>11</v>
      </c>
      <c r="AL995" s="23" t="s">
        <v>114</v>
      </c>
      <c r="AM995" s="23"/>
      <c r="AN995" s="23" t="s">
        <v>14</v>
      </c>
      <c r="AO995" s="23"/>
      <c r="AP995" s="23" t="s">
        <v>36</v>
      </c>
      <c r="AQ995" s="23"/>
      <c r="AR995" s="23"/>
      <c r="AS995" s="23" t="s">
        <v>114</v>
      </c>
      <c r="AT995" s="23"/>
      <c r="AU995" s="23" t="s">
        <v>14</v>
      </c>
      <c r="AV995" s="25"/>
      <c r="AW995" s="25"/>
      <c r="AX995" s="26">
        <v>23</v>
      </c>
      <c r="AY995" s="26">
        <v>226.05</v>
      </c>
      <c r="AZ995" s="25" t="s">
        <v>14</v>
      </c>
      <c r="BA995" s="25" t="s">
        <v>14</v>
      </c>
      <c r="BB995" s="23"/>
      <c r="BC995" s="23" t="s">
        <v>15</v>
      </c>
      <c r="BD995" s="23"/>
      <c r="BE995" s="23" t="s">
        <v>11</v>
      </c>
      <c r="BF995" s="23" t="s">
        <v>162</v>
      </c>
      <c r="BG995" s="23" t="s">
        <v>11</v>
      </c>
      <c r="BH995" s="23" t="s">
        <v>17</v>
      </c>
      <c r="BI995" s="23"/>
      <c r="BJ995" s="23" t="s">
        <v>18</v>
      </c>
      <c r="BK995" s="23" t="s">
        <v>11</v>
      </c>
      <c r="BL995" s="23" t="s">
        <v>11</v>
      </c>
      <c r="BM995" s="23"/>
      <c r="BN995" s="23"/>
      <c r="BO995" s="24">
        <v>48.1</v>
      </c>
      <c r="BP995" s="24">
        <v>243.1</v>
      </c>
      <c r="BQ995" s="24">
        <v>240</v>
      </c>
      <c r="BR995" s="24">
        <v>241.6</v>
      </c>
      <c r="BS995" s="24">
        <v>200.8</v>
      </c>
      <c r="BT995" s="23"/>
      <c r="BU995" s="23"/>
      <c r="BV995" s="24">
        <v>21.17</v>
      </c>
      <c r="BW995" s="24">
        <v>0.38</v>
      </c>
      <c r="BX995" s="23"/>
      <c r="BY995" s="24">
        <v>0.17</v>
      </c>
      <c r="BZ995" s="27">
        <v>0.38</v>
      </c>
      <c r="CA995" s="27">
        <v>0.17</v>
      </c>
      <c r="CB995" s="25"/>
      <c r="CC995" s="25"/>
      <c r="CD995" s="28">
        <v>21.22</v>
      </c>
      <c r="CE995" s="28">
        <v>0.45</v>
      </c>
      <c r="CF995" s="25"/>
      <c r="CG995" s="28">
        <v>0.24</v>
      </c>
      <c r="CH995" s="28">
        <v>22</v>
      </c>
      <c r="CI995" s="28">
        <v>0.5</v>
      </c>
      <c r="CJ995" s="28">
        <v>0.5</v>
      </c>
      <c r="CK995" s="25"/>
      <c r="CL995" s="25"/>
      <c r="CM995" s="28">
        <v>0.36</v>
      </c>
      <c r="CN995" s="25"/>
      <c r="CO995" s="28">
        <v>0</v>
      </c>
      <c r="CP995" s="30" t="s">
        <v>5</v>
      </c>
      <c r="CQ995" s="8">
        <f t="shared" si="166"/>
        <v>9174.9612917496106</v>
      </c>
      <c r="CR995" s="8">
        <f t="shared" si="167"/>
        <v>24</v>
      </c>
      <c r="CS995" s="8">
        <f t="shared" si="168"/>
        <v>2.5</v>
      </c>
      <c r="CT995" s="8">
        <f t="shared" si="169"/>
        <v>30</v>
      </c>
      <c r="CU995" s="8">
        <f t="shared" si="170"/>
        <v>200</v>
      </c>
      <c r="CV995" s="10">
        <f t="shared" si="171"/>
        <v>54952.755000000005</v>
      </c>
      <c r="CW995" s="10">
        <f t="shared" si="174"/>
        <v>54.952755000000003</v>
      </c>
      <c r="CX995" s="8" t="str">
        <f t="shared" si="172"/>
        <v>No</v>
      </c>
      <c r="CY995" s="30" t="s">
        <v>11</v>
      </c>
      <c r="CZ995" s="30" t="s">
        <v>11</v>
      </c>
      <c r="DA995" s="31" t="s">
        <v>11</v>
      </c>
      <c r="DB995" s="31" t="s">
        <v>11</v>
      </c>
      <c r="DC995" s="8" t="str">
        <f t="shared" si="173"/>
        <v>No</v>
      </c>
      <c r="DD995" s="8" t="s">
        <v>11</v>
      </c>
      <c r="DE995" s="30" t="s">
        <v>11</v>
      </c>
      <c r="DF995" s="10">
        <f t="shared" si="175"/>
        <v>67.070940000000007</v>
      </c>
      <c r="DG995" s="9">
        <f>IF(S995&lt;Monitors!$H$4,(S995*Monitors!$I$4)+Monitors!$J$4,IF(S995&lt;Monitors!$H$5,(S995*Monitors!$I$5)+Monitors!$J$5,IF(S995&lt;Monitors!$H$6,(S995*Monitors!$I$6)+Monitors!$J$6,IF(S995&lt;Monitors!$H$7,(Monitors!$I$7*S995)+Monitors!$J$7,IF(S995&lt;Monitors!$H$8,(S995*Monitors!$I$8)+Monitors!$J$8,IF(S995&lt;Monitors!$H$9,(S995*Monitors!$I$9)+Monitors!$J$9,IF(S995&lt;Monitors!$H$10,(S995*Monitors!$I$10)+Monitors!$J$10,IF(S995&lt;Monitors!$H$11,(S995*Monitors!$I$11)+Monitors!$J$11,Monitors!$J$12))))))))</f>
        <v>38.868333333333332</v>
      </c>
      <c r="DH995" s="10">
        <f>$DF995-(Monitors!$B$4*'All Data'!$W995)</f>
        <v>54.357320000000009</v>
      </c>
      <c r="DI995" s="10">
        <f>IF($CX995="Yes",DH995-(Monitors!$E$4*(DG995+(Monitors!$B$4*'All Data'!$W995))),'All Data'!DH995)</f>
        <v>54.357320000000009</v>
      </c>
      <c r="DJ995" s="10">
        <f>IF(DD995="Yes",'All Data'!DI995-(DG995*Monitors!$C$4),'All Data'!DI995)</f>
        <v>54.357320000000009</v>
      </c>
      <c r="DK995" s="10">
        <f>IF($DE995="Yes",DJ995-(DG995*Monitors!$D$4),'All Data'!DJ995)</f>
        <v>54.357320000000009</v>
      </c>
      <c r="DL995" s="10">
        <f>IF($CZ995="Yes",DK995-Monitors!$C$7,'All Data'!DK995)</f>
        <v>54.357320000000009</v>
      </c>
      <c r="DM995" s="10">
        <f>IF($DA995="Yes",DL995-Monitors!$D$7,'All Data'!DL995)</f>
        <v>54.357320000000009</v>
      </c>
      <c r="DN995" s="10">
        <f>IF(DB995="Yes",DM995-((DG995+(W995*Monitors!$B$4))*Monitors!$F$4),'All Data'!DM995)</f>
        <v>54.357320000000009</v>
      </c>
      <c r="DO995" s="8" t="str">
        <f t="shared" si="176"/>
        <v>No</v>
      </c>
      <c r="DP995" s="10">
        <v>2.1981102000000003</v>
      </c>
      <c r="DQ995" s="10">
        <v>18.9718898</v>
      </c>
      <c r="DR995" s="10">
        <v>18.9718898</v>
      </c>
      <c r="DS995" s="9">
        <v>21.481716282377281</v>
      </c>
      <c r="DT995" s="9" t="s">
        <v>23</v>
      </c>
      <c r="DU995" s="14">
        <v>0</v>
      </c>
    </row>
    <row r="996" spans="1:125" ht="18" customHeight="1">
      <c r="A996" s="29">
        <v>995</v>
      </c>
      <c r="B996" s="29">
        <v>5</v>
      </c>
      <c r="C996" s="29">
        <v>1097</v>
      </c>
      <c r="D996" s="21">
        <v>41404</v>
      </c>
      <c r="E996" s="21">
        <v>41396</v>
      </c>
      <c r="F996" s="21">
        <v>41401</v>
      </c>
      <c r="G996" s="20" t="s">
        <v>4</v>
      </c>
      <c r="H996" s="20"/>
      <c r="I996" s="22">
        <v>6</v>
      </c>
      <c r="J996" s="20" t="s">
        <v>5</v>
      </c>
      <c r="K996" s="20"/>
      <c r="L996" s="20" t="s">
        <v>121</v>
      </c>
      <c r="M996" s="23"/>
      <c r="N996" s="23" t="s">
        <v>7</v>
      </c>
      <c r="O996" s="23"/>
      <c r="P996" s="24">
        <v>11.3</v>
      </c>
      <c r="Q996" s="24">
        <v>20</v>
      </c>
      <c r="R996" s="24">
        <v>23</v>
      </c>
      <c r="S996" s="24">
        <v>226.05</v>
      </c>
      <c r="T996" s="24">
        <v>1.78</v>
      </c>
      <c r="U996" s="24">
        <v>1080</v>
      </c>
      <c r="V996" s="24">
        <v>1920</v>
      </c>
      <c r="W996" s="24">
        <v>2.0739999999999998</v>
      </c>
      <c r="X996" s="23" t="s">
        <v>47</v>
      </c>
      <c r="Y996" s="23" t="s">
        <v>47</v>
      </c>
      <c r="Z996" s="24">
        <v>9175</v>
      </c>
      <c r="AA996" s="24">
        <v>60</v>
      </c>
      <c r="AB996" s="24">
        <v>178</v>
      </c>
      <c r="AC996" s="24">
        <v>178</v>
      </c>
      <c r="AD996" s="23" t="s">
        <v>161</v>
      </c>
      <c r="AE996" s="23" t="s">
        <v>11</v>
      </c>
      <c r="AF996" s="23" t="s">
        <v>11</v>
      </c>
      <c r="AG996" s="23"/>
      <c r="AH996" s="23"/>
      <c r="AI996" s="23" t="s">
        <v>12</v>
      </c>
      <c r="AJ996" s="23" t="s">
        <v>23</v>
      </c>
      <c r="AK996" s="23" t="s">
        <v>11</v>
      </c>
      <c r="AL996" s="23" t="s">
        <v>114</v>
      </c>
      <c r="AM996" s="23"/>
      <c r="AN996" s="23" t="s">
        <v>14</v>
      </c>
      <c r="AO996" s="23"/>
      <c r="AP996" s="23" t="s">
        <v>36</v>
      </c>
      <c r="AQ996" s="23"/>
      <c r="AR996" s="23"/>
      <c r="AS996" s="23" t="s">
        <v>114</v>
      </c>
      <c r="AT996" s="23"/>
      <c r="AU996" s="23" t="s">
        <v>14</v>
      </c>
      <c r="AV996" s="25"/>
      <c r="AW996" s="25"/>
      <c r="AX996" s="26">
        <v>23</v>
      </c>
      <c r="AY996" s="26">
        <v>226.05</v>
      </c>
      <c r="AZ996" s="25" t="s">
        <v>14</v>
      </c>
      <c r="BA996" s="25" t="s">
        <v>14</v>
      </c>
      <c r="BB996" s="23"/>
      <c r="BC996" s="23" t="s">
        <v>15</v>
      </c>
      <c r="BD996" s="23"/>
      <c r="BE996" s="23" t="s">
        <v>11</v>
      </c>
      <c r="BF996" s="23" t="s">
        <v>162</v>
      </c>
      <c r="BG996" s="23" t="s">
        <v>11</v>
      </c>
      <c r="BH996" s="23" t="s">
        <v>17</v>
      </c>
      <c r="BI996" s="23"/>
      <c r="BJ996" s="23" t="s">
        <v>18</v>
      </c>
      <c r="BK996" s="23" t="s">
        <v>11</v>
      </c>
      <c r="BL996" s="23" t="s">
        <v>11</v>
      </c>
      <c r="BM996" s="23"/>
      <c r="BN996" s="23"/>
      <c r="BO996" s="24">
        <v>48.1</v>
      </c>
      <c r="BP996" s="24">
        <v>243.1</v>
      </c>
      <c r="BQ996" s="24">
        <v>240</v>
      </c>
      <c r="BR996" s="24">
        <v>241.6</v>
      </c>
      <c r="BS996" s="24">
        <v>200.8</v>
      </c>
      <c r="BT996" s="23"/>
      <c r="BU996" s="23"/>
      <c r="BV996" s="24">
        <v>21.17</v>
      </c>
      <c r="BW996" s="24">
        <v>0.38</v>
      </c>
      <c r="BX996" s="23"/>
      <c r="BY996" s="24">
        <v>0.17</v>
      </c>
      <c r="BZ996" s="27">
        <v>0.38</v>
      </c>
      <c r="CA996" s="27">
        <v>0.17</v>
      </c>
      <c r="CB996" s="25"/>
      <c r="CC996" s="25"/>
      <c r="CD996" s="28">
        <v>21.22</v>
      </c>
      <c r="CE996" s="28">
        <v>0.45</v>
      </c>
      <c r="CF996" s="25"/>
      <c r="CG996" s="28">
        <v>0.24</v>
      </c>
      <c r="CH996" s="28">
        <v>22</v>
      </c>
      <c r="CI996" s="28">
        <v>0.5</v>
      </c>
      <c r="CJ996" s="28">
        <v>0.5</v>
      </c>
      <c r="CK996" s="25"/>
      <c r="CL996" s="25"/>
      <c r="CM996" s="28">
        <v>0.36</v>
      </c>
      <c r="CN996" s="25"/>
      <c r="CO996" s="28">
        <v>0</v>
      </c>
      <c r="CP996" s="30" t="s">
        <v>5</v>
      </c>
      <c r="CQ996" s="8">
        <f t="shared" si="166"/>
        <v>9174.9612917496106</v>
      </c>
      <c r="CR996" s="8">
        <f t="shared" si="167"/>
        <v>24</v>
      </c>
      <c r="CS996" s="8">
        <f t="shared" si="168"/>
        <v>2.5</v>
      </c>
      <c r="CT996" s="8">
        <f t="shared" si="169"/>
        <v>30</v>
      </c>
      <c r="CU996" s="8">
        <f t="shared" si="170"/>
        <v>200</v>
      </c>
      <c r="CV996" s="10">
        <f t="shared" si="171"/>
        <v>54952.755000000005</v>
      </c>
      <c r="CW996" s="10">
        <f t="shared" si="174"/>
        <v>54.952755000000003</v>
      </c>
      <c r="CX996" s="8" t="str">
        <f t="shared" si="172"/>
        <v>No</v>
      </c>
      <c r="CY996" s="30" t="s">
        <v>11</v>
      </c>
      <c r="CZ996" s="30" t="s">
        <v>11</v>
      </c>
      <c r="DA996" s="31" t="s">
        <v>11</v>
      </c>
      <c r="DB996" s="31" t="s">
        <v>11</v>
      </c>
      <c r="DC996" s="8" t="str">
        <f t="shared" si="173"/>
        <v>No</v>
      </c>
      <c r="DD996" s="8" t="s">
        <v>11</v>
      </c>
      <c r="DE996" s="30" t="s">
        <v>11</v>
      </c>
      <c r="DF996" s="10">
        <f t="shared" si="175"/>
        <v>67.070940000000007</v>
      </c>
      <c r="DG996" s="9">
        <f>IF(S996&lt;Monitors!$H$4,(S996*Monitors!$I$4)+Monitors!$J$4,IF(S996&lt;Monitors!$H$5,(S996*Monitors!$I$5)+Monitors!$J$5,IF(S996&lt;Monitors!$H$6,(S996*Monitors!$I$6)+Monitors!$J$6,IF(S996&lt;Monitors!$H$7,(Monitors!$I$7*S996)+Monitors!$J$7,IF(S996&lt;Monitors!$H$8,(S996*Monitors!$I$8)+Monitors!$J$8,IF(S996&lt;Monitors!$H$9,(S996*Monitors!$I$9)+Monitors!$J$9,IF(S996&lt;Monitors!$H$10,(S996*Monitors!$I$10)+Monitors!$J$10,IF(S996&lt;Monitors!$H$11,(S996*Monitors!$I$11)+Monitors!$J$11,Monitors!$J$12))))))))</f>
        <v>38.868333333333332</v>
      </c>
      <c r="DH996" s="10">
        <f>$DF996-(Monitors!$B$4*'All Data'!$W996)</f>
        <v>54.357320000000009</v>
      </c>
      <c r="DI996" s="10">
        <f>IF($CX996="Yes",DH996-(Monitors!$E$4*(DG996+(Monitors!$B$4*'All Data'!$W996))),'All Data'!DH996)</f>
        <v>54.357320000000009</v>
      </c>
      <c r="DJ996" s="10">
        <f>IF(DD996="Yes",'All Data'!DI996-(DG996*Monitors!$C$4),'All Data'!DI996)</f>
        <v>54.357320000000009</v>
      </c>
      <c r="DK996" s="10">
        <f>IF($DE996="Yes",DJ996-(DG996*Monitors!$D$4),'All Data'!DJ996)</f>
        <v>54.357320000000009</v>
      </c>
      <c r="DL996" s="10">
        <f>IF($CZ996="Yes",DK996-Monitors!$C$7,'All Data'!DK996)</f>
        <v>54.357320000000009</v>
      </c>
      <c r="DM996" s="10">
        <f>IF($DA996="Yes",DL996-Monitors!$D$7,'All Data'!DL996)</f>
        <v>54.357320000000009</v>
      </c>
      <c r="DN996" s="10">
        <f>IF(DB996="Yes",DM996-((DG996+(W996*Monitors!$B$4))*Monitors!$F$4),'All Data'!DM996)</f>
        <v>54.357320000000009</v>
      </c>
      <c r="DO996" s="8" t="str">
        <f t="shared" si="176"/>
        <v>No</v>
      </c>
      <c r="DP996" s="10">
        <v>2.1981102000000003</v>
      </c>
      <c r="DQ996" s="10">
        <v>18.9718898</v>
      </c>
      <c r="DR996" s="10">
        <v>18.9718898</v>
      </c>
      <c r="DS996" s="9">
        <v>21.481716282377281</v>
      </c>
      <c r="DT996" s="9" t="s">
        <v>23</v>
      </c>
      <c r="DU996" s="14">
        <v>0</v>
      </c>
    </row>
    <row r="997" spans="1:125" ht="18" customHeight="1">
      <c r="A997" s="29">
        <v>996</v>
      </c>
      <c r="B997" s="29">
        <v>38</v>
      </c>
      <c r="C997" s="29">
        <v>1116</v>
      </c>
      <c r="D997" s="21">
        <v>41426</v>
      </c>
      <c r="E997" s="21">
        <v>41404</v>
      </c>
      <c r="F997" s="21">
        <v>41446</v>
      </c>
      <c r="G997" s="20" t="s">
        <v>4</v>
      </c>
      <c r="H997" s="20"/>
      <c r="I997" s="22">
        <v>6</v>
      </c>
      <c r="J997" s="20" t="s">
        <v>5</v>
      </c>
      <c r="K997" s="20"/>
      <c r="L997" s="20" t="s">
        <v>6</v>
      </c>
      <c r="M997" s="23"/>
      <c r="N997" s="23" t="s">
        <v>7</v>
      </c>
      <c r="O997" s="23"/>
      <c r="P997" s="24">
        <v>11.6</v>
      </c>
      <c r="Q997" s="24">
        <v>20.6</v>
      </c>
      <c r="R997" s="24">
        <v>23.6</v>
      </c>
      <c r="S997" s="24">
        <v>237.8</v>
      </c>
      <c r="T997" s="24">
        <v>1.78</v>
      </c>
      <c r="U997" s="24">
        <v>1080</v>
      </c>
      <c r="V997" s="24">
        <v>1920</v>
      </c>
      <c r="W997" s="24">
        <v>2.0739999999999998</v>
      </c>
      <c r="X997" s="23" t="s">
        <v>47</v>
      </c>
      <c r="Y997" s="23" t="s">
        <v>47</v>
      </c>
      <c r="Z997" s="24">
        <v>8720</v>
      </c>
      <c r="AA997" s="24">
        <v>60</v>
      </c>
      <c r="AB997" s="24">
        <v>178</v>
      </c>
      <c r="AC997" s="24">
        <v>170</v>
      </c>
      <c r="AD997" s="23" t="s">
        <v>10</v>
      </c>
      <c r="AE997" s="23" t="s">
        <v>11</v>
      </c>
      <c r="AF997" s="23" t="s">
        <v>11</v>
      </c>
      <c r="AG997" s="23"/>
      <c r="AH997" s="23"/>
      <c r="AI997" s="23" t="s">
        <v>12</v>
      </c>
      <c r="AJ997" s="23" t="s">
        <v>11</v>
      </c>
      <c r="AK997" s="23" t="s">
        <v>23</v>
      </c>
      <c r="AL997" s="23" t="s">
        <v>78</v>
      </c>
      <c r="AM997" s="23"/>
      <c r="AN997" s="23" t="s">
        <v>14</v>
      </c>
      <c r="AO997" s="23"/>
      <c r="AP997" s="23" t="s">
        <v>14</v>
      </c>
      <c r="AQ997" s="23"/>
      <c r="AR997" s="23"/>
      <c r="AS997" s="23" t="s">
        <v>78</v>
      </c>
      <c r="AT997" s="23"/>
      <c r="AU997" s="23" t="s">
        <v>14</v>
      </c>
      <c r="AV997" s="25"/>
      <c r="AW997" s="25"/>
      <c r="AX997" s="26">
        <v>23.6</v>
      </c>
      <c r="AY997" s="26">
        <v>237.8</v>
      </c>
      <c r="AZ997" s="25" t="s">
        <v>14</v>
      </c>
      <c r="BA997" s="25" t="s">
        <v>14</v>
      </c>
      <c r="BB997" s="23"/>
      <c r="BC997" s="23" t="s">
        <v>15</v>
      </c>
      <c r="BD997" s="23"/>
      <c r="BE997" s="23" t="s">
        <v>11</v>
      </c>
      <c r="BF997" s="23" t="s">
        <v>951</v>
      </c>
      <c r="BG997" s="23" t="s">
        <v>11</v>
      </c>
      <c r="BH997" s="23" t="s">
        <v>17</v>
      </c>
      <c r="BI997" s="23"/>
      <c r="BJ997" s="23" t="s">
        <v>272</v>
      </c>
      <c r="BK997" s="23" t="s">
        <v>11</v>
      </c>
      <c r="BL997" s="23" t="s">
        <v>11</v>
      </c>
      <c r="BM997" s="23"/>
      <c r="BN997" s="23"/>
      <c r="BO997" s="24">
        <v>8.9</v>
      </c>
      <c r="BP997" s="24">
        <v>271.7</v>
      </c>
      <c r="BQ997" s="24">
        <v>300</v>
      </c>
      <c r="BR997" s="24">
        <v>270.7</v>
      </c>
      <c r="BS997" s="24">
        <v>200</v>
      </c>
      <c r="BT997" s="23"/>
      <c r="BU997" s="23"/>
      <c r="BV997" s="24">
        <v>21.18</v>
      </c>
      <c r="BW997" s="24">
        <v>0.27</v>
      </c>
      <c r="BX997" s="23"/>
      <c r="BY997" s="24">
        <v>0.24</v>
      </c>
      <c r="BZ997" s="27">
        <v>0.27</v>
      </c>
      <c r="CA997" s="27">
        <v>0.24</v>
      </c>
      <c r="CB997" s="25"/>
      <c r="CC997" s="25"/>
      <c r="CD997" s="28">
        <v>21</v>
      </c>
      <c r="CE997" s="28">
        <v>0.35</v>
      </c>
      <c r="CF997" s="25"/>
      <c r="CG997" s="28">
        <v>0.35</v>
      </c>
      <c r="CH997" s="28">
        <v>22.7</v>
      </c>
      <c r="CI997" s="28">
        <v>0.5</v>
      </c>
      <c r="CJ997" s="28">
        <v>0.5</v>
      </c>
      <c r="CK997" s="25"/>
      <c r="CL997" s="25"/>
      <c r="CM997" s="28">
        <v>0.52</v>
      </c>
      <c r="CN997" s="25"/>
      <c r="CO997" s="28">
        <v>0</v>
      </c>
      <c r="CP997" s="30" t="s">
        <v>5</v>
      </c>
      <c r="CQ997" s="8">
        <f t="shared" si="166"/>
        <v>8721.6148023549194</v>
      </c>
      <c r="CR997" s="8">
        <f t="shared" si="167"/>
        <v>24</v>
      </c>
      <c r="CS997" s="8">
        <f t="shared" si="168"/>
        <v>2.5</v>
      </c>
      <c r="CT997" s="8">
        <f t="shared" si="169"/>
        <v>30</v>
      </c>
      <c r="CU997" s="8">
        <f t="shared" si="170"/>
        <v>200</v>
      </c>
      <c r="CV997" s="10">
        <f t="shared" si="171"/>
        <v>64610.26</v>
      </c>
      <c r="CW997" s="10">
        <f t="shared" si="174"/>
        <v>64.610259999999997</v>
      </c>
      <c r="CX997" s="8" t="str">
        <f t="shared" si="172"/>
        <v>No</v>
      </c>
      <c r="CY997" s="30" t="s">
        <v>11</v>
      </c>
      <c r="CZ997" s="30" t="s">
        <v>11</v>
      </c>
      <c r="DA997" s="31" t="s">
        <v>11</v>
      </c>
      <c r="DB997" s="31" t="s">
        <v>11</v>
      </c>
      <c r="DC997" s="8" t="str">
        <f t="shared" si="173"/>
        <v>No</v>
      </c>
      <c r="DD997" s="8" t="s">
        <v>11</v>
      </c>
      <c r="DE997" s="30" t="s">
        <v>11</v>
      </c>
      <c r="DF997" s="10">
        <f t="shared" si="175"/>
        <v>66.475259999999992</v>
      </c>
      <c r="DG997" s="9">
        <f>IF(S997&lt;Monitors!$H$4,(S997*Monitors!$I$4)+Monitors!$J$4,IF(S997&lt;Monitors!$H$5,(S997*Monitors!$I$5)+Monitors!$J$5,IF(S997&lt;Monitors!$H$6,(S997*Monitors!$I$6)+Monitors!$J$6,IF(S997&lt;Monitors!$H$7,(Monitors!$I$7*S997)+Monitors!$J$7,IF(S997&lt;Monitors!$H$8,(S997*Monitors!$I$8)+Monitors!$J$8,IF(S997&lt;Monitors!$H$9,(S997*Monitors!$I$9)+Monitors!$J$9,IF(S997&lt;Monitors!$H$10,(S997*Monitors!$I$10)+Monitors!$J$10,IF(S997&lt;Monitors!$H$11,(S997*Monitors!$I$11)+Monitors!$J$11,Monitors!$J$12))))))))</f>
        <v>40.56</v>
      </c>
      <c r="DH997" s="10">
        <f>$DF997-(Monitors!$B$4*'All Data'!$W997)</f>
        <v>53.761639999999993</v>
      </c>
      <c r="DI997" s="10">
        <f>IF($CX997="Yes",DH997-(Monitors!$E$4*(DG997+(Monitors!$B$4*'All Data'!$W997))),'All Data'!DH997)</f>
        <v>53.761639999999993</v>
      </c>
      <c r="DJ997" s="10">
        <f>IF(DD997="Yes",'All Data'!DI997-(DG997*Monitors!$C$4),'All Data'!DI997)</f>
        <v>53.761639999999993</v>
      </c>
      <c r="DK997" s="10">
        <f>IF($DE997="Yes",DJ997-(DG997*Monitors!$D$4),'All Data'!DJ997)</f>
        <v>53.761639999999993</v>
      </c>
      <c r="DL997" s="10">
        <f>IF($CZ997="Yes",DK997-Monitors!$C$7,'All Data'!DK997)</f>
        <v>53.761639999999993</v>
      </c>
      <c r="DM997" s="10">
        <f>IF($DA997="Yes",DL997-Monitors!$D$7,'All Data'!DL997)</f>
        <v>53.761639999999993</v>
      </c>
      <c r="DN997" s="10">
        <f>IF(DB997="Yes",DM997-((DG997+(W997*Monitors!$B$4))*Monitors!$F$4),'All Data'!DM997)</f>
        <v>53.761639999999993</v>
      </c>
      <c r="DO997" s="8" t="str">
        <f t="shared" si="176"/>
        <v>No</v>
      </c>
      <c r="DP997" s="10">
        <v>2.5844104000000003</v>
      </c>
      <c r="DQ997" s="10">
        <v>18.5955896</v>
      </c>
      <c r="DR997" s="10">
        <v>18.5955896</v>
      </c>
      <c r="DS997" s="9">
        <v>22.580007820069131</v>
      </c>
      <c r="DT997" s="9" t="s">
        <v>23</v>
      </c>
      <c r="DU997" s="14">
        <v>0</v>
      </c>
    </row>
    <row r="998" spans="1:125" ht="18" customHeight="1">
      <c r="A998" s="29">
        <v>997</v>
      </c>
      <c r="B998" s="29">
        <v>21</v>
      </c>
      <c r="C998" s="29">
        <v>631</v>
      </c>
      <c r="D998" s="21">
        <v>41049</v>
      </c>
      <c r="E998" s="21">
        <v>41338</v>
      </c>
      <c r="F998" s="21">
        <v>41340</v>
      </c>
      <c r="G998" s="20" t="s">
        <v>4</v>
      </c>
      <c r="H998" s="20" t="s">
        <v>26</v>
      </c>
      <c r="I998" s="22">
        <v>6</v>
      </c>
      <c r="J998" s="20" t="s">
        <v>5</v>
      </c>
      <c r="K998" s="20" t="s">
        <v>26</v>
      </c>
      <c r="L998" s="20" t="s">
        <v>27</v>
      </c>
      <c r="M998" s="23" t="s">
        <v>27</v>
      </c>
      <c r="N998" s="23" t="s">
        <v>7</v>
      </c>
      <c r="O998" s="23" t="s">
        <v>26</v>
      </c>
      <c r="P998" s="24">
        <v>11.8</v>
      </c>
      <c r="Q998" s="24">
        <v>20.9</v>
      </c>
      <c r="R998" s="24">
        <v>24</v>
      </c>
      <c r="S998" s="24">
        <v>246.06</v>
      </c>
      <c r="T998" s="24">
        <v>1.78</v>
      </c>
      <c r="U998" s="24">
        <v>1920</v>
      </c>
      <c r="V998" s="24">
        <v>1080</v>
      </c>
      <c r="W998" s="24">
        <v>2.0739999999999998</v>
      </c>
      <c r="X998" s="23" t="s">
        <v>67</v>
      </c>
      <c r="Y998" s="23" t="s">
        <v>67</v>
      </c>
      <c r="Z998" s="24">
        <v>8427</v>
      </c>
      <c r="AA998" s="24">
        <v>60</v>
      </c>
      <c r="AB998" s="24">
        <v>160</v>
      </c>
      <c r="AC998" s="24">
        <v>160</v>
      </c>
      <c r="AD998" s="23" t="s">
        <v>28</v>
      </c>
      <c r="AE998" s="23" t="s">
        <v>23</v>
      </c>
      <c r="AF998" s="23" t="s">
        <v>11</v>
      </c>
      <c r="AG998" s="23" t="s">
        <v>26</v>
      </c>
      <c r="AH998" s="23" t="s">
        <v>26</v>
      </c>
      <c r="AI998" s="23" t="s">
        <v>12</v>
      </c>
      <c r="AJ998" s="23" t="s">
        <v>11</v>
      </c>
      <c r="AK998" s="23" t="s">
        <v>23</v>
      </c>
      <c r="AL998" s="23" t="s">
        <v>107</v>
      </c>
      <c r="AM998" s="23" t="s">
        <v>26</v>
      </c>
      <c r="AN998" s="23" t="s">
        <v>72</v>
      </c>
      <c r="AO998" s="23" t="s">
        <v>26</v>
      </c>
      <c r="AP998" s="23" t="s">
        <v>36</v>
      </c>
      <c r="AQ998" s="23" t="s">
        <v>26</v>
      </c>
      <c r="AR998" s="23"/>
      <c r="AS998" s="23" t="s">
        <v>107</v>
      </c>
      <c r="AT998" s="23" t="s">
        <v>26</v>
      </c>
      <c r="AU998" s="23" t="s">
        <v>83</v>
      </c>
      <c r="AV998" s="25" t="s">
        <v>26</v>
      </c>
      <c r="AW998" s="25" t="s">
        <v>26</v>
      </c>
      <c r="AX998" s="26">
        <v>24</v>
      </c>
      <c r="AY998" s="26">
        <v>246.06</v>
      </c>
      <c r="AZ998" s="25" t="s">
        <v>72</v>
      </c>
      <c r="BA998" s="25" t="s">
        <v>83</v>
      </c>
      <c r="BB998" s="23" t="s">
        <v>26</v>
      </c>
      <c r="BC998" s="23" t="s">
        <v>15</v>
      </c>
      <c r="BD998" s="23" t="s">
        <v>26</v>
      </c>
      <c r="BE998" s="23" t="s">
        <v>11</v>
      </c>
      <c r="BF998" s="23" t="s">
        <v>761</v>
      </c>
      <c r="BG998" s="23" t="s">
        <v>11</v>
      </c>
      <c r="BH998" s="23" t="s">
        <v>17</v>
      </c>
      <c r="BI998" s="23" t="s">
        <v>26</v>
      </c>
      <c r="BJ998" s="23"/>
      <c r="BK998" s="23" t="s">
        <v>11</v>
      </c>
      <c r="BL998" s="23" t="s">
        <v>11</v>
      </c>
      <c r="BM998" s="23" t="s">
        <v>11</v>
      </c>
      <c r="BN998" s="23"/>
      <c r="BO998" s="24">
        <v>0</v>
      </c>
      <c r="BP998" s="24">
        <v>280</v>
      </c>
      <c r="BQ998" s="24">
        <v>280</v>
      </c>
      <c r="BR998" s="24">
        <v>260</v>
      </c>
      <c r="BS998" s="24">
        <v>200</v>
      </c>
      <c r="BT998" s="23"/>
      <c r="BU998" s="23"/>
      <c r="BV998" s="24">
        <v>21.19</v>
      </c>
      <c r="BW998" s="24">
        <v>0.38</v>
      </c>
      <c r="BX998" s="23"/>
      <c r="BY998" s="24">
        <v>0.28999999999999998</v>
      </c>
      <c r="BZ998" s="27">
        <v>0.38</v>
      </c>
      <c r="CA998" s="27">
        <v>0.28999999999999998</v>
      </c>
      <c r="CB998" s="25"/>
      <c r="CC998" s="25"/>
      <c r="CD998" s="28">
        <v>21.08</v>
      </c>
      <c r="CE998" s="28">
        <v>0.36</v>
      </c>
      <c r="CF998" s="25"/>
      <c r="CG998" s="28">
        <v>0.27</v>
      </c>
      <c r="CH998" s="28">
        <v>23.21</v>
      </c>
      <c r="CI998" s="28">
        <v>1</v>
      </c>
      <c r="CJ998" s="28">
        <v>0.5</v>
      </c>
      <c r="CK998" s="28">
        <v>0</v>
      </c>
      <c r="CL998" s="28">
        <v>0</v>
      </c>
      <c r="CM998" s="28">
        <v>0.5</v>
      </c>
      <c r="CN998" s="25"/>
      <c r="CO998" s="28">
        <v>0</v>
      </c>
      <c r="CP998" s="30" t="s">
        <v>5</v>
      </c>
      <c r="CQ998" s="8">
        <f t="shared" si="166"/>
        <v>8428.8384946760943</v>
      </c>
      <c r="CR998" s="8">
        <f t="shared" si="167"/>
        <v>26</v>
      </c>
      <c r="CS998" s="8">
        <f t="shared" si="168"/>
        <v>2.5</v>
      </c>
      <c r="CT998" s="8">
        <f t="shared" si="169"/>
        <v>30</v>
      </c>
      <c r="CU998" s="8">
        <f t="shared" si="170"/>
        <v>200</v>
      </c>
      <c r="CV998" s="10">
        <f t="shared" si="171"/>
        <v>68896.800000000003</v>
      </c>
      <c r="CW998" s="10">
        <f t="shared" si="174"/>
        <v>68.896799999999999</v>
      </c>
      <c r="CX998" s="8" t="str">
        <f t="shared" si="172"/>
        <v>No</v>
      </c>
      <c r="CY998" s="30" t="s">
        <v>11</v>
      </c>
      <c r="CZ998" s="30" t="s">
        <v>11</v>
      </c>
      <c r="DA998" s="31" t="s">
        <v>11</v>
      </c>
      <c r="DB998" s="31" t="s">
        <v>11</v>
      </c>
      <c r="DC998" s="8" t="str">
        <f t="shared" si="173"/>
        <v>No</v>
      </c>
      <c r="DD998" s="8" t="s">
        <v>11</v>
      </c>
      <c r="DE998" s="30" t="s">
        <v>11</v>
      </c>
      <c r="DF998" s="10">
        <f t="shared" si="175"/>
        <v>67.132259999999988</v>
      </c>
      <c r="DG998" s="9">
        <f>IF(S998&lt;Monitors!$H$4,(S998*Monitors!$I$4)+Monitors!$J$4,IF(S998&lt;Monitors!$H$5,(S998*Monitors!$I$5)+Monitors!$J$5,IF(S998&lt;Monitors!$H$6,(S998*Monitors!$I$6)+Monitors!$J$6,IF(S998&lt;Monitors!$H$7,(Monitors!$I$7*S998)+Monitors!$J$7,IF(S998&lt;Monitors!$H$8,(S998*Monitors!$I$8)+Monitors!$J$8,IF(S998&lt;Monitors!$H$9,(S998*Monitors!$I$9)+Monitors!$J$9,IF(S998&lt;Monitors!$H$10,(S998*Monitors!$I$10)+Monitors!$J$10,IF(S998&lt;Monitors!$H$11,(S998*Monitors!$I$11)+Monitors!$J$11,Monitors!$J$12))))))))</f>
        <v>42.212000000000003</v>
      </c>
      <c r="DH998" s="10">
        <f>$DF998-(Monitors!$B$4*'All Data'!$W998)</f>
        <v>54.418639999999989</v>
      </c>
      <c r="DI998" s="10">
        <f>IF($CX998="Yes",DH998-(Monitors!$E$4*(DG998+(Monitors!$B$4*'All Data'!$W998))),'All Data'!DH998)</f>
        <v>54.418639999999989</v>
      </c>
      <c r="DJ998" s="10">
        <f>IF(DD998="Yes",'All Data'!DI998-(DG998*Monitors!$C$4),'All Data'!DI998)</f>
        <v>54.418639999999989</v>
      </c>
      <c r="DK998" s="10">
        <f>IF($DE998="Yes",DJ998-(DG998*Monitors!$D$4),'All Data'!DJ998)</f>
        <v>54.418639999999989</v>
      </c>
      <c r="DL998" s="10">
        <f>IF($CZ998="Yes",DK998-Monitors!$C$7,'All Data'!DK998)</f>
        <v>54.418639999999989</v>
      </c>
      <c r="DM998" s="10">
        <f>IF($DA998="Yes",DL998-Monitors!$D$7,'All Data'!DL998)</f>
        <v>54.418639999999989</v>
      </c>
      <c r="DN998" s="10">
        <f>IF(DB998="Yes",DM998-((DG998+(W998*Monitors!$B$4))*Monitors!$F$4),'All Data'!DM998)</f>
        <v>54.418639999999989</v>
      </c>
      <c r="DO998" s="8" t="str">
        <f t="shared" si="176"/>
        <v>No</v>
      </c>
      <c r="DP998" s="10">
        <v>2.7558720000000005</v>
      </c>
      <c r="DQ998" s="10">
        <v>18.434128000000001</v>
      </c>
      <c r="DR998" s="10">
        <v>18.434128000000001</v>
      </c>
      <c r="DS998" s="9">
        <v>23.350374497741807</v>
      </c>
      <c r="DT998" s="9" t="s">
        <v>23</v>
      </c>
      <c r="DU998" s="14">
        <v>0</v>
      </c>
    </row>
    <row r="999" spans="1:125" ht="18" customHeight="1">
      <c r="A999" s="29">
        <v>998</v>
      </c>
      <c r="B999" s="29">
        <v>5</v>
      </c>
      <c r="C999" s="29">
        <v>1422</v>
      </c>
      <c r="D999" s="21">
        <v>41971</v>
      </c>
      <c r="E999" s="21">
        <v>41940</v>
      </c>
      <c r="F999" s="21">
        <v>41948</v>
      </c>
      <c r="G999" s="20" t="s">
        <v>4</v>
      </c>
      <c r="H999" s="20"/>
      <c r="I999" s="22">
        <v>6</v>
      </c>
      <c r="J999" s="20" t="s">
        <v>5</v>
      </c>
      <c r="K999" s="20"/>
      <c r="L999" s="20" t="s">
        <v>6</v>
      </c>
      <c r="M999" s="23"/>
      <c r="N999" s="23" t="s">
        <v>7</v>
      </c>
      <c r="O999" s="23"/>
      <c r="P999" s="24">
        <v>11.8</v>
      </c>
      <c r="Q999" s="24">
        <v>20.9</v>
      </c>
      <c r="R999" s="24">
        <v>24</v>
      </c>
      <c r="S999" s="24">
        <v>246.2</v>
      </c>
      <c r="T999" s="24">
        <v>1.78</v>
      </c>
      <c r="U999" s="24">
        <v>1080</v>
      </c>
      <c r="V999" s="24">
        <v>1920</v>
      </c>
      <c r="W999" s="24">
        <v>2.0739999999999998</v>
      </c>
      <c r="X999" s="23" t="s">
        <v>47</v>
      </c>
      <c r="Y999" s="23" t="s">
        <v>47</v>
      </c>
      <c r="Z999" s="24">
        <v>8424</v>
      </c>
      <c r="AA999" s="24">
        <v>60</v>
      </c>
      <c r="AB999" s="24">
        <v>176</v>
      </c>
      <c r="AC999" s="24">
        <v>176</v>
      </c>
      <c r="AD999" s="23" t="s">
        <v>10</v>
      </c>
      <c r="AE999" s="23" t="s">
        <v>11</v>
      </c>
      <c r="AF999" s="23" t="s">
        <v>11</v>
      </c>
      <c r="AG999" s="23"/>
      <c r="AH999" s="23"/>
      <c r="AI999" s="23" t="s">
        <v>12</v>
      </c>
      <c r="AJ999" s="23" t="s">
        <v>11</v>
      </c>
      <c r="AK999" s="23" t="s">
        <v>11</v>
      </c>
      <c r="AL999" s="23" t="s">
        <v>90</v>
      </c>
      <c r="AM999" s="23"/>
      <c r="AN999" s="23" t="s">
        <v>14</v>
      </c>
      <c r="AO999" s="23"/>
      <c r="AP999" s="23" t="s">
        <v>14</v>
      </c>
      <c r="AQ999" s="23"/>
      <c r="AR999" s="23"/>
      <c r="AS999" s="23" t="s">
        <v>90</v>
      </c>
      <c r="AT999" s="23"/>
      <c r="AU999" s="23" t="s">
        <v>14</v>
      </c>
      <c r="AV999" s="25"/>
      <c r="AW999" s="25"/>
      <c r="AX999" s="26">
        <v>24</v>
      </c>
      <c r="AY999" s="26">
        <v>246.2</v>
      </c>
      <c r="AZ999" s="25" t="s">
        <v>14</v>
      </c>
      <c r="BA999" s="25" t="s">
        <v>14</v>
      </c>
      <c r="BB999" s="23"/>
      <c r="BC999" s="23" t="s">
        <v>15</v>
      </c>
      <c r="BD999" s="23"/>
      <c r="BE999" s="23" t="s">
        <v>11</v>
      </c>
      <c r="BF999" s="23" t="s">
        <v>184</v>
      </c>
      <c r="BG999" s="23" t="s">
        <v>11</v>
      </c>
      <c r="BH999" s="23" t="s">
        <v>17</v>
      </c>
      <c r="BI999" s="23"/>
      <c r="BJ999" s="23" t="s">
        <v>18</v>
      </c>
      <c r="BK999" s="23" t="s">
        <v>11</v>
      </c>
      <c r="BL999" s="23" t="s">
        <v>11</v>
      </c>
      <c r="BM999" s="23" t="s">
        <v>11</v>
      </c>
      <c r="BN999" s="23"/>
      <c r="BO999" s="24">
        <v>7</v>
      </c>
      <c r="BP999" s="24">
        <v>377</v>
      </c>
      <c r="BQ999" s="24">
        <v>377</v>
      </c>
      <c r="BR999" s="24">
        <v>301</v>
      </c>
      <c r="BS999" s="24">
        <v>200</v>
      </c>
      <c r="BT999" s="23"/>
      <c r="BU999" s="23"/>
      <c r="BV999" s="24">
        <v>21.2</v>
      </c>
      <c r="BW999" s="24">
        <v>0.41</v>
      </c>
      <c r="BX999" s="23"/>
      <c r="BY999" s="24">
        <v>0.35</v>
      </c>
      <c r="BZ999" s="27">
        <v>0.41</v>
      </c>
      <c r="CA999" s="27">
        <v>0.35</v>
      </c>
      <c r="CB999" s="25"/>
      <c r="CC999" s="25"/>
      <c r="CD999" s="28">
        <v>21.57</v>
      </c>
      <c r="CE999" s="28">
        <v>0.46</v>
      </c>
      <c r="CF999" s="25"/>
      <c r="CG999" s="28">
        <v>0.41</v>
      </c>
      <c r="CH999" s="28">
        <v>23.2</v>
      </c>
      <c r="CI999" s="28">
        <v>0.5</v>
      </c>
      <c r="CJ999" s="28">
        <v>0.5</v>
      </c>
      <c r="CK999" s="25"/>
      <c r="CL999" s="25"/>
      <c r="CM999" s="28">
        <v>0.89</v>
      </c>
      <c r="CN999" s="25"/>
      <c r="CO999" s="28">
        <v>0</v>
      </c>
      <c r="CP999" s="30" t="s">
        <v>5</v>
      </c>
      <c r="CQ999" s="8">
        <f t="shared" si="166"/>
        <v>8424.0454914703496</v>
      </c>
      <c r="CR999" s="8">
        <f t="shared" si="167"/>
        <v>26</v>
      </c>
      <c r="CS999" s="8">
        <f t="shared" si="168"/>
        <v>2.5</v>
      </c>
      <c r="CT999" s="8">
        <f t="shared" si="169"/>
        <v>30</v>
      </c>
      <c r="CU999" s="8">
        <f t="shared" si="170"/>
        <v>300</v>
      </c>
      <c r="CV999" s="10">
        <f t="shared" si="171"/>
        <v>92817.4</v>
      </c>
      <c r="CW999" s="10">
        <f t="shared" si="174"/>
        <v>92.817399999999992</v>
      </c>
      <c r="CX999" s="8" t="str">
        <f t="shared" si="172"/>
        <v>No</v>
      </c>
      <c r="CY999" s="30" t="s">
        <v>11</v>
      </c>
      <c r="CZ999" s="30" t="s">
        <v>11</v>
      </c>
      <c r="DA999" s="31" t="s">
        <v>11</v>
      </c>
      <c r="DB999" s="31" t="s">
        <v>11</v>
      </c>
      <c r="DC999" s="8" t="str">
        <f t="shared" si="173"/>
        <v>No</v>
      </c>
      <c r="DD999" s="8" t="s">
        <v>11</v>
      </c>
      <c r="DE999" s="30" t="s">
        <v>11</v>
      </c>
      <c r="DF999" s="10">
        <f t="shared" si="175"/>
        <v>67.333739999999992</v>
      </c>
      <c r="DG999" s="9">
        <f>IF(S999&lt;Monitors!$H$4,(S999*Monitors!$I$4)+Monitors!$J$4,IF(S999&lt;Monitors!$H$5,(S999*Monitors!$I$5)+Monitors!$J$5,IF(S999&lt;Monitors!$H$6,(S999*Monitors!$I$6)+Monitors!$J$6,IF(S999&lt;Monitors!$H$7,(Monitors!$I$7*S999)+Monitors!$J$7,IF(S999&lt;Monitors!$H$8,(S999*Monitors!$I$8)+Monitors!$J$8,IF(S999&lt;Monitors!$H$9,(S999*Monitors!$I$9)+Monitors!$J$9,IF(S999&lt;Monitors!$H$10,(S999*Monitors!$I$10)+Monitors!$J$10,IF(S999&lt;Monitors!$H$11,(S999*Monitors!$I$11)+Monitors!$J$11,Monitors!$J$12))))))))</f>
        <v>42.24</v>
      </c>
      <c r="DH999" s="10">
        <f>$DF999-(Monitors!$B$4*'All Data'!$W999)</f>
        <v>54.620119999999993</v>
      </c>
      <c r="DI999" s="10">
        <f>IF($CX999="Yes",DH999-(Monitors!$E$4*(DG999+(Monitors!$B$4*'All Data'!$W999))),'All Data'!DH999)</f>
        <v>54.620119999999993</v>
      </c>
      <c r="DJ999" s="10">
        <f>IF(DD999="Yes",'All Data'!DI999-(DG999*Monitors!$C$4),'All Data'!DI999)</f>
        <v>54.620119999999993</v>
      </c>
      <c r="DK999" s="10">
        <f>IF($DE999="Yes",DJ999-(DG999*Monitors!$D$4),'All Data'!DJ999)</f>
        <v>54.620119999999993</v>
      </c>
      <c r="DL999" s="10">
        <f>IF($CZ999="Yes",DK999-Monitors!$C$7,'All Data'!DK999)</f>
        <v>54.620119999999993</v>
      </c>
      <c r="DM999" s="10">
        <f>IF($DA999="Yes",DL999-Monitors!$D$7,'All Data'!DL999)</f>
        <v>54.620119999999993</v>
      </c>
      <c r="DN999" s="10">
        <f>IF(DB999="Yes",DM999-((DG999+(W999*Monitors!$B$4))*Monitors!$F$4),'All Data'!DM999)</f>
        <v>54.620119999999993</v>
      </c>
      <c r="DO999" s="8" t="str">
        <f t="shared" si="176"/>
        <v>No</v>
      </c>
      <c r="DP999" s="10">
        <v>3.7126960000000002</v>
      </c>
      <c r="DQ999" s="10">
        <v>17.487303999999998</v>
      </c>
      <c r="DR999" s="10">
        <v>17.487303999999998</v>
      </c>
      <c r="DS999" s="9">
        <v>23.36341895714941</v>
      </c>
      <c r="DT999" s="9" t="s">
        <v>23</v>
      </c>
      <c r="DU999" s="14">
        <v>0</v>
      </c>
    </row>
    <row r="1000" spans="1:125" ht="18" customHeight="1">
      <c r="A1000" s="29">
        <v>999</v>
      </c>
      <c r="B1000" s="29">
        <v>24</v>
      </c>
      <c r="C1000" s="29">
        <v>162</v>
      </c>
      <c r="D1000" s="21">
        <v>41871</v>
      </c>
      <c r="E1000" s="21">
        <v>41876</v>
      </c>
      <c r="F1000" s="21">
        <v>41878</v>
      </c>
      <c r="G1000" s="20" t="s">
        <v>4</v>
      </c>
      <c r="H1000" s="20" t="s">
        <v>26</v>
      </c>
      <c r="I1000" s="22">
        <v>6</v>
      </c>
      <c r="J1000" s="20" t="s">
        <v>5</v>
      </c>
      <c r="K1000" s="20" t="s">
        <v>26</v>
      </c>
      <c r="L1000" s="20" t="s">
        <v>27</v>
      </c>
      <c r="M1000" s="23" t="s">
        <v>27</v>
      </c>
      <c r="N1000" s="23" t="s">
        <v>7</v>
      </c>
      <c r="O1000" s="23" t="s">
        <v>26</v>
      </c>
      <c r="P1000" s="24">
        <v>11.3</v>
      </c>
      <c r="Q1000" s="24">
        <v>20</v>
      </c>
      <c r="R1000" s="24">
        <v>23</v>
      </c>
      <c r="S1000" s="24">
        <v>226.05</v>
      </c>
      <c r="T1000" s="24">
        <v>1.78</v>
      </c>
      <c r="U1000" s="24">
        <v>1080</v>
      </c>
      <c r="V1000" s="24">
        <v>1920</v>
      </c>
      <c r="W1000" s="24">
        <v>2.0739999999999998</v>
      </c>
      <c r="X1000" s="23" t="s">
        <v>47</v>
      </c>
      <c r="Y1000" s="23" t="s">
        <v>47</v>
      </c>
      <c r="Z1000" s="24">
        <v>9173</v>
      </c>
      <c r="AA1000" s="24">
        <v>60</v>
      </c>
      <c r="AB1000" s="24">
        <v>178</v>
      </c>
      <c r="AC1000" s="24">
        <v>178</v>
      </c>
      <c r="AD1000" s="23" t="s">
        <v>73</v>
      </c>
      <c r="AE1000" s="23" t="s">
        <v>11</v>
      </c>
      <c r="AF1000" s="23" t="s">
        <v>11</v>
      </c>
      <c r="AG1000" s="23" t="s">
        <v>26</v>
      </c>
      <c r="AH1000" s="23" t="s">
        <v>26</v>
      </c>
      <c r="AI1000" s="23" t="s">
        <v>12</v>
      </c>
      <c r="AJ1000" s="23" t="s">
        <v>11</v>
      </c>
      <c r="AK1000" s="23" t="s">
        <v>23</v>
      </c>
      <c r="AL1000" s="23" t="s">
        <v>25</v>
      </c>
      <c r="AM1000" s="23" t="s">
        <v>88</v>
      </c>
      <c r="AN1000" s="23" t="s">
        <v>14</v>
      </c>
      <c r="AO1000" s="23" t="s">
        <v>26</v>
      </c>
      <c r="AP1000" s="23" t="s">
        <v>14</v>
      </c>
      <c r="AQ1000" s="23" t="s">
        <v>26</v>
      </c>
      <c r="AR1000" s="23"/>
      <c r="AS1000" s="23" t="s">
        <v>25</v>
      </c>
      <c r="AT1000" s="23" t="s">
        <v>88</v>
      </c>
      <c r="AU1000" s="23" t="s">
        <v>14</v>
      </c>
      <c r="AV1000" s="25" t="s">
        <v>26</v>
      </c>
      <c r="AW1000" s="25" t="s">
        <v>26</v>
      </c>
      <c r="AX1000" s="26">
        <v>23</v>
      </c>
      <c r="AY1000" s="26">
        <v>226.05</v>
      </c>
      <c r="AZ1000" s="25" t="s">
        <v>14</v>
      </c>
      <c r="BA1000" s="25" t="s">
        <v>14</v>
      </c>
      <c r="BB1000" s="23" t="s">
        <v>26</v>
      </c>
      <c r="BC1000" s="23" t="s">
        <v>15</v>
      </c>
      <c r="BD1000" s="23" t="s">
        <v>26</v>
      </c>
      <c r="BE1000" s="23" t="s">
        <v>11</v>
      </c>
      <c r="BF1000" s="23" t="s">
        <v>793</v>
      </c>
      <c r="BG1000" s="23" t="s">
        <v>11</v>
      </c>
      <c r="BH1000" s="23" t="s">
        <v>17</v>
      </c>
      <c r="BI1000" s="23" t="s">
        <v>26</v>
      </c>
      <c r="BJ1000" s="23"/>
      <c r="BK1000" s="23" t="s">
        <v>11</v>
      </c>
      <c r="BL1000" s="23" t="s">
        <v>11</v>
      </c>
      <c r="BM1000" s="23" t="s">
        <v>11</v>
      </c>
      <c r="BN1000" s="23"/>
      <c r="BO1000" s="24">
        <v>18.100000000000001</v>
      </c>
      <c r="BP1000" s="24">
        <v>230.3</v>
      </c>
      <c r="BQ1000" s="24">
        <v>250</v>
      </c>
      <c r="BR1000" s="24">
        <v>227.1</v>
      </c>
      <c r="BS1000" s="24">
        <v>200</v>
      </c>
      <c r="BT1000" s="23"/>
      <c r="BU1000" s="23"/>
      <c r="BV1000" s="24">
        <v>21.24</v>
      </c>
      <c r="BW1000" s="24">
        <v>0.28000000000000003</v>
      </c>
      <c r="BX1000" s="23"/>
      <c r="BY1000" s="24">
        <v>0.21</v>
      </c>
      <c r="BZ1000" s="27">
        <v>0.28000000000000003</v>
      </c>
      <c r="CA1000" s="27">
        <v>0.21</v>
      </c>
      <c r="CB1000" s="25"/>
      <c r="CC1000" s="25"/>
      <c r="CD1000" s="28">
        <v>21.64</v>
      </c>
      <c r="CE1000" s="28">
        <v>0.31</v>
      </c>
      <c r="CF1000" s="25"/>
      <c r="CG1000" s="28">
        <v>0.22</v>
      </c>
      <c r="CH1000" s="28">
        <v>22</v>
      </c>
      <c r="CI1000" s="28">
        <v>0.5</v>
      </c>
      <c r="CJ1000" s="28">
        <v>0.5</v>
      </c>
      <c r="CK1000" s="28">
        <v>0</v>
      </c>
      <c r="CL1000" s="28">
        <v>0</v>
      </c>
      <c r="CM1000" s="28">
        <v>0.5</v>
      </c>
      <c r="CN1000" s="25"/>
      <c r="CO1000" s="28">
        <v>0</v>
      </c>
      <c r="CP1000" s="30" t="s">
        <v>5</v>
      </c>
      <c r="CQ1000" s="8">
        <f t="shared" si="166"/>
        <v>9174.9612917496106</v>
      </c>
      <c r="CR1000" s="8">
        <f t="shared" si="167"/>
        <v>24</v>
      </c>
      <c r="CS1000" s="8">
        <f t="shared" si="168"/>
        <v>2.5</v>
      </c>
      <c r="CT1000" s="8">
        <f t="shared" si="169"/>
        <v>30</v>
      </c>
      <c r="CU1000" s="8">
        <f t="shared" si="170"/>
        <v>200</v>
      </c>
      <c r="CV1000" s="10">
        <f t="shared" si="171"/>
        <v>52059.315000000002</v>
      </c>
      <c r="CW1000" s="10">
        <f t="shared" si="174"/>
        <v>52.059315000000005</v>
      </c>
      <c r="CX1000" s="8" t="str">
        <f t="shared" si="172"/>
        <v>No</v>
      </c>
      <c r="CY1000" s="30" t="s">
        <v>11</v>
      </c>
      <c r="CZ1000" s="30" t="s">
        <v>11</v>
      </c>
      <c r="DA1000" s="31" t="s">
        <v>11</v>
      </c>
      <c r="DB1000" s="31" t="s">
        <v>11</v>
      </c>
      <c r="DC1000" s="8" t="str">
        <f t="shared" si="173"/>
        <v>No</v>
      </c>
      <c r="DD1000" s="8" t="s">
        <v>11</v>
      </c>
      <c r="DE1000" s="30" t="s">
        <v>11</v>
      </c>
      <c r="DF1000" s="10">
        <f t="shared" si="175"/>
        <v>66.716160000000002</v>
      </c>
      <c r="DG1000" s="9">
        <f>IF(S1000&lt;Monitors!$H$4,(S1000*Monitors!$I$4)+Monitors!$J$4,IF(S1000&lt;Monitors!$H$5,(S1000*Monitors!$I$5)+Monitors!$J$5,IF(S1000&lt;Monitors!$H$6,(S1000*Monitors!$I$6)+Monitors!$J$6,IF(S1000&lt;Monitors!$H$7,(Monitors!$I$7*S1000)+Monitors!$J$7,IF(S1000&lt;Monitors!$H$8,(S1000*Monitors!$I$8)+Monitors!$J$8,IF(S1000&lt;Monitors!$H$9,(S1000*Monitors!$I$9)+Monitors!$J$9,IF(S1000&lt;Monitors!$H$10,(S1000*Monitors!$I$10)+Monitors!$J$10,IF(S1000&lt;Monitors!$H$11,(S1000*Monitors!$I$11)+Monitors!$J$11,Monitors!$J$12))))))))</f>
        <v>38.868333333333332</v>
      </c>
      <c r="DH1000" s="10">
        <f>$DF1000-(Monitors!$B$4*'All Data'!$W1000)</f>
        <v>54.002540000000003</v>
      </c>
      <c r="DI1000" s="10">
        <f>IF($CX1000="Yes",DH1000-(Monitors!$E$4*(DG1000+(Monitors!$B$4*'All Data'!$W1000))),'All Data'!DH1000)</f>
        <v>54.002540000000003</v>
      </c>
      <c r="DJ1000" s="10">
        <f>IF(DD1000="Yes",'All Data'!DI1000-(DG1000*Monitors!$C$4),'All Data'!DI1000)</f>
        <v>54.002540000000003</v>
      </c>
      <c r="DK1000" s="10">
        <f>IF($DE1000="Yes",DJ1000-(DG1000*Monitors!$D$4),'All Data'!DJ1000)</f>
        <v>54.002540000000003</v>
      </c>
      <c r="DL1000" s="10">
        <f>IF($CZ1000="Yes",DK1000-Monitors!$C$7,'All Data'!DK1000)</f>
        <v>54.002540000000003</v>
      </c>
      <c r="DM1000" s="10">
        <f>IF($DA1000="Yes",DL1000-Monitors!$D$7,'All Data'!DL1000)</f>
        <v>54.002540000000003</v>
      </c>
      <c r="DN1000" s="10">
        <f>IF(DB1000="Yes",DM1000-((DG1000+(W1000*Monitors!$B$4))*Monitors!$F$4),'All Data'!DM1000)</f>
        <v>54.002540000000003</v>
      </c>
      <c r="DO1000" s="8" t="str">
        <f t="shared" si="176"/>
        <v>No</v>
      </c>
      <c r="DP1000" s="10">
        <v>2.0823726000000002</v>
      </c>
      <c r="DQ1000" s="10">
        <v>19.157627399999999</v>
      </c>
      <c r="DR1000" s="10">
        <v>19.157627399999999</v>
      </c>
      <c r="DS1000" s="9">
        <v>21.481716282377281</v>
      </c>
      <c r="DT1000" s="9" t="s">
        <v>23</v>
      </c>
      <c r="DU1000" s="14">
        <v>0</v>
      </c>
    </row>
    <row r="1001" spans="1:125" ht="18" customHeight="1">
      <c r="A1001" s="29">
        <v>1000</v>
      </c>
      <c r="B1001" s="29">
        <v>26</v>
      </c>
      <c r="C1001" s="29">
        <v>935</v>
      </c>
      <c r="D1001" s="21">
        <v>40469</v>
      </c>
      <c r="E1001" s="21">
        <v>41414</v>
      </c>
      <c r="F1001" s="21">
        <v>41424</v>
      </c>
      <c r="G1001" s="20" t="s">
        <v>336</v>
      </c>
      <c r="H1001" s="20" t="s">
        <v>26</v>
      </c>
      <c r="I1001" s="22">
        <v>6</v>
      </c>
      <c r="J1001" s="20" t="s">
        <v>5</v>
      </c>
      <c r="K1001" s="20" t="s">
        <v>26</v>
      </c>
      <c r="L1001" s="20" t="s">
        <v>27</v>
      </c>
      <c r="M1001" s="23" t="s">
        <v>27</v>
      </c>
      <c r="N1001" s="23" t="s">
        <v>7</v>
      </c>
      <c r="O1001" s="23" t="s">
        <v>26</v>
      </c>
      <c r="P1001" s="24">
        <v>11.3</v>
      </c>
      <c r="Q1001" s="24">
        <v>20.100000000000001</v>
      </c>
      <c r="R1001" s="24">
        <v>23</v>
      </c>
      <c r="S1001" s="24">
        <v>226.1</v>
      </c>
      <c r="T1001" s="24">
        <v>1.78</v>
      </c>
      <c r="U1001" s="24">
        <v>1080</v>
      </c>
      <c r="V1001" s="24">
        <v>1920</v>
      </c>
      <c r="W1001" s="24">
        <v>2.0739999999999998</v>
      </c>
      <c r="X1001" s="23" t="s">
        <v>47</v>
      </c>
      <c r="Y1001" s="23" t="s">
        <v>47</v>
      </c>
      <c r="Z1001" s="24">
        <v>9130</v>
      </c>
      <c r="AA1001" s="24">
        <v>60</v>
      </c>
      <c r="AB1001" s="24">
        <v>170</v>
      </c>
      <c r="AC1001" s="24">
        <v>160</v>
      </c>
      <c r="AD1001" s="23" t="s">
        <v>28</v>
      </c>
      <c r="AE1001" s="23" t="s">
        <v>23</v>
      </c>
      <c r="AF1001" s="23" t="s">
        <v>11</v>
      </c>
      <c r="AG1001" s="23" t="s">
        <v>26</v>
      </c>
      <c r="AH1001" s="23" t="s">
        <v>26</v>
      </c>
      <c r="AI1001" s="23" t="s">
        <v>57</v>
      </c>
      <c r="AJ1001" s="23" t="s">
        <v>23</v>
      </c>
      <c r="AK1001" s="23" t="s">
        <v>23</v>
      </c>
      <c r="AL1001" s="23" t="s">
        <v>58</v>
      </c>
      <c r="AM1001" s="23" t="s">
        <v>26</v>
      </c>
      <c r="AN1001" s="23" t="s">
        <v>72</v>
      </c>
      <c r="AO1001" s="23" t="s">
        <v>26</v>
      </c>
      <c r="AP1001" s="23" t="s">
        <v>14</v>
      </c>
      <c r="AQ1001" s="23" t="s">
        <v>26</v>
      </c>
      <c r="AR1001" s="23"/>
      <c r="AS1001" s="23" t="s">
        <v>58</v>
      </c>
      <c r="AT1001" s="23" t="s">
        <v>26</v>
      </c>
      <c r="AU1001" s="23" t="s">
        <v>83</v>
      </c>
      <c r="AV1001" s="25" t="s">
        <v>26</v>
      </c>
      <c r="AW1001" s="25" t="s">
        <v>26</v>
      </c>
      <c r="AX1001" s="26">
        <v>23</v>
      </c>
      <c r="AY1001" s="26">
        <v>226.1</v>
      </c>
      <c r="AZ1001" s="25" t="s">
        <v>72</v>
      </c>
      <c r="BA1001" s="25" t="s">
        <v>83</v>
      </c>
      <c r="BB1001" s="23" t="s">
        <v>26</v>
      </c>
      <c r="BC1001" s="23" t="s">
        <v>15</v>
      </c>
      <c r="BD1001" s="23" t="s">
        <v>26</v>
      </c>
      <c r="BE1001" s="23" t="s">
        <v>11</v>
      </c>
      <c r="BF1001" s="23" t="s">
        <v>372</v>
      </c>
      <c r="BG1001" s="23" t="s">
        <v>11</v>
      </c>
      <c r="BH1001" s="23" t="s">
        <v>17</v>
      </c>
      <c r="BI1001" s="23" t="s">
        <v>26</v>
      </c>
      <c r="BJ1001" s="23"/>
      <c r="BK1001" s="23" t="s">
        <v>11</v>
      </c>
      <c r="BL1001" s="23" t="s">
        <v>11</v>
      </c>
      <c r="BM1001" s="23" t="s">
        <v>11</v>
      </c>
      <c r="BN1001" s="23"/>
      <c r="BO1001" s="24">
        <v>50</v>
      </c>
      <c r="BP1001" s="24">
        <v>250</v>
      </c>
      <c r="BQ1001" s="24">
        <v>250</v>
      </c>
      <c r="BR1001" s="24">
        <v>200</v>
      </c>
      <c r="BS1001" s="24">
        <v>200</v>
      </c>
      <c r="BT1001" s="23"/>
      <c r="BU1001" s="23"/>
      <c r="BV1001" s="24">
        <v>21.25</v>
      </c>
      <c r="BW1001" s="24">
        <v>0.3</v>
      </c>
      <c r="BX1001" s="23"/>
      <c r="BY1001" s="24">
        <v>0.28999999999999998</v>
      </c>
      <c r="BZ1001" s="27">
        <v>0.3</v>
      </c>
      <c r="CA1001" s="27">
        <v>0.28999999999999998</v>
      </c>
      <c r="CB1001" s="25"/>
      <c r="CC1001" s="25"/>
      <c r="CD1001" s="28">
        <v>21.17</v>
      </c>
      <c r="CE1001" s="28">
        <v>0.33</v>
      </c>
      <c r="CF1001" s="25"/>
      <c r="CG1001" s="28">
        <v>0.32</v>
      </c>
      <c r="CH1001" s="28">
        <v>22.07</v>
      </c>
      <c r="CI1001" s="28">
        <v>1</v>
      </c>
      <c r="CJ1001" s="28">
        <v>0.5</v>
      </c>
      <c r="CK1001" s="28">
        <v>0</v>
      </c>
      <c r="CL1001" s="28">
        <v>0</v>
      </c>
      <c r="CM1001" s="28">
        <v>0.5</v>
      </c>
      <c r="CN1001" s="25"/>
      <c r="CO1001" s="28">
        <v>0</v>
      </c>
      <c r="CP1001" s="30" t="s">
        <v>5</v>
      </c>
      <c r="CQ1001" s="8">
        <f t="shared" si="166"/>
        <v>9172.9323308270668</v>
      </c>
      <c r="CR1001" s="8">
        <f t="shared" si="167"/>
        <v>24</v>
      </c>
      <c r="CS1001" s="8">
        <f t="shared" si="168"/>
        <v>2.5</v>
      </c>
      <c r="CT1001" s="8">
        <f t="shared" si="169"/>
        <v>30</v>
      </c>
      <c r="CU1001" s="8">
        <f t="shared" si="170"/>
        <v>200</v>
      </c>
      <c r="CV1001" s="10">
        <f t="shared" si="171"/>
        <v>56525</v>
      </c>
      <c r="CW1001" s="10">
        <f t="shared" si="174"/>
        <v>56.524999999999999</v>
      </c>
      <c r="CX1001" s="8" t="str">
        <f t="shared" si="172"/>
        <v>No</v>
      </c>
      <c r="CY1001" s="30" t="s">
        <v>11</v>
      </c>
      <c r="CZ1001" s="30" t="s">
        <v>11</v>
      </c>
      <c r="DA1001" s="31" t="s">
        <v>11</v>
      </c>
      <c r="DB1001" s="31" t="s">
        <v>11</v>
      </c>
      <c r="DC1001" s="8" t="str">
        <f t="shared" si="173"/>
        <v>No</v>
      </c>
      <c r="DD1001" s="8" t="s">
        <v>11</v>
      </c>
      <c r="DE1001" s="30" t="s">
        <v>11</v>
      </c>
      <c r="DF1001" s="10">
        <f t="shared" si="175"/>
        <v>66.860699999999994</v>
      </c>
      <c r="DG1001" s="9">
        <f>IF(S1001&lt;Monitors!$H$4,(S1001*Monitors!$I$4)+Monitors!$J$4,IF(S1001&lt;Monitors!$H$5,(S1001*Monitors!$I$5)+Monitors!$J$5,IF(S1001&lt;Monitors!$H$6,(S1001*Monitors!$I$6)+Monitors!$J$6,IF(S1001&lt;Monitors!$H$7,(Monitors!$I$7*S1001)+Monitors!$J$7,IF(S1001&lt;Monitors!$H$8,(S1001*Monitors!$I$8)+Monitors!$J$8,IF(S1001&lt;Monitors!$H$9,(S1001*Monitors!$I$9)+Monitors!$J$9,IF(S1001&lt;Monitors!$H$10,(S1001*Monitors!$I$10)+Monitors!$J$10,IF(S1001&lt;Monitors!$H$11,(S1001*Monitors!$I$11)+Monitors!$J$11,Monitors!$J$12))))))))</f>
        <v>38.869999999999997</v>
      </c>
      <c r="DH1001" s="10">
        <f>$DF1001-(Monitors!$B$4*'All Data'!$W1001)</f>
        <v>54.147079999999995</v>
      </c>
      <c r="DI1001" s="10">
        <f>IF($CX1001="Yes",DH1001-(Monitors!$E$4*(DG1001+(Monitors!$B$4*'All Data'!$W1001))),'All Data'!DH1001)</f>
        <v>54.147079999999995</v>
      </c>
      <c r="DJ1001" s="10">
        <f>IF(DD1001="Yes",'All Data'!DI1001-(DG1001*Monitors!$C$4),'All Data'!DI1001)</f>
        <v>54.147079999999995</v>
      </c>
      <c r="DK1001" s="10">
        <f>IF($DE1001="Yes",DJ1001-(DG1001*Monitors!$D$4),'All Data'!DJ1001)</f>
        <v>54.147079999999995</v>
      </c>
      <c r="DL1001" s="10">
        <f>IF($CZ1001="Yes",DK1001-Monitors!$C$7,'All Data'!DK1001)</f>
        <v>54.147079999999995</v>
      </c>
      <c r="DM1001" s="10">
        <f>IF($DA1001="Yes",DL1001-Monitors!$D$7,'All Data'!DL1001)</f>
        <v>54.147079999999995</v>
      </c>
      <c r="DN1001" s="10">
        <f>IF(DB1001="Yes",DM1001-((DG1001+(W1001*Monitors!$B$4))*Monitors!$F$4),'All Data'!DM1001)</f>
        <v>54.147079999999995</v>
      </c>
      <c r="DO1001" s="8" t="str">
        <f t="shared" si="176"/>
        <v>No</v>
      </c>
      <c r="DP1001" s="10">
        <v>2.2610000000000001</v>
      </c>
      <c r="DQ1001" s="10">
        <v>18.989000000000001</v>
      </c>
      <c r="DR1001" s="10">
        <v>18.989000000000001</v>
      </c>
      <c r="DS1001" s="9">
        <v>21.486395692127946</v>
      </c>
      <c r="DT1001" s="9" t="s">
        <v>23</v>
      </c>
      <c r="DU1001" s="14">
        <v>0</v>
      </c>
    </row>
    <row r="1002" spans="1:125" ht="18" customHeight="1">
      <c r="A1002" s="29">
        <v>1001</v>
      </c>
      <c r="B1002" s="29">
        <v>24</v>
      </c>
      <c r="C1002" s="29">
        <v>231</v>
      </c>
      <c r="D1002" s="21">
        <v>42144</v>
      </c>
      <c r="E1002" s="21">
        <v>42116</v>
      </c>
      <c r="F1002" s="21">
        <v>42124</v>
      </c>
      <c r="G1002" s="20"/>
      <c r="H1002" s="20" t="s">
        <v>26</v>
      </c>
      <c r="I1002" s="22">
        <v>6</v>
      </c>
      <c r="J1002" s="20" t="s">
        <v>5</v>
      </c>
      <c r="K1002" s="20" t="s">
        <v>26</v>
      </c>
      <c r="L1002" s="20" t="s">
        <v>6</v>
      </c>
      <c r="M1002" s="23" t="s">
        <v>26</v>
      </c>
      <c r="N1002" s="23" t="s">
        <v>7</v>
      </c>
      <c r="O1002" s="23" t="s">
        <v>26</v>
      </c>
      <c r="P1002" s="24">
        <v>11.6</v>
      </c>
      <c r="Q1002" s="24">
        <v>20.5</v>
      </c>
      <c r="R1002" s="24">
        <v>23.6</v>
      </c>
      <c r="S1002" s="24">
        <v>237.33</v>
      </c>
      <c r="T1002" s="24">
        <v>1.78</v>
      </c>
      <c r="U1002" s="24">
        <v>1080</v>
      </c>
      <c r="V1002" s="24">
        <v>1920</v>
      </c>
      <c r="W1002" s="24">
        <v>2.0739999999999998</v>
      </c>
      <c r="X1002" s="23" t="s">
        <v>47</v>
      </c>
      <c r="Y1002" s="23" t="s">
        <v>47</v>
      </c>
      <c r="Z1002" s="24">
        <v>8737</v>
      </c>
      <c r="AA1002" s="24">
        <v>60</v>
      </c>
      <c r="AB1002" s="24">
        <v>178</v>
      </c>
      <c r="AC1002" s="24">
        <v>178</v>
      </c>
      <c r="AD1002" s="23" t="s">
        <v>1221</v>
      </c>
      <c r="AE1002" s="23" t="s">
        <v>23</v>
      </c>
      <c r="AF1002" s="23" t="s">
        <v>11</v>
      </c>
      <c r="AG1002" s="23" t="s">
        <v>26</v>
      </c>
      <c r="AH1002" s="23" t="s">
        <v>26</v>
      </c>
      <c r="AI1002" s="23" t="s">
        <v>12</v>
      </c>
      <c r="AJ1002" s="23" t="s">
        <v>23</v>
      </c>
      <c r="AK1002" s="23" t="s">
        <v>23</v>
      </c>
      <c r="AL1002" s="23" t="s">
        <v>13</v>
      </c>
      <c r="AM1002" s="23" t="s">
        <v>88</v>
      </c>
      <c r="AN1002" s="23" t="s">
        <v>14</v>
      </c>
      <c r="AO1002" s="23" t="s">
        <v>26</v>
      </c>
      <c r="AP1002" s="23" t="s">
        <v>14</v>
      </c>
      <c r="AQ1002" s="23" t="s">
        <v>26</v>
      </c>
      <c r="AR1002" s="23"/>
      <c r="AS1002" s="23" t="s">
        <v>13</v>
      </c>
      <c r="AT1002" s="23" t="s">
        <v>88</v>
      </c>
      <c r="AU1002" s="23" t="s">
        <v>14</v>
      </c>
      <c r="AV1002" s="25" t="s">
        <v>26</v>
      </c>
      <c r="AW1002" s="25" t="s">
        <v>26</v>
      </c>
      <c r="AX1002" s="26">
        <v>23.6</v>
      </c>
      <c r="AY1002" s="26">
        <v>237.33</v>
      </c>
      <c r="AZ1002" s="25" t="s">
        <v>14</v>
      </c>
      <c r="BA1002" s="25" t="s">
        <v>14</v>
      </c>
      <c r="BB1002" s="23" t="s">
        <v>26</v>
      </c>
      <c r="BC1002" s="23" t="s">
        <v>15</v>
      </c>
      <c r="BD1002" s="23" t="s">
        <v>26</v>
      </c>
      <c r="BE1002" s="23" t="s">
        <v>11</v>
      </c>
      <c r="BF1002" s="23" t="s">
        <v>805</v>
      </c>
      <c r="BG1002" s="23" t="s">
        <v>11</v>
      </c>
      <c r="BH1002" s="23" t="s">
        <v>17</v>
      </c>
      <c r="BI1002" s="23" t="s">
        <v>26</v>
      </c>
      <c r="BJ1002" s="23"/>
      <c r="BK1002" s="23" t="s">
        <v>11</v>
      </c>
      <c r="BL1002" s="23" t="s">
        <v>11</v>
      </c>
      <c r="BM1002" s="23" t="s">
        <v>11</v>
      </c>
      <c r="BN1002" s="23"/>
      <c r="BO1002" s="24">
        <v>16.2</v>
      </c>
      <c r="BP1002" s="24">
        <v>260.60000000000002</v>
      </c>
      <c r="BQ1002" s="24">
        <v>260</v>
      </c>
      <c r="BR1002" s="24">
        <v>192</v>
      </c>
      <c r="BS1002" s="24">
        <v>200</v>
      </c>
      <c r="BT1002" s="23"/>
      <c r="BU1002" s="23"/>
      <c r="BV1002" s="24">
        <v>21.27</v>
      </c>
      <c r="BW1002" s="24">
        <v>0.36</v>
      </c>
      <c r="BX1002" s="23"/>
      <c r="BY1002" s="24">
        <v>0.22</v>
      </c>
      <c r="BZ1002" s="27">
        <v>0.36</v>
      </c>
      <c r="CA1002" s="27">
        <v>0.22</v>
      </c>
      <c r="CB1002" s="25"/>
      <c r="CC1002" s="25"/>
      <c r="CD1002" s="28">
        <v>21.31</v>
      </c>
      <c r="CE1002" s="28">
        <v>0.4</v>
      </c>
      <c r="CF1002" s="25"/>
      <c r="CG1002" s="28">
        <v>0.24</v>
      </c>
      <c r="CH1002" s="28">
        <v>22.68</v>
      </c>
      <c r="CI1002" s="28">
        <v>0.5</v>
      </c>
      <c r="CJ1002" s="28">
        <v>0.5</v>
      </c>
      <c r="CK1002" s="28">
        <v>0</v>
      </c>
      <c r="CL1002" s="28">
        <v>0</v>
      </c>
      <c r="CM1002" s="28">
        <v>0.5</v>
      </c>
      <c r="CN1002" s="25"/>
      <c r="CO1002" s="28">
        <v>0</v>
      </c>
      <c r="CP1002" s="30" t="s">
        <v>5</v>
      </c>
      <c r="CQ1002" s="8">
        <f t="shared" si="166"/>
        <v>8738.8867821177246</v>
      </c>
      <c r="CR1002" s="8">
        <f t="shared" si="167"/>
        <v>24</v>
      </c>
      <c r="CS1002" s="8">
        <f t="shared" si="168"/>
        <v>2.5</v>
      </c>
      <c r="CT1002" s="8">
        <f t="shared" si="169"/>
        <v>30</v>
      </c>
      <c r="CU1002" s="8">
        <f t="shared" si="170"/>
        <v>200</v>
      </c>
      <c r="CV1002" s="10">
        <f t="shared" si="171"/>
        <v>61848.198000000011</v>
      </c>
      <c r="CW1002" s="10">
        <f t="shared" si="174"/>
        <v>61.848198000000011</v>
      </c>
      <c r="CX1002" s="8" t="str">
        <f t="shared" si="172"/>
        <v>No</v>
      </c>
      <c r="CY1002" s="30" t="s">
        <v>11</v>
      </c>
      <c r="CZ1002" s="30" t="s">
        <v>11</v>
      </c>
      <c r="DA1002" s="31" t="s">
        <v>11</v>
      </c>
      <c r="DB1002" s="31" t="s">
        <v>11</v>
      </c>
      <c r="DC1002" s="8" t="str">
        <f t="shared" si="173"/>
        <v>No</v>
      </c>
      <c r="DD1002" s="8" t="s">
        <v>11</v>
      </c>
      <c r="DE1002" s="30" t="s">
        <v>11</v>
      </c>
      <c r="DF1002" s="10">
        <f t="shared" si="175"/>
        <v>67.263660000000002</v>
      </c>
      <c r="DG1002" s="9">
        <f>IF(S1002&lt;Monitors!$H$4,(S1002*Monitors!$I$4)+Monitors!$J$4,IF(S1002&lt;Monitors!$H$5,(S1002*Monitors!$I$5)+Monitors!$J$5,IF(S1002&lt;Monitors!$H$6,(S1002*Monitors!$I$6)+Monitors!$J$6,IF(S1002&lt;Monitors!$H$7,(Monitors!$I$7*S1002)+Monitors!$J$7,IF(S1002&lt;Monitors!$H$8,(S1002*Monitors!$I$8)+Monitors!$J$8,IF(S1002&lt;Monitors!$H$9,(S1002*Monitors!$I$9)+Monitors!$J$9,IF(S1002&lt;Monitors!$H$10,(S1002*Monitors!$I$10)+Monitors!$J$10,IF(S1002&lt;Monitors!$H$11,(S1002*Monitors!$I$11)+Monitors!$J$11,Monitors!$J$12))))))))</f>
        <v>40.466000000000008</v>
      </c>
      <c r="DH1002" s="10">
        <f>$DF1002-(Monitors!$B$4*'All Data'!$W1002)</f>
        <v>54.550040000000003</v>
      </c>
      <c r="DI1002" s="10">
        <f>IF($CX1002="Yes",DH1002-(Monitors!$E$4*(DG1002+(Monitors!$B$4*'All Data'!$W1002))),'All Data'!DH1002)</f>
        <v>54.550040000000003</v>
      </c>
      <c r="DJ1002" s="10">
        <f>IF(DD1002="Yes",'All Data'!DI1002-(DG1002*Monitors!$C$4),'All Data'!DI1002)</f>
        <v>54.550040000000003</v>
      </c>
      <c r="DK1002" s="10">
        <f>IF($DE1002="Yes",DJ1002-(DG1002*Monitors!$D$4),'All Data'!DJ1002)</f>
        <v>54.550040000000003</v>
      </c>
      <c r="DL1002" s="10">
        <f>IF($CZ1002="Yes",DK1002-Monitors!$C$7,'All Data'!DK1002)</f>
        <v>54.550040000000003</v>
      </c>
      <c r="DM1002" s="10">
        <f>IF($DA1002="Yes",DL1002-Monitors!$D$7,'All Data'!DL1002)</f>
        <v>54.550040000000003</v>
      </c>
      <c r="DN1002" s="10">
        <f>IF(DB1002="Yes",DM1002-((DG1002+(W1002*Monitors!$B$4))*Monitors!$F$4),'All Data'!DM1002)</f>
        <v>54.550040000000003</v>
      </c>
      <c r="DO1002" s="8" t="str">
        <f t="shared" si="176"/>
        <v>No</v>
      </c>
      <c r="DP1002" s="10">
        <v>2.4739279200000008</v>
      </c>
      <c r="DQ1002" s="10">
        <v>18.796072079999998</v>
      </c>
      <c r="DR1002" s="10">
        <v>18.796072079999998</v>
      </c>
      <c r="DS1002" s="9">
        <v>22.536130104545155</v>
      </c>
      <c r="DT1002" s="9" t="s">
        <v>23</v>
      </c>
      <c r="DU1002" s="14">
        <v>0</v>
      </c>
    </row>
    <row r="1003" spans="1:125" ht="18" customHeight="1">
      <c r="A1003" s="29">
        <v>1002</v>
      </c>
      <c r="B1003" s="29">
        <v>47</v>
      </c>
      <c r="C1003" s="29">
        <v>149</v>
      </c>
      <c r="D1003" s="21">
        <v>41414</v>
      </c>
      <c r="E1003" s="21">
        <v>41416</v>
      </c>
      <c r="F1003" s="21">
        <v>41421</v>
      </c>
      <c r="G1003" s="20" t="s">
        <v>4</v>
      </c>
      <c r="H1003" s="20" t="s">
        <v>26</v>
      </c>
      <c r="I1003" s="22">
        <v>6</v>
      </c>
      <c r="J1003" s="20" t="s">
        <v>5</v>
      </c>
      <c r="K1003" s="20" t="s">
        <v>26</v>
      </c>
      <c r="L1003" s="20" t="s">
        <v>6</v>
      </c>
      <c r="M1003" s="23" t="s">
        <v>26</v>
      </c>
      <c r="N1003" s="23" t="s">
        <v>7</v>
      </c>
      <c r="O1003" s="23" t="s">
        <v>26</v>
      </c>
      <c r="P1003" s="24">
        <v>11.5</v>
      </c>
      <c r="Q1003" s="24">
        <v>20.399999999999999</v>
      </c>
      <c r="R1003" s="24">
        <v>23</v>
      </c>
      <c r="S1003" s="24">
        <v>233.41</v>
      </c>
      <c r="T1003" s="24">
        <v>1.78</v>
      </c>
      <c r="U1003" s="24">
        <v>1080</v>
      </c>
      <c r="V1003" s="24">
        <v>1920</v>
      </c>
      <c r="W1003" s="24">
        <v>2.0739999999999998</v>
      </c>
      <c r="X1003" s="23" t="s">
        <v>47</v>
      </c>
      <c r="Y1003" s="23" t="s">
        <v>47</v>
      </c>
      <c r="Z1003" s="24">
        <v>8883</v>
      </c>
      <c r="AA1003" s="24">
        <v>60</v>
      </c>
      <c r="AB1003" s="24">
        <v>170</v>
      </c>
      <c r="AC1003" s="24">
        <v>160</v>
      </c>
      <c r="AD1003" s="23" t="s">
        <v>977</v>
      </c>
      <c r="AE1003" s="23" t="s">
        <v>23</v>
      </c>
      <c r="AF1003" s="23" t="s">
        <v>11</v>
      </c>
      <c r="AG1003" s="23" t="s">
        <v>26</v>
      </c>
      <c r="AH1003" s="23" t="s">
        <v>26</v>
      </c>
      <c r="AI1003" s="23" t="s">
        <v>12</v>
      </c>
      <c r="AJ1003" s="23" t="s">
        <v>11</v>
      </c>
      <c r="AK1003" s="23" t="s">
        <v>23</v>
      </c>
      <c r="AL1003" s="23" t="s">
        <v>13</v>
      </c>
      <c r="AM1003" s="23" t="s">
        <v>14</v>
      </c>
      <c r="AN1003" s="23" t="s">
        <v>14</v>
      </c>
      <c r="AO1003" s="23" t="s">
        <v>14</v>
      </c>
      <c r="AP1003" s="23" t="s">
        <v>36</v>
      </c>
      <c r="AQ1003" s="23" t="s">
        <v>14</v>
      </c>
      <c r="AR1003" s="23"/>
      <c r="AS1003" s="23" t="s">
        <v>13</v>
      </c>
      <c r="AT1003" s="23" t="s">
        <v>14</v>
      </c>
      <c r="AU1003" s="23" t="s">
        <v>14</v>
      </c>
      <c r="AV1003" s="25" t="s">
        <v>14</v>
      </c>
      <c r="AW1003" s="25" t="s">
        <v>14</v>
      </c>
      <c r="AX1003" s="26">
        <v>23</v>
      </c>
      <c r="AY1003" s="26">
        <v>233.41</v>
      </c>
      <c r="AZ1003" s="25" t="s">
        <v>14</v>
      </c>
      <c r="BA1003" s="25" t="s">
        <v>14</v>
      </c>
      <c r="BB1003" s="23" t="s">
        <v>14</v>
      </c>
      <c r="BC1003" s="23" t="s">
        <v>15</v>
      </c>
      <c r="BD1003" s="23" t="s">
        <v>14</v>
      </c>
      <c r="BE1003" s="23" t="s">
        <v>11</v>
      </c>
      <c r="BF1003" s="23" t="s">
        <v>979</v>
      </c>
      <c r="BG1003" s="23" t="s">
        <v>11</v>
      </c>
      <c r="BH1003" s="23" t="s">
        <v>17</v>
      </c>
      <c r="BI1003" s="23" t="s">
        <v>14</v>
      </c>
      <c r="BJ1003" s="23"/>
      <c r="BK1003" s="23" t="s">
        <v>11</v>
      </c>
      <c r="BL1003" s="23" t="s">
        <v>11</v>
      </c>
      <c r="BM1003" s="23" t="s">
        <v>11</v>
      </c>
      <c r="BN1003" s="23"/>
      <c r="BO1003" s="24">
        <v>1.8</v>
      </c>
      <c r="BP1003" s="24">
        <v>242</v>
      </c>
      <c r="BQ1003" s="24">
        <v>250</v>
      </c>
      <c r="BR1003" s="24">
        <v>206</v>
      </c>
      <c r="BS1003" s="24">
        <v>200</v>
      </c>
      <c r="BT1003" s="23"/>
      <c r="BU1003" s="23"/>
      <c r="BV1003" s="24">
        <v>21.29</v>
      </c>
      <c r="BW1003" s="24">
        <v>0.26</v>
      </c>
      <c r="BX1003" s="23"/>
      <c r="BY1003" s="24">
        <v>0.18</v>
      </c>
      <c r="BZ1003" s="27">
        <v>0.26</v>
      </c>
      <c r="CA1003" s="27">
        <v>0.18</v>
      </c>
      <c r="CB1003" s="25"/>
      <c r="CC1003" s="25"/>
      <c r="CD1003" s="28">
        <v>21.3</v>
      </c>
      <c r="CE1003" s="28">
        <v>0.27</v>
      </c>
      <c r="CF1003" s="25"/>
      <c r="CG1003" s="28">
        <v>0.2</v>
      </c>
      <c r="CH1003" s="28">
        <v>22.45</v>
      </c>
      <c r="CI1003" s="28">
        <v>0.5</v>
      </c>
      <c r="CJ1003" s="28">
        <v>0.5</v>
      </c>
      <c r="CK1003" s="28">
        <v>0</v>
      </c>
      <c r="CL1003" s="28">
        <v>0</v>
      </c>
      <c r="CM1003" s="28">
        <v>0.63</v>
      </c>
      <c r="CN1003" s="25"/>
      <c r="CO1003" s="28">
        <v>0</v>
      </c>
      <c r="CP1003" s="30" t="s">
        <v>5</v>
      </c>
      <c r="CQ1003" s="8">
        <f t="shared" si="166"/>
        <v>8885.6518572469031</v>
      </c>
      <c r="CR1003" s="8">
        <f t="shared" si="167"/>
        <v>24</v>
      </c>
      <c r="CS1003" s="8">
        <f t="shared" si="168"/>
        <v>2.5</v>
      </c>
      <c r="CT1003" s="8">
        <f t="shared" si="169"/>
        <v>30</v>
      </c>
      <c r="CU1003" s="8">
        <f t="shared" si="170"/>
        <v>200</v>
      </c>
      <c r="CV1003" s="10">
        <f t="shared" si="171"/>
        <v>56485.22</v>
      </c>
      <c r="CW1003" s="10">
        <f t="shared" si="174"/>
        <v>56.485219999999998</v>
      </c>
      <c r="CX1003" s="8" t="str">
        <f t="shared" si="172"/>
        <v>No</v>
      </c>
      <c r="CY1003" s="30" t="s">
        <v>11</v>
      </c>
      <c r="CZ1003" s="30" t="s">
        <v>11</v>
      </c>
      <c r="DA1003" s="31" t="s">
        <v>11</v>
      </c>
      <c r="DB1003" s="31" t="s">
        <v>11</v>
      </c>
      <c r="DC1003" s="8" t="str">
        <f t="shared" si="173"/>
        <v>No</v>
      </c>
      <c r="DD1003" s="8" t="s">
        <v>11</v>
      </c>
      <c r="DE1003" s="30" t="s">
        <v>11</v>
      </c>
      <c r="DF1003" s="10">
        <f t="shared" si="175"/>
        <v>66.755579999999981</v>
      </c>
      <c r="DG1003" s="9">
        <f>IF(S1003&lt;Monitors!$H$4,(S1003*Monitors!$I$4)+Monitors!$J$4,IF(S1003&lt;Monitors!$H$5,(S1003*Monitors!$I$5)+Monitors!$J$5,IF(S1003&lt;Monitors!$H$6,(S1003*Monitors!$I$6)+Monitors!$J$6,IF(S1003&lt;Monitors!$H$7,(Monitors!$I$7*S1003)+Monitors!$J$7,IF(S1003&lt;Monitors!$H$8,(S1003*Monitors!$I$8)+Monitors!$J$8,IF(S1003&lt;Monitors!$H$9,(S1003*Monitors!$I$9)+Monitors!$J$9,IF(S1003&lt;Monitors!$H$10,(S1003*Monitors!$I$10)+Monitors!$J$10,IF(S1003&lt;Monitors!$H$11,(S1003*Monitors!$I$11)+Monitors!$J$11,Monitors!$J$12))))))))</f>
        <v>39.682000000000002</v>
      </c>
      <c r="DH1003" s="10">
        <f>$DF1003-(Monitors!$B$4*'All Data'!$W1003)</f>
        <v>54.041959999999982</v>
      </c>
      <c r="DI1003" s="10">
        <f>IF($CX1003="Yes",DH1003-(Monitors!$E$4*(DG1003+(Monitors!$B$4*'All Data'!$W1003))),'All Data'!DH1003)</f>
        <v>54.041959999999982</v>
      </c>
      <c r="DJ1003" s="10">
        <f>IF(DD1003="Yes",'All Data'!DI1003-(DG1003*Monitors!$C$4),'All Data'!DI1003)</f>
        <v>54.041959999999982</v>
      </c>
      <c r="DK1003" s="10">
        <f>IF($DE1003="Yes",DJ1003-(DG1003*Monitors!$D$4),'All Data'!DJ1003)</f>
        <v>54.041959999999982</v>
      </c>
      <c r="DL1003" s="10">
        <f>IF($CZ1003="Yes",DK1003-Monitors!$C$7,'All Data'!DK1003)</f>
        <v>54.041959999999982</v>
      </c>
      <c r="DM1003" s="10">
        <f>IF($DA1003="Yes",DL1003-Monitors!$D$7,'All Data'!DL1003)</f>
        <v>54.041959999999982</v>
      </c>
      <c r="DN1003" s="10">
        <f>IF(DB1003="Yes",DM1003-((DG1003+(W1003*Monitors!$B$4))*Monitors!$F$4),'All Data'!DM1003)</f>
        <v>54.041959999999982</v>
      </c>
      <c r="DO1003" s="8" t="str">
        <f t="shared" si="176"/>
        <v>No</v>
      </c>
      <c r="DP1003" s="10">
        <v>2.2594088000000001</v>
      </c>
      <c r="DQ1003" s="10">
        <v>19.0305912</v>
      </c>
      <c r="DR1003" s="10">
        <v>19.0305912</v>
      </c>
      <c r="DS1003" s="9">
        <v>22.169993794581327</v>
      </c>
      <c r="DT1003" s="9" t="s">
        <v>23</v>
      </c>
      <c r="DU1003" s="14">
        <v>0</v>
      </c>
    </row>
    <row r="1004" spans="1:125" ht="18" customHeight="1">
      <c r="A1004" s="29">
        <v>1003</v>
      </c>
      <c r="B1004" s="29">
        <v>5</v>
      </c>
      <c r="C1004" s="29">
        <v>1104</v>
      </c>
      <c r="D1004" s="21">
        <v>41363</v>
      </c>
      <c r="E1004" s="21">
        <v>41378</v>
      </c>
      <c r="F1004" s="21">
        <v>41394</v>
      </c>
      <c r="G1004" s="20" t="s">
        <v>4</v>
      </c>
      <c r="H1004" s="20"/>
      <c r="I1004" s="22">
        <v>6</v>
      </c>
      <c r="J1004" s="20" t="s">
        <v>5</v>
      </c>
      <c r="K1004" s="20"/>
      <c r="L1004" s="20" t="s">
        <v>6</v>
      </c>
      <c r="M1004" s="23"/>
      <c r="N1004" s="23" t="s">
        <v>7</v>
      </c>
      <c r="O1004" s="23"/>
      <c r="P1004" s="24">
        <v>118</v>
      </c>
      <c r="Q1004" s="24">
        <v>209</v>
      </c>
      <c r="R1004" s="24">
        <v>24</v>
      </c>
      <c r="S1004" s="24">
        <v>246</v>
      </c>
      <c r="T1004" s="24">
        <v>1.78</v>
      </c>
      <c r="U1004" s="24">
        <v>1080</v>
      </c>
      <c r="V1004" s="24">
        <v>1920</v>
      </c>
      <c r="W1004" s="24">
        <v>2.0739999999999998</v>
      </c>
      <c r="X1004" s="23" t="s">
        <v>47</v>
      </c>
      <c r="Y1004" s="23" t="s">
        <v>47</v>
      </c>
      <c r="Z1004" s="24">
        <v>8424</v>
      </c>
      <c r="AA1004" s="24">
        <v>60</v>
      </c>
      <c r="AB1004" s="24">
        <v>170</v>
      </c>
      <c r="AC1004" s="24">
        <v>160</v>
      </c>
      <c r="AD1004" s="23" t="s">
        <v>10</v>
      </c>
      <c r="AE1004" s="23" t="s">
        <v>11</v>
      </c>
      <c r="AF1004" s="23" t="s">
        <v>11</v>
      </c>
      <c r="AG1004" s="23"/>
      <c r="AH1004" s="23"/>
      <c r="AI1004" s="23" t="s">
        <v>12</v>
      </c>
      <c r="AJ1004" s="23" t="s">
        <v>23</v>
      </c>
      <c r="AK1004" s="23" t="s">
        <v>11</v>
      </c>
      <c r="AL1004" s="23" t="s">
        <v>129</v>
      </c>
      <c r="AM1004" s="23"/>
      <c r="AN1004" s="23" t="s">
        <v>14</v>
      </c>
      <c r="AO1004" s="23"/>
      <c r="AP1004" s="23" t="s">
        <v>14</v>
      </c>
      <c r="AQ1004" s="23"/>
      <c r="AR1004" s="23"/>
      <c r="AS1004" s="23" t="s">
        <v>129</v>
      </c>
      <c r="AT1004" s="23"/>
      <c r="AU1004" s="23" t="s">
        <v>14</v>
      </c>
      <c r="AV1004" s="25"/>
      <c r="AW1004" s="25"/>
      <c r="AX1004" s="26">
        <v>24</v>
      </c>
      <c r="AY1004" s="26">
        <v>246</v>
      </c>
      <c r="AZ1004" s="25" t="s">
        <v>14</v>
      </c>
      <c r="BA1004" s="25" t="s">
        <v>14</v>
      </c>
      <c r="BB1004" s="23"/>
      <c r="BC1004" s="23" t="s">
        <v>15</v>
      </c>
      <c r="BD1004" s="23"/>
      <c r="BE1004" s="23" t="s">
        <v>11</v>
      </c>
      <c r="BF1004" s="23" t="s">
        <v>77</v>
      </c>
      <c r="BG1004" s="23" t="s">
        <v>11</v>
      </c>
      <c r="BH1004" s="23" t="s">
        <v>17</v>
      </c>
      <c r="BI1004" s="23"/>
      <c r="BJ1004" s="23" t="s">
        <v>18</v>
      </c>
      <c r="BK1004" s="23" t="s">
        <v>11</v>
      </c>
      <c r="BL1004" s="23" t="s">
        <v>11</v>
      </c>
      <c r="BM1004" s="23"/>
      <c r="BN1004" s="23"/>
      <c r="BO1004" s="24">
        <v>34.1</v>
      </c>
      <c r="BP1004" s="24">
        <v>247.7</v>
      </c>
      <c r="BQ1004" s="24">
        <v>240</v>
      </c>
      <c r="BR1004" s="24">
        <v>237.5</v>
      </c>
      <c r="BS1004" s="24">
        <v>201.4</v>
      </c>
      <c r="BT1004" s="23"/>
      <c r="BU1004" s="23"/>
      <c r="BV1004" s="24">
        <v>21.29</v>
      </c>
      <c r="BW1004" s="24">
        <v>0.41</v>
      </c>
      <c r="BX1004" s="23"/>
      <c r="BY1004" s="24">
        <v>0.32</v>
      </c>
      <c r="BZ1004" s="27">
        <v>0.41</v>
      </c>
      <c r="CA1004" s="27">
        <v>0.32</v>
      </c>
      <c r="CB1004" s="25"/>
      <c r="CC1004" s="25"/>
      <c r="CD1004" s="28">
        <v>21.59</v>
      </c>
      <c r="CE1004" s="28">
        <v>0.45</v>
      </c>
      <c r="CF1004" s="25"/>
      <c r="CG1004" s="28">
        <v>0.36</v>
      </c>
      <c r="CH1004" s="28">
        <v>23.2</v>
      </c>
      <c r="CI1004" s="28">
        <v>0.5</v>
      </c>
      <c r="CJ1004" s="28">
        <v>0.5</v>
      </c>
      <c r="CK1004" s="25"/>
      <c r="CL1004" s="25"/>
      <c r="CM1004" s="28">
        <v>0.49</v>
      </c>
      <c r="CN1004" s="25"/>
      <c r="CO1004" s="28">
        <v>0</v>
      </c>
      <c r="CP1004" s="30" t="s">
        <v>5</v>
      </c>
      <c r="CQ1004" s="8">
        <f t="shared" si="166"/>
        <v>8430.8943089430886</v>
      </c>
      <c r="CR1004" s="8">
        <f t="shared" si="167"/>
        <v>26</v>
      </c>
      <c r="CS1004" s="8">
        <f t="shared" si="168"/>
        <v>2.5</v>
      </c>
      <c r="CT1004" s="8">
        <f t="shared" si="169"/>
        <v>30</v>
      </c>
      <c r="CU1004" s="8">
        <f t="shared" si="170"/>
        <v>200</v>
      </c>
      <c r="CV1004" s="10">
        <f t="shared" si="171"/>
        <v>60934.2</v>
      </c>
      <c r="CW1004" s="10">
        <f t="shared" si="174"/>
        <v>60.934199999999997</v>
      </c>
      <c r="CX1004" s="8" t="str">
        <f t="shared" si="172"/>
        <v>No</v>
      </c>
      <c r="CY1004" s="30" t="s">
        <v>11</v>
      </c>
      <c r="CZ1004" s="30" t="s">
        <v>11</v>
      </c>
      <c r="DA1004" s="31" t="s">
        <v>11</v>
      </c>
      <c r="DB1004" s="31" t="s">
        <v>11</v>
      </c>
      <c r="DC1004" s="8" t="str">
        <f t="shared" si="173"/>
        <v>No</v>
      </c>
      <c r="DD1004" s="8" t="s">
        <v>11</v>
      </c>
      <c r="DE1004" s="30" t="s">
        <v>11</v>
      </c>
      <c r="DF1004" s="10">
        <f t="shared" si="175"/>
        <v>67.609679999999997</v>
      </c>
      <c r="DG1004" s="9">
        <f>IF(S1004&lt;Monitors!$H$4,(S1004*Monitors!$I$4)+Monitors!$J$4,IF(S1004&lt;Monitors!$H$5,(S1004*Monitors!$I$5)+Monitors!$J$5,IF(S1004&lt;Monitors!$H$6,(S1004*Monitors!$I$6)+Monitors!$J$6,IF(S1004&lt;Monitors!$H$7,(Monitors!$I$7*S1004)+Monitors!$J$7,IF(S1004&lt;Monitors!$H$8,(S1004*Monitors!$I$8)+Monitors!$J$8,IF(S1004&lt;Monitors!$H$9,(S1004*Monitors!$I$9)+Monitors!$J$9,IF(S1004&lt;Monitors!$H$10,(S1004*Monitors!$I$10)+Monitors!$J$10,IF(S1004&lt;Monitors!$H$11,(S1004*Monitors!$I$11)+Monitors!$J$11,Monitors!$J$12))))))))</f>
        <v>42.2</v>
      </c>
      <c r="DH1004" s="10">
        <f>$DF1004-(Monitors!$B$4*'All Data'!$W1004)</f>
        <v>54.896059999999999</v>
      </c>
      <c r="DI1004" s="10">
        <f>IF($CX1004="Yes",DH1004-(Monitors!$E$4*(DG1004+(Monitors!$B$4*'All Data'!$W1004))),'All Data'!DH1004)</f>
        <v>54.896059999999999</v>
      </c>
      <c r="DJ1004" s="10">
        <f>IF(DD1004="Yes",'All Data'!DI1004-(DG1004*Monitors!$C$4),'All Data'!DI1004)</f>
        <v>54.896059999999999</v>
      </c>
      <c r="DK1004" s="10">
        <f>IF($DE1004="Yes",DJ1004-(DG1004*Monitors!$D$4),'All Data'!DJ1004)</f>
        <v>54.896059999999999</v>
      </c>
      <c r="DL1004" s="10">
        <f>IF($CZ1004="Yes",DK1004-Monitors!$C$7,'All Data'!DK1004)</f>
        <v>54.896059999999999</v>
      </c>
      <c r="DM1004" s="10">
        <f>IF($DA1004="Yes",DL1004-Monitors!$D$7,'All Data'!DL1004)</f>
        <v>54.896059999999999</v>
      </c>
      <c r="DN1004" s="10">
        <f>IF(DB1004="Yes",DM1004-((DG1004+(W1004*Monitors!$B$4))*Monitors!$F$4),'All Data'!DM1004)</f>
        <v>54.896059999999999</v>
      </c>
      <c r="DO1004" s="8" t="str">
        <f t="shared" si="176"/>
        <v>No</v>
      </c>
      <c r="DP1004" s="10">
        <v>2.4373680000000002</v>
      </c>
      <c r="DQ1004" s="10">
        <v>18.852632</v>
      </c>
      <c r="DR1004" s="10">
        <v>18.852632</v>
      </c>
      <c r="DS1004" s="9">
        <v>23.344783884702462</v>
      </c>
      <c r="DT1004" s="9" t="s">
        <v>23</v>
      </c>
      <c r="DU1004" s="14">
        <v>0</v>
      </c>
    </row>
    <row r="1005" spans="1:125" ht="18" customHeight="1">
      <c r="A1005" s="29">
        <v>1004</v>
      </c>
      <c r="B1005" s="29">
        <v>38</v>
      </c>
      <c r="C1005" s="29">
        <v>1101</v>
      </c>
      <c r="D1005" s="21">
        <v>42125</v>
      </c>
      <c r="E1005" s="21">
        <v>42042</v>
      </c>
      <c r="F1005" s="21">
        <v>42065</v>
      </c>
      <c r="G1005" s="20" t="s">
        <v>4</v>
      </c>
      <c r="H1005" s="20"/>
      <c r="I1005" s="22">
        <v>6</v>
      </c>
      <c r="J1005" s="20" t="s">
        <v>5</v>
      </c>
      <c r="K1005" s="20"/>
      <c r="L1005" s="20" t="s">
        <v>6</v>
      </c>
      <c r="M1005" s="23"/>
      <c r="N1005" s="23" t="s">
        <v>7</v>
      </c>
      <c r="O1005" s="23"/>
      <c r="P1005" s="24">
        <v>11.3</v>
      </c>
      <c r="Q1005" s="24">
        <v>20.100000000000001</v>
      </c>
      <c r="R1005" s="24">
        <v>23</v>
      </c>
      <c r="S1005" s="24">
        <v>226.6</v>
      </c>
      <c r="T1005" s="24">
        <v>1.78</v>
      </c>
      <c r="U1005" s="24">
        <v>1080</v>
      </c>
      <c r="V1005" s="24">
        <v>1920</v>
      </c>
      <c r="W1005" s="24">
        <v>2.0739999999999998</v>
      </c>
      <c r="X1005" s="23" t="s">
        <v>47</v>
      </c>
      <c r="Y1005" s="23" t="s">
        <v>47</v>
      </c>
      <c r="Z1005" s="24">
        <v>9153</v>
      </c>
      <c r="AA1005" s="24">
        <v>60</v>
      </c>
      <c r="AB1005" s="24">
        <v>178</v>
      </c>
      <c r="AC1005" s="24">
        <v>178</v>
      </c>
      <c r="AD1005" s="23" t="s">
        <v>10</v>
      </c>
      <c r="AE1005" s="23" t="s">
        <v>11</v>
      </c>
      <c r="AF1005" s="23" t="s">
        <v>11</v>
      </c>
      <c r="AG1005" s="23"/>
      <c r="AH1005" s="23"/>
      <c r="AI1005" s="23" t="s">
        <v>12</v>
      </c>
      <c r="AJ1005" s="23" t="s">
        <v>11</v>
      </c>
      <c r="AK1005" s="23" t="s">
        <v>11</v>
      </c>
      <c r="AL1005" s="23" t="s">
        <v>25</v>
      </c>
      <c r="AM1005" s="23"/>
      <c r="AN1005" s="23" t="s">
        <v>14</v>
      </c>
      <c r="AO1005" s="23"/>
      <c r="AP1005" s="23" t="s">
        <v>14</v>
      </c>
      <c r="AQ1005" s="23"/>
      <c r="AR1005" s="23"/>
      <c r="AS1005" s="23" t="s">
        <v>25</v>
      </c>
      <c r="AT1005" s="23"/>
      <c r="AU1005" s="23" t="s">
        <v>14</v>
      </c>
      <c r="AV1005" s="25"/>
      <c r="AW1005" s="25"/>
      <c r="AX1005" s="26">
        <v>23</v>
      </c>
      <c r="AY1005" s="26">
        <v>226.6</v>
      </c>
      <c r="AZ1005" s="25" t="s">
        <v>14</v>
      </c>
      <c r="BA1005" s="25" t="s">
        <v>14</v>
      </c>
      <c r="BB1005" s="23"/>
      <c r="BC1005" s="23" t="s">
        <v>15</v>
      </c>
      <c r="BD1005" s="23"/>
      <c r="BE1005" s="23" t="s">
        <v>11</v>
      </c>
      <c r="BF1005" s="23" t="s">
        <v>707</v>
      </c>
      <c r="BG1005" s="23" t="s">
        <v>11</v>
      </c>
      <c r="BH1005" s="23" t="s">
        <v>17</v>
      </c>
      <c r="BI1005" s="23"/>
      <c r="BJ1005" s="23" t="s">
        <v>18</v>
      </c>
      <c r="BK1005" s="23" t="s">
        <v>11</v>
      </c>
      <c r="BL1005" s="23" t="s">
        <v>11</v>
      </c>
      <c r="BM1005" s="23"/>
      <c r="BN1005" s="23"/>
      <c r="BO1005" s="24">
        <v>10</v>
      </c>
      <c r="BP1005" s="24">
        <v>249</v>
      </c>
      <c r="BQ1005" s="24">
        <v>250</v>
      </c>
      <c r="BR1005" s="24">
        <v>248</v>
      </c>
      <c r="BS1005" s="24">
        <v>202</v>
      </c>
      <c r="BT1005" s="23"/>
      <c r="BU1005" s="23"/>
      <c r="BV1005" s="24">
        <v>21.3</v>
      </c>
      <c r="BW1005" s="24">
        <v>0.08</v>
      </c>
      <c r="BX1005" s="23"/>
      <c r="BY1005" s="24">
        <v>7.0000000000000007E-2</v>
      </c>
      <c r="BZ1005" s="27">
        <v>0.08</v>
      </c>
      <c r="CA1005" s="27">
        <v>7.0000000000000007E-2</v>
      </c>
      <c r="CB1005" s="25"/>
      <c r="CC1005" s="25"/>
      <c r="CD1005" s="28">
        <v>21.4</v>
      </c>
      <c r="CE1005" s="28">
        <v>0.09</v>
      </c>
      <c r="CF1005" s="25"/>
      <c r="CG1005" s="28">
        <v>0.09</v>
      </c>
      <c r="CH1005" s="28">
        <v>22</v>
      </c>
      <c r="CI1005" s="28">
        <v>0.5</v>
      </c>
      <c r="CJ1005" s="28">
        <v>0.5</v>
      </c>
      <c r="CK1005" s="25"/>
      <c r="CL1005" s="25"/>
      <c r="CM1005" s="28">
        <v>0.55000000000000004</v>
      </c>
      <c r="CN1005" s="25"/>
      <c r="CO1005" s="28">
        <v>0</v>
      </c>
      <c r="CP1005" s="30" t="s">
        <v>5</v>
      </c>
      <c r="CQ1005" s="8">
        <f t="shared" si="166"/>
        <v>9152.6919682259486</v>
      </c>
      <c r="CR1005" s="8">
        <f t="shared" si="167"/>
        <v>24</v>
      </c>
      <c r="CS1005" s="8">
        <f t="shared" si="168"/>
        <v>2.5</v>
      </c>
      <c r="CT1005" s="8">
        <f t="shared" si="169"/>
        <v>30</v>
      </c>
      <c r="CU1005" s="8">
        <f t="shared" si="170"/>
        <v>200</v>
      </c>
      <c r="CV1005" s="10">
        <f t="shared" si="171"/>
        <v>56423.4</v>
      </c>
      <c r="CW1005" s="10">
        <f t="shared" si="174"/>
        <v>56.423400000000001</v>
      </c>
      <c r="CX1005" s="8" t="str">
        <f t="shared" si="172"/>
        <v>No</v>
      </c>
      <c r="CY1005" s="30" t="s">
        <v>11</v>
      </c>
      <c r="CZ1005" s="30" t="s">
        <v>11</v>
      </c>
      <c r="DA1005" s="31" t="s">
        <v>11</v>
      </c>
      <c r="DB1005" s="31" t="s">
        <v>11</v>
      </c>
      <c r="DC1005" s="8" t="str">
        <f t="shared" si="173"/>
        <v>No</v>
      </c>
      <c r="DD1005" s="8" t="s">
        <v>11</v>
      </c>
      <c r="DE1005" s="30" t="s">
        <v>11</v>
      </c>
      <c r="DF1005" s="10">
        <f t="shared" si="175"/>
        <v>65.761319999999998</v>
      </c>
      <c r="DG1005" s="9">
        <f>IF(S1005&lt;Monitors!$H$4,(S1005*Monitors!$I$4)+Monitors!$J$4,IF(S1005&lt;Monitors!$H$5,(S1005*Monitors!$I$5)+Monitors!$J$5,IF(S1005&lt;Monitors!$H$6,(S1005*Monitors!$I$6)+Monitors!$J$6,IF(S1005&lt;Monitors!$H$7,(Monitors!$I$7*S1005)+Monitors!$J$7,IF(S1005&lt;Monitors!$H$8,(S1005*Monitors!$I$8)+Monitors!$J$8,IF(S1005&lt;Monitors!$H$9,(S1005*Monitors!$I$9)+Monitors!$J$9,IF(S1005&lt;Monitors!$H$10,(S1005*Monitors!$I$10)+Monitors!$J$10,IF(S1005&lt;Monitors!$H$11,(S1005*Monitors!$I$11)+Monitors!$J$11,Monitors!$J$12))))))))</f>
        <v>38.886666666666663</v>
      </c>
      <c r="DH1005" s="10">
        <f>$DF1005-(Monitors!$B$4*'All Data'!$W1005)</f>
        <v>53.047699999999999</v>
      </c>
      <c r="DI1005" s="10">
        <f>IF($CX1005="Yes",DH1005-(Monitors!$E$4*(DG1005+(Monitors!$B$4*'All Data'!$W1005))),'All Data'!DH1005)</f>
        <v>53.047699999999999</v>
      </c>
      <c r="DJ1005" s="10">
        <f>IF(DD1005="Yes",'All Data'!DI1005-(DG1005*Monitors!$C$4),'All Data'!DI1005)</f>
        <v>53.047699999999999</v>
      </c>
      <c r="DK1005" s="10">
        <f>IF($DE1005="Yes",DJ1005-(DG1005*Monitors!$D$4),'All Data'!DJ1005)</f>
        <v>53.047699999999999</v>
      </c>
      <c r="DL1005" s="10">
        <f>IF($CZ1005="Yes",DK1005-Monitors!$C$7,'All Data'!DK1005)</f>
        <v>53.047699999999999</v>
      </c>
      <c r="DM1005" s="10">
        <f>IF($DA1005="Yes",DL1005-Monitors!$D$7,'All Data'!DL1005)</f>
        <v>53.047699999999999</v>
      </c>
      <c r="DN1005" s="10">
        <f>IF(DB1005="Yes",DM1005-((DG1005+(W1005*Monitors!$B$4))*Monitors!$F$4),'All Data'!DM1005)</f>
        <v>53.047699999999999</v>
      </c>
      <c r="DO1005" s="8" t="str">
        <f t="shared" si="176"/>
        <v>No</v>
      </c>
      <c r="DP1005" s="10">
        <v>2.2569360000000001</v>
      </c>
      <c r="DQ1005" s="10">
        <v>19.043064000000001</v>
      </c>
      <c r="DR1005" s="10">
        <v>19.043064000000001</v>
      </c>
      <c r="DS1005" s="9">
        <v>21.533187107844469</v>
      </c>
      <c r="DT1005" s="9" t="s">
        <v>23</v>
      </c>
      <c r="DU1005" s="14">
        <v>0</v>
      </c>
    </row>
    <row r="1006" spans="1:125" ht="18" customHeight="1">
      <c r="A1006" s="29">
        <v>1005</v>
      </c>
      <c r="B1006" s="29">
        <v>19</v>
      </c>
      <c r="C1006" s="29">
        <v>1184</v>
      </c>
      <c r="D1006" s="21">
        <v>41998</v>
      </c>
      <c r="E1006" s="21">
        <v>41971</v>
      </c>
      <c r="F1006" s="21">
        <v>41975</v>
      </c>
      <c r="G1006" s="20" t="s">
        <v>4</v>
      </c>
      <c r="H1006" s="20"/>
      <c r="I1006" s="22">
        <v>6</v>
      </c>
      <c r="J1006" s="20" t="s">
        <v>5</v>
      </c>
      <c r="K1006" s="20"/>
      <c r="L1006" s="20" t="s">
        <v>6</v>
      </c>
      <c r="M1006" s="23"/>
      <c r="N1006" s="23" t="s">
        <v>7</v>
      </c>
      <c r="O1006" s="23"/>
      <c r="P1006" s="24">
        <v>11</v>
      </c>
      <c r="Q1006" s="24">
        <v>20</v>
      </c>
      <c r="R1006" s="24">
        <v>23</v>
      </c>
      <c r="S1006" s="24">
        <v>226</v>
      </c>
      <c r="T1006" s="24">
        <v>1.78</v>
      </c>
      <c r="U1006" s="24">
        <v>1080</v>
      </c>
      <c r="V1006" s="24">
        <v>1920</v>
      </c>
      <c r="W1006" s="24">
        <v>2.0739999999999998</v>
      </c>
      <c r="X1006" s="23" t="s">
        <v>47</v>
      </c>
      <c r="Y1006" s="23" t="s">
        <v>47</v>
      </c>
      <c r="Z1006" s="24">
        <v>192</v>
      </c>
      <c r="AA1006" s="24">
        <v>60</v>
      </c>
      <c r="AB1006" s="24">
        <v>170</v>
      </c>
      <c r="AC1006" s="24">
        <v>160</v>
      </c>
      <c r="AD1006" s="23" t="s">
        <v>10</v>
      </c>
      <c r="AE1006" s="23" t="s">
        <v>11</v>
      </c>
      <c r="AF1006" s="23" t="s">
        <v>11</v>
      </c>
      <c r="AG1006" s="23"/>
      <c r="AH1006" s="23"/>
      <c r="AI1006" s="23" t="s">
        <v>12</v>
      </c>
      <c r="AJ1006" s="23" t="s">
        <v>11</v>
      </c>
      <c r="AK1006" s="23" t="s">
        <v>11</v>
      </c>
      <c r="AL1006" s="23" t="s">
        <v>276</v>
      </c>
      <c r="AM1006" s="23"/>
      <c r="AN1006" s="23" t="s">
        <v>72</v>
      </c>
      <c r="AO1006" s="23"/>
      <c r="AP1006" s="23" t="s">
        <v>14</v>
      </c>
      <c r="AQ1006" s="23"/>
      <c r="AR1006" s="23"/>
      <c r="AS1006" s="23" t="s">
        <v>276</v>
      </c>
      <c r="AT1006" s="23"/>
      <c r="AU1006" s="23" t="s">
        <v>83</v>
      </c>
      <c r="AV1006" s="25"/>
      <c r="AW1006" s="25"/>
      <c r="AX1006" s="26">
        <v>23</v>
      </c>
      <c r="AY1006" s="26">
        <v>226</v>
      </c>
      <c r="AZ1006" s="25" t="s">
        <v>72</v>
      </c>
      <c r="BA1006" s="25" t="s">
        <v>83</v>
      </c>
      <c r="BB1006" s="23"/>
      <c r="BC1006" s="23" t="s">
        <v>24</v>
      </c>
      <c r="BD1006" s="23" t="s">
        <v>79</v>
      </c>
      <c r="BE1006" s="23" t="s">
        <v>11</v>
      </c>
      <c r="BF1006" s="23" t="s">
        <v>165</v>
      </c>
      <c r="BG1006" s="23" t="s">
        <v>11</v>
      </c>
      <c r="BH1006" s="23" t="s">
        <v>17</v>
      </c>
      <c r="BI1006" s="23"/>
      <c r="BJ1006" s="23" t="s">
        <v>157</v>
      </c>
      <c r="BK1006" s="23" t="s">
        <v>11</v>
      </c>
      <c r="BL1006" s="23" t="s">
        <v>11</v>
      </c>
      <c r="BM1006" s="23"/>
      <c r="BN1006" s="23"/>
      <c r="BO1006" s="24">
        <v>7</v>
      </c>
      <c r="BP1006" s="24">
        <v>281.60000000000002</v>
      </c>
      <c r="BQ1006" s="24">
        <v>250</v>
      </c>
      <c r="BR1006" s="24">
        <v>198.3</v>
      </c>
      <c r="BS1006" s="24">
        <v>200.1</v>
      </c>
      <c r="BT1006" s="23"/>
      <c r="BU1006" s="23" t="s">
        <v>20</v>
      </c>
      <c r="BV1006" s="24">
        <v>21.3</v>
      </c>
      <c r="BW1006" s="24">
        <v>0.42</v>
      </c>
      <c r="BX1006" s="24">
        <v>0.22</v>
      </c>
      <c r="BY1006" s="24">
        <v>0.13</v>
      </c>
      <c r="BZ1006" s="27">
        <v>0.42</v>
      </c>
      <c r="CA1006" s="27">
        <v>0.13</v>
      </c>
      <c r="CB1006" s="25"/>
      <c r="CC1006" s="25" t="s">
        <v>20</v>
      </c>
      <c r="CD1006" s="28">
        <v>21.1</v>
      </c>
      <c r="CE1006" s="28">
        <v>0.43</v>
      </c>
      <c r="CF1006" s="28">
        <v>0.21</v>
      </c>
      <c r="CG1006" s="28">
        <v>0.13</v>
      </c>
      <c r="CH1006" s="28">
        <v>22</v>
      </c>
      <c r="CI1006" s="28">
        <v>1</v>
      </c>
      <c r="CJ1006" s="28">
        <v>0.5</v>
      </c>
      <c r="CK1006" s="25"/>
      <c r="CL1006" s="25"/>
      <c r="CM1006" s="28">
        <v>0.5</v>
      </c>
      <c r="CN1006" s="25"/>
      <c r="CO1006" s="28">
        <v>0</v>
      </c>
      <c r="CP1006" s="30" t="s">
        <v>5</v>
      </c>
      <c r="CQ1006" s="8">
        <f t="shared" si="166"/>
        <v>9176.9911504424763</v>
      </c>
      <c r="CR1006" s="8">
        <f t="shared" si="167"/>
        <v>24</v>
      </c>
      <c r="CS1006" s="8">
        <f t="shared" si="168"/>
        <v>2.5</v>
      </c>
      <c r="CT1006" s="8">
        <f t="shared" si="169"/>
        <v>30</v>
      </c>
      <c r="CU1006" s="8">
        <f t="shared" si="170"/>
        <v>200</v>
      </c>
      <c r="CV1006" s="10">
        <f t="shared" si="171"/>
        <v>63641.600000000006</v>
      </c>
      <c r="CW1006" s="10">
        <f t="shared" si="174"/>
        <v>63.641600000000004</v>
      </c>
      <c r="CX1006" s="8" t="str">
        <f t="shared" si="172"/>
        <v>No</v>
      </c>
      <c r="CY1006" s="30" t="s">
        <v>11</v>
      </c>
      <c r="CZ1006" s="30" t="s">
        <v>11</v>
      </c>
      <c r="DA1006" s="31" t="s">
        <v>11</v>
      </c>
      <c r="DB1006" s="31" t="s">
        <v>11</v>
      </c>
      <c r="DC1006" s="8" t="str">
        <f t="shared" si="173"/>
        <v>No</v>
      </c>
      <c r="DD1006" s="8" t="s">
        <v>11</v>
      </c>
      <c r="DE1006" s="30" t="s">
        <v>11</v>
      </c>
      <c r="DF1006" s="10">
        <f t="shared" si="175"/>
        <v>67.697279999999992</v>
      </c>
      <c r="DG1006" s="9">
        <f>IF(S1006&lt;Monitors!$H$4,(S1006*Monitors!$I$4)+Monitors!$J$4,IF(S1006&lt;Monitors!$H$5,(S1006*Monitors!$I$5)+Monitors!$J$5,IF(S1006&lt;Monitors!$H$6,(S1006*Monitors!$I$6)+Monitors!$J$6,IF(S1006&lt;Monitors!$H$7,(Monitors!$I$7*S1006)+Monitors!$J$7,IF(S1006&lt;Monitors!$H$8,(S1006*Monitors!$I$8)+Monitors!$J$8,IF(S1006&lt;Monitors!$H$9,(S1006*Monitors!$I$9)+Monitors!$J$9,IF(S1006&lt;Monitors!$H$10,(S1006*Monitors!$I$10)+Monitors!$J$10,IF(S1006&lt;Monitors!$H$11,(S1006*Monitors!$I$11)+Monitors!$J$11,Monitors!$J$12))))))))</f>
        <v>38.866666666666667</v>
      </c>
      <c r="DH1006" s="10">
        <f>$DF1006-(Monitors!$B$4*'All Data'!$W1006)</f>
        <v>54.983659999999993</v>
      </c>
      <c r="DI1006" s="10">
        <f>IF($CX1006="Yes",DH1006-(Monitors!$E$4*(DG1006+(Monitors!$B$4*'All Data'!$W1006))),'All Data'!DH1006)</f>
        <v>54.983659999999993</v>
      </c>
      <c r="DJ1006" s="10">
        <f>IF(DD1006="Yes",'All Data'!DI1006-(DG1006*Monitors!$C$4),'All Data'!DI1006)</f>
        <v>54.983659999999993</v>
      </c>
      <c r="DK1006" s="10">
        <f>IF($DE1006="Yes",DJ1006-(DG1006*Monitors!$D$4),'All Data'!DJ1006)</f>
        <v>54.983659999999993</v>
      </c>
      <c r="DL1006" s="10">
        <f>IF($CZ1006="Yes",DK1006-Monitors!$C$7,'All Data'!DK1006)</f>
        <v>54.983659999999993</v>
      </c>
      <c r="DM1006" s="10">
        <f>IF($DA1006="Yes",DL1006-Monitors!$D$7,'All Data'!DL1006)</f>
        <v>54.983659999999993</v>
      </c>
      <c r="DN1006" s="10">
        <f>IF(DB1006="Yes",DM1006-((DG1006+(W1006*Monitors!$B$4))*Monitors!$F$4),'All Data'!DM1006)</f>
        <v>54.983659999999993</v>
      </c>
      <c r="DO1006" s="8" t="str">
        <f t="shared" si="176"/>
        <v>No</v>
      </c>
      <c r="DP1006" s="10">
        <v>2.5456640000000004</v>
      </c>
      <c r="DQ1006" s="10">
        <v>18.754336000000002</v>
      </c>
      <c r="DR1006" s="10">
        <v>18.754336000000002</v>
      </c>
      <c r="DS1006" s="9">
        <v>21.47703682392364</v>
      </c>
      <c r="DT1006" s="9" t="s">
        <v>23</v>
      </c>
      <c r="DU1006" s="14">
        <v>0</v>
      </c>
    </row>
    <row r="1007" spans="1:125" ht="18" customHeight="1">
      <c r="A1007" s="29">
        <v>1006</v>
      </c>
      <c r="B1007" s="29">
        <v>21</v>
      </c>
      <c r="C1007" s="29">
        <v>550</v>
      </c>
      <c r="D1007" s="21">
        <v>41310</v>
      </c>
      <c r="E1007" s="21">
        <v>41379</v>
      </c>
      <c r="F1007" s="21">
        <v>41450</v>
      </c>
      <c r="G1007" s="20" t="s">
        <v>4</v>
      </c>
      <c r="H1007" s="20" t="s">
        <v>757</v>
      </c>
      <c r="I1007" s="22">
        <v>6</v>
      </c>
      <c r="J1007" s="20" t="s">
        <v>5</v>
      </c>
      <c r="K1007" s="20" t="s">
        <v>26</v>
      </c>
      <c r="L1007" s="20" t="s">
        <v>27</v>
      </c>
      <c r="M1007" s="23" t="s">
        <v>27</v>
      </c>
      <c r="N1007" s="23" t="s">
        <v>7</v>
      </c>
      <c r="O1007" s="23" t="s">
        <v>26</v>
      </c>
      <c r="P1007" s="24">
        <v>11.3</v>
      </c>
      <c r="Q1007" s="24">
        <v>20</v>
      </c>
      <c r="R1007" s="24">
        <v>23</v>
      </c>
      <c r="S1007" s="24">
        <v>226</v>
      </c>
      <c r="T1007" s="24">
        <v>1.78</v>
      </c>
      <c r="U1007" s="24">
        <v>1080</v>
      </c>
      <c r="V1007" s="24">
        <v>1920</v>
      </c>
      <c r="W1007" s="24">
        <v>2.0739999999999998</v>
      </c>
      <c r="X1007" s="23" t="s">
        <v>47</v>
      </c>
      <c r="Y1007" s="23" t="s">
        <v>47</v>
      </c>
      <c r="Z1007" s="24">
        <v>9177</v>
      </c>
      <c r="AA1007" s="24">
        <v>60</v>
      </c>
      <c r="AB1007" s="24">
        <v>160</v>
      </c>
      <c r="AC1007" s="24">
        <v>160</v>
      </c>
      <c r="AD1007" s="23" t="s">
        <v>300</v>
      </c>
      <c r="AE1007" s="23" t="s">
        <v>23</v>
      </c>
      <c r="AF1007" s="23" t="s">
        <v>11</v>
      </c>
      <c r="AG1007" s="23"/>
      <c r="AH1007" s="23"/>
      <c r="AI1007" s="23" t="s">
        <v>12</v>
      </c>
      <c r="AJ1007" s="23" t="s">
        <v>23</v>
      </c>
      <c r="AK1007" s="23" t="s">
        <v>23</v>
      </c>
      <c r="AL1007" s="23" t="s">
        <v>129</v>
      </c>
      <c r="AM1007" s="23" t="s">
        <v>26</v>
      </c>
      <c r="AN1007" s="23" t="s">
        <v>14</v>
      </c>
      <c r="AO1007" s="23" t="s">
        <v>26</v>
      </c>
      <c r="AP1007" s="23" t="s">
        <v>14</v>
      </c>
      <c r="AQ1007" s="23" t="s">
        <v>26</v>
      </c>
      <c r="AR1007" s="23"/>
      <c r="AS1007" s="23" t="s">
        <v>129</v>
      </c>
      <c r="AT1007" s="23" t="s">
        <v>26</v>
      </c>
      <c r="AU1007" s="23" t="s">
        <v>14</v>
      </c>
      <c r="AV1007" s="25" t="s">
        <v>26</v>
      </c>
      <c r="AW1007" s="25" t="s">
        <v>26</v>
      </c>
      <c r="AX1007" s="26">
        <v>23</v>
      </c>
      <c r="AY1007" s="26">
        <v>226</v>
      </c>
      <c r="AZ1007" s="25" t="s">
        <v>14</v>
      </c>
      <c r="BA1007" s="25" t="s">
        <v>14</v>
      </c>
      <c r="BB1007" s="23" t="s">
        <v>26</v>
      </c>
      <c r="BC1007" s="23" t="s">
        <v>15</v>
      </c>
      <c r="BD1007" s="23" t="s">
        <v>26</v>
      </c>
      <c r="BE1007" s="23" t="s">
        <v>11</v>
      </c>
      <c r="BF1007" s="23" t="s">
        <v>420</v>
      </c>
      <c r="BG1007" s="23" t="s">
        <v>11</v>
      </c>
      <c r="BH1007" s="23" t="s">
        <v>17</v>
      </c>
      <c r="BI1007" s="23" t="s">
        <v>26</v>
      </c>
      <c r="BJ1007" s="23"/>
      <c r="BK1007" s="23" t="s">
        <v>11</v>
      </c>
      <c r="BL1007" s="23" t="s">
        <v>11</v>
      </c>
      <c r="BM1007" s="23" t="s">
        <v>11</v>
      </c>
      <c r="BN1007" s="23"/>
      <c r="BO1007" s="24">
        <v>0</v>
      </c>
      <c r="BP1007" s="24">
        <v>300</v>
      </c>
      <c r="BQ1007" s="24">
        <v>300</v>
      </c>
      <c r="BR1007" s="24">
        <v>290</v>
      </c>
      <c r="BS1007" s="24">
        <v>200</v>
      </c>
      <c r="BT1007" s="23"/>
      <c r="BU1007" s="23"/>
      <c r="BV1007" s="24">
        <v>21.34</v>
      </c>
      <c r="BW1007" s="24">
        <v>0.28999999999999998</v>
      </c>
      <c r="BX1007" s="23"/>
      <c r="BY1007" s="24">
        <v>0.25</v>
      </c>
      <c r="BZ1007" s="27">
        <v>0.28999999999999998</v>
      </c>
      <c r="CA1007" s="27">
        <v>0.25</v>
      </c>
      <c r="CB1007" s="25"/>
      <c r="CC1007" s="25"/>
      <c r="CD1007" s="28">
        <v>21.33</v>
      </c>
      <c r="CE1007" s="28">
        <v>0.28999999999999998</v>
      </c>
      <c r="CF1007" s="25"/>
      <c r="CG1007" s="28">
        <v>0.25</v>
      </c>
      <c r="CH1007" s="28">
        <v>21.98</v>
      </c>
      <c r="CI1007" s="28">
        <v>0.5</v>
      </c>
      <c r="CJ1007" s="28">
        <v>0.5</v>
      </c>
      <c r="CK1007" s="28">
        <v>0</v>
      </c>
      <c r="CL1007" s="28">
        <v>0</v>
      </c>
      <c r="CM1007" s="28">
        <v>0.4</v>
      </c>
      <c r="CN1007" s="25"/>
      <c r="CO1007" s="28">
        <v>0</v>
      </c>
      <c r="CP1007" s="30" t="s">
        <v>5</v>
      </c>
      <c r="CQ1007" s="8">
        <f t="shared" si="166"/>
        <v>9176.9911504424763</v>
      </c>
      <c r="CR1007" s="8">
        <f t="shared" si="167"/>
        <v>24</v>
      </c>
      <c r="CS1007" s="8">
        <f t="shared" si="168"/>
        <v>2.5</v>
      </c>
      <c r="CT1007" s="8">
        <f t="shared" si="169"/>
        <v>30</v>
      </c>
      <c r="CU1007" s="8">
        <f t="shared" si="170"/>
        <v>300</v>
      </c>
      <c r="CV1007" s="10">
        <f t="shared" si="171"/>
        <v>67800</v>
      </c>
      <c r="CW1007" s="10">
        <f t="shared" si="174"/>
        <v>67.8</v>
      </c>
      <c r="CX1007" s="8" t="str">
        <f t="shared" si="172"/>
        <v>No</v>
      </c>
      <c r="CY1007" s="30" t="s">
        <v>11</v>
      </c>
      <c r="CZ1007" s="30" t="s">
        <v>11</v>
      </c>
      <c r="DA1007" s="31" t="s">
        <v>11</v>
      </c>
      <c r="DB1007" s="31" t="s">
        <v>11</v>
      </c>
      <c r="DC1007" s="8" t="str">
        <f t="shared" si="173"/>
        <v>No</v>
      </c>
      <c r="DD1007" s="8" t="s">
        <v>11</v>
      </c>
      <c r="DE1007" s="30" t="s">
        <v>11</v>
      </c>
      <c r="DF1007" s="10">
        <f t="shared" si="175"/>
        <v>67.079700000000003</v>
      </c>
      <c r="DG1007" s="9">
        <f>IF(S1007&lt;Monitors!$H$4,(S1007*Monitors!$I$4)+Monitors!$J$4,IF(S1007&lt;Monitors!$H$5,(S1007*Monitors!$I$5)+Monitors!$J$5,IF(S1007&lt;Monitors!$H$6,(S1007*Monitors!$I$6)+Monitors!$J$6,IF(S1007&lt;Monitors!$H$7,(Monitors!$I$7*S1007)+Monitors!$J$7,IF(S1007&lt;Monitors!$H$8,(S1007*Monitors!$I$8)+Monitors!$J$8,IF(S1007&lt;Monitors!$H$9,(S1007*Monitors!$I$9)+Monitors!$J$9,IF(S1007&lt;Monitors!$H$10,(S1007*Monitors!$I$10)+Monitors!$J$10,IF(S1007&lt;Monitors!$H$11,(S1007*Monitors!$I$11)+Monitors!$J$11,Monitors!$J$12))))))))</f>
        <v>38.866666666666667</v>
      </c>
      <c r="DH1007" s="10">
        <f>$DF1007-(Monitors!$B$4*'All Data'!$W1007)</f>
        <v>54.366080000000004</v>
      </c>
      <c r="DI1007" s="10">
        <f>IF($CX1007="Yes",DH1007-(Monitors!$E$4*(DG1007+(Monitors!$B$4*'All Data'!$W1007))),'All Data'!DH1007)</f>
        <v>54.366080000000004</v>
      </c>
      <c r="DJ1007" s="10">
        <f>IF(DD1007="Yes",'All Data'!DI1007-(DG1007*Monitors!$C$4),'All Data'!DI1007)</f>
        <v>54.366080000000004</v>
      </c>
      <c r="DK1007" s="10">
        <f>IF($DE1007="Yes",DJ1007-(DG1007*Monitors!$D$4),'All Data'!DJ1007)</f>
        <v>54.366080000000004</v>
      </c>
      <c r="DL1007" s="10">
        <f>IF($CZ1007="Yes",DK1007-Monitors!$C$7,'All Data'!DK1007)</f>
        <v>54.366080000000004</v>
      </c>
      <c r="DM1007" s="10">
        <f>IF($DA1007="Yes",DL1007-Monitors!$D$7,'All Data'!DL1007)</f>
        <v>54.366080000000004</v>
      </c>
      <c r="DN1007" s="10">
        <f>IF(DB1007="Yes",DM1007-((DG1007+(W1007*Monitors!$B$4))*Monitors!$F$4),'All Data'!DM1007)</f>
        <v>54.366080000000004</v>
      </c>
      <c r="DO1007" s="8" t="str">
        <f t="shared" si="176"/>
        <v>No</v>
      </c>
      <c r="DP1007" s="10">
        <v>2.7120000000000002</v>
      </c>
      <c r="DQ1007" s="10">
        <v>18.628</v>
      </c>
      <c r="DR1007" s="10">
        <v>18.628</v>
      </c>
      <c r="DS1007" s="9">
        <v>21.47703682392364</v>
      </c>
      <c r="DT1007" s="9" t="s">
        <v>23</v>
      </c>
      <c r="DU1007" s="14">
        <v>0</v>
      </c>
    </row>
    <row r="1008" spans="1:125" ht="18" customHeight="1">
      <c r="A1008" s="29">
        <v>1007</v>
      </c>
      <c r="B1008" s="29">
        <v>12</v>
      </c>
      <c r="C1008" s="29">
        <v>772</v>
      </c>
      <c r="D1008" s="21">
        <v>41522</v>
      </c>
      <c r="E1008" s="21">
        <v>41513</v>
      </c>
      <c r="F1008" s="21">
        <v>41523</v>
      </c>
      <c r="G1008" s="20" t="s">
        <v>4</v>
      </c>
      <c r="H1008" s="20"/>
      <c r="I1008" s="22">
        <v>6</v>
      </c>
      <c r="J1008" s="20" t="s">
        <v>5</v>
      </c>
      <c r="K1008" s="20"/>
      <c r="L1008" s="20" t="s">
        <v>6</v>
      </c>
      <c r="M1008" s="23"/>
      <c r="N1008" s="23" t="s">
        <v>7</v>
      </c>
      <c r="O1008" s="23"/>
      <c r="P1008" s="24">
        <v>11.3</v>
      </c>
      <c r="Q1008" s="24">
        <v>20</v>
      </c>
      <c r="R1008" s="24">
        <v>23</v>
      </c>
      <c r="S1008" s="24">
        <v>225.7</v>
      </c>
      <c r="T1008" s="24">
        <v>1.78</v>
      </c>
      <c r="U1008" s="24">
        <v>1080</v>
      </c>
      <c r="V1008" s="24">
        <v>1920</v>
      </c>
      <c r="W1008" s="24">
        <v>2.0739999999999998</v>
      </c>
      <c r="X1008" s="23" t="s">
        <v>47</v>
      </c>
      <c r="Y1008" s="23" t="s">
        <v>47</v>
      </c>
      <c r="Z1008" s="24">
        <v>9187</v>
      </c>
      <c r="AA1008" s="24">
        <v>60</v>
      </c>
      <c r="AB1008" s="24">
        <v>170</v>
      </c>
      <c r="AC1008" s="24">
        <v>160</v>
      </c>
      <c r="AD1008" s="23" t="s">
        <v>10</v>
      </c>
      <c r="AE1008" s="23" t="s">
        <v>11</v>
      </c>
      <c r="AF1008" s="23" t="s">
        <v>11</v>
      </c>
      <c r="AG1008" s="23"/>
      <c r="AH1008" s="23"/>
      <c r="AI1008" s="23" t="s">
        <v>12</v>
      </c>
      <c r="AJ1008" s="23" t="s">
        <v>23</v>
      </c>
      <c r="AK1008" s="23" t="s">
        <v>11</v>
      </c>
      <c r="AL1008" s="23" t="s">
        <v>51</v>
      </c>
      <c r="AM1008" s="23"/>
      <c r="AN1008" s="23" t="s">
        <v>14</v>
      </c>
      <c r="AO1008" s="23"/>
      <c r="AP1008" s="23" t="s">
        <v>14</v>
      </c>
      <c r="AQ1008" s="23"/>
      <c r="AR1008" s="23"/>
      <c r="AS1008" s="23" t="s">
        <v>51</v>
      </c>
      <c r="AT1008" s="23"/>
      <c r="AU1008" s="23" t="s">
        <v>14</v>
      </c>
      <c r="AV1008" s="25"/>
      <c r="AW1008" s="25"/>
      <c r="AX1008" s="26">
        <v>23</v>
      </c>
      <c r="AY1008" s="26">
        <v>225.7</v>
      </c>
      <c r="AZ1008" s="25" t="s">
        <v>14</v>
      </c>
      <c r="BA1008" s="25" t="s">
        <v>14</v>
      </c>
      <c r="BB1008" s="23"/>
      <c r="BC1008" s="23" t="s">
        <v>15</v>
      </c>
      <c r="BD1008" s="23"/>
      <c r="BE1008" s="23" t="s">
        <v>11</v>
      </c>
      <c r="BF1008" s="23" t="s">
        <v>435</v>
      </c>
      <c r="BG1008" s="23" t="s">
        <v>11</v>
      </c>
      <c r="BH1008" s="23" t="s">
        <v>17</v>
      </c>
      <c r="BI1008" s="23"/>
      <c r="BJ1008" s="23" t="s">
        <v>18</v>
      </c>
      <c r="BK1008" s="23" t="s">
        <v>11</v>
      </c>
      <c r="BL1008" s="23" t="s">
        <v>11</v>
      </c>
      <c r="BM1008" s="23"/>
      <c r="BN1008" s="23"/>
      <c r="BO1008" s="24">
        <v>14.2</v>
      </c>
      <c r="BP1008" s="24">
        <v>211.5</v>
      </c>
      <c r="BQ1008" s="24">
        <v>250</v>
      </c>
      <c r="BR1008" s="24">
        <v>196.1</v>
      </c>
      <c r="BS1008" s="24">
        <v>200.2</v>
      </c>
      <c r="BT1008" s="23"/>
      <c r="BU1008" s="23"/>
      <c r="BV1008" s="24">
        <v>21.34</v>
      </c>
      <c r="BW1008" s="24">
        <v>0.38</v>
      </c>
      <c r="BX1008" s="23"/>
      <c r="BY1008" s="24">
        <v>0.28000000000000003</v>
      </c>
      <c r="BZ1008" s="27">
        <v>0.38</v>
      </c>
      <c r="CA1008" s="27">
        <v>0.28000000000000003</v>
      </c>
      <c r="CB1008" s="25"/>
      <c r="CC1008" s="25"/>
      <c r="CD1008" s="28">
        <v>21.52</v>
      </c>
      <c r="CE1008" s="28">
        <v>0.41</v>
      </c>
      <c r="CF1008" s="25"/>
      <c r="CG1008" s="28">
        <v>0.31</v>
      </c>
      <c r="CH1008" s="28">
        <v>21.8</v>
      </c>
      <c r="CI1008" s="28">
        <v>0.5</v>
      </c>
      <c r="CJ1008" s="28">
        <v>0.5</v>
      </c>
      <c r="CK1008" s="25"/>
      <c r="CL1008" s="25"/>
      <c r="CM1008" s="28">
        <v>0.46</v>
      </c>
      <c r="CN1008" s="25"/>
      <c r="CO1008" s="28">
        <v>0</v>
      </c>
      <c r="CP1008" s="30" t="s">
        <v>5</v>
      </c>
      <c r="CQ1008" s="8">
        <f t="shared" si="166"/>
        <v>9189.1891891891883</v>
      </c>
      <c r="CR1008" s="8">
        <f t="shared" si="167"/>
        <v>24</v>
      </c>
      <c r="CS1008" s="8">
        <f t="shared" si="168"/>
        <v>2.5</v>
      </c>
      <c r="CT1008" s="8">
        <f t="shared" si="169"/>
        <v>30</v>
      </c>
      <c r="CU1008" s="8">
        <f t="shared" si="170"/>
        <v>200</v>
      </c>
      <c r="CV1008" s="10">
        <f t="shared" si="171"/>
        <v>47735.549999999996</v>
      </c>
      <c r="CW1008" s="10">
        <f t="shared" si="174"/>
        <v>47.735549999999996</v>
      </c>
      <c r="CX1008" s="8" t="str">
        <f t="shared" si="172"/>
        <v>No</v>
      </c>
      <c r="CY1008" s="30" t="s">
        <v>11</v>
      </c>
      <c r="CZ1008" s="30" t="s">
        <v>11</v>
      </c>
      <c r="DA1008" s="31" t="s">
        <v>11</v>
      </c>
      <c r="DB1008" s="31" t="s">
        <v>11</v>
      </c>
      <c r="DC1008" s="8" t="str">
        <f t="shared" si="173"/>
        <v>No</v>
      </c>
      <c r="DD1008" s="8" t="s">
        <v>11</v>
      </c>
      <c r="DE1008" s="30" t="s">
        <v>11</v>
      </c>
      <c r="DF1008" s="10">
        <f t="shared" si="175"/>
        <v>67.592159999999993</v>
      </c>
      <c r="DG1008" s="9">
        <f>IF(S1008&lt;Monitors!$H$4,(S1008*Monitors!$I$4)+Monitors!$J$4,IF(S1008&lt;Monitors!$H$5,(S1008*Monitors!$I$5)+Monitors!$J$5,IF(S1008&lt;Monitors!$H$6,(S1008*Monitors!$I$6)+Monitors!$J$6,IF(S1008&lt;Monitors!$H$7,(Monitors!$I$7*S1008)+Monitors!$J$7,IF(S1008&lt;Monitors!$H$8,(S1008*Monitors!$I$8)+Monitors!$J$8,IF(S1008&lt;Monitors!$H$9,(S1008*Monitors!$I$9)+Monitors!$J$9,IF(S1008&lt;Monitors!$H$10,(S1008*Monitors!$I$10)+Monitors!$J$10,IF(S1008&lt;Monitors!$H$11,(S1008*Monitors!$I$11)+Monitors!$J$11,Monitors!$J$12))))))))</f>
        <v>38.856666666666669</v>
      </c>
      <c r="DH1008" s="10">
        <f>$DF1008-(Monitors!$B$4*'All Data'!$W1008)</f>
        <v>54.878539999999994</v>
      </c>
      <c r="DI1008" s="10">
        <f>IF($CX1008="Yes",DH1008-(Monitors!$E$4*(DG1008+(Monitors!$B$4*'All Data'!$W1008))),'All Data'!DH1008)</f>
        <v>54.878539999999994</v>
      </c>
      <c r="DJ1008" s="10">
        <f>IF(DD1008="Yes",'All Data'!DI1008-(DG1008*Monitors!$C$4),'All Data'!DI1008)</f>
        <v>54.878539999999994</v>
      </c>
      <c r="DK1008" s="10">
        <f>IF($DE1008="Yes",DJ1008-(DG1008*Monitors!$D$4),'All Data'!DJ1008)</f>
        <v>54.878539999999994</v>
      </c>
      <c r="DL1008" s="10">
        <f>IF($CZ1008="Yes",DK1008-Monitors!$C$7,'All Data'!DK1008)</f>
        <v>54.878539999999994</v>
      </c>
      <c r="DM1008" s="10">
        <f>IF($DA1008="Yes",DL1008-Monitors!$D$7,'All Data'!DL1008)</f>
        <v>54.878539999999994</v>
      </c>
      <c r="DN1008" s="10">
        <f>IF(DB1008="Yes",DM1008-((DG1008+(W1008*Monitors!$B$4))*Monitors!$F$4),'All Data'!DM1008)</f>
        <v>54.878539999999994</v>
      </c>
      <c r="DO1008" s="8" t="str">
        <f t="shared" si="176"/>
        <v>No</v>
      </c>
      <c r="DP1008" s="10">
        <v>1.909422</v>
      </c>
      <c r="DQ1008" s="10">
        <v>19.430578000000001</v>
      </c>
      <c r="DR1008" s="10">
        <v>19.430578000000001</v>
      </c>
      <c r="DS1008" s="9">
        <v>21.448959051235427</v>
      </c>
      <c r="DT1008" s="9" t="s">
        <v>23</v>
      </c>
      <c r="DU1008" s="14">
        <v>0</v>
      </c>
    </row>
    <row r="1009" spans="1:125" ht="18" customHeight="1">
      <c r="A1009" s="29">
        <v>1008</v>
      </c>
      <c r="B1009" s="29">
        <v>12</v>
      </c>
      <c r="C1009" s="29">
        <v>772</v>
      </c>
      <c r="D1009" s="21">
        <v>41522</v>
      </c>
      <c r="E1009" s="21">
        <v>41513</v>
      </c>
      <c r="F1009" s="21">
        <v>41523</v>
      </c>
      <c r="G1009" s="20" t="s">
        <v>4</v>
      </c>
      <c r="H1009" s="20"/>
      <c r="I1009" s="22">
        <v>6</v>
      </c>
      <c r="J1009" s="20" t="s">
        <v>5</v>
      </c>
      <c r="K1009" s="20"/>
      <c r="L1009" s="20" t="s">
        <v>6</v>
      </c>
      <c r="M1009" s="23"/>
      <c r="N1009" s="23" t="s">
        <v>7</v>
      </c>
      <c r="O1009" s="23"/>
      <c r="P1009" s="24">
        <v>11.3</v>
      </c>
      <c r="Q1009" s="24">
        <v>20</v>
      </c>
      <c r="R1009" s="24">
        <v>23</v>
      </c>
      <c r="S1009" s="24">
        <v>225.7</v>
      </c>
      <c r="T1009" s="24">
        <v>1.78</v>
      </c>
      <c r="U1009" s="24">
        <v>1080</v>
      </c>
      <c r="V1009" s="24">
        <v>1920</v>
      </c>
      <c r="W1009" s="24">
        <v>2.0739999999999998</v>
      </c>
      <c r="X1009" s="23" t="s">
        <v>47</v>
      </c>
      <c r="Y1009" s="23" t="s">
        <v>47</v>
      </c>
      <c r="Z1009" s="24">
        <v>9187</v>
      </c>
      <c r="AA1009" s="24">
        <v>60</v>
      </c>
      <c r="AB1009" s="24">
        <v>170</v>
      </c>
      <c r="AC1009" s="24">
        <v>160</v>
      </c>
      <c r="AD1009" s="23" t="s">
        <v>10</v>
      </c>
      <c r="AE1009" s="23" t="s">
        <v>11</v>
      </c>
      <c r="AF1009" s="23" t="s">
        <v>11</v>
      </c>
      <c r="AG1009" s="23"/>
      <c r="AH1009" s="23"/>
      <c r="AI1009" s="23" t="s">
        <v>12</v>
      </c>
      <c r="AJ1009" s="23" t="s">
        <v>23</v>
      </c>
      <c r="AK1009" s="23" t="s">
        <v>11</v>
      </c>
      <c r="AL1009" s="23" t="s">
        <v>51</v>
      </c>
      <c r="AM1009" s="23"/>
      <c r="AN1009" s="23" t="s">
        <v>14</v>
      </c>
      <c r="AO1009" s="23"/>
      <c r="AP1009" s="23" t="s">
        <v>14</v>
      </c>
      <c r="AQ1009" s="23"/>
      <c r="AR1009" s="23"/>
      <c r="AS1009" s="23" t="s">
        <v>51</v>
      </c>
      <c r="AT1009" s="23"/>
      <c r="AU1009" s="23" t="s">
        <v>14</v>
      </c>
      <c r="AV1009" s="25"/>
      <c r="AW1009" s="25"/>
      <c r="AX1009" s="26">
        <v>23</v>
      </c>
      <c r="AY1009" s="26">
        <v>225.7</v>
      </c>
      <c r="AZ1009" s="25" t="s">
        <v>14</v>
      </c>
      <c r="BA1009" s="25" t="s">
        <v>14</v>
      </c>
      <c r="BB1009" s="23"/>
      <c r="BC1009" s="23" t="s">
        <v>15</v>
      </c>
      <c r="BD1009" s="23"/>
      <c r="BE1009" s="23" t="s">
        <v>11</v>
      </c>
      <c r="BF1009" s="23" t="s">
        <v>435</v>
      </c>
      <c r="BG1009" s="23" t="s">
        <v>11</v>
      </c>
      <c r="BH1009" s="23" t="s">
        <v>17</v>
      </c>
      <c r="BI1009" s="23"/>
      <c r="BJ1009" s="23" t="s">
        <v>18</v>
      </c>
      <c r="BK1009" s="23" t="s">
        <v>11</v>
      </c>
      <c r="BL1009" s="23" t="s">
        <v>11</v>
      </c>
      <c r="BM1009" s="23"/>
      <c r="BN1009" s="23"/>
      <c r="BO1009" s="24">
        <v>14.2</v>
      </c>
      <c r="BP1009" s="24">
        <v>211.5</v>
      </c>
      <c r="BQ1009" s="24">
        <v>250</v>
      </c>
      <c r="BR1009" s="24">
        <v>196.1</v>
      </c>
      <c r="BS1009" s="24">
        <v>200.2</v>
      </c>
      <c r="BT1009" s="23"/>
      <c r="BU1009" s="23"/>
      <c r="BV1009" s="24">
        <v>21.34</v>
      </c>
      <c r="BW1009" s="24">
        <v>0.38</v>
      </c>
      <c r="BX1009" s="23"/>
      <c r="BY1009" s="24">
        <v>0.28000000000000003</v>
      </c>
      <c r="BZ1009" s="27">
        <v>0.38</v>
      </c>
      <c r="CA1009" s="27">
        <v>0.28000000000000003</v>
      </c>
      <c r="CB1009" s="25"/>
      <c r="CC1009" s="25"/>
      <c r="CD1009" s="28">
        <v>21.52</v>
      </c>
      <c r="CE1009" s="28">
        <v>0.41</v>
      </c>
      <c r="CF1009" s="25"/>
      <c r="CG1009" s="28">
        <v>0.31</v>
      </c>
      <c r="CH1009" s="28">
        <v>21.8</v>
      </c>
      <c r="CI1009" s="28">
        <v>0.5</v>
      </c>
      <c r="CJ1009" s="28">
        <v>0.5</v>
      </c>
      <c r="CK1009" s="25"/>
      <c r="CL1009" s="25"/>
      <c r="CM1009" s="28">
        <v>0.46</v>
      </c>
      <c r="CN1009" s="25"/>
      <c r="CO1009" s="28">
        <v>0</v>
      </c>
      <c r="CP1009" s="30" t="s">
        <v>5</v>
      </c>
      <c r="CQ1009" s="8">
        <f t="shared" si="166"/>
        <v>9189.1891891891883</v>
      </c>
      <c r="CR1009" s="8">
        <f t="shared" si="167"/>
        <v>24</v>
      </c>
      <c r="CS1009" s="8">
        <f t="shared" si="168"/>
        <v>2.5</v>
      </c>
      <c r="CT1009" s="8">
        <f t="shared" si="169"/>
        <v>30</v>
      </c>
      <c r="CU1009" s="8">
        <f t="shared" si="170"/>
        <v>200</v>
      </c>
      <c r="CV1009" s="10">
        <f t="shared" si="171"/>
        <v>47735.549999999996</v>
      </c>
      <c r="CW1009" s="10">
        <f t="shared" si="174"/>
        <v>47.735549999999996</v>
      </c>
      <c r="CX1009" s="8" t="str">
        <f t="shared" si="172"/>
        <v>No</v>
      </c>
      <c r="CY1009" s="30" t="s">
        <v>11</v>
      </c>
      <c r="CZ1009" s="30" t="s">
        <v>11</v>
      </c>
      <c r="DA1009" s="31" t="s">
        <v>11</v>
      </c>
      <c r="DB1009" s="31" t="s">
        <v>11</v>
      </c>
      <c r="DC1009" s="8" t="str">
        <f t="shared" si="173"/>
        <v>No</v>
      </c>
      <c r="DD1009" s="8" t="s">
        <v>11</v>
      </c>
      <c r="DE1009" s="30" t="s">
        <v>11</v>
      </c>
      <c r="DF1009" s="10">
        <f t="shared" si="175"/>
        <v>67.592159999999993</v>
      </c>
      <c r="DG1009" s="9">
        <f>IF(S1009&lt;Monitors!$H$4,(S1009*Monitors!$I$4)+Monitors!$J$4,IF(S1009&lt;Monitors!$H$5,(S1009*Monitors!$I$5)+Monitors!$J$5,IF(S1009&lt;Monitors!$H$6,(S1009*Monitors!$I$6)+Monitors!$J$6,IF(S1009&lt;Monitors!$H$7,(Monitors!$I$7*S1009)+Monitors!$J$7,IF(S1009&lt;Monitors!$H$8,(S1009*Monitors!$I$8)+Monitors!$J$8,IF(S1009&lt;Monitors!$H$9,(S1009*Monitors!$I$9)+Monitors!$J$9,IF(S1009&lt;Monitors!$H$10,(S1009*Monitors!$I$10)+Monitors!$J$10,IF(S1009&lt;Monitors!$H$11,(S1009*Monitors!$I$11)+Monitors!$J$11,Monitors!$J$12))))))))</f>
        <v>38.856666666666669</v>
      </c>
      <c r="DH1009" s="10">
        <f>$DF1009-(Monitors!$B$4*'All Data'!$W1009)</f>
        <v>54.878539999999994</v>
      </c>
      <c r="DI1009" s="10">
        <f>IF($CX1009="Yes",DH1009-(Monitors!$E$4*(DG1009+(Monitors!$B$4*'All Data'!$W1009))),'All Data'!DH1009)</f>
        <v>54.878539999999994</v>
      </c>
      <c r="DJ1009" s="10">
        <f>IF(DD1009="Yes",'All Data'!DI1009-(DG1009*Monitors!$C$4),'All Data'!DI1009)</f>
        <v>54.878539999999994</v>
      </c>
      <c r="DK1009" s="10">
        <f>IF($DE1009="Yes",DJ1009-(DG1009*Monitors!$D$4),'All Data'!DJ1009)</f>
        <v>54.878539999999994</v>
      </c>
      <c r="DL1009" s="10">
        <f>IF($CZ1009="Yes",DK1009-Monitors!$C$7,'All Data'!DK1009)</f>
        <v>54.878539999999994</v>
      </c>
      <c r="DM1009" s="10">
        <f>IF($DA1009="Yes",DL1009-Monitors!$D$7,'All Data'!DL1009)</f>
        <v>54.878539999999994</v>
      </c>
      <c r="DN1009" s="10">
        <f>IF(DB1009="Yes",DM1009-((DG1009+(W1009*Monitors!$B$4))*Monitors!$F$4),'All Data'!DM1009)</f>
        <v>54.878539999999994</v>
      </c>
      <c r="DO1009" s="8" t="str">
        <f t="shared" si="176"/>
        <v>No</v>
      </c>
      <c r="DP1009" s="10">
        <v>1.909422</v>
      </c>
      <c r="DQ1009" s="10">
        <v>19.430578000000001</v>
      </c>
      <c r="DR1009" s="10">
        <v>19.430578000000001</v>
      </c>
      <c r="DS1009" s="9">
        <v>21.448959051235427</v>
      </c>
      <c r="DT1009" s="9" t="s">
        <v>23</v>
      </c>
      <c r="DU1009" s="14">
        <v>0</v>
      </c>
    </row>
    <row r="1010" spans="1:125" ht="18" customHeight="1">
      <c r="A1010" s="29">
        <v>1009</v>
      </c>
      <c r="B1010" s="29">
        <v>25</v>
      </c>
      <c r="C1010" s="29">
        <v>1285</v>
      </c>
      <c r="D1010" s="21">
        <v>42038</v>
      </c>
      <c r="E1010" s="21">
        <v>42009</v>
      </c>
      <c r="F1010" s="21">
        <v>42027</v>
      </c>
      <c r="G1010" s="20" t="s">
        <v>4</v>
      </c>
      <c r="H1010" s="20"/>
      <c r="I1010" s="22">
        <v>6</v>
      </c>
      <c r="J1010" s="20" t="s">
        <v>5</v>
      </c>
      <c r="K1010" s="20"/>
      <c r="L1010" s="20" t="s">
        <v>49</v>
      </c>
      <c r="M1010" s="23"/>
      <c r="N1010" s="23" t="s">
        <v>7</v>
      </c>
      <c r="O1010" s="23"/>
      <c r="P1010" s="24">
        <v>13.2</v>
      </c>
      <c r="Q1010" s="24">
        <v>23.5</v>
      </c>
      <c r="R1010" s="24">
        <v>27</v>
      </c>
      <c r="S1010" s="24">
        <v>311.67</v>
      </c>
      <c r="T1010" s="24">
        <v>1.78</v>
      </c>
      <c r="U1010" s="24">
        <v>1080</v>
      </c>
      <c r="V1010" s="24">
        <v>1920</v>
      </c>
      <c r="W1010" s="24">
        <v>2.0739999999999998</v>
      </c>
      <c r="X1010" s="23" t="s">
        <v>47</v>
      </c>
      <c r="Y1010" s="23" t="s">
        <v>47</v>
      </c>
      <c r="Z1010" s="24">
        <v>6654</v>
      </c>
      <c r="AA1010" s="24">
        <v>60</v>
      </c>
      <c r="AB1010" s="24">
        <v>178</v>
      </c>
      <c r="AC1010" s="24">
        <v>178</v>
      </c>
      <c r="AD1010" s="23" t="s">
        <v>85</v>
      </c>
      <c r="AE1010" s="23" t="s">
        <v>11</v>
      </c>
      <c r="AF1010" s="23" t="s">
        <v>11</v>
      </c>
      <c r="AG1010" s="23"/>
      <c r="AH1010" s="23"/>
      <c r="AI1010" s="23" t="s">
        <v>57</v>
      </c>
      <c r="AJ1010" s="23" t="s">
        <v>23</v>
      </c>
      <c r="AK1010" s="23" t="s">
        <v>11</v>
      </c>
      <c r="AL1010" s="23" t="s">
        <v>51</v>
      </c>
      <c r="AM1010" s="23"/>
      <c r="AN1010" s="23" t="s">
        <v>14</v>
      </c>
      <c r="AO1010" s="23"/>
      <c r="AP1010" s="23" t="s">
        <v>36</v>
      </c>
      <c r="AQ1010" s="23"/>
      <c r="AR1010" s="23"/>
      <c r="AS1010" s="23" t="s">
        <v>51</v>
      </c>
      <c r="AT1010" s="23"/>
      <c r="AU1010" s="23" t="s">
        <v>14</v>
      </c>
      <c r="AV1010" s="25"/>
      <c r="AW1010" s="25"/>
      <c r="AX1010" s="26">
        <v>27</v>
      </c>
      <c r="AY1010" s="26">
        <v>311.67</v>
      </c>
      <c r="AZ1010" s="25" t="s">
        <v>14</v>
      </c>
      <c r="BA1010" s="25" t="s">
        <v>14</v>
      </c>
      <c r="BB1010" s="23"/>
      <c r="BC1010" s="23" t="s">
        <v>15</v>
      </c>
      <c r="BD1010" s="23"/>
      <c r="BE1010" s="23" t="s">
        <v>11</v>
      </c>
      <c r="BF1010" s="23" t="s">
        <v>1227</v>
      </c>
      <c r="BG1010" s="23" t="s">
        <v>11</v>
      </c>
      <c r="BH1010" s="23" t="s">
        <v>17</v>
      </c>
      <c r="BI1010" s="23"/>
      <c r="BJ1010" s="23" t="s">
        <v>18</v>
      </c>
      <c r="BK1010" s="23" t="s">
        <v>11</v>
      </c>
      <c r="BL1010" s="23" t="s">
        <v>11</v>
      </c>
      <c r="BM1010" s="23"/>
      <c r="BN1010" s="23"/>
      <c r="BO1010" s="24">
        <v>2.2000000000000002</v>
      </c>
      <c r="BP1010" s="24">
        <v>267.8</v>
      </c>
      <c r="BQ1010" s="24">
        <v>260</v>
      </c>
      <c r="BR1010" s="24">
        <v>257.89999999999998</v>
      </c>
      <c r="BS1010" s="24">
        <v>201.2</v>
      </c>
      <c r="BT1010" s="23"/>
      <c r="BU1010" s="23"/>
      <c r="BV1010" s="24">
        <v>21.35</v>
      </c>
      <c r="BW1010" s="24">
        <v>0.25</v>
      </c>
      <c r="BX1010" s="23"/>
      <c r="BY1010" s="24">
        <v>0.2</v>
      </c>
      <c r="BZ1010" s="27">
        <v>0.25</v>
      </c>
      <c r="CA1010" s="27">
        <v>0.2</v>
      </c>
      <c r="CB1010" s="25"/>
      <c r="CC1010" s="25"/>
      <c r="CD1010" s="28">
        <v>21.47</v>
      </c>
      <c r="CE1010" s="28">
        <v>0.28000000000000003</v>
      </c>
      <c r="CF1010" s="25"/>
      <c r="CG1010" s="28">
        <v>0.24</v>
      </c>
      <c r="CH1010" s="28">
        <v>29.11</v>
      </c>
      <c r="CI1010" s="28">
        <v>0.5</v>
      </c>
      <c r="CJ1010" s="28">
        <v>0.5</v>
      </c>
      <c r="CK1010" s="25"/>
      <c r="CL1010" s="25"/>
      <c r="CM1010" s="28">
        <v>0.42</v>
      </c>
      <c r="CN1010" s="25"/>
      <c r="CO1010" s="28">
        <v>0</v>
      </c>
      <c r="CP1010" s="30" t="s">
        <v>5</v>
      </c>
      <c r="CQ1010" s="8">
        <f t="shared" si="166"/>
        <v>6654.4742836974992</v>
      </c>
      <c r="CR1010" s="8">
        <f t="shared" si="167"/>
        <v>28</v>
      </c>
      <c r="CS1010" s="8">
        <f t="shared" si="168"/>
        <v>2.5</v>
      </c>
      <c r="CT1010" s="8">
        <f t="shared" si="169"/>
        <v>30</v>
      </c>
      <c r="CU1010" s="8">
        <f t="shared" si="170"/>
        <v>200</v>
      </c>
      <c r="CV1010" s="10">
        <f t="shared" si="171"/>
        <v>83465.22600000001</v>
      </c>
      <c r="CW1010" s="10">
        <f t="shared" si="174"/>
        <v>83.465226000000015</v>
      </c>
      <c r="CX1010" s="8" t="str">
        <f t="shared" si="172"/>
        <v>No</v>
      </c>
      <c r="CY1010" s="30" t="s">
        <v>11</v>
      </c>
      <c r="CZ1010" s="30" t="s">
        <v>11</v>
      </c>
      <c r="DA1010" s="31" t="s">
        <v>11</v>
      </c>
      <c r="DB1010" s="31" t="s">
        <v>11</v>
      </c>
      <c r="DC1010" s="8" t="str">
        <f t="shared" si="173"/>
        <v>No</v>
      </c>
      <c r="DD1010" s="8" t="s">
        <v>11</v>
      </c>
      <c r="DE1010" s="30" t="s">
        <v>11</v>
      </c>
      <c r="DF1010" s="10">
        <f t="shared" si="175"/>
        <v>66.882599999999996</v>
      </c>
      <c r="DG1010" s="9">
        <f>IF(S1010&lt;Monitors!$H$4,(S1010*Monitors!$I$4)+Monitors!$J$4,IF(S1010&lt;Monitors!$H$5,(S1010*Monitors!$I$5)+Monitors!$J$5,IF(S1010&lt;Monitors!$H$6,(S1010*Monitors!$I$6)+Monitors!$J$6,IF(S1010&lt;Monitors!$H$7,(Monitors!$I$7*S1010)+Monitors!$J$7,IF(S1010&lt;Monitors!$H$8,(S1010*Monitors!$I$8)+Monitors!$J$8,IF(S1010&lt;Monitors!$H$9,(S1010*Monitors!$I$9)+Monitors!$J$9,IF(S1010&lt;Monitors!$H$10,(S1010*Monitors!$I$10)+Monitors!$J$10,IF(S1010&lt;Monitors!$H$11,(S1010*Monitors!$I$11)+Monitors!$J$11,Monitors!$J$12))))))))</f>
        <v>51.334000000000003</v>
      </c>
      <c r="DH1010" s="10">
        <f>$DF1010-(Monitors!$B$4*'All Data'!$W1010)</f>
        <v>54.168979999999998</v>
      </c>
      <c r="DI1010" s="10">
        <f>IF($CX1010="Yes",DH1010-(Monitors!$E$4*(DG1010+(Monitors!$B$4*'All Data'!$W1010))),'All Data'!DH1010)</f>
        <v>54.168979999999998</v>
      </c>
      <c r="DJ1010" s="10">
        <f>IF(DD1010="Yes",'All Data'!DI1010-(DG1010*Monitors!$C$4),'All Data'!DI1010)</f>
        <v>54.168979999999998</v>
      </c>
      <c r="DK1010" s="10">
        <f>IF($DE1010="Yes",DJ1010-(DG1010*Monitors!$D$4),'All Data'!DJ1010)</f>
        <v>54.168979999999998</v>
      </c>
      <c r="DL1010" s="10">
        <f>IF($CZ1010="Yes",DK1010-Monitors!$C$7,'All Data'!DK1010)</f>
        <v>54.168979999999998</v>
      </c>
      <c r="DM1010" s="10">
        <f>IF($DA1010="Yes",DL1010-Monitors!$D$7,'All Data'!DL1010)</f>
        <v>54.168979999999998</v>
      </c>
      <c r="DN1010" s="10">
        <f>IF(DB1010="Yes",DM1010-((DG1010+(W1010*Monitors!$B$4))*Monitors!$F$4),'All Data'!DM1010)</f>
        <v>54.168979999999998</v>
      </c>
      <c r="DO1010" s="8" t="str">
        <f t="shared" si="176"/>
        <v>No</v>
      </c>
      <c r="DP1010" s="10">
        <v>3.3386090400000006</v>
      </c>
      <c r="DQ1010" s="10">
        <v>18.01139096</v>
      </c>
      <c r="DR1010" s="10">
        <v>18.01139096</v>
      </c>
      <c r="DS1010" s="9">
        <v>29.411715392087416</v>
      </c>
      <c r="DT1010" s="9" t="s">
        <v>23</v>
      </c>
      <c r="DU1010" s="14">
        <v>0</v>
      </c>
    </row>
    <row r="1011" spans="1:125" ht="18" customHeight="1">
      <c r="A1011" s="29">
        <v>1010</v>
      </c>
      <c r="B1011" s="29">
        <v>25</v>
      </c>
      <c r="C1011" s="29">
        <v>1002</v>
      </c>
      <c r="D1011" s="21">
        <v>41068</v>
      </c>
      <c r="E1011" s="21">
        <v>41421</v>
      </c>
      <c r="F1011" s="21">
        <v>41429</v>
      </c>
      <c r="G1011" s="20" t="s">
        <v>4</v>
      </c>
      <c r="H1011" s="20" t="s">
        <v>26</v>
      </c>
      <c r="I1011" s="22">
        <v>6</v>
      </c>
      <c r="J1011" s="20" t="s">
        <v>5</v>
      </c>
      <c r="K1011" s="20" t="s">
        <v>26</v>
      </c>
      <c r="L1011" s="20" t="s">
        <v>27</v>
      </c>
      <c r="M1011" s="23" t="s">
        <v>27</v>
      </c>
      <c r="N1011" s="23" t="s">
        <v>7</v>
      </c>
      <c r="O1011" s="23" t="s">
        <v>26</v>
      </c>
      <c r="P1011" s="24">
        <v>11.3</v>
      </c>
      <c r="Q1011" s="24">
        <v>20</v>
      </c>
      <c r="R1011" s="24">
        <v>23</v>
      </c>
      <c r="S1011" s="24">
        <v>226</v>
      </c>
      <c r="T1011" s="24">
        <v>1.78</v>
      </c>
      <c r="U1011" s="24">
        <v>1080</v>
      </c>
      <c r="V1011" s="24">
        <v>1920</v>
      </c>
      <c r="W1011" s="24">
        <v>2.0739999999999998</v>
      </c>
      <c r="X1011" s="23" t="s">
        <v>47</v>
      </c>
      <c r="Y1011" s="23" t="s">
        <v>47</v>
      </c>
      <c r="Z1011" s="24">
        <v>9175</v>
      </c>
      <c r="AA1011" s="24">
        <v>60</v>
      </c>
      <c r="AB1011" s="24">
        <v>178</v>
      </c>
      <c r="AC1011" s="24">
        <v>178</v>
      </c>
      <c r="AD1011" s="23" t="s">
        <v>28</v>
      </c>
      <c r="AE1011" s="23" t="s">
        <v>23</v>
      </c>
      <c r="AF1011" s="23" t="s">
        <v>11</v>
      </c>
      <c r="AG1011" s="23" t="s">
        <v>26</v>
      </c>
      <c r="AH1011" s="23" t="s">
        <v>26</v>
      </c>
      <c r="AI1011" s="23" t="s">
        <v>12</v>
      </c>
      <c r="AJ1011" s="23" t="s">
        <v>23</v>
      </c>
      <c r="AK1011" s="23" t="s">
        <v>23</v>
      </c>
      <c r="AL1011" s="23" t="s">
        <v>90</v>
      </c>
      <c r="AM1011" s="23" t="s">
        <v>54</v>
      </c>
      <c r="AN1011" s="23" t="s">
        <v>72</v>
      </c>
      <c r="AO1011" s="23" t="s">
        <v>14</v>
      </c>
      <c r="AP1011" s="23" t="s">
        <v>36</v>
      </c>
      <c r="AQ1011" s="23" t="s">
        <v>14</v>
      </c>
      <c r="AR1011" s="23"/>
      <c r="AS1011" s="23" t="s">
        <v>90</v>
      </c>
      <c r="AT1011" s="23" t="s">
        <v>54</v>
      </c>
      <c r="AU1011" s="23" t="s">
        <v>83</v>
      </c>
      <c r="AV1011" s="25" t="s">
        <v>14</v>
      </c>
      <c r="AW1011" s="25" t="s">
        <v>26</v>
      </c>
      <c r="AX1011" s="26">
        <v>23</v>
      </c>
      <c r="AY1011" s="26">
        <v>226</v>
      </c>
      <c r="AZ1011" s="25" t="s">
        <v>72</v>
      </c>
      <c r="BA1011" s="25" t="s">
        <v>83</v>
      </c>
      <c r="BB1011" s="23" t="s">
        <v>26</v>
      </c>
      <c r="BC1011" s="23" t="s">
        <v>15</v>
      </c>
      <c r="BD1011" s="23" t="s">
        <v>26</v>
      </c>
      <c r="BE1011" s="23" t="s">
        <v>11</v>
      </c>
      <c r="BF1011" s="23" t="s">
        <v>244</v>
      </c>
      <c r="BG1011" s="23" t="s">
        <v>11</v>
      </c>
      <c r="BH1011" s="23" t="s">
        <v>17</v>
      </c>
      <c r="BI1011" s="23" t="s">
        <v>14</v>
      </c>
      <c r="BJ1011" s="23"/>
      <c r="BK1011" s="23" t="s">
        <v>11</v>
      </c>
      <c r="BL1011" s="23" t="s">
        <v>11</v>
      </c>
      <c r="BM1011" s="23" t="s">
        <v>11</v>
      </c>
      <c r="BN1011" s="23"/>
      <c r="BO1011" s="24">
        <v>11.6</v>
      </c>
      <c r="BP1011" s="24">
        <v>290</v>
      </c>
      <c r="BQ1011" s="24">
        <v>250</v>
      </c>
      <c r="BR1011" s="24">
        <v>250</v>
      </c>
      <c r="BS1011" s="24">
        <v>200</v>
      </c>
      <c r="BT1011" s="23"/>
      <c r="BU1011" s="23"/>
      <c r="BV1011" s="24">
        <v>21.4</v>
      </c>
      <c r="BW1011" s="24">
        <v>0.37</v>
      </c>
      <c r="BX1011" s="23"/>
      <c r="BY1011" s="24">
        <v>0.26</v>
      </c>
      <c r="BZ1011" s="27">
        <v>0.37</v>
      </c>
      <c r="CA1011" s="27">
        <v>0.26</v>
      </c>
      <c r="CB1011" s="25"/>
      <c r="CC1011" s="25"/>
      <c r="CD1011" s="28">
        <v>21.5</v>
      </c>
      <c r="CE1011" s="28">
        <v>0.43</v>
      </c>
      <c r="CF1011" s="25"/>
      <c r="CG1011" s="28">
        <v>0.3</v>
      </c>
      <c r="CH1011" s="28">
        <v>22</v>
      </c>
      <c r="CI1011" s="28">
        <v>1</v>
      </c>
      <c r="CJ1011" s="28">
        <v>0.5</v>
      </c>
      <c r="CK1011" s="28">
        <v>0</v>
      </c>
      <c r="CL1011" s="28">
        <v>0</v>
      </c>
      <c r="CM1011" s="28">
        <v>0.5</v>
      </c>
      <c r="CN1011" s="25"/>
      <c r="CO1011" s="28">
        <v>0</v>
      </c>
      <c r="CP1011" s="30" t="s">
        <v>5</v>
      </c>
      <c r="CQ1011" s="8">
        <f t="shared" si="166"/>
        <v>9176.9911504424763</v>
      </c>
      <c r="CR1011" s="8">
        <f t="shared" si="167"/>
        <v>24</v>
      </c>
      <c r="CS1011" s="8">
        <f t="shared" si="168"/>
        <v>2.5</v>
      </c>
      <c r="CT1011" s="8">
        <f t="shared" si="169"/>
        <v>30</v>
      </c>
      <c r="CU1011" s="8">
        <f t="shared" si="170"/>
        <v>200</v>
      </c>
      <c r="CV1011" s="10">
        <f t="shared" si="171"/>
        <v>65540</v>
      </c>
      <c r="CW1011" s="10">
        <f t="shared" si="174"/>
        <v>65.540000000000006</v>
      </c>
      <c r="CX1011" s="8" t="str">
        <f t="shared" si="172"/>
        <v>No</v>
      </c>
      <c r="CY1011" s="30" t="s">
        <v>11</v>
      </c>
      <c r="CZ1011" s="30" t="s">
        <v>11</v>
      </c>
      <c r="DA1011" s="31" t="s">
        <v>11</v>
      </c>
      <c r="DB1011" s="31" t="s">
        <v>11</v>
      </c>
      <c r="DC1011" s="8" t="str">
        <f t="shared" si="173"/>
        <v>No</v>
      </c>
      <c r="DD1011" s="8" t="s">
        <v>11</v>
      </c>
      <c r="DE1011" s="30" t="s">
        <v>11</v>
      </c>
      <c r="DF1011" s="10">
        <f t="shared" si="175"/>
        <v>67.719179999999994</v>
      </c>
      <c r="DG1011" s="9">
        <f>IF(S1011&lt;Monitors!$H$4,(S1011*Monitors!$I$4)+Monitors!$J$4,IF(S1011&lt;Monitors!$H$5,(S1011*Monitors!$I$5)+Monitors!$J$5,IF(S1011&lt;Monitors!$H$6,(S1011*Monitors!$I$6)+Monitors!$J$6,IF(S1011&lt;Monitors!$H$7,(Monitors!$I$7*S1011)+Monitors!$J$7,IF(S1011&lt;Monitors!$H$8,(S1011*Monitors!$I$8)+Monitors!$J$8,IF(S1011&lt;Monitors!$H$9,(S1011*Monitors!$I$9)+Monitors!$J$9,IF(S1011&lt;Monitors!$H$10,(S1011*Monitors!$I$10)+Monitors!$J$10,IF(S1011&lt;Monitors!$H$11,(S1011*Monitors!$I$11)+Monitors!$J$11,Monitors!$J$12))))))))</f>
        <v>38.866666666666667</v>
      </c>
      <c r="DH1011" s="10">
        <f>$DF1011-(Monitors!$B$4*'All Data'!$W1011)</f>
        <v>55.005559999999996</v>
      </c>
      <c r="DI1011" s="10">
        <f>IF($CX1011="Yes",DH1011-(Monitors!$E$4*(DG1011+(Monitors!$B$4*'All Data'!$W1011))),'All Data'!DH1011)</f>
        <v>55.005559999999996</v>
      </c>
      <c r="DJ1011" s="10">
        <f>IF(DD1011="Yes",'All Data'!DI1011-(DG1011*Monitors!$C$4),'All Data'!DI1011)</f>
        <v>55.005559999999996</v>
      </c>
      <c r="DK1011" s="10">
        <f>IF($DE1011="Yes",DJ1011-(DG1011*Monitors!$D$4),'All Data'!DJ1011)</f>
        <v>55.005559999999996</v>
      </c>
      <c r="DL1011" s="10">
        <f>IF($CZ1011="Yes",DK1011-Monitors!$C$7,'All Data'!DK1011)</f>
        <v>55.005559999999996</v>
      </c>
      <c r="DM1011" s="10">
        <f>IF($DA1011="Yes",DL1011-Monitors!$D$7,'All Data'!DL1011)</f>
        <v>55.005559999999996</v>
      </c>
      <c r="DN1011" s="10">
        <f>IF(DB1011="Yes",DM1011-((DG1011+(W1011*Monitors!$B$4))*Monitors!$F$4),'All Data'!DM1011)</f>
        <v>55.005559999999996</v>
      </c>
      <c r="DO1011" s="8" t="str">
        <f t="shared" si="176"/>
        <v>No</v>
      </c>
      <c r="DP1011" s="10">
        <v>2.6216000000000004</v>
      </c>
      <c r="DQ1011" s="10">
        <v>18.778399999999998</v>
      </c>
      <c r="DR1011" s="10">
        <v>18.778399999999998</v>
      </c>
      <c r="DS1011" s="9">
        <v>21.47703682392364</v>
      </c>
      <c r="DT1011" s="9" t="s">
        <v>23</v>
      </c>
      <c r="DU1011" s="14">
        <v>0</v>
      </c>
    </row>
    <row r="1012" spans="1:125" ht="18" customHeight="1">
      <c r="A1012" s="29">
        <v>1011</v>
      </c>
      <c r="B1012" s="29">
        <v>8</v>
      </c>
      <c r="C1012" s="29">
        <v>695</v>
      </c>
      <c r="D1012" s="21">
        <v>41103</v>
      </c>
      <c r="E1012" s="21">
        <v>41043</v>
      </c>
      <c r="F1012" s="21">
        <v>41422</v>
      </c>
      <c r="G1012" s="20" t="s">
        <v>4</v>
      </c>
      <c r="H1012" s="20"/>
      <c r="I1012" s="22">
        <v>6</v>
      </c>
      <c r="J1012" s="20" t="s">
        <v>5</v>
      </c>
      <c r="K1012" s="20"/>
      <c r="L1012" s="20" t="s">
        <v>49</v>
      </c>
      <c r="M1012" s="23"/>
      <c r="N1012" s="23" t="s">
        <v>7</v>
      </c>
      <c r="O1012" s="23"/>
      <c r="P1012" s="24">
        <v>20.100000000000001</v>
      </c>
      <c r="Q1012" s="24">
        <v>11.3</v>
      </c>
      <c r="R1012" s="24">
        <v>23</v>
      </c>
      <c r="S1012" s="24">
        <v>227.1</v>
      </c>
      <c r="T1012" s="24">
        <v>1.78</v>
      </c>
      <c r="U1012" s="24">
        <v>1080</v>
      </c>
      <c r="V1012" s="24">
        <v>1920</v>
      </c>
      <c r="W1012" s="24">
        <v>2.0739999999999998</v>
      </c>
      <c r="X1012" s="23" t="s">
        <v>47</v>
      </c>
      <c r="Y1012" s="23" t="s">
        <v>47</v>
      </c>
      <c r="Z1012" s="24">
        <v>9133</v>
      </c>
      <c r="AA1012" s="24">
        <v>60</v>
      </c>
      <c r="AB1012" s="24">
        <v>178</v>
      </c>
      <c r="AC1012" s="24">
        <v>178</v>
      </c>
      <c r="AD1012" s="23" t="s">
        <v>223</v>
      </c>
      <c r="AE1012" s="23" t="s">
        <v>23</v>
      </c>
      <c r="AF1012" s="23" t="s">
        <v>11</v>
      </c>
      <c r="AG1012" s="23"/>
      <c r="AH1012" s="23"/>
      <c r="AI1012" s="23" t="s">
        <v>12</v>
      </c>
      <c r="AJ1012" s="23" t="s">
        <v>11</v>
      </c>
      <c r="AK1012" s="23" t="s">
        <v>23</v>
      </c>
      <c r="AL1012" s="23" t="s">
        <v>129</v>
      </c>
      <c r="AM1012" s="23"/>
      <c r="AN1012" s="23" t="s">
        <v>14</v>
      </c>
      <c r="AO1012" s="23"/>
      <c r="AP1012" s="23" t="s">
        <v>36</v>
      </c>
      <c r="AQ1012" s="23"/>
      <c r="AR1012" s="23"/>
      <c r="AS1012" s="23" t="s">
        <v>129</v>
      </c>
      <c r="AT1012" s="23"/>
      <c r="AU1012" s="23" t="s">
        <v>14</v>
      </c>
      <c r="AV1012" s="25"/>
      <c r="AW1012" s="25"/>
      <c r="AX1012" s="26">
        <v>23</v>
      </c>
      <c r="AY1012" s="26">
        <v>227.1</v>
      </c>
      <c r="AZ1012" s="25" t="s">
        <v>14</v>
      </c>
      <c r="BA1012" s="25" t="s">
        <v>14</v>
      </c>
      <c r="BB1012" s="23"/>
      <c r="BC1012" s="23" t="s">
        <v>15</v>
      </c>
      <c r="BD1012" s="23"/>
      <c r="BE1012" s="23" t="s">
        <v>11</v>
      </c>
      <c r="BF1012" s="23" t="s">
        <v>500</v>
      </c>
      <c r="BG1012" s="23" t="s">
        <v>11</v>
      </c>
      <c r="BH1012" s="23" t="s">
        <v>17</v>
      </c>
      <c r="BI1012" s="23"/>
      <c r="BJ1012" s="23"/>
      <c r="BK1012" s="23" t="s">
        <v>23</v>
      </c>
      <c r="BL1012" s="23" t="s">
        <v>23</v>
      </c>
      <c r="BM1012" s="23" t="s">
        <v>23</v>
      </c>
      <c r="BN1012" s="23" t="s">
        <v>210</v>
      </c>
      <c r="BO1012" s="24">
        <v>2.5</v>
      </c>
      <c r="BP1012" s="24">
        <v>257.60000000000002</v>
      </c>
      <c r="BQ1012" s="24">
        <v>250</v>
      </c>
      <c r="BR1012" s="24">
        <v>257.60000000000002</v>
      </c>
      <c r="BS1012" s="24">
        <v>200</v>
      </c>
      <c r="BT1012" s="23" t="s">
        <v>43</v>
      </c>
      <c r="BU1012" s="23" t="s">
        <v>563</v>
      </c>
      <c r="BV1012" s="24">
        <v>21.44</v>
      </c>
      <c r="BW1012" s="24">
        <v>0.22</v>
      </c>
      <c r="BX1012" s="24">
        <v>0.5</v>
      </c>
      <c r="BY1012" s="24">
        <v>0.18</v>
      </c>
      <c r="BZ1012" s="27">
        <v>0.22</v>
      </c>
      <c r="CA1012" s="27">
        <v>0.18</v>
      </c>
      <c r="CB1012" s="25" t="s">
        <v>564</v>
      </c>
      <c r="CC1012" s="25" t="s">
        <v>565</v>
      </c>
      <c r="CD1012" s="28">
        <v>21.53</v>
      </c>
      <c r="CE1012" s="28">
        <v>0.27</v>
      </c>
      <c r="CF1012" s="28">
        <v>0</v>
      </c>
      <c r="CG1012" s="28">
        <v>0.22</v>
      </c>
      <c r="CH1012" s="28">
        <v>24.2</v>
      </c>
      <c r="CI1012" s="28">
        <v>0.5</v>
      </c>
      <c r="CJ1012" s="28">
        <v>0.5</v>
      </c>
      <c r="CK1012" s="28">
        <v>2.2000000000000002</v>
      </c>
      <c r="CL1012" s="25"/>
      <c r="CM1012" s="28">
        <v>0.56000000000000005</v>
      </c>
      <c r="CN1012" s="25"/>
      <c r="CO1012" s="28">
        <v>0</v>
      </c>
      <c r="CP1012" s="30" t="s">
        <v>5</v>
      </c>
      <c r="CQ1012" s="8">
        <f t="shared" si="166"/>
        <v>9132.5407309555249</v>
      </c>
      <c r="CR1012" s="8">
        <f t="shared" si="167"/>
        <v>24</v>
      </c>
      <c r="CS1012" s="8">
        <f t="shared" si="168"/>
        <v>2.5</v>
      </c>
      <c r="CT1012" s="8">
        <f t="shared" si="169"/>
        <v>30</v>
      </c>
      <c r="CU1012" s="8">
        <f t="shared" si="170"/>
        <v>200</v>
      </c>
      <c r="CV1012" s="10">
        <f t="shared" si="171"/>
        <v>58500.960000000006</v>
      </c>
      <c r="CW1012" s="10">
        <f t="shared" si="174"/>
        <v>58.500960000000006</v>
      </c>
      <c r="CX1012" s="8" t="str">
        <f t="shared" si="172"/>
        <v>Yes</v>
      </c>
      <c r="CY1012" s="30" t="s">
        <v>11</v>
      </c>
      <c r="CZ1012" s="30" t="s">
        <v>11</v>
      </c>
      <c r="DA1012" s="31" t="s">
        <v>11</v>
      </c>
      <c r="DB1012" s="31" t="s">
        <v>11</v>
      </c>
      <c r="DC1012" s="8" t="str">
        <f t="shared" si="173"/>
        <v>No</v>
      </c>
      <c r="DD1012" s="8" t="s">
        <v>11</v>
      </c>
      <c r="DE1012" s="30" t="s">
        <v>11</v>
      </c>
      <c r="DF1012" s="10">
        <f t="shared" si="175"/>
        <v>66.987719999999996</v>
      </c>
      <c r="DG1012" s="9">
        <f>IF(S1012&lt;Monitors!$H$4,(S1012*Monitors!$I$4)+Monitors!$J$4,IF(S1012&lt;Monitors!$H$5,(S1012*Monitors!$I$5)+Monitors!$J$5,IF(S1012&lt;Monitors!$H$6,(S1012*Monitors!$I$6)+Monitors!$J$6,IF(S1012&lt;Monitors!$H$7,(Monitors!$I$7*S1012)+Monitors!$J$7,IF(S1012&lt;Monitors!$H$8,(S1012*Monitors!$I$8)+Monitors!$J$8,IF(S1012&lt;Monitors!$H$9,(S1012*Monitors!$I$9)+Monitors!$J$9,IF(S1012&lt;Monitors!$H$10,(S1012*Monitors!$I$10)+Monitors!$J$10,IF(S1012&lt;Monitors!$H$11,(S1012*Monitors!$I$11)+Monitors!$J$11,Monitors!$J$12))))))))</f>
        <v>38.903333333333336</v>
      </c>
      <c r="DH1012" s="10">
        <f>$DF1012-(Monitors!$B$4*'All Data'!$W1012)</f>
        <v>54.274099999999997</v>
      </c>
      <c r="DI1012" s="10">
        <f>IF($CX1012="Yes",DH1012-(Monitors!$E$4*(DG1012+(Monitors!$B$4*'All Data'!$W1012))),'All Data'!DH1012)</f>
        <v>51.693252333333334</v>
      </c>
      <c r="DJ1012" s="10">
        <f>IF(DD1012="Yes",'All Data'!DI1012-(DG1012*Monitors!$C$4),'All Data'!DI1012)</f>
        <v>51.693252333333334</v>
      </c>
      <c r="DK1012" s="10">
        <f>IF($DE1012="Yes",DJ1012-(DG1012*Monitors!$D$4),'All Data'!DJ1012)</f>
        <v>51.693252333333334</v>
      </c>
      <c r="DL1012" s="10">
        <f>IF($CZ1012="Yes",DK1012-Monitors!$C$7,'All Data'!DK1012)</f>
        <v>51.693252333333334</v>
      </c>
      <c r="DM1012" s="10">
        <f>IF($DA1012="Yes",DL1012-Monitors!$D$7,'All Data'!DL1012)</f>
        <v>51.693252333333334</v>
      </c>
      <c r="DN1012" s="10">
        <f>IF(DB1012="Yes",DM1012-((DG1012+(W1012*Monitors!$B$4))*Monitors!$F$4),'All Data'!DM1012)</f>
        <v>51.693252333333334</v>
      </c>
      <c r="DO1012" s="8" t="str">
        <f t="shared" si="176"/>
        <v>No</v>
      </c>
      <c r="DP1012" s="10">
        <v>2.3400384000000005</v>
      </c>
      <c r="DQ1012" s="10">
        <v>19.0999616</v>
      </c>
      <c r="DR1012" s="10">
        <v>18.020962918118364</v>
      </c>
      <c r="DS1012" s="9">
        <v>21.579973637632715</v>
      </c>
      <c r="DT1012" s="9" t="s">
        <v>23</v>
      </c>
      <c r="DU1012" s="14">
        <v>0</v>
      </c>
    </row>
    <row r="1013" spans="1:125" ht="18" customHeight="1">
      <c r="A1013" s="29">
        <v>1012</v>
      </c>
      <c r="B1013" s="29">
        <v>19</v>
      </c>
      <c r="C1013" s="29">
        <v>903</v>
      </c>
      <c r="D1013" s="21">
        <v>41334</v>
      </c>
      <c r="E1013" s="21">
        <v>41262</v>
      </c>
      <c r="F1013" s="21">
        <v>41277</v>
      </c>
      <c r="G1013" s="20" t="s">
        <v>4</v>
      </c>
      <c r="H1013" s="20"/>
      <c r="I1013" s="22">
        <v>6</v>
      </c>
      <c r="J1013" s="20" t="s">
        <v>5</v>
      </c>
      <c r="K1013" s="20"/>
      <c r="L1013" s="20" t="s">
        <v>27</v>
      </c>
      <c r="M1013" s="23" t="s">
        <v>27</v>
      </c>
      <c r="N1013" s="23" t="s">
        <v>7</v>
      </c>
      <c r="O1013" s="23"/>
      <c r="P1013" s="24">
        <v>11.3</v>
      </c>
      <c r="Q1013" s="24">
        <v>20</v>
      </c>
      <c r="R1013" s="24">
        <v>23</v>
      </c>
      <c r="S1013" s="24">
        <v>225.71</v>
      </c>
      <c r="T1013" s="24">
        <v>1.78</v>
      </c>
      <c r="U1013" s="24">
        <v>1080</v>
      </c>
      <c r="V1013" s="24">
        <v>1920</v>
      </c>
      <c r="W1013" s="24">
        <v>2.0739999999999998</v>
      </c>
      <c r="X1013" s="23" t="s">
        <v>47</v>
      </c>
      <c r="Y1013" s="23" t="s">
        <v>47</v>
      </c>
      <c r="Z1013" s="24">
        <v>9187</v>
      </c>
      <c r="AA1013" s="24">
        <v>60</v>
      </c>
      <c r="AB1013" s="24">
        <v>170</v>
      </c>
      <c r="AC1013" s="24">
        <v>160</v>
      </c>
      <c r="AD1013" s="23" t="s">
        <v>10</v>
      </c>
      <c r="AE1013" s="23" t="s">
        <v>11</v>
      </c>
      <c r="AF1013" s="23" t="s">
        <v>11</v>
      </c>
      <c r="AG1013" s="23"/>
      <c r="AH1013" s="23"/>
      <c r="AI1013" s="23" t="s">
        <v>12</v>
      </c>
      <c r="AJ1013" s="23" t="s">
        <v>11</v>
      </c>
      <c r="AK1013" s="23" t="s">
        <v>23</v>
      </c>
      <c r="AL1013" s="23" t="s">
        <v>129</v>
      </c>
      <c r="AM1013" s="23"/>
      <c r="AN1013" s="23" t="s">
        <v>14</v>
      </c>
      <c r="AO1013" s="23"/>
      <c r="AP1013" s="23" t="s">
        <v>14</v>
      </c>
      <c r="AQ1013" s="23"/>
      <c r="AR1013" s="23"/>
      <c r="AS1013" s="23" t="s">
        <v>129</v>
      </c>
      <c r="AT1013" s="23"/>
      <c r="AU1013" s="23" t="s">
        <v>14</v>
      </c>
      <c r="AV1013" s="25"/>
      <c r="AW1013" s="25"/>
      <c r="AX1013" s="26">
        <v>23</v>
      </c>
      <c r="AY1013" s="26">
        <v>225.71</v>
      </c>
      <c r="AZ1013" s="25" t="s">
        <v>14</v>
      </c>
      <c r="BA1013" s="25" t="s">
        <v>14</v>
      </c>
      <c r="BB1013" s="23"/>
      <c r="BC1013" s="23" t="s">
        <v>15</v>
      </c>
      <c r="BD1013" s="23"/>
      <c r="BE1013" s="23" t="s">
        <v>11</v>
      </c>
      <c r="BF1013" s="23" t="s">
        <v>434</v>
      </c>
      <c r="BG1013" s="23" t="s">
        <v>11</v>
      </c>
      <c r="BH1013" s="23" t="s">
        <v>17</v>
      </c>
      <c r="BI1013" s="23"/>
      <c r="BJ1013" s="23" t="s">
        <v>18</v>
      </c>
      <c r="BK1013" s="23" t="s">
        <v>11</v>
      </c>
      <c r="BL1013" s="23" t="s">
        <v>11</v>
      </c>
      <c r="BM1013" s="23"/>
      <c r="BN1013" s="23"/>
      <c r="BO1013" s="24">
        <v>6</v>
      </c>
      <c r="BP1013" s="24">
        <v>240</v>
      </c>
      <c r="BQ1013" s="24">
        <v>250</v>
      </c>
      <c r="BR1013" s="24">
        <v>195</v>
      </c>
      <c r="BS1013" s="24">
        <v>199.9</v>
      </c>
      <c r="BT1013" s="23"/>
      <c r="BU1013" s="23"/>
      <c r="BV1013" s="24">
        <v>21.44</v>
      </c>
      <c r="BW1013" s="24">
        <v>0.2</v>
      </c>
      <c r="BX1013" s="23"/>
      <c r="BY1013" s="24">
        <v>0.12</v>
      </c>
      <c r="BZ1013" s="27">
        <v>0.2</v>
      </c>
      <c r="CA1013" s="27">
        <v>0.12</v>
      </c>
      <c r="CB1013" s="25"/>
      <c r="CC1013" s="25"/>
      <c r="CD1013" s="28">
        <v>21.44</v>
      </c>
      <c r="CE1013" s="28">
        <v>0.2</v>
      </c>
      <c r="CF1013" s="25"/>
      <c r="CG1013" s="28">
        <v>0.12</v>
      </c>
      <c r="CH1013" s="28">
        <v>21.8</v>
      </c>
      <c r="CI1013" s="28">
        <v>0.5</v>
      </c>
      <c r="CJ1013" s="28">
        <v>0.5</v>
      </c>
      <c r="CK1013" s="25"/>
      <c r="CL1013" s="25"/>
      <c r="CM1013" s="28">
        <v>0.5</v>
      </c>
      <c r="CN1013" s="25"/>
      <c r="CO1013" s="28">
        <v>0</v>
      </c>
      <c r="CP1013" s="30" t="s">
        <v>5</v>
      </c>
      <c r="CQ1013" s="8">
        <f t="shared" si="166"/>
        <v>9188.7820654822553</v>
      </c>
      <c r="CR1013" s="8">
        <f t="shared" si="167"/>
        <v>24</v>
      </c>
      <c r="CS1013" s="8">
        <f t="shared" si="168"/>
        <v>2.5</v>
      </c>
      <c r="CT1013" s="8">
        <f t="shared" si="169"/>
        <v>30</v>
      </c>
      <c r="CU1013" s="8">
        <f t="shared" si="170"/>
        <v>200</v>
      </c>
      <c r="CV1013" s="10">
        <f t="shared" si="171"/>
        <v>54170.400000000001</v>
      </c>
      <c r="CW1013" s="10">
        <f t="shared" si="174"/>
        <v>54.170400000000001</v>
      </c>
      <c r="CX1013" s="8" t="str">
        <f t="shared" si="172"/>
        <v>No</v>
      </c>
      <c r="CY1013" s="30" t="s">
        <v>11</v>
      </c>
      <c r="CZ1013" s="30" t="s">
        <v>11</v>
      </c>
      <c r="DA1013" s="31" t="s">
        <v>11</v>
      </c>
      <c r="DB1013" s="31" t="s">
        <v>11</v>
      </c>
      <c r="DC1013" s="8" t="str">
        <f t="shared" si="173"/>
        <v>No</v>
      </c>
      <c r="DD1013" s="8" t="s">
        <v>11</v>
      </c>
      <c r="DE1013" s="30" t="s">
        <v>11</v>
      </c>
      <c r="DF1013" s="10">
        <f t="shared" si="175"/>
        <v>66.873840000000001</v>
      </c>
      <c r="DG1013" s="9">
        <f>IF(S1013&lt;Monitors!$H$4,(S1013*Monitors!$I$4)+Monitors!$J$4,IF(S1013&lt;Monitors!$H$5,(S1013*Monitors!$I$5)+Monitors!$J$5,IF(S1013&lt;Monitors!$H$6,(S1013*Monitors!$I$6)+Monitors!$J$6,IF(S1013&lt;Monitors!$H$7,(Monitors!$I$7*S1013)+Monitors!$J$7,IF(S1013&lt;Monitors!$H$8,(S1013*Monitors!$I$8)+Monitors!$J$8,IF(S1013&lt;Monitors!$H$9,(S1013*Monitors!$I$9)+Monitors!$J$9,IF(S1013&lt;Monitors!$H$10,(S1013*Monitors!$I$10)+Monitors!$J$10,IF(S1013&lt;Monitors!$H$11,(S1013*Monitors!$I$11)+Monitors!$J$11,Monitors!$J$12))))))))</f>
        <v>38.856999999999999</v>
      </c>
      <c r="DH1013" s="10">
        <f>$DF1013-(Monitors!$B$4*'All Data'!$W1013)</f>
        <v>54.160220000000002</v>
      </c>
      <c r="DI1013" s="10">
        <f>IF($CX1013="Yes",DH1013-(Monitors!$E$4*(DG1013+(Monitors!$B$4*'All Data'!$W1013))),'All Data'!DH1013)</f>
        <v>54.160220000000002</v>
      </c>
      <c r="DJ1013" s="10">
        <f>IF(DD1013="Yes",'All Data'!DI1013-(DG1013*Monitors!$C$4),'All Data'!DI1013)</f>
        <v>54.160220000000002</v>
      </c>
      <c r="DK1013" s="10">
        <f>IF($DE1013="Yes",DJ1013-(DG1013*Monitors!$D$4),'All Data'!DJ1013)</f>
        <v>54.160220000000002</v>
      </c>
      <c r="DL1013" s="10">
        <f>IF($CZ1013="Yes",DK1013-Monitors!$C$7,'All Data'!DK1013)</f>
        <v>54.160220000000002</v>
      </c>
      <c r="DM1013" s="10">
        <f>IF($DA1013="Yes",DL1013-Monitors!$D$7,'All Data'!DL1013)</f>
        <v>54.160220000000002</v>
      </c>
      <c r="DN1013" s="10">
        <f>IF(DB1013="Yes",DM1013-((DG1013+(W1013*Monitors!$B$4))*Monitors!$F$4),'All Data'!DM1013)</f>
        <v>54.160220000000002</v>
      </c>
      <c r="DO1013" s="8" t="str">
        <f t="shared" si="176"/>
        <v>No</v>
      </c>
      <c r="DP1013" s="10">
        <v>2.1668160000000003</v>
      </c>
      <c r="DQ1013" s="10">
        <v>19.273184000000001</v>
      </c>
      <c r="DR1013" s="10">
        <v>19.273184000000001</v>
      </c>
      <c r="DS1013" s="9">
        <v>21.449895005198755</v>
      </c>
      <c r="DT1013" s="9" t="s">
        <v>23</v>
      </c>
      <c r="DU1013" s="14">
        <v>0</v>
      </c>
    </row>
    <row r="1014" spans="1:125" ht="18" customHeight="1">
      <c r="A1014" s="29">
        <v>1013</v>
      </c>
      <c r="B1014" s="29">
        <v>25</v>
      </c>
      <c r="C1014" s="29">
        <v>1284</v>
      </c>
      <c r="D1014" s="21">
        <v>42092</v>
      </c>
      <c r="E1014" s="21">
        <v>42090</v>
      </c>
      <c r="F1014" s="21">
        <v>42103</v>
      </c>
      <c r="G1014" s="20" t="s">
        <v>4</v>
      </c>
      <c r="H1014" s="20" t="s">
        <v>26</v>
      </c>
      <c r="I1014" s="22">
        <v>6</v>
      </c>
      <c r="J1014" s="20" t="s">
        <v>5</v>
      </c>
      <c r="K1014" s="20" t="s">
        <v>26</v>
      </c>
      <c r="L1014" s="20" t="s">
        <v>6</v>
      </c>
      <c r="M1014" s="23" t="s">
        <v>26</v>
      </c>
      <c r="N1014" s="23" t="s">
        <v>7</v>
      </c>
      <c r="O1014" s="23" t="s">
        <v>26</v>
      </c>
      <c r="P1014" s="24">
        <v>11.3</v>
      </c>
      <c r="Q1014" s="24">
        <v>20</v>
      </c>
      <c r="R1014" s="24">
        <v>23</v>
      </c>
      <c r="S1014" s="24">
        <v>225.98</v>
      </c>
      <c r="T1014" s="24">
        <v>1.78</v>
      </c>
      <c r="U1014" s="24">
        <v>1080</v>
      </c>
      <c r="V1014" s="24">
        <v>1920</v>
      </c>
      <c r="W1014" s="24">
        <v>2.0739999999999998</v>
      </c>
      <c r="X1014" s="23" t="s">
        <v>47</v>
      </c>
      <c r="Y1014" s="23" t="s">
        <v>47</v>
      </c>
      <c r="Z1014" s="24">
        <v>9175</v>
      </c>
      <c r="AA1014" s="24">
        <v>60</v>
      </c>
      <c r="AB1014" s="24">
        <v>178</v>
      </c>
      <c r="AC1014" s="24">
        <v>178</v>
      </c>
      <c r="AD1014" s="23" t="s">
        <v>28</v>
      </c>
      <c r="AE1014" s="23" t="s">
        <v>23</v>
      </c>
      <c r="AF1014" s="23" t="s">
        <v>11</v>
      </c>
      <c r="AG1014" s="23" t="s">
        <v>26</v>
      </c>
      <c r="AH1014" s="23" t="s">
        <v>26</v>
      </c>
      <c r="AI1014" s="23" t="s">
        <v>12</v>
      </c>
      <c r="AJ1014" s="23" t="s">
        <v>23</v>
      </c>
      <c r="AK1014" s="23" t="s">
        <v>23</v>
      </c>
      <c r="AL1014" s="23" t="s">
        <v>129</v>
      </c>
      <c r="AM1014" s="23" t="s">
        <v>247</v>
      </c>
      <c r="AN1014" s="23" t="s">
        <v>14</v>
      </c>
      <c r="AO1014" s="23" t="s">
        <v>14</v>
      </c>
      <c r="AP1014" s="23" t="s">
        <v>14</v>
      </c>
      <c r="AQ1014" s="23" t="s">
        <v>14</v>
      </c>
      <c r="AR1014" s="23"/>
      <c r="AS1014" s="23" t="s">
        <v>129</v>
      </c>
      <c r="AT1014" s="23" t="s">
        <v>247</v>
      </c>
      <c r="AU1014" s="23" t="s">
        <v>14</v>
      </c>
      <c r="AV1014" s="25" t="s">
        <v>14</v>
      </c>
      <c r="AW1014" s="25" t="s">
        <v>26</v>
      </c>
      <c r="AX1014" s="26">
        <v>23</v>
      </c>
      <c r="AY1014" s="26">
        <v>225.98</v>
      </c>
      <c r="AZ1014" s="25" t="s">
        <v>14</v>
      </c>
      <c r="BA1014" s="25" t="s">
        <v>14</v>
      </c>
      <c r="BB1014" s="23" t="s">
        <v>26</v>
      </c>
      <c r="BC1014" s="23" t="s">
        <v>15</v>
      </c>
      <c r="BD1014" s="23" t="s">
        <v>26</v>
      </c>
      <c r="BE1014" s="23" t="s">
        <v>11</v>
      </c>
      <c r="BF1014" s="23" t="s">
        <v>165</v>
      </c>
      <c r="BG1014" s="23" t="s">
        <v>11</v>
      </c>
      <c r="BH1014" s="23" t="s">
        <v>17</v>
      </c>
      <c r="BI1014" s="23" t="s">
        <v>14</v>
      </c>
      <c r="BJ1014" s="23"/>
      <c r="BK1014" s="23" t="s">
        <v>11</v>
      </c>
      <c r="BL1014" s="23" t="s">
        <v>11</v>
      </c>
      <c r="BM1014" s="23" t="s">
        <v>11</v>
      </c>
      <c r="BN1014" s="23"/>
      <c r="BO1014" s="24">
        <v>4.2</v>
      </c>
      <c r="BP1014" s="24">
        <v>279.5</v>
      </c>
      <c r="BQ1014" s="24">
        <v>250</v>
      </c>
      <c r="BR1014" s="24">
        <v>279</v>
      </c>
      <c r="BS1014" s="24">
        <v>200</v>
      </c>
      <c r="BT1014" s="23"/>
      <c r="BU1014" s="23"/>
      <c r="BV1014" s="24">
        <v>21.48</v>
      </c>
      <c r="BW1014" s="24">
        <v>0.33</v>
      </c>
      <c r="BX1014" s="23"/>
      <c r="BY1014" s="24">
        <v>0.28000000000000003</v>
      </c>
      <c r="BZ1014" s="27">
        <v>0.33</v>
      </c>
      <c r="CA1014" s="27">
        <v>0.28000000000000003</v>
      </c>
      <c r="CB1014" s="25"/>
      <c r="CC1014" s="25"/>
      <c r="CD1014" s="28">
        <v>21.82</v>
      </c>
      <c r="CE1014" s="28">
        <v>0.4</v>
      </c>
      <c r="CF1014" s="25"/>
      <c r="CG1014" s="28">
        <v>0.35</v>
      </c>
      <c r="CH1014" s="28">
        <v>22</v>
      </c>
      <c r="CI1014" s="28">
        <v>0.5</v>
      </c>
      <c r="CJ1014" s="28">
        <v>0.5</v>
      </c>
      <c r="CK1014" s="28">
        <v>0</v>
      </c>
      <c r="CL1014" s="28">
        <v>0</v>
      </c>
      <c r="CM1014" s="28">
        <v>0.5</v>
      </c>
      <c r="CN1014" s="25"/>
      <c r="CO1014" s="28">
        <v>0</v>
      </c>
      <c r="CP1014" s="30" t="s">
        <v>5</v>
      </c>
      <c r="CQ1014" s="8">
        <f t="shared" si="166"/>
        <v>9177.8033454287979</v>
      </c>
      <c r="CR1014" s="8">
        <f t="shared" si="167"/>
        <v>24</v>
      </c>
      <c r="CS1014" s="8">
        <f t="shared" si="168"/>
        <v>2.5</v>
      </c>
      <c r="CT1014" s="8">
        <f t="shared" si="169"/>
        <v>30</v>
      </c>
      <c r="CU1014" s="8">
        <f t="shared" si="170"/>
        <v>200</v>
      </c>
      <c r="CV1014" s="10">
        <f t="shared" si="171"/>
        <v>63161.409999999996</v>
      </c>
      <c r="CW1014" s="10">
        <f t="shared" si="174"/>
        <v>63.161409999999997</v>
      </c>
      <c r="CX1014" s="8" t="str">
        <f t="shared" si="172"/>
        <v>No</v>
      </c>
      <c r="CY1014" s="30" t="s">
        <v>11</v>
      </c>
      <c r="CZ1014" s="30" t="s">
        <v>11</v>
      </c>
      <c r="DA1014" s="31" t="s">
        <v>11</v>
      </c>
      <c r="DB1014" s="31" t="s">
        <v>11</v>
      </c>
      <c r="DC1014" s="8" t="str">
        <f t="shared" si="173"/>
        <v>No</v>
      </c>
      <c r="DD1014" s="8" t="s">
        <v>11</v>
      </c>
      <c r="DE1014" s="30" t="s">
        <v>11</v>
      </c>
      <c r="DF1014" s="10">
        <f t="shared" si="175"/>
        <v>67.736699999999999</v>
      </c>
      <c r="DG1014" s="9">
        <f>IF(S1014&lt;Monitors!$H$4,(S1014*Monitors!$I$4)+Monitors!$J$4,IF(S1014&lt;Monitors!$H$5,(S1014*Monitors!$I$5)+Monitors!$J$5,IF(S1014&lt;Monitors!$H$6,(S1014*Monitors!$I$6)+Monitors!$J$6,IF(S1014&lt;Monitors!$H$7,(Monitors!$I$7*S1014)+Monitors!$J$7,IF(S1014&lt;Monitors!$H$8,(S1014*Monitors!$I$8)+Monitors!$J$8,IF(S1014&lt;Monitors!$H$9,(S1014*Monitors!$I$9)+Monitors!$J$9,IF(S1014&lt;Monitors!$H$10,(S1014*Monitors!$I$10)+Monitors!$J$10,IF(S1014&lt;Monitors!$H$11,(S1014*Monitors!$I$11)+Monitors!$J$11,Monitors!$J$12))))))))</f>
        <v>38.866</v>
      </c>
      <c r="DH1014" s="10">
        <f>$DF1014-(Monitors!$B$4*'All Data'!$W1014)</f>
        <v>55.02308</v>
      </c>
      <c r="DI1014" s="10">
        <f>IF($CX1014="Yes",DH1014-(Monitors!$E$4*(DG1014+(Monitors!$B$4*'All Data'!$W1014))),'All Data'!DH1014)</f>
        <v>55.02308</v>
      </c>
      <c r="DJ1014" s="10">
        <f>IF(DD1014="Yes",'All Data'!DI1014-(DG1014*Monitors!$C$4),'All Data'!DI1014)</f>
        <v>55.02308</v>
      </c>
      <c r="DK1014" s="10">
        <f>IF($DE1014="Yes",DJ1014-(DG1014*Monitors!$D$4),'All Data'!DJ1014)</f>
        <v>55.02308</v>
      </c>
      <c r="DL1014" s="10">
        <f>IF($CZ1014="Yes",DK1014-Monitors!$C$7,'All Data'!DK1014)</f>
        <v>55.02308</v>
      </c>
      <c r="DM1014" s="10">
        <f>IF($DA1014="Yes",DL1014-Monitors!$D$7,'All Data'!DL1014)</f>
        <v>55.02308</v>
      </c>
      <c r="DN1014" s="10">
        <f>IF(DB1014="Yes",DM1014-((DG1014+(W1014*Monitors!$B$4))*Monitors!$F$4),'All Data'!DM1014)</f>
        <v>55.02308</v>
      </c>
      <c r="DO1014" s="8" t="str">
        <f t="shared" si="176"/>
        <v>No</v>
      </c>
      <c r="DP1014" s="10">
        <v>2.5264564000000003</v>
      </c>
      <c r="DQ1014" s="10">
        <v>18.9535436</v>
      </c>
      <c r="DR1014" s="10">
        <v>18.9535436</v>
      </c>
      <c r="DS1014" s="9">
        <v>21.475165026908535</v>
      </c>
      <c r="DT1014" s="9" t="s">
        <v>23</v>
      </c>
      <c r="DU1014" s="14">
        <v>0</v>
      </c>
    </row>
    <row r="1015" spans="1:125" ht="18" customHeight="1">
      <c r="A1015" s="29">
        <v>1014</v>
      </c>
      <c r="B1015" s="29">
        <v>19</v>
      </c>
      <c r="C1015" s="29">
        <v>878</v>
      </c>
      <c r="D1015" s="21">
        <v>41517</v>
      </c>
      <c r="E1015" s="21">
        <v>41507</v>
      </c>
      <c r="F1015" s="21">
        <v>41512</v>
      </c>
      <c r="G1015" s="20" t="s">
        <v>4</v>
      </c>
      <c r="H1015" s="20"/>
      <c r="I1015" s="22">
        <v>6</v>
      </c>
      <c r="J1015" s="20" t="s">
        <v>5</v>
      </c>
      <c r="K1015" s="20"/>
      <c r="L1015" s="20" t="s">
        <v>6</v>
      </c>
      <c r="M1015" s="23"/>
      <c r="N1015" s="23" t="s">
        <v>7</v>
      </c>
      <c r="O1015" s="23"/>
      <c r="P1015" s="24">
        <v>11.3</v>
      </c>
      <c r="Q1015" s="24">
        <v>20.100000000000001</v>
      </c>
      <c r="R1015" s="24">
        <v>23</v>
      </c>
      <c r="S1015" s="24">
        <v>226.6</v>
      </c>
      <c r="T1015" s="24">
        <v>1.78</v>
      </c>
      <c r="U1015" s="24">
        <v>1080</v>
      </c>
      <c r="V1015" s="24">
        <v>1920</v>
      </c>
      <c r="W1015" s="24">
        <v>2.0739999999999998</v>
      </c>
      <c r="X1015" s="23" t="s">
        <v>47</v>
      </c>
      <c r="Y1015" s="23" t="s">
        <v>47</v>
      </c>
      <c r="Z1015" s="24">
        <v>9153</v>
      </c>
      <c r="AA1015" s="24">
        <v>60</v>
      </c>
      <c r="AB1015" s="24">
        <v>170</v>
      </c>
      <c r="AC1015" s="24">
        <v>160</v>
      </c>
      <c r="AD1015" s="23" t="s">
        <v>10</v>
      </c>
      <c r="AE1015" s="23" t="s">
        <v>11</v>
      </c>
      <c r="AF1015" s="23" t="s">
        <v>11</v>
      </c>
      <c r="AG1015" s="23"/>
      <c r="AH1015" s="23"/>
      <c r="AI1015" s="23" t="s">
        <v>12</v>
      </c>
      <c r="AJ1015" s="23" t="s">
        <v>11</v>
      </c>
      <c r="AK1015" s="23" t="s">
        <v>11</v>
      </c>
      <c r="AL1015" s="23" t="s">
        <v>129</v>
      </c>
      <c r="AM1015" s="23"/>
      <c r="AN1015" s="23" t="s">
        <v>14</v>
      </c>
      <c r="AO1015" s="23"/>
      <c r="AP1015" s="23" t="s">
        <v>14</v>
      </c>
      <c r="AQ1015" s="23"/>
      <c r="AR1015" s="23"/>
      <c r="AS1015" s="23" t="s">
        <v>129</v>
      </c>
      <c r="AT1015" s="23"/>
      <c r="AU1015" s="23" t="s">
        <v>14</v>
      </c>
      <c r="AV1015" s="25"/>
      <c r="AW1015" s="25"/>
      <c r="AX1015" s="26">
        <v>23</v>
      </c>
      <c r="AY1015" s="26">
        <v>226.6</v>
      </c>
      <c r="AZ1015" s="25" t="s">
        <v>14</v>
      </c>
      <c r="BA1015" s="25" t="s">
        <v>14</v>
      </c>
      <c r="BB1015" s="23"/>
      <c r="BC1015" s="23" t="s">
        <v>15</v>
      </c>
      <c r="BD1015" s="23"/>
      <c r="BE1015" s="23" t="s">
        <v>11</v>
      </c>
      <c r="BF1015" s="23" t="s">
        <v>707</v>
      </c>
      <c r="BG1015" s="23" t="s">
        <v>11</v>
      </c>
      <c r="BH1015" s="23" t="s">
        <v>17</v>
      </c>
      <c r="BI1015" s="23"/>
      <c r="BJ1015" s="23" t="s">
        <v>18</v>
      </c>
      <c r="BK1015" s="23" t="s">
        <v>11</v>
      </c>
      <c r="BL1015" s="23" t="s">
        <v>11</v>
      </c>
      <c r="BM1015" s="23"/>
      <c r="BN1015" s="23"/>
      <c r="BO1015" s="24">
        <v>5.2</v>
      </c>
      <c r="BP1015" s="24">
        <v>239</v>
      </c>
      <c r="BQ1015" s="24">
        <v>250</v>
      </c>
      <c r="BR1015" s="24">
        <v>188</v>
      </c>
      <c r="BS1015" s="24">
        <v>200.2</v>
      </c>
      <c r="BT1015" s="23"/>
      <c r="BU1015" s="23"/>
      <c r="BV1015" s="24">
        <v>21.49</v>
      </c>
      <c r="BW1015" s="24">
        <v>0.2</v>
      </c>
      <c r="BX1015" s="23"/>
      <c r="BY1015" s="24">
        <v>0.12</v>
      </c>
      <c r="BZ1015" s="27">
        <v>0.2</v>
      </c>
      <c r="CA1015" s="27">
        <v>0.12</v>
      </c>
      <c r="CB1015" s="25"/>
      <c r="CC1015" s="25"/>
      <c r="CD1015" s="28">
        <v>21.52</v>
      </c>
      <c r="CE1015" s="28">
        <v>0.2</v>
      </c>
      <c r="CF1015" s="25"/>
      <c r="CG1015" s="28">
        <v>0.12</v>
      </c>
      <c r="CH1015" s="28">
        <v>22</v>
      </c>
      <c r="CI1015" s="28">
        <v>0.5</v>
      </c>
      <c r="CJ1015" s="28">
        <v>0.5</v>
      </c>
      <c r="CK1015" s="25"/>
      <c r="CL1015" s="25"/>
      <c r="CM1015" s="28">
        <v>0.48</v>
      </c>
      <c r="CN1015" s="25"/>
      <c r="CO1015" s="28">
        <v>0</v>
      </c>
      <c r="CP1015" s="30" t="s">
        <v>5</v>
      </c>
      <c r="CQ1015" s="8">
        <f t="shared" si="166"/>
        <v>9152.6919682259486</v>
      </c>
      <c r="CR1015" s="8">
        <f t="shared" si="167"/>
        <v>24</v>
      </c>
      <c r="CS1015" s="8">
        <f t="shared" si="168"/>
        <v>2.5</v>
      </c>
      <c r="CT1015" s="8">
        <f t="shared" si="169"/>
        <v>30</v>
      </c>
      <c r="CU1015" s="8">
        <f t="shared" si="170"/>
        <v>200</v>
      </c>
      <c r="CV1015" s="10">
        <f t="shared" si="171"/>
        <v>54157.4</v>
      </c>
      <c r="CW1015" s="10">
        <f t="shared" si="174"/>
        <v>54.157400000000003</v>
      </c>
      <c r="CX1015" s="8" t="str">
        <f t="shared" si="172"/>
        <v>No</v>
      </c>
      <c r="CY1015" s="30" t="s">
        <v>11</v>
      </c>
      <c r="CZ1015" s="30" t="s">
        <v>11</v>
      </c>
      <c r="DA1015" s="31" t="s">
        <v>11</v>
      </c>
      <c r="DB1015" s="31" t="s">
        <v>11</v>
      </c>
      <c r="DC1015" s="8" t="str">
        <f t="shared" si="173"/>
        <v>No</v>
      </c>
      <c r="DD1015" s="8" t="s">
        <v>11</v>
      </c>
      <c r="DE1015" s="30" t="s">
        <v>11</v>
      </c>
      <c r="DF1015" s="10">
        <f t="shared" si="175"/>
        <v>67.027139999999989</v>
      </c>
      <c r="DG1015" s="9">
        <f>IF(S1015&lt;Monitors!$H$4,(S1015*Monitors!$I$4)+Monitors!$J$4,IF(S1015&lt;Monitors!$H$5,(S1015*Monitors!$I$5)+Monitors!$J$5,IF(S1015&lt;Monitors!$H$6,(S1015*Monitors!$I$6)+Monitors!$J$6,IF(S1015&lt;Monitors!$H$7,(Monitors!$I$7*S1015)+Monitors!$J$7,IF(S1015&lt;Monitors!$H$8,(S1015*Monitors!$I$8)+Monitors!$J$8,IF(S1015&lt;Monitors!$H$9,(S1015*Monitors!$I$9)+Monitors!$J$9,IF(S1015&lt;Monitors!$H$10,(S1015*Monitors!$I$10)+Monitors!$J$10,IF(S1015&lt;Monitors!$H$11,(S1015*Monitors!$I$11)+Monitors!$J$11,Monitors!$J$12))))))))</f>
        <v>38.886666666666663</v>
      </c>
      <c r="DH1015" s="10">
        <f>$DF1015-(Monitors!$B$4*'All Data'!$W1015)</f>
        <v>54.31351999999999</v>
      </c>
      <c r="DI1015" s="10">
        <f>IF($CX1015="Yes",DH1015-(Monitors!$E$4*(DG1015+(Monitors!$B$4*'All Data'!$W1015))),'All Data'!DH1015)</f>
        <v>54.31351999999999</v>
      </c>
      <c r="DJ1015" s="10">
        <f>IF(DD1015="Yes",'All Data'!DI1015-(DG1015*Monitors!$C$4),'All Data'!DI1015)</f>
        <v>54.31351999999999</v>
      </c>
      <c r="DK1015" s="10">
        <f>IF($DE1015="Yes",DJ1015-(DG1015*Monitors!$D$4),'All Data'!DJ1015)</f>
        <v>54.31351999999999</v>
      </c>
      <c r="DL1015" s="10">
        <f>IF($CZ1015="Yes",DK1015-Monitors!$C$7,'All Data'!DK1015)</f>
        <v>54.31351999999999</v>
      </c>
      <c r="DM1015" s="10">
        <f>IF($DA1015="Yes",DL1015-Monitors!$D$7,'All Data'!DL1015)</f>
        <v>54.31351999999999</v>
      </c>
      <c r="DN1015" s="10">
        <f>IF(DB1015="Yes",DM1015-((DG1015+(W1015*Monitors!$B$4))*Monitors!$F$4),'All Data'!DM1015)</f>
        <v>54.31351999999999</v>
      </c>
      <c r="DO1015" s="8" t="str">
        <f t="shared" si="176"/>
        <v>No</v>
      </c>
      <c r="DP1015" s="10">
        <v>2.1662960000000004</v>
      </c>
      <c r="DQ1015" s="10">
        <v>19.323703999999999</v>
      </c>
      <c r="DR1015" s="10">
        <v>19.323703999999999</v>
      </c>
      <c r="DS1015" s="9">
        <v>21.533187107844469</v>
      </c>
      <c r="DT1015" s="9" t="s">
        <v>23</v>
      </c>
      <c r="DU1015" s="14">
        <v>0</v>
      </c>
    </row>
    <row r="1016" spans="1:125" ht="18" customHeight="1">
      <c r="A1016" s="29">
        <v>1015</v>
      </c>
      <c r="B1016" s="29">
        <v>25</v>
      </c>
      <c r="C1016" s="29">
        <v>1394</v>
      </c>
      <c r="D1016" s="21">
        <v>41330</v>
      </c>
      <c r="E1016" s="21">
        <v>41323</v>
      </c>
      <c r="F1016" s="21">
        <v>41773</v>
      </c>
      <c r="G1016" s="20" t="s">
        <v>4</v>
      </c>
      <c r="H1016" s="20"/>
      <c r="I1016" s="22">
        <v>6</v>
      </c>
      <c r="J1016" s="20" t="s">
        <v>5</v>
      </c>
      <c r="K1016" s="20"/>
      <c r="L1016" s="20" t="s">
        <v>6</v>
      </c>
      <c r="M1016" s="23"/>
      <c r="N1016" s="23" t="s">
        <v>7</v>
      </c>
      <c r="O1016" s="23"/>
      <c r="P1016" s="24">
        <v>132</v>
      </c>
      <c r="Q1016" s="24">
        <v>235</v>
      </c>
      <c r="R1016" s="24">
        <v>27</v>
      </c>
      <c r="S1016" s="24">
        <v>312</v>
      </c>
      <c r="T1016" s="24">
        <v>1.78</v>
      </c>
      <c r="U1016" s="24">
        <v>1080</v>
      </c>
      <c r="V1016" s="24">
        <v>1920</v>
      </c>
      <c r="W1016" s="24">
        <v>2.0739999999999998</v>
      </c>
      <c r="X1016" s="23" t="s">
        <v>47</v>
      </c>
      <c r="Y1016" s="23" t="s">
        <v>47</v>
      </c>
      <c r="Z1016" s="24">
        <v>6653</v>
      </c>
      <c r="AA1016" s="24">
        <v>60</v>
      </c>
      <c r="AB1016" s="24">
        <v>170</v>
      </c>
      <c r="AC1016" s="24">
        <v>160</v>
      </c>
      <c r="AD1016" s="23" t="s">
        <v>10</v>
      </c>
      <c r="AE1016" s="23" t="s">
        <v>11</v>
      </c>
      <c r="AF1016" s="23" t="s">
        <v>11</v>
      </c>
      <c r="AG1016" s="23"/>
      <c r="AH1016" s="23"/>
      <c r="AI1016" s="23" t="s">
        <v>12</v>
      </c>
      <c r="AJ1016" s="23" t="s">
        <v>11</v>
      </c>
      <c r="AK1016" s="23" t="s">
        <v>11</v>
      </c>
      <c r="AL1016" s="23" t="s">
        <v>107</v>
      </c>
      <c r="AM1016" s="23"/>
      <c r="AN1016" s="23" t="s">
        <v>14</v>
      </c>
      <c r="AO1016" s="23"/>
      <c r="AP1016" s="23" t="s">
        <v>14</v>
      </c>
      <c r="AQ1016" s="23"/>
      <c r="AR1016" s="23"/>
      <c r="AS1016" s="23" t="s">
        <v>107</v>
      </c>
      <c r="AT1016" s="23"/>
      <c r="AU1016" s="23" t="s">
        <v>14</v>
      </c>
      <c r="AV1016" s="25"/>
      <c r="AW1016" s="25"/>
      <c r="AX1016" s="26">
        <v>27</v>
      </c>
      <c r="AY1016" s="26">
        <v>312</v>
      </c>
      <c r="AZ1016" s="25" t="s">
        <v>14</v>
      </c>
      <c r="BA1016" s="25" t="s">
        <v>14</v>
      </c>
      <c r="BB1016" s="23"/>
      <c r="BC1016" s="23" t="s">
        <v>15</v>
      </c>
      <c r="BD1016" s="23"/>
      <c r="BE1016" s="23" t="s">
        <v>11</v>
      </c>
      <c r="BF1016" s="23" t="s">
        <v>136</v>
      </c>
      <c r="BG1016" s="23" t="s">
        <v>11</v>
      </c>
      <c r="BH1016" s="23" t="s">
        <v>17</v>
      </c>
      <c r="BI1016" s="23"/>
      <c r="BJ1016" s="23" t="s">
        <v>20</v>
      </c>
      <c r="BK1016" s="23" t="s">
        <v>11</v>
      </c>
      <c r="BL1016" s="23" t="s">
        <v>11</v>
      </c>
      <c r="BM1016" s="23"/>
      <c r="BN1016" s="23"/>
      <c r="BO1016" s="24">
        <v>21.8</v>
      </c>
      <c r="BP1016" s="24">
        <v>340.4</v>
      </c>
      <c r="BQ1016" s="24">
        <v>250</v>
      </c>
      <c r="BR1016" s="24">
        <v>339.3</v>
      </c>
      <c r="BS1016" s="24">
        <v>200.2</v>
      </c>
      <c r="BT1016" s="23"/>
      <c r="BU1016" s="23"/>
      <c r="BV1016" s="24">
        <v>21.54</v>
      </c>
      <c r="BW1016" s="24">
        <v>0.22</v>
      </c>
      <c r="BX1016" s="23"/>
      <c r="BY1016" s="24">
        <v>0.18</v>
      </c>
      <c r="BZ1016" s="27">
        <v>0.22</v>
      </c>
      <c r="CA1016" s="27">
        <v>0.18</v>
      </c>
      <c r="CB1016" s="25"/>
      <c r="CC1016" s="25"/>
      <c r="CD1016" s="28">
        <v>21.38</v>
      </c>
      <c r="CE1016" s="28">
        <v>0.28999999999999998</v>
      </c>
      <c r="CF1016" s="25"/>
      <c r="CG1016" s="28">
        <v>0.23</v>
      </c>
      <c r="CH1016" s="28">
        <v>29.1</v>
      </c>
      <c r="CI1016" s="28">
        <v>0.5</v>
      </c>
      <c r="CJ1016" s="28">
        <v>0.5</v>
      </c>
      <c r="CK1016" s="25"/>
      <c r="CL1016" s="25"/>
      <c r="CM1016" s="28">
        <v>0.52</v>
      </c>
      <c r="CN1016" s="25"/>
      <c r="CO1016" s="28">
        <v>0</v>
      </c>
      <c r="CP1016" s="30" t="s">
        <v>5</v>
      </c>
      <c r="CQ1016" s="8">
        <f t="shared" si="166"/>
        <v>6647.4358974358965</v>
      </c>
      <c r="CR1016" s="8">
        <f t="shared" si="167"/>
        <v>28</v>
      </c>
      <c r="CS1016" s="8">
        <f t="shared" si="168"/>
        <v>2.5</v>
      </c>
      <c r="CT1016" s="8">
        <f t="shared" si="169"/>
        <v>30</v>
      </c>
      <c r="CU1016" s="8">
        <f t="shared" si="170"/>
        <v>300</v>
      </c>
      <c r="CV1016" s="10">
        <f t="shared" si="171"/>
        <v>106204.79999999999</v>
      </c>
      <c r="CW1016" s="10">
        <f t="shared" si="174"/>
        <v>106.20479999999999</v>
      </c>
      <c r="CX1016" s="8" t="str">
        <f t="shared" si="172"/>
        <v>No</v>
      </c>
      <c r="CY1016" s="30" t="s">
        <v>11</v>
      </c>
      <c r="CZ1016" s="30" t="s">
        <v>11</v>
      </c>
      <c r="DA1016" s="31" t="s">
        <v>11</v>
      </c>
      <c r="DB1016" s="31" t="s">
        <v>11</v>
      </c>
      <c r="DC1016" s="8" t="str">
        <f t="shared" si="173"/>
        <v>No</v>
      </c>
      <c r="DD1016" s="8" t="s">
        <v>11</v>
      </c>
      <c r="DE1016" s="30" t="s">
        <v>11</v>
      </c>
      <c r="DF1016" s="10">
        <f t="shared" si="175"/>
        <v>67.294319999999999</v>
      </c>
      <c r="DG1016" s="9">
        <f>IF(S1016&lt;Monitors!$H$4,(S1016*Monitors!$I$4)+Monitors!$J$4,IF(S1016&lt;Monitors!$H$5,(S1016*Monitors!$I$5)+Monitors!$J$5,IF(S1016&lt;Monitors!$H$6,(S1016*Monitors!$I$6)+Monitors!$J$6,IF(S1016&lt;Monitors!$H$7,(Monitors!$I$7*S1016)+Monitors!$J$7,IF(S1016&lt;Monitors!$H$8,(S1016*Monitors!$I$8)+Monitors!$J$8,IF(S1016&lt;Monitors!$H$9,(S1016*Monitors!$I$9)+Monitors!$J$9,IF(S1016&lt;Monitors!$H$10,(S1016*Monitors!$I$10)+Monitors!$J$10,IF(S1016&lt;Monitors!$H$11,(S1016*Monitors!$I$11)+Monitors!$J$11,Monitors!$J$12))))))))</f>
        <v>51.400000000000006</v>
      </c>
      <c r="DH1016" s="10">
        <f>$DF1016-(Monitors!$B$4*'All Data'!$W1016)</f>
        <v>54.5807</v>
      </c>
      <c r="DI1016" s="10">
        <f>IF($CX1016="Yes",DH1016-(Monitors!$E$4*(DG1016+(Monitors!$B$4*'All Data'!$W1016))),'All Data'!DH1016)</f>
        <v>54.5807</v>
      </c>
      <c r="DJ1016" s="10">
        <f>IF(DD1016="Yes",'All Data'!DI1016-(DG1016*Monitors!$C$4),'All Data'!DI1016)</f>
        <v>54.5807</v>
      </c>
      <c r="DK1016" s="10">
        <f>IF($DE1016="Yes",DJ1016-(DG1016*Monitors!$D$4),'All Data'!DJ1016)</f>
        <v>54.5807</v>
      </c>
      <c r="DL1016" s="10">
        <f>IF($CZ1016="Yes",DK1016-Monitors!$C$7,'All Data'!DK1016)</f>
        <v>54.5807</v>
      </c>
      <c r="DM1016" s="10">
        <f>IF($DA1016="Yes",DL1016-Monitors!$D$7,'All Data'!DL1016)</f>
        <v>54.5807</v>
      </c>
      <c r="DN1016" s="10">
        <f>IF(DB1016="Yes",DM1016-((DG1016+(W1016*Monitors!$B$4))*Monitors!$F$4),'All Data'!DM1016)</f>
        <v>54.5807</v>
      </c>
      <c r="DO1016" s="8" t="str">
        <f t="shared" si="176"/>
        <v>No</v>
      </c>
      <c r="DP1016" s="10">
        <v>4.2481919999999995</v>
      </c>
      <c r="DQ1016" s="10">
        <v>17.291808</v>
      </c>
      <c r="DR1016" s="10">
        <v>17.291808</v>
      </c>
      <c r="DS1016" s="9">
        <v>29.441913851304776</v>
      </c>
      <c r="DT1016" s="9" t="s">
        <v>23</v>
      </c>
      <c r="DU1016" s="14">
        <v>0</v>
      </c>
    </row>
    <row r="1017" spans="1:125" ht="18" customHeight="1">
      <c r="A1017" s="29">
        <v>1016</v>
      </c>
      <c r="B1017" s="29">
        <v>12</v>
      </c>
      <c r="C1017" s="29">
        <v>759</v>
      </c>
      <c r="D1017" s="21">
        <v>41289</v>
      </c>
      <c r="E1017" s="21">
        <v>41421</v>
      </c>
      <c r="F1017" s="21">
        <v>41425</v>
      </c>
      <c r="G1017" s="20" t="s">
        <v>4</v>
      </c>
      <c r="H1017" s="20" t="s">
        <v>26</v>
      </c>
      <c r="I1017" s="22">
        <v>6</v>
      </c>
      <c r="J1017" s="20" t="s">
        <v>5</v>
      </c>
      <c r="K1017" s="20" t="s">
        <v>26</v>
      </c>
      <c r="L1017" s="20" t="s">
        <v>27</v>
      </c>
      <c r="M1017" s="23" t="s">
        <v>27</v>
      </c>
      <c r="N1017" s="23" t="s">
        <v>7</v>
      </c>
      <c r="O1017" s="23" t="s">
        <v>26</v>
      </c>
      <c r="P1017" s="24">
        <v>13.2</v>
      </c>
      <c r="Q1017" s="24">
        <v>23.6</v>
      </c>
      <c r="R1017" s="24">
        <v>27</v>
      </c>
      <c r="S1017" s="24">
        <v>311.7</v>
      </c>
      <c r="T1017" s="24">
        <v>1.78</v>
      </c>
      <c r="U1017" s="24">
        <v>1080</v>
      </c>
      <c r="V1017" s="24">
        <v>1920</v>
      </c>
      <c r="W1017" s="24">
        <v>2.0739999999999998</v>
      </c>
      <c r="X1017" s="23" t="s">
        <v>47</v>
      </c>
      <c r="Y1017" s="23" t="s">
        <v>47</v>
      </c>
      <c r="Z1017" s="24">
        <v>6654</v>
      </c>
      <c r="AA1017" s="24">
        <v>60</v>
      </c>
      <c r="AB1017" s="24">
        <v>170</v>
      </c>
      <c r="AC1017" s="24">
        <v>160</v>
      </c>
      <c r="AD1017" s="23" t="s">
        <v>28</v>
      </c>
      <c r="AE1017" s="23" t="s">
        <v>23</v>
      </c>
      <c r="AF1017" s="23" t="s">
        <v>11</v>
      </c>
      <c r="AG1017" s="23"/>
      <c r="AH1017" s="23"/>
      <c r="AI1017" s="23" t="s">
        <v>12</v>
      </c>
      <c r="AJ1017" s="23" t="s">
        <v>11</v>
      </c>
      <c r="AK1017" s="23" t="s">
        <v>23</v>
      </c>
      <c r="AL1017" s="23" t="s">
        <v>13</v>
      </c>
      <c r="AM1017" s="23" t="s">
        <v>609</v>
      </c>
      <c r="AN1017" s="23" t="s">
        <v>14</v>
      </c>
      <c r="AO1017" s="23" t="s">
        <v>26</v>
      </c>
      <c r="AP1017" s="23" t="s">
        <v>36</v>
      </c>
      <c r="AQ1017" s="23" t="s">
        <v>26</v>
      </c>
      <c r="AR1017" s="23"/>
      <c r="AS1017" s="23" t="s">
        <v>13</v>
      </c>
      <c r="AT1017" s="23" t="s">
        <v>609</v>
      </c>
      <c r="AU1017" s="23" t="s">
        <v>14</v>
      </c>
      <c r="AV1017" s="25" t="s">
        <v>26</v>
      </c>
      <c r="AW1017" s="25" t="s">
        <v>26</v>
      </c>
      <c r="AX1017" s="26">
        <v>27</v>
      </c>
      <c r="AY1017" s="26">
        <v>311.7</v>
      </c>
      <c r="AZ1017" s="25" t="s">
        <v>14</v>
      </c>
      <c r="BA1017" s="25" t="s">
        <v>14</v>
      </c>
      <c r="BB1017" s="23" t="s">
        <v>26</v>
      </c>
      <c r="BC1017" s="23" t="s">
        <v>15</v>
      </c>
      <c r="BD1017" s="23" t="s">
        <v>26</v>
      </c>
      <c r="BE1017" s="23" t="s">
        <v>11</v>
      </c>
      <c r="BF1017" s="23" t="s">
        <v>622</v>
      </c>
      <c r="BG1017" s="23" t="s">
        <v>11</v>
      </c>
      <c r="BH1017" s="23" t="s">
        <v>17</v>
      </c>
      <c r="BI1017" s="23" t="s">
        <v>26</v>
      </c>
      <c r="BJ1017" s="23"/>
      <c r="BK1017" s="23" t="s">
        <v>11</v>
      </c>
      <c r="BL1017" s="23" t="s">
        <v>11</v>
      </c>
      <c r="BM1017" s="23" t="s">
        <v>11</v>
      </c>
      <c r="BN1017" s="23"/>
      <c r="BO1017" s="24">
        <v>2</v>
      </c>
      <c r="BP1017" s="24">
        <v>300</v>
      </c>
      <c r="BQ1017" s="24">
        <v>300</v>
      </c>
      <c r="BR1017" s="24">
        <v>240</v>
      </c>
      <c r="BS1017" s="24">
        <v>200</v>
      </c>
      <c r="BT1017" s="23"/>
      <c r="BU1017" s="23"/>
      <c r="BV1017" s="24">
        <v>21.55</v>
      </c>
      <c r="BW1017" s="24">
        <v>0.28999999999999998</v>
      </c>
      <c r="BX1017" s="23"/>
      <c r="BY1017" s="24">
        <v>0.26</v>
      </c>
      <c r="BZ1017" s="27">
        <v>0.28999999999999998</v>
      </c>
      <c r="CA1017" s="27">
        <v>0.26</v>
      </c>
      <c r="CB1017" s="25"/>
      <c r="CC1017" s="25"/>
      <c r="CD1017" s="28">
        <v>21.6</v>
      </c>
      <c r="CE1017" s="28">
        <v>0.33</v>
      </c>
      <c r="CF1017" s="25"/>
      <c r="CG1017" s="28">
        <v>0.28999999999999998</v>
      </c>
      <c r="CH1017" s="28">
        <v>29.08</v>
      </c>
      <c r="CI1017" s="28">
        <v>0.5</v>
      </c>
      <c r="CJ1017" s="28">
        <v>0.5</v>
      </c>
      <c r="CK1017" s="28">
        <v>0</v>
      </c>
      <c r="CL1017" s="28">
        <v>0</v>
      </c>
      <c r="CM1017" s="28">
        <v>0.5</v>
      </c>
      <c r="CN1017" s="25"/>
      <c r="CO1017" s="28">
        <v>0</v>
      </c>
      <c r="CP1017" s="30" t="s">
        <v>5</v>
      </c>
      <c r="CQ1017" s="8">
        <f t="shared" si="166"/>
        <v>6653.833814565287</v>
      </c>
      <c r="CR1017" s="8">
        <f t="shared" si="167"/>
        <v>28</v>
      </c>
      <c r="CS1017" s="8">
        <f t="shared" si="168"/>
        <v>2.5</v>
      </c>
      <c r="CT1017" s="8">
        <f t="shared" si="169"/>
        <v>30</v>
      </c>
      <c r="CU1017" s="8">
        <f t="shared" si="170"/>
        <v>300</v>
      </c>
      <c r="CV1017" s="10">
        <f t="shared" si="171"/>
        <v>93510</v>
      </c>
      <c r="CW1017" s="10">
        <f t="shared" si="174"/>
        <v>93.51</v>
      </c>
      <c r="CX1017" s="8" t="str">
        <f t="shared" si="172"/>
        <v>No</v>
      </c>
      <c r="CY1017" s="30" t="s">
        <v>11</v>
      </c>
      <c r="CZ1017" s="30" t="s">
        <v>11</v>
      </c>
      <c r="DA1017" s="31" t="s">
        <v>11</v>
      </c>
      <c r="DB1017" s="31" t="s">
        <v>11</v>
      </c>
      <c r="DC1017" s="8" t="str">
        <f t="shared" si="173"/>
        <v>No</v>
      </c>
      <c r="DD1017" s="8" t="s">
        <v>11</v>
      </c>
      <c r="DE1017" s="30" t="s">
        <v>11</v>
      </c>
      <c r="DF1017" s="10">
        <f t="shared" si="175"/>
        <v>67.723559999999992</v>
      </c>
      <c r="DG1017" s="9">
        <f>IF(S1017&lt;Monitors!$H$4,(S1017*Monitors!$I$4)+Monitors!$J$4,IF(S1017&lt;Monitors!$H$5,(S1017*Monitors!$I$5)+Monitors!$J$5,IF(S1017&lt;Monitors!$H$6,(S1017*Monitors!$I$6)+Monitors!$J$6,IF(S1017&lt;Monitors!$H$7,(Monitors!$I$7*S1017)+Monitors!$J$7,IF(S1017&lt;Monitors!$H$8,(S1017*Monitors!$I$8)+Monitors!$J$8,IF(S1017&lt;Monitors!$H$9,(S1017*Monitors!$I$9)+Monitors!$J$9,IF(S1017&lt;Monitors!$H$10,(S1017*Monitors!$I$10)+Monitors!$J$10,IF(S1017&lt;Monitors!$H$11,(S1017*Monitors!$I$11)+Monitors!$J$11,Monitors!$J$12))))))))</f>
        <v>51.34</v>
      </c>
      <c r="DH1017" s="10">
        <f>$DF1017-(Monitors!$B$4*'All Data'!$W1017)</f>
        <v>55.009939999999993</v>
      </c>
      <c r="DI1017" s="10">
        <f>IF($CX1017="Yes",DH1017-(Monitors!$E$4*(DG1017+(Monitors!$B$4*'All Data'!$W1017))),'All Data'!DH1017)</f>
        <v>55.009939999999993</v>
      </c>
      <c r="DJ1017" s="10">
        <f>IF(DD1017="Yes",'All Data'!DI1017-(DG1017*Monitors!$C$4),'All Data'!DI1017)</f>
        <v>55.009939999999993</v>
      </c>
      <c r="DK1017" s="10">
        <f>IF($DE1017="Yes",DJ1017-(DG1017*Monitors!$D$4),'All Data'!DJ1017)</f>
        <v>55.009939999999993</v>
      </c>
      <c r="DL1017" s="10">
        <f>IF($CZ1017="Yes",DK1017-Monitors!$C$7,'All Data'!DK1017)</f>
        <v>55.009939999999993</v>
      </c>
      <c r="DM1017" s="10">
        <f>IF($DA1017="Yes",DL1017-Monitors!$D$7,'All Data'!DL1017)</f>
        <v>55.009939999999993</v>
      </c>
      <c r="DN1017" s="10">
        <f>IF(DB1017="Yes",DM1017-((DG1017+(W1017*Monitors!$B$4))*Monitors!$F$4),'All Data'!DM1017)</f>
        <v>55.009939999999993</v>
      </c>
      <c r="DO1017" s="8" t="str">
        <f t="shared" si="176"/>
        <v>No</v>
      </c>
      <c r="DP1017" s="10">
        <v>3.7404000000000002</v>
      </c>
      <c r="DQ1017" s="10">
        <v>17.8096</v>
      </c>
      <c r="DR1017" s="10">
        <v>17.8096</v>
      </c>
      <c r="DS1017" s="9">
        <v>29.41446083624961</v>
      </c>
      <c r="DT1017" s="9" t="s">
        <v>23</v>
      </c>
      <c r="DU1017" s="14">
        <v>0</v>
      </c>
    </row>
    <row r="1018" spans="1:125" ht="18" customHeight="1">
      <c r="A1018" s="29">
        <v>1017</v>
      </c>
      <c r="B1018" s="29">
        <v>5</v>
      </c>
      <c r="C1018" s="29">
        <v>467</v>
      </c>
      <c r="D1018" s="21">
        <v>41343</v>
      </c>
      <c r="E1018" s="21">
        <v>41345</v>
      </c>
      <c r="F1018" s="21">
        <v>41358</v>
      </c>
      <c r="G1018" s="20" t="s">
        <v>4</v>
      </c>
      <c r="H1018" s="20" t="s">
        <v>69</v>
      </c>
      <c r="I1018" s="22">
        <v>6</v>
      </c>
      <c r="J1018" s="20" t="s">
        <v>5</v>
      </c>
      <c r="K1018" s="20" t="s">
        <v>26</v>
      </c>
      <c r="L1018" s="20" t="s">
        <v>27</v>
      </c>
      <c r="M1018" s="23" t="s">
        <v>27</v>
      </c>
      <c r="N1018" s="23" t="s">
        <v>7</v>
      </c>
      <c r="O1018" s="23" t="s">
        <v>26</v>
      </c>
      <c r="P1018" s="24">
        <v>11.3</v>
      </c>
      <c r="Q1018" s="24">
        <v>20</v>
      </c>
      <c r="R1018" s="24">
        <v>23</v>
      </c>
      <c r="S1018" s="24">
        <v>226</v>
      </c>
      <c r="T1018" s="24">
        <v>1.78</v>
      </c>
      <c r="U1018" s="24">
        <v>1080</v>
      </c>
      <c r="V1018" s="24">
        <v>1920</v>
      </c>
      <c r="W1018" s="24">
        <v>2.0739999999999998</v>
      </c>
      <c r="X1018" s="23" t="s">
        <v>47</v>
      </c>
      <c r="Y1018" s="23" t="s">
        <v>47</v>
      </c>
      <c r="Z1018" s="24">
        <v>9177</v>
      </c>
      <c r="AA1018" s="24">
        <v>60</v>
      </c>
      <c r="AB1018" s="24">
        <v>170</v>
      </c>
      <c r="AC1018" s="24">
        <v>160</v>
      </c>
      <c r="AD1018" s="23" t="s">
        <v>28</v>
      </c>
      <c r="AE1018" s="23" t="s">
        <v>23</v>
      </c>
      <c r="AF1018" s="23" t="s">
        <v>11</v>
      </c>
      <c r="AG1018" s="23" t="s">
        <v>26</v>
      </c>
      <c r="AH1018" s="23" t="s">
        <v>26</v>
      </c>
      <c r="AI1018" s="23" t="s">
        <v>12</v>
      </c>
      <c r="AJ1018" s="23" t="s">
        <v>11</v>
      </c>
      <c r="AK1018" s="23" t="s">
        <v>23</v>
      </c>
      <c r="AL1018" s="23" t="s">
        <v>53</v>
      </c>
      <c r="AM1018" s="23" t="s">
        <v>14</v>
      </c>
      <c r="AN1018" s="23" t="s">
        <v>14</v>
      </c>
      <c r="AO1018" s="23" t="s">
        <v>14</v>
      </c>
      <c r="AP1018" s="23" t="s">
        <v>36</v>
      </c>
      <c r="AQ1018" s="23" t="s">
        <v>14</v>
      </c>
      <c r="AR1018" s="23"/>
      <c r="AS1018" s="23" t="s">
        <v>53</v>
      </c>
      <c r="AT1018" s="23" t="s">
        <v>14</v>
      </c>
      <c r="AU1018" s="23" t="s">
        <v>14</v>
      </c>
      <c r="AV1018" s="25" t="s">
        <v>14</v>
      </c>
      <c r="AW1018" s="25" t="s">
        <v>26</v>
      </c>
      <c r="AX1018" s="26">
        <v>23</v>
      </c>
      <c r="AY1018" s="26">
        <v>226</v>
      </c>
      <c r="AZ1018" s="25" t="s">
        <v>14</v>
      </c>
      <c r="BA1018" s="25" t="s">
        <v>14</v>
      </c>
      <c r="BB1018" s="23" t="s">
        <v>26</v>
      </c>
      <c r="BC1018" s="23" t="s">
        <v>15</v>
      </c>
      <c r="BD1018" s="23" t="s">
        <v>26</v>
      </c>
      <c r="BE1018" s="23" t="s">
        <v>11</v>
      </c>
      <c r="BF1018" s="23" t="s">
        <v>66</v>
      </c>
      <c r="BG1018" s="23" t="s">
        <v>11</v>
      </c>
      <c r="BH1018" s="23" t="s">
        <v>17</v>
      </c>
      <c r="BI1018" s="23" t="s">
        <v>14</v>
      </c>
      <c r="BJ1018" s="23"/>
      <c r="BK1018" s="23" t="s">
        <v>11</v>
      </c>
      <c r="BL1018" s="23" t="s">
        <v>11</v>
      </c>
      <c r="BM1018" s="23" t="s">
        <v>11</v>
      </c>
      <c r="BN1018" s="23"/>
      <c r="BO1018" s="24">
        <v>17.100000000000001</v>
      </c>
      <c r="BP1018" s="24">
        <v>263.60000000000002</v>
      </c>
      <c r="BQ1018" s="24">
        <v>250</v>
      </c>
      <c r="BR1018" s="24">
        <v>212</v>
      </c>
      <c r="BS1018" s="24">
        <v>200</v>
      </c>
      <c r="BT1018" s="23"/>
      <c r="BU1018" s="23"/>
      <c r="BV1018" s="24">
        <v>21.56</v>
      </c>
      <c r="BW1018" s="24">
        <v>0.18</v>
      </c>
      <c r="BX1018" s="23"/>
      <c r="BY1018" s="24">
        <v>0.14000000000000001</v>
      </c>
      <c r="BZ1018" s="27">
        <v>0.18</v>
      </c>
      <c r="CA1018" s="27">
        <v>0.14000000000000001</v>
      </c>
      <c r="CB1018" s="25"/>
      <c r="CC1018" s="25"/>
      <c r="CD1018" s="28">
        <v>21.55</v>
      </c>
      <c r="CE1018" s="28">
        <v>0.2</v>
      </c>
      <c r="CF1018" s="25"/>
      <c r="CG1018" s="28">
        <v>0.16</v>
      </c>
      <c r="CH1018" s="28">
        <v>21.98</v>
      </c>
      <c r="CI1018" s="28">
        <v>0.5</v>
      </c>
      <c r="CJ1018" s="28">
        <v>0.5</v>
      </c>
      <c r="CK1018" s="28">
        <v>0</v>
      </c>
      <c r="CL1018" s="28">
        <v>0</v>
      </c>
      <c r="CM1018" s="28">
        <v>0.5</v>
      </c>
      <c r="CN1018" s="25"/>
      <c r="CO1018" s="28">
        <v>0</v>
      </c>
      <c r="CP1018" s="30" t="s">
        <v>5</v>
      </c>
      <c r="CQ1018" s="8">
        <f t="shared" si="166"/>
        <v>9176.9911504424763</v>
      </c>
      <c r="CR1018" s="8">
        <f t="shared" si="167"/>
        <v>24</v>
      </c>
      <c r="CS1018" s="8">
        <f t="shared" si="168"/>
        <v>2.5</v>
      </c>
      <c r="CT1018" s="8">
        <f t="shared" si="169"/>
        <v>30</v>
      </c>
      <c r="CU1018" s="8">
        <f t="shared" si="170"/>
        <v>200</v>
      </c>
      <c r="CV1018" s="10">
        <f t="shared" si="171"/>
        <v>59573.600000000006</v>
      </c>
      <c r="CW1018" s="10">
        <f t="shared" si="174"/>
        <v>59.573600000000006</v>
      </c>
      <c r="CX1018" s="8" t="str">
        <f t="shared" si="172"/>
        <v>No</v>
      </c>
      <c r="CY1018" s="30" t="s">
        <v>11</v>
      </c>
      <c r="CZ1018" s="30" t="s">
        <v>11</v>
      </c>
      <c r="DA1018" s="31" t="s">
        <v>11</v>
      </c>
      <c r="DB1018" s="31" t="s">
        <v>11</v>
      </c>
      <c r="DC1018" s="8" t="str">
        <f t="shared" si="173"/>
        <v>No</v>
      </c>
      <c r="DD1018" s="8" t="s">
        <v>11</v>
      </c>
      <c r="DE1018" s="30" t="s">
        <v>11</v>
      </c>
      <c r="DF1018" s="10">
        <f t="shared" si="175"/>
        <v>67.12787999999999</v>
      </c>
      <c r="DG1018" s="9">
        <f>IF(S1018&lt;Monitors!$H$4,(S1018*Monitors!$I$4)+Monitors!$J$4,IF(S1018&lt;Monitors!$H$5,(S1018*Monitors!$I$5)+Monitors!$J$5,IF(S1018&lt;Monitors!$H$6,(S1018*Monitors!$I$6)+Monitors!$J$6,IF(S1018&lt;Monitors!$H$7,(Monitors!$I$7*S1018)+Monitors!$J$7,IF(S1018&lt;Monitors!$H$8,(S1018*Monitors!$I$8)+Monitors!$J$8,IF(S1018&lt;Monitors!$H$9,(S1018*Monitors!$I$9)+Monitors!$J$9,IF(S1018&lt;Monitors!$H$10,(S1018*Monitors!$I$10)+Monitors!$J$10,IF(S1018&lt;Monitors!$H$11,(S1018*Monitors!$I$11)+Monitors!$J$11,Monitors!$J$12))))))))</f>
        <v>38.866666666666667</v>
      </c>
      <c r="DH1018" s="10">
        <f>$DF1018-(Monitors!$B$4*'All Data'!$W1018)</f>
        <v>54.414259999999992</v>
      </c>
      <c r="DI1018" s="10">
        <f>IF($CX1018="Yes",DH1018-(Monitors!$E$4*(DG1018+(Monitors!$B$4*'All Data'!$W1018))),'All Data'!DH1018)</f>
        <v>54.414259999999992</v>
      </c>
      <c r="DJ1018" s="10">
        <f>IF(DD1018="Yes",'All Data'!DI1018-(DG1018*Monitors!$C$4),'All Data'!DI1018)</f>
        <v>54.414259999999992</v>
      </c>
      <c r="DK1018" s="10">
        <f>IF($DE1018="Yes",DJ1018-(DG1018*Monitors!$D$4),'All Data'!DJ1018)</f>
        <v>54.414259999999992</v>
      </c>
      <c r="DL1018" s="10">
        <f>IF($CZ1018="Yes",DK1018-Monitors!$C$7,'All Data'!DK1018)</f>
        <v>54.414259999999992</v>
      </c>
      <c r="DM1018" s="10">
        <f>IF($DA1018="Yes",DL1018-Monitors!$D$7,'All Data'!DL1018)</f>
        <v>54.414259999999992</v>
      </c>
      <c r="DN1018" s="10">
        <f>IF(DB1018="Yes",DM1018-((DG1018+(W1018*Monitors!$B$4))*Monitors!$F$4),'All Data'!DM1018)</f>
        <v>54.414259999999992</v>
      </c>
      <c r="DO1018" s="8" t="str">
        <f t="shared" si="176"/>
        <v>No</v>
      </c>
      <c r="DP1018" s="10">
        <v>2.3829440000000006</v>
      </c>
      <c r="DQ1018" s="10">
        <v>19.177055999999997</v>
      </c>
      <c r="DR1018" s="10">
        <v>19.177055999999997</v>
      </c>
      <c r="DS1018" s="9">
        <v>21.47703682392364</v>
      </c>
      <c r="DT1018" s="9" t="s">
        <v>23</v>
      </c>
      <c r="DU1018" s="14">
        <v>0</v>
      </c>
    </row>
    <row r="1019" spans="1:125" ht="18" customHeight="1">
      <c r="A1019" s="29">
        <v>1018</v>
      </c>
      <c r="B1019" s="29">
        <v>38</v>
      </c>
      <c r="C1019" s="29">
        <v>1147</v>
      </c>
      <c r="D1019" s="21">
        <v>41365</v>
      </c>
      <c r="E1019" s="21">
        <v>41348</v>
      </c>
      <c r="F1019" s="21">
        <v>41376</v>
      </c>
      <c r="G1019" s="20" t="s">
        <v>4</v>
      </c>
      <c r="H1019" s="20"/>
      <c r="I1019" s="22">
        <v>6</v>
      </c>
      <c r="J1019" s="20" t="s">
        <v>5</v>
      </c>
      <c r="K1019" s="20"/>
      <c r="L1019" s="20" t="s">
        <v>6</v>
      </c>
      <c r="M1019" s="23"/>
      <c r="N1019" s="23" t="s">
        <v>7</v>
      </c>
      <c r="O1019" s="23"/>
      <c r="P1019" s="24">
        <v>13.2</v>
      </c>
      <c r="Q1019" s="24">
        <v>23.5</v>
      </c>
      <c r="R1019" s="24">
        <v>27</v>
      </c>
      <c r="S1019" s="24">
        <v>310.89999999999998</v>
      </c>
      <c r="T1019" s="24">
        <v>1.78</v>
      </c>
      <c r="U1019" s="24">
        <v>1080</v>
      </c>
      <c r="V1019" s="24">
        <v>1920</v>
      </c>
      <c r="W1019" s="24">
        <v>2.0739999999999998</v>
      </c>
      <c r="X1019" s="23" t="s">
        <v>47</v>
      </c>
      <c r="Y1019" s="23" t="s">
        <v>47</v>
      </c>
      <c r="Z1019" s="24">
        <v>6670</v>
      </c>
      <c r="AA1019" s="24">
        <v>60</v>
      </c>
      <c r="AB1019" s="24">
        <v>178</v>
      </c>
      <c r="AC1019" s="24">
        <v>178</v>
      </c>
      <c r="AD1019" s="23" t="s">
        <v>10</v>
      </c>
      <c r="AE1019" s="23" t="s">
        <v>11</v>
      </c>
      <c r="AF1019" s="23" t="s">
        <v>11</v>
      </c>
      <c r="AG1019" s="23"/>
      <c r="AH1019" s="23"/>
      <c r="AI1019" s="23" t="s">
        <v>12</v>
      </c>
      <c r="AJ1019" s="23" t="s">
        <v>23</v>
      </c>
      <c r="AK1019" s="23" t="s">
        <v>23</v>
      </c>
      <c r="AL1019" s="23" t="s">
        <v>114</v>
      </c>
      <c r="AM1019" s="23"/>
      <c r="AN1019" s="23" t="s">
        <v>14</v>
      </c>
      <c r="AO1019" s="23"/>
      <c r="AP1019" s="23" t="s">
        <v>14</v>
      </c>
      <c r="AQ1019" s="23"/>
      <c r="AR1019" s="23"/>
      <c r="AS1019" s="23" t="s">
        <v>114</v>
      </c>
      <c r="AT1019" s="23"/>
      <c r="AU1019" s="23" t="s">
        <v>14</v>
      </c>
      <c r="AV1019" s="25"/>
      <c r="AW1019" s="25"/>
      <c r="AX1019" s="26">
        <v>27</v>
      </c>
      <c r="AY1019" s="26">
        <v>310.89999999999998</v>
      </c>
      <c r="AZ1019" s="25" t="s">
        <v>14</v>
      </c>
      <c r="BA1019" s="25" t="s">
        <v>14</v>
      </c>
      <c r="BB1019" s="23"/>
      <c r="BC1019" s="23" t="s">
        <v>15</v>
      </c>
      <c r="BD1019" s="23"/>
      <c r="BE1019" s="23" t="s">
        <v>11</v>
      </c>
      <c r="BF1019" s="23" t="s">
        <v>466</v>
      </c>
      <c r="BG1019" s="23" t="s">
        <v>11</v>
      </c>
      <c r="BH1019" s="23" t="s">
        <v>17</v>
      </c>
      <c r="BI1019" s="23"/>
      <c r="BJ1019" s="23" t="s">
        <v>272</v>
      </c>
      <c r="BK1019" s="23" t="s">
        <v>11</v>
      </c>
      <c r="BL1019" s="23" t="s">
        <v>11</v>
      </c>
      <c r="BM1019" s="23"/>
      <c r="BN1019" s="23"/>
      <c r="BO1019" s="24">
        <v>7.8</v>
      </c>
      <c r="BP1019" s="24">
        <v>249.7</v>
      </c>
      <c r="BQ1019" s="24">
        <v>300</v>
      </c>
      <c r="BR1019" s="24">
        <v>248.2</v>
      </c>
      <c r="BS1019" s="24">
        <v>200</v>
      </c>
      <c r="BT1019" s="23"/>
      <c r="BU1019" s="23"/>
      <c r="BV1019" s="24">
        <v>21.56</v>
      </c>
      <c r="BW1019" s="24">
        <v>0.28000000000000003</v>
      </c>
      <c r="BX1019" s="23"/>
      <c r="BY1019" s="24">
        <v>0.22</v>
      </c>
      <c r="BZ1019" s="27">
        <v>0.28000000000000003</v>
      </c>
      <c r="CA1019" s="27">
        <v>0.22</v>
      </c>
      <c r="CB1019" s="25"/>
      <c r="CC1019" s="25"/>
      <c r="CD1019" s="28">
        <v>21.62</v>
      </c>
      <c r="CE1019" s="28">
        <v>0.31</v>
      </c>
      <c r="CF1019" s="25"/>
      <c r="CG1019" s="28">
        <v>0.26</v>
      </c>
      <c r="CH1019" s="28">
        <v>29</v>
      </c>
      <c r="CI1019" s="28">
        <v>0.5</v>
      </c>
      <c r="CJ1019" s="28">
        <v>0.5</v>
      </c>
      <c r="CK1019" s="25"/>
      <c r="CL1019" s="25"/>
      <c r="CM1019" s="28">
        <v>0.52</v>
      </c>
      <c r="CN1019" s="25"/>
      <c r="CO1019" s="28">
        <v>0</v>
      </c>
      <c r="CP1019" s="30" t="s">
        <v>5</v>
      </c>
      <c r="CQ1019" s="8">
        <f t="shared" si="166"/>
        <v>6670.9552910903822</v>
      </c>
      <c r="CR1019" s="8">
        <f t="shared" si="167"/>
        <v>28</v>
      </c>
      <c r="CS1019" s="8">
        <f t="shared" si="168"/>
        <v>2.5</v>
      </c>
      <c r="CT1019" s="8">
        <f t="shared" si="169"/>
        <v>30</v>
      </c>
      <c r="CU1019" s="8">
        <f t="shared" si="170"/>
        <v>200</v>
      </c>
      <c r="CV1019" s="10">
        <f t="shared" si="171"/>
        <v>77631.73</v>
      </c>
      <c r="CW1019" s="10">
        <f t="shared" si="174"/>
        <v>77.63172999999999</v>
      </c>
      <c r="CX1019" s="8" t="str">
        <f t="shared" si="172"/>
        <v>No</v>
      </c>
      <c r="CY1019" s="30" t="s">
        <v>11</v>
      </c>
      <c r="CZ1019" s="30" t="s">
        <v>11</v>
      </c>
      <c r="DA1019" s="31" t="s">
        <v>11</v>
      </c>
      <c r="DB1019" s="31" t="s">
        <v>11</v>
      </c>
      <c r="DC1019" s="8" t="str">
        <f t="shared" si="173"/>
        <v>No</v>
      </c>
      <c r="DD1019" s="8" t="s">
        <v>11</v>
      </c>
      <c r="DE1019" s="30" t="s">
        <v>11</v>
      </c>
      <c r="DF1019" s="10">
        <f t="shared" si="175"/>
        <v>67.697279999999992</v>
      </c>
      <c r="DG1019" s="9">
        <f>IF(S1019&lt;Monitors!$H$4,(S1019*Monitors!$I$4)+Monitors!$J$4,IF(S1019&lt;Monitors!$H$5,(S1019*Monitors!$I$5)+Monitors!$J$5,IF(S1019&lt;Monitors!$H$6,(S1019*Monitors!$I$6)+Monitors!$J$6,IF(S1019&lt;Monitors!$H$7,(Monitors!$I$7*S1019)+Monitors!$J$7,IF(S1019&lt;Monitors!$H$8,(S1019*Monitors!$I$8)+Monitors!$J$8,IF(S1019&lt;Monitors!$H$9,(S1019*Monitors!$I$9)+Monitors!$J$9,IF(S1019&lt;Monitors!$H$10,(S1019*Monitors!$I$10)+Monitors!$J$10,IF(S1019&lt;Monitors!$H$11,(S1019*Monitors!$I$11)+Monitors!$J$11,Monitors!$J$12))))))))</f>
        <v>51.18</v>
      </c>
      <c r="DH1019" s="10">
        <f>$DF1019-(Monitors!$B$4*'All Data'!$W1019)</f>
        <v>54.983659999999993</v>
      </c>
      <c r="DI1019" s="10">
        <f>IF($CX1019="Yes",DH1019-(Monitors!$E$4*(DG1019+(Monitors!$B$4*'All Data'!$W1019))),'All Data'!DH1019)</f>
        <v>54.983659999999993</v>
      </c>
      <c r="DJ1019" s="10">
        <f>IF(DD1019="Yes",'All Data'!DI1019-(DG1019*Monitors!$C$4),'All Data'!DI1019)</f>
        <v>54.983659999999993</v>
      </c>
      <c r="DK1019" s="10">
        <f>IF($DE1019="Yes",DJ1019-(DG1019*Monitors!$D$4),'All Data'!DJ1019)</f>
        <v>54.983659999999993</v>
      </c>
      <c r="DL1019" s="10">
        <f>IF($CZ1019="Yes",DK1019-Monitors!$C$7,'All Data'!DK1019)</f>
        <v>54.983659999999993</v>
      </c>
      <c r="DM1019" s="10">
        <f>IF($DA1019="Yes",DL1019-Monitors!$D$7,'All Data'!DL1019)</f>
        <v>54.983659999999993</v>
      </c>
      <c r="DN1019" s="10">
        <f>IF(DB1019="Yes",DM1019-((DG1019+(W1019*Monitors!$B$4))*Monitors!$F$4),'All Data'!DM1019)</f>
        <v>54.983659999999993</v>
      </c>
      <c r="DO1019" s="8" t="str">
        <f t="shared" si="176"/>
        <v>No</v>
      </c>
      <c r="DP1019" s="10">
        <v>3.1052692</v>
      </c>
      <c r="DQ1019" s="10">
        <v>18.4547308</v>
      </c>
      <c r="DR1019" s="10">
        <v>18.4547308</v>
      </c>
      <c r="DS1019" s="9">
        <v>29.341240127203058</v>
      </c>
      <c r="DT1019" s="9" t="s">
        <v>23</v>
      </c>
      <c r="DU1019" s="14">
        <v>0</v>
      </c>
    </row>
    <row r="1020" spans="1:125" ht="18" customHeight="1">
      <c r="A1020" s="29">
        <v>1019</v>
      </c>
      <c r="B1020" s="29">
        <v>24</v>
      </c>
      <c r="C1020" s="29">
        <v>163</v>
      </c>
      <c r="D1020" s="21">
        <v>41325</v>
      </c>
      <c r="E1020" s="21">
        <v>41300</v>
      </c>
      <c r="F1020" s="21">
        <v>41338</v>
      </c>
      <c r="G1020" s="20" t="s">
        <v>4</v>
      </c>
      <c r="H1020" s="20" t="s">
        <v>26</v>
      </c>
      <c r="I1020" s="22">
        <v>6</v>
      </c>
      <c r="J1020" s="20" t="s">
        <v>5</v>
      </c>
      <c r="K1020" s="20" t="s">
        <v>26</v>
      </c>
      <c r="L1020" s="20" t="s">
        <v>27</v>
      </c>
      <c r="M1020" s="23" t="s">
        <v>27</v>
      </c>
      <c r="N1020" s="23" t="s">
        <v>7</v>
      </c>
      <c r="O1020" s="23" t="s">
        <v>26</v>
      </c>
      <c r="P1020" s="24">
        <v>11.3</v>
      </c>
      <c r="Q1020" s="24">
        <v>20</v>
      </c>
      <c r="R1020" s="24">
        <v>23</v>
      </c>
      <c r="S1020" s="24">
        <v>226.1</v>
      </c>
      <c r="T1020" s="24">
        <v>1.78</v>
      </c>
      <c r="U1020" s="24">
        <v>1080</v>
      </c>
      <c r="V1020" s="24">
        <v>1920</v>
      </c>
      <c r="W1020" s="24">
        <v>2.0739999999999998</v>
      </c>
      <c r="X1020" s="23" t="s">
        <v>47</v>
      </c>
      <c r="Y1020" s="23" t="s">
        <v>47</v>
      </c>
      <c r="Z1020" s="24">
        <v>9175</v>
      </c>
      <c r="AA1020" s="24">
        <v>60</v>
      </c>
      <c r="AB1020" s="24">
        <v>178</v>
      </c>
      <c r="AC1020" s="24">
        <v>178</v>
      </c>
      <c r="AD1020" s="23" t="s">
        <v>300</v>
      </c>
      <c r="AE1020" s="23" t="s">
        <v>23</v>
      </c>
      <c r="AF1020" s="23" t="s">
        <v>11</v>
      </c>
      <c r="AG1020" s="23" t="s">
        <v>26</v>
      </c>
      <c r="AH1020" s="23" t="s">
        <v>26</v>
      </c>
      <c r="AI1020" s="23" t="s">
        <v>12</v>
      </c>
      <c r="AJ1020" s="23" t="s">
        <v>23</v>
      </c>
      <c r="AK1020" s="23" t="s">
        <v>23</v>
      </c>
      <c r="AL1020" s="23" t="s">
        <v>51</v>
      </c>
      <c r="AM1020" s="23" t="s">
        <v>26</v>
      </c>
      <c r="AN1020" s="23" t="s">
        <v>14</v>
      </c>
      <c r="AO1020" s="23" t="s">
        <v>26</v>
      </c>
      <c r="AP1020" s="23" t="s">
        <v>14</v>
      </c>
      <c r="AQ1020" s="23" t="s">
        <v>26</v>
      </c>
      <c r="AR1020" s="23"/>
      <c r="AS1020" s="23" t="s">
        <v>51</v>
      </c>
      <c r="AT1020" s="23" t="s">
        <v>26</v>
      </c>
      <c r="AU1020" s="23" t="s">
        <v>14</v>
      </c>
      <c r="AV1020" s="25" t="s">
        <v>26</v>
      </c>
      <c r="AW1020" s="25" t="s">
        <v>26</v>
      </c>
      <c r="AX1020" s="26">
        <v>23</v>
      </c>
      <c r="AY1020" s="26">
        <v>226.1</v>
      </c>
      <c r="AZ1020" s="25" t="s">
        <v>14</v>
      </c>
      <c r="BA1020" s="25" t="s">
        <v>14</v>
      </c>
      <c r="BB1020" s="23" t="s">
        <v>26</v>
      </c>
      <c r="BC1020" s="23" t="s">
        <v>15</v>
      </c>
      <c r="BD1020" s="23" t="s">
        <v>26</v>
      </c>
      <c r="BE1020" s="23" t="s">
        <v>11</v>
      </c>
      <c r="BF1020" s="23" t="s">
        <v>165</v>
      </c>
      <c r="BG1020" s="23" t="s">
        <v>11</v>
      </c>
      <c r="BH1020" s="23" t="s">
        <v>17</v>
      </c>
      <c r="BI1020" s="23" t="s">
        <v>26</v>
      </c>
      <c r="BJ1020" s="23"/>
      <c r="BK1020" s="23" t="s">
        <v>11</v>
      </c>
      <c r="BL1020" s="23" t="s">
        <v>11</v>
      </c>
      <c r="BM1020" s="23" t="s">
        <v>11</v>
      </c>
      <c r="BN1020" s="23"/>
      <c r="BO1020" s="24">
        <v>13</v>
      </c>
      <c r="BP1020" s="24">
        <v>273</v>
      </c>
      <c r="BQ1020" s="24">
        <v>250</v>
      </c>
      <c r="BR1020" s="24">
        <v>200</v>
      </c>
      <c r="BS1020" s="24">
        <v>200</v>
      </c>
      <c r="BT1020" s="23"/>
      <c r="BU1020" s="23"/>
      <c r="BV1020" s="24">
        <v>21.59</v>
      </c>
      <c r="BW1020" s="24">
        <v>0.3</v>
      </c>
      <c r="BX1020" s="23"/>
      <c r="BY1020" s="24">
        <v>0.19</v>
      </c>
      <c r="BZ1020" s="27">
        <v>0.3</v>
      </c>
      <c r="CA1020" s="27">
        <v>0.19</v>
      </c>
      <c r="CB1020" s="25"/>
      <c r="CC1020" s="25"/>
      <c r="CD1020" s="28">
        <v>21.68</v>
      </c>
      <c r="CE1020" s="28">
        <v>0.32</v>
      </c>
      <c r="CF1020" s="25"/>
      <c r="CG1020" s="28">
        <v>0.21</v>
      </c>
      <c r="CH1020" s="28">
        <v>22</v>
      </c>
      <c r="CI1020" s="28">
        <v>0.5</v>
      </c>
      <c r="CJ1020" s="28">
        <v>0.5</v>
      </c>
      <c r="CK1020" s="28">
        <v>0</v>
      </c>
      <c r="CL1020" s="28">
        <v>0</v>
      </c>
      <c r="CM1020" s="28">
        <v>0.5</v>
      </c>
      <c r="CN1020" s="25"/>
      <c r="CO1020" s="28">
        <v>0</v>
      </c>
      <c r="CP1020" s="30" t="s">
        <v>5</v>
      </c>
      <c r="CQ1020" s="8">
        <f t="shared" si="166"/>
        <v>9172.9323308270668</v>
      </c>
      <c r="CR1020" s="8">
        <f t="shared" si="167"/>
        <v>24</v>
      </c>
      <c r="CS1020" s="8">
        <f t="shared" si="168"/>
        <v>2.5</v>
      </c>
      <c r="CT1020" s="8">
        <f t="shared" si="169"/>
        <v>30</v>
      </c>
      <c r="CU1020" s="8">
        <f t="shared" si="170"/>
        <v>200</v>
      </c>
      <c r="CV1020" s="10">
        <f t="shared" si="171"/>
        <v>61725.299999999996</v>
      </c>
      <c r="CW1020" s="10">
        <f t="shared" si="174"/>
        <v>61.725299999999997</v>
      </c>
      <c r="CX1020" s="8" t="str">
        <f t="shared" si="172"/>
        <v>No</v>
      </c>
      <c r="CY1020" s="30" t="s">
        <v>11</v>
      </c>
      <c r="CZ1020" s="30" t="s">
        <v>11</v>
      </c>
      <c r="DA1020" s="31" t="s">
        <v>11</v>
      </c>
      <c r="DB1020" s="31" t="s">
        <v>11</v>
      </c>
      <c r="DC1020" s="8" t="str">
        <f t="shared" si="173"/>
        <v>No</v>
      </c>
      <c r="DD1020" s="8" t="s">
        <v>11</v>
      </c>
      <c r="DE1020" s="30" t="s">
        <v>11</v>
      </c>
      <c r="DF1020" s="10">
        <f t="shared" si="175"/>
        <v>67.903139999999993</v>
      </c>
      <c r="DG1020" s="9">
        <f>IF(S1020&lt;Monitors!$H$4,(S1020*Monitors!$I$4)+Monitors!$J$4,IF(S1020&lt;Monitors!$H$5,(S1020*Monitors!$I$5)+Monitors!$J$5,IF(S1020&lt;Monitors!$H$6,(S1020*Monitors!$I$6)+Monitors!$J$6,IF(S1020&lt;Monitors!$H$7,(Monitors!$I$7*S1020)+Monitors!$J$7,IF(S1020&lt;Monitors!$H$8,(S1020*Monitors!$I$8)+Monitors!$J$8,IF(S1020&lt;Monitors!$H$9,(S1020*Monitors!$I$9)+Monitors!$J$9,IF(S1020&lt;Monitors!$H$10,(S1020*Monitors!$I$10)+Monitors!$J$10,IF(S1020&lt;Monitors!$H$11,(S1020*Monitors!$I$11)+Monitors!$J$11,Monitors!$J$12))))))))</f>
        <v>38.869999999999997</v>
      </c>
      <c r="DH1020" s="10">
        <f>$DF1020-(Monitors!$B$4*'All Data'!$W1020)</f>
        <v>55.189519999999995</v>
      </c>
      <c r="DI1020" s="10">
        <f>IF($CX1020="Yes",DH1020-(Monitors!$E$4*(DG1020+(Monitors!$B$4*'All Data'!$W1020))),'All Data'!DH1020)</f>
        <v>55.189519999999995</v>
      </c>
      <c r="DJ1020" s="10">
        <f>IF(DD1020="Yes",'All Data'!DI1020-(DG1020*Monitors!$C$4),'All Data'!DI1020)</f>
        <v>55.189519999999995</v>
      </c>
      <c r="DK1020" s="10">
        <f>IF($DE1020="Yes",DJ1020-(DG1020*Monitors!$D$4),'All Data'!DJ1020)</f>
        <v>55.189519999999995</v>
      </c>
      <c r="DL1020" s="10">
        <f>IF($CZ1020="Yes",DK1020-Monitors!$C$7,'All Data'!DK1020)</f>
        <v>55.189519999999995</v>
      </c>
      <c r="DM1020" s="10">
        <f>IF($DA1020="Yes",DL1020-Monitors!$D$7,'All Data'!DL1020)</f>
        <v>55.189519999999995</v>
      </c>
      <c r="DN1020" s="10">
        <f>IF(DB1020="Yes",DM1020-((DG1020+(W1020*Monitors!$B$4))*Monitors!$F$4),'All Data'!DM1020)</f>
        <v>55.189519999999995</v>
      </c>
      <c r="DO1020" s="8" t="str">
        <f t="shared" si="176"/>
        <v>No</v>
      </c>
      <c r="DP1020" s="10">
        <v>2.4690120000000002</v>
      </c>
      <c r="DQ1020" s="10">
        <v>19.120988000000001</v>
      </c>
      <c r="DR1020" s="10">
        <v>19.120988000000001</v>
      </c>
      <c r="DS1020" s="9">
        <v>21.486395692127946</v>
      </c>
      <c r="DT1020" s="9" t="s">
        <v>23</v>
      </c>
      <c r="DU1020" s="14">
        <v>0</v>
      </c>
    </row>
    <row r="1021" spans="1:125" ht="18" customHeight="1">
      <c r="A1021" s="29">
        <v>1020</v>
      </c>
      <c r="B1021" s="29">
        <v>35</v>
      </c>
      <c r="C1021" s="29">
        <v>663</v>
      </c>
      <c r="D1021" s="21">
        <v>43353</v>
      </c>
      <c r="E1021" s="21">
        <v>41493</v>
      </c>
      <c r="F1021" s="21">
        <v>41499</v>
      </c>
      <c r="G1021" s="20"/>
      <c r="H1021" s="20" t="s">
        <v>1230</v>
      </c>
      <c r="I1021" s="22">
        <v>6</v>
      </c>
      <c r="J1021" s="20" t="s">
        <v>5</v>
      </c>
      <c r="K1021" s="20" t="s">
        <v>26</v>
      </c>
      <c r="L1021" s="20" t="s">
        <v>6</v>
      </c>
      <c r="M1021" s="23" t="s">
        <v>26</v>
      </c>
      <c r="N1021" s="23" t="s">
        <v>7</v>
      </c>
      <c r="O1021" s="23" t="s">
        <v>26</v>
      </c>
      <c r="P1021" s="24">
        <v>11.3</v>
      </c>
      <c r="Q1021" s="24">
        <v>20</v>
      </c>
      <c r="R1021" s="24">
        <v>23</v>
      </c>
      <c r="S1021" s="24">
        <v>226</v>
      </c>
      <c r="T1021" s="24">
        <v>1.78</v>
      </c>
      <c r="U1021" s="24">
        <v>1080</v>
      </c>
      <c r="V1021" s="24">
        <v>1920</v>
      </c>
      <c r="W1021" s="24">
        <v>2.0739999999999998</v>
      </c>
      <c r="X1021" s="23" t="s">
        <v>47</v>
      </c>
      <c r="Y1021" s="23" t="s">
        <v>47</v>
      </c>
      <c r="Z1021" s="24">
        <v>9175</v>
      </c>
      <c r="AA1021" s="24">
        <v>60</v>
      </c>
      <c r="AB1021" s="24">
        <v>170</v>
      </c>
      <c r="AC1021" s="24">
        <v>160</v>
      </c>
      <c r="AD1021" s="23" t="s">
        <v>28</v>
      </c>
      <c r="AE1021" s="23" t="s">
        <v>23</v>
      </c>
      <c r="AF1021" s="23" t="s">
        <v>11</v>
      </c>
      <c r="AG1021" s="23"/>
      <c r="AH1021" s="23"/>
      <c r="AI1021" s="23" t="s">
        <v>12</v>
      </c>
      <c r="AJ1021" s="23" t="s">
        <v>11</v>
      </c>
      <c r="AK1021" s="23" t="s">
        <v>23</v>
      </c>
      <c r="AL1021" s="23" t="s">
        <v>13</v>
      </c>
      <c r="AM1021" s="23" t="s">
        <v>26</v>
      </c>
      <c r="AN1021" s="23" t="s">
        <v>14</v>
      </c>
      <c r="AO1021" s="23" t="s">
        <v>26</v>
      </c>
      <c r="AP1021" s="23" t="s">
        <v>14</v>
      </c>
      <c r="AQ1021" s="23" t="s">
        <v>26</v>
      </c>
      <c r="AR1021" s="23"/>
      <c r="AS1021" s="23" t="s">
        <v>13</v>
      </c>
      <c r="AT1021" s="23" t="s">
        <v>26</v>
      </c>
      <c r="AU1021" s="23" t="s">
        <v>14</v>
      </c>
      <c r="AV1021" s="25" t="s">
        <v>26</v>
      </c>
      <c r="AW1021" s="25" t="s">
        <v>26</v>
      </c>
      <c r="AX1021" s="26">
        <v>23</v>
      </c>
      <c r="AY1021" s="26">
        <v>226</v>
      </c>
      <c r="AZ1021" s="25" t="s">
        <v>14</v>
      </c>
      <c r="BA1021" s="25" t="s">
        <v>14</v>
      </c>
      <c r="BB1021" s="23" t="s">
        <v>26</v>
      </c>
      <c r="BC1021" s="23" t="s">
        <v>15</v>
      </c>
      <c r="BD1021" s="23" t="s">
        <v>26</v>
      </c>
      <c r="BE1021" s="23" t="s">
        <v>11</v>
      </c>
      <c r="BF1021" s="23" t="s">
        <v>227</v>
      </c>
      <c r="BG1021" s="23" t="s">
        <v>11</v>
      </c>
      <c r="BH1021" s="23" t="s">
        <v>17</v>
      </c>
      <c r="BI1021" s="23" t="s">
        <v>26</v>
      </c>
      <c r="BJ1021" s="23"/>
      <c r="BK1021" s="23" t="s">
        <v>11</v>
      </c>
      <c r="BL1021" s="23" t="s">
        <v>11</v>
      </c>
      <c r="BM1021" s="23" t="s">
        <v>11</v>
      </c>
      <c r="BN1021" s="23"/>
      <c r="BO1021" s="24">
        <v>14.4</v>
      </c>
      <c r="BP1021" s="24">
        <v>253</v>
      </c>
      <c r="BQ1021" s="24">
        <v>250</v>
      </c>
      <c r="BR1021" s="24">
        <v>212</v>
      </c>
      <c r="BS1021" s="24">
        <v>200</v>
      </c>
      <c r="BT1021" s="23"/>
      <c r="BU1021" s="23"/>
      <c r="BV1021" s="24">
        <v>21.62</v>
      </c>
      <c r="BW1021" s="24">
        <v>0.23</v>
      </c>
      <c r="BX1021" s="23"/>
      <c r="BY1021" s="24">
        <v>0.17</v>
      </c>
      <c r="BZ1021" s="27">
        <v>0.23</v>
      </c>
      <c r="CA1021" s="27">
        <v>0.17</v>
      </c>
      <c r="CB1021" s="25"/>
      <c r="CC1021" s="25"/>
      <c r="CD1021" s="28">
        <v>21.74</v>
      </c>
      <c r="CE1021" s="28">
        <v>0.26</v>
      </c>
      <c r="CF1021" s="25"/>
      <c r="CG1021" s="28">
        <v>0.19</v>
      </c>
      <c r="CH1021" s="28">
        <v>22</v>
      </c>
      <c r="CI1021" s="28">
        <v>0.5</v>
      </c>
      <c r="CJ1021" s="28">
        <v>0.5</v>
      </c>
      <c r="CK1021" s="28">
        <v>0</v>
      </c>
      <c r="CL1021" s="28">
        <v>0</v>
      </c>
      <c r="CM1021" s="28">
        <v>0.53</v>
      </c>
      <c r="CN1021" s="25"/>
      <c r="CO1021" s="28">
        <v>0</v>
      </c>
      <c r="CP1021" s="30" t="s">
        <v>5</v>
      </c>
      <c r="CQ1021" s="8">
        <f t="shared" si="166"/>
        <v>9176.9911504424763</v>
      </c>
      <c r="CR1021" s="8">
        <f t="shared" si="167"/>
        <v>24</v>
      </c>
      <c r="CS1021" s="8">
        <f t="shared" si="168"/>
        <v>2.5</v>
      </c>
      <c r="CT1021" s="8">
        <f t="shared" si="169"/>
        <v>30</v>
      </c>
      <c r="CU1021" s="8">
        <f t="shared" si="170"/>
        <v>200</v>
      </c>
      <c r="CV1021" s="10">
        <f t="shared" si="171"/>
        <v>57178</v>
      </c>
      <c r="CW1021" s="10">
        <f t="shared" si="174"/>
        <v>57.177999999999997</v>
      </c>
      <c r="CX1021" s="8" t="str">
        <f t="shared" si="172"/>
        <v>No</v>
      </c>
      <c r="CY1021" s="30" t="s">
        <v>11</v>
      </c>
      <c r="CZ1021" s="30" t="s">
        <v>11</v>
      </c>
      <c r="DA1021" s="31" t="s">
        <v>11</v>
      </c>
      <c r="DB1021" s="31" t="s">
        <v>11</v>
      </c>
      <c r="DC1021" s="8" t="str">
        <f t="shared" si="173"/>
        <v>No</v>
      </c>
      <c r="DD1021" s="8" t="s">
        <v>11</v>
      </c>
      <c r="DE1021" s="30" t="s">
        <v>11</v>
      </c>
      <c r="DF1021" s="10">
        <f t="shared" si="175"/>
        <v>67.59653999999999</v>
      </c>
      <c r="DG1021" s="9">
        <f>IF(S1021&lt;Monitors!$H$4,(S1021*Monitors!$I$4)+Monitors!$J$4,IF(S1021&lt;Monitors!$H$5,(S1021*Monitors!$I$5)+Monitors!$J$5,IF(S1021&lt;Monitors!$H$6,(S1021*Monitors!$I$6)+Monitors!$J$6,IF(S1021&lt;Monitors!$H$7,(Monitors!$I$7*S1021)+Monitors!$J$7,IF(S1021&lt;Monitors!$H$8,(S1021*Monitors!$I$8)+Monitors!$J$8,IF(S1021&lt;Monitors!$H$9,(S1021*Monitors!$I$9)+Monitors!$J$9,IF(S1021&lt;Monitors!$H$10,(S1021*Monitors!$I$10)+Monitors!$J$10,IF(S1021&lt;Monitors!$H$11,(S1021*Monitors!$I$11)+Monitors!$J$11,Monitors!$J$12))))))))</f>
        <v>38.866666666666667</v>
      </c>
      <c r="DH1021" s="10">
        <f>$DF1021-(Monitors!$B$4*'All Data'!$W1021)</f>
        <v>54.882919999999991</v>
      </c>
      <c r="DI1021" s="10">
        <f>IF($CX1021="Yes",DH1021-(Monitors!$E$4*(DG1021+(Monitors!$B$4*'All Data'!$W1021))),'All Data'!DH1021)</f>
        <v>54.882919999999991</v>
      </c>
      <c r="DJ1021" s="10">
        <f>IF(DD1021="Yes",'All Data'!DI1021-(DG1021*Monitors!$C$4),'All Data'!DI1021)</f>
        <v>54.882919999999991</v>
      </c>
      <c r="DK1021" s="10">
        <f>IF($DE1021="Yes",DJ1021-(DG1021*Monitors!$D$4),'All Data'!DJ1021)</f>
        <v>54.882919999999991</v>
      </c>
      <c r="DL1021" s="10">
        <f>IF($CZ1021="Yes",DK1021-Monitors!$C$7,'All Data'!DK1021)</f>
        <v>54.882919999999991</v>
      </c>
      <c r="DM1021" s="10">
        <f>IF($DA1021="Yes",DL1021-Monitors!$D$7,'All Data'!DL1021)</f>
        <v>54.882919999999991</v>
      </c>
      <c r="DN1021" s="10">
        <f>IF(DB1021="Yes",DM1021-((DG1021+(W1021*Monitors!$B$4))*Monitors!$F$4),'All Data'!DM1021)</f>
        <v>54.882919999999991</v>
      </c>
      <c r="DO1021" s="8" t="str">
        <f t="shared" si="176"/>
        <v>No</v>
      </c>
      <c r="DP1021" s="10">
        <v>2.2871200000000003</v>
      </c>
      <c r="DQ1021" s="10">
        <v>19.332879999999999</v>
      </c>
      <c r="DR1021" s="10">
        <v>19.332879999999999</v>
      </c>
      <c r="DS1021" s="9">
        <v>21.47703682392364</v>
      </c>
      <c r="DT1021" s="9" t="s">
        <v>23</v>
      </c>
      <c r="DU1021" s="14">
        <v>0</v>
      </c>
    </row>
    <row r="1022" spans="1:125" ht="18" customHeight="1">
      <c r="A1022" s="29">
        <v>1021</v>
      </c>
      <c r="B1022" s="29">
        <v>21</v>
      </c>
      <c r="C1022" s="29">
        <v>186</v>
      </c>
      <c r="D1022" s="21">
        <v>41310</v>
      </c>
      <c r="E1022" s="21">
        <v>41337</v>
      </c>
      <c r="F1022" s="21">
        <v>41340</v>
      </c>
      <c r="G1022" s="20" t="s">
        <v>4</v>
      </c>
      <c r="H1022" s="20" t="s">
        <v>26</v>
      </c>
      <c r="I1022" s="22">
        <v>6</v>
      </c>
      <c r="J1022" s="20" t="s">
        <v>5</v>
      </c>
      <c r="K1022" s="20" t="s">
        <v>26</v>
      </c>
      <c r="L1022" s="20" t="s">
        <v>27</v>
      </c>
      <c r="M1022" s="23" t="s">
        <v>27</v>
      </c>
      <c r="N1022" s="23" t="s">
        <v>7</v>
      </c>
      <c r="O1022" s="23" t="s">
        <v>26</v>
      </c>
      <c r="P1022" s="24">
        <v>11.3</v>
      </c>
      <c r="Q1022" s="24">
        <v>20</v>
      </c>
      <c r="R1022" s="24">
        <v>23</v>
      </c>
      <c r="S1022" s="24">
        <v>226</v>
      </c>
      <c r="T1022" s="24">
        <v>1.78</v>
      </c>
      <c r="U1022" s="24">
        <v>1080</v>
      </c>
      <c r="V1022" s="24">
        <v>1920</v>
      </c>
      <c r="W1022" s="24">
        <v>2.0739999999999998</v>
      </c>
      <c r="X1022" s="23" t="s">
        <v>47</v>
      </c>
      <c r="Y1022" s="23" t="s">
        <v>47</v>
      </c>
      <c r="Z1022" s="24">
        <v>9177</v>
      </c>
      <c r="AA1022" s="24">
        <v>60</v>
      </c>
      <c r="AB1022" s="24">
        <v>160</v>
      </c>
      <c r="AC1022" s="24">
        <v>160</v>
      </c>
      <c r="AD1022" s="23" t="s">
        <v>300</v>
      </c>
      <c r="AE1022" s="23" t="s">
        <v>23</v>
      </c>
      <c r="AF1022" s="23" t="s">
        <v>11</v>
      </c>
      <c r="AG1022" s="23"/>
      <c r="AH1022" s="23"/>
      <c r="AI1022" s="23" t="s">
        <v>12</v>
      </c>
      <c r="AJ1022" s="23" t="s">
        <v>23</v>
      </c>
      <c r="AK1022" s="23" t="s">
        <v>23</v>
      </c>
      <c r="AL1022" s="23" t="s">
        <v>129</v>
      </c>
      <c r="AM1022" s="23" t="s">
        <v>26</v>
      </c>
      <c r="AN1022" s="23" t="s">
        <v>14</v>
      </c>
      <c r="AO1022" s="23" t="s">
        <v>26</v>
      </c>
      <c r="AP1022" s="23" t="s">
        <v>14</v>
      </c>
      <c r="AQ1022" s="23" t="s">
        <v>26</v>
      </c>
      <c r="AR1022" s="23"/>
      <c r="AS1022" s="23" t="s">
        <v>129</v>
      </c>
      <c r="AT1022" s="23" t="s">
        <v>26</v>
      </c>
      <c r="AU1022" s="23" t="s">
        <v>14</v>
      </c>
      <c r="AV1022" s="25" t="s">
        <v>26</v>
      </c>
      <c r="AW1022" s="25" t="s">
        <v>26</v>
      </c>
      <c r="AX1022" s="26">
        <v>23</v>
      </c>
      <c r="AY1022" s="26">
        <v>226</v>
      </c>
      <c r="AZ1022" s="25" t="s">
        <v>14</v>
      </c>
      <c r="BA1022" s="25" t="s">
        <v>14</v>
      </c>
      <c r="BB1022" s="23" t="s">
        <v>26</v>
      </c>
      <c r="BC1022" s="23" t="s">
        <v>15</v>
      </c>
      <c r="BD1022" s="23" t="s">
        <v>26</v>
      </c>
      <c r="BE1022" s="23" t="s">
        <v>11</v>
      </c>
      <c r="BF1022" s="23" t="s">
        <v>420</v>
      </c>
      <c r="BG1022" s="23" t="s">
        <v>11</v>
      </c>
      <c r="BH1022" s="23" t="s">
        <v>17</v>
      </c>
      <c r="BI1022" s="23" t="s">
        <v>26</v>
      </c>
      <c r="BJ1022" s="23"/>
      <c r="BK1022" s="23" t="s">
        <v>11</v>
      </c>
      <c r="BL1022" s="23" t="s">
        <v>11</v>
      </c>
      <c r="BM1022" s="23" t="s">
        <v>11</v>
      </c>
      <c r="BN1022" s="23"/>
      <c r="BO1022" s="24">
        <v>0</v>
      </c>
      <c r="BP1022" s="24">
        <v>275</v>
      </c>
      <c r="BQ1022" s="24">
        <v>236</v>
      </c>
      <c r="BR1022" s="24">
        <v>275</v>
      </c>
      <c r="BS1022" s="24">
        <v>200</v>
      </c>
      <c r="BT1022" s="23"/>
      <c r="BU1022" s="23"/>
      <c r="BV1022" s="24">
        <v>21.63</v>
      </c>
      <c r="BW1022" s="24">
        <v>0.27</v>
      </c>
      <c r="BX1022" s="23"/>
      <c r="BY1022" s="24">
        <v>0.24</v>
      </c>
      <c r="BZ1022" s="27">
        <v>0.27</v>
      </c>
      <c r="CA1022" s="27">
        <v>0.24</v>
      </c>
      <c r="CB1022" s="25"/>
      <c r="CC1022" s="25"/>
      <c r="CD1022" s="28">
        <v>21.64</v>
      </c>
      <c r="CE1022" s="28">
        <v>0.28000000000000003</v>
      </c>
      <c r="CF1022" s="25"/>
      <c r="CG1022" s="28">
        <v>0.25</v>
      </c>
      <c r="CH1022" s="28">
        <v>21.98</v>
      </c>
      <c r="CI1022" s="28">
        <v>0.5</v>
      </c>
      <c r="CJ1022" s="28">
        <v>0.5</v>
      </c>
      <c r="CK1022" s="28">
        <v>0</v>
      </c>
      <c r="CL1022" s="28">
        <v>0</v>
      </c>
      <c r="CM1022" s="28">
        <v>0.4</v>
      </c>
      <c r="CN1022" s="25"/>
      <c r="CO1022" s="28">
        <v>0</v>
      </c>
      <c r="CP1022" s="30" t="s">
        <v>5</v>
      </c>
      <c r="CQ1022" s="8">
        <f t="shared" si="166"/>
        <v>9176.9911504424763</v>
      </c>
      <c r="CR1022" s="8">
        <f t="shared" si="167"/>
        <v>24</v>
      </c>
      <c r="CS1022" s="8">
        <f t="shared" si="168"/>
        <v>2.5</v>
      </c>
      <c r="CT1022" s="8">
        <f t="shared" si="169"/>
        <v>30</v>
      </c>
      <c r="CU1022" s="8">
        <f t="shared" si="170"/>
        <v>200</v>
      </c>
      <c r="CV1022" s="10">
        <f t="shared" si="171"/>
        <v>62150</v>
      </c>
      <c r="CW1022" s="10">
        <f t="shared" si="174"/>
        <v>62.15</v>
      </c>
      <c r="CX1022" s="8" t="str">
        <f t="shared" si="172"/>
        <v>No</v>
      </c>
      <c r="CY1022" s="30" t="s">
        <v>11</v>
      </c>
      <c r="CZ1022" s="30" t="s">
        <v>11</v>
      </c>
      <c r="DA1022" s="31" t="s">
        <v>11</v>
      </c>
      <c r="DB1022" s="31" t="s">
        <v>11</v>
      </c>
      <c r="DC1022" s="8" t="str">
        <f t="shared" si="173"/>
        <v>No</v>
      </c>
      <c r="DD1022" s="8" t="s">
        <v>11</v>
      </c>
      <c r="DE1022" s="30" t="s">
        <v>11</v>
      </c>
      <c r="DF1022" s="10">
        <f t="shared" si="175"/>
        <v>67.854959999999991</v>
      </c>
      <c r="DG1022" s="9">
        <f>IF(S1022&lt;Monitors!$H$4,(S1022*Monitors!$I$4)+Monitors!$J$4,IF(S1022&lt;Monitors!$H$5,(S1022*Monitors!$I$5)+Monitors!$J$5,IF(S1022&lt;Monitors!$H$6,(S1022*Monitors!$I$6)+Monitors!$J$6,IF(S1022&lt;Monitors!$H$7,(Monitors!$I$7*S1022)+Monitors!$J$7,IF(S1022&lt;Monitors!$H$8,(S1022*Monitors!$I$8)+Monitors!$J$8,IF(S1022&lt;Monitors!$H$9,(S1022*Monitors!$I$9)+Monitors!$J$9,IF(S1022&lt;Monitors!$H$10,(S1022*Monitors!$I$10)+Monitors!$J$10,IF(S1022&lt;Monitors!$H$11,(S1022*Monitors!$I$11)+Monitors!$J$11,Monitors!$J$12))))))))</f>
        <v>38.866666666666667</v>
      </c>
      <c r="DH1022" s="10">
        <f>$DF1022-(Monitors!$B$4*'All Data'!$W1022)</f>
        <v>55.141339999999992</v>
      </c>
      <c r="DI1022" s="10">
        <f>IF($CX1022="Yes",DH1022-(Monitors!$E$4*(DG1022+(Monitors!$B$4*'All Data'!$W1022))),'All Data'!DH1022)</f>
        <v>55.141339999999992</v>
      </c>
      <c r="DJ1022" s="10">
        <f>IF(DD1022="Yes",'All Data'!DI1022-(DG1022*Monitors!$C$4),'All Data'!DI1022)</f>
        <v>55.141339999999992</v>
      </c>
      <c r="DK1022" s="10">
        <f>IF($DE1022="Yes",DJ1022-(DG1022*Monitors!$D$4),'All Data'!DJ1022)</f>
        <v>55.141339999999992</v>
      </c>
      <c r="DL1022" s="10">
        <f>IF($CZ1022="Yes",DK1022-Monitors!$C$7,'All Data'!DK1022)</f>
        <v>55.141339999999992</v>
      </c>
      <c r="DM1022" s="10">
        <f>IF($DA1022="Yes",DL1022-Monitors!$D$7,'All Data'!DL1022)</f>
        <v>55.141339999999992</v>
      </c>
      <c r="DN1022" s="10">
        <f>IF(DB1022="Yes",DM1022-((DG1022+(W1022*Monitors!$B$4))*Monitors!$F$4),'All Data'!DM1022)</f>
        <v>55.141339999999992</v>
      </c>
      <c r="DO1022" s="8" t="str">
        <f t="shared" si="176"/>
        <v>No</v>
      </c>
      <c r="DP1022" s="10">
        <v>2.4860000000000002</v>
      </c>
      <c r="DQ1022" s="10">
        <v>19.143999999999998</v>
      </c>
      <c r="DR1022" s="10">
        <v>19.143999999999998</v>
      </c>
      <c r="DS1022" s="9">
        <v>21.47703682392364</v>
      </c>
      <c r="DT1022" s="9" t="s">
        <v>23</v>
      </c>
      <c r="DU1022" s="14">
        <v>0</v>
      </c>
    </row>
    <row r="1023" spans="1:125" ht="18" customHeight="1">
      <c r="A1023" s="29">
        <v>1022</v>
      </c>
      <c r="B1023" s="29">
        <v>21</v>
      </c>
      <c r="C1023" s="29">
        <v>187</v>
      </c>
      <c r="D1023" s="21">
        <v>41310</v>
      </c>
      <c r="E1023" s="21">
        <v>41337</v>
      </c>
      <c r="F1023" s="21">
        <v>41577</v>
      </c>
      <c r="G1023" s="20" t="s">
        <v>182</v>
      </c>
      <c r="H1023" s="20" t="s">
        <v>26</v>
      </c>
      <c r="I1023" s="22">
        <v>6</v>
      </c>
      <c r="J1023" s="20" t="s">
        <v>5</v>
      </c>
      <c r="K1023" s="20" t="s">
        <v>26</v>
      </c>
      <c r="L1023" s="20" t="s">
        <v>27</v>
      </c>
      <c r="M1023" s="23" t="s">
        <v>27</v>
      </c>
      <c r="N1023" s="23" t="s">
        <v>7</v>
      </c>
      <c r="O1023" s="23" t="s">
        <v>26</v>
      </c>
      <c r="P1023" s="24">
        <v>11.3</v>
      </c>
      <c r="Q1023" s="24">
        <v>20</v>
      </c>
      <c r="R1023" s="24">
        <v>23</v>
      </c>
      <c r="S1023" s="24">
        <v>226</v>
      </c>
      <c r="T1023" s="24">
        <v>1.78</v>
      </c>
      <c r="U1023" s="24">
        <v>1080</v>
      </c>
      <c r="V1023" s="24">
        <v>1920</v>
      </c>
      <c r="W1023" s="24">
        <v>2.0739999999999998</v>
      </c>
      <c r="X1023" s="23" t="s">
        <v>47</v>
      </c>
      <c r="Y1023" s="23" t="s">
        <v>47</v>
      </c>
      <c r="Z1023" s="24">
        <v>9177</v>
      </c>
      <c r="AA1023" s="24">
        <v>60</v>
      </c>
      <c r="AB1023" s="24">
        <v>160</v>
      </c>
      <c r="AC1023" s="24">
        <v>160</v>
      </c>
      <c r="AD1023" s="23" t="s">
        <v>300</v>
      </c>
      <c r="AE1023" s="23" t="s">
        <v>23</v>
      </c>
      <c r="AF1023" s="23" t="s">
        <v>11</v>
      </c>
      <c r="AG1023" s="23"/>
      <c r="AH1023" s="23"/>
      <c r="AI1023" s="23" t="s">
        <v>12</v>
      </c>
      <c r="AJ1023" s="23" t="s">
        <v>23</v>
      </c>
      <c r="AK1023" s="23" t="s">
        <v>23</v>
      </c>
      <c r="AL1023" s="23" t="s">
        <v>129</v>
      </c>
      <c r="AM1023" s="23" t="s">
        <v>26</v>
      </c>
      <c r="AN1023" s="23" t="s">
        <v>14</v>
      </c>
      <c r="AO1023" s="23" t="s">
        <v>26</v>
      </c>
      <c r="AP1023" s="23" t="s">
        <v>14</v>
      </c>
      <c r="AQ1023" s="23" t="s">
        <v>26</v>
      </c>
      <c r="AR1023" s="23"/>
      <c r="AS1023" s="23" t="s">
        <v>129</v>
      </c>
      <c r="AT1023" s="23" t="s">
        <v>26</v>
      </c>
      <c r="AU1023" s="23" t="s">
        <v>14</v>
      </c>
      <c r="AV1023" s="25" t="s">
        <v>26</v>
      </c>
      <c r="AW1023" s="25" t="s">
        <v>26</v>
      </c>
      <c r="AX1023" s="26">
        <v>23</v>
      </c>
      <c r="AY1023" s="26">
        <v>226</v>
      </c>
      <c r="AZ1023" s="25" t="s">
        <v>14</v>
      </c>
      <c r="BA1023" s="25" t="s">
        <v>14</v>
      </c>
      <c r="BB1023" s="23" t="s">
        <v>26</v>
      </c>
      <c r="BC1023" s="23" t="s">
        <v>15</v>
      </c>
      <c r="BD1023" s="23" t="s">
        <v>26</v>
      </c>
      <c r="BE1023" s="23" t="s">
        <v>11</v>
      </c>
      <c r="BF1023" s="23" t="s">
        <v>420</v>
      </c>
      <c r="BG1023" s="23" t="s">
        <v>11</v>
      </c>
      <c r="BH1023" s="23" t="s">
        <v>17</v>
      </c>
      <c r="BI1023" s="23" t="s">
        <v>26</v>
      </c>
      <c r="BJ1023" s="23"/>
      <c r="BK1023" s="23" t="s">
        <v>11</v>
      </c>
      <c r="BL1023" s="23" t="s">
        <v>11</v>
      </c>
      <c r="BM1023" s="23" t="s">
        <v>11</v>
      </c>
      <c r="BN1023" s="23"/>
      <c r="BO1023" s="24">
        <v>0</v>
      </c>
      <c r="BP1023" s="24">
        <v>275</v>
      </c>
      <c r="BQ1023" s="24">
        <v>236</v>
      </c>
      <c r="BR1023" s="24">
        <v>275</v>
      </c>
      <c r="BS1023" s="24">
        <v>200</v>
      </c>
      <c r="BT1023" s="23"/>
      <c r="BU1023" s="23"/>
      <c r="BV1023" s="24">
        <v>21.63</v>
      </c>
      <c r="BW1023" s="24">
        <v>0.27</v>
      </c>
      <c r="BX1023" s="23"/>
      <c r="BY1023" s="24">
        <v>0.24</v>
      </c>
      <c r="BZ1023" s="27">
        <v>0.27</v>
      </c>
      <c r="CA1023" s="27">
        <v>0.24</v>
      </c>
      <c r="CB1023" s="25"/>
      <c r="CC1023" s="25"/>
      <c r="CD1023" s="28">
        <v>21.64</v>
      </c>
      <c r="CE1023" s="28">
        <v>0.28000000000000003</v>
      </c>
      <c r="CF1023" s="25"/>
      <c r="CG1023" s="28">
        <v>0.25</v>
      </c>
      <c r="CH1023" s="28">
        <v>21.98</v>
      </c>
      <c r="CI1023" s="28">
        <v>0.5</v>
      </c>
      <c r="CJ1023" s="28">
        <v>0.5</v>
      </c>
      <c r="CK1023" s="28">
        <v>0</v>
      </c>
      <c r="CL1023" s="28">
        <v>0</v>
      </c>
      <c r="CM1023" s="28">
        <v>0.4</v>
      </c>
      <c r="CN1023" s="25"/>
      <c r="CO1023" s="28">
        <v>0</v>
      </c>
      <c r="CP1023" s="30" t="s">
        <v>5</v>
      </c>
      <c r="CQ1023" s="8">
        <f t="shared" si="166"/>
        <v>9176.9911504424763</v>
      </c>
      <c r="CR1023" s="8">
        <f t="shared" si="167"/>
        <v>24</v>
      </c>
      <c r="CS1023" s="8">
        <f t="shared" si="168"/>
        <v>2.5</v>
      </c>
      <c r="CT1023" s="8">
        <f t="shared" si="169"/>
        <v>30</v>
      </c>
      <c r="CU1023" s="8">
        <f t="shared" si="170"/>
        <v>200</v>
      </c>
      <c r="CV1023" s="10">
        <f t="shared" si="171"/>
        <v>62150</v>
      </c>
      <c r="CW1023" s="10">
        <f t="shared" si="174"/>
        <v>62.15</v>
      </c>
      <c r="CX1023" s="8" t="str">
        <f t="shared" si="172"/>
        <v>No</v>
      </c>
      <c r="CY1023" s="30" t="s">
        <v>11</v>
      </c>
      <c r="CZ1023" s="30" t="s">
        <v>11</v>
      </c>
      <c r="DA1023" s="31" t="s">
        <v>11</v>
      </c>
      <c r="DB1023" s="31" t="s">
        <v>11</v>
      </c>
      <c r="DC1023" s="8" t="str">
        <f t="shared" si="173"/>
        <v>No</v>
      </c>
      <c r="DD1023" s="8" t="s">
        <v>11</v>
      </c>
      <c r="DE1023" s="30" t="s">
        <v>11</v>
      </c>
      <c r="DF1023" s="10">
        <f t="shared" si="175"/>
        <v>67.854959999999991</v>
      </c>
      <c r="DG1023" s="9">
        <f>IF(S1023&lt;Monitors!$H$4,(S1023*Monitors!$I$4)+Monitors!$J$4,IF(S1023&lt;Monitors!$H$5,(S1023*Monitors!$I$5)+Monitors!$J$5,IF(S1023&lt;Monitors!$H$6,(S1023*Monitors!$I$6)+Monitors!$J$6,IF(S1023&lt;Monitors!$H$7,(Monitors!$I$7*S1023)+Monitors!$J$7,IF(S1023&lt;Monitors!$H$8,(S1023*Monitors!$I$8)+Monitors!$J$8,IF(S1023&lt;Monitors!$H$9,(S1023*Monitors!$I$9)+Monitors!$J$9,IF(S1023&lt;Monitors!$H$10,(S1023*Monitors!$I$10)+Monitors!$J$10,IF(S1023&lt;Monitors!$H$11,(S1023*Monitors!$I$11)+Monitors!$J$11,Monitors!$J$12))))))))</f>
        <v>38.866666666666667</v>
      </c>
      <c r="DH1023" s="10">
        <f>$DF1023-(Monitors!$B$4*'All Data'!$W1023)</f>
        <v>55.141339999999992</v>
      </c>
      <c r="DI1023" s="10">
        <f>IF($CX1023="Yes",DH1023-(Monitors!$E$4*(DG1023+(Monitors!$B$4*'All Data'!$W1023))),'All Data'!DH1023)</f>
        <v>55.141339999999992</v>
      </c>
      <c r="DJ1023" s="10">
        <f>IF(DD1023="Yes",'All Data'!DI1023-(DG1023*Monitors!$C$4),'All Data'!DI1023)</f>
        <v>55.141339999999992</v>
      </c>
      <c r="DK1023" s="10">
        <f>IF($DE1023="Yes",DJ1023-(DG1023*Monitors!$D$4),'All Data'!DJ1023)</f>
        <v>55.141339999999992</v>
      </c>
      <c r="DL1023" s="10">
        <f>IF($CZ1023="Yes",DK1023-Monitors!$C$7,'All Data'!DK1023)</f>
        <v>55.141339999999992</v>
      </c>
      <c r="DM1023" s="10">
        <f>IF($DA1023="Yes",DL1023-Monitors!$D$7,'All Data'!DL1023)</f>
        <v>55.141339999999992</v>
      </c>
      <c r="DN1023" s="10">
        <f>IF(DB1023="Yes",DM1023-((DG1023+(W1023*Monitors!$B$4))*Monitors!$F$4),'All Data'!DM1023)</f>
        <v>55.141339999999992</v>
      </c>
      <c r="DO1023" s="8" t="str">
        <f t="shared" si="176"/>
        <v>No</v>
      </c>
      <c r="DP1023" s="10">
        <v>2.4860000000000002</v>
      </c>
      <c r="DQ1023" s="10">
        <v>19.143999999999998</v>
      </c>
      <c r="DR1023" s="10">
        <v>19.143999999999998</v>
      </c>
      <c r="DS1023" s="9">
        <v>21.47703682392364</v>
      </c>
      <c r="DT1023" s="9" t="s">
        <v>23</v>
      </c>
      <c r="DU1023" s="14">
        <v>0</v>
      </c>
    </row>
    <row r="1024" spans="1:125" ht="18" customHeight="1">
      <c r="A1024" s="29">
        <v>1023</v>
      </c>
      <c r="B1024" s="29">
        <v>21</v>
      </c>
      <c r="C1024" s="29">
        <v>203</v>
      </c>
      <c r="D1024" s="21">
        <v>41310</v>
      </c>
      <c r="E1024" s="21">
        <v>42037</v>
      </c>
      <c r="F1024" s="21">
        <v>42045</v>
      </c>
      <c r="G1024" s="20" t="s">
        <v>233</v>
      </c>
      <c r="H1024" s="20" t="s">
        <v>26</v>
      </c>
      <c r="I1024" s="22">
        <v>6</v>
      </c>
      <c r="J1024" s="20" t="s">
        <v>5</v>
      </c>
      <c r="K1024" s="20" t="s">
        <v>26</v>
      </c>
      <c r="L1024" s="20" t="s">
        <v>27</v>
      </c>
      <c r="M1024" s="23" t="s">
        <v>27</v>
      </c>
      <c r="N1024" s="23" t="s">
        <v>7</v>
      </c>
      <c r="O1024" s="23" t="s">
        <v>26</v>
      </c>
      <c r="P1024" s="24">
        <v>11.3</v>
      </c>
      <c r="Q1024" s="24">
        <v>20</v>
      </c>
      <c r="R1024" s="24">
        <v>23</v>
      </c>
      <c r="S1024" s="24">
        <v>226</v>
      </c>
      <c r="T1024" s="24">
        <v>1.78</v>
      </c>
      <c r="U1024" s="24">
        <v>1080</v>
      </c>
      <c r="V1024" s="24">
        <v>1920</v>
      </c>
      <c r="W1024" s="24">
        <v>2.0739999999999998</v>
      </c>
      <c r="X1024" s="23" t="s">
        <v>47</v>
      </c>
      <c r="Y1024" s="23" t="s">
        <v>47</v>
      </c>
      <c r="Z1024" s="24">
        <v>9177</v>
      </c>
      <c r="AA1024" s="24">
        <v>60</v>
      </c>
      <c r="AB1024" s="24">
        <v>160</v>
      </c>
      <c r="AC1024" s="24">
        <v>160</v>
      </c>
      <c r="AD1024" s="23" t="s">
        <v>300</v>
      </c>
      <c r="AE1024" s="23" t="s">
        <v>23</v>
      </c>
      <c r="AF1024" s="23" t="s">
        <v>11</v>
      </c>
      <c r="AG1024" s="23"/>
      <c r="AH1024" s="23"/>
      <c r="AI1024" s="23" t="s">
        <v>12</v>
      </c>
      <c r="AJ1024" s="23" t="s">
        <v>23</v>
      </c>
      <c r="AK1024" s="23" t="s">
        <v>23</v>
      </c>
      <c r="AL1024" s="23" t="s">
        <v>129</v>
      </c>
      <c r="AM1024" s="23" t="s">
        <v>26</v>
      </c>
      <c r="AN1024" s="23" t="s">
        <v>14</v>
      </c>
      <c r="AO1024" s="23" t="s">
        <v>26</v>
      </c>
      <c r="AP1024" s="23" t="s">
        <v>14</v>
      </c>
      <c r="AQ1024" s="23" t="s">
        <v>26</v>
      </c>
      <c r="AR1024" s="23"/>
      <c r="AS1024" s="23" t="s">
        <v>129</v>
      </c>
      <c r="AT1024" s="23" t="s">
        <v>26</v>
      </c>
      <c r="AU1024" s="23" t="s">
        <v>14</v>
      </c>
      <c r="AV1024" s="25" t="s">
        <v>26</v>
      </c>
      <c r="AW1024" s="25" t="s">
        <v>26</v>
      </c>
      <c r="AX1024" s="26">
        <v>23</v>
      </c>
      <c r="AY1024" s="26">
        <v>226</v>
      </c>
      <c r="AZ1024" s="25" t="s">
        <v>14</v>
      </c>
      <c r="BA1024" s="25" t="s">
        <v>14</v>
      </c>
      <c r="BB1024" s="23" t="s">
        <v>26</v>
      </c>
      <c r="BC1024" s="23" t="s">
        <v>15</v>
      </c>
      <c r="BD1024" s="23" t="s">
        <v>26</v>
      </c>
      <c r="BE1024" s="23" t="s">
        <v>11</v>
      </c>
      <c r="BF1024" s="23" t="s">
        <v>420</v>
      </c>
      <c r="BG1024" s="23" t="s">
        <v>11</v>
      </c>
      <c r="BH1024" s="23" t="s">
        <v>17</v>
      </c>
      <c r="BI1024" s="23" t="s">
        <v>26</v>
      </c>
      <c r="BJ1024" s="23"/>
      <c r="BK1024" s="23" t="s">
        <v>11</v>
      </c>
      <c r="BL1024" s="23" t="s">
        <v>11</v>
      </c>
      <c r="BM1024" s="23" t="s">
        <v>11</v>
      </c>
      <c r="BN1024" s="23"/>
      <c r="BO1024" s="24">
        <v>0</v>
      </c>
      <c r="BP1024" s="24">
        <v>275</v>
      </c>
      <c r="BQ1024" s="24">
        <v>236</v>
      </c>
      <c r="BR1024" s="24">
        <v>275</v>
      </c>
      <c r="BS1024" s="24">
        <v>200</v>
      </c>
      <c r="BT1024" s="23"/>
      <c r="BU1024" s="23"/>
      <c r="BV1024" s="24">
        <v>21.63</v>
      </c>
      <c r="BW1024" s="24">
        <v>0.27</v>
      </c>
      <c r="BX1024" s="23"/>
      <c r="BY1024" s="24">
        <v>0.24</v>
      </c>
      <c r="BZ1024" s="27">
        <v>0.27</v>
      </c>
      <c r="CA1024" s="27">
        <v>0.24</v>
      </c>
      <c r="CB1024" s="25"/>
      <c r="CC1024" s="25"/>
      <c r="CD1024" s="28">
        <v>21.64</v>
      </c>
      <c r="CE1024" s="28">
        <v>0.28000000000000003</v>
      </c>
      <c r="CF1024" s="25"/>
      <c r="CG1024" s="28">
        <v>0.25</v>
      </c>
      <c r="CH1024" s="28">
        <v>21.98</v>
      </c>
      <c r="CI1024" s="28">
        <v>0.5</v>
      </c>
      <c r="CJ1024" s="28">
        <v>0.5</v>
      </c>
      <c r="CK1024" s="28">
        <v>0</v>
      </c>
      <c r="CL1024" s="28">
        <v>0</v>
      </c>
      <c r="CM1024" s="28">
        <v>0.4</v>
      </c>
      <c r="CN1024" s="25"/>
      <c r="CO1024" s="28">
        <v>0</v>
      </c>
      <c r="CP1024" s="30" t="s">
        <v>5</v>
      </c>
      <c r="CQ1024" s="8">
        <f t="shared" si="166"/>
        <v>9176.9911504424763</v>
      </c>
      <c r="CR1024" s="8">
        <f t="shared" si="167"/>
        <v>24</v>
      </c>
      <c r="CS1024" s="8">
        <f t="shared" si="168"/>
        <v>2.5</v>
      </c>
      <c r="CT1024" s="8">
        <f t="shared" si="169"/>
        <v>30</v>
      </c>
      <c r="CU1024" s="8">
        <f t="shared" si="170"/>
        <v>200</v>
      </c>
      <c r="CV1024" s="10">
        <f t="shared" si="171"/>
        <v>62150</v>
      </c>
      <c r="CW1024" s="10">
        <f t="shared" si="174"/>
        <v>62.15</v>
      </c>
      <c r="CX1024" s="8" t="str">
        <f t="shared" si="172"/>
        <v>No</v>
      </c>
      <c r="CY1024" s="30" t="s">
        <v>11</v>
      </c>
      <c r="CZ1024" s="30" t="s">
        <v>11</v>
      </c>
      <c r="DA1024" s="31" t="s">
        <v>11</v>
      </c>
      <c r="DB1024" s="31" t="s">
        <v>11</v>
      </c>
      <c r="DC1024" s="8" t="str">
        <f t="shared" si="173"/>
        <v>No</v>
      </c>
      <c r="DD1024" s="8" t="s">
        <v>11</v>
      </c>
      <c r="DE1024" s="30" t="s">
        <v>11</v>
      </c>
      <c r="DF1024" s="10">
        <f t="shared" si="175"/>
        <v>67.854959999999991</v>
      </c>
      <c r="DG1024" s="9">
        <f>IF(S1024&lt;Monitors!$H$4,(S1024*Monitors!$I$4)+Monitors!$J$4,IF(S1024&lt;Monitors!$H$5,(S1024*Monitors!$I$5)+Monitors!$J$5,IF(S1024&lt;Monitors!$H$6,(S1024*Monitors!$I$6)+Monitors!$J$6,IF(S1024&lt;Monitors!$H$7,(Monitors!$I$7*S1024)+Monitors!$J$7,IF(S1024&lt;Monitors!$H$8,(S1024*Monitors!$I$8)+Monitors!$J$8,IF(S1024&lt;Monitors!$H$9,(S1024*Monitors!$I$9)+Monitors!$J$9,IF(S1024&lt;Monitors!$H$10,(S1024*Monitors!$I$10)+Monitors!$J$10,IF(S1024&lt;Monitors!$H$11,(S1024*Monitors!$I$11)+Monitors!$J$11,Monitors!$J$12))))))))</f>
        <v>38.866666666666667</v>
      </c>
      <c r="DH1024" s="10">
        <f>$DF1024-(Monitors!$B$4*'All Data'!$W1024)</f>
        <v>55.141339999999992</v>
      </c>
      <c r="DI1024" s="10">
        <f>IF($CX1024="Yes",DH1024-(Monitors!$E$4*(DG1024+(Monitors!$B$4*'All Data'!$W1024))),'All Data'!DH1024)</f>
        <v>55.141339999999992</v>
      </c>
      <c r="DJ1024" s="10">
        <f>IF(DD1024="Yes",'All Data'!DI1024-(DG1024*Monitors!$C$4),'All Data'!DI1024)</f>
        <v>55.141339999999992</v>
      </c>
      <c r="DK1024" s="10">
        <f>IF($DE1024="Yes",DJ1024-(DG1024*Monitors!$D$4),'All Data'!DJ1024)</f>
        <v>55.141339999999992</v>
      </c>
      <c r="DL1024" s="10">
        <f>IF($CZ1024="Yes",DK1024-Monitors!$C$7,'All Data'!DK1024)</f>
        <v>55.141339999999992</v>
      </c>
      <c r="DM1024" s="10">
        <f>IF($DA1024="Yes",DL1024-Monitors!$D$7,'All Data'!DL1024)</f>
        <v>55.141339999999992</v>
      </c>
      <c r="DN1024" s="10">
        <f>IF(DB1024="Yes",DM1024-((DG1024+(W1024*Monitors!$B$4))*Monitors!$F$4),'All Data'!DM1024)</f>
        <v>55.141339999999992</v>
      </c>
      <c r="DO1024" s="8" t="str">
        <f t="shared" si="176"/>
        <v>No</v>
      </c>
      <c r="DP1024" s="10">
        <v>2.4860000000000002</v>
      </c>
      <c r="DQ1024" s="10">
        <v>19.143999999999998</v>
      </c>
      <c r="DR1024" s="10">
        <v>19.143999999999998</v>
      </c>
      <c r="DS1024" s="9">
        <v>21.47703682392364</v>
      </c>
      <c r="DT1024" s="9" t="s">
        <v>23</v>
      </c>
      <c r="DU1024" s="14">
        <v>0</v>
      </c>
    </row>
    <row r="1025" spans="1:125" ht="18" customHeight="1">
      <c r="A1025" s="29">
        <v>1024</v>
      </c>
      <c r="B1025" s="29">
        <v>47</v>
      </c>
      <c r="C1025" s="29">
        <v>278</v>
      </c>
      <c r="D1025" s="21">
        <v>41345</v>
      </c>
      <c r="E1025" s="21">
        <v>41347</v>
      </c>
      <c r="F1025" s="21">
        <v>41458</v>
      </c>
      <c r="G1025" s="20" t="s">
        <v>4</v>
      </c>
      <c r="H1025" s="20" t="s">
        <v>26</v>
      </c>
      <c r="I1025" s="22">
        <v>6</v>
      </c>
      <c r="J1025" s="20" t="s">
        <v>5</v>
      </c>
      <c r="K1025" s="20" t="s">
        <v>26</v>
      </c>
      <c r="L1025" s="20" t="s">
        <v>27</v>
      </c>
      <c r="M1025" s="23" t="s">
        <v>27</v>
      </c>
      <c r="N1025" s="23" t="s">
        <v>7</v>
      </c>
      <c r="O1025" s="23" t="s">
        <v>26</v>
      </c>
      <c r="P1025" s="24">
        <v>13.2</v>
      </c>
      <c r="Q1025" s="24">
        <v>23.6</v>
      </c>
      <c r="R1025" s="24">
        <v>27</v>
      </c>
      <c r="S1025" s="24">
        <v>311.7</v>
      </c>
      <c r="T1025" s="24">
        <v>1.78</v>
      </c>
      <c r="U1025" s="24">
        <v>1080</v>
      </c>
      <c r="V1025" s="24">
        <v>1920</v>
      </c>
      <c r="W1025" s="24">
        <v>2.0739999999999998</v>
      </c>
      <c r="X1025" s="23" t="s">
        <v>47</v>
      </c>
      <c r="Y1025" s="23" t="s">
        <v>47</v>
      </c>
      <c r="Z1025" s="24">
        <v>6654</v>
      </c>
      <c r="AA1025" s="24">
        <v>60</v>
      </c>
      <c r="AB1025" s="24">
        <v>170</v>
      </c>
      <c r="AC1025" s="24">
        <v>160</v>
      </c>
      <c r="AD1025" s="23" t="s">
        <v>28</v>
      </c>
      <c r="AE1025" s="23" t="s">
        <v>23</v>
      </c>
      <c r="AF1025" s="23" t="s">
        <v>11</v>
      </c>
      <c r="AG1025" s="23" t="s">
        <v>26</v>
      </c>
      <c r="AH1025" s="23" t="s">
        <v>26</v>
      </c>
      <c r="AI1025" s="23" t="s">
        <v>12</v>
      </c>
      <c r="AJ1025" s="23" t="s">
        <v>11</v>
      </c>
      <c r="AK1025" s="23" t="s">
        <v>23</v>
      </c>
      <c r="AL1025" s="23" t="s">
        <v>404</v>
      </c>
      <c r="AM1025" s="23" t="s">
        <v>814</v>
      </c>
      <c r="AN1025" s="23" t="s">
        <v>14</v>
      </c>
      <c r="AO1025" s="23" t="s">
        <v>26</v>
      </c>
      <c r="AP1025" s="23" t="s">
        <v>36</v>
      </c>
      <c r="AQ1025" s="23" t="s">
        <v>26</v>
      </c>
      <c r="AR1025" s="23"/>
      <c r="AS1025" s="23" t="s">
        <v>404</v>
      </c>
      <c r="AT1025" s="23" t="s">
        <v>814</v>
      </c>
      <c r="AU1025" s="23" t="s">
        <v>14</v>
      </c>
      <c r="AV1025" s="25" t="s">
        <v>26</v>
      </c>
      <c r="AW1025" s="25" t="s">
        <v>26</v>
      </c>
      <c r="AX1025" s="26">
        <v>27</v>
      </c>
      <c r="AY1025" s="26">
        <v>311.7</v>
      </c>
      <c r="AZ1025" s="25" t="s">
        <v>14</v>
      </c>
      <c r="BA1025" s="25" t="s">
        <v>14</v>
      </c>
      <c r="BB1025" s="23" t="s">
        <v>26</v>
      </c>
      <c r="BC1025" s="23" t="s">
        <v>15</v>
      </c>
      <c r="BD1025" s="23" t="s">
        <v>26</v>
      </c>
      <c r="BE1025" s="23" t="s">
        <v>11</v>
      </c>
      <c r="BF1025" s="23" t="s">
        <v>346</v>
      </c>
      <c r="BG1025" s="23" t="s">
        <v>11</v>
      </c>
      <c r="BH1025" s="23" t="s">
        <v>17</v>
      </c>
      <c r="BI1025" s="23" t="s">
        <v>26</v>
      </c>
      <c r="BJ1025" s="23"/>
      <c r="BK1025" s="23" t="s">
        <v>11</v>
      </c>
      <c r="BL1025" s="23" t="s">
        <v>11</v>
      </c>
      <c r="BM1025" s="23" t="s">
        <v>11</v>
      </c>
      <c r="BN1025" s="23"/>
      <c r="BO1025" s="24">
        <v>2.5</v>
      </c>
      <c r="BP1025" s="24">
        <v>218</v>
      </c>
      <c r="BQ1025" s="24">
        <v>250</v>
      </c>
      <c r="BR1025" s="24">
        <v>230</v>
      </c>
      <c r="BS1025" s="24">
        <v>200</v>
      </c>
      <c r="BT1025" s="23"/>
      <c r="BU1025" s="23"/>
      <c r="BV1025" s="24">
        <v>21.64</v>
      </c>
      <c r="BW1025" s="24">
        <v>0.23</v>
      </c>
      <c r="BX1025" s="23"/>
      <c r="BY1025" s="24">
        <v>0.15</v>
      </c>
      <c r="BZ1025" s="27">
        <v>0.23</v>
      </c>
      <c r="CA1025" s="27">
        <v>0.15</v>
      </c>
      <c r="CB1025" s="25"/>
      <c r="CC1025" s="25"/>
      <c r="CD1025" s="28">
        <v>21.7</v>
      </c>
      <c r="CE1025" s="28">
        <v>0.26</v>
      </c>
      <c r="CF1025" s="25"/>
      <c r="CG1025" s="28">
        <v>0.18</v>
      </c>
      <c r="CH1025" s="28">
        <v>29.1</v>
      </c>
      <c r="CI1025" s="28">
        <v>0.5</v>
      </c>
      <c r="CJ1025" s="28">
        <v>0.5</v>
      </c>
      <c r="CK1025" s="28">
        <v>0</v>
      </c>
      <c r="CL1025" s="28">
        <v>0</v>
      </c>
      <c r="CM1025" s="28">
        <v>0.4</v>
      </c>
      <c r="CN1025" s="25"/>
      <c r="CO1025" s="28">
        <v>0</v>
      </c>
      <c r="CP1025" s="30" t="s">
        <v>5</v>
      </c>
      <c r="CQ1025" s="8">
        <f t="shared" si="166"/>
        <v>6653.833814565287</v>
      </c>
      <c r="CR1025" s="8">
        <f t="shared" si="167"/>
        <v>28</v>
      </c>
      <c r="CS1025" s="8">
        <f t="shared" si="168"/>
        <v>2.5</v>
      </c>
      <c r="CT1025" s="8">
        <f t="shared" si="169"/>
        <v>30</v>
      </c>
      <c r="CU1025" s="8">
        <f t="shared" si="170"/>
        <v>200</v>
      </c>
      <c r="CV1025" s="10">
        <f t="shared" si="171"/>
        <v>67950.599999999991</v>
      </c>
      <c r="CW1025" s="10">
        <f t="shared" si="174"/>
        <v>67.950599999999994</v>
      </c>
      <c r="CX1025" s="8" t="str">
        <f t="shared" si="172"/>
        <v>No</v>
      </c>
      <c r="CY1025" s="30" t="s">
        <v>11</v>
      </c>
      <c r="CZ1025" s="30" t="s">
        <v>11</v>
      </c>
      <c r="DA1025" s="31" t="s">
        <v>11</v>
      </c>
      <c r="DB1025" s="31" t="s">
        <v>11</v>
      </c>
      <c r="DC1025" s="8" t="str">
        <f t="shared" si="173"/>
        <v>No</v>
      </c>
      <c r="DD1025" s="8" t="s">
        <v>11</v>
      </c>
      <c r="DE1025" s="30" t="s">
        <v>11</v>
      </c>
      <c r="DF1025" s="10">
        <f t="shared" si="175"/>
        <v>67.657859999999999</v>
      </c>
      <c r="DG1025" s="9">
        <f>IF(S1025&lt;Monitors!$H$4,(S1025*Monitors!$I$4)+Monitors!$J$4,IF(S1025&lt;Monitors!$H$5,(S1025*Monitors!$I$5)+Monitors!$J$5,IF(S1025&lt;Monitors!$H$6,(S1025*Monitors!$I$6)+Monitors!$J$6,IF(S1025&lt;Monitors!$H$7,(Monitors!$I$7*S1025)+Monitors!$J$7,IF(S1025&lt;Monitors!$H$8,(S1025*Monitors!$I$8)+Monitors!$J$8,IF(S1025&lt;Monitors!$H$9,(S1025*Monitors!$I$9)+Monitors!$J$9,IF(S1025&lt;Monitors!$H$10,(S1025*Monitors!$I$10)+Monitors!$J$10,IF(S1025&lt;Monitors!$H$11,(S1025*Monitors!$I$11)+Monitors!$J$11,Monitors!$J$12))))))))</f>
        <v>51.34</v>
      </c>
      <c r="DH1025" s="10">
        <f>$DF1025-(Monitors!$B$4*'All Data'!$W1025)</f>
        <v>54.944240000000001</v>
      </c>
      <c r="DI1025" s="10">
        <f>IF($CX1025="Yes",DH1025-(Monitors!$E$4*(DG1025+(Monitors!$B$4*'All Data'!$W1025))),'All Data'!DH1025)</f>
        <v>54.944240000000001</v>
      </c>
      <c r="DJ1025" s="10">
        <f>IF(DD1025="Yes",'All Data'!DI1025-(DG1025*Monitors!$C$4),'All Data'!DI1025)</f>
        <v>54.944240000000001</v>
      </c>
      <c r="DK1025" s="10">
        <f>IF($DE1025="Yes",DJ1025-(DG1025*Monitors!$D$4),'All Data'!DJ1025)</f>
        <v>54.944240000000001</v>
      </c>
      <c r="DL1025" s="10">
        <f>IF($CZ1025="Yes",DK1025-Monitors!$C$7,'All Data'!DK1025)</f>
        <v>54.944240000000001</v>
      </c>
      <c r="DM1025" s="10">
        <f>IF($DA1025="Yes",DL1025-Monitors!$D$7,'All Data'!DL1025)</f>
        <v>54.944240000000001</v>
      </c>
      <c r="DN1025" s="10">
        <f>IF(DB1025="Yes",DM1025-((DG1025+(W1025*Monitors!$B$4))*Monitors!$F$4),'All Data'!DM1025)</f>
        <v>54.944240000000001</v>
      </c>
      <c r="DO1025" s="8" t="str">
        <f t="shared" si="176"/>
        <v>No</v>
      </c>
      <c r="DP1025" s="10">
        <v>2.7180239999999998</v>
      </c>
      <c r="DQ1025" s="10">
        <v>18.921976000000001</v>
      </c>
      <c r="DR1025" s="10">
        <v>18.921976000000001</v>
      </c>
      <c r="DS1025" s="9">
        <v>29.41446083624961</v>
      </c>
      <c r="DT1025" s="9" t="s">
        <v>23</v>
      </c>
      <c r="DU1025" s="14">
        <v>0</v>
      </c>
    </row>
    <row r="1026" spans="1:125" ht="18" customHeight="1">
      <c r="A1026" s="29">
        <v>1025</v>
      </c>
      <c r="B1026" s="29">
        <v>38</v>
      </c>
      <c r="C1026" s="29">
        <v>1123</v>
      </c>
      <c r="D1026" s="21">
        <v>41315</v>
      </c>
      <c r="E1026" s="21">
        <v>41306</v>
      </c>
      <c r="F1026" s="21">
        <v>41312</v>
      </c>
      <c r="G1026" s="20" t="s">
        <v>4</v>
      </c>
      <c r="H1026" s="20"/>
      <c r="I1026" s="22">
        <v>6</v>
      </c>
      <c r="J1026" s="20" t="s">
        <v>5</v>
      </c>
      <c r="K1026" s="20"/>
      <c r="L1026" s="20" t="s">
        <v>6</v>
      </c>
      <c r="M1026" s="23"/>
      <c r="N1026" s="23" t="s">
        <v>7</v>
      </c>
      <c r="O1026" s="23"/>
      <c r="P1026" s="24">
        <v>11.8</v>
      </c>
      <c r="Q1026" s="24">
        <v>20.9</v>
      </c>
      <c r="R1026" s="24">
        <v>24</v>
      </c>
      <c r="S1026" s="24">
        <v>246.6</v>
      </c>
      <c r="T1026" s="24">
        <v>1.78</v>
      </c>
      <c r="U1026" s="24">
        <v>1080</v>
      </c>
      <c r="V1026" s="24">
        <v>1920</v>
      </c>
      <c r="W1026" s="24">
        <v>2.0739999999999998</v>
      </c>
      <c r="X1026" s="23" t="s">
        <v>47</v>
      </c>
      <c r="Y1026" s="23" t="s">
        <v>47</v>
      </c>
      <c r="Z1026" s="24">
        <v>8408</v>
      </c>
      <c r="AA1026" s="24">
        <v>60</v>
      </c>
      <c r="AB1026" s="24">
        <v>178</v>
      </c>
      <c r="AC1026" s="24">
        <v>178</v>
      </c>
      <c r="AD1026" s="23" t="s">
        <v>10</v>
      </c>
      <c r="AE1026" s="23" t="s">
        <v>11</v>
      </c>
      <c r="AF1026" s="23" t="s">
        <v>11</v>
      </c>
      <c r="AG1026" s="23"/>
      <c r="AH1026" s="23"/>
      <c r="AI1026" s="23" t="s">
        <v>12</v>
      </c>
      <c r="AJ1026" s="23" t="s">
        <v>23</v>
      </c>
      <c r="AK1026" s="23" t="s">
        <v>23</v>
      </c>
      <c r="AL1026" s="23" t="s">
        <v>114</v>
      </c>
      <c r="AM1026" s="23"/>
      <c r="AN1026" s="23" t="s">
        <v>14</v>
      </c>
      <c r="AO1026" s="23"/>
      <c r="AP1026" s="23" t="s">
        <v>14</v>
      </c>
      <c r="AQ1026" s="23"/>
      <c r="AR1026" s="23"/>
      <c r="AS1026" s="23" t="s">
        <v>114</v>
      </c>
      <c r="AT1026" s="23"/>
      <c r="AU1026" s="23" t="s">
        <v>14</v>
      </c>
      <c r="AV1026" s="25"/>
      <c r="AW1026" s="25"/>
      <c r="AX1026" s="26">
        <v>24</v>
      </c>
      <c r="AY1026" s="26">
        <v>246.6</v>
      </c>
      <c r="AZ1026" s="25" t="s">
        <v>14</v>
      </c>
      <c r="BA1026" s="25" t="s">
        <v>14</v>
      </c>
      <c r="BB1026" s="23"/>
      <c r="BC1026" s="23" t="s">
        <v>15</v>
      </c>
      <c r="BD1026" s="23"/>
      <c r="BE1026" s="23" t="s">
        <v>11</v>
      </c>
      <c r="BF1026" s="23" t="s">
        <v>422</v>
      </c>
      <c r="BG1026" s="23" t="s">
        <v>11</v>
      </c>
      <c r="BH1026" s="23" t="s">
        <v>17</v>
      </c>
      <c r="BI1026" s="23"/>
      <c r="BJ1026" s="23" t="s">
        <v>272</v>
      </c>
      <c r="BK1026" s="23" t="s">
        <v>11</v>
      </c>
      <c r="BL1026" s="23" t="s">
        <v>11</v>
      </c>
      <c r="BM1026" s="23"/>
      <c r="BN1026" s="23"/>
      <c r="BO1026" s="24">
        <v>20.9</v>
      </c>
      <c r="BP1026" s="24">
        <v>304.3</v>
      </c>
      <c r="BQ1026" s="24">
        <v>250</v>
      </c>
      <c r="BR1026" s="24">
        <v>292.39999999999998</v>
      </c>
      <c r="BS1026" s="24">
        <v>200</v>
      </c>
      <c r="BT1026" s="23"/>
      <c r="BU1026" s="23"/>
      <c r="BV1026" s="24">
        <v>21.64</v>
      </c>
      <c r="BW1026" s="24">
        <v>0.13</v>
      </c>
      <c r="BX1026" s="23"/>
      <c r="BY1026" s="24">
        <v>0.11</v>
      </c>
      <c r="BZ1026" s="27">
        <v>0.13</v>
      </c>
      <c r="CA1026" s="27">
        <v>0.11</v>
      </c>
      <c r="CB1026" s="25"/>
      <c r="CC1026" s="25"/>
      <c r="CD1026" s="28">
        <v>21.59</v>
      </c>
      <c r="CE1026" s="28">
        <v>0.17</v>
      </c>
      <c r="CF1026" s="25"/>
      <c r="CG1026" s="28">
        <v>0.15</v>
      </c>
      <c r="CH1026" s="28">
        <v>23.2</v>
      </c>
      <c r="CI1026" s="28">
        <v>0.5</v>
      </c>
      <c r="CJ1026" s="28">
        <v>0.5</v>
      </c>
      <c r="CK1026" s="25"/>
      <c r="CL1026" s="25"/>
      <c r="CM1026" s="28">
        <v>0.51</v>
      </c>
      <c r="CN1026" s="25"/>
      <c r="CO1026" s="28">
        <v>0</v>
      </c>
      <c r="CP1026" s="30" t="s">
        <v>5</v>
      </c>
      <c r="CQ1026" s="8">
        <f t="shared" ref="CQ1026:CQ1089" si="177">(W1026*1000000)/S1026</f>
        <v>8410.3811841038114</v>
      </c>
      <c r="CR1026" s="8">
        <f t="shared" ref="CR1026:CR1089" si="178">IF($R1026&lt;14,14,IF($R1026&lt;16,16,IF($R1026&lt;19,19,IF($R1026&lt;20,20,IF($R1026&lt;22,22,IF($R1026&lt;24,24,IF($R1026&lt;26,26,28)))))))</f>
        <v>26</v>
      </c>
      <c r="CS1026" s="8">
        <f t="shared" ref="CS1026:CS1089" si="179">IF(W1026&lt;=1.05,1.05,IF(W1026&lt;=1.3,1.3,IF(W1026&lt;=1.5,1.5,IF(W1026&lt;=2,2,IF(W1026&lt;=2.5,2.5,IF(W1026&lt;=3.8,3.8,IF(W1026&lt;=5,5,8)))))))</f>
        <v>2.5</v>
      </c>
      <c r="CT1026" s="8">
        <f t="shared" ref="CT1026:CT1089" si="180">IF($R1026&lt;30,30,IF($R1026&lt;40,40,IF($R1026&lt;50,50,IF($R1026&lt;=60,60))))</f>
        <v>30</v>
      </c>
      <c r="CU1026" s="8">
        <f t="shared" ref="CU1026:CU1089" si="181">IF(BP1026&lt;200,100,IF(BP1026&lt;300,200,IF(BP1026&lt;400,300,IF(BP1026&lt;500,400,IF(BP1026&lt;600,500,IF(BP1026&lt;700,600,IF(BP1026&lt;800,700,IF(BP1026&lt;900,800,900))))))))</f>
        <v>300</v>
      </c>
      <c r="CV1026" s="10">
        <f t="shared" ref="CV1026:CV1089" si="182">($BP1026*$S1026)</f>
        <v>75040.38</v>
      </c>
      <c r="CW1026" s="10">
        <f t="shared" si="174"/>
        <v>75.040379999999999</v>
      </c>
      <c r="CX1026" s="8" t="str">
        <f t="shared" ref="CX1026:CX1089" si="183">IF(AND(BL1026="Yes",BM1026="Yes"),"Yes","No")</f>
        <v>No</v>
      </c>
      <c r="CY1026" s="30" t="s">
        <v>11</v>
      </c>
      <c r="CZ1026" s="30" t="s">
        <v>11</v>
      </c>
      <c r="DA1026" s="31" t="s">
        <v>11</v>
      </c>
      <c r="DB1026" s="31" t="s">
        <v>11</v>
      </c>
      <c r="DC1026" s="8" t="str">
        <f t="shared" ref="DC1026:DC1089" si="184">IF(AF1026="Yes","Yes","No")</f>
        <v>No</v>
      </c>
      <c r="DD1026" s="8" t="s">
        <v>11</v>
      </c>
      <c r="DE1026" s="30" t="s">
        <v>11</v>
      </c>
      <c r="DF1026" s="10">
        <f t="shared" si="175"/>
        <v>67.088460000000012</v>
      </c>
      <c r="DG1026" s="9">
        <f>IF(S1026&lt;Monitors!$H$4,(S1026*Monitors!$I$4)+Monitors!$J$4,IF(S1026&lt;Monitors!$H$5,(S1026*Monitors!$I$5)+Monitors!$J$5,IF(S1026&lt;Monitors!$H$6,(S1026*Monitors!$I$6)+Monitors!$J$6,IF(S1026&lt;Monitors!$H$7,(Monitors!$I$7*S1026)+Monitors!$J$7,IF(S1026&lt;Monitors!$H$8,(S1026*Monitors!$I$8)+Monitors!$J$8,IF(S1026&lt;Monitors!$H$9,(S1026*Monitors!$I$9)+Monitors!$J$9,IF(S1026&lt;Monitors!$H$10,(S1026*Monitors!$I$10)+Monitors!$J$10,IF(S1026&lt;Monitors!$H$11,(S1026*Monitors!$I$11)+Monitors!$J$11,Monitors!$J$12))))))))</f>
        <v>42.32</v>
      </c>
      <c r="DH1026" s="10">
        <f>$DF1026-(Monitors!$B$4*'All Data'!$W1026)</f>
        <v>54.374840000000013</v>
      </c>
      <c r="DI1026" s="10">
        <f>IF($CX1026="Yes",DH1026-(Monitors!$E$4*(DG1026+(Monitors!$B$4*'All Data'!$W1026))),'All Data'!DH1026)</f>
        <v>54.374840000000013</v>
      </c>
      <c r="DJ1026" s="10">
        <f>IF(DD1026="Yes",'All Data'!DI1026-(DG1026*Monitors!$C$4),'All Data'!DI1026)</f>
        <v>54.374840000000013</v>
      </c>
      <c r="DK1026" s="10">
        <f>IF($DE1026="Yes",DJ1026-(DG1026*Monitors!$D$4),'All Data'!DJ1026)</f>
        <v>54.374840000000013</v>
      </c>
      <c r="DL1026" s="10">
        <f>IF($CZ1026="Yes",DK1026-Monitors!$C$7,'All Data'!DK1026)</f>
        <v>54.374840000000013</v>
      </c>
      <c r="DM1026" s="10">
        <f>IF($DA1026="Yes",DL1026-Monitors!$D$7,'All Data'!DL1026)</f>
        <v>54.374840000000013</v>
      </c>
      <c r="DN1026" s="10">
        <f>IF(DB1026="Yes",DM1026-((DG1026+(W1026*Monitors!$B$4))*Monitors!$F$4),'All Data'!DM1026)</f>
        <v>54.374840000000013</v>
      </c>
      <c r="DO1026" s="8" t="str">
        <f t="shared" si="176"/>
        <v>No</v>
      </c>
      <c r="DP1026" s="10">
        <v>3.0016152000000003</v>
      </c>
      <c r="DQ1026" s="10">
        <v>18.638384800000001</v>
      </c>
      <c r="DR1026" s="10">
        <v>18.638384800000001</v>
      </c>
      <c r="DS1026" s="9">
        <v>23.400686490910132</v>
      </c>
      <c r="DT1026" s="9" t="s">
        <v>23</v>
      </c>
      <c r="DU1026" s="14">
        <v>0</v>
      </c>
    </row>
    <row r="1027" spans="1:125" ht="18" customHeight="1">
      <c r="A1027" s="29">
        <v>1026</v>
      </c>
      <c r="B1027" s="29">
        <v>47</v>
      </c>
      <c r="C1027" s="29">
        <v>154</v>
      </c>
      <c r="D1027" s="21">
        <v>41306</v>
      </c>
      <c r="E1027" s="21">
        <v>41299</v>
      </c>
      <c r="F1027" s="21">
        <v>41305</v>
      </c>
      <c r="G1027" s="20" t="s">
        <v>4</v>
      </c>
      <c r="H1027" s="20" t="s">
        <v>26</v>
      </c>
      <c r="I1027" s="22">
        <v>6</v>
      </c>
      <c r="J1027" s="20" t="s">
        <v>5</v>
      </c>
      <c r="K1027" s="20" t="s">
        <v>26</v>
      </c>
      <c r="L1027" s="20" t="s">
        <v>27</v>
      </c>
      <c r="M1027" s="23" t="s">
        <v>27</v>
      </c>
      <c r="N1027" s="23" t="s">
        <v>7</v>
      </c>
      <c r="O1027" s="23" t="s">
        <v>26</v>
      </c>
      <c r="P1027" s="24">
        <v>11.3</v>
      </c>
      <c r="Q1027" s="24">
        <v>20</v>
      </c>
      <c r="R1027" s="24">
        <v>23</v>
      </c>
      <c r="S1027" s="24">
        <v>226.52</v>
      </c>
      <c r="T1027" s="24">
        <v>1.78</v>
      </c>
      <c r="U1027" s="24">
        <v>1080</v>
      </c>
      <c r="V1027" s="24">
        <v>1092</v>
      </c>
      <c r="W1027" s="24">
        <v>2.0739999999999998</v>
      </c>
      <c r="X1027" s="23" t="s">
        <v>47</v>
      </c>
      <c r="Y1027" s="23" t="s">
        <v>980</v>
      </c>
      <c r="Z1027" s="24">
        <v>9175</v>
      </c>
      <c r="AA1027" s="24">
        <v>60</v>
      </c>
      <c r="AB1027" s="24">
        <v>170</v>
      </c>
      <c r="AC1027" s="24">
        <v>160</v>
      </c>
      <c r="AD1027" s="23" t="s">
        <v>300</v>
      </c>
      <c r="AE1027" s="23" t="s">
        <v>23</v>
      </c>
      <c r="AF1027" s="23" t="s">
        <v>11</v>
      </c>
      <c r="AG1027" s="23" t="s">
        <v>26</v>
      </c>
      <c r="AH1027" s="23" t="s">
        <v>26</v>
      </c>
      <c r="AI1027" s="23" t="s">
        <v>12</v>
      </c>
      <c r="AJ1027" s="23" t="s">
        <v>23</v>
      </c>
      <c r="AK1027" s="23" t="s">
        <v>23</v>
      </c>
      <c r="AL1027" s="23" t="s">
        <v>51</v>
      </c>
      <c r="AM1027" s="23" t="s">
        <v>14</v>
      </c>
      <c r="AN1027" s="23" t="s">
        <v>14</v>
      </c>
      <c r="AO1027" s="23" t="s">
        <v>14</v>
      </c>
      <c r="AP1027" s="23" t="s">
        <v>36</v>
      </c>
      <c r="AQ1027" s="23" t="s">
        <v>14</v>
      </c>
      <c r="AR1027" s="23"/>
      <c r="AS1027" s="23" t="s">
        <v>51</v>
      </c>
      <c r="AT1027" s="23" t="s">
        <v>14</v>
      </c>
      <c r="AU1027" s="23" t="s">
        <v>14</v>
      </c>
      <c r="AV1027" s="25" t="s">
        <v>14</v>
      </c>
      <c r="AW1027" s="25" t="s">
        <v>14</v>
      </c>
      <c r="AX1027" s="26">
        <v>23</v>
      </c>
      <c r="AY1027" s="26">
        <v>226.52</v>
      </c>
      <c r="AZ1027" s="25" t="s">
        <v>14</v>
      </c>
      <c r="BA1027" s="25" t="s">
        <v>14</v>
      </c>
      <c r="BB1027" s="23" t="s">
        <v>14</v>
      </c>
      <c r="BC1027" s="23" t="s">
        <v>15</v>
      </c>
      <c r="BD1027" s="23" t="s">
        <v>14</v>
      </c>
      <c r="BE1027" s="23" t="s">
        <v>11</v>
      </c>
      <c r="BF1027" s="23" t="s">
        <v>578</v>
      </c>
      <c r="BG1027" s="23" t="s">
        <v>11</v>
      </c>
      <c r="BH1027" s="23" t="s">
        <v>17</v>
      </c>
      <c r="BI1027" s="23" t="s">
        <v>14</v>
      </c>
      <c r="BJ1027" s="23"/>
      <c r="BK1027" s="23" t="s">
        <v>11</v>
      </c>
      <c r="BL1027" s="23" t="s">
        <v>11</v>
      </c>
      <c r="BM1027" s="23" t="s">
        <v>11</v>
      </c>
      <c r="BN1027" s="23"/>
      <c r="BO1027" s="24">
        <v>51</v>
      </c>
      <c r="BP1027" s="24">
        <v>281</v>
      </c>
      <c r="BQ1027" s="24">
        <v>250</v>
      </c>
      <c r="BR1027" s="23"/>
      <c r="BS1027" s="24">
        <v>200</v>
      </c>
      <c r="BT1027" s="23"/>
      <c r="BU1027" s="23"/>
      <c r="BV1027" s="24">
        <v>21.65</v>
      </c>
      <c r="BW1027" s="24">
        <v>0.34</v>
      </c>
      <c r="BX1027" s="23"/>
      <c r="BY1027" s="24">
        <v>0.28000000000000003</v>
      </c>
      <c r="BZ1027" s="27">
        <v>0.34</v>
      </c>
      <c r="CA1027" s="27">
        <v>0.28000000000000003</v>
      </c>
      <c r="CB1027" s="25"/>
      <c r="CC1027" s="25"/>
      <c r="CD1027" s="28">
        <v>21.61</v>
      </c>
      <c r="CE1027" s="28">
        <v>0.35</v>
      </c>
      <c r="CF1027" s="25"/>
      <c r="CG1027" s="28">
        <v>0.3</v>
      </c>
      <c r="CH1027" s="28">
        <v>22</v>
      </c>
      <c r="CI1027" s="28">
        <v>0.5</v>
      </c>
      <c r="CJ1027" s="28">
        <v>0.5</v>
      </c>
      <c r="CK1027" s="28">
        <v>0</v>
      </c>
      <c r="CL1027" s="28">
        <v>0</v>
      </c>
      <c r="CM1027" s="28">
        <v>0.4</v>
      </c>
      <c r="CN1027" s="25"/>
      <c r="CO1027" s="28">
        <v>0</v>
      </c>
      <c r="CP1027" s="30" t="s">
        <v>5</v>
      </c>
      <c r="CQ1027" s="8">
        <f t="shared" si="177"/>
        <v>9155.9244216846182</v>
      </c>
      <c r="CR1027" s="8">
        <f t="shared" si="178"/>
        <v>24</v>
      </c>
      <c r="CS1027" s="8">
        <f t="shared" si="179"/>
        <v>2.5</v>
      </c>
      <c r="CT1027" s="8">
        <f t="shared" si="180"/>
        <v>30</v>
      </c>
      <c r="CU1027" s="8">
        <f t="shared" si="181"/>
        <v>200</v>
      </c>
      <c r="CV1027" s="10">
        <f t="shared" si="182"/>
        <v>63652.12</v>
      </c>
      <c r="CW1027" s="10">
        <f t="shared" ref="CW1027:CW1090" si="185">CV1027/1000</f>
        <v>63.652120000000004</v>
      </c>
      <c r="CX1027" s="8" t="str">
        <f t="shared" si="183"/>
        <v>No</v>
      </c>
      <c r="CY1027" s="30" t="s">
        <v>11</v>
      </c>
      <c r="CZ1027" s="30" t="s">
        <v>11</v>
      </c>
      <c r="DA1027" s="31" t="s">
        <v>11</v>
      </c>
      <c r="DB1027" s="31" t="s">
        <v>11</v>
      </c>
      <c r="DC1027" s="8" t="str">
        <f t="shared" si="184"/>
        <v>No</v>
      </c>
      <c r="DD1027" s="8" t="s">
        <v>11</v>
      </c>
      <c r="DE1027" s="30" t="s">
        <v>11</v>
      </c>
      <c r="DF1027" s="10">
        <f t="shared" ref="DF1027:DF1090" si="186">((BV1027*0.35)+(BW1027*0.65))*(365*24)/1000</f>
        <v>68.314859999999982</v>
      </c>
      <c r="DG1027" s="9">
        <f>IF(S1027&lt;Monitors!$H$4,(S1027*Monitors!$I$4)+Monitors!$J$4,IF(S1027&lt;Monitors!$H$5,(S1027*Monitors!$I$5)+Monitors!$J$5,IF(S1027&lt;Monitors!$H$6,(S1027*Monitors!$I$6)+Monitors!$J$6,IF(S1027&lt;Monitors!$H$7,(Monitors!$I$7*S1027)+Monitors!$J$7,IF(S1027&lt;Monitors!$H$8,(S1027*Monitors!$I$8)+Monitors!$J$8,IF(S1027&lt;Monitors!$H$9,(S1027*Monitors!$I$9)+Monitors!$J$9,IF(S1027&lt;Monitors!$H$10,(S1027*Monitors!$I$10)+Monitors!$J$10,IF(S1027&lt;Monitors!$H$11,(S1027*Monitors!$I$11)+Monitors!$J$11,Monitors!$J$12))))))))</f>
        <v>38.884</v>
      </c>
      <c r="DH1027" s="10">
        <f>$DF1027-(Monitors!$B$4*'All Data'!$W1027)</f>
        <v>55.601239999999983</v>
      </c>
      <c r="DI1027" s="10">
        <f>IF($CX1027="Yes",DH1027-(Monitors!$E$4*(DG1027+(Monitors!$B$4*'All Data'!$W1027))),'All Data'!DH1027)</f>
        <v>55.601239999999983</v>
      </c>
      <c r="DJ1027" s="10">
        <f>IF(DD1027="Yes",'All Data'!DI1027-(DG1027*Monitors!$C$4),'All Data'!DI1027)</f>
        <v>55.601239999999983</v>
      </c>
      <c r="DK1027" s="10">
        <f>IF($DE1027="Yes",DJ1027-(DG1027*Monitors!$D$4),'All Data'!DJ1027)</f>
        <v>55.601239999999983</v>
      </c>
      <c r="DL1027" s="10">
        <f>IF($CZ1027="Yes",DK1027-Monitors!$C$7,'All Data'!DK1027)</f>
        <v>55.601239999999983</v>
      </c>
      <c r="DM1027" s="10">
        <f>IF($DA1027="Yes",DL1027-Monitors!$D$7,'All Data'!DL1027)</f>
        <v>55.601239999999983</v>
      </c>
      <c r="DN1027" s="10">
        <f>IF(DB1027="Yes",DM1027-((DG1027+(W1027*Monitors!$B$4))*Monitors!$F$4),'All Data'!DM1027)</f>
        <v>55.601239999999983</v>
      </c>
      <c r="DO1027" s="8" t="str">
        <f t="shared" ref="DO1027:DO1090" si="187">IF(DN1027&lt;=DG1027,"Yes","No")</f>
        <v>No</v>
      </c>
      <c r="DP1027" s="10">
        <v>2.5460848000000005</v>
      </c>
      <c r="DQ1027" s="10">
        <v>19.103915199999999</v>
      </c>
      <c r="DR1027" s="10">
        <v>19.103915199999999</v>
      </c>
      <c r="DS1027" s="9">
        <v>21.525700809295035</v>
      </c>
      <c r="DT1027" s="9" t="s">
        <v>23</v>
      </c>
      <c r="DU1027" s="14">
        <v>0</v>
      </c>
    </row>
    <row r="1028" spans="1:125" ht="18" customHeight="1">
      <c r="A1028" s="29">
        <v>1027</v>
      </c>
      <c r="B1028" s="29">
        <v>9</v>
      </c>
      <c r="C1028" s="29">
        <v>984</v>
      </c>
      <c r="D1028" s="21">
        <v>41940</v>
      </c>
      <c r="E1028" s="21">
        <v>41946</v>
      </c>
      <c r="F1028" s="21">
        <v>41954</v>
      </c>
      <c r="G1028" s="20" t="s">
        <v>4</v>
      </c>
      <c r="H1028" s="20" t="s">
        <v>26</v>
      </c>
      <c r="I1028" s="22">
        <v>6</v>
      </c>
      <c r="J1028" s="20" t="s">
        <v>5</v>
      </c>
      <c r="K1028" s="20" t="s">
        <v>26</v>
      </c>
      <c r="L1028" s="20" t="s">
        <v>27</v>
      </c>
      <c r="M1028" s="23" t="s">
        <v>27</v>
      </c>
      <c r="N1028" s="23" t="s">
        <v>7</v>
      </c>
      <c r="O1028" s="23" t="s">
        <v>26</v>
      </c>
      <c r="P1028" s="24">
        <v>11.8</v>
      </c>
      <c r="Q1028" s="24">
        <v>20.9</v>
      </c>
      <c r="R1028" s="24">
        <v>24</v>
      </c>
      <c r="S1028" s="24">
        <v>246.85</v>
      </c>
      <c r="T1028" s="24">
        <v>1.78</v>
      </c>
      <c r="U1028" s="24">
        <v>1080</v>
      </c>
      <c r="V1028" s="24">
        <v>1920</v>
      </c>
      <c r="W1028" s="24">
        <v>2.0739999999999998</v>
      </c>
      <c r="X1028" s="23" t="s">
        <v>47</v>
      </c>
      <c r="Y1028" s="23" t="s">
        <v>47</v>
      </c>
      <c r="Z1028" s="24">
        <v>8408</v>
      </c>
      <c r="AA1028" s="24">
        <v>60</v>
      </c>
      <c r="AB1028" s="24">
        <v>170</v>
      </c>
      <c r="AC1028" s="24">
        <v>160</v>
      </c>
      <c r="AD1028" s="23" t="s">
        <v>28</v>
      </c>
      <c r="AE1028" s="23" t="s">
        <v>23</v>
      </c>
      <c r="AF1028" s="23" t="s">
        <v>11</v>
      </c>
      <c r="AG1028" s="23" t="s">
        <v>26</v>
      </c>
      <c r="AH1028" s="23" t="s">
        <v>26</v>
      </c>
      <c r="AI1028" s="23" t="s">
        <v>12</v>
      </c>
      <c r="AJ1028" s="23" t="s">
        <v>11</v>
      </c>
      <c r="AK1028" s="23" t="s">
        <v>23</v>
      </c>
      <c r="AL1028" s="23" t="s">
        <v>53</v>
      </c>
      <c r="AM1028" s="23" t="s">
        <v>26</v>
      </c>
      <c r="AN1028" s="23" t="s">
        <v>72</v>
      </c>
      <c r="AO1028" s="23" t="s">
        <v>26</v>
      </c>
      <c r="AP1028" s="23" t="s">
        <v>36</v>
      </c>
      <c r="AQ1028" s="23" t="s">
        <v>26</v>
      </c>
      <c r="AR1028" s="23"/>
      <c r="AS1028" s="23" t="s">
        <v>53</v>
      </c>
      <c r="AT1028" s="23" t="s">
        <v>26</v>
      </c>
      <c r="AU1028" s="23" t="s">
        <v>63</v>
      </c>
      <c r="AV1028" s="25" t="s">
        <v>26</v>
      </c>
      <c r="AW1028" s="25" t="s">
        <v>26</v>
      </c>
      <c r="AX1028" s="26">
        <v>24</v>
      </c>
      <c r="AY1028" s="26">
        <v>246.85</v>
      </c>
      <c r="AZ1028" s="25" t="s">
        <v>72</v>
      </c>
      <c r="BA1028" s="25" t="s">
        <v>63</v>
      </c>
      <c r="BB1028" s="23" t="s">
        <v>26</v>
      </c>
      <c r="BC1028" s="23" t="s">
        <v>15</v>
      </c>
      <c r="BD1028" s="23" t="s">
        <v>26</v>
      </c>
      <c r="BE1028" s="23" t="s">
        <v>11</v>
      </c>
      <c r="BF1028" s="23" t="s">
        <v>344</v>
      </c>
      <c r="BG1028" s="23" t="s">
        <v>11</v>
      </c>
      <c r="BH1028" s="23" t="s">
        <v>17</v>
      </c>
      <c r="BI1028" s="23" t="s">
        <v>26</v>
      </c>
      <c r="BJ1028" s="23"/>
      <c r="BK1028" s="23" t="s">
        <v>11</v>
      </c>
      <c r="BL1028" s="23" t="s">
        <v>11</v>
      </c>
      <c r="BM1028" s="23" t="s">
        <v>11</v>
      </c>
      <c r="BN1028" s="23"/>
      <c r="BO1028" s="24">
        <v>24.3</v>
      </c>
      <c r="BP1028" s="24">
        <v>305</v>
      </c>
      <c r="BQ1028" s="24">
        <v>305</v>
      </c>
      <c r="BR1028" s="24">
        <v>283</v>
      </c>
      <c r="BS1028" s="24">
        <v>200</v>
      </c>
      <c r="BT1028" s="23"/>
      <c r="BU1028" s="23"/>
      <c r="BV1028" s="24">
        <v>21.65</v>
      </c>
      <c r="BW1028" s="24">
        <v>0.41</v>
      </c>
      <c r="BX1028" s="23"/>
      <c r="BY1028" s="24">
        <v>0.1</v>
      </c>
      <c r="BZ1028" s="27">
        <v>0.41</v>
      </c>
      <c r="CA1028" s="27">
        <v>0.1</v>
      </c>
      <c r="CB1028" s="25"/>
      <c r="CC1028" s="25"/>
      <c r="CD1028" s="28">
        <v>21.74</v>
      </c>
      <c r="CE1028" s="28">
        <v>0.43</v>
      </c>
      <c r="CF1028" s="25"/>
      <c r="CG1028" s="28">
        <v>0.1</v>
      </c>
      <c r="CH1028" s="28">
        <v>23.24</v>
      </c>
      <c r="CI1028" s="28">
        <v>1.2</v>
      </c>
      <c r="CJ1028" s="28">
        <v>0.5</v>
      </c>
      <c r="CK1028" s="28">
        <v>0</v>
      </c>
      <c r="CL1028" s="28">
        <v>0</v>
      </c>
      <c r="CM1028" s="28">
        <v>0.5</v>
      </c>
      <c r="CN1028" s="25"/>
      <c r="CO1028" s="28">
        <v>0</v>
      </c>
      <c r="CP1028" s="30" t="s">
        <v>5</v>
      </c>
      <c r="CQ1028" s="8">
        <f t="shared" si="177"/>
        <v>8401.8634798460589</v>
      </c>
      <c r="CR1028" s="8">
        <f t="shared" si="178"/>
        <v>26</v>
      </c>
      <c r="CS1028" s="8">
        <f t="shared" si="179"/>
        <v>2.5</v>
      </c>
      <c r="CT1028" s="8">
        <f t="shared" si="180"/>
        <v>30</v>
      </c>
      <c r="CU1028" s="8">
        <f t="shared" si="181"/>
        <v>300</v>
      </c>
      <c r="CV1028" s="10">
        <f t="shared" si="182"/>
        <v>75289.25</v>
      </c>
      <c r="CW1028" s="10">
        <f t="shared" si="185"/>
        <v>75.289249999999996</v>
      </c>
      <c r="CX1028" s="8" t="str">
        <f t="shared" si="183"/>
        <v>No</v>
      </c>
      <c r="CY1028" s="30" t="s">
        <v>11</v>
      </c>
      <c r="CZ1028" s="30" t="s">
        <v>11</v>
      </c>
      <c r="DA1028" s="31" t="s">
        <v>11</v>
      </c>
      <c r="DB1028" s="31" t="s">
        <v>11</v>
      </c>
      <c r="DC1028" s="8" t="str">
        <f t="shared" si="184"/>
        <v>No</v>
      </c>
      <c r="DD1028" s="8" t="s">
        <v>11</v>
      </c>
      <c r="DE1028" s="30" t="s">
        <v>11</v>
      </c>
      <c r="DF1028" s="10">
        <f t="shared" si="186"/>
        <v>68.713439999999991</v>
      </c>
      <c r="DG1028" s="9">
        <f>IF(S1028&lt;Monitors!$H$4,(S1028*Monitors!$I$4)+Monitors!$J$4,IF(S1028&lt;Monitors!$H$5,(S1028*Monitors!$I$5)+Monitors!$J$5,IF(S1028&lt;Monitors!$H$6,(S1028*Monitors!$I$6)+Monitors!$J$6,IF(S1028&lt;Monitors!$H$7,(Monitors!$I$7*S1028)+Monitors!$J$7,IF(S1028&lt;Monitors!$H$8,(S1028*Monitors!$I$8)+Monitors!$J$8,IF(S1028&lt;Monitors!$H$9,(S1028*Monitors!$I$9)+Monitors!$J$9,IF(S1028&lt;Monitors!$H$10,(S1028*Monitors!$I$10)+Monitors!$J$10,IF(S1028&lt;Monitors!$H$11,(S1028*Monitors!$I$11)+Monitors!$J$11,Monitors!$J$12))))))))</f>
        <v>42.370000000000005</v>
      </c>
      <c r="DH1028" s="10">
        <f>$DF1028-(Monitors!$B$4*'All Data'!$W1028)</f>
        <v>55.999819999999993</v>
      </c>
      <c r="DI1028" s="10">
        <f>IF($CX1028="Yes",DH1028-(Monitors!$E$4*(DG1028+(Monitors!$B$4*'All Data'!$W1028))),'All Data'!DH1028)</f>
        <v>55.999819999999993</v>
      </c>
      <c r="DJ1028" s="10">
        <f>IF(DD1028="Yes",'All Data'!DI1028-(DG1028*Monitors!$C$4),'All Data'!DI1028)</f>
        <v>55.999819999999993</v>
      </c>
      <c r="DK1028" s="10">
        <f>IF($DE1028="Yes",DJ1028-(DG1028*Monitors!$D$4),'All Data'!DJ1028)</f>
        <v>55.999819999999993</v>
      </c>
      <c r="DL1028" s="10">
        <f>IF($CZ1028="Yes",DK1028-Monitors!$C$7,'All Data'!DK1028)</f>
        <v>55.999819999999993</v>
      </c>
      <c r="DM1028" s="10">
        <f>IF($DA1028="Yes",DL1028-Monitors!$D$7,'All Data'!DL1028)</f>
        <v>55.999819999999993</v>
      </c>
      <c r="DN1028" s="10">
        <f>IF(DB1028="Yes",DM1028-((DG1028+(W1028*Monitors!$B$4))*Monitors!$F$4),'All Data'!DM1028)</f>
        <v>55.999819999999993</v>
      </c>
      <c r="DO1028" s="8" t="str">
        <f t="shared" si="187"/>
        <v>No</v>
      </c>
      <c r="DP1028" s="10">
        <v>3.0115700000000003</v>
      </c>
      <c r="DQ1028" s="10">
        <v>18.63843</v>
      </c>
      <c r="DR1028" s="10">
        <v>18.63843</v>
      </c>
      <c r="DS1028" s="9">
        <v>23.423976928986207</v>
      </c>
      <c r="DT1028" s="9" t="s">
        <v>23</v>
      </c>
      <c r="DU1028" s="14">
        <v>0</v>
      </c>
    </row>
    <row r="1029" spans="1:125" ht="18" customHeight="1">
      <c r="A1029" s="29">
        <v>1028</v>
      </c>
      <c r="B1029" s="29">
        <v>47</v>
      </c>
      <c r="C1029" s="29">
        <v>285</v>
      </c>
      <c r="D1029" s="21">
        <v>41353</v>
      </c>
      <c r="E1029" s="21">
        <v>41654</v>
      </c>
      <c r="F1029" s="21">
        <v>41660</v>
      </c>
      <c r="G1029" s="20" t="s">
        <v>4</v>
      </c>
      <c r="H1029" s="20" t="s">
        <v>26</v>
      </c>
      <c r="I1029" s="22">
        <v>6</v>
      </c>
      <c r="J1029" s="20" t="s">
        <v>5</v>
      </c>
      <c r="K1029" s="20" t="s">
        <v>26</v>
      </c>
      <c r="L1029" s="20" t="s">
        <v>27</v>
      </c>
      <c r="M1029" s="23" t="s">
        <v>27</v>
      </c>
      <c r="N1029" s="23" t="s">
        <v>7</v>
      </c>
      <c r="O1029" s="23" t="s">
        <v>26</v>
      </c>
      <c r="P1029" s="24">
        <v>13.2</v>
      </c>
      <c r="Q1029" s="24">
        <v>23.5</v>
      </c>
      <c r="R1029" s="24">
        <v>27</v>
      </c>
      <c r="S1029" s="24">
        <v>311.67</v>
      </c>
      <c r="T1029" s="24">
        <v>1.78</v>
      </c>
      <c r="U1029" s="24">
        <v>1080</v>
      </c>
      <c r="V1029" s="24">
        <v>1920</v>
      </c>
      <c r="W1029" s="24">
        <v>2.0739999999999998</v>
      </c>
      <c r="X1029" s="23" t="s">
        <v>47</v>
      </c>
      <c r="Y1029" s="23" t="s">
        <v>47</v>
      </c>
      <c r="Z1029" s="24">
        <v>6653</v>
      </c>
      <c r="AA1029" s="24">
        <v>60</v>
      </c>
      <c r="AB1029" s="24">
        <v>170</v>
      </c>
      <c r="AC1029" s="24">
        <v>160</v>
      </c>
      <c r="AD1029" s="23" t="s">
        <v>73</v>
      </c>
      <c r="AE1029" s="23" t="s">
        <v>23</v>
      </c>
      <c r="AF1029" s="23" t="s">
        <v>11</v>
      </c>
      <c r="AG1029" s="23"/>
      <c r="AH1029" s="23"/>
      <c r="AI1029" s="23" t="s">
        <v>12</v>
      </c>
      <c r="AJ1029" s="23" t="s">
        <v>11</v>
      </c>
      <c r="AK1029" s="23" t="s">
        <v>23</v>
      </c>
      <c r="AL1029" s="23" t="s">
        <v>13</v>
      </c>
      <c r="AM1029" s="23" t="s">
        <v>14</v>
      </c>
      <c r="AN1029" s="23" t="s">
        <v>14</v>
      </c>
      <c r="AO1029" s="23" t="s">
        <v>14</v>
      </c>
      <c r="AP1029" s="23" t="s">
        <v>14</v>
      </c>
      <c r="AQ1029" s="23" t="s">
        <v>14</v>
      </c>
      <c r="AR1029" s="23"/>
      <c r="AS1029" s="23" t="s">
        <v>13</v>
      </c>
      <c r="AT1029" s="23" t="s">
        <v>14</v>
      </c>
      <c r="AU1029" s="23" t="s">
        <v>14</v>
      </c>
      <c r="AV1029" s="25" t="s">
        <v>14</v>
      </c>
      <c r="AW1029" s="25" t="s">
        <v>14</v>
      </c>
      <c r="AX1029" s="26">
        <v>27</v>
      </c>
      <c r="AY1029" s="26">
        <v>311.67</v>
      </c>
      <c r="AZ1029" s="25" t="s">
        <v>14</v>
      </c>
      <c r="BA1029" s="25" t="s">
        <v>14</v>
      </c>
      <c r="BB1029" s="23" t="s">
        <v>14</v>
      </c>
      <c r="BC1029" s="23" t="s">
        <v>15</v>
      </c>
      <c r="BD1029" s="23" t="s">
        <v>14</v>
      </c>
      <c r="BE1029" s="23" t="s">
        <v>11</v>
      </c>
      <c r="BF1029" s="23" t="s">
        <v>423</v>
      </c>
      <c r="BG1029" s="23" t="s">
        <v>11</v>
      </c>
      <c r="BH1029" s="23" t="s">
        <v>17</v>
      </c>
      <c r="BI1029" s="23" t="s">
        <v>14</v>
      </c>
      <c r="BJ1029" s="23"/>
      <c r="BK1029" s="23" t="s">
        <v>11</v>
      </c>
      <c r="BL1029" s="23" t="s">
        <v>11</v>
      </c>
      <c r="BM1029" s="23" t="s">
        <v>11</v>
      </c>
      <c r="BN1029" s="23"/>
      <c r="BO1029" s="24">
        <v>3.5</v>
      </c>
      <c r="BP1029" s="24">
        <v>288.39999999999998</v>
      </c>
      <c r="BQ1029" s="24">
        <v>288.39999999999998</v>
      </c>
      <c r="BR1029" s="24">
        <v>254</v>
      </c>
      <c r="BS1029" s="24">
        <v>200</v>
      </c>
      <c r="BT1029" s="23"/>
      <c r="BU1029" s="23"/>
      <c r="BV1029" s="24">
        <v>21.69</v>
      </c>
      <c r="BW1029" s="24">
        <v>0.15</v>
      </c>
      <c r="BX1029" s="23"/>
      <c r="BY1029" s="24">
        <v>0.08</v>
      </c>
      <c r="BZ1029" s="27">
        <v>0.15</v>
      </c>
      <c r="CA1029" s="27">
        <v>0.08</v>
      </c>
      <c r="CB1029" s="25"/>
      <c r="CC1029" s="25"/>
      <c r="CD1029" s="28">
        <v>21.87</v>
      </c>
      <c r="CE1029" s="28">
        <v>0.15</v>
      </c>
      <c r="CF1029" s="25"/>
      <c r="CG1029" s="28">
        <v>0.09</v>
      </c>
      <c r="CH1029" s="28">
        <v>29.11</v>
      </c>
      <c r="CI1029" s="28">
        <v>0.5</v>
      </c>
      <c r="CJ1029" s="28">
        <v>0.5</v>
      </c>
      <c r="CK1029" s="25"/>
      <c r="CL1029" s="25"/>
      <c r="CM1029" s="28">
        <v>0.5</v>
      </c>
      <c r="CN1029" s="25"/>
      <c r="CO1029" s="28">
        <v>0</v>
      </c>
      <c r="CP1029" s="30" t="s">
        <v>5</v>
      </c>
      <c r="CQ1029" s="8">
        <f t="shared" si="177"/>
        <v>6654.4742836974992</v>
      </c>
      <c r="CR1029" s="8">
        <f t="shared" si="178"/>
        <v>28</v>
      </c>
      <c r="CS1029" s="8">
        <f t="shared" si="179"/>
        <v>2.5</v>
      </c>
      <c r="CT1029" s="8">
        <f t="shared" si="180"/>
        <v>30</v>
      </c>
      <c r="CU1029" s="8">
        <f t="shared" si="181"/>
        <v>200</v>
      </c>
      <c r="CV1029" s="10">
        <f t="shared" si="182"/>
        <v>89885.627999999997</v>
      </c>
      <c r="CW1029" s="10">
        <f t="shared" si="185"/>
        <v>89.885627999999997</v>
      </c>
      <c r="CX1029" s="8" t="str">
        <f t="shared" si="183"/>
        <v>No</v>
      </c>
      <c r="CY1029" s="30" t="s">
        <v>11</v>
      </c>
      <c r="CZ1029" s="30" t="s">
        <v>11</v>
      </c>
      <c r="DA1029" s="31" t="s">
        <v>11</v>
      </c>
      <c r="DB1029" s="31" t="s">
        <v>11</v>
      </c>
      <c r="DC1029" s="8" t="str">
        <f t="shared" si="184"/>
        <v>No</v>
      </c>
      <c r="DD1029" s="8" t="s">
        <v>11</v>
      </c>
      <c r="DE1029" s="30" t="s">
        <v>11</v>
      </c>
      <c r="DF1029" s="10">
        <f t="shared" si="186"/>
        <v>67.355639999999994</v>
      </c>
      <c r="DG1029" s="9">
        <f>IF(S1029&lt;Monitors!$H$4,(S1029*Monitors!$I$4)+Monitors!$J$4,IF(S1029&lt;Monitors!$H$5,(S1029*Monitors!$I$5)+Monitors!$J$5,IF(S1029&lt;Monitors!$H$6,(S1029*Monitors!$I$6)+Monitors!$J$6,IF(S1029&lt;Monitors!$H$7,(Monitors!$I$7*S1029)+Monitors!$J$7,IF(S1029&lt;Monitors!$H$8,(S1029*Monitors!$I$8)+Monitors!$J$8,IF(S1029&lt;Monitors!$H$9,(S1029*Monitors!$I$9)+Monitors!$J$9,IF(S1029&lt;Monitors!$H$10,(S1029*Monitors!$I$10)+Monitors!$J$10,IF(S1029&lt;Monitors!$H$11,(S1029*Monitors!$I$11)+Monitors!$J$11,Monitors!$J$12))))))))</f>
        <v>51.334000000000003</v>
      </c>
      <c r="DH1029" s="10">
        <f>$DF1029-(Monitors!$B$4*'All Data'!$W1029)</f>
        <v>54.642019999999995</v>
      </c>
      <c r="DI1029" s="10">
        <f>IF($CX1029="Yes",DH1029-(Monitors!$E$4*(DG1029+(Monitors!$B$4*'All Data'!$W1029))),'All Data'!DH1029)</f>
        <v>54.642019999999995</v>
      </c>
      <c r="DJ1029" s="10">
        <f>IF(DD1029="Yes",'All Data'!DI1029-(DG1029*Monitors!$C$4),'All Data'!DI1029)</f>
        <v>54.642019999999995</v>
      </c>
      <c r="DK1029" s="10">
        <f>IF($DE1029="Yes",DJ1029-(DG1029*Monitors!$D$4),'All Data'!DJ1029)</f>
        <v>54.642019999999995</v>
      </c>
      <c r="DL1029" s="10">
        <f>IF($CZ1029="Yes",DK1029-Monitors!$C$7,'All Data'!DK1029)</f>
        <v>54.642019999999995</v>
      </c>
      <c r="DM1029" s="10">
        <f>IF($DA1029="Yes",DL1029-Monitors!$D$7,'All Data'!DL1029)</f>
        <v>54.642019999999995</v>
      </c>
      <c r="DN1029" s="10">
        <f>IF(DB1029="Yes",DM1029-((DG1029+(W1029*Monitors!$B$4))*Monitors!$F$4),'All Data'!DM1029)</f>
        <v>54.642019999999995</v>
      </c>
      <c r="DO1029" s="8" t="str">
        <f t="shared" si="187"/>
        <v>No</v>
      </c>
      <c r="DP1029" s="10">
        <v>3.5954251200000003</v>
      </c>
      <c r="DQ1029" s="10">
        <v>18.09457488</v>
      </c>
      <c r="DR1029" s="10">
        <v>18.09457488</v>
      </c>
      <c r="DS1029" s="9">
        <v>29.411715392087416</v>
      </c>
      <c r="DT1029" s="9" t="s">
        <v>23</v>
      </c>
      <c r="DU1029" s="14">
        <v>0</v>
      </c>
    </row>
    <row r="1030" spans="1:125" ht="18" customHeight="1">
      <c r="A1030" s="29">
        <v>1029</v>
      </c>
      <c r="B1030" s="29">
        <v>51</v>
      </c>
      <c r="C1030" s="29">
        <v>919</v>
      </c>
      <c r="D1030" s="21">
        <v>41494</v>
      </c>
      <c r="E1030" s="21">
        <v>41495</v>
      </c>
      <c r="F1030" s="21">
        <v>41506</v>
      </c>
      <c r="G1030" s="20" t="s">
        <v>233</v>
      </c>
      <c r="H1030" s="20" t="s">
        <v>26</v>
      </c>
      <c r="I1030" s="22">
        <v>6</v>
      </c>
      <c r="J1030" s="20" t="s">
        <v>5</v>
      </c>
      <c r="K1030" s="20" t="s">
        <v>26</v>
      </c>
      <c r="L1030" s="20" t="s">
        <v>27</v>
      </c>
      <c r="M1030" s="23" t="s">
        <v>27</v>
      </c>
      <c r="N1030" s="23" t="s">
        <v>7</v>
      </c>
      <c r="O1030" s="23" t="s">
        <v>26</v>
      </c>
      <c r="P1030" s="24">
        <v>11.5</v>
      </c>
      <c r="Q1030" s="24">
        <v>20.5</v>
      </c>
      <c r="R1030" s="24">
        <v>23.6</v>
      </c>
      <c r="S1030" s="24">
        <v>236.83</v>
      </c>
      <c r="T1030" s="24">
        <v>1.78</v>
      </c>
      <c r="U1030" s="24">
        <v>1080</v>
      </c>
      <c r="V1030" s="24">
        <v>1920</v>
      </c>
      <c r="W1030" s="24">
        <v>2.0739999999999998</v>
      </c>
      <c r="X1030" s="23" t="s">
        <v>47</v>
      </c>
      <c r="Y1030" s="23" t="s">
        <v>47</v>
      </c>
      <c r="Z1030" s="24">
        <v>8796</v>
      </c>
      <c r="AA1030" s="24">
        <v>60</v>
      </c>
      <c r="AB1030" s="24">
        <v>178</v>
      </c>
      <c r="AC1030" s="24">
        <v>178</v>
      </c>
      <c r="AD1030" s="23" t="s">
        <v>73</v>
      </c>
      <c r="AE1030" s="23" t="s">
        <v>23</v>
      </c>
      <c r="AF1030" s="23" t="s">
        <v>11</v>
      </c>
      <c r="AG1030" s="23" t="s">
        <v>26</v>
      </c>
      <c r="AH1030" s="23" t="s">
        <v>26</v>
      </c>
      <c r="AI1030" s="23" t="s">
        <v>12</v>
      </c>
      <c r="AJ1030" s="23" t="s">
        <v>23</v>
      </c>
      <c r="AK1030" s="23" t="s">
        <v>23</v>
      </c>
      <c r="AL1030" s="23" t="s">
        <v>51</v>
      </c>
      <c r="AM1030" s="23" t="s">
        <v>14</v>
      </c>
      <c r="AN1030" s="23" t="s">
        <v>14</v>
      </c>
      <c r="AO1030" s="23" t="s">
        <v>14</v>
      </c>
      <c r="AP1030" s="23" t="s">
        <v>14</v>
      </c>
      <c r="AQ1030" s="23" t="s">
        <v>14</v>
      </c>
      <c r="AR1030" s="23"/>
      <c r="AS1030" s="23" t="s">
        <v>51</v>
      </c>
      <c r="AT1030" s="23" t="s">
        <v>14</v>
      </c>
      <c r="AU1030" s="23" t="s">
        <v>14</v>
      </c>
      <c r="AV1030" s="25" t="s">
        <v>14</v>
      </c>
      <c r="AW1030" s="25" t="s">
        <v>26</v>
      </c>
      <c r="AX1030" s="26">
        <v>23.6</v>
      </c>
      <c r="AY1030" s="26">
        <v>236.83</v>
      </c>
      <c r="AZ1030" s="25" t="s">
        <v>14</v>
      </c>
      <c r="BA1030" s="25" t="s">
        <v>14</v>
      </c>
      <c r="BB1030" s="23" t="s">
        <v>26</v>
      </c>
      <c r="BC1030" s="23" t="s">
        <v>15</v>
      </c>
      <c r="BD1030" s="23" t="s">
        <v>26</v>
      </c>
      <c r="BE1030" s="23" t="s">
        <v>11</v>
      </c>
      <c r="BF1030" s="23" t="s">
        <v>626</v>
      </c>
      <c r="BG1030" s="23" t="s">
        <v>11</v>
      </c>
      <c r="BH1030" s="23" t="s">
        <v>17</v>
      </c>
      <c r="BI1030" s="23" t="s">
        <v>14</v>
      </c>
      <c r="BJ1030" s="23"/>
      <c r="BK1030" s="23" t="s">
        <v>11</v>
      </c>
      <c r="BL1030" s="23" t="s">
        <v>11</v>
      </c>
      <c r="BM1030" s="23" t="s">
        <v>11</v>
      </c>
      <c r="BN1030" s="23"/>
      <c r="BO1030" s="24">
        <v>0</v>
      </c>
      <c r="BP1030" s="24">
        <v>164</v>
      </c>
      <c r="BQ1030" s="24">
        <v>164</v>
      </c>
      <c r="BR1030" s="24">
        <v>140</v>
      </c>
      <c r="BS1030" s="24">
        <v>164</v>
      </c>
      <c r="BT1030" s="23"/>
      <c r="BU1030" s="23"/>
      <c r="BV1030" s="24">
        <v>21.7</v>
      </c>
      <c r="BW1030" s="24">
        <v>0.44</v>
      </c>
      <c r="BX1030" s="23"/>
      <c r="BY1030" s="24">
        <v>0.4</v>
      </c>
      <c r="BZ1030" s="27">
        <v>0.44</v>
      </c>
      <c r="CA1030" s="27">
        <v>0.4</v>
      </c>
      <c r="CB1030" s="25"/>
      <c r="CC1030" s="25"/>
      <c r="CD1030" s="25"/>
      <c r="CE1030" s="25"/>
      <c r="CF1030" s="25"/>
      <c r="CG1030" s="25"/>
      <c r="CH1030" s="28">
        <v>22.59</v>
      </c>
      <c r="CI1030" s="28">
        <v>0.5</v>
      </c>
      <c r="CJ1030" s="28">
        <v>0.5</v>
      </c>
      <c r="CK1030" s="28">
        <v>0</v>
      </c>
      <c r="CL1030" s="28">
        <v>0</v>
      </c>
      <c r="CM1030" s="28">
        <v>0.5</v>
      </c>
      <c r="CN1030" s="25"/>
      <c r="CO1030" s="28">
        <v>0</v>
      </c>
      <c r="CP1030" s="30" t="s">
        <v>5</v>
      </c>
      <c r="CQ1030" s="8">
        <f t="shared" si="177"/>
        <v>8757.3364860870661</v>
      </c>
      <c r="CR1030" s="8">
        <f t="shared" si="178"/>
        <v>24</v>
      </c>
      <c r="CS1030" s="8">
        <f t="shared" si="179"/>
        <v>2.5</v>
      </c>
      <c r="CT1030" s="8">
        <f t="shared" si="180"/>
        <v>30</v>
      </c>
      <c r="CU1030" s="8">
        <f t="shared" si="181"/>
        <v>100</v>
      </c>
      <c r="CV1030" s="10">
        <f t="shared" si="182"/>
        <v>38840.120000000003</v>
      </c>
      <c r="CW1030" s="10">
        <f t="shared" si="185"/>
        <v>38.840120000000006</v>
      </c>
      <c r="CX1030" s="8" t="str">
        <f t="shared" si="183"/>
        <v>No</v>
      </c>
      <c r="CY1030" s="30" t="s">
        <v>11</v>
      </c>
      <c r="CZ1030" s="30" t="s">
        <v>11</v>
      </c>
      <c r="DA1030" s="31" t="s">
        <v>11</v>
      </c>
      <c r="DB1030" s="31" t="s">
        <v>11</v>
      </c>
      <c r="DC1030" s="8" t="str">
        <f t="shared" si="184"/>
        <v>No</v>
      </c>
      <c r="DD1030" s="8" t="s">
        <v>11</v>
      </c>
      <c r="DE1030" s="30" t="s">
        <v>11</v>
      </c>
      <c r="DF1030" s="10">
        <f t="shared" si="186"/>
        <v>69.037559999999985</v>
      </c>
      <c r="DG1030" s="9">
        <f>IF(S1030&lt;Monitors!$H$4,(S1030*Monitors!$I$4)+Monitors!$J$4,IF(S1030&lt;Monitors!$H$5,(S1030*Monitors!$I$5)+Monitors!$J$5,IF(S1030&lt;Monitors!$H$6,(S1030*Monitors!$I$6)+Monitors!$J$6,IF(S1030&lt;Monitors!$H$7,(Monitors!$I$7*S1030)+Monitors!$J$7,IF(S1030&lt;Monitors!$H$8,(S1030*Monitors!$I$8)+Monitors!$J$8,IF(S1030&lt;Monitors!$H$9,(S1030*Monitors!$I$9)+Monitors!$J$9,IF(S1030&lt;Monitors!$H$10,(S1030*Monitors!$I$10)+Monitors!$J$10,IF(S1030&lt;Monitors!$H$11,(S1030*Monitors!$I$11)+Monitors!$J$11,Monitors!$J$12))))))))</f>
        <v>40.366000000000007</v>
      </c>
      <c r="DH1030" s="10">
        <f>$DF1030-(Monitors!$B$4*'All Data'!$W1030)</f>
        <v>56.323939999999986</v>
      </c>
      <c r="DI1030" s="10">
        <f>IF($CX1030="Yes",DH1030-(Monitors!$E$4*(DG1030+(Monitors!$B$4*'All Data'!$W1030))),'All Data'!DH1030)</f>
        <v>56.323939999999986</v>
      </c>
      <c r="DJ1030" s="10">
        <f>IF(DD1030="Yes",'All Data'!DI1030-(DG1030*Monitors!$C$4),'All Data'!DI1030)</f>
        <v>56.323939999999986</v>
      </c>
      <c r="DK1030" s="10">
        <f>IF($DE1030="Yes",DJ1030-(DG1030*Monitors!$D$4),'All Data'!DJ1030)</f>
        <v>56.323939999999986</v>
      </c>
      <c r="DL1030" s="10">
        <f>IF($CZ1030="Yes",DK1030-Monitors!$C$7,'All Data'!DK1030)</f>
        <v>56.323939999999986</v>
      </c>
      <c r="DM1030" s="10">
        <f>IF($DA1030="Yes",DL1030-Monitors!$D$7,'All Data'!DL1030)</f>
        <v>56.323939999999986</v>
      </c>
      <c r="DN1030" s="10">
        <f>IF(DB1030="Yes",DM1030-((DG1030+(W1030*Monitors!$B$4))*Monitors!$F$4),'All Data'!DM1030)</f>
        <v>56.323939999999986</v>
      </c>
      <c r="DO1030" s="8" t="str">
        <f t="shared" si="187"/>
        <v>No</v>
      </c>
      <c r="DP1030" s="10">
        <v>1.5536048000000002</v>
      </c>
      <c r="DQ1030" s="10">
        <v>20.146395200000001</v>
      </c>
      <c r="DR1030" s="10">
        <v>20.146395200000001</v>
      </c>
      <c r="DS1030" s="9">
        <v>22.489446650346405</v>
      </c>
      <c r="DT1030" s="9" t="s">
        <v>23</v>
      </c>
      <c r="DU1030" s="14">
        <v>0</v>
      </c>
    </row>
    <row r="1031" spans="1:125" ht="18" customHeight="1">
      <c r="A1031" s="29">
        <v>1030</v>
      </c>
      <c r="B1031" s="29">
        <v>25</v>
      </c>
      <c r="C1031" s="29">
        <v>1410</v>
      </c>
      <c r="D1031" s="21">
        <v>41873</v>
      </c>
      <c r="E1031" s="21">
        <v>42038</v>
      </c>
      <c r="F1031" s="21">
        <v>42047</v>
      </c>
      <c r="G1031" s="20" t="s">
        <v>4</v>
      </c>
      <c r="H1031" s="20" t="s">
        <v>26</v>
      </c>
      <c r="I1031" s="22">
        <v>6</v>
      </c>
      <c r="J1031" s="20" t="s">
        <v>5</v>
      </c>
      <c r="K1031" s="20" t="s">
        <v>26</v>
      </c>
      <c r="L1031" s="20" t="s">
        <v>27</v>
      </c>
      <c r="M1031" s="23" t="s">
        <v>27</v>
      </c>
      <c r="N1031" s="23" t="s">
        <v>7</v>
      </c>
      <c r="O1031" s="23" t="s">
        <v>26</v>
      </c>
      <c r="P1031" s="24">
        <v>13.2</v>
      </c>
      <c r="Q1031" s="24">
        <v>23.5</v>
      </c>
      <c r="R1031" s="24">
        <v>27</v>
      </c>
      <c r="S1031" s="24">
        <v>311.67</v>
      </c>
      <c r="T1031" s="24">
        <v>1.78</v>
      </c>
      <c r="U1031" s="24">
        <v>1080</v>
      </c>
      <c r="V1031" s="24">
        <v>1920</v>
      </c>
      <c r="W1031" s="24">
        <v>2.0739999999999998</v>
      </c>
      <c r="X1031" s="23" t="s">
        <v>47</v>
      </c>
      <c r="Y1031" s="23" t="s">
        <v>47</v>
      </c>
      <c r="Z1031" s="24">
        <v>6653</v>
      </c>
      <c r="AA1031" s="24">
        <v>60</v>
      </c>
      <c r="AB1031" s="24">
        <v>178</v>
      </c>
      <c r="AC1031" s="24">
        <v>178</v>
      </c>
      <c r="AD1031" s="23" t="s">
        <v>298</v>
      </c>
      <c r="AE1031" s="23" t="s">
        <v>11</v>
      </c>
      <c r="AF1031" s="23" t="s">
        <v>11</v>
      </c>
      <c r="AG1031" s="23" t="s">
        <v>26</v>
      </c>
      <c r="AH1031" s="23" t="s">
        <v>26</v>
      </c>
      <c r="AI1031" s="23" t="s">
        <v>12</v>
      </c>
      <c r="AJ1031" s="23" t="s">
        <v>23</v>
      </c>
      <c r="AK1031" s="23" t="s">
        <v>23</v>
      </c>
      <c r="AL1031" s="23" t="s">
        <v>276</v>
      </c>
      <c r="AM1031" s="23" t="s">
        <v>14</v>
      </c>
      <c r="AN1031" s="23" t="s">
        <v>14</v>
      </c>
      <c r="AO1031" s="23" t="s">
        <v>14</v>
      </c>
      <c r="AP1031" s="23" t="s">
        <v>14</v>
      </c>
      <c r="AQ1031" s="23" t="s">
        <v>14</v>
      </c>
      <c r="AR1031" s="23"/>
      <c r="AS1031" s="23" t="s">
        <v>276</v>
      </c>
      <c r="AT1031" s="23" t="s">
        <v>14</v>
      </c>
      <c r="AU1031" s="23" t="s">
        <v>14</v>
      </c>
      <c r="AV1031" s="25" t="s">
        <v>14</v>
      </c>
      <c r="AW1031" s="25" t="s">
        <v>14</v>
      </c>
      <c r="AX1031" s="26">
        <v>27</v>
      </c>
      <c r="AY1031" s="26">
        <v>311.67</v>
      </c>
      <c r="AZ1031" s="25" t="s">
        <v>14</v>
      </c>
      <c r="BA1031" s="25" t="s">
        <v>14</v>
      </c>
      <c r="BB1031" s="23" t="s">
        <v>14</v>
      </c>
      <c r="BC1031" s="23" t="s">
        <v>15</v>
      </c>
      <c r="BD1031" s="23" t="s">
        <v>14</v>
      </c>
      <c r="BE1031" s="23" t="s">
        <v>11</v>
      </c>
      <c r="BF1031" s="23" t="s">
        <v>299</v>
      </c>
      <c r="BG1031" s="23" t="s">
        <v>11</v>
      </c>
      <c r="BH1031" s="23" t="s">
        <v>17</v>
      </c>
      <c r="BI1031" s="23" t="s">
        <v>14</v>
      </c>
      <c r="BJ1031" s="23"/>
      <c r="BK1031" s="23" t="s">
        <v>11</v>
      </c>
      <c r="BL1031" s="23" t="s">
        <v>11</v>
      </c>
      <c r="BM1031" s="23" t="s">
        <v>11</v>
      </c>
      <c r="BN1031" s="23"/>
      <c r="BO1031" s="24">
        <v>5.5</v>
      </c>
      <c r="BP1031" s="24">
        <v>215.2</v>
      </c>
      <c r="BQ1031" s="24">
        <v>215.2</v>
      </c>
      <c r="BR1031" s="24">
        <v>200</v>
      </c>
      <c r="BS1031" s="24">
        <v>200</v>
      </c>
      <c r="BT1031" s="23"/>
      <c r="BU1031" s="23"/>
      <c r="BV1031" s="24">
        <v>21.7</v>
      </c>
      <c r="BW1031" s="24">
        <v>0.42</v>
      </c>
      <c r="BX1031" s="23"/>
      <c r="BY1031" s="24">
        <v>0.36</v>
      </c>
      <c r="BZ1031" s="27">
        <v>0.42</v>
      </c>
      <c r="CA1031" s="27">
        <v>0.36</v>
      </c>
      <c r="CB1031" s="25"/>
      <c r="CC1031" s="25"/>
      <c r="CD1031" s="28">
        <v>21.72</v>
      </c>
      <c r="CE1031" s="28">
        <v>0.4</v>
      </c>
      <c r="CF1031" s="25"/>
      <c r="CG1031" s="28">
        <v>0.36</v>
      </c>
      <c r="CH1031" s="28">
        <v>29.11</v>
      </c>
      <c r="CI1031" s="28">
        <v>0.5</v>
      </c>
      <c r="CJ1031" s="28">
        <v>0.5</v>
      </c>
      <c r="CK1031" s="28">
        <v>0</v>
      </c>
      <c r="CL1031" s="28">
        <v>0</v>
      </c>
      <c r="CM1031" s="28">
        <v>0.5</v>
      </c>
      <c r="CN1031" s="25"/>
      <c r="CO1031" s="28">
        <v>0</v>
      </c>
      <c r="CP1031" s="30" t="s">
        <v>5</v>
      </c>
      <c r="CQ1031" s="8">
        <f t="shared" si="177"/>
        <v>6654.4742836974992</v>
      </c>
      <c r="CR1031" s="8">
        <f t="shared" si="178"/>
        <v>28</v>
      </c>
      <c r="CS1031" s="8">
        <f t="shared" si="179"/>
        <v>2.5</v>
      </c>
      <c r="CT1031" s="8">
        <f t="shared" si="180"/>
        <v>30</v>
      </c>
      <c r="CU1031" s="8">
        <f t="shared" si="181"/>
        <v>200</v>
      </c>
      <c r="CV1031" s="10">
        <f t="shared" si="182"/>
        <v>67071.384000000005</v>
      </c>
      <c r="CW1031" s="10">
        <f t="shared" si="185"/>
        <v>67.071384000000009</v>
      </c>
      <c r="CX1031" s="8" t="str">
        <f t="shared" si="183"/>
        <v>No</v>
      </c>
      <c r="CY1031" s="30" t="s">
        <v>11</v>
      </c>
      <c r="CZ1031" s="30" t="s">
        <v>11</v>
      </c>
      <c r="DA1031" s="31" t="s">
        <v>11</v>
      </c>
      <c r="DB1031" s="31" t="s">
        <v>11</v>
      </c>
      <c r="DC1031" s="8" t="str">
        <f t="shared" si="184"/>
        <v>No</v>
      </c>
      <c r="DD1031" s="8" t="s">
        <v>11</v>
      </c>
      <c r="DE1031" s="30" t="s">
        <v>11</v>
      </c>
      <c r="DF1031" s="10">
        <f t="shared" si="186"/>
        <v>68.92367999999999</v>
      </c>
      <c r="DG1031" s="9">
        <f>IF(S1031&lt;Monitors!$H$4,(S1031*Monitors!$I$4)+Monitors!$J$4,IF(S1031&lt;Monitors!$H$5,(S1031*Monitors!$I$5)+Monitors!$J$5,IF(S1031&lt;Monitors!$H$6,(S1031*Monitors!$I$6)+Monitors!$J$6,IF(S1031&lt;Monitors!$H$7,(Monitors!$I$7*S1031)+Monitors!$J$7,IF(S1031&lt;Monitors!$H$8,(S1031*Monitors!$I$8)+Monitors!$J$8,IF(S1031&lt;Monitors!$H$9,(S1031*Monitors!$I$9)+Monitors!$J$9,IF(S1031&lt;Monitors!$H$10,(S1031*Monitors!$I$10)+Monitors!$J$10,IF(S1031&lt;Monitors!$H$11,(S1031*Monitors!$I$11)+Monitors!$J$11,Monitors!$J$12))))))))</f>
        <v>51.334000000000003</v>
      </c>
      <c r="DH1031" s="10">
        <f>$DF1031-(Monitors!$B$4*'All Data'!$W1031)</f>
        <v>56.210059999999991</v>
      </c>
      <c r="DI1031" s="10">
        <f>IF($CX1031="Yes",DH1031-(Monitors!$E$4*(DG1031+(Monitors!$B$4*'All Data'!$W1031))),'All Data'!DH1031)</f>
        <v>56.210059999999991</v>
      </c>
      <c r="DJ1031" s="10">
        <f>IF(DD1031="Yes",'All Data'!DI1031-(DG1031*Monitors!$C$4),'All Data'!DI1031)</f>
        <v>56.210059999999991</v>
      </c>
      <c r="DK1031" s="10">
        <f>IF($DE1031="Yes",DJ1031-(DG1031*Monitors!$D$4),'All Data'!DJ1031)</f>
        <v>56.210059999999991</v>
      </c>
      <c r="DL1031" s="10">
        <f>IF($CZ1031="Yes",DK1031-Monitors!$C$7,'All Data'!DK1031)</f>
        <v>56.210059999999991</v>
      </c>
      <c r="DM1031" s="10">
        <f>IF($DA1031="Yes",DL1031-Monitors!$D$7,'All Data'!DL1031)</f>
        <v>56.210059999999991</v>
      </c>
      <c r="DN1031" s="10">
        <f>IF(DB1031="Yes",DM1031-((DG1031+(W1031*Monitors!$B$4))*Monitors!$F$4),'All Data'!DM1031)</f>
        <v>56.210059999999991</v>
      </c>
      <c r="DO1031" s="8" t="str">
        <f t="shared" si="187"/>
        <v>No</v>
      </c>
      <c r="DP1031" s="10">
        <v>2.6828553600000005</v>
      </c>
      <c r="DQ1031" s="10">
        <v>19.017144639999998</v>
      </c>
      <c r="DR1031" s="10">
        <v>19.017144639999998</v>
      </c>
      <c r="DS1031" s="9">
        <v>29.411715392087416</v>
      </c>
      <c r="DT1031" s="9" t="s">
        <v>23</v>
      </c>
      <c r="DU1031" s="14">
        <v>0</v>
      </c>
    </row>
    <row r="1032" spans="1:125" ht="18" customHeight="1">
      <c r="A1032" s="29">
        <v>1031</v>
      </c>
      <c r="B1032" s="29">
        <v>25</v>
      </c>
      <c r="C1032" s="29">
        <v>1289</v>
      </c>
      <c r="D1032" s="21">
        <v>41285</v>
      </c>
      <c r="E1032" s="21">
        <v>41278</v>
      </c>
      <c r="F1032" s="21">
        <v>41283</v>
      </c>
      <c r="G1032" s="20"/>
      <c r="H1032" s="20"/>
      <c r="I1032" s="22">
        <v>6</v>
      </c>
      <c r="J1032" s="20" t="s">
        <v>5</v>
      </c>
      <c r="K1032" s="20"/>
      <c r="L1032" s="20" t="s">
        <v>6</v>
      </c>
      <c r="M1032" s="23"/>
      <c r="N1032" s="23" t="s">
        <v>7</v>
      </c>
      <c r="O1032" s="23"/>
      <c r="P1032" s="24">
        <v>115</v>
      </c>
      <c r="Q1032" s="24">
        <v>205</v>
      </c>
      <c r="R1032" s="24">
        <v>23.5</v>
      </c>
      <c r="S1032" s="24">
        <v>237</v>
      </c>
      <c r="T1032" s="24">
        <v>1.78</v>
      </c>
      <c r="U1032" s="24">
        <v>1080</v>
      </c>
      <c r="V1032" s="24">
        <v>1920</v>
      </c>
      <c r="W1032" s="24">
        <v>2.0739999999999998</v>
      </c>
      <c r="X1032" s="23" t="s">
        <v>47</v>
      </c>
      <c r="Y1032" s="23" t="s">
        <v>47</v>
      </c>
      <c r="Z1032" s="24">
        <v>8752</v>
      </c>
      <c r="AA1032" s="24">
        <v>60</v>
      </c>
      <c r="AB1032" s="24">
        <v>170</v>
      </c>
      <c r="AC1032" s="24">
        <v>160</v>
      </c>
      <c r="AD1032" s="23" t="s">
        <v>10</v>
      </c>
      <c r="AE1032" s="23" t="s">
        <v>11</v>
      </c>
      <c r="AF1032" s="23" t="s">
        <v>11</v>
      </c>
      <c r="AG1032" s="23"/>
      <c r="AH1032" s="23"/>
      <c r="AI1032" s="23" t="s">
        <v>12</v>
      </c>
      <c r="AJ1032" s="23" t="s">
        <v>11</v>
      </c>
      <c r="AK1032" s="23" t="s">
        <v>11</v>
      </c>
      <c r="AL1032" s="23" t="s">
        <v>25</v>
      </c>
      <c r="AM1032" s="23"/>
      <c r="AN1032" s="23" t="s">
        <v>14</v>
      </c>
      <c r="AO1032" s="23"/>
      <c r="AP1032" s="23" t="s">
        <v>14</v>
      </c>
      <c r="AQ1032" s="23"/>
      <c r="AR1032" s="23"/>
      <c r="AS1032" s="23" t="s">
        <v>25</v>
      </c>
      <c r="AT1032" s="23"/>
      <c r="AU1032" s="23" t="s">
        <v>14</v>
      </c>
      <c r="AV1032" s="25"/>
      <c r="AW1032" s="25"/>
      <c r="AX1032" s="26">
        <v>23.5</v>
      </c>
      <c r="AY1032" s="26">
        <v>237</v>
      </c>
      <c r="AZ1032" s="25" t="s">
        <v>14</v>
      </c>
      <c r="BA1032" s="25" t="s">
        <v>14</v>
      </c>
      <c r="BB1032" s="23"/>
      <c r="BC1032" s="23" t="s">
        <v>15</v>
      </c>
      <c r="BD1032" s="23"/>
      <c r="BE1032" s="23" t="s">
        <v>11</v>
      </c>
      <c r="BF1032" s="23" t="s">
        <v>80</v>
      </c>
      <c r="BG1032" s="23" t="s">
        <v>11</v>
      </c>
      <c r="BH1032" s="23" t="s">
        <v>17</v>
      </c>
      <c r="BI1032" s="23"/>
      <c r="BJ1032" s="23" t="s">
        <v>20</v>
      </c>
      <c r="BK1032" s="23" t="s">
        <v>11</v>
      </c>
      <c r="BL1032" s="23" t="s">
        <v>11</v>
      </c>
      <c r="BM1032" s="23" t="s">
        <v>11</v>
      </c>
      <c r="BN1032" s="23"/>
      <c r="BO1032" s="24">
        <v>17</v>
      </c>
      <c r="BP1032" s="24">
        <v>276.8</v>
      </c>
      <c r="BQ1032" s="24">
        <v>300</v>
      </c>
      <c r="BR1032" s="24">
        <v>276.10000000000002</v>
      </c>
      <c r="BS1032" s="24">
        <v>201.1</v>
      </c>
      <c r="BT1032" s="23"/>
      <c r="BU1032" s="23"/>
      <c r="BV1032" s="24">
        <v>21.79</v>
      </c>
      <c r="BW1032" s="24">
        <v>0.14000000000000001</v>
      </c>
      <c r="BX1032" s="23"/>
      <c r="BY1032" s="24">
        <v>0.11</v>
      </c>
      <c r="BZ1032" s="27">
        <v>0.14000000000000001</v>
      </c>
      <c r="CA1032" s="27">
        <v>0.11</v>
      </c>
      <c r="CB1032" s="25"/>
      <c r="CC1032" s="25"/>
      <c r="CD1032" s="28">
        <v>21.21</v>
      </c>
      <c r="CE1032" s="28">
        <v>0.18</v>
      </c>
      <c r="CF1032" s="25"/>
      <c r="CG1032" s="28">
        <v>0.16</v>
      </c>
      <c r="CH1032" s="28">
        <v>22.7</v>
      </c>
      <c r="CI1032" s="28">
        <v>0.5</v>
      </c>
      <c r="CJ1032" s="28">
        <v>0.5</v>
      </c>
      <c r="CK1032" s="25"/>
      <c r="CL1032" s="25"/>
      <c r="CM1032" s="28">
        <v>0.52</v>
      </c>
      <c r="CN1032" s="25"/>
      <c r="CO1032" s="28">
        <v>0</v>
      </c>
      <c r="CP1032" s="30" t="s">
        <v>5</v>
      </c>
      <c r="CQ1032" s="8">
        <f t="shared" si="177"/>
        <v>8751.0548523206744</v>
      </c>
      <c r="CR1032" s="8">
        <f t="shared" si="178"/>
        <v>24</v>
      </c>
      <c r="CS1032" s="8">
        <f t="shared" si="179"/>
        <v>2.5</v>
      </c>
      <c r="CT1032" s="8">
        <f t="shared" si="180"/>
        <v>30</v>
      </c>
      <c r="CU1032" s="8">
        <f t="shared" si="181"/>
        <v>200</v>
      </c>
      <c r="CV1032" s="10">
        <f t="shared" si="182"/>
        <v>65601.600000000006</v>
      </c>
      <c r="CW1032" s="10">
        <f t="shared" si="185"/>
        <v>65.601600000000005</v>
      </c>
      <c r="CX1032" s="8" t="str">
        <f t="shared" si="183"/>
        <v>No</v>
      </c>
      <c r="CY1032" s="30" t="s">
        <v>11</v>
      </c>
      <c r="CZ1032" s="30" t="s">
        <v>11</v>
      </c>
      <c r="DA1032" s="31" t="s">
        <v>11</v>
      </c>
      <c r="DB1032" s="31" t="s">
        <v>11</v>
      </c>
      <c r="DC1032" s="8" t="str">
        <f t="shared" si="184"/>
        <v>No</v>
      </c>
      <c r="DD1032" s="8" t="s">
        <v>11</v>
      </c>
      <c r="DE1032" s="30" t="s">
        <v>11</v>
      </c>
      <c r="DF1032" s="10">
        <f t="shared" si="186"/>
        <v>67.605299999999986</v>
      </c>
      <c r="DG1032" s="9">
        <f>IF(S1032&lt;Monitors!$H$4,(S1032*Monitors!$I$4)+Monitors!$J$4,IF(S1032&lt;Monitors!$H$5,(S1032*Monitors!$I$5)+Monitors!$J$5,IF(S1032&lt;Monitors!$H$6,(S1032*Monitors!$I$6)+Monitors!$J$6,IF(S1032&lt;Monitors!$H$7,(Monitors!$I$7*S1032)+Monitors!$J$7,IF(S1032&lt;Monitors!$H$8,(S1032*Monitors!$I$8)+Monitors!$J$8,IF(S1032&lt;Monitors!$H$9,(S1032*Monitors!$I$9)+Monitors!$J$9,IF(S1032&lt;Monitors!$H$10,(S1032*Monitors!$I$10)+Monitors!$J$10,IF(S1032&lt;Monitors!$H$11,(S1032*Monitors!$I$11)+Monitors!$J$11,Monitors!$J$12))))))))</f>
        <v>40.400000000000006</v>
      </c>
      <c r="DH1032" s="10">
        <f>$DF1032-(Monitors!$B$4*'All Data'!$W1032)</f>
        <v>54.891679999999987</v>
      </c>
      <c r="DI1032" s="10">
        <f>IF($CX1032="Yes",DH1032-(Monitors!$E$4*(DG1032+(Monitors!$B$4*'All Data'!$W1032))),'All Data'!DH1032)</f>
        <v>54.891679999999987</v>
      </c>
      <c r="DJ1032" s="10">
        <f>IF(DD1032="Yes",'All Data'!DI1032-(DG1032*Monitors!$C$4),'All Data'!DI1032)</f>
        <v>54.891679999999987</v>
      </c>
      <c r="DK1032" s="10">
        <f>IF($DE1032="Yes",DJ1032-(DG1032*Monitors!$D$4),'All Data'!DJ1032)</f>
        <v>54.891679999999987</v>
      </c>
      <c r="DL1032" s="10">
        <f>IF($CZ1032="Yes",DK1032-Monitors!$C$7,'All Data'!DK1032)</f>
        <v>54.891679999999987</v>
      </c>
      <c r="DM1032" s="10">
        <f>IF($DA1032="Yes",DL1032-Monitors!$D$7,'All Data'!DL1032)</f>
        <v>54.891679999999987</v>
      </c>
      <c r="DN1032" s="10">
        <f>IF(DB1032="Yes",DM1032-((DG1032+(W1032*Monitors!$B$4))*Monitors!$F$4),'All Data'!DM1032)</f>
        <v>54.891679999999987</v>
      </c>
      <c r="DO1032" s="8" t="str">
        <f t="shared" si="187"/>
        <v>No</v>
      </c>
      <c r="DP1032" s="10">
        <v>2.6240640000000006</v>
      </c>
      <c r="DQ1032" s="10">
        <v>19.165935999999999</v>
      </c>
      <c r="DR1032" s="10">
        <v>19.165935999999999</v>
      </c>
      <c r="DS1032" s="9">
        <v>22.505319606149008</v>
      </c>
      <c r="DT1032" s="9" t="s">
        <v>23</v>
      </c>
      <c r="DU1032" s="14">
        <v>0</v>
      </c>
    </row>
    <row r="1033" spans="1:125" ht="18" customHeight="1">
      <c r="A1033" s="29">
        <v>1032</v>
      </c>
      <c r="B1033" s="29">
        <v>25</v>
      </c>
      <c r="C1033" s="29">
        <v>1289</v>
      </c>
      <c r="D1033" s="21">
        <v>41285</v>
      </c>
      <c r="E1033" s="21">
        <v>41278</v>
      </c>
      <c r="F1033" s="21">
        <v>41464</v>
      </c>
      <c r="G1033" s="20" t="s">
        <v>4</v>
      </c>
      <c r="H1033" s="20"/>
      <c r="I1033" s="22">
        <v>6</v>
      </c>
      <c r="J1033" s="20" t="s">
        <v>5</v>
      </c>
      <c r="K1033" s="20"/>
      <c r="L1033" s="20" t="s">
        <v>6</v>
      </c>
      <c r="M1033" s="23"/>
      <c r="N1033" s="23" t="s">
        <v>7</v>
      </c>
      <c r="O1033" s="23"/>
      <c r="P1033" s="24">
        <v>115</v>
      </c>
      <c r="Q1033" s="24">
        <v>205</v>
      </c>
      <c r="R1033" s="24">
        <v>23.5</v>
      </c>
      <c r="S1033" s="24">
        <v>237</v>
      </c>
      <c r="T1033" s="24">
        <v>1.78</v>
      </c>
      <c r="U1033" s="24">
        <v>1080</v>
      </c>
      <c r="V1033" s="24">
        <v>1920</v>
      </c>
      <c r="W1033" s="24">
        <v>2.0739999999999998</v>
      </c>
      <c r="X1033" s="23" t="s">
        <v>47</v>
      </c>
      <c r="Y1033" s="23" t="s">
        <v>47</v>
      </c>
      <c r="Z1033" s="24">
        <v>8752</v>
      </c>
      <c r="AA1033" s="24">
        <v>60</v>
      </c>
      <c r="AB1033" s="24">
        <v>170</v>
      </c>
      <c r="AC1033" s="24">
        <v>160</v>
      </c>
      <c r="AD1033" s="23" t="s">
        <v>10</v>
      </c>
      <c r="AE1033" s="23" t="s">
        <v>11</v>
      </c>
      <c r="AF1033" s="23" t="s">
        <v>11</v>
      </c>
      <c r="AG1033" s="23"/>
      <c r="AH1033" s="23"/>
      <c r="AI1033" s="23" t="s">
        <v>12</v>
      </c>
      <c r="AJ1033" s="23" t="s">
        <v>11</v>
      </c>
      <c r="AK1033" s="23" t="s">
        <v>11</v>
      </c>
      <c r="AL1033" s="23" t="s">
        <v>25</v>
      </c>
      <c r="AM1033" s="23"/>
      <c r="AN1033" s="23" t="s">
        <v>14</v>
      </c>
      <c r="AO1033" s="23"/>
      <c r="AP1033" s="23" t="s">
        <v>14</v>
      </c>
      <c r="AQ1033" s="23"/>
      <c r="AR1033" s="23"/>
      <c r="AS1033" s="23" t="s">
        <v>25</v>
      </c>
      <c r="AT1033" s="23"/>
      <c r="AU1033" s="23" t="s">
        <v>14</v>
      </c>
      <c r="AV1033" s="25"/>
      <c r="AW1033" s="25"/>
      <c r="AX1033" s="26">
        <v>23.5</v>
      </c>
      <c r="AY1033" s="26">
        <v>237</v>
      </c>
      <c r="AZ1033" s="25" t="s">
        <v>14</v>
      </c>
      <c r="BA1033" s="25" t="s">
        <v>14</v>
      </c>
      <c r="BB1033" s="23"/>
      <c r="BC1033" s="23" t="s">
        <v>15</v>
      </c>
      <c r="BD1033" s="23"/>
      <c r="BE1033" s="23" t="s">
        <v>11</v>
      </c>
      <c r="BF1033" s="23" t="s">
        <v>80</v>
      </c>
      <c r="BG1033" s="23" t="s">
        <v>11</v>
      </c>
      <c r="BH1033" s="23" t="s">
        <v>17</v>
      </c>
      <c r="BI1033" s="23"/>
      <c r="BJ1033" s="23" t="s">
        <v>20</v>
      </c>
      <c r="BK1033" s="23" t="s">
        <v>11</v>
      </c>
      <c r="BL1033" s="23" t="s">
        <v>11</v>
      </c>
      <c r="BM1033" s="23"/>
      <c r="BN1033" s="23"/>
      <c r="BO1033" s="24">
        <v>17</v>
      </c>
      <c r="BP1033" s="24">
        <v>276.8</v>
      </c>
      <c r="BQ1033" s="24">
        <v>300</v>
      </c>
      <c r="BR1033" s="24">
        <v>276.10000000000002</v>
      </c>
      <c r="BS1033" s="24">
        <v>201.1</v>
      </c>
      <c r="BT1033" s="23"/>
      <c r="BU1033" s="23"/>
      <c r="BV1033" s="24">
        <v>21.79</v>
      </c>
      <c r="BW1033" s="24">
        <v>0.14000000000000001</v>
      </c>
      <c r="BX1033" s="23"/>
      <c r="BY1033" s="24">
        <v>0.11</v>
      </c>
      <c r="BZ1033" s="27">
        <v>0.14000000000000001</v>
      </c>
      <c r="CA1033" s="27">
        <v>0.11</v>
      </c>
      <c r="CB1033" s="25"/>
      <c r="CC1033" s="25"/>
      <c r="CD1033" s="28">
        <v>21.21</v>
      </c>
      <c r="CE1033" s="28">
        <v>0.18</v>
      </c>
      <c r="CF1033" s="25"/>
      <c r="CG1033" s="28">
        <v>0.16</v>
      </c>
      <c r="CH1033" s="28">
        <v>22.7</v>
      </c>
      <c r="CI1033" s="28">
        <v>0.5</v>
      </c>
      <c r="CJ1033" s="28">
        <v>0.5</v>
      </c>
      <c r="CK1033" s="25"/>
      <c r="CL1033" s="25"/>
      <c r="CM1033" s="28">
        <v>0.52</v>
      </c>
      <c r="CN1033" s="25"/>
      <c r="CO1033" s="28">
        <v>0</v>
      </c>
      <c r="CP1033" s="30" t="s">
        <v>5</v>
      </c>
      <c r="CQ1033" s="8">
        <f t="shared" si="177"/>
        <v>8751.0548523206744</v>
      </c>
      <c r="CR1033" s="8">
        <f t="shared" si="178"/>
        <v>24</v>
      </c>
      <c r="CS1033" s="8">
        <f t="shared" si="179"/>
        <v>2.5</v>
      </c>
      <c r="CT1033" s="8">
        <f t="shared" si="180"/>
        <v>30</v>
      </c>
      <c r="CU1033" s="8">
        <f t="shared" si="181"/>
        <v>200</v>
      </c>
      <c r="CV1033" s="10">
        <f t="shared" si="182"/>
        <v>65601.600000000006</v>
      </c>
      <c r="CW1033" s="10">
        <f t="shared" si="185"/>
        <v>65.601600000000005</v>
      </c>
      <c r="CX1033" s="8" t="str">
        <f t="shared" si="183"/>
        <v>No</v>
      </c>
      <c r="CY1033" s="30" t="s">
        <v>11</v>
      </c>
      <c r="CZ1033" s="30" t="s">
        <v>11</v>
      </c>
      <c r="DA1033" s="31" t="s">
        <v>11</v>
      </c>
      <c r="DB1033" s="31" t="s">
        <v>11</v>
      </c>
      <c r="DC1033" s="8" t="str">
        <f t="shared" si="184"/>
        <v>No</v>
      </c>
      <c r="DD1033" s="8" t="s">
        <v>11</v>
      </c>
      <c r="DE1033" s="30" t="s">
        <v>11</v>
      </c>
      <c r="DF1033" s="10">
        <f t="shared" si="186"/>
        <v>67.605299999999986</v>
      </c>
      <c r="DG1033" s="9">
        <f>IF(S1033&lt;Monitors!$H$4,(S1033*Monitors!$I$4)+Monitors!$J$4,IF(S1033&lt;Monitors!$H$5,(S1033*Monitors!$I$5)+Monitors!$J$5,IF(S1033&lt;Monitors!$H$6,(S1033*Monitors!$I$6)+Monitors!$J$6,IF(S1033&lt;Monitors!$H$7,(Monitors!$I$7*S1033)+Monitors!$J$7,IF(S1033&lt;Monitors!$H$8,(S1033*Monitors!$I$8)+Monitors!$J$8,IF(S1033&lt;Monitors!$H$9,(S1033*Monitors!$I$9)+Monitors!$J$9,IF(S1033&lt;Monitors!$H$10,(S1033*Monitors!$I$10)+Monitors!$J$10,IF(S1033&lt;Monitors!$H$11,(S1033*Monitors!$I$11)+Monitors!$J$11,Monitors!$J$12))))))))</f>
        <v>40.400000000000006</v>
      </c>
      <c r="DH1033" s="10">
        <f>$DF1033-(Monitors!$B$4*'All Data'!$W1033)</f>
        <v>54.891679999999987</v>
      </c>
      <c r="DI1033" s="10">
        <f>IF($CX1033="Yes",DH1033-(Monitors!$E$4*(DG1033+(Monitors!$B$4*'All Data'!$W1033))),'All Data'!DH1033)</f>
        <v>54.891679999999987</v>
      </c>
      <c r="DJ1033" s="10">
        <f>IF(DD1033="Yes",'All Data'!DI1033-(DG1033*Monitors!$C$4),'All Data'!DI1033)</f>
        <v>54.891679999999987</v>
      </c>
      <c r="DK1033" s="10">
        <f>IF($DE1033="Yes",DJ1033-(DG1033*Monitors!$D$4),'All Data'!DJ1033)</f>
        <v>54.891679999999987</v>
      </c>
      <c r="DL1033" s="10">
        <f>IF($CZ1033="Yes",DK1033-Monitors!$C$7,'All Data'!DK1033)</f>
        <v>54.891679999999987</v>
      </c>
      <c r="DM1033" s="10">
        <f>IF($DA1033="Yes",DL1033-Monitors!$D$7,'All Data'!DL1033)</f>
        <v>54.891679999999987</v>
      </c>
      <c r="DN1033" s="10">
        <f>IF(DB1033="Yes",DM1033-((DG1033+(W1033*Monitors!$B$4))*Monitors!$F$4),'All Data'!DM1033)</f>
        <v>54.891679999999987</v>
      </c>
      <c r="DO1033" s="8" t="str">
        <f t="shared" si="187"/>
        <v>No</v>
      </c>
      <c r="DP1033" s="10">
        <v>2.6240640000000006</v>
      </c>
      <c r="DQ1033" s="10">
        <v>19.165935999999999</v>
      </c>
      <c r="DR1033" s="10">
        <v>19.165935999999999</v>
      </c>
      <c r="DS1033" s="9">
        <v>22.505319606149008</v>
      </c>
      <c r="DT1033" s="9" t="s">
        <v>23</v>
      </c>
      <c r="DU1033" s="14">
        <v>0</v>
      </c>
    </row>
    <row r="1034" spans="1:125" ht="18" customHeight="1">
      <c r="A1034" s="29">
        <v>1033</v>
      </c>
      <c r="B1034" s="29">
        <v>38</v>
      </c>
      <c r="C1034" s="29">
        <v>1098</v>
      </c>
      <c r="D1034" s="21">
        <v>41426</v>
      </c>
      <c r="E1034" s="21">
        <v>41417</v>
      </c>
      <c r="F1034" s="21">
        <v>41423</v>
      </c>
      <c r="G1034" s="20" t="s">
        <v>4</v>
      </c>
      <c r="H1034" s="20"/>
      <c r="I1034" s="22">
        <v>6</v>
      </c>
      <c r="J1034" s="20" t="s">
        <v>5</v>
      </c>
      <c r="K1034" s="20"/>
      <c r="L1034" s="20" t="s">
        <v>6</v>
      </c>
      <c r="M1034" s="23"/>
      <c r="N1034" s="23" t="s">
        <v>7</v>
      </c>
      <c r="O1034" s="23"/>
      <c r="P1034" s="24">
        <v>11.3</v>
      </c>
      <c r="Q1034" s="24">
        <v>20.100000000000001</v>
      </c>
      <c r="R1034" s="24">
        <v>23</v>
      </c>
      <c r="S1034" s="24">
        <v>226.5</v>
      </c>
      <c r="T1034" s="24">
        <v>1.78</v>
      </c>
      <c r="U1034" s="24">
        <v>1080</v>
      </c>
      <c r="V1034" s="24">
        <v>1920</v>
      </c>
      <c r="W1034" s="24">
        <v>2.0739999999999998</v>
      </c>
      <c r="X1034" s="23" t="s">
        <v>47</v>
      </c>
      <c r="Y1034" s="23" t="s">
        <v>47</v>
      </c>
      <c r="Z1034" s="24">
        <v>9153</v>
      </c>
      <c r="AA1034" s="24">
        <v>60</v>
      </c>
      <c r="AB1034" s="24">
        <v>170</v>
      </c>
      <c r="AC1034" s="24">
        <v>160</v>
      </c>
      <c r="AD1034" s="23" t="s">
        <v>10</v>
      </c>
      <c r="AE1034" s="23" t="s">
        <v>11</v>
      </c>
      <c r="AF1034" s="23" t="s">
        <v>11</v>
      </c>
      <c r="AG1034" s="23"/>
      <c r="AH1034" s="23"/>
      <c r="AI1034" s="23" t="s">
        <v>12</v>
      </c>
      <c r="AJ1034" s="23" t="s">
        <v>11</v>
      </c>
      <c r="AK1034" s="23" t="s">
        <v>23</v>
      </c>
      <c r="AL1034" s="23" t="s">
        <v>78</v>
      </c>
      <c r="AM1034" s="23"/>
      <c r="AN1034" s="23" t="s">
        <v>14</v>
      </c>
      <c r="AO1034" s="23"/>
      <c r="AP1034" s="23" t="s">
        <v>14</v>
      </c>
      <c r="AQ1034" s="23"/>
      <c r="AR1034" s="23"/>
      <c r="AS1034" s="23" t="s">
        <v>78</v>
      </c>
      <c r="AT1034" s="23"/>
      <c r="AU1034" s="23" t="s">
        <v>14</v>
      </c>
      <c r="AV1034" s="25"/>
      <c r="AW1034" s="25"/>
      <c r="AX1034" s="26">
        <v>23</v>
      </c>
      <c r="AY1034" s="26">
        <v>226.5</v>
      </c>
      <c r="AZ1034" s="25" t="s">
        <v>14</v>
      </c>
      <c r="BA1034" s="25" t="s">
        <v>14</v>
      </c>
      <c r="BB1034" s="23"/>
      <c r="BC1034" s="23" t="s">
        <v>15</v>
      </c>
      <c r="BD1034" s="23"/>
      <c r="BE1034" s="23" t="s">
        <v>11</v>
      </c>
      <c r="BF1034" s="23" t="s">
        <v>222</v>
      </c>
      <c r="BG1034" s="23" t="s">
        <v>11</v>
      </c>
      <c r="BH1034" s="23" t="s">
        <v>17</v>
      </c>
      <c r="BI1034" s="23"/>
      <c r="BJ1034" s="23" t="s">
        <v>272</v>
      </c>
      <c r="BK1034" s="23" t="s">
        <v>11</v>
      </c>
      <c r="BL1034" s="23" t="s">
        <v>11</v>
      </c>
      <c r="BM1034" s="23"/>
      <c r="BN1034" s="23"/>
      <c r="BO1034" s="24">
        <v>16.600000000000001</v>
      </c>
      <c r="BP1034" s="24">
        <v>227.7</v>
      </c>
      <c r="BQ1034" s="24">
        <v>250</v>
      </c>
      <c r="BR1034" s="24">
        <v>226.5</v>
      </c>
      <c r="BS1034" s="24">
        <v>200.1</v>
      </c>
      <c r="BT1034" s="23"/>
      <c r="BU1034" s="23"/>
      <c r="BV1034" s="24">
        <v>21.8</v>
      </c>
      <c r="BW1034" s="24">
        <v>0.28999999999999998</v>
      </c>
      <c r="BX1034" s="23"/>
      <c r="BY1034" s="24">
        <v>0.23</v>
      </c>
      <c r="BZ1034" s="27">
        <v>0.28999999999999998</v>
      </c>
      <c r="CA1034" s="27">
        <v>0.23</v>
      </c>
      <c r="CB1034" s="25"/>
      <c r="CC1034" s="25"/>
      <c r="CD1034" s="28">
        <v>21.78</v>
      </c>
      <c r="CE1034" s="28">
        <v>0.33</v>
      </c>
      <c r="CF1034" s="25"/>
      <c r="CG1034" s="28">
        <v>0.28000000000000003</v>
      </c>
      <c r="CH1034" s="28">
        <v>22</v>
      </c>
      <c r="CI1034" s="28">
        <v>0.5</v>
      </c>
      <c r="CJ1034" s="28">
        <v>0.5</v>
      </c>
      <c r="CK1034" s="25"/>
      <c r="CL1034" s="25"/>
      <c r="CM1034" s="28">
        <v>0.5</v>
      </c>
      <c r="CN1034" s="25"/>
      <c r="CO1034" s="28">
        <v>0</v>
      </c>
      <c r="CP1034" s="30" t="s">
        <v>5</v>
      </c>
      <c r="CQ1034" s="8">
        <f t="shared" si="177"/>
        <v>9156.7328918322291</v>
      </c>
      <c r="CR1034" s="8">
        <f t="shared" si="178"/>
        <v>24</v>
      </c>
      <c r="CS1034" s="8">
        <f t="shared" si="179"/>
        <v>2.5</v>
      </c>
      <c r="CT1034" s="8">
        <f t="shared" si="180"/>
        <v>30</v>
      </c>
      <c r="CU1034" s="8">
        <f t="shared" si="181"/>
        <v>200</v>
      </c>
      <c r="CV1034" s="10">
        <f t="shared" si="182"/>
        <v>51574.049999999996</v>
      </c>
      <c r="CW1034" s="10">
        <f t="shared" si="185"/>
        <v>51.574049999999993</v>
      </c>
      <c r="CX1034" s="8" t="str">
        <f t="shared" si="183"/>
        <v>No</v>
      </c>
      <c r="CY1034" s="30" t="s">
        <v>11</v>
      </c>
      <c r="CZ1034" s="30" t="s">
        <v>11</v>
      </c>
      <c r="DA1034" s="31" t="s">
        <v>11</v>
      </c>
      <c r="DB1034" s="31" t="s">
        <v>11</v>
      </c>
      <c r="DC1034" s="8" t="str">
        <f t="shared" si="184"/>
        <v>No</v>
      </c>
      <c r="DD1034" s="8" t="s">
        <v>11</v>
      </c>
      <c r="DE1034" s="30" t="s">
        <v>11</v>
      </c>
      <c r="DF1034" s="10">
        <f t="shared" si="186"/>
        <v>68.49006</v>
      </c>
      <c r="DG1034" s="9">
        <f>IF(S1034&lt;Monitors!$H$4,(S1034*Monitors!$I$4)+Monitors!$J$4,IF(S1034&lt;Monitors!$H$5,(S1034*Monitors!$I$5)+Monitors!$J$5,IF(S1034&lt;Monitors!$H$6,(S1034*Monitors!$I$6)+Monitors!$J$6,IF(S1034&lt;Monitors!$H$7,(Monitors!$I$7*S1034)+Monitors!$J$7,IF(S1034&lt;Monitors!$H$8,(S1034*Monitors!$I$8)+Monitors!$J$8,IF(S1034&lt;Monitors!$H$9,(S1034*Monitors!$I$9)+Monitors!$J$9,IF(S1034&lt;Monitors!$H$10,(S1034*Monitors!$I$10)+Monitors!$J$10,IF(S1034&lt;Monitors!$H$11,(S1034*Monitors!$I$11)+Monitors!$J$11,Monitors!$J$12))))))))</f>
        <v>38.883333333333333</v>
      </c>
      <c r="DH1034" s="10">
        <f>$DF1034-(Monitors!$B$4*'All Data'!$W1034)</f>
        <v>55.776440000000001</v>
      </c>
      <c r="DI1034" s="10">
        <f>IF($CX1034="Yes",DH1034-(Monitors!$E$4*(DG1034+(Monitors!$B$4*'All Data'!$W1034))),'All Data'!DH1034)</f>
        <v>55.776440000000001</v>
      </c>
      <c r="DJ1034" s="10">
        <f>IF(DD1034="Yes",'All Data'!DI1034-(DG1034*Monitors!$C$4),'All Data'!DI1034)</f>
        <v>55.776440000000001</v>
      </c>
      <c r="DK1034" s="10">
        <f>IF($DE1034="Yes",DJ1034-(DG1034*Monitors!$D$4),'All Data'!DJ1034)</f>
        <v>55.776440000000001</v>
      </c>
      <c r="DL1034" s="10">
        <f>IF($CZ1034="Yes",DK1034-Monitors!$C$7,'All Data'!DK1034)</f>
        <v>55.776440000000001</v>
      </c>
      <c r="DM1034" s="10">
        <f>IF($DA1034="Yes",DL1034-Monitors!$D$7,'All Data'!DL1034)</f>
        <v>55.776440000000001</v>
      </c>
      <c r="DN1034" s="10">
        <f>IF(DB1034="Yes",DM1034-((DG1034+(W1034*Monitors!$B$4))*Monitors!$F$4),'All Data'!DM1034)</f>
        <v>55.776440000000001</v>
      </c>
      <c r="DO1034" s="8" t="str">
        <f t="shared" si="187"/>
        <v>No</v>
      </c>
      <c r="DP1034" s="10">
        <v>2.0629620000000002</v>
      </c>
      <c r="DQ1034" s="10">
        <v>19.737038000000002</v>
      </c>
      <c r="DR1034" s="10">
        <v>19.737038000000002</v>
      </c>
      <c r="DS1034" s="9">
        <v>21.523829215120784</v>
      </c>
      <c r="DT1034" s="9" t="s">
        <v>23</v>
      </c>
      <c r="DU1034" s="14">
        <v>0</v>
      </c>
    </row>
    <row r="1035" spans="1:125" ht="18" customHeight="1">
      <c r="A1035" s="29">
        <v>1034</v>
      </c>
      <c r="B1035" s="29">
        <v>21</v>
      </c>
      <c r="C1035" s="29">
        <v>552</v>
      </c>
      <c r="D1035" s="21">
        <v>41276</v>
      </c>
      <c r="E1035" s="21">
        <v>41379</v>
      </c>
      <c r="F1035" s="21">
        <v>41383</v>
      </c>
      <c r="G1035" s="20" t="s">
        <v>182</v>
      </c>
      <c r="H1035" s="20" t="s">
        <v>1173</v>
      </c>
      <c r="I1035" s="22">
        <v>6</v>
      </c>
      <c r="J1035" s="20" t="s">
        <v>5</v>
      </c>
      <c r="K1035" s="20" t="s">
        <v>26</v>
      </c>
      <c r="L1035" s="20" t="s">
        <v>27</v>
      </c>
      <c r="M1035" s="23" t="s">
        <v>27</v>
      </c>
      <c r="N1035" s="23" t="s">
        <v>7</v>
      </c>
      <c r="O1035" s="23" t="s">
        <v>26</v>
      </c>
      <c r="P1035" s="24">
        <v>13.2</v>
      </c>
      <c r="Q1035" s="24">
        <v>23.6</v>
      </c>
      <c r="R1035" s="24">
        <v>27</v>
      </c>
      <c r="S1035" s="24">
        <v>311.7</v>
      </c>
      <c r="T1035" s="24">
        <v>1.78</v>
      </c>
      <c r="U1035" s="24">
        <v>1080</v>
      </c>
      <c r="V1035" s="24">
        <v>1920</v>
      </c>
      <c r="W1035" s="24">
        <v>2.0739999999999998</v>
      </c>
      <c r="X1035" s="23" t="s">
        <v>47</v>
      </c>
      <c r="Y1035" s="23" t="s">
        <v>47</v>
      </c>
      <c r="Z1035" s="24">
        <v>6654</v>
      </c>
      <c r="AA1035" s="24">
        <v>60</v>
      </c>
      <c r="AB1035" s="24">
        <v>160</v>
      </c>
      <c r="AC1035" s="24">
        <v>160</v>
      </c>
      <c r="AD1035" s="23" t="s">
        <v>300</v>
      </c>
      <c r="AE1035" s="23" t="s">
        <v>23</v>
      </c>
      <c r="AF1035" s="23" t="s">
        <v>11</v>
      </c>
      <c r="AG1035" s="23"/>
      <c r="AH1035" s="23"/>
      <c r="AI1035" s="23" t="s">
        <v>12</v>
      </c>
      <c r="AJ1035" s="23" t="s">
        <v>23</v>
      </c>
      <c r="AK1035" s="23" t="s">
        <v>23</v>
      </c>
      <c r="AL1035" s="23" t="s">
        <v>129</v>
      </c>
      <c r="AM1035" s="23" t="s">
        <v>26</v>
      </c>
      <c r="AN1035" s="23" t="s">
        <v>14</v>
      </c>
      <c r="AO1035" s="23" t="s">
        <v>26</v>
      </c>
      <c r="AP1035" s="23" t="s">
        <v>14</v>
      </c>
      <c r="AQ1035" s="23" t="s">
        <v>26</v>
      </c>
      <c r="AR1035" s="23"/>
      <c r="AS1035" s="23" t="s">
        <v>129</v>
      </c>
      <c r="AT1035" s="23" t="s">
        <v>26</v>
      </c>
      <c r="AU1035" s="23" t="s">
        <v>14</v>
      </c>
      <c r="AV1035" s="25" t="s">
        <v>26</v>
      </c>
      <c r="AW1035" s="25" t="s">
        <v>26</v>
      </c>
      <c r="AX1035" s="26">
        <v>27</v>
      </c>
      <c r="AY1035" s="26">
        <v>311.7</v>
      </c>
      <c r="AZ1035" s="25" t="s">
        <v>14</v>
      </c>
      <c r="BA1035" s="25" t="s">
        <v>14</v>
      </c>
      <c r="BB1035" s="23" t="s">
        <v>26</v>
      </c>
      <c r="BC1035" s="23" t="s">
        <v>15</v>
      </c>
      <c r="BD1035" s="23" t="s">
        <v>26</v>
      </c>
      <c r="BE1035" s="23" t="s">
        <v>11</v>
      </c>
      <c r="BF1035" s="23" t="s">
        <v>185</v>
      </c>
      <c r="BG1035" s="23" t="s">
        <v>11</v>
      </c>
      <c r="BH1035" s="23" t="s">
        <v>17</v>
      </c>
      <c r="BI1035" s="23" t="s">
        <v>26</v>
      </c>
      <c r="BJ1035" s="23"/>
      <c r="BK1035" s="23" t="s">
        <v>11</v>
      </c>
      <c r="BL1035" s="23" t="s">
        <v>11</v>
      </c>
      <c r="BM1035" s="23" t="s">
        <v>11</v>
      </c>
      <c r="BN1035" s="23"/>
      <c r="BO1035" s="24">
        <v>0</v>
      </c>
      <c r="BP1035" s="24">
        <v>300</v>
      </c>
      <c r="BQ1035" s="24">
        <v>300</v>
      </c>
      <c r="BR1035" s="24">
        <v>290</v>
      </c>
      <c r="BS1035" s="24">
        <v>200</v>
      </c>
      <c r="BT1035" s="23"/>
      <c r="BU1035" s="23"/>
      <c r="BV1035" s="24">
        <v>21.83</v>
      </c>
      <c r="BW1035" s="24">
        <v>0.45</v>
      </c>
      <c r="BX1035" s="23"/>
      <c r="BY1035" s="24">
        <v>0.38</v>
      </c>
      <c r="BZ1035" s="27">
        <v>0.45</v>
      </c>
      <c r="CA1035" s="27">
        <v>0.38</v>
      </c>
      <c r="CB1035" s="25"/>
      <c r="CC1035" s="25"/>
      <c r="CD1035" s="28">
        <v>21.82</v>
      </c>
      <c r="CE1035" s="28">
        <v>0.47</v>
      </c>
      <c r="CF1035" s="25"/>
      <c r="CG1035" s="28">
        <v>0.41</v>
      </c>
      <c r="CH1035" s="28">
        <v>29.09</v>
      </c>
      <c r="CI1035" s="28">
        <v>0.5</v>
      </c>
      <c r="CJ1035" s="28">
        <v>0.5</v>
      </c>
      <c r="CK1035" s="28">
        <v>0</v>
      </c>
      <c r="CL1035" s="28">
        <v>0</v>
      </c>
      <c r="CM1035" s="28">
        <v>0.4</v>
      </c>
      <c r="CN1035" s="25"/>
      <c r="CO1035" s="28">
        <v>0</v>
      </c>
      <c r="CP1035" s="30" t="s">
        <v>5</v>
      </c>
      <c r="CQ1035" s="8">
        <f t="shared" si="177"/>
        <v>6653.833814565287</v>
      </c>
      <c r="CR1035" s="8">
        <f t="shared" si="178"/>
        <v>28</v>
      </c>
      <c r="CS1035" s="8">
        <f t="shared" si="179"/>
        <v>2.5</v>
      </c>
      <c r="CT1035" s="8">
        <f t="shared" si="180"/>
        <v>30</v>
      </c>
      <c r="CU1035" s="8">
        <f t="shared" si="181"/>
        <v>300</v>
      </c>
      <c r="CV1035" s="10">
        <f t="shared" si="182"/>
        <v>93510</v>
      </c>
      <c r="CW1035" s="10">
        <f t="shared" si="185"/>
        <v>93.51</v>
      </c>
      <c r="CX1035" s="8" t="str">
        <f t="shared" si="183"/>
        <v>No</v>
      </c>
      <c r="CY1035" s="30" t="s">
        <v>11</v>
      </c>
      <c r="CZ1035" s="30" t="s">
        <v>11</v>
      </c>
      <c r="DA1035" s="31" t="s">
        <v>11</v>
      </c>
      <c r="DB1035" s="31" t="s">
        <v>11</v>
      </c>
      <c r="DC1035" s="8" t="str">
        <f t="shared" si="184"/>
        <v>No</v>
      </c>
      <c r="DD1035" s="8" t="s">
        <v>11</v>
      </c>
      <c r="DE1035" s="30" t="s">
        <v>11</v>
      </c>
      <c r="DF1035" s="10">
        <f t="shared" si="186"/>
        <v>69.493079999999992</v>
      </c>
      <c r="DG1035" s="9">
        <f>IF(S1035&lt;Monitors!$H$4,(S1035*Monitors!$I$4)+Monitors!$J$4,IF(S1035&lt;Monitors!$H$5,(S1035*Monitors!$I$5)+Monitors!$J$5,IF(S1035&lt;Monitors!$H$6,(S1035*Monitors!$I$6)+Monitors!$J$6,IF(S1035&lt;Monitors!$H$7,(Monitors!$I$7*S1035)+Monitors!$J$7,IF(S1035&lt;Monitors!$H$8,(S1035*Monitors!$I$8)+Monitors!$J$8,IF(S1035&lt;Monitors!$H$9,(S1035*Monitors!$I$9)+Monitors!$J$9,IF(S1035&lt;Monitors!$H$10,(S1035*Monitors!$I$10)+Monitors!$J$10,IF(S1035&lt;Monitors!$H$11,(S1035*Monitors!$I$11)+Monitors!$J$11,Monitors!$J$12))))))))</f>
        <v>51.34</v>
      </c>
      <c r="DH1035" s="10">
        <f>$DF1035-(Monitors!$B$4*'All Data'!$W1035)</f>
        <v>56.779459999999993</v>
      </c>
      <c r="DI1035" s="10">
        <f>IF($CX1035="Yes",DH1035-(Monitors!$E$4*(DG1035+(Monitors!$B$4*'All Data'!$W1035))),'All Data'!DH1035)</f>
        <v>56.779459999999993</v>
      </c>
      <c r="DJ1035" s="10">
        <f>IF(DD1035="Yes",'All Data'!DI1035-(DG1035*Monitors!$C$4),'All Data'!DI1035)</f>
        <v>56.779459999999993</v>
      </c>
      <c r="DK1035" s="10">
        <f>IF($DE1035="Yes",DJ1035-(DG1035*Monitors!$D$4),'All Data'!DJ1035)</f>
        <v>56.779459999999993</v>
      </c>
      <c r="DL1035" s="10">
        <f>IF($CZ1035="Yes",DK1035-Monitors!$C$7,'All Data'!DK1035)</f>
        <v>56.779459999999993</v>
      </c>
      <c r="DM1035" s="10">
        <f>IF($DA1035="Yes",DL1035-Monitors!$D$7,'All Data'!DL1035)</f>
        <v>56.779459999999993</v>
      </c>
      <c r="DN1035" s="10">
        <f>IF(DB1035="Yes",DM1035-((DG1035+(W1035*Monitors!$B$4))*Monitors!$F$4),'All Data'!DM1035)</f>
        <v>56.779459999999993</v>
      </c>
      <c r="DO1035" s="8" t="str">
        <f t="shared" si="187"/>
        <v>No</v>
      </c>
      <c r="DP1035" s="10">
        <v>3.7404000000000002</v>
      </c>
      <c r="DQ1035" s="10">
        <v>18.089599999999997</v>
      </c>
      <c r="DR1035" s="10">
        <v>18.089599999999997</v>
      </c>
      <c r="DS1035" s="9">
        <v>29.41446083624961</v>
      </c>
      <c r="DT1035" s="9" t="s">
        <v>23</v>
      </c>
      <c r="DU1035" s="14">
        <v>0</v>
      </c>
    </row>
    <row r="1036" spans="1:125" ht="18" customHeight="1">
      <c r="A1036" s="29">
        <v>1035</v>
      </c>
      <c r="B1036" s="29">
        <v>19</v>
      </c>
      <c r="C1036" s="29">
        <v>1187</v>
      </c>
      <c r="D1036" s="21">
        <v>41998</v>
      </c>
      <c r="E1036" s="21">
        <v>41971</v>
      </c>
      <c r="F1036" s="21">
        <v>41975</v>
      </c>
      <c r="G1036" s="20" t="s">
        <v>4</v>
      </c>
      <c r="H1036" s="20"/>
      <c r="I1036" s="22">
        <v>6</v>
      </c>
      <c r="J1036" s="20" t="s">
        <v>5</v>
      </c>
      <c r="K1036" s="20"/>
      <c r="L1036" s="20" t="s">
        <v>6</v>
      </c>
      <c r="M1036" s="23"/>
      <c r="N1036" s="23" t="s">
        <v>7</v>
      </c>
      <c r="O1036" s="23"/>
      <c r="P1036" s="24">
        <v>12</v>
      </c>
      <c r="Q1036" s="24">
        <v>21</v>
      </c>
      <c r="R1036" s="24">
        <v>24</v>
      </c>
      <c r="S1036" s="24">
        <v>242</v>
      </c>
      <c r="T1036" s="24">
        <v>1.78</v>
      </c>
      <c r="U1036" s="24">
        <v>1080</v>
      </c>
      <c r="V1036" s="24">
        <v>1920</v>
      </c>
      <c r="W1036" s="24">
        <v>2.0739999999999998</v>
      </c>
      <c r="X1036" s="23" t="s">
        <v>47</v>
      </c>
      <c r="Y1036" s="23" t="s">
        <v>47</v>
      </c>
      <c r="Z1036" s="24">
        <v>185</v>
      </c>
      <c r="AA1036" s="24">
        <v>60</v>
      </c>
      <c r="AB1036" s="24">
        <v>170</v>
      </c>
      <c r="AC1036" s="24">
        <v>160</v>
      </c>
      <c r="AD1036" s="23" t="s">
        <v>10</v>
      </c>
      <c r="AE1036" s="23" t="s">
        <v>11</v>
      </c>
      <c r="AF1036" s="23" t="s">
        <v>11</v>
      </c>
      <c r="AG1036" s="23"/>
      <c r="AH1036" s="23"/>
      <c r="AI1036" s="23" t="s">
        <v>12</v>
      </c>
      <c r="AJ1036" s="23" t="s">
        <v>11</v>
      </c>
      <c r="AK1036" s="23" t="s">
        <v>11</v>
      </c>
      <c r="AL1036" s="23" t="s">
        <v>276</v>
      </c>
      <c r="AM1036" s="23"/>
      <c r="AN1036" s="23" t="s">
        <v>72</v>
      </c>
      <c r="AO1036" s="23"/>
      <c r="AP1036" s="23" t="s">
        <v>14</v>
      </c>
      <c r="AQ1036" s="23"/>
      <c r="AR1036" s="23"/>
      <c r="AS1036" s="23" t="s">
        <v>276</v>
      </c>
      <c r="AT1036" s="23"/>
      <c r="AU1036" s="23" t="s">
        <v>83</v>
      </c>
      <c r="AV1036" s="25"/>
      <c r="AW1036" s="25"/>
      <c r="AX1036" s="26">
        <v>24</v>
      </c>
      <c r="AY1036" s="26">
        <v>242</v>
      </c>
      <c r="AZ1036" s="25" t="s">
        <v>72</v>
      </c>
      <c r="BA1036" s="25" t="s">
        <v>83</v>
      </c>
      <c r="BB1036" s="23"/>
      <c r="BC1036" s="23" t="s">
        <v>24</v>
      </c>
      <c r="BD1036" s="23" t="s">
        <v>79</v>
      </c>
      <c r="BE1036" s="23" t="s">
        <v>11</v>
      </c>
      <c r="BF1036" s="23" t="s">
        <v>437</v>
      </c>
      <c r="BG1036" s="23" t="s">
        <v>11</v>
      </c>
      <c r="BH1036" s="23" t="s">
        <v>17</v>
      </c>
      <c r="BI1036" s="23"/>
      <c r="BJ1036" s="23" t="s">
        <v>157</v>
      </c>
      <c r="BK1036" s="23" t="s">
        <v>11</v>
      </c>
      <c r="BL1036" s="23" t="s">
        <v>11</v>
      </c>
      <c r="BM1036" s="23"/>
      <c r="BN1036" s="23"/>
      <c r="BO1036" s="24">
        <v>7</v>
      </c>
      <c r="BP1036" s="24">
        <v>351.3</v>
      </c>
      <c r="BQ1036" s="24">
        <v>250</v>
      </c>
      <c r="BR1036" s="24">
        <v>305.3</v>
      </c>
      <c r="BS1036" s="24">
        <v>200.1</v>
      </c>
      <c r="BT1036" s="23"/>
      <c r="BU1036" s="23" t="s">
        <v>20</v>
      </c>
      <c r="BV1036" s="24">
        <v>21.9</v>
      </c>
      <c r="BW1036" s="24">
        <v>0.44</v>
      </c>
      <c r="BX1036" s="24">
        <v>0.24</v>
      </c>
      <c r="BY1036" s="24">
        <v>0.14000000000000001</v>
      </c>
      <c r="BZ1036" s="27">
        <v>0.44</v>
      </c>
      <c r="CA1036" s="27">
        <v>0.14000000000000001</v>
      </c>
      <c r="CB1036" s="25"/>
      <c r="CC1036" s="25" t="s">
        <v>20</v>
      </c>
      <c r="CD1036" s="28">
        <v>21.9</v>
      </c>
      <c r="CE1036" s="28">
        <v>0.44</v>
      </c>
      <c r="CF1036" s="28">
        <v>0.24</v>
      </c>
      <c r="CG1036" s="28">
        <v>0.15</v>
      </c>
      <c r="CH1036" s="28">
        <v>23</v>
      </c>
      <c r="CI1036" s="28">
        <v>1</v>
      </c>
      <c r="CJ1036" s="28">
        <v>0.5</v>
      </c>
      <c r="CK1036" s="25"/>
      <c r="CL1036" s="25"/>
      <c r="CM1036" s="28">
        <v>0.5</v>
      </c>
      <c r="CN1036" s="25"/>
      <c r="CO1036" s="28">
        <v>0</v>
      </c>
      <c r="CP1036" s="30" t="s">
        <v>5</v>
      </c>
      <c r="CQ1036" s="8">
        <f t="shared" si="177"/>
        <v>8570.2479338842968</v>
      </c>
      <c r="CR1036" s="8">
        <f t="shared" si="178"/>
        <v>26</v>
      </c>
      <c r="CS1036" s="8">
        <f t="shared" si="179"/>
        <v>2.5</v>
      </c>
      <c r="CT1036" s="8">
        <f t="shared" si="180"/>
        <v>30</v>
      </c>
      <c r="CU1036" s="8">
        <f t="shared" si="181"/>
        <v>300</v>
      </c>
      <c r="CV1036" s="10">
        <f t="shared" si="182"/>
        <v>85014.6</v>
      </c>
      <c r="CW1036" s="10">
        <f t="shared" si="185"/>
        <v>85.014600000000002</v>
      </c>
      <c r="CX1036" s="8" t="str">
        <f t="shared" si="183"/>
        <v>No</v>
      </c>
      <c r="CY1036" s="30" t="s">
        <v>11</v>
      </c>
      <c r="CZ1036" s="30" t="s">
        <v>11</v>
      </c>
      <c r="DA1036" s="31" t="s">
        <v>11</v>
      </c>
      <c r="DB1036" s="31" t="s">
        <v>11</v>
      </c>
      <c r="DC1036" s="8" t="str">
        <f t="shared" si="184"/>
        <v>No</v>
      </c>
      <c r="DD1036" s="8" t="s">
        <v>11</v>
      </c>
      <c r="DE1036" s="30" t="s">
        <v>11</v>
      </c>
      <c r="DF1036" s="10">
        <f t="shared" si="186"/>
        <v>69.650759999999991</v>
      </c>
      <c r="DG1036" s="9">
        <f>IF(S1036&lt;Monitors!$H$4,(S1036*Monitors!$I$4)+Monitors!$J$4,IF(S1036&lt;Monitors!$H$5,(S1036*Monitors!$I$5)+Monitors!$J$5,IF(S1036&lt;Monitors!$H$6,(S1036*Monitors!$I$6)+Monitors!$J$6,IF(S1036&lt;Monitors!$H$7,(Monitors!$I$7*S1036)+Monitors!$J$7,IF(S1036&lt;Monitors!$H$8,(S1036*Monitors!$I$8)+Monitors!$J$8,IF(S1036&lt;Monitors!$H$9,(S1036*Monitors!$I$9)+Monitors!$J$9,IF(S1036&lt;Monitors!$H$10,(S1036*Monitors!$I$10)+Monitors!$J$10,IF(S1036&lt;Monitors!$H$11,(S1036*Monitors!$I$11)+Monitors!$J$11,Monitors!$J$12))))))))</f>
        <v>41.400000000000006</v>
      </c>
      <c r="DH1036" s="10">
        <f>$DF1036-(Monitors!$B$4*'All Data'!$W1036)</f>
        <v>56.937139999999992</v>
      </c>
      <c r="DI1036" s="10">
        <f>IF($CX1036="Yes",DH1036-(Monitors!$E$4*(DG1036+(Monitors!$B$4*'All Data'!$W1036))),'All Data'!DH1036)</f>
        <v>56.937139999999992</v>
      </c>
      <c r="DJ1036" s="10">
        <f>IF(DD1036="Yes",'All Data'!DI1036-(DG1036*Monitors!$C$4),'All Data'!DI1036)</f>
        <v>56.937139999999992</v>
      </c>
      <c r="DK1036" s="10">
        <f>IF($DE1036="Yes",DJ1036-(DG1036*Monitors!$D$4),'All Data'!DJ1036)</f>
        <v>56.937139999999992</v>
      </c>
      <c r="DL1036" s="10">
        <f>IF($CZ1036="Yes",DK1036-Monitors!$C$7,'All Data'!DK1036)</f>
        <v>56.937139999999992</v>
      </c>
      <c r="DM1036" s="10">
        <f>IF($DA1036="Yes",DL1036-Monitors!$D$7,'All Data'!DL1036)</f>
        <v>56.937139999999992</v>
      </c>
      <c r="DN1036" s="10">
        <f>IF(DB1036="Yes",DM1036-((DG1036+(W1036*Monitors!$B$4))*Monitors!$F$4),'All Data'!DM1036)</f>
        <v>56.937139999999992</v>
      </c>
      <c r="DO1036" s="8" t="str">
        <f t="shared" si="187"/>
        <v>No</v>
      </c>
      <c r="DP1036" s="10">
        <v>3.4005840000000007</v>
      </c>
      <c r="DQ1036" s="10">
        <v>18.499415999999997</v>
      </c>
      <c r="DR1036" s="10">
        <v>18.499415999999997</v>
      </c>
      <c r="DS1036" s="9">
        <v>22.971901095804103</v>
      </c>
      <c r="DT1036" s="9" t="s">
        <v>23</v>
      </c>
      <c r="DU1036" s="14">
        <v>0</v>
      </c>
    </row>
    <row r="1037" spans="1:125" ht="18" customHeight="1">
      <c r="A1037" s="29">
        <v>1036</v>
      </c>
      <c r="B1037" s="29">
        <v>5</v>
      </c>
      <c r="C1037" s="29">
        <v>709</v>
      </c>
      <c r="D1037" s="21">
        <v>41684</v>
      </c>
      <c r="E1037" s="21">
        <v>41662</v>
      </c>
      <c r="F1037" s="21">
        <v>41682</v>
      </c>
      <c r="G1037" s="20" t="s">
        <v>4</v>
      </c>
      <c r="H1037" s="20"/>
      <c r="I1037" s="22">
        <v>6</v>
      </c>
      <c r="J1037" s="20" t="s">
        <v>5</v>
      </c>
      <c r="K1037" s="20"/>
      <c r="L1037" s="20" t="s">
        <v>6</v>
      </c>
      <c r="M1037" s="23"/>
      <c r="N1037" s="23" t="s">
        <v>7</v>
      </c>
      <c r="O1037" s="23"/>
      <c r="P1037" s="24">
        <v>11.8</v>
      </c>
      <c r="Q1037" s="24">
        <v>20.9</v>
      </c>
      <c r="R1037" s="24">
        <v>24</v>
      </c>
      <c r="S1037" s="24">
        <v>246.17</v>
      </c>
      <c r="T1037" s="24">
        <v>1.78</v>
      </c>
      <c r="U1037" s="24">
        <v>1080</v>
      </c>
      <c r="V1037" s="24">
        <v>1920</v>
      </c>
      <c r="W1037" s="24">
        <v>2.0739999999999998</v>
      </c>
      <c r="X1037" s="23" t="s">
        <v>47</v>
      </c>
      <c r="Y1037" s="23" t="s">
        <v>47</v>
      </c>
      <c r="Z1037" s="24">
        <v>8423</v>
      </c>
      <c r="AA1037" s="24">
        <v>60</v>
      </c>
      <c r="AB1037" s="24">
        <v>178</v>
      </c>
      <c r="AC1037" s="24">
        <v>178</v>
      </c>
      <c r="AD1037" s="23" t="s">
        <v>132</v>
      </c>
      <c r="AE1037" s="23" t="s">
        <v>23</v>
      </c>
      <c r="AF1037" s="23" t="s">
        <v>11</v>
      </c>
      <c r="AG1037" s="23"/>
      <c r="AH1037" s="23"/>
      <c r="AI1037" s="23" t="s">
        <v>12</v>
      </c>
      <c r="AJ1037" s="23" t="s">
        <v>23</v>
      </c>
      <c r="AK1037" s="23" t="s">
        <v>11</v>
      </c>
      <c r="AL1037" s="23" t="s">
        <v>129</v>
      </c>
      <c r="AM1037" s="23"/>
      <c r="AN1037" s="23" t="s">
        <v>14</v>
      </c>
      <c r="AO1037" s="23"/>
      <c r="AP1037" s="23" t="s">
        <v>14</v>
      </c>
      <c r="AQ1037" s="23"/>
      <c r="AR1037" s="23"/>
      <c r="AS1037" s="23" t="s">
        <v>129</v>
      </c>
      <c r="AT1037" s="23"/>
      <c r="AU1037" s="23" t="s">
        <v>14</v>
      </c>
      <c r="AV1037" s="25"/>
      <c r="AW1037" s="25"/>
      <c r="AX1037" s="26">
        <v>24</v>
      </c>
      <c r="AY1037" s="26">
        <v>246.17</v>
      </c>
      <c r="AZ1037" s="25" t="s">
        <v>14</v>
      </c>
      <c r="BA1037" s="25" t="s">
        <v>14</v>
      </c>
      <c r="BB1037" s="23"/>
      <c r="BC1037" s="23" t="s">
        <v>15</v>
      </c>
      <c r="BD1037" s="23"/>
      <c r="BE1037" s="23" t="s">
        <v>11</v>
      </c>
      <c r="BF1037" s="23" t="s">
        <v>133</v>
      </c>
      <c r="BG1037" s="23" t="s">
        <v>11</v>
      </c>
      <c r="BH1037" s="23" t="s">
        <v>17</v>
      </c>
      <c r="BI1037" s="23"/>
      <c r="BJ1037" s="23"/>
      <c r="BK1037" s="23" t="s">
        <v>11</v>
      </c>
      <c r="BL1037" s="23" t="s">
        <v>11</v>
      </c>
      <c r="BM1037" s="23"/>
      <c r="BN1037" s="23"/>
      <c r="BO1037" s="24">
        <v>0.4</v>
      </c>
      <c r="BP1037" s="24">
        <v>252.4</v>
      </c>
      <c r="BQ1037" s="24">
        <v>300</v>
      </c>
      <c r="BR1037" s="24">
        <v>193.4</v>
      </c>
      <c r="BS1037" s="24">
        <v>200.6</v>
      </c>
      <c r="BT1037" s="23"/>
      <c r="BU1037" s="23"/>
      <c r="BV1037" s="24">
        <v>21.96</v>
      </c>
      <c r="BW1037" s="24">
        <v>0.24</v>
      </c>
      <c r="BX1037" s="23"/>
      <c r="BY1037" s="24">
        <v>0.09</v>
      </c>
      <c r="BZ1037" s="27">
        <v>0.24</v>
      </c>
      <c r="CA1037" s="27">
        <v>0.09</v>
      </c>
      <c r="CB1037" s="25"/>
      <c r="CC1037" s="25"/>
      <c r="CD1037" s="28">
        <v>22</v>
      </c>
      <c r="CE1037" s="28">
        <v>0.25</v>
      </c>
      <c r="CF1037" s="25"/>
      <c r="CG1037" s="28">
        <v>0.1</v>
      </c>
      <c r="CH1037" s="28">
        <v>23.21</v>
      </c>
      <c r="CI1037" s="28">
        <v>0.5</v>
      </c>
      <c r="CJ1037" s="28">
        <v>0.5</v>
      </c>
      <c r="CK1037" s="25"/>
      <c r="CL1037" s="25"/>
      <c r="CM1037" s="28">
        <v>0.46</v>
      </c>
      <c r="CN1037" s="25"/>
      <c r="CO1037" s="28">
        <v>0</v>
      </c>
      <c r="CP1037" s="30" t="s">
        <v>5</v>
      </c>
      <c r="CQ1037" s="8">
        <f t="shared" si="177"/>
        <v>8425.0721046431318</v>
      </c>
      <c r="CR1037" s="8">
        <f t="shared" si="178"/>
        <v>26</v>
      </c>
      <c r="CS1037" s="8">
        <f t="shared" si="179"/>
        <v>2.5</v>
      </c>
      <c r="CT1037" s="8">
        <f t="shared" si="180"/>
        <v>30</v>
      </c>
      <c r="CU1037" s="8">
        <f t="shared" si="181"/>
        <v>200</v>
      </c>
      <c r="CV1037" s="10">
        <f t="shared" si="182"/>
        <v>62133.307999999997</v>
      </c>
      <c r="CW1037" s="10">
        <f t="shared" si="185"/>
        <v>62.133308</v>
      </c>
      <c r="CX1037" s="8" t="str">
        <f t="shared" si="183"/>
        <v>No</v>
      </c>
      <c r="CY1037" s="30" t="s">
        <v>11</v>
      </c>
      <c r="CZ1037" s="30" t="s">
        <v>11</v>
      </c>
      <c r="DA1037" s="31" t="s">
        <v>11</v>
      </c>
      <c r="DB1037" s="31" t="s">
        <v>11</v>
      </c>
      <c r="DC1037" s="8" t="str">
        <f t="shared" si="184"/>
        <v>No</v>
      </c>
      <c r="DD1037" s="8" t="s">
        <v>11</v>
      </c>
      <c r="DE1037" s="30" t="s">
        <v>11</v>
      </c>
      <c r="DF1037" s="10">
        <f t="shared" si="186"/>
        <v>68.695920000000001</v>
      </c>
      <c r="DG1037" s="9">
        <f>IF(S1037&lt;Monitors!$H$4,(S1037*Monitors!$I$4)+Monitors!$J$4,IF(S1037&lt;Monitors!$H$5,(S1037*Monitors!$I$5)+Monitors!$J$5,IF(S1037&lt;Monitors!$H$6,(S1037*Monitors!$I$6)+Monitors!$J$6,IF(S1037&lt;Monitors!$H$7,(Monitors!$I$7*S1037)+Monitors!$J$7,IF(S1037&lt;Monitors!$H$8,(S1037*Monitors!$I$8)+Monitors!$J$8,IF(S1037&lt;Monitors!$H$9,(S1037*Monitors!$I$9)+Monitors!$J$9,IF(S1037&lt;Monitors!$H$10,(S1037*Monitors!$I$10)+Monitors!$J$10,IF(S1037&lt;Monitors!$H$11,(S1037*Monitors!$I$11)+Monitors!$J$11,Monitors!$J$12))))))))</f>
        <v>42.234000000000002</v>
      </c>
      <c r="DH1037" s="10">
        <f>$DF1037-(Monitors!$B$4*'All Data'!$W1037)</f>
        <v>55.982300000000002</v>
      </c>
      <c r="DI1037" s="10">
        <f>IF($CX1037="Yes",DH1037-(Monitors!$E$4*(DG1037+(Monitors!$B$4*'All Data'!$W1037))),'All Data'!DH1037)</f>
        <v>55.982300000000002</v>
      </c>
      <c r="DJ1037" s="10">
        <f>IF(DD1037="Yes",'All Data'!DI1037-(DG1037*Monitors!$C$4),'All Data'!DI1037)</f>
        <v>55.982300000000002</v>
      </c>
      <c r="DK1037" s="10">
        <f>IF($DE1037="Yes",DJ1037-(DG1037*Monitors!$D$4),'All Data'!DJ1037)</f>
        <v>55.982300000000002</v>
      </c>
      <c r="DL1037" s="10">
        <f>IF($CZ1037="Yes",DK1037-Monitors!$C$7,'All Data'!DK1037)</f>
        <v>55.982300000000002</v>
      </c>
      <c r="DM1037" s="10">
        <f>IF($DA1037="Yes",DL1037-Monitors!$D$7,'All Data'!DL1037)</f>
        <v>55.982300000000002</v>
      </c>
      <c r="DN1037" s="10">
        <f>IF(DB1037="Yes",DM1037-((DG1037+(W1037*Monitors!$B$4))*Monitors!$F$4),'All Data'!DM1037)</f>
        <v>55.982300000000002</v>
      </c>
      <c r="DO1037" s="8" t="str">
        <f t="shared" si="187"/>
        <v>No</v>
      </c>
      <c r="DP1037" s="10">
        <v>2.4853323199999999</v>
      </c>
      <c r="DQ1037" s="10">
        <v>19.47466768</v>
      </c>
      <c r="DR1037" s="10">
        <v>19.47466768</v>
      </c>
      <c r="DS1037" s="9">
        <v>23.360623751728141</v>
      </c>
      <c r="DT1037" s="9" t="s">
        <v>23</v>
      </c>
      <c r="DU1037" s="14">
        <v>0</v>
      </c>
    </row>
    <row r="1038" spans="1:125" ht="18" customHeight="1">
      <c r="A1038" s="29">
        <v>1037</v>
      </c>
      <c r="B1038" s="29">
        <v>24</v>
      </c>
      <c r="C1038" s="29">
        <v>221</v>
      </c>
      <c r="D1038" s="21">
        <v>41440</v>
      </c>
      <c r="E1038" s="21">
        <v>41438</v>
      </c>
      <c r="F1038" s="21">
        <v>41445</v>
      </c>
      <c r="G1038" s="20" t="s">
        <v>4</v>
      </c>
      <c r="H1038" s="20" t="s">
        <v>26</v>
      </c>
      <c r="I1038" s="22">
        <v>6</v>
      </c>
      <c r="J1038" s="20" t="s">
        <v>5</v>
      </c>
      <c r="K1038" s="20" t="s">
        <v>26</v>
      </c>
      <c r="L1038" s="20" t="s">
        <v>27</v>
      </c>
      <c r="M1038" s="23" t="s">
        <v>27</v>
      </c>
      <c r="N1038" s="23" t="s">
        <v>7</v>
      </c>
      <c r="O1038" s="23" t="s">
        <v>26</v>
      </c>
      <c r="P1038" s="24">
        <v>11.8</v>
      </c>
      <c r="Q1038" s="24">
        <v>20.9</v>
      </c>
      <c r="R1038" s="24">
        <v>24</v>
      </c>
      <c r="S1038" s="24">
        <v>246.17</v>
      </c>
      <c r="T1038" s="24">
        <v>1.78</v>
      </c>
      <c r="U1038" s="24">
        <v>1080</v>
      </c>
      <c r="V1038" s="24">
        <v>1920</v>
      </c>
      <c r="W1038" s="24">
        <v>2.0739999999999998</v>
      </c>
      <c r="X1038" s="23" t="s">
        <v>47</v>
      </c>
      <c r="Y1038" s="23" t="s">
        <v>47</v>
      </c>
      <c r="Z1038" s="24">
        <v>8423</v>
      </c>
      <c r="AA1038" s="24">
        <v>60</v>
      </c>
      <c r="AB1038" s="24">
        <v>178</v>
      </c>
      <c r="AC1038" s="24">
        <v>178</v>
      </c>
      <c r="AD1038" s="23" t="s">
        <v>73</v>
      </c>
      <c r="AE1038" s="23" t="s">
        <v>23</v>
      </c>
      <c r="AF1038" s="23" t="s">
        <v>11</v>
      </c>
      <c r="AG1038" s="23" t="s">
        <v>26</v>
      </c>
      <c r="AH1038" s="23" t="s">
        <v>26</v>
      </c>
      <c r="AI1038" s="23" t="s">
        <v>12</v>
      </c>
      <c r="AJ1038" s="23" t="s">
        <v>11</v>
      </c>
      <c r="AK1038" s="23" t="s">
        <v>23</v>
      </c>
      <c r="AL1038" s="23" t="s">
        <v>78</v>
      </c>
      <c r="AM1038" s="23" t="s">
        <v>773</v>
      </c>
      <c r="AN1038" s="23" t="s">
        <v>72</v>
      </c>
      <c r="AO1038" s="23" t="s">
        <v>14</v>
      </c>
      <c r="AP1038" s="23" t="s">
        <v>798</v>
      </c>
      <c r="AQ1038" s="23" t="s">
        <v>14</v>
      </c>
      <c r="AR1038" s="23"/>
      <c r="AS1038" s="23" t="s">
        <v>78</v>
      </c>
      <c r="AT1038" s="23" t="s">
        <v>773</v>
      </c>
      <c r="AU1038" s="23" t="s">
        <v>83</v>
      </c>
      <c r="AV1038" s="25" t="s">
        <v>14</v>
      </c>
      <c r="AW1038" s="25" t="s">
        <v>14</v>
      </c>
      <c r="AX1038" s="26">
        <v>24</v>
      </c>
      <c r="AY1038" s="26">
        <v>246.17</v>
      </c>
      <c r="AZ1038" s="25" t="s">
        <v>72</v>
      </c>
      <c r="BA1038" s="25" t="s">
        <v>83</v>
      </c>
      <c r="BB1038" s="23" t="s">
        <v>14</v>
      </c>
      <c r="BC1038" s="23" t="s">
        <v>15</v>
      </c>
      <c r="BD1038" s="23" t="s">
        <v>14</v>
      </c>
      <c r="BE1038" s="23" t="s">
        <v>11</v>
      </c>
      <c r="BF1038" s="23" t="s">
        <v>799</v>
      </c>
      <c r="BG1038" s="23" t="s">
        <v>11</v>
      </c>
      <c r="BH1038" s="23" t="s">
        <v>365</v>
      </c>
      <c r="BI1038" s="23" t="s">
        <v>14</v>
      </c>
      <c r="BJ1038" s="23"/>
      <c r="BK1038" s="23" t="s">
        <v>11</v>
      </c>
      <c r="BL1038" s="23" t="s">
        <v>11</v>
      </c>
      <c r="BM1038" s="23" t="s">
        <v>11</v>
      </c>
      <c r="BN1038" s="23"/>
      <c r="BO1038" s="24">
        <v>49.5</v>
      </c>
      <c r="BP1038" s="24">
        <v>264</v>
      </c>
      <c r="BQ1038" s="24">
        <v>264</v>
      </c>
      <c r="BR1038" s="24">
        <v>246</v>
      </c>
      <c r="BS1038" s="24">
        <v>200</v>
      </c>
      <c r="BT1038" s="23"/>
      <c r="BU1038" s="23"/>
      <c r="BV1038" s="24">
        <v>22</v>
      </c>
      <c r="BW1038" s="24">
        <v>0.79</v>
      </c>
      <c r="BX1038" s="23"/>
      <c r="BY1038" s="24">
        <v>0.14000000000000001</v>
      </c>
      <c r="BZ1038" s="27">
        <v>0.79</v>
      </c>
      <c r="CA1038" s="27">
        <v>0.14000000000000001</v>
      </c>
      <c r="CB1038" s="25"/>
      <c r="CC1038" s="25"/>
      <c r="CD1038" s="28">
        <v>22.05</v>
      </c>
      <c r="CE1038" s="28">
        <v>0.87</v>
      </c>
      <c r="CF1038" s="25"/>
      <c r="CG1038" s="28">
        <v>0.19</v>
      </c>
      <c r="CH1038" s="28">
        <v>23.21</v>
      </c>
      <c r="CI1038" s="28">
        <v>1</v>
      </c>
      <c r="CJ1038" s="28">
        <v>0.5</v>
      </c>
      <c r="CK1038" s="28">
        <v>0</v>
      </c>
      <c r="CL1038" s="28">
        <v>0</v>
      </c>
      <c r="CM1038" s="28">
        <v>0.5</v>
      </c>
      <c r="CN1038" s="25"/>
      <c r="CO1038" s="28">
        <v>0</v>
      </c>
      <c r="CP1038" s="30" t="s">
        <v>5</v>
      </c>
      <c r="CQ1038" s="8">
        <f t="shared" si="177"/>
        <v>8425.0721046431318</v>
      </c>
      <c r="CR1038" s="8">
        <f t="shared" si="178"/>
        <v>26</v>
      </c>
      <c r="CS1038" s="8">
        <f t="shared" si="179"/>
        <v>2.5</v>
      </c>
      <c r="CT1038" s="8">
        <f t="shared" si="180"/>
        <v>30</v>
      </c>
      <c r="CU1038" s="8">
        <f t="shared" si="181"/>
        <v>200</v>
      </c>
      <c r="CV1038" s="10">
        <f t="shared" si="182"/>
        <v>64988.88</v>
      </c>
      <c r="CW1038" s="10">
        <f t="shared" si="185"/>
        <v>64.988879999999995</v>
      </c>
      <c r="CX1038" s="8" t="str">
        <f t="shared" si="183"/>
        <v>No</v>
      </c>
      <c r="CY1038" s="30" t="s">
        <v>11</v>
      </c>
      <c r="CZ1038" s="30" t="s">
        <v>11</v>
      </c>
      <c r="DA1038" s="31" t="s">
        <v>23</v>
      </c>
      <c r="DB1038" s="31" t="s">
        <v>11</v>
      </c>
      <c r="DC1038" s="8" t="str">
        <f t="shared" si="184"/>
        <v>No</v>
      </c>
      <c r="DD1038" s="8" t="s">
        <v>11</v>
      </c>
      <c r="DE1038" s="30" t="s">
        <v>11</v>
      </c>
      <c r="DF1038" s="10">
        <f t="shared" si="186"/>
        <v>71.95026</v>
      </c>
      <c r="DG1038" s="9">
        <f>IF(S1038&lt;Monitors!$H$4,(S1038*Monitors!$I$4)+Monitors!$J$4,IF(S1038&lt;Monitors!$H$5,(S1038*Monitors!$I$5)+Monitors!$J$5,IF(S1038&lt;Monitors!$H$6,(S1038*Monitors!$I$6)+Monitors!$J$6,IF(S1038&lt;Monitors!$H$7,(Monitors!$I$7*S1038)+Monitors!$J$7,IF(S1038&lt;Monitors!$H$8,(S1038*Monitors!$I$8)+Monitors!$J$8,IF(S1038&lt;Monitors!$H$9,(S1038*Monitors!$I$9)+Monitors!$J$9,IF(S1038&lt;Monitors!$H$10,(S1038*Monitors!$I$10)+Monitors!$J$10,IF(S1038&lt;Monitors!$H$11,(S1038*Monitors!$I$11)+Monitors!$J$11,Monitors!$J$12))))))))</f>
        <v>42.234000000000002</v>
      </c>
      <c r="DH1038" s="10">
        <f>$DF1038-(Monitors!$B$4*'All Data'!$W1038)</f>
        <v>59.236640000000001</v>
      </c>
      <c r="DI1038" s="10">
        <f>IF($CX1038="Yes",DH1038-(Monitors!$E$4*(DG1038+(Monitors!$B$4*'All Data'!$W1038))),'All Data'!DH1038)</f>
        <v>59.236640000000001</v>
      </c>
      <c r="DJ1038" s="10">
        <f>IF(DD1038="Yes",'All Data'!DI1038-(DG1038*Monitors!$C$4),'All Data'!DI1038)</f>
        <v>59.236640000000001</v>
      </c>
      <c r="DK1038" s="10">
        <f>IF($DE1038="Yes",DJ1038-(DG1038*Monitors!$D$4),'All Data'!DJ1038)</f>
        <v>59.236640000000001</v>
      </c>
      <c r="DL1038" s="10">
        <f>IF($CZ1038="Yes",DK1038-Monitors!$C$7,'All Data'!DK1038)</f>
        <v>59.236640000000001</v>
      </c>
      <c r="DM1038" s="10">
        <f>IF($DA1038="Yes",DL1038-Monitors!$D$7,'All Data'!DL1038)</f>
        <v>57.52664</v>
      </c>
      <c r="DN1038" s="10">
        <f>IF(DB1038="Yes",DM1038-((DG1038+(W1038*Monitors!$B$4))*Monitors!$F$4),'All Data'!DM1038)</f>
        <v>57.52664</v>
      </c>
      <c r="DO1038" s="8" t="str">
        <f t="shared" si="187"/>
        <v>No</v>
      </c>
      <c r="DP1038" s="10">
        <v>2.5995552000000002</v>
      </c>
      <c r="DQ1038" s="10">
        <v>19.400444799999999</v>
      </c>
      <c r="DR1038" s="10">
        <v>19.400444799999999</v>
      </c>
      <c r="DS1038" s="9">
        <v>23.360623751728141</v>
      </c>
      <c r="DT1038" s="9" t="s">
        <v>23</v>
      </c>
      <c r="DU1038" s="14">
        <v>0</v>
      </c>
    </row>
    <row r="1039" spans="1:125" ht="18" customHeight="1">
      <c r="A1039" s="29">
        <v>1038</v>
      </c>
      <c r="B1039" s="29">
        <v>21</v>
      </c>
      <c r="C1039" s="29">
        <v>318</v>
      </c>
      <c r="D1039" s="21">
        <v>41276</v>
      </c>
      <c r="E1039" s="21">
        <v>41337</v>
      </c>
      <c r="F1039" s="21">
        <v>41340</v>
      </c>
      <c r="G1039" s="20" t="s">
        <v>4</v>
      </c>
      <c r="H1039" s="20" t="s">
        <v>26</v>
      </c>
      <c r="I1039" s="22">
        <v>6</v>
      </c>
      <c r="J1039" s="20" t="s">
        <v>5</v>
      </c>
      <c r="K1039" s="20" t="s">
        <v>26</v>
      </c>
      <c r="L1039" s="20" t="s">
        <v>27</v>
      </c>
      <c r="M1039" s="23" t="s">
        <v>27</v>
      </c>
      <c r="N1039" s="23" t="s">
        <v>7</v>
      </c>
      <c r="O1039" s="23" t="s">
        <v>26</v>
      </c>
      <c r="P1039" s="24">
        <v>13.2</v>
      </c>
      <c r="Q1039" s="24">
        <v>23.6</v>
      </c>
      <c r="R1039" s="24">
        <v>27</v>
      </c>
      <c r="S1039" s="24">
        <v>311.7</v>
      </c>
      <c r="T1039" s="24">
        <v>1.78</v>
      </c>
      <c r="U1039" s="24">
        <v>1080</v>
      </c>
      <c r="V1039" s="24">
        <v>1920</v>
      </c>
      <c r="W1039" s="24">
        <v>2.0739999999999998</v>
      </c>
      <c r="X1039" s="23" t="s">
        <v>47</v>
      </c>
      <c r="Y1039" s="23" t="s">
        <v>47</v>
      </c>
      <c r="Z1039" s="24">
        <v>6654</v>
      </c>
      <c r="AA1039" s="24">
        <v>60</v>
      </c>
      <c r="AB1039" s="24">
        <v>160</v>
      </c>
      <c r="AC1039" s="24">
        <v>160</v>
      </c>
      <c r="AD1039" s="23" t="s">
        <v>300</v>
      </c>
      <c r="AE1039" s="23" t="s">
        <v>23</v>
      </c>
      <c r="AF1039" s="23" t="s">
        <v>11</v>
      </c>
      <c r="AG1039" s="23"/>
      <c r="AH1039" s="23"/>
      <c r="AI1039" s="23" t="s">
        <v>12</v>
      </c>
      <c r="AJ1039" s="23" t="s">
        <v>23</v>
      </c>
      <c r="AK1039" s="23" t="s">
        <v>23</v>
      </c>
      <c r="AL1039" s="23" t="s">
        <v>129</v>
      </c>
      <c r="AM1039" s="23" t="s">
        <v>26</v>
      </c>
      <c r="AN1039" s="23" t="s">
        <v>14</v>
      </c>
      <c r="AO1039" s="23" t="s">
        <v>26</v>
      </c>
      <c r="AP1039" s="23" t="s">
        <v>14</v>
      </c>
      <c r="AQ1039" s="23" t="s">
        <v>26</v>
      </c>
      <c r="AR1039" s="23"/>
      <c r="AS1039" s="23" t="s">
        <v>129</v>
      </c>
      <c r="AT1039" s="23" t="s">
        <v>26</v>
      </c>
      <c r="AU1039" s="23" t="s">
        <v>14</v>
      </c>
      <c r="AV1039" s="25" t="s">
        <v>26</v>
      </c>
      <c r="AW1039" s="25" t="s">
        <v>26</v>
      </c>
      <c r="AX1039" s="26">
        <v>27</v>
      </c>
      <c r="AY1039" s="26">
        <v>311.7</v>
      </c>
      <c r="AZ1039" s="25" t="s">
        <v>14</v>
      </c>
      <c r="BA1039" s="25" t="s">
        <v>14</v>
      </c>
      <c r="BB1039" s="23" t="s">
        <v>26</v>
      </c>
      <c r="BC1039" s="23" t="s">
        <v>15</v>
      </c>
      <c r="BD1039" s="23" t="s">
        <v>26</v>
      </c>
      <c r="BE1039" s="23" t="s">
        <v>11</v>
      </c>
      <c r="BF1039" s="23" t="s">
        <v>185</v>
      </c>
      <c r="BG1039" s="23" t="s">
        <v>11</v>
      </c>
      <c r="BH1039" s="23" t="s">
        <v>17</v>
      </c>
      <c r="BI1039" s="23" t="s">
        <v>26</v>
      </c>
      <c r="BJ1039" s="23"/>
      <c r="BK1039" s="23" t="s">
        <v>11</v>
      </c>
      <c r="BL1039" s="23" t="s">
        <v>11</v>
      </c>
      <c r="BM1039" s="23" t="s">
        <v>11</v>
      </c>
      <c r="BN1039" s="23"/>
      <c r="BO1039" s="24">
        <v>0</v>
      </c>
      <c r="BP1039" s="24">
        <v>275</v>
      </c>
      <c r="BQ1039" s="24">
        <v>239</v>
      </c>
      <c r="BR1039" s="24">
        <v>275</v>
      </c>
      <c r="BS1039" s="24">
        <v>200</v>
      </c>
      <c r="BT1039" s="23"/>
      <c r="BU1039" s="23"/>
      <c r="BV1039" s="24">
        <v>22.06</v>
      </c>
      <c r="BW1039" s="24">
        <v>0.23</v>
      </c>
      <c r="BX1039" s="23"/>
      <c r="BY1039" s="24">
        <v>0.16</v>
      </c>
      <c r="BZ1039" s="27">
        <v>0.23</v>
      </c>
      <c r="CA1039" s="27">
        <v>0.16</v>
      </c>
      <c r="CB1039" s="25"/>
      <c r="CC1039" s="25"/>
      <c r="CD1039" s="28">
        <v>22.07</v>
      </c>
      <c r="CE1039" s="28">
        <v>0.24</v>
      </c>
      <c r="CF1039" s="25"/>
      <c r="CG1039" s="28">
        <v>0.17</v>
      </c>
      <c r="CH1039" s="28">
        <v>29.09</v>
      </c>
      <c r="CI1039" s="28">
        <v>0.5</v>
      </c>
      <c r="CJ1039" s="28">
        <v>0.5</v>
      </c>
      <c r="CK1039" s="28">
        <v>0</v>
      </c>
      <c r="CL1039" s="28">
        <v>0</v>
      </c>
      <c r="CM1039" s="28">
        <v>0.4</v>
      </c>
      <c r="CN1039" s="25"/>
      <c r="CO1039" s="28">
        <v>0</v>
      </c>
      <c r="CP1039" s="30" t="s">
        <v>5</v>
      </c>
      <c r="CQ1039" s="8">
        <f t="shared" si="177"/>
        <v>6653.833814565287</v>
      </c>
      <c r="CR1039" s="8">
        <f t="shared" si="178"/>
        <v>28</v>
      </c>
      <c r="CS1039" s="8">
        <f t="shared" si="179"/>
        <v>2.5</v>
      </c>
      <c r="CT1039" s="8">
        <f t="shared" si="180"/>
        <v>30</v>
      </c>
      <c r="CU1039" s="8">
        <f t="shared" si="181"/>
        <v>200</v>
      </c>
      <c r="CV1039" s="10">
        <f t="shared" si="182"/>
        <v>85717.5</v>
      </c>
      <c r="CW1039" s="10">
        <f t="shared" si="185"/>
        <v>85.717500000000001</v>
      </c>
      <c r="CX1039" s="8" t="str">
        <f t="shared" si="183"/>
        <v>No</v>
      </c>
      <c r="CY1039" s="30" t="s">
        <v>11</v>
      </c>
      <c r="CZ1039" s="30" t="s">
        <v>11</v>
      </c>
      <c r="DA1039" s="31" t="s">
        <v>11</v>
      </c>
      <c r="DB1039" s="31" t="s">
        <v>11</v>
      </c>
      <c r="DC1039" s="8" t="str">
        <f t="shared" si="184"/>
        <v>No</v>
      </c>
      <c r="DD1039" s="8" t="s">
        <v>11</v>
      </c>
      <c r="DE1039" s="30" t="s">
        <v>11</v>
      </c>
      <c r="DF1039" s="10">
        <f t="shared" si="186"/>
        <v>68.945579999999993</v>
      </c>
      <c r="DG1039" s="9">
        <f>IF(S1039&lt;Monitors!$H$4,(S1039*Monitors!$I$4)+Monitors!$J$4,IF(S1039&lt;Monitors!$H$5,(S1039*Monitors!$I$5)+Monitors!$J$5,IF(S1039&lt;Monitors!$H$6,(S1039*Monitors!$I$6)+Monitors!$J$6,IF(S1039&lt;Monitors!$H$7,(Monitors!$I$7*S1039)+Monitors!$J$7,IF(S1039&lt;Monitors!$H$8,(S1039*Monitors!$I$8)+Monitors!$J$8,IF(S1039&lt;Monitors!$H$9,(S1039*Monitors!$I$9)+Monitors!$J$9,IF(S1039&lt;Monitors!$H$10,(S1039*Monitors!$I$10)+Monitors!$J$10,IF(S1039&lt;Monitors!$H$11,(S1039*Monitors!$I$11)+Monitors!$J$11,Monitors!$J$12))))))))</f>
        <v>51.34</v>
      </c>
      <c r="DH1039" s="10">
        <f>$DF1039-(Monitors!$B$4*'All Data'!$W1039)</f>
        <v>56.231959999999994</v>
      </c>
      <c r="DI1039" s="10">
        <f>IF($CX1039="Yes",DH1039-(Monitors!$E$4*(DG1039+(Monitors!$B$4*'All Data'!$W1039))),'All Data'!DH1039)</f>
        <v>56.231959999999994</v>
      </c>
      <c r="DJ1039" s="10">
        <f>IF(DD1039="Yes",'All Data'!DI1039-(DG1039*Monitors!$C$4),'All Data'!DI1039)</f>
        <v>56.231959999999994</v>
      </c>
      <c r="DK1039" s="10">
        <f>IF($DE1039="Yes",DJ1039-(DG1039*Monitors!$D$4),'All Data'!DJ1039)</f>
        <v>56.231959999999994</v>
      </c>
      <c r="DL1039" s="10">
        <f>IF($CZ1039="Yes",DK1039-Monitors!$C$7,'All Data'!DK1039)</f>
        <v>56.231959999999994</v>
      </c>
      <c r="DM1039" s="10">
        <f>IF($DA1039="Yes",DL1039-Monitors!$D$7,'All Data'!DL1039)</f>
        <v>56.231959999999994</v>
      </c>
      <c r="DN1039" s="10">
        <f>IF(DB1039="Yes",DM1039-((DG1039+(W1039*Monitors!$B$4))*Monitors!$F$4),'All Data'!DM1039)</f>
        <v>56.231959999999994</v>
      </c>
      <c r="DO1039" s="8" t="str">
        <f t="shared" si="187"/>
        <v>No</v>
      </c>
      <c r="DP1039" s="10">
        <v>3.4287000000000001</v>
      </c>
      <c r="DQ1039" s="10">
        <v>18.6313</v>
      </c>
      <c r="DR1039" s="10">
        <v>18.6313</v>
      </c>
      <c r="DS1039" s="9">
        <v>29.41446083624961</v>
      </c>
      <c r="DT1039" s="9" t="s">
        <v>23</v>
      </c>
      <c r="DU1039" s="14">
        <v>0</v>
      </c>
    </row>
    <row r="1040" spans="1:125" ht="18" customHeight="1">
      <c r="A1040" s="29">
        <v>1039</v>
      </c>
      <c r="B1040" s="29">
        <v>21</v>
      </c>
      <c r="C1040" s="29">
        <v>319</v>
      </c>
      <c r="D1040" s="21">
        <v>41276</v>
      </c>
      <c r="E1040" s="21">
        <v>41337</v>
      </c>
      <c r="F1040" s="21">
        <v>41577</v>
      </c>
      <c r="G1040" s="20" t="s">
        <v>182</v>
      </c>
      <c r="H1040" s="20" t="s">
        <v>1173</v>
      </c>
      <c r="I1040" s="22">
        <v>6</v>
      </c>
      <c r="J1040" s="20" t="s">
        <v>5</v>
      </c>
      <c r="K1040" s="20" t="s">
        <v>26</v>
      </c>
      <c r="L1040" s="20" t="s">
        <v>27</v>
      </c>
      <c r="M1040" s="23" t="s">
        <v>27</v>
      </c>
      <c r="N1040" s="23" t="s">
        <v>7</v>
      </c>
      <c r="O1040" s="23" t="s">
        <v>26</v>
      </c>
      <c r="P1040" s="24">
        <v>13.2</v>
      </c>
      <c r="Q1040" s="24">
        <v>23.6</v>
      </c>
      <c r="R1040" s="24">
        <v>27</v>
      </c>
      <c r="S1040" s="24">
        <v>311.7</v>
      </c>
      <c r="T1040" s="24">
        <v>1.78</v>
      </c>
      <c r="U1040" s="24">
        <v>1080</v>
      </c>
      <c r="V1040" s="24">
        <v>1920</v>
      </c>
      <c r="W1040" s="24">
        <v>2.0739999999999998</v>
      </c>
      <c r="X1040" s="23" t="s">
        <v>47</v>
      </c>
      <c r="Y1040" s="23" t="s">
        <v>47</v>
      </c>
      <c r="Z1040" s="24">
        <v>6654</v>
      </c>
      <c r="AA1040" s="24">
        <v>60</v>
      </c>
      <c r="AB1040" s="24">
        <v>160</v>
      </c>
      <c r="AC1040" s="24">
        <v>160</v>
      </c>
      <c r="AD1040" s="23" t="s">
        <v>300</v>
      </c>
      <c r="AE1040" s="23" t="s">
        <v>23</v>
      </c>
      <c r="AF1040" s="23" t="s">
        <v>11</v>
      </c>
      <c r="AG1040" s="23"/>
      <c r="AH1040" s="23"/>
      <c r="AI1040" s="23" t="s">
        <v>12</v>
      </c>
      <c r="AJ1040" s="23" t="s">
        <v>23</v>
      </c>
      <c r="AK1040" s="23" t="s">
        <v>23</v>
      </c>
      <c r="AL1040" s="23" t="s">
        <v>129</v>
      </c>
      <c r="AM1040" s="23" t="s">
        <v>26</v>
      </c>
      <c r="AN1040" s="23" t="s">
        <v>14</v>
      </c>
      <c r="AO1040" s="23" t="s">
        <v>26</v>
      </c>
      <c r="AP1040" s="23" t="s">
        <v>14</v>
      </c>
      <c r="AQ1040" s="23" t="s">
        <v>26</v>
      </c>
      <c r="AR1040" s="23"/>
      <c r="AS1040" s="23" t="s">
        <v>129</v>
      </c>
      <c r="AT1040" s="23" t="s">
        <v>26</v>
      </c>
      <c r="AU1040" s="23" t="s">
        <v>14</v>
      </c>
      <c r="AV1040" s="25" t="s">
        <v>26</v>
      </c>
      <c r="AW1040" s="25" t="s">
        <v>26</v>
      </c>
      <c r="AX1040" s="26">
        <v>27</v>
      </c>
      <c r="AY1040" s="26">
        <v>311.7</v>
      </c>
      <c r="AZ1040" s="25" t="s">
        <v>14</v>
      </c>
      <c r="BA1040" s="25" t="s">
        <v>14</v>
      </c>
      <c r="BB1040" s="23" t="s">
        <v>26</v>
      </c>
      <c r="BC1040" s="23" t="s">
        <v>15</v>
      </c>
      <c r="BD1040" s="23" t="s">
        <v>26</v>
      </c>
      <c r="BE1040" s="23" t="s">
        <v>11</v>
      </c>
      <c r="BF1040" s="23" t="s">
        <v>185</v>
      </c>
      <c r="BG1040" s="23" t="s">
        <v>11</v>
      </c>
      <c r="BH1040" s="23" t="s">
        <v>17</v>
      </c>
      <c r="BI1040" s="23" t="s">
        <v>26</v>
      </c>
      <c r="BJ1040" s="23"/>
      <c r="BK1040" s="23" t="s">
        <v>11</v>
      </c>
      <c r="BL1040" s="23" t="s">
        <v>11</v>
      </c>
      <c r="BM1040" s="23" t="s">
        <v>11</v>
      </c>
      <c r="BN1040" s="23"/>
      <c r="BO1040" s="24">
        <v>0</v>
      </c>
      <c r="BP1040" s="24">
        <v>275</v>
      </c>
      <c r="BQ1040" s="24">
        <v>239</v>
      </c>
      <c r="BR1040" s="24">
        <v>275</v>
      </c>
      <c r="BS1040" s="24">
        <v>200</v>
      </c>
      <c r="BT1040" s="23"/>
      <c r="BU1040" s="23"/>
      <c r="BV1040" s="24">
        <v>22.06</v>
      </c>
      <c r="BW1040" s="24">
        <v>0.23</v>
      </c>
      <c r="BX1040" s="23"/>
      <c r="BY1040" s="24">
        <v>0.16</v>
      </c>
      <c r="BZ1040" s="27">
        <v>0.23</v>
      </c>
      <c r="CA1040" s="27">
        <v>0.16</v>
      </c>
      <c r="CB1040" s="25"/>
      <c r="CC1040" s="25"/>
      <c r="CD1040" s="28">
        <v>22.07</v>
      </c>
      <c r="CE1040" s="28">
        <v>0.24</v>
      </c>
      <c r="CF1040" s="25"/>
      <c r="CG1040" s="28">
        <v>0.17</v>
      </c>
      <c r="CH1040" s="28">
        <v>29.09</v>
      </c>
      <c r="CI1040" s="28">
        <v>0.5</v>
      </c>
      <c r="CJ1040" s="28">
        <v>0.5</v>
      </c>
      <c r="CK1040" s="28">
        <v>0</v>
      </c>
      <c r="CL1040" s="28">
        <v>0</v>
      </c>
      <c r="CM1040" s="28">
        <v>0.4</v>
      </c>
      <c r="CN1040" s="25"/>
      <c r="CO1040" s="28">
        <v>0</v>
      </c>
      <c r="CP1040" s="30" t="s">
        <v>5</v>
      </c>
      <c r="CQ1040" s="8">
        <f t="shared" si="177"/>
        <v>6653.833814565287</v>
      </c>
      <c r="CR1040" s="8">
        <f t="shared" si="178"/>
        <v>28</v>
      </c>
      <c r="CS1040" s="8">
        <f t="shared" si="179"/>
        <v>2.5</v>
      </c>
      <c r="CT1040" s="8">
        <f t="shared" si="180"/>
        <v>30</v>
      </c>
      <c r="CU1040" s="8">
        <f t="shared" si="181"/>
        <v>200</v>
      </c>
      <c r="CV1040" s="10">
        <f t="shared" si="182"/>
        <v>85717.5</v>
      </c>
      <c r="CW1040" s="10">
        <f t="shared" si="185"/>
        <v>85.717500000000001</v>
      </c>
      <c r="CX1040" s="8" t="str">
        <f t="shared" si="183"/>
        <v>No</v>
      </c>
      <c r="CY1040" s="30" t="s">
        <v>11</v>
      </c>
      <c r="CZ1040" s="30" t="s">
        <v>11</v>
      </c>
      <c r="DA1040" s="31" t="s">
        <v>11</v>
      </c>
      <c r="DB1040" s="31" t="s">
        <v>11</v>
      </c>
      <c r="DC1040" s="8" t="str">
        <f t="shared" si="184"/>
        <v>No</v>
      </c>
      <c r="DD1040" s="8" t="s">
        <v>11</v>
      </c>
      <c r="DE1040" s="30" t="s">
        <v>11</v>
      </c>
      <c r="DF1040" s="10">
        <f t="shared" si="186"/>
        <v>68.945579999999993</v>
      </c>
      <c r="DG1040" s="9">
        <f>IF(S1040&lt;Monitors!$H$4,(S1040*Monitors!$I$4)+Monitors!$J$4,IF(S1040&lt;Monitors!$H$5,(S1040*Monitors!$I$5)+Monitors!$J$5,IF(S1040&lt;Monitors!$H$6,(S1040*Monitors!$I$6)+Monitors!$J$6,IF(S1040&lt;Monitors!$H$7,(Monitors!$I$7*S1040)+Monitors!$J$7,IF(S1040&lt;Monitors!$H$8,(S1040*Monitors!$I$8)+Monitors!$J$8,IF(S1040&lt;Monitors!$H$9,(S1040*Monitors!$I$9)+Monitors!$J$9,IF(S1040&lt;Monitors!$H$10,(S1040*Monitors!$I$10)+Monitors!$J$10,IF(S1040&lt;Monitors!$H$11,(S1040*Monitors!$I$11)+Monitors!$J$11,Monitors!$J$12))))))))</f>
        <v>51.34</v>
      </c>
      <c r="DH1040" s="10">
        <f>$DF1040-(Monitors!$B$4*'All Data'!$W1040)</f>
        <v>56.231959999999994</v>
      </c>
      <c r="DI1040" s="10">
        <f>IF($CX1040="Yes",DH1040-(Monitors!$E$4*(DG1040+(Monitors!$B$4*'All Data'!$W1040))),'All Data'!DH1040)</f>
        <v>56.231959999999994</v>
      </c>
      <c r="DJ1040" s="10">
        <f>IF(DD1040="Yes",'All Data'!DI1040-(DG1040*Monitors!$C$4),'All Data'!DI1040)</f>
        <v>56.231959999999994</v>
      </c>
      <c r="DK1040" s="10">
        <f>IF($DE1040="Yes",DJ1040-(DG1040*Monitors!$D$4),'All Data'!DJ1040)</f>
        <v>56.231959999999994</v>
      </c>
      <c r="DL1040" s="10">
        <f>IF($CZ1040="Yes",DK1040-Monitors!$C$7,'All Data'!DK1040)</f>
        <v>56.231959999999994</v>
      </c>
      <c r="DM1040" s="10">
        <f>IF($DA1040="Yes",DL1040-Monitors!$D$7,'All Data'!DL1040)</f>
        <v>56.231959999999994</v>
      </c>
      <c r="DN1040" s="10">
        <f>IF(DB1040="Yes",DM1040-((DG1040+(W1040*Monitors!$B$4))*Monitors!$F$4),'All Data'!DM1040)</f>
        <v>56.231959999999994</v>
      </c>
      <c r="DO1040" s="8" t="str">
        <f t="shared" si="187"/>
        <v>No</v>
      </c>
      <c r="DP1040" s="10">
        <v>3.4287000000000001</v>
      </c>
      <c r="DQ1040" s="10">
        <v>18.6313</v>
      </c>
      <c r="DR1040" s="10">
        <v>18.6313</v>
      </c>
      <c r="DS1040" s="9">
        <v>29.41446083624961</v>
      </c>
      <c r="DT1040" s="9" t="s">
        <v>23</v>
      </c>
      <c r="DU1040" s="14">
        <v>0</v>
      </c>
    </row>
    <row r="1041" spans="1:125" ht="18" customHeight="1">
      <c r="A1041" s="29">
        <v>1040</v>
      </c>
      <c r="B1041" s="29">
        <v>21</v>
      </c>
      <c r="C1041" s="29">
        <v>320</v>
      </c>
      <c r="D1041" s="21">
        <v>41276</v>
      </c>
      <c r="E1041" s="21">
        <v>42060</v>
      </c>
      <c r="F1041" s="21">
        <v>42067</v>
      </c>
      <c r="G1041" s="20" t="s">
        <v>233</v>
      </c>
      <c r="H1041" s="20" t="s">
        <v>26</v>
      </c>
      <c r="I1041" s="22">
        <v>6</v>
      </c>
      <c r="J1041" s="20" t="s">
        <v>5</v>
      </c>
      <c r="K1041" s="20" t="s">
        <v>26</v>
      </c>
      <c r="L1041" s="20" t="s">
        <v>27</v>
      </c>
      <c r="M1041" s="23" t="s">
        <v>27</v>
      </c>
      <c r="N1041" s="23" t="s">
        <v>7</v>
      </c>
      <c r="O1041" s="23" t="s">
        <v>26</v>
      </c>
      <c r="P1041" s="24">
        <v>13.2</v>
      </c>
      <c r="Q1041" s="24">
        <v>23.6</v>
      </c>
      <c r="R1041" s="24">
        <v>27</v>
      </c>
      <c r="S1041" s="24">
        <v>311.7</v>
      </c>
      <c r="T1041" s="24">
        <v>1.78</v>
      </c>
      <c r="U1041" s="24">
        <v>1080</v>
      </c>
      <c r="V1041" s="24">
        <v>1920</v>
      </c>
      <c r="W1041" s="24">
        <v>2.0739999999999998</v>
      </c>
      <c r="X1041" s="23" t="s">
        <v>47</v>
      </c>
      <c r="Y1041" s="23" t="s">
        <v>47</v>
      </c>
      <c r="Z1041" s="24">
        <v>6654</v>
      </c>
      <c r="AA1041" s="24">
        <v>60</v>
      </c>
      <c r="AB1041" s="24">
        <v>160</v>
      </c>
      <c r="AC1041" s="24">
        <v>160</v>
      </c>
      <c r="AD1041" s="23" t="s">
        <v>300</v>
      </c>
      <c r="AE1041" s="23" t="s">
        <v>23</v>
      </c>
      <c r="AF1041" s="23" t="s">
        <v>11</v>
      </c>
      <c r="AG1041" s="23"/>
      <c r="AH1041" s="23"/>
      <c r="AI1041" s="23" t="s">
        <v>12</v>
      </c>
      <c r="AJ1041" s="23" t="s">
        <v>23</v>
      </c>
      <c r="AK1041" s="23" t="s">
        <v>23</v>
      </c>
      <c r="AL1041" s="23" t="s">
        <v>114</v>
      </c>
      <c r="AM1041" s="23" t="s">
        <v>26</v>
      </c>
      <c r="AN1041" s="23" t="s">
        <v>14</v>
      </c>
      <c r="AO1041" s="23" t="s">
        <v>26</v>
      </c>
      <c r="AP1041" s="23" t="s">
        <v>14</v>
      </c>
      <c r="AQ1041" s="23" t="s">
        <v>26</v>
      </c>
      <c r="AR1041" s="23"/>
      <c r="AS1041" s="23" t="s">
        <v>114</v>
      </c>
      <c r="AT1041" s="23" t="s">
        <v>26</v>
      </c>
      <c r="AU1041" s="23" t="s">
        <v>14</v>
      </c>
      <c r="AV1041" s="25" t="s">
        <v>26</v>
      </c>
      <c r="AW1041" s="25" t="s">
        <v>26</v>
      </c>
      <c r="AX1041" s="26">
        <v>27</v>
      </c>
      <c r="AY1041" s="26">
        <v>311.7</v>
      </c>
      <c r="AZ1041" s="25" t="s">
        <v>14</v>
      </c>
      <c r="BA1041" s="25" t="s">
        <v>14</v>
      </c>
      <c r="BB1041" s="23" t="s">
        <v>26</v>
      </c>
      <c r="BC1041" s="23" t="s">
        <v>15</v>
      </c>
      <c r="BD1041" s="23" t="s">
        <v>26</v>
      </c>
      <c r="BE1041" s="23" t="s">
        <v>11</v>
      </c>
      <c r="BF1041" s="23" t="s">
        <v>185</v>
      </c>
      <c r="BG1041" s="23" t="s">
        <v>11</v>
      </c>
      <c r="BH1041" s="23" t="s">
        <v>17</v>
      </c>
      <c r="BI1041" s="23" t="s">
        <v>26</v>
      </c>
      <c r="BJ1041" s="23"/>
      <c r="BK1041" s="23" t="s">
        <v>11</v>
      </c>
      <c r="BL1041" s="23" t="s">
        <v>11</v>
      </c>
      <c r="BM1041" s="23" t="s">
        <v>11</v>
      </c>
      <c r="BN1041" s="23"/>
      <c r="BO1041" s="24">
        <v>0</v>
      </c>
      <c r="BP1041" s="24">
        <v>275</v>
      </c>
      <c r="BQ1041" s="24">
        <v>239</v>
      </c>
      <c r="BR1041" s="24">
        <v>275</v>
      </c>
      <c r="BS1041" s="24">
        <v>200</v>
      </c>
      <c r="BT1041" s="23"/>
      <c r="BU1041" s="23"/>
      <c r="BV1041" s="24">
        <v>22.06</v>
      </c>
      <c r="BW1041" s="24">
        <v>0.23</v>
      </c>
      <c r="BX1041" s="23"/>
      <c r="BY1041" s="24">
        <v>0.16</v>
      </c>
      <c r="BZ1041" s="27">
        <v>0.23</v>
      </c>
      <c r="CA1041" s="27">
        <v>0.16</v>
      </c>
      <c r="CB1041" s="25"/>
      <c r="CC1041" s="25"/>
      <c r="CD1041" s="28">
        <v>22.07</v>
      </c>
      <c r="CE1041" s="28">
        <v>0.24</v>
      </c>
      <c r="CF1041" s="25"/>
      <c r="CG1041" s="28">
        <v>0.17</v>
      </c>
      <c r="CH1041" s="28">
        <v>29.09</v>
      </c>
      <c r="CI1041" s="28">
        <v>0.5</v>
      </c>
      <c r="CJ1041" s="28">
        <v>0.5</v>
      </c>
      <c r="CK1041" s="28">
        <v>0</v>
      </c>
      <c r="CL1041" s="28">
        <v>0</v>
      </c>
      <c r="CM1041" s="28">
        <v>0.4</v>
      </c>
      <c r="CN1041" s="25"/>
      <c r="CO1041" s="28">
        <v>0</v>
      </c>
      <c r="CP1041" s="30" t="s">
        <v>5</v>
      </c>
      <c r="CQ1041" s="8">
        <f t="shared" si="177"/>
        <v>6653.833814565287</v>
      </c>
      <c r="CR1041" s="8">
        <f t="shared" si="178"/>
        <v>28</v>
      </c>
      <c r="CS1041" s="8">
        <f t="shared" si="179"/>
        <v>2.5</v>
      </c>
      <c r="CT1041" s="8">
        <f t="shared" si="180"/>
        <v>30</v>
      </c>
      <c r="CU1041" s="8">
        <f t="shared" si="181"/>
        <v>200</v>
      </c>
      <c r="CV1041" s="10">
        <f t="shared" si="182"/>
        <v>85717.5</v>
      </c>
      <c r="CW1041" s="10">
        <f t="shared" si="185"/>
        <v>85.717500000000001</v>
      </c>
      <c r="CX1041" s="8" t="str">
        <f t="shared" si="183"/>
        <v>No</v>
      </c>
      <c r="CY1041" s="30" t="s">
        <v>11</v>
      </c>
      <c r="CZ1041" s="30" t="s">
        <v>11</v>
      </c>
      <c r="DA1041" s="31" t="s">
        <v>11</v>
      </c>
      <c r="DB1041" s="31" t="s">
        <v>11</v>
      </c>
      <c r="DC1041" s="8" t="str">
        <f t="shared" si="184"/>
        <v>No</v>
      </c>
      <c r="DD1041" s="8" t="s">
        <v>11</v>
      </c>
      <c r="DE1041" s="30" t="s">
        <v>11</v>
      </c>
      <c r="DF1041" s="10">
        <f t="shared" si="186"/>
        <v>68.945579999999993</v>
      </c>
      <c r="DG1041" s="9">
        <f>IF(S1041&lt;Monitors!$H$4,(S1041*Monitors!$I$4)+Monitors!$J$4,IF(S1041&lt;Monitors!$H$5,(S1041*Monitors!$I$5)+Monitors!$J$5,IF(S1041&lt;Monitors!$H$6,(S1041*Monitors!$I$6)+Monitors!$J$6,IF(S1041&lt;Monitors!$H$7,(Monitors!$I$7*S1041)+Monitors!$J$7,IF(S1041&lt;Monitors!$H$8,(S1041*Monitors!$I$8)+Monitors!$J$8,IF(S1041&lt;Monitors!$H$9,(S1041*Monitors!$I$9)+Monitors!$J$9,IF(S1041&lt;Monitors!$H$10,(S1041*Monitors!$I$10)+Monitors!$J$10,IF(S1041&lt;Monitors!$H$11,(S1041*Monitors!$I$11)+Monitors!$J$11,Monitors!$J$12))))))))</f>
        <v>51.34</v>
      </c>
      <c r="DH1041" s="10">
        <f>$DF1041-(Monitors!$B$4*'All Data'!$W1041)</f>
        <v>56.231959999999994</v>
      </c>
      <c r="DI1041" s="10">
        <f>IF($CX1041="Yes",DH1041-(Monitors!$E$4*(DG1041+(Monitors!$B$4*'All Data'!$W1041))),'All Data'!DH1041)</f>
        <v>56.231959999999994</v>
      </c>
      <c r="DJ1041" s="10">
        <f>IF(DD1041="Yes",'All Data'!DI1041-(DG1041*Monitors!$C$4),'All Data'!DI1041)</f>
        <v>56.231959999999994</v>
      </c>
      <c r="DK1041" s="10">
        <f>IF($DE1041="Yes",DJ1041-(DG1041*Monitors!$D$4),'All Data'!DJ1041)</f>
        <v>56.231959999999994</v>
      </c>
      <c r="DL1041" s="10">
        <f>IF($CZ1041="Yes",DK1041-Monitors!$C$7,'All Data'!DK1041)</f>
        <v>56.231959999999994</v>
      </c>
      <c r="DM1041" s="10">
        <f>IF($DA1041="Yes",DL1041-Monitors!$D$7,'All Data'!DL1041)</f>
        <v>56.231959999999994</v>
      </c>
      <c r="DN1041" s="10">
        <f>IF(DB1041="Yes",DM1041-((DG1041+(W1041*Monitors!$B$4))*Monitors!$F$4),'All Data'!DM1041)</f>
        <v>56.231959999999994</v>
      </c>
      <c r="DO1041" s="8" t="str">
        <f t="shared" si="187"/>
        <v>No</v>
      </c>
      <c r="DP1041" s="10">
        <v>3.4287000000000001</v>
      </c>
      <c r="DQ1041" s="10">
        <v>18.6313</v>
      </c>
      <c r="DR1041" s="10">
        <v>18.6313</v>
      </c>
      <c r="DS1041" s="9">
        <v>29.41446083624961</v>
      </c>
      <c r="DT1041" s="9" t="s">
        <v>23</v>
      </c>
      <c r="DU1041" s="14">
        <v>0</v>
      </c>
    </row>
    <row r="1042" spans="1:125" ht="18" customHeight="1">
      <c r="A1042" s="29">
        <v>1041</v>
      </c>
      <c r="B1042" s="29">
        <v>25</v>
      </c>
      <c r="C1042" s="29">
        <v>1409</v>
      </c>
      <c r="D1042" s="21">
        <v>42113</v>
      </c>
      <c r="E1042" s="21">
        <v>42107</v>
      </c>
      <c r="F1042" s="21">
        <v>42121</v>
      </c>
      <c r="G1042" s="20" t="s">
        <v>4</v>
      </c>
      <c r="H1042" s="20" t="s">
        <v>26</v>
      </c>
      <c r="I1042" s="22">
        <v>6</v>
      </c>
      <c r="J1042" s="20" t="s">
        <v>5</v>
      </c>
      <c r="K1042" s="20" t="s">
        <v>26</v>
      </c>
      <c r="L1042" s="20" t="s">
        <v>6</v>
      </c>
      <c r="M1042" s="23" t="s">
        <v>26</v>
      </c>
      <c r="N1042" s="23" t="s">
        <v>7</v>
      </c>
      <c r="O1042" s="23" t="s">
        <v>26</v>
      </c>
      <c r="P1042" s="24">
        <v>13.2</v>
      </c>
      <c r="Q1042" s="24">
        <v>23.6</v>
      </c>
      <c r="R1042" s="24">
        <v>27</v>
      </c>
      <c r="S1042" s="24">
        <v>311.7</v>
      </c>
      <c r="T1042" s="24">
        <v>1.78</v>
      </c>
      <c r="U1042" s="24">
        <v>1080</v>
      </c>
      <c r="V1042" s="24">
        <v>1920</v>
      </c>
      <c r="W1042" s="24">
        <v>2.0739999999999998</v>
      </c>
      <c r="X1042" s="23" t="s">
        <v>47</v>
      </c>
      <c r="Y1042" s="23" t="s">
        <v>47</v>
      </c>
      <c r="Z1042" s="24">
        <v>6654</v>
      </c>
      <c r="AA1042" s="24">
        <v>60</v>
      </c>
      <c r="AB1042" s="24">
        <v>178</v>
      </c>
      <c r="AC1042" s="24">
        <v>178</v>
      </c>
      <c r="AD1042" s="23" t="s">
        <v>28</v>
      </c>
      <c r="AE1042" s="23" t="s">
        <v>23</v>
      </c>
      <c r="AF1042" s="23" t="s">
        <v>11</v>
      </c>
      <c r="AG1042" s="23" t="s">
        <v>26</v>
      </c>
      <c r="AH1042" s="23" t="s">
        <v>26</v>
      </c>
      <c r="AI1042" s="23" t="s">
        <v>12</v>
      </c>
      <c r="AJ1042" s="23" t="s">
        <v>23</v>
      </c>
      <c r="AK1042" s="23" t="s">
        <v>23</v>
      </c>
      <c r="AL1042" s="23" t="s">
        <v>107</v>
      </c>
      <c r="AM1042" s="23" t="s">
        <v>247</v>
      </c>
      <c r="AN1042" s="23" t="s">
        <v>14</v>
      </c>
      <c r="AO1042" s="23" t="s">
        <v>14</v>
      </c>
      <c r="AP1042" s="23" t="s">
        <v>36</v>
      </c>
      <c r="AQ1042" s="23" t="s">
        <v>14</v>
      </c>
      <c r="AR1042" s="23"/>
      <c r="AS1042" s="23" t="s">
        <v>107</v>
      </c>
      <c r="AT1042" s="23" t="s">
        <v>247</v>
      </c>
      <c r="AU1042" s="23" t="s">
        <v>14</v>
      </c>
      <c r="AV1042" s="25" t="s">
        <v>14</v>
      </c>
      <c r="AW1042" s="25" t="s">
        <v>26</v>
      </c>
      <c r="AX1042" s="26">
        <v>27</v>
      </c>
      <c r="AY1042" s="26">
        <v>311.7</v>
      </c>
      <c r="AZ1042" s="25" t="s">
        <v>14</v>
      </c>
      <c r="BA1042" s="25" t="s">
        <v>14</v>
      </c>
      <c r="BB1042" s="23" t="s">
        <v>26</v>
      </c>
      <c r="BC1042" s="23" t="s">
        <v>15</v>
      </c>
      <c r="BD1042" s="23" t="s">
        <v>26</v>
      </c>
      <c r="BE1042" s="23" t="s">
        <v>11</v>
      </c>
      <c r="BF1042" s="23" t="s">
        <v>622</v>
      </c>
      <c r="BG1042" s="23" t="s">
        <v>11</v>
      </c>
      <c r="BH1042" s="23" t="s">
        <v>17</v>
      </c>
      <c r="BI1042" s="23" t="s">
        <v>14</v>
      </c>
      <c r="BJ1042" s="23"/>
      <c r="BK1042" s="23" t="s">
        <v>11</v>
      </c>
      <c r="BL1042" s="23" t="s">
        <v>11</v>
      </c>
      <c r="BM1042" s="23" t="s">
        <v>11</v>
      </c>
      <c r="BN1042" s="23"/>
      <c r="BO1042" s="24">
        <v>8.6999999999999993</v>
      </c>
      <c r="BP1042" s="24">
        <v>300</v>
      </c>
      <c r="BQ1042" s="24">
        <v>300</v>
      </c>
      <c r="BR1042" s="24">
        <v>200</v>
      </c>
      <c r="BS1042" s="24">
        <v>200</v>
      </c>
      <c r="BT1042" s="23"/>
      <c r="BU1042" s="23"/>
      <c r="BV1042" s="24">
        <v>22.06</v>
      </c>
      <c r="BW1042" s="24">
        <v>0.27</v>
      </c>
      <c r="BX1042" s="23"/>
      <c r="BY1042" s="24">
        <v>0.25</v>
      </c>
      <c r="BZ1042" s="27">
        <v>0.27</v>
      </c>
      <c r="CA1042" s="27">
        <v>0.25</v>
      </c>
      <c r="CB1042" s="25"/>
      <c r="CC1042" s="25"/>
      <c r="CD1042" s="28">
        <v>22.18</v>
      </c>
      <c r="CE1042" s="28">
        <v>0.33</v>
      </c>
      <c r="CF1042" s="25"/>
      <c r="CG1042" s="28">
        <v>0.28000000000000003</v>
      </c>
      <c r="CH1042" s="28">
        <v>29.09</v>
      </c>
      <c r="CI1042" s="28">
        <v>0.5</v>
      </c>
      <c r="CJ1042" s="28">
        <v>0.5</v>
      </c>
      <c r="CK1042" s="28">
        <v>0</v>
      </c>
      <c r="CL1042" s="28">
        <v>0</v>
      </c>
      <c r="CM1042" s="28">
        <v>0.5</v>
      </c>
      <c r="CN1042" s="25"/>
      <c r="CO1042" s="28">
        <v>0</v>
      </c>
      <c r="CP1042" s="30" t="s">
        <v>5</v>
      </c>
      <c r="CQ1042" s="8">
        <f t="shared" si="177"/>
        <v>6653.833814565287</v>
      </c>
      <c r="CR1042" s="8">
        <f t="shared" si="178"/>
        <v>28</v>
      </c>
      <c r="CS1042" s="8">
        <f t="shared" si="179"/>
        <v>2.5</v>
      </c>
      <c r="CT1042" s="8">
        <f t="shared" si="180"/>
        <v>30</v>
      </c>
      <c r="CU1042" s="8">
        <f t="shared" si="181"/>
        <v>300</v>
      </c>
      <c r="CV1042" s="10">
        <f t="shared" si="182"/>
        <v>93510</v>
      </c>
      <c r="CW1042" s="10">
        <f t="shared" si="185"/>
        <v>93.51</v>
      </c>
      <c r="CX1042" s="8" t="str">
        <f t="shared" si="183"/>
        <v>No</v>
      </c>
      <c r="CY1042" s="30" t="s">
        <v>11</v>
      </c>
      <c r="CZ1042" s="30" t="s">
        <v>11</v>
      </c>
      <c r="DA1042" s="31" t="s">
        <v>11</v>
      </c>
      <c r="DB1042" s="31" t="s">
        <v>11</v>
      </c>
      <c r="DC1042" s="8" t="str">
        <f t="shared" si="184"/>
        <v>No</v>
      </c>
      <c r="DD1042" s="8" t="s">
        <v>11</v>
      </c>
      <c r="DE1042" s="30" t="s">
        <v>11</v>
      </c>
      <c r="DF1042" s="10">
        <f t="shared" si="186"/>
        <v>69.173339999999996</v>
      </c>
      <c r="DG1042" s="9">
        <f>IF(S1042&lt;Monitors!$H$4,(S1042*Monitors!$I$4)+Monitors!$J$4,IF(S1042&lt;Monitors!$H$5,(S1042*Monitors!$I$5)+Monitors!$J$5,IF(S1042&lt;Monitors!$H$6,(S1042*Monitors!$I$6)+Monitors!$J$6,IF(S1042&lt;Monitors!$H$7,(Monitors!$I$7*S1042)+Monitors!$J$7,IF(S1042&lt;Monitors!$H$8,(S1042*Monitors!$I$8)+Monitors!$J$8,IF(S1042&lt;Monitors!$H$9,(S1042*Monitors!$I$9)+Monitors!$J$9,IF(S1042&lt;Monitors!$H$10,(S1042*Monitors!$I$10)+Monitors!$J$10,IF(S1042&lt;Monitors!$H$11,(S1042*Monitors!$I$11)+Monitors!$J$11,Monitors!$J$12))))))))</f>
        <v>51.34</v>
      </c>
      <c r="DH1042" s="10">
        <f>$DF1042-(Monitors!$B$4*'All Data'!$W1042)</f>
        <v>56.459719999999997</v>
      </c>
      <c r="DI1042" s="10">
        <f>IF($CX1042="Yes",DH1042-(Monitors!$E$4*(DG1042+(Monitors!$B$4*'All Data'!$W1042))),'All Data'!DH1042)</f>
        <v>56.459719999999997</v>
      </c>
      <c r="DJ1042" s="10">
        <f>IF(DD1042="Yes",'All Data'!DI1042-(DG1042*Monitors!$C$4),'All Data'!DI1042)</f>
        <v>56.459719999999997</v>
      </c>
      <c r="DK1042" s="10">
        <f>IF($DE1042="Yes",DJ1042-(DG1042*Monitors!$D$4),'All Data'!DJ1042)</f>
        <v>56.459719999999997</v>
      </c>
      <c r="DL1042" s="10">
        <f>IF($CZ1042="Yes",DK1042-Monitors!$C$7,'All Data'!DK1042)</f>
        <v>56.459719999999997</v>
      </c>
      <c r="DM1042" s="10">
        <f>IF($DA1042="Yes",DL1042-Monitors!$D$7,'All Data'!DL1042)</f>
        <v>56.459719999999997</v>
      </c>
      <c r="DN1042" s="10">
        <f>IF(DB1042="Yes",DM1042-((DG1042+(W1042*Monitors!$B$4))*Monitors!$F$4),'All Data'!DM1042)</f>
        <v>56.459719999999997</v>
      </c>
      <c r="DO1042" s="8" t="str">
        <f t="shared" si="187"/>
        <v>No</v>
      </c>
      <c r="DP1042" s="10">
        <v>3.7404000000000002</v>
      </c>
      <c r="DQ1042" s="10">
        <v>18.319599999999998</v>
      </c>
      <c r="DR1042" s="10">
        <v>18.319599999999998</v>
      </c>
      <c r="DS1042" s="9">
        <v>29.41446083624961</v>
      </c>
      <c r="DT1042" s="9" t="s">
        <v>23</v>
      </c>
      <c r="DU1042" s="14">
        <v>0</v>
      </c>
    </row>
    <row r="1043" spans="1:125" ht="18" customHeight="1">
      <c r="A1043" s="29">
        <v>1042</v>
      </c>
      <c r="B1043" s="29">
        <v>13</v>
      </c>
      <c r="C1043" s="29">
        <v>840</v>
      </c>
      <c r="D1043" s="21">
        <v>40988</v>
      </c>
      <c r="E1043" s="21">
        <v>41228</v>
      </c>
      <c r="F1043" s="21">
        <v>41239</v>
      </c>
      <c r="G1043" s="20" t="s">
        <v>4</v>
      </c>
      <c r="H1043" s="20"/>
      <c r="I1043" s="22">
        <v>6</v>
      </c>
      <c r="J1043" s="20" t="s">
        <v>5</v>
      </c>
      <c r="K1043" s="20"/>
      <c r="L1043" s="20" t="s">
        <v>6</v>
      </c>
      <c r="M1043" s="23"/>
      <c r="N1043" s="23" t="s">
        <v>7</v>
      </c>
      <c r="O1043" s="23"/>
      <c r="P1043" s="24">
        <v>11.8</v>
      </c>
      <c r="Q1043" s="24">
        <v>20.9</v>
      </c>
      <c r="R1043" s="24">
        <v>24</v>
      </c>
      <c r="S1043" s="24">
        <v>246.61</v>
      </c>
      <c r="T1043" s="24">
        <v>1.78</v>
      </c>
      <c r="U1043" s="24">
        <v>1920</v>
      </c>
      <c r="V1043" s="24">
        <v>1080</v>
      </c>
      <c r="W1043" s="24">
        <v>2.0739999999999998</v>
      </c>
      <c r="X1043" s="23" t="s">
        <v>67</v>
      </c>
      <c r="Y1043" s="23" t="s">
        <v>67</v>
      </c>
      <c r="Z1043" s="24">
        <v>8408</v>
      </c>
      <c r="AA1043" s="24">
        <v>60</v>
      </c>
      <c r="AB1043" s="24">
        <v>170</v>
      </c>
      <c r="AC1043" s="24">
        <v>160</v>
      </c>
      <c r="AD1043" s="23" t="s">
        <v>10</v>
      </c>
      <c r="AE1043" s="23" t="s">
        <v>11</v>
      </c>
      <c r="AF1043" s="23" t="s">
        <v>11</v>
      </c>
      <c r="AG1043" s="23"/>
      <c r="AH1043" s="23"/>
      <c r="AI1043" s="23" t="s">
        <v>12</v>
      </c>
      <c r="AJ1043" s="23" t="s">
        <v>11</v>
      </c>
      <c r="AK1043" s="23" t="s">
        <v>23</v>
      </c>
      <c r="AL1043" s="23" t="s">
        <v>53</v>
      </c>
      <c r="AM1043" s="23"/>
      <c r="AN1043" s="23" t="s">
        <v>72</v>
      </c>
      <c r="AO1043" s="23"/>
      <c r="AP1043" s="23" t="s">
        <v>14</v>
      </c>
      <c r="AQ1043" s="23"/>
      <c r="AR1043" s="23"/>
      <c r="AS1043" s="23" t="s">
        <v>53</v>
      </c>
      <c r="AT1043" s="23"/>
      <c r="AU1043" s="23" t="s">
        <v>83</v>
      </c>
      <c r="AV1043" s="25"/>
      <c r="AW1043" s="25"/>
      <c r="AX1043" s="26">
        <v>24</v>
      </c>
      <c r="AY1043" s="26">
        <v>246.61</v>
      </c>
      <c r="AZ1043" s="25" t="s">
        <v>72</v>
      </c>
      <c r="BA1043" s="25" t="s">
        <v>83</v>
      </c>
      <c r="BB1043" s="23"/>
      <c r="BC1043" s="23" t="s">
        <v>15</v>
      </c>
      <c r="BD1043" s="23"/>
      <c r="BE1043" s="23" t="s">
        <v>11</v>
      </c>
      <c r="BF1043" s="23" t="s">
        <v>448</v>
      </c>
      <c r="BG1043" s="23" t="s">
        <v>11</v>
      </c>
      <c r="BH1043" s="23" t="s">
        <v>17</v>
      </c>
      <c r="BI1043" s="23"/>
      <c r="BJ1043" s="23"/>
      <c r="BK1043" s="23" t="s">
        <v>11</v>
      </c>
      <c r="BL1043" s="23" t="s">
        <v>11</v>
      </c>
      <c r="BM1043" s="23"/>
      <c r="BN1043" s="23"/>
      <c r="BO1043" s="24">
        <v>18.7</v>
      </c>
      <c r="BP1043" s="24">
        <v>267</v>
      </c>
      <c r="BQ1043" s="24">
        <v>300</v>
      </c>
      <c r="BR1043" s="24">
        <v>244</v>
      </c>
      <c r="BS1043" s="24">
        <v>201</v>
      </c>
      <c r="BT1043" s="23"/>
      <c r="BU1043" s="23"/>
      <c r="BV1043" s="24">
        <v>22.14</v>
      </c>
      <c r="BW1043" s="24">
        <v>0.31</v>
      </c>
      <c r="BX1043" s="24">
        <v>0.28999999999999998</v>
      </c>
      <c r="BY1043" s="24">
        <v>0.25</v>
      </c>
      <c r="BZ1043" s="27">
        <v>0.31</v>
      </c>
      <c r="CA1043" s="27">
        <v>0.25</v>
      </c>
      <c r="CB1043" s="25"/>
      <c r="CC1043" s="25"/>
      <c r="CD1043" s="28">
        <v>21.97</v>
      </c>
      <c r="CE1043" s="28">
        <v>0.38</v>
      </c>
      <c r="CF1043" s="28">
        <v>0.38</v>
      </c>
      <c r="CG1043" s="28">
        <v>0.3</v>
      </c>
      <c r="CH1043" s="28">
        <v>23.2</v>
      </c>
      <c r="CI1043" s="28">
        <v>1</v>
      </c>
      <c r="CJ1043" s="28">
        <v>0.5</v>
      </c>
      <c r="CK1043" s="25"/>
      <c r="CL1043" s="25"/>
      <c r="CM1043" s="28">
        <v>0.69</v>
      </c>
      <c r="CN1043" s="25"/>
      <c r="CO1043" s="28">
        <v>0</v>
      </c>
      <c r="CP1043" s="30" t="s">
        <v>5</v>
      </c>
      <c r="CQ1043" s="8">
        <f t="shared" si="177"/>
        <v>8410.0401443574865</v>
      </c>
      <c r="CR1043" s="8">
        <f t="shared" si="178"/>
        <v>26</v>
      </c>
      <c r="CS1043" s="8">
        <f t="shared" si="179"/>
        <v>2.5</v>
      </c>
      <c r="CT1043" s="8">
        <f t="shared" si="180"/>
        <v>30</v>
      </c>
      <c r="CU1043" s="8">
        <f t="shared" si="181"/>
        <v>200</v>
      </c>
      <c r="CV1043" s="10">
        <f t="shared" si="182"/>
        <v>65844.87000000001</v>
      </c>
      <c r="CW1043" s="10">
        <f t="shared" si="185"/>
        <v>65.844870000000014</v>
      </c>
      <c r="CX1043" s="8" t="str">
        <f t="shared" si="183"/>
        <v>No</v>
      </c>
      <c r="CY1043" s="30" t="s">
        <v>11</v>
      </c>
      <c r="CZ1043" s="30" t="s">
        <v>11</v>
      </c>
      <c r="DA1043" s="31" t="s">
        <v>11</v>
      </c>
      <c r="DB1043" s="31" t="s">
        <v>11</v>
      </c>
      <c r="DC1043" s="8" t="str">
        <f t="shared" si="184"/>
        <v>No</v>
      </c>
      <c r="DD1043" s="8" t="s">
        <v>11</v>
      </c>
      <c r="DE1043" s="30" t="s">
        <v>11</v>
      </c>
      <c r="DF1043" s="10">
        <f t="shared" si="186"/>
        <v>69.646380000000008</v>
      </c>
      <c r="DG1043" s="9">
        <f>IF(S1043&lt;Monitors!$H$4,(S1043*Monitors!$I$4)+Monitors!$J$4,IF(S1043&lt;Monitors!$H$5,(S1043*Monitors!$I$5)+Monitors!$J$5,IF(S1043&lt;Monitors!$H$6,(S1043*Monitors!$I$6)+Monitors!$J$6,IF(S1043&lt;Monitors!$H$7,(Monitors!$I$7*S1043)+Monitors!$J$7,IF(S1043&lt;Monitors!$H$8,(S1043*Monitors!$I$8)+Monitors!$J$8,IF(S1043&lt;Monitors!$H$9,(S1043*Monitors!$I$9)+Monitors!$J$9,IF(S1043&lt;Monitors!$H$10,(S1043*Monitors!$I$10)+Monitors!$J$10,IF(S1043&lt;Monitors!$H$11,(S1043*Monitors!$I$11)+Monitors!$J$11,Monitors!$J$12))))))))</f>
        <v>42.322000000000003</v>
      </c>
      <c r="DH1043" s="10">
        <f>$DF1043-(Monitors!$B$4*'All Data'!$W1043)</f>
        <v>56.932760000000009</v>
      </c>
      <c r="DI1043" s="10">
        <f>IF($CX1043="Yes",DH1043-(Monitors!$E$4*(DG1043+(Monitors!$B$4*'All Data'!$W1043))),'All Data'!DH1043)</f>
        <v>56.932760000000009</v>
      </c>
      <c r="DJ1043" s="10">
        <f>IF(DD1043="Yes",'All Data'!DI1043-(DG1043*Monitors!$C$4),'All Data'!DI1043)</f>
        <v>56.932760000000009</v>
      </c>
      <c r="DK1043" s="10">
        <f>IF($DE1043="Yes",DJ1043-(DG1043*Monitors!$D$4),'All Data'!DJ1043)</f>
        <v>56.932760000000009</v>
      </c>
      <c r="DL1043" s="10">
        <f>IF($CZ1043="Yes",DK1043-Monitors!$C$7,'All Data'!DK1043)</f>
        <v>56.932760000000009</v>
      </c>
      <c r="DM1043" s="10">
        <f>IF($DA1043="Yes",DL1043-Monitors!$D$7,'All Data'!DL1043)</f>
        <v>56.932760000000009</v>
      </c>
      <c r="DN1043" s="10">
        <f>IF(DB1043="Yes",DM1043-((DG1043+(W1043*Monitors!$B$4))*Monitors!$F$4),'All Data'!DM1043)</f>
        <v>56.932760000000009</v>
      </c>
      <c r="DO1043" s="8" t="str">
        <f t="shared" si="187"/>
        <v>No</v>
      </c>
      <c r="DP1043" s="10">
        <v>2.6337948000000004</v>
      </c>
      <c r="DQ1043" s="10">
        <v>19.5062052</v>
      </c>
      <c r="DR1043" s="10">
        <v>19.5062052</v>
      </c>
      <c r="DS1043" s="9">
        <v>23.401618134600763</v>
      </c>
      <c r="DT1043" s="9" t="s">
        <v>23</v>
      </c>
      <c r="DU1043" s="14">
        <v>0</v>
      </c>
    </row>
    <row r="1044" spans="1:125" ht="18" customHeight="1">
      <c r="A1044" s="29">
        <v>1043</v>
      </c>
      <c r="B1044" s="29">
        <v>5</v>
      </c>
      <c r="C1044" s="29">
        <v>714</v>
      </c>
      <c r="D1044" s="21">
        <v>41936</v>
      </c>
      <c r="E1044" s="21">
        <v>41905</v>
      </c>
      <c r="F1044" s="21">
        <v>41911</v>
      </c>
      <c r="G1044" s="20" t="s">
        <v>4</v>
      </c>
      <c r="H1044" s="20"/>
      <c r="I1044" s="22">
        <v>6</v>
      </c>
      <c r="J1044" s="20" t="s">
        <v>5</v>
      </c>
      <c r="K1044" s="20"/>
      <c r="L1044" s="20" t="s">
        <v>6</v>
      </c>
      <c r="M1044" s="23"/>
      <c r="N1044" s="23" t="s">
        <v>7</v>
      </c>
      <c r="O1044" s="23"/>
      <c r="P1044" s="24">
        <v>13.2</v>
      </c>
      <c r="Q1044" s="24">
        <v>23.5</v>
      </c>
      <c r="R1044" s="24">
        <v>27</v>
      </c>
      <c r="S1044" s="24">
        <v>311.37</v>
      </c>
      <c r="T1044" s="24">
        <v>1.78</v>
      </c>
      <c r="U1044" s="24">
        <v>1080</v>
      </c>
      <c r="V1044" s="24">
        <v>1920</v>
      </c>
      <c r="W1044" s="24">
        <v>2.0739999999999998</v>
      </c>
      <c r="X1044" s="23" t="s">
        <v>47</v>
      </c>
      <c r="Y1044" s="23" t="s">
        <v>47</v>
      </c>
      <c r="Z1044" s="24">
        <v>6660</v>
      </c>
      <c r="AA1044" s="24">
        <v>60</v>
      </c>
      <c r="AB1044" s="24">
        <v>178</v>
      </c>
      <c r="AC1044" s="24">
        <v>178</v>
      </c>
      <c r="AD1044" s="23" t="s">
        <v>98</v>
      </c>
      <c r="AE1044" s="23" t="s">
        <v>23</v>
      </c>
      <c r="AF1044" s="23" t="s">
        <v>11</v>
      </c>
      <c r="AG1044" s="23"/>
      <c r="AH1044" s="23"/>
      <c r="AI1044" s="23" t="s">
        <v>12</v>
      </c>
      <c r="AJ1044" s="23" t="s">
        <v>23</v>
      </c>
      <c r="AK1044" s="23" t="s">
        <v>11</v>
      </c>
      <c r="AL1044" s="23" t="s">
        <v>129</v>
      </c>
      <c r="AM1044" s="23"/>
      <c r="AN1044" s="23" t="s">
        <v>14</v>
      </c>
      <c r="AO1044" s="23"/>
      <c r="AP1044" s="23" t="s">
        <v>14</v>
      </c>
      <c r="AQ1044" s="23"/>
      <c r="AR1044" s="23"/>
      <c r="AS1044" s="23" t="s">
        <v>129</v>
      </c>
      <c r="AT1044" s="23"/>
      <c r="AU1044" s="23" t="s">
        <v>14</v>
      </c>
      <c r="AV1044" s="25"/>
      <c r="AW1044" s="25"/>
      <c r="AX1044" s="26">
        <v>27</v>
      </c>
      <c r="AY1044" s="26">
        <v>311.37</v>
      </c>
      <c r="AZ1044" s="25" t="s">
        <v>14</v>
      </c>
      <c r="BA1044" s="25" t="s">
        <v>14</v>
      </c>
      <c r="BB1044" s="23"/>
      <c r="BC1044" s="23" t="s">
        <v>15</v>
      </c>
      <c r="BD1044" s="23"/>
      <c r="BE1044" s="23" t="s">
        <v>11</v>
      </c>
      <c r="BF1044" s="23" t="s">
        <v>137</v>
      </c>
      <c r="BG1044" s="23" t="s">
        <v>11</v>
      </c>
      <c r="BH1044" s="23" t="s">
        <v>17</v>
      </c>
      <c r="BI1044" s="23"/>
      <c r="BJ1044" s="23"/>
      <c r="BK1044" s="23" t="s">
        <v>11</v>
      </c>
      <c r="BL1044" s="23" t="s">
        <v>11</v>
      </c>
      <c r="BM1044" s="23"/>
      <c r="BN1044" s="23"/>
      <c r="BO1044" s="24">
        <v>0.4</v>
      </c>
      <c r="BP1044" s="24">
        <v>312.89999999999998</v>
      </c>
      <c r="BQ1044" s="24">
        <v>300</v>
      </c>
      <c r="BR1044" s="24">
        <v>247.3</v>
      </c>
      <c r="BS1044" s="24">
        <v>202.7</v>
      </c>
      <c r="BT1044" s="23"/>
      <c r="BU1044" s="23"/>
      <c r="BV1044" s="24">
        <v>22.18</v>
      </c>
      <c r="BW1044" s="24">
        <v>0.25</v>
      </c>
      <c r="BX1044" s="23"/>
      <c r="BY1044" s="24">
        <v>0.11</v>
      </c>
      <c r="BZ1044" s="27">
        <v>0.25</v>
      </c>
      <c r="CA1044" s="27">
        <v>0.11</v>
      </c>
      <c r="CB1044" s="25"/>
      <c r="CC1044" s="25"/>
      <c r="CD1044" s="28">
        <v>22.36</v>
      </c>
      <c r="CE1044" s="28">
        <v>0.28000000000000003</v>
      </c>
      <c r="CF1044" s="25"/>
      <c r="CG1044" s="28">
        <v>0.14000000000000001</v>
      </c>
      <c r="CH1044" s="28">
        <v>29.08</v>
      </c>
      <c r="CI1044" s="28">
        <v>0.5</v>
      </c>
      <c r="CJ1044" s="28">
        <v>0.5</v>
      </c>
      <c r="CK1044" s="25"/>
      <c r="CL1044" s="25"/>
      <c r="CM1044" s="28">
        <v>0.44</v>
      </c>
      <c r="CN1044" s="25"/>
      <c r="CO1044" s="28">
        <v>0</v>
      </c>
      <c r="CP1044" s="30" t="s">
        <v>5</v>
      </c>
      <c r="CQ1044" s="8">
        <f t="shared" si="177"/>
        <v>6660.8857629187132</v>
      </c>
      <c r="CR1044" s="8">
        <f t="shared" si="178"/>
        <v>28</v>
      </c>
      <c r="CS1044" s="8">
        <f t="shared" si="179"/>
        <v>2.5</v>
      </c>
      <c r="CT1044" s="8">
        <f t="shared" si="180"/>
        <v>30</v>
      </c>
      <c r="CU1044" s="8">
        <f t="shared" si="181"/>
        <v>300</v>
      </c>
      <c r="CV1044" s="10">
        <f t="shared" si="182"/>
        <v>97427.672999999995</v>
      </c>
      <c r="CW1044" s="10">
        <f t="shared" si="185"/>
        <v>97.427672999999999</v>
      </c>
      <c r="CX1044" s="8" t="str">
        <f t="shared" si="183"/>
        <v>No</v>
      </c>
      <c r="CY1044" s="30" t="s">
        <v>11</v>
      </c>
      <c r="CZ1044" s="30" t="s">
        <v>11</v>
      </c>
      <c r="DA1044" s="31" t="s">
        <v>11</v>
      </c>
      <c r="DB1044" s="31" t="s">
        <v>11</v>
      </c>
      <c r="DC1044" s="8" t="str">
        <f t="shared" si="184"/>
        <v>No</v>
      </c>
      <c r="DD1044" s="8" t="s">
        <v>11</v>
      </c>
      <c r="DE1044" s="30" t="s">
        <v>11</v>
      </c>
      <c r="DF1044" s="10">
        <f t="shared" si="186"/>
        <v>69.427379999999985</v>
      </c>
      <c r="DG1044" s="9">
        <f>IF(S1044&lt;Monitors!$H$4,(S1044*Monitors!$I$4)+Monitors!$J$4,IF(S1044&lt;Monitors!$H$5,(S1044*Monitors!$I$5)+Monitors!$J$5,IF(S1044&lt;Monitors!$H$6,(S1044*Monitors!$I$6)+Monitors!$J$6,IF(S1044&lt;Monitors!$H$7,(Monitors!$I$7*S1044)+Monitors!$J$7,IF(S1044&lt;Monitors!$H$8,(S1044*Monitors!$I$8)+Monitors!$J$8,IF(S1044&lt;Monitors!$H$9,(S1044*Monitors!$I$9)+Monitors!$J$9,IF(S1044&lt;Monitors!$H$10,(S1044*Monitors!$I$10)+Monitors!$J$10,IF(S1044&lt;Monitors!$H$11,(S1044*Monitors!$I$11)+Monitors!$J$11,Monitors!$J$12))))))))</f>
        <v>51.274000000000001</v>
      </c>
      <c r="DH1044" s="10">
        <f>$DF1044-(Monitors!$B$4*'All Data'!$W1044)</f>
        <v>56.713759999999986</v>
      </c>
      <c r="DI1044" s="10">
        <f>IF($CX1044="Yes",DH1044-(Monitors!$E$4*(DG1044+(Monitors!$B$4*'All Data'!$W1044))),'All Data'!DH1044)</f>
        <v>56.713759999999986</v>
      </c>
      <c r="DJ1044" s="10">
        <f>IF(DD1044="Yes",'All Data'!DI1044-(DG1044*Monitors!$C$4),'All Data'!DI1044)</f>
        <v>56.713759999999986</v>
      </c>
      <c r="DK1044" s="10">
        <f>IF($DE1044="Yes",DJ1044-(DG1044*Monitors!$D$4),'All Data'!DJ1044)</f>
        <v>56.713759999999986</v>
      </c>
      <c r="DL1044" s="10">
        <f>IF($CZ1044="Yes",DK1044-Monitors!$C$7,'All Data'!DK1044)</f>
        <v>56.713759999999986</v>
      </c>
      <c r="DM1044" s="10">
        <f>IF($DA1044="Yes",DL1044-Monitors!$D$7,'All Data'!DL1044)</f>
        <v>56.713759999999986</v>
      </c>
      <c r="DN1044" s="10">
        <f>IF(DB1044="Yes",DM1044-((DG1044+(W1044*Monitors!$B$4))*Monitors!$F$4),'All Data'!DM1044)</f>
        <v>56.713759999999986</v>
      </c>
      <c r="DO1044" s="8" t="str">
        <f t="shared" si="187"/>
        <v>No</v>
      </c>
      <c r="DP1044" s="10">
        <v>3.8971069200000001</v>
      </c>
      <c r="DQ1044" s="10">
        <v>18.282893080000001</v>
      </c>
      <c r="DR1044" s="10">
        <v>18.282893080000001</v>
      </c>
      <c r="DS1044" s="9">
        <v>29.384259524974876</v>
      </c>
      <c r="DT1044" s="9" t="s">
        <v>23</v>
      </c>
      <c r="DU1044" s="14">
        <v>0</v>
      </c>
    </row>
    <row r="1045" spans="1:125" ht="18" customHeight="1">
      <c r="A1045" s="29">
        <v>1044</v>
      </c>
      <c r="B1045" s="29">
        <v>5</v>
      </c>
      <c r="C1045" s="29">
        <v>1107</v>
      </c>
      <c r="D1045" s="21">
        <v>41363</v>
      </c>
      <c r="E1045" s="21">
        <v>41378</v>
      </c>
      <c r="F1045" s="21">
        <v>41394</v>
      </c>
      <c r="G1045" s="20" t="s">
        <v>4</v>
      </c>
      <c r="H1045" s="20"/>
      <c r="I1045" s="22">
        <v>6</v>
      </c>
      <c r="J1045" s="20" t="s">
        <v>5</v>
      </c>
      <c r="K1045" s="20"/>
      <c r="L1045" s="20" t="s">
        <v>6</v>
      </c>
      <c r="M1045" s="23"/>
      <c r="N1045" s="23" t="s">
        <v>7</v>
      </c>
      <c r="O1045" s="23"/>
      <c r="P1045" s="24">
        <v>118</v>
      </c>
      <c r="Q1045" s="24">
        <v>209</v>
      </c>
      <c r="R1045" s="24">
        <v>24</v>
      </c>
      <c r="S1045" s="24">
        <v>246</v>
      </c>
      <c r="T1045" s="24">
        <v>1.78</v>
      </c>
      <c r="U1045" s="24">
        <v>1080</v>
      </c>
      <c r="V1045" s="24">
        <v>1920</v>
      </c>
      <c r="W1045" s="24">
        <v>2.0739999999999998</v>
      </c>
      <c r="X1045" s="23" t="s">
        <v>47</v>
      </c>
      <c r="Y1045" s="23" t="s">
        <v>47</v>
      </c>
      <c r="Z1045" s="24">
        <v>8424</v>
      </c>
      <c r="AA1045" s="24">
        <v>60</v>
      </c>
      <c r="AB1045" s="24">
        <v>170</v>
      </c>
      <c r="AC1045" s="24">
        <v>160</v>
      </c>
      <c r="AD1045" s="23" t="s">
        <v>10</v>
      </c>
      <c r="AE1045" s="23" t="s">
        <v>11</v>
      </c>
      <c r="AF1045" s="23" t="s">
        <v>11</v>
      </c>
      <c r="AG1045" s="23"/>
      <c r="AH1045" s="23"/>
      <c r="AI1045" s="23" t="s">
        <v>12</v>
      </c>
      <c r="AJ1045" s="23" t="s">
        <v>23</v>
      </c>
      <c r="AK1045" s="23" t="s">
        <v>11</v>
      </c>
      <c r="AL1045" s="23" t="s">
        <v>129</v>
      </c>
      <c r="AM1045" s="23"/>
      <c r="AN1045" s="23" t="s">
        <v>14</v>
      </c>
      <c r="AO1045" s="23"/>
      <c r="AP1045" s="23" t="s">
        <v>14</v>
      </c>
      <c r="AQ1045" s="23"/>
      <c r="AR1045" s="23"/>
      <c r="AS1045" s="23" t="s">
        <v>129</v>
      </c>
      <c r="AT1045" s="23"/>
      <c r="AU1045" s="23" t="s">
        <v>14</v>
      </c>
      <c r="AV1045" s="25"/>
      <c r="AW1045" s="25"/>
      <c r="AX1045" s="26">
        <v>24</v>
      </c>
      <c r="AY1045" s="26">
        <v>246</v>
      </c>
      <c r="AZ1045" s="25" t="s">
        <v>14</v>
      </c>
      <c r="BA1045" s="25" t="s">
        <v>14</v>
      </c>
      <c r="BB1045" s="23"/>
      <c r="BC1045" s="23" t="s">
        <v>15</v>
      </c>
      <c r="BD1045" s="23"/>
      <c r="BE1045" s="23" t="s">
        <v>11</v>
      </c>
      <c r="BF1045" s="23" t="s">
        <v>77</v>
      </c>
      <c r="BG1045" s="23" t="s">
        <v>11</v>
      </c>
      <c r="BH1045" s="23" t="s">
        <v>17</v>
      </c>
      <c r="BI1045" s="23"/>
      <c r="BJ1045" s="23" t="s">
        <v>18</v>
      </c>
      <c r="BK1045" s="23" t="s">
        <v>11</v>
      </c>
      <c r="BL1045" s="23" t="s">
        <v>11</v>
      </c>
      <c r="BM1045" s="23"/>
      <c r="BN1045" s="23"/>
      <c r="BO1045" s="24">
        <v>33.5</v>
      </c>
      <c r="BP1045" s="24">
        <v>240.9</v>
      </c>
      <c r="BQ1045" s="24">
        <v>240</v>
      </c>
      <c r="BR1045" s="24">
        <v>233</v>
      </c>
      <c r="BS1045" s="24">
        <v>202</v>
      </c>
      <c r="BT1045" s="23"/>
      <c r="BU1045" s="23"/>
      <c r="BV1045" s="24">
        <v>22.19</v>
      </c>
      <c r="BW1045" s="24">
        <v>0.44</v>
      </c>
      <c r="BX1045" s="23"/>
      <c r="BY1045" s="24">
        <v>0.35</v>
      </c>
      <c r="BZ1045" s="27">
        <v>0.44</v>
      </c>
      <c r="CA1045" s="27">
        <v>0.35</v>
      </c>
      <c r="CB1045" s="25"/>
      <c r="CC1045" s="25"/>
      <c r="CD1045" s="28">
        <v>22.53</v>
      </c>
      <c r="CE1045" s="28">
        <v>0.48</v>
      </c>
      <c r="CF1045" s="25"/>
      <c r="CG1045" s="28">
        <v>0.38</v>
      </c>
      <c r="CH1045" s="28">
        <v>23.2</v>
      </c>
      <c r="CI1045" s="28">
        <v>0.5</v>
      </c>
      <c r="CJ1045" s="28">
        <v>0.5</v>
      </c>
      <c r="CK1045" s="25"/>
      <c r="CL1045" s="25"/>
      <c r="CM1045" s="28">
        <v>0.53</v>
      </c>
      <c r="CN1045" s="25"/>
      <c r="CO1045" s="28">
        <v>0</v>
      </c>
      <c r="CP1045" s="30" t="s">
        <v>5</v>
      </c>
      <c r="CQ1045" s="8">
        <f t="shared" si="177"/>
        <v>8430.8943089430886</v>
      </c>
      <c r="CR1045" s="8">
        <f t="shared" si="178"/>
        <v>26</v>
      </c>
      <c r="CS1045" s="8">
        <f t="shared" si="179"/>
        <v>2.5</v>
      </c>
      <c r="CT1045" s="8">
        <f t="shared" si="180"/>
        <v>30</v>
      </c>
      <c r="CU1045" s="8">
        <f t="shared" si="181"/>
        <v>200</v>
      </c>
      <c r="CV1045" s="10">
        <f t="shared" si="182"/>
        <v>59261.4</v>
      </c>
      <c r="CW1045" s="10">
        <f t="shared" si="185"/>
        <v>59.261400000000002</v>
      </c>
      <c r="CX1045" s="8" t="str">
        <f t="shared" si="183"/>
        <v>No</v>
      </c>
      <c r="CY1045" s="30" t="s">
        <v>11</v>
      </c>
      <c r="CZ1045" s="30" t="s">
        <v>11</v>
      </c>
      <c r="DA1045" s="31" t="s">
        <v>11</v>
      </c>
      <c r="DB1045" s="31" t="s">
        <v>11</v>
      </c>
      <c r="DC1045" s="8" t="str">
        <f t="shared" si="184"/>
        <v>No</v>
      </c>
      <c r="DD1045" s="8" t="s">
        <v>11</v>
      </c>
      <c r="DE1045" s="30" t="s">
        <v>11</v>
      </c>
      <c r="DF1045" s="10">
        <f t="shared" si="186"/>
        <v>70.539900000000003</v>
      </c>
      <c r="DG1045" s="9">
        <f>IF(S1045&lt;Monitors!$H$4,(S1045*Monitors!$I$4)+Monitors!$J$4,IF(S1045&lt;Monitors!$H$5,(S1045*Monitors!$I$5)+Monitors!$J$5,IF(S1045&lt;Monitors!$H$6,(S1045*Monitors!$I$6)+Monitors!$J$6,IF(S1045&lt;Monitors!$H$7,(Monitors!$I$7*S1045)+Monitors!$J$7,IF(S1045&lt;Monitors!$H$8,(S1045*Monitors!$I$8)+Monitors!$J$8,IF(S1045&lt;Monitors!$H$9,(S1045*Monitors!$I$9)+Monitors!$J$9,IF(S1045&lt;Monitors!$H$10,(S1045*Monitors!$I$10)+Monitors!$J$10,IF(S1045&lt;Monitors!$H$11,(S1045*Monitors!$I$11)+Monitors!$J$11,Monitors!$J$12))))))))</f>
        <v>42.2</v>
      </c>
      <c r="DH1045" s="10">
        <f>$DF1045-(Monitors!$B$4*'All Data'!$W1045)</f>
        <v>57.826280000000004</v>
      </c>
      <c r="DI1045" s="10">
        <f>IF($CX1045="Yes",DH1045-(Monitors!$E$4*(DG1045+(Monitors!$B$4*'All Data'!$W1045))),'All Data'!DH1045)</f>
        <v>57.826280000000004</v>
      </c>
      <c r="DJ1045" s="10">
        <f>IF(DD1045="Yes",'All Data'!DI1045-(DG1045*Monitors!$C$4),'All Data'!DI1045)</f>
        <v>57.826280000000004</v>
      </c>
      <c r="DK1045" s="10">
        <f>IF($DE1045="Yes",DJ1045-(DG1045*Monitors!$D$4),'All Data'!DJ1045)</f>
        <v>57.826280000000004</v>
      </c>
      <c r="DL1045" s="10">
        <f>IF($CZ1045="Yes",DK1045-Monitors!$C$7,'All Data'!DK1045)</f>
        <v>57.826280000000004</v>
      </c>
      <c r="DM1045" s="10">
        <f>IF($DA1045="Yes",DL1045-Monitors!$D$7,'All Data'!DL1045)</f>
        <v>57.826280000000004</v>
      </c>
      <c r="DN1045" s="10">
        <f>IF(DB1045="Yes",DM1045-((DG1045+(W1045*Monitors!$B$4))*Monitors!$F$4),'All Data'!DM1045)</f>
        <v>57.826280000000004</v>
      </c>
      <c r="DO1045" s="8" t="str">
        <f t="shared" si="187"/>
        <v>No</v>
      </c>
      <c r="DP1045" s="10">
        <v>2.3704560000000003</v>
      </c>
      <c r="DQ1045" s="10">
        <v>19.819544</v>
      </c>
      <c r="DR1045" s="10">
        <v>19.819544</v>
      </c>
      <c r="DS1045" s="9">
        <v>23.344783884702462</v>
      </c>
      <c r="DT1045" s="9" t="s">
        <v>23</v>
      </c>
      <c r="DU1045" s="14">
        <v>0</v>
      </c>
    </row>
    <row r="1046" spans="1:125" ht="18" customHeight="1">
      <c r="A1046" s="29">
        <v>1045</v>
      </c>
      <c r="B1046" s="29">
        <v>56</v>
      </c>
      <c r="C1046" s="29">
        <v>679</v>
      </c>
      <c r="D1046" s="21">
        <v>42156</v>
      </c>
      <c r="E1046" s="21">
        <v>42104</v>
      </c>
      <c r="F1046" s="21">
        <v>42114</v>
      </c>
      <c r="G1046" s="20"/>
      <c r="H1046" s="20"/>
      <c r="I1046" s="22">
        <v>6</v>
      </c>
      <c r="J1046" s="20" t="s">
        <v>5</v>
      </c>
      <c r="K1046" s="20"/>
      <c r="L1046" s="20" t="s">
        <v>27</v>
      </c>
      <c r="M1046" s="23" t="s">
        <v>27</v>
      </c>
      <c r="N1046" s="23" t="s">
        <v>7</v>
      </c>
      <c r="O1046" s="23"/>
      <c r="P1046" s="24">
        <v>11.5</v>
      </c>
      <c r="Q1046" s="24">
        <v>20.5</v>
      </c>
      <c r="R1046" s="24">
        <v>23.6</v>
      </c>
      <c r="S1046" s="24">
        <v>236.9</v>
      </c>
      <c r="T1046" s="24">
        <v>1.78</v>
      </c>
      <c r="U1046" s="24">
        <v>1080</v>
      </c>
      <c r="V1046" s="24">
        <v>1920</v>
      </c>
      <c r="W1046" s="24">
        <v>2.0739999999999998</v>
      </c>
      <c r="X1046" s="23" t="s">
        <v>47</v>
      </c>
      <c r="Y1046" s="23" t="s">
        <v>47</v>
      </c>
      <c r="Z1046" s="24">
        <v>8752</v>
      </c>
      <c r="AA1046" s="24">
        <v>60</v>
      </c>
      <c r="AB1046" s="24">
        <v>178</v>
      </c>
      <c r="AC1046" s="24">
        <v>170</v>
      </c>
      <c r="AD1046" s="23" t="s">
        <v>10</v>
      </c>
      <c r="AE1046" s="23" t="s">
        <v>11</v>
      </c>
      <c r="AF1046" s="23" t="s">
        <v>11</v>
      </c>
      <c r="AG1046" s="23"/>
      <c r="AH1046" s="23"/>
      <c r="AI1046" s="23" t="s">
        <v>12</v>
      </c>
      <c r="AJ1046" s="23" t="s">
        <v>11</v>
      </c>
      <c r="AK1046" s="23" t="s">
        <v>11</v>
      </c>
      <c r="AL1046" s="23" t="s">
        <v>1231</v>
      </c>
      <c r="AM1046" s="23" t="s">
        <v>1232</v>
      </c>
      <c r="AN1046" s="23" t="s">
        <v>14</v>
      </c>
      <c r="AO1046" s="23"/>
      <c r="AP1046" s="23" t="s">
        <v>36</v>
      </c>
      <c r="AQ1046" s="23"/>
      <c r="AR1046" s="23"/>
      <c r="AS1046" s="23" t="s">
        <v>1231</v>
      </c>
      <c r="AT1046" s="23" t="s">
        <v>1232</v>
      </c>
      <c r="AU1046" s="23" t="s">
        <v>14</v>
      </c>
      <c r="AV1046" s="25"/>
      <c r="AW1046" s="25"/>
      <c r="AX1046" s="26">
        <v>23.6</v>
      </c>
      <c r="AY1046" s="26">
        <v>236.9</v>
      </c>
      <c r="AZ1046" s="25" t="s">
        <v>14</v>
      </c>
      <c r="BA1046" s="25" t="s">
        <v>14</v>
      </c>
      <c r="BB1046" s="23"/>
      <c r="BC1046" s="23" t="s">
        <v>15</v>
      </c>
      <c r="BD1046" s="23"/>
      <c r="BE1046" s="23" t="s">
        <v>11</v>
      </c>
      <c r="BF1046" s="23" t="s">
        <v>982</v>
      </c>
      <c r="BG1046" s="23" t="s">
        <v>11</v>
      </c>
      <c r="BH1046" s="23" t="s">
        <v>17</v>
      </c>
      <c r="BI1046" s="23"/>
      <c r="BJ1046" s="23" t="s">
        <v>272</v>
      </c>
      <c r="BK1046" s="23" t="s">
        <v>11</v>
      </c>
      <c r="BL1046" s="23" t="s">
        <v>11</v>
      </c>
      <c r="BM1046" s="23"/>
      <c r="BN1046" s="23"/>
      <c r="BO1046" s="24">
        <v>4.5</v>
      </c>
      <c r="BP1046" s="24">
        <v>203.6</v>
      </c>
      <c r="BQ1046" s="24">
        <v>220</v>
      </c>
      <c r="BR1046" s="24">
        <v>169.8</v>
      </c>
      <c r="BS1046" s="24">
        <v>200.9</v>
      </c>
      <c r="BT1046" s="23"/>
      <c r="BU1046" s="23"/>
      <c r="BV1046" s="24">
        <v>22.23</v>
      </c>
      <c r="BW1046" s="24">
        <v>0.32</v>
      </c>
      <c r="BX1046" s="23"/>
      <c r="BY1046" s="24">
        <v>0.24</v>
      </c>
      <c r="BZ1046" s="27">
        <v>0.32</v>
      </c>
      <c r="CA1046" s="27">
        <v>0.24</v>
      </c>
      <c r="CB1046" s="25"/>
      <c r="CC1046" s="25"/>
      <c r="CD1046" s="28">
        <v>21.78</v>
      </c>
      <c r="CE1046" s="28">
        <v>0.4</v>
      </c>
      <c r="CF1046" s="25"/>
      <c r="CG1046" s="28">
        <v>0.32</v>
      </c>
      <c r="CH1046" s="28">
        <v>22.7</v>
      </c>
      <c r="CI1046" s="28">
        <v>0.5</v>
      </c>
      <c r="CJ1046" s="28">
        <v>0.5</v>
      </c>
      <c r="CK1046" s="25"/>
      <c r="CL1046" s="25"/>
      <c r="CM1046" s="28">
        <v>0.59</v>
      </c>
      <c r="CN1046" s="25"/>
      <c r="CO1046" s="28">
        <v>0</v>
      </c>
      <c r="CP1046" s="30" t="s">
        <v>5</v>
      </c>
      <c r="CQ1046" s="8">
        <f t="shared" si="177"/>
        <v>8754.7488391726456</v>
      </c>
      <c r="CR1046" s="8">
        <f t="shared" si="178"/>
        <v>24</v>
      </c>
      <c r="CS1046" s="8">
        <f t="shared" si="179"/>
        <v>2.5</v>
      </c>
      <c r="CT1046" s="8">
        <f t="shared" si="180"/>
        <v>30</v>
      </c>
      <c r="CU1046" s="8">
        <f t="shared" si="181"/>
        <v>200</v>
      </c>
      <c r="CV1046" s="10">
        <f t="shared" si="182"/>
        <v>48232.84</v>
      </c>
      <c r="CW1046" s="10">
        <f t="shared" si="185"/>
        <v>48.232839999999996</v>
      </c>
      <c r="CX1046" s="8" t="str">
        <f t="shared" si="183"/>
        <v>No</v>
      </c>
      <c r="CY1046" s="30" t="s">
        <v>11</v>
      </c>
      <c r="CZ1046" s="30" t="s">
        <v>11</v>
      </c>
      <c r="DA1046" s="31" t="s">
        <v>11</v>
      </c>
      <c r="DB1046" s="31" t="s">
        <v>11</v>
      </c>
      <c r="DC1046" s="8" t="str">
        <f t="shared" si="184"/>
        <v>No</v>
      </c>
      <c r="DD1046" s="8" t="s">
        <v>11</v>
      </c>
      <c r="DE1046" s="30" t="s">
        <v>11</v>
      </c>
      <c r="DF1046" s="10">
        <f t="shared" si="186"/>
        <v>69.979259999999996</v>
      </c>
      <c r="DG1046" s="9">
        <f>IF(S1046&lt;Monitors!$H$4,(S1046*Monitors!$I$4)+Monitors!$J$4,IF(S1046&lt;Monitors!$H$5,(S1046*Monitors!$I$5)+Monitors!$J$5,IF(S1046&lt;Monitors!$H$6,(S1046*Monitors!$I$6)+Monitors!$J$6,IF(S1046&lt;Monitors!$H$7,(Monitors!$I$7*S1046)+Monitors!$J$7,IF(S1046&lt;Monitors!$H$8,(S1046*Monitors!$I$8)+Monitors!$J$8,IF(S1046&lt;Monitors!$H$9,(S1046*Monitors!$I$9)+Monitors!$J$9,IF(S1046&lt;Monitors!$H$10,(S1046*Monitors!$I$10)+Monitors!$J$10,IF(S1046&lt;Monitors!$H$11,(S1046*Monitors!$I$11)+Monitors!$J$11,Monitors!$J$12))))))))</f>
        <v>40.380000000000003</v>
      </c>
      <c r="DH1046" s="10">
        <f>$DF1046-(Monitors!$B$4*'All Data'!$W1046)</f>
        <v>57.265639999999998</v>
      </c>
      <c r="DI1046" s="10">
        <f>IF($CX1046="Yes",DH1046-(Monitors!$E$4*(DG1046+(Monitors!$B$4*'All Data'!$W1046))),'All Data'!DH1046)</f>
        <v>57.265639999999998</v>
      </c>
      <c r="DJ1046" s="10">
        <f>IF(DD1046="Yes",'All Data'!DI1046-(DG1046*Monitors!$C$4),'All Data'!DI1046)</f>
        <v>57.265639999999998</v>
      </c>
      <c r="DK1046" s="10">
        <f>IF($DE1046="Yes",DJ1046-(DG1046*Monitors!$D$4),'All Data'!DJ1046)</f>
        <v>57.265639999999998</v>
      </c>
      <c r="DL1046" s="10">
        <f>IF($CZ1046="Yes",DK1046-Monitors!$C$7,'All Data'!DK1046)</f>
        <v>57.265639999999998</v>
      </c>
      <c r="DM1046" s="10">
        <f>IF($DA1046="Yes",DL1046-Monitors!$D$7,'All Data'!DL1046)</f>
        <v>57.265639999999998</v>
      </c>
      <c r="DN1046" s="10">
        <f>IF(DB1046="Yes",DM1046-((DG1046+(W1046*Monitors!$B$4))*Monitors!$F$4),'All Data'!DM1046)</f>
        <v>57.265639999999998</v>
      </c>
      <c r="DO1046" s="8" t="str">
        <f t="shared" si="187"/>
        <v>No</v>
      </c>
      <c r="DP1046" s="10">
        <v>1.9293136</v>
      </c>
      <c r="DQ1046" s="10">
        <v>20.3006864</v>
      </c>
      <c r="DR1046" s="10">
        <v>20.3006864</v>
      </c>
      <c r="DS1046" s="9">
        <v>22.495982645809793</v>
      </c>
      <c r="DT1046" s="9" t="s">
        <v>23</v>
      </c>
      <c r="DU1046" s="14">
        <v>0</v>
      </c>
    </row>
    <row r="1047" spans="1:125" ht="18" customHeight="1">
      <c r="A1047" s="29">
        <v>1046</v>
      </c>
      <c r="B1047" s="29">
        <v>21</v>
      </c>
      <c r="C1047" s="29">
        <v>551</v>
      </c>
      <c r="D1047" s="21">
        <v>41276</v>
      </c>
      <c r="E1047" s="21">
        <v>41379</v>
      </c>
      <c r="F1047" s="21">
        <v>41450</v>
      </c>
      <c r="G1047" s="20" t="s">
        <v>4</v>
      </c>
      <c r="H1047" s="20" t="s">
        <v>758</v>
      </c>
      <c r="I1047" s="22">
        <v>6</v>
      </c>
      <c r="J1047" s="20" t="s">
        <v>5</v>
      </c>
      <c r="K1047" s="20" t="s">
        <v>26</v>
      </c>
      <c r="L1047" s="20" t="s">
        <v>27</v>
      </c>
      <c r="M1047" s="23" t="s">
        <v>27</v>
      </c>
      <c r="N1047" s="23" t="s">
        <v>7</v>
      </c>
      <c r="O1047" s="23" t="s">
        <v>26</v>
      </c>
      <c r="P1047" s="24">
        <v>13.2</v>
      </c>
      <c r="Q1047" s="24">
        <v>23.6</v>
      </c>
      <c r="R1047" s="24">
        <v>27</v>
      </c>
      <c r="S1047" s="24">
        <v>311.7</v>
      </c>
      <c r="T1047" s="24">
        <v>1.78</v>
      </c>
      <c r="U1047" s="24">
        <v>1080</v>
      </c>
      <c r="V1047" s="24">
        <v>1920</v>
      </c>
      <c r="W1047" s="24">
        <v>2.0739999999999998</v>
      </c>
      <c r="X1047" s="23" t="s">
        <v>47</v>
      </c>
      <c r="Y1047" s="23" t="s">
        <v>47</v>
      </c>
      <c r="Z1047" s="24">
        <v>6654</v>
      </c>
      <c r="AA1047" s="24">
        <v>60</v>
      </c>
      <c r="AB1047" s="24">
        <v>160</v>
      </c>
      <c r="AC1047" s="24">
        <v>160</v>
      </c>
      <c r="AD1047" s="23" t="s">
        <v>300</v>
      </c>
      <c r="AE1047" s="23" t="s">
        <v>23</v>
      </c>
      <c r="AF1047" s="23" t="s">
        <v>11</v>
      </c>
      <c r="AG1047" s="23"/>
      <c r="AH1047" s="23"/>
      <c r="AI1047" s="23" t="s">
        <v>12</v>
      </c>
      <c r="AJ1047" s="23" t="s">
        <v>23</v>
      </c>
      <c r="AK1047" s="23" t="s">
        <v>23</v>
      </c>
      <c r="AL1047" s="23" t="s">
        <v>129</v>
      </c>
      <c r="AM1047" s="23" t="s">
        <v>26</v>
      </c>
      <c r="AN1047" s="23" t="s">
        <v>14</v>
      </c>
      <c r="AO1047" s="23" t="s">
        <v>26</v>
      </c>
      <c r="AP1047" s="23" t="s">
        <v>14</v>
      </c>
      <c r="AQ1047" s="23" t="s">
        <v>26</v>
      </c>
      <c r="AR1047" s="23"/>
      <c r="AS1047" s="23" t="s">
        <v>129</v>
      </c>
      <c r="AT1047" s="23" t="s">
        <v>26</v>
      </c>
      <c r="AU1047" s="23" t="s">
        <v>14</v>
      </c>
      <c r="AV1047" s="25" t="s">
        <v>26</v>
      </c>
      <c r="AW1047" s="25" t="s">
        <v>26</v>
      </c>
      <c r="AX1047" s="26">
        <v>27</v>
      </c>
      <c r="AY1047" s="26">
        <v>311.7</v>
      </c>
      <c r="AZ1047" s="25" t="s">
        <v>14</v>
      </c>
      <c r="BA1047" s="25" t="s">
        <v>14</v>
      </c>
      <c r="BB1047" s="23" t="s">
        <v>26</v>
      </c>
      <c r="BC1047" s="23" t="s">
        <v>15</v>
      </c>
      <c r="BD1047" s="23" t="s">
        <v>26</v>
      </c>
      <c r="BE1047" s="23" t="s">
        <v>11</v>
      </c>
      <c r="BF1047" s="23" t="s">
        <v>185</v>
      </c>
      <c r="BG1047" s="23" t="s">
        <v>11</v>
      </c>
      <c r="BH1047" s="23" t="s">
        <v>17</v>
      </c>
      <c r="BI1047" s="23" t="s">
        <v>26</v>
      </c>
      <c r="BJ1047" s="23"/>
      <c r="BK1047" s="23" t="s">
        <v>11</v>
      </c>
      <c r="BL1047" s="23" t="s">
        <v>11</v>
      </c>
      <c r="BM1047" s="23" t="s">
        <v>11</v>
      </c>
      <c r="BN1047" s="23"/>
      <c r="BO1047" s="24">
        <v>0</v>
      </c>
      <c r="BP1047" s="24">
        <v>280</v>
      </c>
      <c r="BQ1047" s="24">
        <v>280</v>
      </c>
      <c r="BR1047" s="24">
        <v>275</v>
      </c>
      <c r="BS1047" s="24">
        <v>200</v>
      </c>
      <c r="BT1047" s="23"/>
      <c r="BU1047" s="23"/>
      <c r="BV1047" s="24">
        <v>22.33</v>
      </c>
      <c r="BW1047" s="24">
        <v>0.38</v>
      </c>
      <c r="BX1047" s="23"/>
      <c r="BY1047" s="24">
        <v>0.3</v>
      </c>
      <c r="BZ1047" s="27">
        <v>0.38</v>
      </c>
      <c r="CA1047" s="27">
        <v>0.3</v>
      </c>
      <c r="CB1047" s="25"/>
      <c r="CC1047" s="25"/>
      <c r="CD1047" s="28">
        <v>22.32</v>
      </c>
      <c r="CE1047" s="28">
        <v>0.4</v>
      </c>
      <c r="CF1047" s="25"/>
      <c r="CG1047" s="28">
        <v>0.31</v>
      </c>
      <c r="CH1047" s="28">
        <v>29.09</v>
      </c>
      <c r="CI1047" s="28">
        <v>0.5</v>
      </c>
      <c r="CJ1047" s="28">
        <v>0.5</v>
      </c>
      <c r="CK1047" s="28">
        <v>0</v>
      </c>
      <c r="CL1047" s="28">
        <v>0</v>
      </c>
      <c r="CM1047" s="28">
        <v>0.4</v>
      </c>
      <c r="CN1047" s="25"/>
      <c r="CO1047" s="28">
        <v>0</v>
      </c>
      <c r="CP1047" s="30" t="s">
        <v>5</v>
      </c>
      <c r="CQ1047" s="8">
        <f t="shared" si="177"/>
        <v>6653.833814565287</v>
      </c>
      <c r="CR1047" s="8">
        <f t="shared" si="178"/>
        <v>28</v>
      </c>
      <c r="CS1047" s="8">
        <f t="shared" si="179"/>
        <v>2.5</v>
      </c>
      <c r="CT1047" s="8">
        <f t="shared" si="180"/>
        <v>30</v>
      </c>
      <c r="CU1047" s="8">
        <f t="shared" si="181"/>
        <v>200</v>
      </c>
      <c r="CV1047" s="10">
        <f t="shared" si="182"/>
        <v>87276</v>
      </c>
      <c r="CW1047" s="10">
        <f t="shared" si="185"/>
        <v>87.275999999999996</v>
      </c>
      <c r="CX1047" s="8" t="str">
        <f t="shared" si="183"/>
        <v>No</v>
      </c>
      <c r="CY1047" s="30" t="s">
        <v>11</v>
      </c>
      <c r="CZ1047" s="30" t="s">
        <v>11</v>
      </c>
      <c r="DA1047" s="31" t="s">
        <v>11</v>
      </c>
      <c r="DB1047" s="31" t="s">
        <v>11</v>
      </c>
      <c r="DC1047" s="8" t="str">
        <f t="shared" si="184"/>
        <v>No</v>
      </c>
      <c r="DD1047" s="8" t="s">
        <v>11</v>
      </c>
      <c r="DE1047" s="30" t="s">
        <v>11</v>
      </c>
      <c r="DF1047" s="10">
        <f t="shared" si="186"/>
        <v>70.627499999999998</v>
      </c>
      <c r="DG1047" s="9">
        <f>IF(S1047&lt;Monitors!$H$4,(S1047*Monitors!$I$4)+Monitors!$J$4,IF(S1047&lt;Monitors!$H$5,(S1047*Monitors!$I$5)+Monitors!$J$5,IF(S1047&lt;Monitors!$H$6,(S1047*Monitors!$I$6)+Monitors!$J$6,IF(S1047&lt;Monitors!$H$7,(Monitors!$I$7*S1047)+Monitors!$J$7,IF(S1047&lt;Monitors!$H$8,(S1047*Monitors!$I$8)+Monitors!$J$8,IF(S1047&lt;Monitors!$H$9,(S1047*Monitors!$I$9)+Monitors!$J$9,IF(S1047&lt;Monitors!$H$10,(S1047*Monitors!$I$10)+Monitors!$J$10,IF(S1047&lt;Monitors!$H$11,(S1047*Monitors!$I$11)+Monitors!$J$11,Monitors!$J$12))))))))</f>
        <v>51.34</v>
      </c>
      <c r="DH1047" s="10">
        <f>$DF1047-(Monitors!$B$4*'All Data'!$W1047)</f>
        <v>57.913879999999999</v>
      </c>
      <c r="DI1047" s="10">
        <f>IF($CX1047="Yes",DH1047-(Monitors!$E$4*(DG1047+(Monitors!$B$4*'All Data'!$W1047))),'All Data'!DH1047)</f>
        <v>57.913879999999999</v>
      </c>
      <c r="DJ1047" s="10">
        <f>IF(DD1047="Yes",'All Data'!DI1047-(DG1047*Monitors!$C$4),'All Data'!DI1047)</f>
        <v>57.913879999999999</v>
      </c>
      <c r="DK1047" s="10">
        <f>IF($DE1047="Yes",DJ1047-(DG1047*Monitors!$D$4),'All Data'!DJ1047)</f>
        <v>57.913879999999999</v>
      </c>
      <c r="DL1047" s="10">
        <f>IF($CZ1047="Yes",DK1047-Monitors!$C$7,'All Data'!DK1047)</f>
        <v>57.913879999999999</v>
      </c>
      <c r="DM1047" s="10">
        <f>IF($DA1047="Yes",DL1047-Monitors!$D$7,'All Data'!DL1047)</f>
        <v>57.913879999999999</v>
      </c>
      <c r="DN1047" s="10">
        <f>IF(DB1047="Yes",DM1047-((DG1047+(W1047*Monitors!$B$4))*Monitors!$F$4),'All Data'!DM1047)</f>
        <v>57.913879999999999</v>
      </c>
      <c r="DO1047" s="8" t="str">
        <f t="shared" si="187"/>
        <v>No</v>
      </c>
      <c r="DP1047" s="10">
        <v>3.4910400000000004</v>
      </c>
      <c r="DQ1047" s="10">
        <v>18.838959999999997</v>
      </c>
      <c r="DR1047" s="10">
        <v>18.838959999999997</v>
      </c>
      <c r="DS1047" s="9">
        <v>29.41446083624961</v>
      </c>
      <c r="DT1047" s="9" t="s">
        <v>23</v>
      </c>
      <c r="DU1047" s="14">
        <v>0</v>
      </c>
    </row>
    <row r="1048" spans="1:125" ht="18" customHeight="1">
      <c r="A1048" s="29">
        <v>1047</v>
      </c>
      <c r="B1048" s="29">
        <v>5</v>
      </c>
      <c r="C1048" s="29">
        <v>737</v>
      </c>
      <c r="D1048" s="21">
        <v>42134</v>
      </c>
      <c r="E1048" s="21">
        <v>42109</v>
      </c>
      <c r="F1048" s="21">
        <v>42121</v>
      </c>
      <c r="G1048" s="20" t="s">
        <v>4</v>
      </c>
      <c r="H1048" s="20"/>
      <c r="I1048" s="22">
        <v>6</v>
      </c>
      <c r="J1048" s="20" t="s">
        <v>5</v>
      </c>
      <c r="K1048" s="20"/>
      <c r="L1048" s="20" t="s">
        <v>49</v>
      </c>
      <c r="M1048" s="23"/>
      <c r="N1048" s="23" t="s">
        <v>7</v>
      </c>
      <c r="O1048" s="23"/>
      <c r="P1048" s="24">
        <v>13.2</v>
      </c>
      <c r="Q1048" s="24">
        <v>23.6</v>
      </c>
      <c r="R1048" s="24">
        <v>27</v>
      </c>
      <c r="S1048" s="24">
        <v>311.67</v>
      </c>
      <c r="T1048" s="24">
        <v>1.78</v>
      </c>
      <c r="U1048" s="24">
        <v>1080</v>
      </c>
      <c r="V1048" s="24">
        <v>1920</v>
      </c>
      <c r="W1048" s="24">
        <v>2.0739999999999998</v>
      </c>
      <c r="X1048" s="23" t="s">
        <v>47</v>
      </c>
      <c r="Y1048" s="23" t="s">
        <v>47</v>
      </c>
      <c r="Z1048" s="24">
        <v>6654</v>
      </c>
      <c r="AA1048" s="24">
        <v>60</v>
      </c>
      <c r="AB1048" s="24">
        <v>178</v>
      </c>
      <c r="AC1048" s="24">
        <v>178</v>
      </c>
      <c r="AD1048" s="23" t="s">
        <v>85</v>
      </c>
      <c r="AE1048" s="23" t="s">
        <v>11</v>
      </c>
      <c r="AF1048" s="23" t="s">
        <v>11</v>
      </c>
      <c r="AG1048" s="23"/>
      <c r="AH1048" s="23"/>
      <c r="AI1048" s="23" t="s">
        <v>57</v>
      </c>
      <c r="AJ1048" s="23" t="s">
        <v>23</v>
      </c>
      <c r="AK1048" s="23" t="s">
        <v>11</v>
      </c>
      <c r="AL1048" s="23" t="s">
        <v>51</v>
      </c>
      <c r="AM1048" s="23"/>
      <c r="AN1048" s="23" t="s">
        <v>14</v>
      </c>
      <c r="AO1048" s="23"/>
      <c r="AP1048" s="23" t="s">
        <v>36</v>
      </c>
      <c r="AQ1048" s="23"/>
      <c r="AR1048" s="23"/>
      <c r="AS1048" s="23" t="s">
        <v>51</v>
      </c>
      <c r="AT1048" s="23"/>
      <c r="AU1048" s="23" t="s">
        <v>14</v>
      </c>
      <c r="AV1048" s="25"/>
      <c r="AW1048" s="25"/>
      <c r="AX1048" s="26">
        <v>27</v>
      </c>
      <c r="AY1048" s="26">
        <v>311.67</v>
      </c>
      <c r="AZ1048" s="25" t="s">
        <v>14</v>
      </c>
      <c r="BA1048" s="25" t="s">
        <v>14</v>
      </c>
      <c r="BB1048" s="23"/>
      <c r="BC1048" s="23" t="s">
        <v>15</v>
      </c>
      <c r="BD1048" s="23"/>
      <c r="BE1048" s="23" t="s">
        <v>11</v>
      </c>
      <c r="BF1048" s="23" t="s">
        <v>1227</v>
      </c>
      <c r="BG1048" s="23" t="s">
        <v>11</v>
      </c>
      <c r="BH1048" s="23" t="s">
        <v>17</v>
      </c>
      <c r="BI1048" s="23"/>
      <c r="BJ1048" s="23" t="s">
        <v>18</v>
      </c>
      <c r="BK1048" s="23" t="s">
        <v>11</v>
      </c>
      <c r="BL1048" s="23" t="s">
        <v>11</v>
      </c>
      <c r="BM1048" s="23"/>
      <c r="BN1048" s="23"/>
      <c r="BO1048" s="24">
        <v>43.5</v>
      </c>
      <c r="BP1048" s="24">
        <v>250.4</v>
      </c>
      <c r="BQ1048" s="24">
        <v>250</v>
      </c>
      <c r="BR1048" s="24">
        <v>198.2</v>
      </c>
      <c r="BS1048" s="24">
        <v>200</v>
      </c>
      <c r="BT1048" s="23"/>
      <c r="BU1048" s="23"/>
      <c r="BV1048" s="24">
        <v>22.35</v>
      </c>
      <c r="BW1048" s="24">
        <v>0.25</v>
      </c>
      <c r="BX1048" s="23"/>
      <c r="BY1048" s="24">
        <v>0.22</v>
      </c>
      <c r="BZ1048" s="27">
        <v>0.25</v>
      </c>
      <c r="CA1048" s="27">
        <v>0.22</v>
      </c>
      <c r="CB1048" s="25"/>
      <c r="CC1048" s="25"/>
      <c r="CD1048" s="28">
        <v>22.44</v>
      </c>
      <c r="CE1048" s="28">
        <v>0.28999999999999998</v>
      </c>
      <c r="CF1048" s="25"/>
      <c r="CG1048" s="28">
        <v>0.26</v>
      </c>
      <c r="CH1048" s="28">
        <v>29.11</v>
      </c>
      <c r="CI1048" s="28">
        <v>0.5</v>
      </c>
      <c r="CJ1048" s="28">
        <v>0.5</v>
      </c>
      <c r="CK1048" s="25"/>
      <c r="CL1048" s="25"/>
      <c r="CM1048" s="28">
        <v>0.48</v>
      </c>
      <c r="CN1048" s="25"/>
      <c r="CO1048" s="28">
        <v>0</v>
      </c>
      <c r="CP1048" s="30" t="s">
        <v>5</v>
      </c>
      <c r="CQ1048" s="8">
        <f t="shared" si="177"/>
        <v>6654.4742836974992</v>
      </c>
      <c r="CR1048" s="8">
        <f t="shared" si="178"/>
        <v>28</v>
      </c>
      <c r="CS1048" s="8">
        <f t="shared" si="179"/>
        <v>2.5</v>
      </c>
      <c r="CT1048" s="8">
        <f t="shared" si="180"/>
        <v>30</v>
      </c>
      <c r="CU1048" s="8">
        <f t="shared" si="181"/>
        <v>200</v>
      </c>
      <c r="CV1048" s="10">
        <f t="shared" si="182"/>
        <v>78042.168000000005</v>
      </c>
      <c r="CW1048" s="10">
        <f t="shared" si="185"/>
        <v>78.042168000000004</v>
      </c>
      <c r="CX1048" s="8" t="str">
        <f t="shared" si="183"/>
        <v>No</v>
      </c>
      <c r="CY1048" s="30" t="s">
        <v>11</v>
      </c>
      <c r="CZ1048" s="30" t="s">
        <v>11</v>
      </c>
      <c r="DA1048" s="31" t="s">
        <v>11</v>
      </c>
      <c r="DB1048" s="31" t="s">
        <v>11</v>
      </c>
      <c r="DC1048" s="8" t="str">
        <f t="shared" si="184"/>
        <v>No</v>
      </c>
      <c r="DD1048" s="8" t="s">
        <v>11</v>
      </c>
      <c r="DE1048" s="30" t="s">
        <v>11</v>
      </c>
      <c r="DF1048" s="10">
        <f t="shared" si="186"/>
        <v>69.948599999999985</v>
      </c>
      <c r="DG1048" s="9">
        <f>IF(S1048&lt;Monitors!$H$4,(S1048*Monitors!$I$4)+Monitors!$J$4,IF(S1048&lt;Monitors!$H$5,(S1048*Monitors!$I$5)+Monitors!$J$5,IF(S1048&lt;Monitors!$H$6,(S1048*Monitors!$I$6)+Monitors!$J$6,IF(S1048&lt;Monitors!$H$7,(Monitors!$I$7*S1048)+Monitors!$J$7,IF(S1048&lt;Monitors!$H$8,(S1048*Monitors!$I$8)+Monitors!$J$8,IF(S1048&lt;Monitors!$H$9,(S1048*Monitors!$I$9)+Monitors!$J$9,IF(S1048&lt;Monitors!$H$10,(S1048*Monitors!$I$10)+Monitors!$J$10,IF(S1048&lt;Monitors!$H$11,(S1048*Monitors!$I$11)+Monitors!$J$11,Monitors!$J$12))))))))</f>
        <v>51.334000000000003</v>
      </c>
      <c r="DH1048" s="10">
        <f>$DF1048-(Monitors!$B$4*'All Data'!$W1048)</f>
        <v>57.234979999999986</v>
      </c>
      <c r="DI1048" s="10">
        <f>IF($CX1048="Yes",DH1048-(Monitors!$E$4*(DG1048+(Monitors!$B$4*'All Data'!$W1048))),'All Data'!DH1048)</f>
        <v>57.234979999999986</v>
      </c>
      <c r="DJ1048" s="10">
        <f>IF(DD1048="Yes",'All Data'!DI1048-(DG1048*Monitors!$C$4),'All Data'!DI1048)</f>
        <v>57.234979999999986</v>
      </c>
      <c r="DK1048" s="10">
        <f>IF($DE1048="Yes",DJ1048-(DG1048*Monitors!$D$4),'All Data'!DJ1048)</f>
        <v>57.234979999999986</v>
      </c>
      <c r="DL1048" s="10">
        <f>IF($CZ1048="Yes",DK1048-Monitors!$C$7,'All Data'!DK1048)</f>
        <v>57.234979999999986</v>
      </c>
      <c r="DM1048" s="10">
        <f>IF($DA1048="Yes",DL1048-Monitors!$D$7,'All Data'!DL1048)</f>
        <v>57.234979999999986</v>
      </c>
      <c r="DN1048" s="10">
        <f>IF(DB1048="Yes",DM1048-((DG1048+(W1048*Monitors!$B$4))*Monitors!$F$4),'All Data'!DM1048)</f>
        <v>57.234979999999986</v>
      </c>
      <c r="DO1048" s="8" t="str">
        <f t="shared" si="187"/>
        <v>No</v>
      </c>
      <c r="DP1048" s="10">
        <v>3.1216867200000005</v>
      </c>
      <c r="DQ1048" s="10">
        <v>19.228313280000002</v>
      </c>
      <c r="DR1048" s="10">
        <v>19.228313280000002</v>
      </c>
      <c r="DS1048" s="9">
        <v>29.411715392087416</v>
      </c>
      <c r="DT1048" s="9" t="s">
        <v>23</v>
      </c>
      <c r="DU1048" s="14">
        <v>0</v>
      </c>
    </row>
    <row r="1049" spans="1:125" ht="18" customHeight="1">
      <c r="A1049" s="29">
        <v>1048</v>
      </c>
      <c r="B1049" s="29">
        <v>21</v>
      </c>
      <c r="C1049" s="29">
        <v>637</v>
      </c>
      <c r="D1049" s="21">
        <v>41276</v>
      </c>
      <c r="E1049" s="21">
        <v>41379</v>
      </c>
      <c r="F1049" s="21">
        <v>41452</v>
      </c>
      <c r="G1049" s="20" t="s">
        <v>4</v>
      </c>
      <c r="H1049" s="20" t="s">
        <v>762</v>
      </c>
      <c r="I1049" s="22">
        <v>6</v>
      </c>
      <c r="J1049" s="20" t="s">
        <v>5</v>
      </c>
      <c r="K1049" s="20" t="s">
        <v>26</v>
      </c>
      <c r="L1049" s="20" t="s">
        <v>27</v>
      </c>
      <c r="M1049" s="23" t="s">
        <v>27</v>
      </c>
      <c r="N1049" s="23" t="s">
        <v>7</v>
      </c>
      <c r="O1049" s="23" t="s">
        <v>26</v>
      </c>
      <c r="P1049" s="24">
        <v>13.2</v>
      </c>
      <c r="Q1049" s="24">
        <v>23.6</v>
      </c>
      <c r="R1049" s="24">
        <v>27</v>
      </c>
      <c r="S1049" s="24">
        <v>311.7</v>
      </c>
      <c r="T1049" s="24">
        <v>1.78</v>
      </c>
      <c r="U1049" s="24">
        <v>1080</v>
      </c>
      <c r="V1049" s="24">
        <v>1920</v>
      </c>
      <c r="W1049" s="24">
        <v>2.0739999999999998</v>
      </c>
      <c r="X1049" s="23" t="s">
        <v>47</v>
      </c>
      <c r="Y1049" s="23" t="s">
        <v>47</v>
      </c>
      <c r="Z1049" s="24">
        <v>6654</v>
      </c>
      <c r="AA1049" s="24">
        <v>60</v>
      </c>
      <c r="AB1049" s="24">
        <v>160</v>
      </c>
      <c r="AC1049" s="24">
        <v>160</v>
      </c>
      <c r="AD1049" s="23" t="s">
        <v>300</v>
      </c>
      <c r="AE1049" s="23" t="s">
        <v>23</v>
      </c>
      <c r="AF1049" s="23" t="s">
        <v>11</v>
      </c>
      <c r="AG1049" s="23"/>
      <c r="AH1049" s="23"/>
      <c r="AI1049" s="23" t="s">
        <v>12</v>
      </c>
      <c r="AJ1049" s="23" t="s">
        <v>11</v>
      </c>
      <c r="AK1049" s="23" t="s">
        <v>23</v>
      </c>
      <c r="AL1049" s="23" t="s">
        <v>107</v>
      </c>
      <c r="AM1049" s="23" t="s">
        <v>26</v>
      </c>
      <c r="AN1049" s="23" t="s">
        <v>72</v>
      </c>
      <c r="AO1049" s="23" t="s">
        <v>26</v>
      </c>
      <c r="AP1049" s="23" t="s">
        <v>14</v>
      </c>
      <c r="AQ1049" s="23" t="s">
        <v>26</v>
      </c>
      <c r="AR1049" s="23"/>
      <c r="AS1049" s="23" t="s">
        <v>107</v>
      </c>
      <c r="AT1049" s="23" t="s">
        <v>26</v>
      </c>
      <c r="AU1049" s="23" t="s">
        <v>14</v>
      </c>
      <c r="AV1049" s="25" t="s">
        <v>26</v>
      </c>
      <c r="AW1049" s="25" t="s">
        <v>26</v>
      </c>
      <c r="AX1049" s="26">
        <v>27</v>
      </c>
      <c r="AY1049" s="26">
        <v>311.7</v>
      </c>
      <c r="AZ1049" s="25" t="s">
        <v>72</v>
      </c>
      <c r="BA1049" s="25" t="s">
        <v>14</v>
      </c>
      <c r="BB1049" s="23" t="s">
        <v>26</v>
      </c>
      <c r="BC1049" s="23" t="s">
        <v>15</v>
      </c>
      <c r="BD1049" s="23" t="s">
        <v>26</v>
      </c>
      <c r="BE1049" s="23" t="s">
        <v>11</v>
      </c>
      <c r="BF1049" s="23" t="s">
        <v>185</v>
      </c>
      <c r="BG1049" s="23" t="s">
        <v>11</v>
      </c>
      <c r="BH1049" s="23" t="s">
        <v>17</v>
      </c>
      <c r="BI1049" s="23" t="s">
        <v>26</v>
      </c>
      <c r="BJ1049" s="23"/>
      <c r="BK1049" s="23" t="s">
        <v>11</v>
      </c>
      <c r="BL1049" s="23" t="s">
        <v>11</v>
      </c>
      <c r="BM1049" s="23" t="s">
        <v>11</v>
      </c>
      <c r="BN1049" s="23"/>
      <c r="BO1049" s="24">
        <v>0</v>
      </c>
      <c r="BP1049" s="24">
        <v>280</v>
      </c>
      <c r="BQ1049" s="24">
        <v>280</v>
      </c>
      <c r="BR1049" s="24">
        <v>260</v>
      </c>
      <c r="BS1049" s="24">
        <v>200</v>
      </c>
      <c r="BT1049" s="23"/>
      <c r="BU1049" s="23"/>
      <c r="BV1049" s="24">
        <v>22.45</v>
      </c>
      <c r="BW1049" s="24">
        <v>0.45</v>
      </c>
      <c r="BX1049" s="23"/>
      <c r="BY1049" s="24">
        <v>0.31</v>
      </c>
      <c r="BZ1049" s="27">
        <v>0.45</v>
      </c>
      <c r="CA1049" s="27">
        <v>0.31</v>
      </c>
      <c r="CB1049" s="25"/>
      <c r="CC1049" s="25"/>
      <c r="CD1049" s="28">
        <v>22.44</v>
      </c>
      <c r="CE1049" s="28">
        <v>0.46</v>
      </c>
      <c r="CF1049" s="25"/>
      <c r="CG1049" s="28">
        <v>0.35</v>
      </c>
      <c r="CH1049" s="28">
        <v>29.09</v>
      </c>
      <c r="CI1049" s="28">
        <v>0.5</v>
      </c>
      <c r="CJ1049" s="28">
        <v>0.5</v>
      </c>
      <c r="CK1049" s="28">
        <v>0</v>
      </c>
      <c r="CL1049" s="28">
        <v>0</v>
      </c>
      <c r="CM1049" s="28">
        <v>0.4</v>
      </c>
      <c r="CN1049" s="25"/>
      <c r="CO1049" s="28">
        <v>0</v>
      </c>
      <c r="CP1049" s="30" t="s">
        <v>5</v>
      </c>
      <c r="CQ1049" s="8">
        <f t="shared" si="177"/>
        <v>6653.833814565287</v>
      </c>
      <c r="CR1049" s="8">
        <f t="shared" si="178"/>
        <v>28</v>
      </c>
      <c r="CS1049" s="8">
        <f t="shared" si="179"/>
        <v>2.5</v>
      </c>
      <c r="CT1049" s="8">
        <f t="shared" si="180"/>
        <v>30</v>
      </c>
      <c r="CU1049" s="8">
        <f t="shared" si="181"/>
        <v>200</v>
      </c>
      <c r="CV1049" s="10">
        <f t="shared" si="182"/>
        <v>87276</v>
      </c>
      <c r="CW1049" s="10">
        <f t="shared" si="185"/>
        <v>87.275999999999996</v>
      </c>
      <c r="CX1049" s="8" t="str">
        <f t="shared" si="183"/>
        <v>No</v>
      </c>
      <c r="CY1049" s="30" t="s">
        <v>11</v>
      </c>
      <c r="CZ1049" s="30" t="s">
        <v>11</v>
      </c>
      <c r="DA1049" s="31" t="s">
        <v>11</v>
      </c>
      <c r="DB1049" s="31" t="s">
        <v>11</v>
      </c>
      <c r="DC1049" s="8" t="str">
        <f t="shared" si="184"/>
        <v>No</v>
      </c>
      <c r="DD1049" s="8" t="s">
        <v>11</v>
      </c>
      <c r="DE1049" s="30" t="s">
        <v>11</v>
      </c>
      <c r="DF1049" s="10">
        <f t="shared" si="186"/>
        <v>71.393999999999991</v>
      </c>
      <c r="DG1049" s="9">
        <f>IF(S1049&lt;Monitors!$H$4,(S1049*Monitors!$I$4)+Monitors!$J$4,IF(S1049&lt;Monitors!$H$5,(S1049*Monitors!$I$5)+Monitors!$J$5,IF(S1049&lt;Monitors!$H$6,(S1049*Monitors!$I$6)+Monitors!$J$6,IF(S1049&lt;Monitors!$H$7,(Monitors!$I$7*S1049)+Monitors!$J$7,IF(S1049&lt;Monitors!$H$8,(S1049*Monitors!$I$8)+Monitors!$J$8,IF(S1049&lt;Monitors!$H$9,(S1049*Monitors!$I$9)+Monitors!$J$9,IF(S1049&lt;Monitors!$H$10,(S1049*Monitors!$I$10)+Monitors!$J$10,IF(S1049&lt;Monitors!$H$11,(S1049*Monitors!$I$11)+Monitors!$J$11,Monitors!$J$12))))))))</f>
        <v>51.34</v>
      </c>
      <c r="DH1049" s="10">
        <f>$DF1049-(Monitors!$B$4*'All Data'!$W1049)</f>
        <v>58.680379999999992</v>
      </c>
      <c r="DI1049" s="10">
        <f>IF($CX1049="Yes",DH1049-(Monitors!$E$4*(DG1049+(Monitors!$B$4*'All Data'!$W1049))),'All Data'!DH1049)</f>
        <v>58.680379999999992</v>
      </c>
      <c r="DJ1049" s="10">
        <f>IF(DD1049="Yes",'All Data'!DI1049-(DG1049*Monitors!$C$4),'All Data'!DI1049)</f>
        <v>58.680379999999992</v>
      </c>
      <c r="DK1049" s="10">
        <f>IF($DE1049="Yes",DJ1049-(DG1049*Monitors!$D$4),'All Data'!DJ1049)</f>
        <v>58.680379999999992</v>
      </c>
      <c r="DL1049" s="10">
        <f>IF($CZ1049="Yes",DK1049-Monitors!$C$7,'All Data'!DK1049)</f>
        <v>58.680379999999992</v>
      </c>
      <c r="DM1049" s="10">
        <f>IF($DA1049="Yes",DL1049-Monitors!$D$7,'All Data'!DL1049)</f>
        <v>58.680379999999992</v>
      </c>
      <c r="DN1049" s="10">
        <f>IF(DB1049="Yes",DM1049-((DG1049+(W1049*Monitors!$B$4))*Monitors!$F$4),'All Data'!DM1049)</f>
        <v>58.680379999999992</v>
      </c>
      <c r="DO1049" s="8" t="str">
        <f t="shared" si="187"/>
        <v>No</v>
      </c>
      <c r="DP1049" s="10">
        <v>3.4910400000000004</v>
      </c>
      <c r="DQ1049" s="10">
        <v>18.958959999999998</v>
      </c>
      <c r="DR1049" s="10">
        <v>18.958959999999998</v>
      </c>
      <c r="DS1049" s="9">
        <v>29.41446083624961</v>
      </c>
      <c r="DT1049" s="9" t="s">
        <v>23</v>
      </c>
      <c r="DU1049" s="14">
        <v>0</v>
      </c>
    </row>
    <row r="1050" spans="1:125" ht="18" customHeight="1">
      <c r="A1050" s="29">
        <v>1049</v>
      </c>
      <c r="B1050" s="29">
        <v>9</v>
      </c>
      <c r="C1050" s="29">
        <v>478</v>
      </c>
      <c r="D1050" s="21">
        <v>41487</v>
      </c>
      <c r="E1050" s="21">
        <v>41433</v>
      </c>
      <c r="F1050" s="21">
        <v>41444</v>
      </c>
      <c r="G1050" s="20" t="s">
        <v>4</v>
      </c>
      <c r="H1050" s="20"/>
      <c r="I1050" s="22">
        <v>6</v>
      </c>
      <c r="J1050" s="20" t="s">
        <v>5</v>
      </c>
      <c r="K1050" s="20"/>
      <c r="L1050" s="20" t="s">
        <v>49</v>
      </c>
      <c r="M1050" s="23"/>
      <c r="N1050" s="23" t="s">
        <v>7</v>
      </c>
      <c r="O1050" s="23"/>
      <c r="P1050" s="24">
        <v>13.2</v>
      </c>
      <c r="Q1050" s="24">
        <v>23.5</v>
      </c>
      <c r="R1050" s="24">
        <v>27</v>
      </c>
      <c r="S1050" s="24">
        <v>311.7</v>
      </c>
      <c r="T1050" s="24">
        <v>1.78</v>
      </c>
      <c r="U1050" s="24">
        <v>1080</v>
      </c>
      <c r="V1050" s="24">
        <v>1920</v>
      </c>
      <c r="W1050" s="24">
        <v>2.0739999999999998</v>
      </c>
      <c r="X1050" s="23" t="s">
        <v>47</v>
      </c>
      <c r="Y1050" s="23" t="s">
        <v>47</v>
      </c>
      <c r="Z1050" s="24">
        <v>6653</v>
      </c>
      <c r="AA1050" s="24">
        <v>60</v>
      </c>
      <c r="AB1050" s="24">
        <v>178</v>
      </c>
      <c r="AC1050" s="24">
        <v>178</v>
      </c>
      <c r="AD1050" s="23" t="s">
        <v>10</v>
      </c>
      <c r="AE1050" s="23" t="s">
        <v>11</v>
      </c>
      <c r="AF1050" s="23" t="s">
        <v>11</v>
      </c>
      <c r="AG1050" s="23"/>
      <c r="AH1050" s="23"/>
      <c r="AI1050" s="23" t="s">
        <v>12</v>
      </c>
      <c r="AJ1050" s="23" t="s">
        <v>11</v>
      </c>
      <c r="AK1050" s="23" t="s">
        <v>23</v>
      </c>
      <c r="AL1050" s="23" t="s">
        <v>78</v>
      </c>
      <c r="AM1050" s="23"/>
      <c r="AN1050" s="23" t="s">
        <v>72</v>
      </c>
      <c r="AO1050" s="23"/>
      <c r="AP1050" s="23" t="s">
        <v>14</v>
      </c>
      <c r="AQ1050" s="23"/>
      <c r="AR1050" s="23"/>
      <c r="AS1050" s="23" t="s">
        <v>78</v>
      </c>
      <c r="AT1050" s="23"/>
      <c r="AU1050" s="23" t="s">
        <v>83</v>
      </c>
      <c r="AV1050" s="25"/>
      <c r="AW1050" s="25"/>
      <c r="AX1050" s="26">
        <v>27</v>
      </c>
      <c r="AY1050" s="26">
        <v>311.7</v>
      </c>
      <c r="AZ1050" s="25" t="s">
        <v>72</v>
      </c>
      <c r="BA1050" s="25" t="s">
        <v>83</v>
      </c>
      <c r="BB1050" s="23"/>
      <c r="BC1050" s="23" t="s">
        <v>15</v>
      </c>
      <c r="BD1050" s="23"/>
      <c r="BE1050" s="23" t="s">
        <v>11</v>
      </c>
      <c r="BF1050" s="23" t="s">
        <v>136</v>
      </c>
      <c r="BG1050" s="23" t="s">
        <v>11</v>
      </c>
      <c r="BH1050" s="23" t="s">
        <v>17</v>
      </c>
      <c r="BI1050" s="23"/>
      <c r="BJ1050" s="23" t="s">
        <v>18</v>
      </c>
      <c r="BK1050" s="23" t="s">
        <v>11</v>
      </c>
      <c r="BL1050" s="23" t="s">
        <v>11</v>
      </c>
      <c r="BM1050" s="23"/>
      <c r="BN1050" s="23"/>
      <c r="BO1050" s="24">
        <v>21.2</v>
      </c>
      <c r="BP1050" s="24">
        <v>246.5</v>
      </c>
      <c r="BQ1050" s="24">
        <v>250</v>
      </c>
      <c r="BR1050" s="24">
        <v>199</v>
      </c>
      <c r="BS1050" s="24">
        <v>200.3</v>
      </c>
      <c r="BT1050" s="23"/>
      <c r="BU1050" s="23"/>
      <c r="BV1050" s="24">
        <v>22.46</v>
      </c>
      <c r="BW1050" s="24">
        <v>0.25</v>
      </c>
      <c r="BX1050" s="24">
        <v>0.24</v>
      </c>
      <c r="BY1050" s="24">
        <v>0.17</v>
      </c>
      <c r="BZ1050" s="27">
        <v>0.25</v>
      </c>
      <c r="CA1050" s="27">
        <v>0.17</v>
      </c>
      <c r="CB1050" s="25"/>
      <c r="CC1050" s="25"/>
      <c r="CD1050" s="28">
        <v>22.62</v>
      </c>
      <c r="CE1050" s="28">
        <v>0.31</v>
      </c>
      <c r="CF1050" s="28">
        <v>0.28999999999999998</v>
      </c>
      <c r="CG1050" s="28">
        <v>0.22</v>
      </c>
      <c r="CH1050" s="28">
        <v>29.1</v>
      </c>
      <c r="CI1050" s="28">
        <v>1</v>
      </c>
      <c r="CJ1050" s="28">
        <v>0.5</v>
      </c>
      <c r="CK1050" s="25"/>
      <c r="CL1050" s="25"/>
      <c r="CM1050" s="28">
        <v>0.5</v>
      </c>
      <c r="CN1050" s="25"/>
      <c r="CO1050" s="28">
        <v>0</v>
      </c>
      <c r="CP1050" s="30" t="s">
        <v>5</v>
      </c>
      <c r="CQ1050" s="8">
        <f t="shared" si="177"/>
        <v>6653.833814565287</v>
      </c>
      <c r="CR1050" s="8">
        <f t="shared" si="178"/>
        <v>28</v>
      </c>
      <c r="CS1050" s="8">
        <f t="shared" si="179"/>
        <v>2.5</v>
      </c>
      <c r="CT1050" s="8">
        <f t="shared" si="180"/>
        <v>30</v>
      </c>
      <c r="CU1050" s="8">
        <f t="shared" si="181"/>
        <v>200</v>
      </c>
      <c r="CV1050" s="10">
        <f t="shared" si="182"/>
        <v>76834.05</v>
      </c>
      <c r="CW1050" s="10">
        <f t="shared" si="185"/>
        <v>76.834050000000005</v>
      </c>
      <c r="CX1050" s="8" t="str">
        <f t="shared" si="183"/>
        <v>No</v>
      </c>
      <c r="CY1050" s="30" t="s">
        <v>11</v>
      </c>
      <c r="CZ1050" s="30" t="s">
        <v>11</v>
      </c>
      <c r="DA1050" s="31" t="s">
        <v>11</v>
      </c>
      <c r="DB1050" s="31" t="s">
        <v>11</v>
      </c>
      <c r="DC1050" s="8" t="str">
        <f t="shared" si="184"/>
        <v>No</v>
      </c>
      <c r="DD1050" s="8" t="s">
        <v>11</v>
      </c>
      <c r="DE1050" s="30" t="s">
        <v>11</v>
      </c>
      <c r="DF1050" s="10">
        <f t="shared" si="186"/>
        <v>70.28586</v>
      </c>
      <c r="DG1050" s="9">
        <f>IF(S1050&lt;Monitors!$H$4,(S1050*Monitors!$I$4)+Monitors!$J$4,IF(S1050&lt;Monitors!$H$5,(S1050*Monitors!$I$5)+Monitors!$J$5,IF(S1050&lt;Monitors!$H$6,(S1050*Monitors!$I$6)+Monitors!$J$6,IF(S1050&lt;Monitors!$H$7,(Monitors!$I$7*S1050)+Monitors!$J$7,IF(S1050&lt;Monitors!$H$8,(S1050*Monitors!$I$8)+Monitors!$J$8,IF(S1050&lt;Monitors!$H$9,(S1050*Monitors!$I$9)+Monitors!$J$9,IF(S1050&lt;Monitors!$H$10,(S1050*Monitors!$I$10)+Monitors!$J$10,IF(S1050&lt;Monitors!$H$11,(S1050*Monitors!$I$11)+Monitors!$J$11,Monitors!$J$12))))))))</f>
        <v>51.34</v>
      </c>
      <c r="DH1050" s="10">
        <f>$DF1050-(Monitors!$B$4*'All Data'!$W1050)</f>
        <v>57.572240000000001</v>
      </c>
      <c r="DI1050" s="10">
        <f>IF($CX1050="Yes",DH1050-(Monitors!$E$4*(DG1050+(Monitors!$B$4*'All Data'!$W1050))),'All Data'!DH1050)</f>
        <v>57.572240000000001</v>
      </c>
      <c r="DJ1050" s="10">
        <f>IF(DD1050="Yes",'All Data'!DI1050-(DG1050*Monitors!$C$4),'All Data'!DI1050)</f>
        <v>57.572240000000001</v>
      </c>
      <c r="DK1050" s="10">
        <f>IF($DE1050="Yes",DJ1050-(DG1050*Monitors!$D$4),'All Data'!DJ1050)</f>
        <v>57.572240000000001</v>
      </c>
      <c r="DL1050" s="10">
        <f>IF($CZ1050="Yes",DK1050-Monitors!$C$7,'All Data'!DK1050)</f>
        <v>57.572240000000001</v>
      </c>
      <c r="DM1050" s="10">
        <f>IF($DA1050="Yes",DL1050-Monitors!$D$7,'All Data'!DL1050)</f>
        <v>57.572240000000001</v>
      </c>
      <c r="DN1050" s="10">
        <f>IF(DB1050="Yes",DM1050-((DG1050+(W1050*Monitors!$B$4))*Monitors!$F$4),'All Data'!DM1050)</f>
        <v>57.572240000000001</v>
      </c>
      <c r="DO1050" s="8" t="str">
        <f t="shared" si="187"/>
        <v>No</v>
      </c>
      <c r="DP1050" s="10">
        <v>3.0733620000000004</v>
      </c>
      <c r="DQ1050" s="10">
        <v>19.386638000000001</v>
      </c>
      <c r="DR1050" s="10">
        <v>19.386638000000001</v>
      </c>
      <c r="DS1050" s="9">
        <v>29.41446083624961</v>
      </c>
      <c r="DT1050" s="9" t="s">
        <v>23</v>
      </c>
      <c r="DU1050" s="14">
        <v>0</v>
      </c>
    </row>
    <row r="1051" spans="1:125" ht="18" customHeight="1">
      <c r="A1051" s="29">
        <v>1050</v>
      </c>
      <c r="B1051" s="29">
        <v>35</v>
      </c>
      <c r="C1051" s="29">
        <v>664</v>
      </c>
      <c r="D1051" s="21">
        <v>41516</v>
      </c>
      <c r="E1051" s="21">
        <v>41472</v>
      </c>
      <c r="F1051" s="21">
        <v>41501</v>
      </c>
      <c r="G1051" s="20" t="s">
        <v>4</v>
      </c>
      <c r="H1051" s="20"/>
      <c r="I1051" s="22">
        <v>6</v>
      </c>
      <c r="J1051" s="20" t="s">
        <v>5</v>
      </c>
      <c r="K1051" s="20"/>
      <c r="L1051" s="20" t="s">
        <v>121</v>
      </c>
      <c r="M1051" s="23"/>
      <c r="N1051" s="23" t="s">
        <v>7</v>
      </c>
      <c r="O1051" s="23"/>
      <c r="P1051" s="24">
        <v>11.8</v>
      </c>
      <c r="Q1051" s="24">
        <v>20.9</v>
      </c>
      <c r="R1051" s="24">
        <v>24</v>
      </c>
      <c r="S1051" s="24">
        <v>246.17</v>
      </c>
      <c r="T1051" s="24">
        <v>1.78</v>
      </c>
      <c r="U1051" s="24">
        <v>1080</v>
      </c>
      <c r="V1051" s="24">
        <v>1920</v>
      </c>
      <c r="W1051" s="24">
        <v>2.0739999999999998</v>
      </c>
      <c r="X1051" s="23" t="s">
        <v>47</v>
      </c>
      <c r="Y1051" s="23" t="s">
        <v>47</v>
      </c>
      <c r="Z1051" s="24">
        <v>8423</v>
      </c>
      <c r="AA1051" s="24">
        <v>60</v>
      </c>
      <c r="AB1051" s="24">
        <v>178</v>
      </c>
      <c r="AC1051" s="24">
        <v>178</v>
      </c>
      <c r="AD1051" s="23" t="s">
        <v>132</v>
      </c>
      <c r="AE1051" s="23" t="s">
        <v>23</v>
      </c>
      <c r="AF1051" s="23" t="s">
        <v>11</v>
      </c>
      <c r="AG1051" s="23"/>
      <c r="AH1051" s="23"/>
      <c r="AI1051" s="23" t="s">
        <v>12</v>
      </c>
      <c r="AJ1051" s="23" t="s">
        <v>23</v>
      </c>
      <c r="AK1051" s="23" t="s">
        <v>11</v>
      </c>
      <c r="AL1051" s="23" t="s">
        <v>329</v>
      </c>
      <c r="AM1051" s="23" t="s">
        <v>330</v>
      </c>
      <c r="AN1051" s="23" t="s">
        <v>14</v>
      </c>
      <c r="AO1051" s="23"/>
      <c r="AP1051" s="23" t="s">
        <v>14</v>
      </c>
      <c r="AQ1051" s="23"/>
      <c r="AR1051" s="23"/>
      <c r="AS1051" s="23" t="s">
        <v>329</v>
      </c>
      <c r="AT1051" s="23" t="s">
        <v>330</v>
      </c>
      <c r="AU1051" s="23" t="s">
        <v>14</v>
      </c>
      <c r="AV1051" s="25"/>
      <c r="AW1051" s="25"/>
      <c r="AX1051" s="26">
        <v>24</v>
      </c>
      <c r="AY1051" s="26">
        <v>246.17</v>
      </c>
      <c r="AZ1051" s="25" t="s">
        <v>14</v>
      </c>
      <c r="BA1051" s="25" t="s">
        <v>14</v>
      </c>
      <c r="BB1051" s="23"/>
      <c r="BC1051" s="23" t="s">
        <v>15</v>
      </c>
      <c r="BD1051" s="23"/>
      <c r="BE1051" s="23" t="s">
        <v>23</v>
      </c>
      <c r="BF1051" s="23" t="s">
        <v>331</v>
      </c>
      <c r="BG1051" s="23" t="s">
        <v>11</v>
      </c>
      <c r="BH1051" s="23" t="s">
        <v>17</v>
      </c>
      <c r="BI1051" s="23"/>
      <c r="BJ1051" s="23"/>
      <c r="BK1051" s="23" t="s">
        <v>11</v>
      </c>
      <c r="BL1051" s="23" t="s">
        <v>11</v>
      </c>
      <c r="BM1051" s="23" t="s">
        <v>11</v>
      </c>
      <c r="BN1051" s="23"/>
      <c r="BO1051" s="24">
        <v>0.4</v>
      </c>
      <c r="BP1051" s="24">
        <v>255.7</v>
      </c>
      <c r="BQ1051" s="24">
        <v>250</v>
      </c>
      <c r="BR1051" s="24">
        <v>205</v>
      </c>
      <c r="BS1051" s="24">
        <v>200.7</v>
      </c>
      <c r="BT1051" s="23"/>
      <c r="BU1051" s="23"/>
      <c r="BV1051" s="24">
        <v>22.5</v>
      </c>
      <c r="BW1051" s="24">
        <v>0.32</v>
      </c>
      <c r="BX1051" s="23"/>
      <c r="BY1051" s="24">
        <v>0.16</v>
      </c>
      <c r="BZ1051" s="27">
        <v>0.32</v>
      </c>
      <c r="CA1051" s="27">
        <v>0.16</v>
      </c>
      <c r="CB1051" s="25"/>
      <c r="CC1051" s="25"/>
      <c r="CD1051" s="28">
        <v>22.46</v>
      </c>
      <c r="CE1051" s="28">
        <v>0.34</v>
      </c>
      <c r="CF1051" s="25"/>
      <c r="CG1051" s="28">
        <v>0.18</v>
      </c>
      <c r="CH1051" s="28">
        <v>23.21</v>
      </c>
      <c r="CI1051" s="28">
        <v>0.5</v>
      </c>
      <c r="CJ1051" s="28">
        <v>0.5</v>
      </c>
      <c r="CK1051" s="25"/>
      <c r="CL1051" s="25"/>
      <c r="CM1051" s="28">
        <v>0.45</v>
      </c>
      <c r="CN1051" s="25"/>
      <c r="CO1051" s="28">
        <v>0</v>
      </c>
      <c r="CP1051" s="30" t="s">
        <v>5</v>
      </c>
      <c r="CQ1051" s="8">
        <f t="shared" si="177"/>
        <v>8425.0721046431318</v>
      </c>
      <c r="CR1051" s="8">
        <f t="shared" si="178"/>
        <v>26</v>
      </c>
      <c r="CS1051" s="8">
        <f t="shared" si="179"/>
        <v>2.5</v>
      </c>
      <c r="CT1051" s="8">
        <f t="shared" si="180"/>
        <v>30</v>
      </c>
      <c r="CU1051" s="8">
        <f t="shared" si="181"/>
        <v>200</v>
      </c>
      <c r="CV1051" s="10">
        <f t="shared" si="182"/>
        <v>62945.668999999994</v>
      </c>
      <c r="CW1051" s="10">
        <f t="shared" si="185"/>
        <v>62.945668999999995</v>
      </c>
      <c r="CX1051" s="8" t="str">
        <f t="shared" si="183"/>
        <v>No</v>
      </c>
      <c r="CY1051" s="30" t="s">
        <v>11</v>
      </c>
      <c r="CZ1051" s="30" t="s">
        <v>11</v>
      </c>
      <c r="DA1051" s="31" t="s">
        <v>11</v>
      </c>
      <c r="DB1051" s="31" t="s">
        <v>11</v>
      </c>
      <c r="DC1051" s="8" t="str">
        <f t="shared" si="184"/>
        <v>No</v>
      </c>
      <c r="DD1051" s="8" t="s">
        <v>11</v>
      </c>
      <c r="DE1051" s="30" t="s">
        <v>11</v>
      </c>
      <c r="DF1051" s="10">
        <f t="shared" si="186"/>
        <v>70.807079999999985</v>
      </c>
      <c r="DG1051" s="9">
        <f>IF(S1051&lt;Monitors!$H$4,(S1051*Monitors!$I$4)+Monitors!$J$4,IF(S1051&lt;Monitors!$H$5,(S1051*Monitors!$I$5)+Monitors!$J$5,IF(S1051&lt;Monitors!$H$6,(S1051*Monitors!$I$6)+Monitors!$J$6,IF(S1051&lt;Monitors!$H$7,(Monitors!$I$7*S1051)+Monitors!$J$7,IF(S1051&lt;Monitors!$H$8,(S1051*Monitors!$I$8)+Monitors!$J$8,IF(S1051&lt;Monitors!$H$9,(S1051*Monitors!$I$9)+Monitors!$J$9,IF(S1051&lt;Monitors!$H$10,(S1051*Monitors!$I$10)+Monitors!$J$10,IF(S1051&lt;Monitors!$H$11,(S1051*Monitors!$I$11)+Monitors!$J$11,Monitors!$J$12))))))))</f>
        <v>42.234000000000002</v>
      </c>
      <c r="DH1051" s="10">
        <f>$DF1051-(Monitors!$B$4*'All Data'!$W1051)</f>
        <v>58.093459999999986</v>
      </c>
      <c r="DI1051" s="10">
        <f>IF($CX1051="Yes",DH1051-(Monitors!$E$4*(DG1051+(Monitors!$B$4*'All Data'!$W1051))),'All Data'!DH1051)</f>
        <v>58.093459999999986</v>
      </c>
      <c r="DJ1051" s="10">
        <f>IF(DD1051="Yes",'All Data'!DI1051-(DG1051*Monitors!$C$4),'All Data'!DI1051)</f>
        <v>58.093459999999986</v>
      </c>
      <c r="DK1051" s="10">
        <f>IF($DE1051="Yes",DJ1051-(DG1051*Monitors!$D$4),'All Data'!DJ1051)</f>
        <v>58.093459999999986</v>
      </c>
      <c r="DL1051" s="10">
        <f>IF($CZ1051="Yes",DK1051-Monitors!$C$7,'All Data'!DK1051)</f>
        <v>58.093459999999986</v>
      </c>
      <c r="DM1051" s="10">
        <f>IF($DA1051="Yes",DL1051-Monitors!$D$7,'All Data'!DL1051)</f>
        <v>58.093459999999986</v>
      </c>
      <c r="DN1051" s="10">
        <f>IF(DB1051="Yes",DM1051-((DG1051+(W1051*Monitors!$B$4))*Monitors!$F$4),'All Data'!DM1051)</f>
        <v>58.093459999999986</v>
      </c>
      <c r="DO1051" s="8" t="str">
        <f t="shared" si="187"/>
        <v>No</v>
      </c>
      <c r="DP1051" s="10">
        <v>2.5178267600000002</v>
      </c>
      <c r="DQ1051" s="10">
        <v>19.982173240000002</v>
      </c>
      <c r="DR1051" s="10">
        <v>19.982173240000002</v>
      </c>
      <c r="DS1051" s="9">
        <v>23.360623751728141</v>
      </c>
      <c r="DT1051" s="9" t="s">
        <v>23</v>
      </c>
      <c r="DU1051" s="14">
        <v>0</v>
      </c>
    </row>
    <row r="1052" spans="1:125" ht="18" customHeight="1">
      <c r="A1052" s="29">
        <v>1051</v>
      </c>
      <c r="B1052" s="29">
        <v>35</v>
      </c>
      <c r="C1052" s="29">
        <v>666</v>
      </c>
      <c r="D1052" s="21">
        <v>41442</v>
      </c>
      <c r="E1052" s="21">
        <v>41418</v>
      </c>
      <c r="F1052" s="21">
        <v>41445</v>
      </c>
      <c r="G1052" s="20"/>
      <c r="H1052" s="20"/>
      <c r="I1052" s="22">
        <v>6</v>
      </c>
      <c r="J1052" s="20" t="s">
        <v>5</v>
      </c>
      <c r="K1052" s="20"/>
      <c r="L1052" s="20" t="s">
        <v>121</v>
      </c>
      <c r="M1052" s="23"/>
      <c r="N1052" s="23" t="s">
        <v>7</v>
      </c>
      <c r="O1052" s="23"/>
      <c r="P1052" s="24">
        <v>13.2</v>
      </c>
      <c r="Q1052" s="24">
        <v>23.5</v>
      </c>
      <c r="R1052" s="24">
        <v>27</v>
      </c>
      <c r="S1052" s="24">
        <v>311.37</v>
      </c>
      <c r="T1052" s="24">
        <v>1.78</v>
      </c>
      <c r="U1052" s="24">
        <v>1080</v>
      </c>
      <c r="V1052" s="24">
        <v>1920</v>
      </c>
      <c r="W1052" s="24">
        <v>2.0739999999999998</v>
      </c>
      <c r="X1052" s="23" t="s">
        <v>47</v>
      </c>
      <c r="Y1052" s="23" t="s">
        <v>47</v>
      </c>
      <c r="Z1052" s="24">
        <v>6660</v>
      </c>
      <c r="AA1052" s="24">
        <v>60</v>
      </c>
      <c r="AB1052" s="24">
        <v>178</v>
      </c>
      <c r="AC1052" s="24">
        <v>178</v>
      </c>
      <c r="AD1052" s="23" t="s">
        <v>96</v>
      </c>
      <c r="AE1052" s="23" t="s">
        <v>11</v>
      </c>
      <c r="AF1052" s="23" t="s">
        <v>11</v>
      </c>
      <c r="AG1052" s="23"/>
      <c r="AH1052" s="23"/>
      <c r="AI1052" s="23" t="s">
        <v>12</v>
      </c>
      <c r="AJ1052" s="23" t="s">
        <v>11</v>
      </c>
      <c r="AK1052" s="23" t="s">
        <v>11</v>
      </c>
      <c r="AL1052" s="23" t="s">
        <v>329</v>
      </c>
      <c r="AM1052" s="23" t="s">
        <v>330</v>
      </c>
      <c r="AN1052" s="23" t="s">
        <v>14</v>
      </c>
      <c r="AO1052" s="23"/>
      <c r="AP1052" s="23" t="s">
        <v>14</v>
      </c>
      <c r="AQ1052" s="23"/>
      <c r="AR1052" s="23"/>
      <c r="AS1052" s="23" t="s">
        <v>329</v>
      </c>
      <c r="AT1052" s="23" t="s">
        <v>330</v>
      </c>
      <c r="AU1052" s="23" t="s">
        <v>14</v>
      </c>
      <c r="AV1052" s="25"/>
      <c r="AW1052" s="25"/>
      <c r="AX1052" s="26">
        <v>27</v>
      </c>
      <c r="AY1052" s="26">
        <v>311.37</v>
      </c>
      <c r="AZ1052" s="25" t="s">
        <v>14</v>
      </c>
      <c r="BA1052" s="25" t="s">
        <v>14</v>
      </c>
      <c r="BB1052" s="23"/>
      <c r="BC1052" s="23" t="s">
        <v>15</v>
      </c>
      <c r="BD1052" s="23"/>
      <c r="BE1052" s="23" t="s">
        <v>23</v>
      </c>
      <c r="BF1052" s="23" t="s">
        <v>331</v>
      </c>
      <c r="BG1052" s="23" t="s">
        <v>11</v>
      </c>
      <c r="BH1052" s="23" t="s">
        <v>17</v>
      </c>
      <c r="BI1052" s="23"/>
      <c r="BJ1052" s="23"/>
      <c r="BK1052" s="23" t="s">
        <v>11</v>
      </c>
      <c r="BL1052" s="23" t="s">
        <v>11</v>
      </c>
      <c r="BM1052" s="23" t="s">
        <v>11</v>
      </c>
      <c r="BN1052" s="23"/>
      <c r="BO1052" s="24">
        <v>0.4</v>
      </c>
      <c r="BP1052" s="24">
        <v>346</v>
      </c>
      <c r="BQ1052" s="24">
        <v>300</v>
      </c>
      <c r="BR1052" s="24">
        <v>307.10000000000002</v>
      </c>
      <c r="BS1052" s="24">
        <v>200.3</v>
      </c>
      <c r="BT1052" s="23"/>
      <c r="BU1052" s="23"/>
      <c r="BV1052" s="24">
        <v>22.5</v>
      </c>
      <c r="BW1052" s="24">
        <v>0.31</v>
      </c>
      <c r="BX1052" s="23"/>
      <c r="BY1052" s="24">
        <v>0.16</v>
      </c>
      <c r="BZ1052" s="27">
        <v>0.31</v>
      </c>
      <c r="CA1052" s="27">
        <v>0.16</v>
      </c>
      <c r="CB1052" s="25"/>
      <c r="CC1052" s="25"/>
      <c r="CD1052" s="28">
        <v>22.6</v>
      </c>
      <c r="CE1052" s="28">
        <v>0.34</v>
      </c>
      <c r="CF1052" s="25"/>
      <c r="CG1052" s="28">
        <v>0.18</v>
      </c>
      <c r="CH1052" s="28">
        <v>29.08</v>
      </c>
      <c r="CI1052" s="28">
        <v>0.5</v>
      </c>
      <c r="CJ1052" s="28">
        <v>0.5</v>
      </c>
      <c r="CK1052" s="25"/>
      <c r="CL1052" s="25"/>
      <c r="CM1052" s="28">
        <v>0.43</v>
      </c>
      <c r="CN1052" s="25"/>
      <c r="CO1052" s="28">
        <v>0</v>
      </c>
      <c r="CP1052" s="30" t="s">
        <v>5</v>
      </c>
      <c r="CQ1052" s="8">
        <f t="shared" si="177"/>
        <v>6660.8857629187132</v>
      </c>
      <c r="CR1052" s="8">
        <f t="shared" si="178"/>
        <v>28</v>
      </c>
      <c r="CS1052" s="8">
        <f t="shared" si="179"/>
        <v>2.5</v>
      </c>
      <c r="CT1052" s="8">
        <f t="shared" si="180"/>
        <v>30</v>
      </c>
      <c r="CU1052" s="8">
        <f t="shared" si="181"/>
        <v>300</v>
      </c>
      <c r="CV1052" s="10">
        <f t="shared" si="182"/>
        <v>107734.02</v>
      </c>
      <c r="CW1052" s="10">
        <f t="shared" si="185"/>
        <v>107.73402</v>
      </c>
      <c r="CX1052" s="8" t="str">
        <f t="shared" si="183"/>
        <v>No</v>
      </c>
      <c r="CY1052" s="30" t="s">
        <v>11</v>
      </c>
      <c r="CZ1052" s="30" t="s">
        <v>11</v>
      </c>
      <c r="DA1052" s="31" t="s">
        <v>11</v>
      </c>
      <c r="DB1052" s="31" t="s">
        <v>11</v>
      </c>
      <c r="DC1052" s="8" t="str">
        <f t="shared" si="184"/>
        <v>No</v>
      </c>
      <c r="DD1052" s="8" t="s">
        <v>11</v>
      </c>
      <c r="DE1052" s="30" t="s">
        <v>11</v>
      </c>
      <c r="DF1052" s="10">
        <f t="shared" si="186"/>
        <v>70.750140000000002</v>
      </c>
      <c r="DG1052" s="9">
        <f>IF(S1052&lt;Monitors!$H$4,(S1052*Monitors!$I$4)+Monitors!$J$4,IF(S1052&lt;Monitors!$H$5,(S1052*Monitors!$I$5)+Monitors!$J$5,IF(S1052&lt;Monitors!$H$6,(S1052*Monitors!$I$6)+Monitors!$J$6,IF(S1052&lt;Monitors!$H$7,(Monitors!$I$7*S1052)+Monitors!$J$7,IF(S1052&lt;Monitors!$H$8,(S1052*Monitors!$I$8)+Monitors!$J$8,IF(S1052&lt;Monitors!$H$9,(S1052*Monitors!$I$9)+Monitors!$J$9,IF(S1052&lt;Monitors!$H$10,(S1052*Monitors!$I$10)+Monitors!$J$10,IF(S1052&lt;Monitors!$H$11,(S1052*Monitors!$I$11)+Monitors!$J$11,Monitors!$J$12))))))))</f>
        <v>51.274000000000001</v>
      </c>
      <c r="DH1052" s="10">
        <f>$DF1052-(Monitors!$B$4*'All Data'!$W1052)</f>
        <v>58.036520000000003</v>
      </c>
      <c r="DI1052" s="10">
        <f>IF($CX1052="Yes",DH1052-(Monitors!$E$4*(DG1052+(Monitors!$B$4*'All Data'!$W1052))),'All Data'!DH1052)</f>
        <v>58.036520000000003</v>
      </c>
      <c r="DJ1052" s="10">
        <f>IF(DD1052="Yes",'All Data'!DI1052-(DG1052*Monitors!$C$4),'All Data'!DI1052)</f>
        <v>58.036520000000003</v>
      </c>
      <c r="DK1052" s="10">
        <f>IF($DE1052="Yes",DJ1052-(DG1052*Monitors!$D$4),'All Data'!DJ1052)</f>
        <v>58.036520000000003</v>
      </c>
      <c r="DL1052" s="10">
        <f>IF($CZ1052="Yes",DK1052-Monitors!$C$7,'All Data'!DK1052)</f>
        <v>58.036520000000003</v>
      </c>
      <c r="DM1052" s="10">
        <f>IF($DA1052="Yes",DL1052-Monitors!$D$7,'All Data'!DL1052)</f>
        <v>58.036520000000003</v>
      </c>
      <c r="DN1052" s="10">
        <f>IF(DB1052="Yes",DM1052-((DG1052+(W1052*Monitors!$B$4))*Monitors!$F$4),'All Data'!DM1052)</f>
        <v>58.036520000000003</v>
      </c>
      <c r="DO1052" s="8" t="str">
        <f t="shared" si="187"/>
        <v>No</v>
      </c>
      <c r="DP1052" s="10">
        <v>4.3093608000000003</v>
      </c>
      <c r="DQ1052" s="10">
        <v>18.1906392</v>
      </c>
      <c r="DR1052" s="10">
        <v>18.1906392</v>
      </c>
      <c r="DS1052" s="9">
        <v>29.384259524974876</v>
      </c>
      <c r="DT1052" s="9" t="s">
        <v>23</v>
      </c>
      <c r="DU1052" s="14">
        <v>0</v>
      </c>
    </row>
    <row r="1053" spans="1:125" ht="18" customHeight="1">
      <c r="A1053" s="29">
        <v>1052</v>
      </c>
      <c r="B1053" s="29">
        <v>21</v>
      </c>
      <c r="C1053" s="29">
        <v>329</v>
      </c>
      <c r="D1053" s="21">
        <v>41813</v>
      </c>
      <c r="E1053" s="21">
        <v>41815</v>
      </c>
      <c r="F1053" s="21">
        <v>41823</v>
      </c>
      <c r="G1053" s="20" t="s">
        <v>182</v>
      </c>
      <c r="H1053" s="20"/>
      <c r="I1053" s="22">
        <v>6</v>
      </c>
      <c r="J1053" s="20" t="s">
        <v>5</v>
      </c>
      <c r="K1053" s="20" t="s">
        <v>26</v>
      </c>
      <c r="L1053" s="20" t="s">
        <v>49</v>
      </c>
      <c r="M1053" s="23" t="s">
        <v>26</v>
      </c>
      <c r="N1053" s="23" t="s">
        <v>7</v>
      </c>
      <c r="O1053" s="23" t="s">
        <v>26</v>
      </c>
      <c r="P1053" s="24">
        <v>13.2</v>
      </c>
      <c r="Q1053" s="24">
        <v>23.6</v>
      </c>
      <c r="R1053" s="24">
        <v>27</v>
      </c>
      <c r="S1053" s="24">
        <v>311.7</v>
      </c>
      <c r="T1053" s="24">
        <v>1.78</v>
      </c>
      <c r="U1053" s="24">
        <v>1080</v>
      </c>
      <c r="V1053" s="24">
        <v>1920</v>
      </c>
      <c r="W1053" s="24">
        <v>2.0739999999999998</v>
      </c>
      <c r="X1053" s="23" t="s">
        <v>47</v>
      </c>
      <c r="Y1053" s="23" t="s">
        <v>47</v>
      </c>
      <c r="Z1053" s="24">
        <v>6654</v>
      </c>
      <c r="AA1053" s="24">
        <v>60</v>
      </c>
      <c r="AB1053" s="24">
        <v>160</v>
      </c>
      <c r="AC1053" s="24">
        <v>160</v>
      </c>
      <c r="AD1053" s="23" t="s">
        <v>300</v>
      </c>
      <c r="AE1053" s="23" t="s">
        <v>23</v>
      </c>
      <c r="AF1053" s="23" t="s">
        <v>11</v>
      </c>
      <c r="AG1053" s="23" t="s">
        <v>26</v>
      </c>
      <c r="AH1053" s="23" t="s">
        <v>26</v>
      </c>
      <c r="AI1053" s="23" t="s">
        <v>12</v>
      </c>
      <c r="AJ1053" s="23" t="s">
        <v>23</v>
      </c>
      <c r="AK1053" s="23" t="s">
        <v>23</v>
      </c>
      <c r="AL1053" s="23" t="s">
        <v>129</v>
      </c>
      <c r="AM1053" s="23" t="s">
        <v>26</v>
      </c>
      <c r="AN1053" s="23" t="s">
        <v>14</v>
      </c>
      <c r="AO1053" s="23" t="s">
        <v>26</v>
      </c>
      <c r="AP1053" s="23" t="s">
        <v>14</v>
      </c>
      <c r="AQ1053" s="23" t="s">
        <v>26</v>
      </c>
      <c r="AR1053" s="23"/>
      <c r="AS1053" s="23" t="s">
        <v>129</v>
      </c>
      <c r="AT1053" s="23" t="s">
        <v>26</v>
      </c>
      <c r="AU1053" s="23" t="s">
        <v>14</v>
      </c>
      <c r="AV1053" s="25" t="s">
        <v>26</v>
      </c>
      <c r="AW1053" s="25" t="s">
        <v>26</v>
      </c>
      <c r="AX1053" s="26">
        <v>27</v>
      </c>
      <c r="AY1053" s="26">
        <v>311.7</v>
      </c>
      <c r="AZ1053" s="25" t="s">
        <v>14</v>
      </c>
      <c r="BA1053" s="25" t="s">
        <v>14</v>
      </c>
      <c r="BB1053" s="23" t="s">
        <v>26</v>
      </c>
      <c r="BC1053" s="23" t="s">
        <v>15</v>
      </c>
      <c r="BD1053" s="23" t="s">
        <v>26</v>
      </c>
      <c r="BE1053" s="23" t="s">
        <v>11</v>
      </c>
      <c r="BF1053" s="23" t="s">
        <v>185</v>
      </c>
      <c r="BG1053" s="23" t="s">
        <v>11</v>
      </c>
      <c r="BH1053" s="23" t="s">
        <v>17</v>
      </c>
      <c r="BI1053" s="23" t="s">
        <v>26</v>
      </c>
      <c r="BJ1053" s="23"/>
      <c r="BK1053" s="23" t="s">
        <v>11</v>
      </c>
      <c r="BL1053" s="23" t="s">
        <v>11</v>
      </c>
      <c r="BM1053" s="23" t="s">
        <v>11</v>
      </c>
      <c r="BN1053" s="23"/>
      <c r="BO1053" s="24">
        <v>0</v>
      </c>
      <c r="BP1053" s="24">
        <v>260</v>
      </c>
      <c r="BQ1053" s="24">
        <v>220.4</v>
      </c>
      <c r="BR1053" s="24">
        <v>260</v>
      </c>
      <c r="BS1053" s="24">
        <v>200</v>
      </c>
      <c r="BT1053" s="23"/>
      <c r="BU1053" s="23"/>
      <c r="BV1053" s="24">
        <v>22.52</v>
      </c>
      <c r="BW1053" s="24">
        <v>0.21</v>
      </c>
      <c r="BX1053" s="23"/>
      <c r="BY1053" s="24">
        <v>0.2</v>
      </c>
      <c r="BZ1053" s="27">
        <v>0.21</v>
      </c>
      <c r="CA1053" s="27">
        <v>0.2</v>
      </c>
      <c r="CB1053" s="25"/>
      <c r="CC1053" s="25"/>
      <c r="CD1053" s="28">
        <v>22.49</v>
      </c>
      <c r="CE1053" s="28">
        <v>0.22</v>
      </c>
      <c r="CF1053" s="25"/>
      <c r="CG1053" s="28">
        <v>0.21</v>
      </c>
      <c r="CH1053" s="28">
        <v>29.11</v>
      </c>
      <c r="CI1053" s="28">
        <v>0.5</v>
      </c>
      <c r="CJ1053" s="28">
        <v>0.5</v>
      </c>
      <c r="CK1053" s="28">
        <v>0</v>
      </c>
      <c r="CL1053" s="28">
        <v>0</v>
      </c>
      <c r="CM1053" s="28">
        <v>0.5</v>
      </c>
      <c r="CN1053" s="25"/>
      <c r="CO1053" s="28">
        <v>0</v>
      </c>
      <c r="CP1053" s="30" t="s">
        <v>5</v>
      </c>
      <c r="CQ1053" s="8">
        <f t="shared" si="177"/>
        <v>6653.833814565287</v>
      </c>
      <c r="CR1053" s="8">
        <f t="shared" si="178"/>
        <v>28</v>
      </c>
      <c r="CS1053" s="8">
        <f t="shared" si="179"/>
        <v>2.5</v>
      </c>
      <c r="CT1053" s="8">
        <f t="shared" si="180"/>
        <v>30</v>
      </c>
      <c r="CU1053" s="8">
        <f t="shared" si="181"/>
        <v>200</v>
      </c>
      <c r="CV1053" s="10">
        <f t="shared" si="182"/>
        <v>81042</v>
      </c>
      <c r="CW1053" s="10">
        <f t="shared" si="185"/>
        <v>81.042000000000002</v>
      </c>
      <c r="CX1053" s="8" t="str">
        <f t="shared" si="183"/>
        <v>No</v>
      </c>
      <c r="CY1053" s="30" t="s">
        <v>11</v>
      </c>
      <c r="CZ1053" s="30" t="s">
        <v>11</v>
      </c>
      <c r="DA1053" s="31" t="s">
        <v>11</v>
      </c>
      <c r="DB1053" s="31" t="s">
        <v>11</v>
      </c>
      <c r="DC1053" s="8" t="str">
        <f t="shared" si="184"/>
        <v>No</v>
      </c>
      <c r="DD1053" s="8" t="s">
        <v>11</v>
      </c>
      <c r="DE1053" s="30" t="s">
        <v>11</v>
      </c>
      <c r="DF1053" s="10">
        <f t="shared" si="186"/>
        <v>70.242059999999995</v>
      </c>
      <c r="DG1053" s="9">
        <f>IF(S1053&lt;Monitors!$H$4,(S1053*Monitors!$I$4)+Monitors!$J$4,IF(S1053&lt;Monitors!$H$5,(S1053*Monitors!$I$5)+Monitors!$J$5,IF(S1053&lt;Monitors!$H$6,(S1053*Monitors!$I$6)+Monitors!$J$6,IF(S1053&lt;Monitors!$H$7,(Monitors!$I$7*S1053)+Monitors!$J$7,IF(S1053&lt;Monitors!$H$8,(S1053*Monitors!$I$8)+Monitors!$J$8,IF(S1053&lt;Monitors!$H$9,(S1053*Monitors!$I$9)+Monitors!$J$9,IF(S1053&lt;Monitors!$H$10,(S1053*Monitors!$I$10)+Monitors!$J$10,IF(S1053&lt;Monitors!$H$11,(S1053*Monitors!$I$11)+Monitors!$J$11,Monitors!$J$12))))))))</f>
        <v>51.34</v>
      </c>
      <c r="DH1053" s="10">
        <f>$DF1053-(Monitors!$B$4*'All Data'!$W1053)</f>
        <v>57.528439999999996</v>
      </c>
      <c r="DI1053" s="10">
        <f>IF($CX1053="Yes",DH1053-(Monitors!$E$4*(DG1053+(Monitors!$B$4*'All Data'!$W1053))),'All Data'!DH1053)</f>
        <v>57.528439999999996</v>
      </c>
      <c r="DJ1053" s="10">
        <f>IF(DD1053="Yes",'All Data'!DI1053-(DG1053*Monitors!$C$4),'All Data'!DI1053)</f>
        <v>57.528439999999996</v>
      </c>
      <c r="DK1053" s="10">
        <f>IF($DE1053="Yes",DJ1053-(DG1053*Monitors!$D$4),'All Data'!DJ1053)</f>
        <v>57.528439999999996</v>
      </c>
      <c r="DL1053" s="10">
        <f>IF($CZ1053="Yes",DK1053-Monitors!$C$7,'All Data'!DK1053)</f>
        <v>57.528439999999996</v>
      </c>
      <c r="DM1053" s="10">
        <f>IF($DA1053="Yes",DL1053-Monitors!$D$7,'All Data'!DL1053)</f>
        <v>57.528439999999996</v>
      </c>
      <c r="DN1053" s="10">
        <f>IF(DB1053="Yes",DM1053-((DG1053+(W1053*Monitors!$B$4))*Monitors!$F$4),'All Data'!DM1053)</f>
        <v>57.528439999999996</v>
      </c>
      <c r="DO1053" s="8" t="str">
        <f t="shared" si="187"/>
        <v>No</v>
      </c>
      <c r="DP1053" s="10">
        <v>3.2416800000000001</v>
      </c>
      <c r="DQ1053" s="10">
        <v>19.278320000000001</v>
      </c>
      <c r="DR1053" s="10">
        <v>19.278320000000001</v>
      </c>
      <c r="DS1053" s="9">
        <v>29.41446083624961</v>
      </c>
      <c r="DT1053" s="9" t="s">
        <v>23</v>
      </c>
      <c r="DU1053" s="14">
        <v>0</v>
      </c>
    </row>
    <row r="1054" spans="1:125" ht="18" customHeight="1">
      <c r="A1054" s="29">
        <v>1053</v>
      </c>
      <c r="B1054" s="29">
        <v>21</v>
      </c>
      <c r="C1054" s="29">
        <v>330</v>
      </c>
      <c r="D1054" s="21">
        <v>41813</v>
      </c>
      <c r="E1054" s="21">
        <v>42038</v>
      </c>
      <c r="F1054" s="21">
        <v>42045</v>
      </c>
      <c r="G1054" s="20" t="s">
        <v>233</v>
      </c>
      <c r="H1054" s="20"/>
      <c r="I1054" s="22">
        <v>6</v>
      </c>
      <c r="J1054" s="20" t="s">
        <v>5</v>
      </c>
      <c r="K1054" s="20" t="s">
        <v>26</v>
      </c>
      <c r="L1054" s="20" t="s">
        <v>49</v>
      </c>
      <c r="M1054" s="23" t="s">
        <v>26</v>
      </c>
      <c r="N1054" s="23" t="s">
        <v>7</v>
      </c>
      <c r="O1054" s="23" t="s">
        <v>26</v>
      </c>
      <c r="P1054" s="24">
        <v>13.2</v>
      </c>
      <c r="Q1054" s="24">
        <v>23.6</v>
      </c>
      <c r="R1054" s="24">
        <v>27</v>
      </c>
      <c r="S1054" s="24">
        <v>311.7</v>
      </c>
      <c r="T1054" s="24">
        <v>1.78</v>
      </c>
      <c r="U1054" s="24">
        <v>1080</v>
      </c>
      <c r="V1054" s="24">
        <v>1920</v>
      </c>
      <c r="W1054" s="24">
        <v>2.0739999999999998</v>
      </c>
      <c r="X1054" s="23" t="s">
        <v>47</v>
      </c>
      <c r="Y1054" s="23" t="s">
        <v>47</v>
      </c>
      <c r="Z1054" s="24">
        <v>6654</v>
      </c>
      <c r="AA1054" s="24">
        <v>60</v>
      </c>
      <c r="AB1054" s="24">
        <v>160</v>
      </c>
      <c r="AC1054" s="24">
        <v>160</v>
      </c>
      <c r="AD1054" s="23" t="s">
        <v>300</v>
      </c>
      <c r="AE1054" s="23" t="s">
        <v>23</v>
      </c>
      <c r="AF1054" s="23" t="s">
        <v>11</v>
      </c>
      <c r="AG1054" s="23" t="s">
        <v>26</v>
      </c>
      <c r="AH1054" s="23" t="s">
        <v>26</v>
      </c>
      <c r="AI1054" s="23" t="s">
        <v>12</v>
      </c>
      <c r="AJ1054" s="23" t="s">
        <v>23</v>
      </c>
      <c r="AK1054" s="23" t="s">
        <v>23</v>
      </c>
      <c r="AL1054" s="23" t="s">
        <v>114</v>
      </c>
      <c r="AM1054" s="23" t="s">
        <v>26</v>
      </c>
      <c r="AN1054" s="23" t="s">
        <v>14</v>
      </c>
      <c r="AO1054" s="23" t="s">
        <v>26</v>
      </c>
      <c r="AP1054" s="23" t="s">
        <v>14</v>
      </c>
      <c r="AQ1054" s="23" t="s">
        <v>26</v>
      </c>
      <c r="AR1054" s="23"/>
      <c r="AS1054" s="23" t="s">
        <v>114</v>
      </c>
      <c r="AT1054" s="23" t="s">
        <v>26</v>
      </c>
      <c r="AU1054" s="23" t="s">
        <v>14</v>
      </c>
      <c r="AV1054" s="25" t="s">
        <v>26</v>
      </c>
      <c r="AW1054" s="25" t="s">
        <v>26</v>
      </c>
      <c r="AX1054" s="26">
        <v>27</v>
      </c>
      <c r="AY1054" s="26">
        <v>311.7</v>
      </c>
      <c r="AZ1054" s="25" t="s">
        <v>14</v>
      </c>
      <c r="BA1054" s="25" t="s">
        <v>14</v>
      </c>
      <c r="BB1054" s="23" t="s">
        <v>26</v>
      </c>
      <c r="BC1054" s="23" t="s">
        <v>15</v>
      </c>
      <c r="BD1054" s="23" t="s">
        <v>26</v>
      </c>
      <c r="BE1054" s="23" t="s">
        <v>11</v>
      </c>
      <c r="BF1054" s="23" t="s">
        <v>185</v>
      </c>
      <c r="BG1054" s="23" t="s">
        <v>11</v>
      </c>
      <c r="BH1054" s="23" t="s">
        <v>17</v>
      </c>
      <c r="BI1054" s="23" t="s">
        <v>26</v>
      </c>
      <c r="BJ1054" s="23"/>
      <c r="BK1054" s="23" t="s">
        <v>11</v>
      </c>
      <c r="BL1054" s="23" t="s">
        <v>11</v>
      </c>
      <c r="BM1054" s="23" t="s">
        <v>11</v>
      </c>
      <c r="BN1054" s="23"/>
      <c r="BO1054" s="24">
        <v>0</v>
      </c>
      <c r="BP1054" s="24">
        <v>260</v>
      </c>
      <c r="BQ1054" s="24">
        <v>220.4</v>
      </c>
      <c r="BR1054" s="24">
        <v>260</v>
      </c>
      <c r="BS1054" s="24">
        <v>200</v>
      </c>
      <c r="BT1054" s="23"/>
      <c r="BU1054" s="23"/>
      <c r="BV1054" s="24">
        <v>22.52</v>
      </c>
      <c r="BW1054" s="24">
        <v>0.21</v>
      </c>
      <c r="BX1054" s="23"/>
      <c r="BY1054" s="24">
        <v>0.2</v>
      </c>
      <c r="BZ1054" s="27">
        <v>0.21</v>
      </c>
      <c r="CA1054" s="27">
        <v>0.2</v>
      </c>
      <c r="CB1054" s="25"/>
      <c r="CC1054" s="25"/>
      <c r="CD1054" s="28">
        <v>22.49</v>
      </c>
      <c r="CE1054" s="28">
        <v>0.22</v>
      </c>
      <c r="CF1054" s="25"/>
      <c r="CG1054" s="28">
        <v>0.21</v>
      </c>
      <c r="CH1054" s="28">
        <v>29.11</v>
      </c>
      <c r="CI1054" s="28">
        <v>0.5</v>
      </c>
      <c r="CJ1054" s="28">
        <v>0.5</v>
      </c>
      <c r="CK1054" s="28">
        <v>0</v>
      </c>
      <c r="CL1054" s="28">
        <v>0</v>
      </c>
      <c r="CM1054" s="28">
        <v>0.5</v>
      </c>
      <c r="CN1054" s="25"/>
      <c r="CO1054" s="28">
        <v>0</v>
      </c>
      <c r="CP1054" s="30" t="s">
        <v>5</v>
      </c>
      <c r="CQ1054" s="8">
        <f t="shared" si="177"/>
        <v>6653.833814565287</v>
      </c>
      <c r="CR1054" s="8">
        <f t="shared" si="178"/>
        <v>28</v>
      </c>
      <c r="CS1054" s="8">
        <f t="shared" si="179"/>
        <v>2.5</v>
      </c>
      <c r="CT1054" s="8">
        <f t="shared" si="180"/>
        <v>30</v>
      </c>
      <c r="CU1054" s="8">
        <f t="shared" si="181"/>
        <v>200</v>
      </c>
      <c r="CV1054" s="10">
        <f t="shared" si="182"/>
        <v>81042</v>
      </c>
      <c r="CW1054" s="10">
        <f t="shared" si="185"/>
        <v>81.042000000000002</v>
      </c>
      <c r="CX1054" s="8" t="str">
        <f t="shared" si="183"/>
        <v>No</v>
      </c>
      <c r="CY1054" s="30" t="s">
        <v>11</v>
      </c>
      <c r="CZ1054" s="30" t="s">
        <v>11</v>
      </c>
      <c r="DA1054" s="31" t="s">
        <v>11</v>
      </c>
      <c r="DB1054" s="31" t="s">
        <v>11</v>
      </c>
      <c r="DC1054" s="8" t="str">
        <f t="shared" si="184"/>
        <v>No</v>
      </c>
      <c r="DD1054" s="8" t="s">
        <v>11</v>
      </c>
      <c r="DE1054" s="30" t="s">
        <v>11</v>
      </c>
      <c r="DF1054" s="10">
        <f t="shared" si="186"/>
        <v>70.242059999999995</v>
      </c>
      <c r="DG1054" s="9">
        <f>IF(S1054&lt;Monitors!$H$4,(S1054*Monitors!$I$4)+Monitors!$J$4,IF(S1054&lt;Monitors!$H$5,(S1054*Monitors!$I$5)+Monitors!$J$5,IF(S1054&lt;Monitors!$H$6,(S1054*Monitors!$I$6)+Monitors!$J$6,IF(S1054&lt;Monitors!$H$7,(Monitors!$I$7*S1054)+Monitors!$J$7,IF(S1054&lt;Monitors!$H$8,(S1054*Monitors!$I$8)+Monitors!$J$8,IF(S1054&lt;Monitors!$H$9,(S1054*Monitors!$I$9)+Monitors!$J$9,IF(S1054&lt;Monitors!$H$10,(S1054*Monitors!$I$10)+Monitors!$J$10,IF(S1054&lt;Monitors!$H$11,(S1054*Monitors!$I$11)+Monitors!$J$11,Monitors!$J$12))))))))</f>
        <v>51.34</v>
      </c>
      <c r="DH1054" s="10">
        <f>$DF1054-(Monitors!$B$4*'All Data'!$W1054)</f>
        <v>57.528439999999996</v>
      </c>
      <c r="DI1054" s="10">
        <f>IF($CX1054="Yes",DH1054-(Monitors!$E$4*(DG1054+(Monitors!$B$4*'All Data'!$W1054))),'All Data'!DH1054)</f>
        <v>57.528439999999996</v>
      </c>
      <c r="DJ1054" s="10">
        <f>IF(DD1054="Yes",'All Data'!DI1054-(DG1054*Monitors!$C$4),'All Data'!DI1054)</f>
        <v>57.528439999999996</v>
      </c>
      <c r="DK1054" s="10">
        <f>IF($DE1054="Yes",DJ1054-(DG1054*Monitors!$D$4),'All Data'!DJ1054)</f>
        <v>57.528439999999996</v>
      </c>
      <c r="DL1054" s="10">
        <f>IF($CZ1054="Yes",DK1054-Monitors!$C$7,'All Data'!DK1054)</f>
        <v>57.528439999999996</v>
      </c>
      <c r="DM1054" s="10">
        <f>IF($DA1054="Yes",DL1054-Monitors!$D$7,'All Data'!DL1054)</f>
        <v>57.528439999999996</v>
      </c>
      <c r="DN1054" s="10">
        <f>IF(DB1054="Yes",DM1054-((DG1054+(W1054*Monitors!$B$4))*Monitors!$F$4),'All Data'!DM1054)</f>
        <v>57.528439999999996</v>
      </c>
      <c r="DO1054" s="8" t="str">
        <f t="shared" si="187"/>
        <v>No</v>
      </c>
      <c r="DP1054" s="10">
        <v>3.2416800000000001</v>
      </c>
      <c r="DQ1054" s="10">
        <v>19.278320000000001</v>
      </c>
      <c r="DR1054" s="10">
        <v>19.278320000000001</v>
      </c>
      <c r="DS1054" s="9">
        <v>29.41446083624961</v>
      </c>
      <c r="DT1054" s="9" t="s">
        <v>23</v>
      </c>
      <c r="DU1054" s="14">
        <v>0</v>
      </c>
    </row>
    <row r="1055" spans="1:125" ht="18" customHeight="1">
      <c r="A1055" s="29">
        <v>1054</v>
      </c>
      <c r="B1055" s="29">
        <v>12</v>
      </c>
      <c r="C1055" s="29">
        <v>758</v>
      </c>
      <c r="D1055" s="21">
        <v>40908</v>
      </c>
      <c r="E1055" s="21">
        <v>41886</v>
      </c>
      <c r="F1055" s="21">
        <v>41425</v>
      </c>
      <c r="G1055" s="20" t="s">
        <v>604</v>
      </c>
      <c r="H1055" s="20" t="s">
        <v>606</v>
      </c>
      <c r="I1055" s="22">
        <v>6</v>
      </c>
      <c r="J1055" s="20" t="s">
        <v>5</v>
      </c>
      <c r="K1055" s="20" t="s">
        <v>26</v>
      </c>
      <c r="L1055" s="20" t="s">
        <v>27</v>
      </c>
      <c r="M1055" s="23" t="s">
        <v>27</v>
      </c>
      <c r="N1055" s="23" t="s">
        <v>7</v>
      </c>
      <c r="O1055" s="23" t="s">
        <v>26</v>
      </c>
      <c r="P1055" s="24">
        <v>13.2</v>
      </c>
      <c r="Q1055" s="24">
        <v>23.5</v>
      </c>
      <c r="R1055" s="24">
        <v>27</v>
      </c>
      <c r="S1055" s="24">
        <v>311.67</v>
      </c>
      <c r="T1055" s="24">
        <v>1.78</v>
      </c>
      <c r="U1055" s="24">
        <v>1080</v>
      </c>
      <c r="V1055" s="24">
        <v>1920</v>
      </c>
      <c r="W1055" s="24">
        <v>2.0739999999999998</v>
      </c>
      <c r="X1055" s="23" t="s">
        <v>47</v>
      </c>
      <c r="Y1055" s="23" t="s">
        <v>47</v>
      </c>
      <c r="Z1055" s="24">
        <v>6653</v>
      </c>
      <c r="AA1055" s="24">
        <v>60</v>
      </c>
      <c r="AB1055" s="24">
        <v>170</v>
      </c>
      <c r="AC1055" s="24">
        <v>160</v>
      </c>
      <c r="AD1055" s="23" t="s">
        <v>73</v>
      </c>
      <c r="AE1055" s="23" t="s">
        <v>11</v>
      </c>
      <c r="AF1055" s="23" t="s">
        <v>11</v>
      </c>
      <c r="AG1055" s="23" t="s">
        <v>26</v>
      </c>
      <c r="AH1055" s="23" t="s">
        <v>26</v>
      </c>
      <c r="AI1055" s="23" t="s">
        <v>12</v>
      </c>
      <c r="AJ1055" s="23" t="s">
        <v>11</v>
      </c>
      <c r="AK1055" s="23" t="s">
        <v>23</v>
      </c>
      <c r="AL1055" s="23" t="s">
        <v>129</v>
      </c>
      <c r="AM1055" s="23" t="s">
        <v>364</v>
      </c>
      <c r="AN1055" s="23" t="s">
        <v>14</v>
      </c>
      <c r="AO1055" s="23" t="s">
        <v>26</v>
      </c>
      <c r="AP1055" s="23" t="s">
        <v>36</v>
      </c>
      <c r="AQ1055" s="23" t="s">
        <v>26</v>
      </c>
      <c r="AR1055" s="23"/>
      <c r="AS1055" s="23" t="s">
        <v>129</v>
      </c>
      <c r="AT1055" s="23" t="s">
        <v>364</v>
      </c>
      <c r="AU1055" s="23" t="s">
        <v>14</v>
      </c>
      <c r="AV1055" s="25" t="s">
        <v>26</v>
      </c>
      <c r="AW1055" s="25" t="s">
        <v>26</v>
      </c>
      <c r="AX1055" s="26">
        <v>27</v>
      </c>
      <c r="AY1055" s="26">
        <v>311.67</v>
      </c>
      <c r="AZ1055" s="25" t="s">
        <v>14</v>
      </c>
      <c r="BA1055" s="25" t="s">
        <v>14</v>
      </c>
      <c r="BB1055" s="23" t="s">
        <v>26</v>
      </c>
      <c r="BC1055" s="23" t="s">
        <v>15</v>
      </c>
      <c r="BD1055" s="23" t="s">
        <v>26</v>
      </c>
      <c r="BE1055" s="23" t="s">
        <v>11</v>
      </c>
      <c r="BF1055" s="23" t="s">
        <v>144</v>
      </c>
      <c r="BG1055" s="23" t="s">
        <v>11</v>
      </c>
      <c r="BH1055" s="23" t="s">
        <v>17</v>
      </c>
      <c r="BI1055" s="23" t="s">
        <v>26</v>
      </c>
      <c r="BJ1055" s="23"/>
      <c r="BK1055" s="23" t="s">
        <v>11</v>
      </c>
      <c r="BL1055" s="23" t="s">
        <v>11</v>
      </c>
      <c r="BM1055" s="23" t="s">
        <v>11</v>
      </c>
      <c r="BN1055" s="23"/>
      <c r="BO1055" s="24">
        <v>4.5999999999999996</v>
      </c>
      <c r="BP1055" s="24">
        <v>294.7</v>
      </c>
      <c r="BQ1055" s="24">
        <v>300</v>
      </c>
      <c r="BR1055" s="24">
        <v>244</v>
      </c>
      <c r="BS1055" s="24">
        <v>201</v>
      </c>
      <c r="BT1055" s="23"/>
      <c r="BU1055" s="23"/>
      <c r="BV1055" s="24">
        <v>22.56</v>
      </c>
      <c r="BW1055" s="24">
        <v>0.27</v>
      </c>
      <c r="BX1055" s="23"/>
      <c r="BY1055" s="24">
        <v>0.24</v>
      </c>
      <c r="BZ1055" s="27">
        <v>0.27</v>
      </c>
      <c r="CA1055" s="27">
        <v>0.24</v>
      </c>
      <c r="CB1055" s="25"/>
      <c r="CC1055" s="25"/>
      <c r="CD1055" s="28">
        <v>22.91</v>
      </c>
      <c r="CE1055" s="28">
        <v>0.33</v>
      </c>
      <c r="CF1055" s="25"/>
      <c r="CG1055" s="28">
        <v>0.3</v>
      </c>
      <c r="CH1055" s="28">
        <v>29.11</v>
      </c>
      <c r="CI1055" s="28">
        <v>0.5</v>
      </c>
      <c r="CJ1055" s="28">
        <v>0.5</v>
      </c>
      <c r="CK1055" s="28">
        <v>0</v>
      </c>
      <c r="CL1055" s="28">
        <v>0</v>
      </c>
      <c r="CM1055" s="28">
        <v>0.5</v>
      </c>
      <c r="CN1055" s="25"/>
      <c r="CO1055" s="28">
        <v>0</v>
      </c>
      <c r="CP1055" s="30" t="s">
        <v>5</v>
      </c>
      <c r="CQ1055" s="8">
        <f t="shared" si="177"/>
        <v>6654.4742836974992</v>
      </c>
      <c r="CR1055" s="8">
        <f t="shared" si="178"/>
        <v>28</v>
      </c>
      <c r="CS1055" s="8">
        <f t="shared" si="179"/>
        <v>2.5</v>
      </c>
      <c r="CT1055" s="8">
        <f t="shared" si="180"/>
        <v>30</v>
      </c>
      <c r="CU1055" s="8">
        <f t="shared" si="181"/>
        <v>200</v>
      </c>
      <c r="CV1055" s="10">
        <f t="shared" si="182"/>
        <v>91849.149000000005</v>
      </c>
      <c r="CW1055" s="10">
        <f t="shared" si="185"/>
        <v>91.849149000000011</v>
      </c>
      <c r="CX1055" s="8" t="str">
        <f t="shared" si="183"/>
        <v>No</v>
      </c>
      <c r="CY1055" s="30" t="s">
        <v>11</v>
      </c>
      <c r="CZ1055" s="30" t="s">
        <v>11</v>
      </c>
      <c r="DA1055" s="31" t="s">
        <v>11</v>
      </c>
      <c r="DB1055" s="31" t="s">
        <v>11</v>
      </c>
      <c r="DC1055" s="8" t="str">
        <f t="shared" si="184"/>
        <v>No</v>
      </c>
      <c r="DD1055" s="8" t="s">
        <v>11</v>
      </c>
      <c r="DE1055" s="30" t="s">
        <v>11</v>
      </c>
      <c r="DF1055" s="10">
        <f t="shared" si="186"/>
        <v>70.706339999999983</v>
      </c>
      <c r="DG1055" s="9">
        <f>IF(S1055&lt;Monitors!$H$4,(S1055*Monitors!$I$4)+Monitors!$J$4,IF(S1055&lt;Monitors!$H$5,(S1055*Monitors!$I$5)+Monitors!$J$5,IF(S1055&lt;Monitors!$H$6,(S1055*Monitors!$I$6)+Monitors!$J$6,IF(S1055&lt;Monitors!$H$7,(Monitors!$I$7*S1055)+Monitors!$J$7,IF(S1055&lt;Monitors!$H$8,(S1055*Monitors!$I$8)+Monitors!$J$8,IF(S1055&lt;Monitors!$H$9,(S1055*Monitors!$I$9)+Monitors!$J$9,IF(S1055&lt;Monitors!$H$10,(S1055*Monitors!$I$10)+Monitors!$J$10,IF(S1055&lt;Monitors!$H$11,(S1055*Monitors!$I$11)+Monitors!$J$11,Monitors!$J$12))))))))</f>
        <v>51.334000000000003</v>
      </c>
      <c r="DH1055" s="10">
        <f>$DF1055-(Monitors!$B$4*'All Data'!$W1055)</f>
        <v>57.992719999999984</v>
      </c>
      <c r="DI1055" s="10">
        <f>IF($CX1055="Yes",DH1055-(Monitors!$E$4*(DG1055+(Monitors!$B$4*'All Data'!$W1055))),'All Data'!DH1055)</f>
        <v>57.992719999999984</v>
      </c>
      <c r="DJ1055" s="10">
        <f>IF(DD1055="Yes",'All Data'!DI1055-(DG1055*Monitors!$C$4),'All Data'!DI1055)</f>
        <v>57.992719999999984</v>
      </c>
      <c r="DK1055" s="10">
        <f>IF($DE1055="Yes",DJ1055-(DG1055*Monitors!$D$4),'All Data'!DJ1055)</f>
        <v>57.992719999999984</v>
      </c>
      <c r="DL1055" s="10">
        <f>IF($CZ1055="Yes",DK1055-Monitors!$C$7,'All Data'!DK1055)</f>
        <v>57.992719999999984</v>
      </c>
      <c r="DM1055" s="10">
        <f>IF($DA1055="Yes",DL1055-Monitors!$D$7,'All Data'!DL1055)</f>
        <v>57.992719999999984</v>
      </c>
      <c r="DN1055" s="10">
        <f>IF(DB1055="Yes",DM1055-((DG1055+(W1055*Monitors!$B$4))*Monitors!$F$4),'All Data'!DM1055)</f>
        <v>57.992719999999984</v>
      </c>
      <c r="DO1055" s="8" t="str">
        <f t="shared" si="187"/>
        <v>No</v>
      </c>
      <c r="DP1055" s="10">
        <v>3.6739659600000003</v>
      </c>
      <c r="DQ1055" s="10">
        <v>18.886034039999998</v>
      </c>
      <c r="DR1055" s="10">
        <v>18.886034039999998</v>
      </c>
      <c r="DS1055" s="9">
        <v>29.411715392087416</v>
      </c>
      <c r="DT1055" s="9" t="s">
        <v>23</v>
      </c>
      <c r="DU1055" s="14">
        <v>0</v>
      </c>
    </row>
    <row r="1056" spans="1:125" ht="18" customHeight="1">
      <c r="A1056" s="29">
        <v>1055</v>
      </c>
      <c r="B1056" s="29">
        <v>25</v>
      </c>
      <c r="C1056" s="29">
        <v>1410</v>
      </c>
      <c r="D1056" s="21">
        <v>41496</v>
      </c>
      <c r="E1056" s="21">
        <v>41484</v>
      </c>
      <c r="F1056" s="21">
        <v>41494</v>
      </c>
      <c r="G1056" s="20" t="s">
        <v>4</v>
      </c>
      <c r="H1056" s="20"/>
      <c r="I1056" s="22">
        <v>6</v>
      </c>
      <c r="J1056" s="20" t="s">
        <v>5</v>
      </c>
      <c r="K1056" s="20"/>
      <c r="L1056" s="20" t="s">
        <v>49</v>
      </c>
      <c r="M1056" s="23"/>
      <c r="N1056" s="23" t="s">
        <v>7</v>
      </c>
      <c r="O1056" s="23"/>
      <c r="P1056" s="24">
        <v>13.2</v>
      </c>
      <c r="Q1056" s="24">
        <v>23.5</v>
      </c>
      <c r="R1056" s="24">
        <v>27</v>
      </c>
      <c r="S1056" s="24">
        <v>311.67</v>
      </c>
      <c r="T1056" s="24">
        <v>1.78</v>
      </c>
      <c r="U1056" s="24">
        <v>1080</v>
      </c>
      <c r="V1056" s="24">
        <v>1920</v>
      </c>
      <c r="W1056" s="24">
        <v>2.0739999999999998</v>
      </c>
      <c r="X1056" s="23" t="s">
        <v>47</v>
      </c>
      <c r="Y1056" s="23" t="s">
        <v>47</v>
      </c>
      <c r="Z1056" s="24">
        <v>6655</v>
      </c>
      <c r="AA1056" s="24">
        <v>60</v>
      </c>
      <c r="AB1056" s="24">
        <v>178</v>
      </c>
      <c r="AC1056" s="24">
        <v>178</v>
      </c>
      <c r="AD1056" s="23" t="s">
        <v>85</v>
      </c>
      <c r="AE1056" s="23" t="s">
        <v>11</v>
      </c>
      <c r="AF1056" s="23" t="s">
        <v>11</v>
      </c>
      <c r="AG1056" s="23"/>
      <c r="AH1056" s="23"/>
      <c r="AI1056" s="23" t="s">
        <v>57</v>
      </c>
      <c r="AJ1056" s="23" t="s">
        <v>23</v>
      </c>
      <c r="AK1056" s="23" t="s">
        <v>11</v>
      </c>
      <c r="AL1056" s="23" t="s">
        <v>13</v>
      </c>
      <c r="AM1056" s="23"/>
      <c r="AN1056" s="23" t="s">
        <v>14</v>
      </c>
      <c r="AO1056" s="23"/>
      <c r="AP1056" s="23" t="s">
        <v>14</v>
      </c>
      <c r="AQ1056" s="23"/>
      <c r="AR1056" s="23"/>
      <c r="AS1056" s="23" t="s">
        <v>13</v>
      </c>
      <c r="AT1056" s="23"/>
      <c r="AU1056" s="23" t="s">
        <v>14</v>
      </c>
      <c r="AV1056" s="25"/>
      <c r="AW1056" s="25"/>
      <c r="AX1056" s="26">
        <v>27</v>
      </c>
      <c r="AY1056" s="26">
        <v>311.67</v>
      </c>
      <c r="AZ1056" s="25" t="s">
        <v>14</v>
      </c>
      <c r="BA1056" s="25" t="s">
        <v>14</v>
      </c>
      <c r="BB1056" s="23"/>
      <c r="BC1056" s="23" t="s">
        <v>15</v>
      </c>
      <c r="BD1056" s="23"/>
      <c r="BE1056" s="23" t="s">
        <v>11</v>
      </c>
      <c r="BF1056" s="23" t="s">
        <v>14</v>
      </c>
      <c r="BG1056" s="23" t="s">
        <v>11</v>
      </c>
      <c r="BH1056" s="23" t="s">
        <v>17</v>
      </c>
      <c r="BI1056" s="23"/>
      <c r="BJ1056" s="23" t="s">
        <v>18</v>
      </c>
      <c r="BK1056" s="23" t="s">
        <v>11</v>
      </c>
      <c r="BL1056" s="23" t="s">
        <v>11</v>
      </c>
      <c r="BM1056" s="23"/>
      <c r="BN1056" s="23"/>
      <c r="BO1056" s="24">
        <v>7</v>
      </c>
      <c r="BP1056" s="24">
        <v>280.10000000000002</v>
      </c>
      <c r="BQ1056" s="24">
        <v>280</v>
      </c>
      <c r="BR1056" s="24">
        <v>279.60000000000002</v>
      </c>
      <c r="BS1056" s="24">
        <v>200.1</v>
      </c>
      <c r="BT1056" s="23"/>
      <c r="BU1056" s="23"/>
      <c r="BV1056" s="24">
        <v>22.59</v>
      </c>
      <c r="BW1056" s="24">
        <v>0.37</v>
      </c>
      <c r="BX1056" s="23"/>
      <c r="BY1056" s="24">
        <v>0.33</v>
      </c>
      <c r="BZ1056" s="27">
        <v>0.37</v>
      </c>
      <c r="CA1056" s="27">
        <v>0.33</v>
      </c>
      <c r="CB1056" s="25"/>
      <c r="CC1056" s="25"/>
      <c r="CD1056" s="28">
        <v>22.76</v>
      </c>
      <c r="CE1056" s="28">
        <v>0.41</v>
      </c>
      <c r="CF1056" s="25"/>
      <c r="CG1056" s="28">
        <v>0.37</v>
      </c>
      <c r="CH1056" s="28">
        <v>29.11</v>
      </c>
      <c r="CI1056" s="28">
        <v>0.5</v>
      </c>
      <c r="CJ1056" s="28">
        <v>0.5</v>
      </c>
      <c r="CK1056" s="25"/>
      <c r="CL1056" s="25"/>
      <c r="CM1056" s="28">
        <v>0.36</v>
      </c>
      <c r="CN1056" s="25"/>
      <c r="CO1056" s="28">
        <v>0</v>
      </c>
      <c r="CP1056" s="30" t="s">
        <v>5</v>
      </c>
      <c r="CQ1056" s="8">
        <f t="shared" si="177"/>
        <v>6654.4742836974992</v>
      </c>
      <c r="CR1056" s="8">
        <f t="shared" si="178"/>
        <v>28</v>
      </c>
      <c r="CS1056" s="8">
        <f t="shared" si="179"/>
        <v>2.5</v>
      </c>
      <c r="CT1056" s="8">
        <f t="shared" si="180"/>
        <v>30</v>
      </c>
      <c r="CU1056" s="8">
        <f t="shared" si="181"/>
        <v>200</v>
      </c>
      <c r="CV1056" s="10">
        <f t="shared" si="182"/>
        <v>87298.767000000007</v>
      </c>
      <c r="CW1056" s="10">
        <f t="shared" si="185"/>
        <v>87.298767000000012</v>
      </c>
      <c r="CX1056" s="8" t="str">
        <f t="shared" si="183"/>
        <v>No</v>
      </c>
      <c r="CY1056" s="30" t="s">
        <v>11</v>
      </c>
      <c r="CZ1056" s="30" t="s">
        <v>11</v>
      </c>
      <c r="DA1056" s="31" t="s">
        <v>11</v>
      </c>
      <c r="DB1056" s="31" t="s">
        <v>11</v>
      </c>
      <c r="DC1056" s="8" t="str">
        <f t="shared" si="184"/>
        <v>No</v>
      </c>
      <c r="DD1056" s="8" t="s">
        <v>11</v>
      </c>
      <c r="DE1056" s="30" t="s">
        <v>11</v>
      </c>
      <c r="DF1056" s="10">
        <f t="shared" si="186"/>
        <v>71.367720000000006</v>
      </c>
      <c r="DG1056" s="9">
        <f>IF(S1056&lt;Monitors!$H$4,(S1056*Monitors!$I$4)+Monitors!$J$4,IF(S1056&lt;Monitors!$H$5,(S1056*Monitors!$I$5)+Monitors!$J$5,IF(S1056&lt;Monitors!$H$6,(S1056*Monitors!$I$6)+Monitors!$J$6,IF(S1056&lt;Monitors!$H$7,(Monitors!$I$7*S1056)+Monitors!$J$7,IF(S1056&lt;Monitors!$H$8,(S1056*Monitors!$I$8)+Monitors!$J$8,IF(S1056&lt;Monitors!$H$9,(S1056*Monitors!$I$9)+Monitors!$J$9,IF(S1056&lt;Monitors!$H$10,(S1056*Monitors!$I$10)+Monitors!$J$10,IF(S1056&lt;Monitors!$H$11,(S1056*Monitors!$I$11)+Monitors!$J$11,Monitors!$J$12))))))))</f>
        <v>51.334000000000003</v>
      </c>
      <c r="DH1056" s="10">
        <f>$DF1056-(Monitors!$B$4*'All Data'!$W1056)</f>
        <v>58.654100000000007</v>
      </c>
      <c r="DI1056" s="10">
        <f>IF($CX1056="Yes",DH1056-(Monitors!$E$4*(DG1056+(Monitors!$B$4*'All Data'!$W1056))),'All Data'!DH1056)</f>
        <v>58.654100000000007</v>
      </c>
      <c r="DJ1056" s="10">
        <f>IF(DD1056="Yes",'All Data'!DI1056-(DG1056*Monitors!$C$4),'All Data'!DI1056)</f>
        <v>58.654100000000007</v>
      </c>
      <c r="DK1056" s="10">
        <f>IF($DE1056="Yes",DJ1056-(DG1056*Monitors!$D$4),'All Data'!DJ1056)</f>
        <v>58.654100000000007</v>
      </c>
      <c r="DL1056" s="10">
        <f>IF($CZ1056="Yes",DK1056-Monitors!$C$7,'All Data'!DK1056)</f>
        <v>58.654100000000007</v>
      </c>
      <c r="DM1056" s="10">
        <f>IF($DA1056="Yes",DL1056-Monitors!$D$7,'All Data'!DL1056)</f>
        <v>58.654100000000007</v>
      </c>
      <c r="DN1056" s="10">
        <f>IF(DB1056="Yes",DM1056-((DG1056+(W1056*Monitors!$B$4))*Monitors!$F$4),'All Data'!DM1056)</f>
        <v>58.654100000000007</v>
      </c>
      <c r="DO1056" s="8" t="str">
        <f t="shared" si="187"/>
        <v>No</v>
      </c>
      <c r="DP1056" s="10">
        <v>3.4919506800000004</v>
      </c>
      <c r="DQ1056" s="10">
        <v>19.098049320000001</v>
      </c>
      <c r="DR1056" s="10">
        <v>19.098049320000001</v>
      </c>
      <c r="DS1056" s="9">
        <v>29.411715392087416</v>
      </c>
      <c r="DT1056" s="9" t="s">
        <v>23</v>
      </c>
      <c r="DU1056" s="14">
        <v>0</v>
      </c>
    </row>
    <row r="1057" spans="1:125" ht="18" customHeight="1">
      <c r="A1057" s="29">
        <v>1056</v>
      </c>
      <c r="B1057" s="29">
        <v>25</v>
      </c>
      <c r="C1057" s="29">
        <v>1410</v>
      </c>
      <c r="D1057" s="21">
        <v>41496</v>
      </c>
      <c r="E1057" s="21">
        <v>41484</v>
      </c>
      <c r="F1057" s="21">
        <v>41494</v>
      </c>
      <c r="G1057" s="20" t="s">
        <v>4</v>
      </c>
      <c r="H1057" s="20"/>
      <c r="I1057" s="22">
        <v>6</v>
      </c>
      <c r="J1057" s="20" t="s">
        <v>5</v>
      </c>
      <c r="K1057" s="20"/>
      <c r="L1057" s="20" t="s">
        <v>49</v>
      </c>
      <c r="M1057" s="23"/>
      <c r="N1057" s="23" t="s">
        <v>7</v>
      </c>
      <c r="O1057" s="23"/>
      <c r="P1057" s="24">
        <v>13.2</v>
      </c>
      <c r="Q1057" s="24">
        <v>23.5</v>
      </c>
      <c r="R1057" s="24">
        <v>27</v>
      </c>
      <c r="S1057" s="24">
        <v>311.67</v>
      </c>
      <c r="T1057" s="24">
        <v>1.78</v>
      </c>
      <c r="U1057" s="24">
        <v>1080</v>
      </c>
      <c r="V1057" s="24">
        <v>1920</v>
      </c>
      <c r="W1057" s="24">
        <v>2.0739999999999998</v>
      </c>
      <c r="X1057" s="23" t="s">
        <v>47</v>
      </c>
      <c r="Y1057" s="23" t="s">
        <v>47</v>
      </c>
      <c r="Z1057" s="24">
        <v>6655</v>
      </c>
      <c r="AA1057" s="24">
        <v>60</v>
      </c>
      <c r="AB1057" s="24">
        <v>178</v>
      </c>
      <c r="AC1057" s="24">
        <v>178</v>
      </c>
      <c r="AD1057" s="23" t="s">
        <v>85</v>
      </c>
      <c r="AE1057" s="23" t="s">
        <v>11</v>
      </c>
      <c r="AF1057" s="23" t="s">
        <v>11</v>
      </c>
      <c r="AG1057" s="23"/>
      <c r="AH1057" s="23"/>
      <c r="AI1057" s="23" t="s">
        <v>57</v>
      </c>
      <c r="AJ1057" s="23" t="s">
        <v>23</v>
      </c>
      <c r="AK1057" s="23" t="s">
        <v>11</v>
      </c>
      <c r="AL1057" s="23" t="s">
        <v>13</v>
      </c>
      <c r="AM1057" s="23"/>
      <c r="AN1057" s="23" t="s">
        <v>14</v>
      </c>
      <c r="AO1057" s="23"/>
      <c r="AP1057" s="23" t="s">
        <v>14</v>
      </c>
      <c r="AQ1057" s="23"/>
      <c r="AR1057" s="23"/>
      <c r="AS1057" s="23" t="s">
        <v>13</v>
      </c>
      <c r="AT1057" s="23"/>
      <c r="AU1057" s="23" t="s">
        <v>14</v>
      </c>
      <c r="AV1057" s="25"/>
      <c r="AW1057" s="25"/>
      <c r="AX1057" s="26">
        <v>27</v>
      </c>
      <c r="AY1057" s="26">
        <v>311.67</v>
      </c>
      <c r="AZ1057" s="25" t="s">
        <v>14</v>
      </c>
      <c r="BA1057" s="25" t="s">
        <v>14</v>
      </c>
      <c r="BB1057" s="23"/>
      <c r="BC1057" s="23" t="s">
        <v>15</v>
      </c>
      <c r="BD1057" s="23"/>
      <c r="BE1057" s="23" t="s">
        <v>11</v>
      </c>
      <c r="BF1057" s="23" t="s">
        <v>14</v>
      </c>
      <c r="BG1057" s="23" t="s">
        <v>11</v>
      </c>
      <c r="BH1057" s="23" t="s">
        <v>17</v>
      </c>
      <c r="BI1057" s="23"/>
      <c r="BJ1057" s="23" t="s">
        <v>18</v>
      </c>
      <c r="BK1057" s="23" t="s">
        <v>11</v>
      </c>
      <c r="BL1057" s="23" t="s">
        <v>11</v>
      </c>
      <c r="BM1057" s="23"/>
      <c r="BN1057" s="23"/>
      <c r="BO1057" s="24">
        <v>7</v>
      </c>
      <c r="BP1057" s="24">
        <v>280.10000000000002</v>
      </c>
      <c r="BQ1057" s="24">
        <v>280</v>
      </c>
      <c r="BR1057" s="24">
        <v>279.60000000000002</v>
      </c>
      <c r="BS1057" s="24">
        <v>200.1</v>
      </c>
      <c r="BT1057" s="23"/>
      <c r="BU1057" s="23"/>
      <c r="BV1057" s="24">
        <v>22.59</v>
      </c>
      <c r="BW1057" s="24">
        <v>0.37</v>
      </c>
      <c r="BX1057" s="23"/>
      <c r="BY1057" s="24">
        <v>0.33</v>
      </c>
      <c r="BZ1057" s="27">
        <v>0.37</v>
      </c>
      <c r="CA1057" s="27">
        <v>0.33</v>
      </c>
      <c r="CB1057" s="25"/>
      <c r="CC1057" s="25"/>
      <c r="CD1057" s="28">
        <v>22.76</v>
      </c>
      <c r="CE1057" s="28">
        <v>0.41</v>
      </c>
      <c r="CF1057" s="25"/>
      <c r="CG1057" s="28">
        <v>0.37</v>
      </c>
      <c r="CH1057" s="28">
        <v>29.11</v>
      </c>
      <c r="CI1057" s="28">
        <v>0.5</v>
      </c>
      <c r="CJ1057" s="28">
        <v>0.5</v>
      </c>
      <c r="CK1057" s="25"/>
      <c r="CL1057" s="25"/>
      <c r="CM1057" s="28">
        <v>0.36</v>
      </c>
      <c r="CN1057" s="25"/>
      <c r="CO1057" s="28">
        <v>0</v>
      </c>
      <c r="CP1057" s="30" t="s">
        <v>5</v>
      </c>
      <c r="CQ1057" s="8">
        <f t="shared" si="177"/>
        <v>6654.4742836974992</v>
      </c>
      <c r="CR1057" s="8">
        <f t="shared" si="178"/>
        <v>28</v>
      </c>
      <c r="CS1057" s="8">
        <f t="shared" si="179"/>
        <v>2.5</v>
      </c>
      <c r="CT1057" s="8">
        <f t="shared" si="180"/>
        <v>30</v>
      </c>
      <c r="CU1057" s="8">
        <f t="shared" si="181"/>
        <v>200</v>
      </c>
      <c r="CV1057" s="10">
        <f t="shared" si="182"/>
        <v>87298.767000000007</v>
      </c>
      <c r="CW1057" s="10">
        <f t="shared" si="185"/>
        <v>87.298767000000012</v>
      </c>
      <c r="CX1057" s="8" t="str">
        <f t="shared" si="183"/>
        <v>No</v>
      </c>
      <c r="CY1057" s="30" t="s">
        <v>11</v>
      </c>
      <c r="CZ1057" s="30" t="s">
        <v>11</v>
      </c>
      <c r="DA1057" s="31" t="s">
        <v>11</v>
      </c>
      <c r="DB1057" s="31" t="s">
        <v>11</v>
      </c>
      <c r="DC1057" s="8" t="str">
        <f t="shared" si="184"/>
        <v>No</v>
      </c>
      <c r="DD1057" s="8" t="s">
        <v>11</v>
      </c>
      <c r="DE1057" s="30" t="s">
        <v>11</v>
      </c>
      <c r="DF1057" s="10">
        <f t="shared" si="186"/>
        <v>71.367720000000006</v>
      </c>
      <c r="DG1057" s="9">
        <f>IF(S1057&lt;Monitors!$H$4,(S1057*Monitors!$I$4)+Monitors!$J$4,IF(S1057&lt;Monitors!$H$5,(S1057*Monitors!$I$5)+Monitors!$J$5,IF(S1057&lt;Monitors!$H$6,(S1057*Monitors!$I$6)+Monitors!$J$6,IF(S1057&lt;Monitors!$H$7,(Monitors!$I$7*S1057)+Monitors!$J$7,IF(S1057&lt;Monitors!$H$8,(S1057*Monitors!$I$8)+Monitors!$J$8,IF(S1057&lt;Monitors!$H$9,(S1057*Monitors!$I$9)+Monitors!$J$9,IF(S1057&lt;Monitors!$H$10,(S1057*Monitors!$I$10)+Monitors!$J$10,IF(S1057&lt;Monitors!$H$11,(S1057*Monitors!$I$11)+Monitors!$J$11,Monitors!$J$12))))))))</f>
        <v>51.334000000000003</v>
      </c>
      <c r="DH1057" s="10">
        <f>$DF1057-(Monitors!$B$4*'All Data'!$W1057)</f>
        <v>58.654100000000007</v>
      </c>
      <c r="DI1057" s="10">
        <f>IF($CX1057="Yes",DH1057-(Monitors!$E$4*(DG1057+(Monitors!$B$4*'All Data'!$W1057))),'All Data'!DH1057)</f>
        <v>58.654100000000007</v>
      </c>
      <c r="DJ1057" s="10">
        <f>IF(DD1057="Yes",'All Data'!DI1057-(DG1057*Monitors!$C$4),'All Data'!DI1057)</f>
        <v>58.654100000000007</v>
      </c>
      <c r="DK1057" s="10">
        <f>IF($DE1057="Yes",DJ1057-(DG1057*Monitors!$D$4),'All Data'!DJ1057)</f>
        <v>58.654100000000007</v>
      </c>
      <c r="DL1057" s="10">
        <f>IF($CZ1057="Yes",DK1057-Monitors!$C$7,'All Data'!DK1057)</f>
        <v>58.654100000000007</v>
      </c>
      <c r="DM1057" s="10">
        <f>IF($DA1057="Yes",DL1057-Monitors!$D$7,'All Data'!DL1057)</f>
        <v>58.654100000000007</v>
      </c>
      <c r="DN1057" s="10">
        <f>IF(DB1057="Yes",DM1057-((DG1057+(W1057*Monitors!$B$4))*Monitors!$F$4),'All Data'!DM1057)</f>
        <v>58.654100000000007</v>
      </c>
      <c r="DO1057" s="8" t="str">
        <f t="shared" si="187"/>
        <v>No</v>
      </c>
      <c r="DP1057" s="10">
        <v>3.4919506800000004</v>
      </c>
      <c r="DQ1057" s="10">
        <v>19.098049320000001</v>
      </c>
      <c r="DR1057" s="10">
        <v>19.098049320000001</v>
      </c>
      <c r="DS1057" s="9">
        <v>29.411715392087416</v>
      </c>
      <c r="DT1057" s="9" t="s">
        <v>23</v>
      </c>
      <c r="DU1057" s="14">
        <v>0</v>
      </c>
    </row>
    <row r="1058" spans="1:125" ht="18" customHeight="1">
      <c r="A1058" s="29">
        <v>1057</v>
      </c>
      <c r="B1058" s="29">
        <v>25</v>
      </c>
      <c r="C1058" s="29">
        <v>1410</v>
      </c>
      <c r="D1058" s="21">
        <v>41334</v>
      </c>
      <c r="E1058" s="21">
        <v>41484</v>
      </c>
      <c r="F1058" s="21">
        <v>41331</v>
      </c>
      <c r="G1058" s="20" t="s">
        <v>4</v>
      </c>
      <c r="H1058" s="20"/>
      <c r="I1058" s="22">
        <v>6</v>
      </c>
      <c r="J1058" s="20" t="s">
        <v>5</v>
      </c>
      <c r="K1058" s="20"/>
      <c r="L1058" s="20" t="s">
        <v>49</v>
      </c>
      <c r="M1058" s="23"/>
      <c r="N1058" s="23" t="s">
        <v>7</v>
      </c>
      <c r="O1058" s="23"/>
      <c r="P1058" s="24">
        <v>13.2</v>
      </c>
      <c r="Q1058" s="24">
        <v>23.5</v>
      </c>
      <c r="R1058" s="24">
        <v>27</v>
      </c>
      <c r="S1058" s="24">
        <v>311.67</v>
      </c>
      <c r="T1058" s="24">
        <v>1.78</v>
      </c>
      <c r="U1058" s="24">
        <v>1080</v>
      </c>
      <c r="V1058" s="24">
        <v>1920</v>
      </c>
      <c r="W1058" s="24">
        <v>2.0739999999999998</v>
      </c>
      <c r="X1058" s="23" t="s">
        <v>47</v>
      </c>
      <c r="Y1058" s="23" t="s">
        <v>47</v>
      </c>
      <c r="Z1058" s="24">
        <v>6655</v>
      </c>
      <c r="AA1058" s="24">
        <v>60</v>
      </c>
      <c r="AB1058" s="24">
        <v>178</v>
      </c>
      <c r="AC1058" s="24">
        <v>178</v>
      </c>
      <c r="AD1058" s="23" t="s">
        <v>85</v>
      </c>
      <c r="AE1058" s="23" t="s">
        <v>11</v>
      </c>
      <c r="AF1058" s="23" t="s">
        <v>11</v>
      </c>
      <c r="AG1058" s="23"/>
      <c r="AH1058" s="23"/>
      <c r="AI1058" s="23" t="s">
        <v>57</v>
      </c>
      <c r="AJ1058" s="23" t="s">
        <v>23</v>
      </c>
      <c r="AK1058" s="23" t="s">
        <v>11</v>
      </c>
      <c r="AL1058" s="23" t="s">
        <v>13</v>
      </c>
      <c r="AM1058" s="23"/>
      <c r="AN1058" s="23" t="s">
        <v>14</v>
      </c>
      <c r="AO1058" s="23"/>
      <c r="AP1058" s="23" t="s">
        <v>14</v>
      </c>
      <c r="AQ1058" s="23"/>
      <c r="AR1058" s="23"/>
      <c r="AS1058" s="23" t="s">
        <v>13</v>
      </c>
      <c r="AT1058" s="23"/>
      <c r="AU1058" s="23" t="s">
        <v>14</v>
      </c>
      <c r="AV1058" s="25"/>
      <c r="AW1058" s="25"/>
      <c r="AX1058" s="26">
        <v>27</v>
      </c>
      <c r="AY1058" s="26">
        <v>311.67</v>
      </c>
      <c r="AZ1058" s="25" t="s">
        <v>14</v>
      </c>
      <c r="BA1058" s="25" t="s">
        <v>14</v>
      </c>
      <c r="BB1058" s="23"/>
      <c r="BC1058" s="23" t="s">
        <v>15</v>
      </c>
      <c r="BD1058" s="23"/>
      <c r="BE1058" s="23" t="s">
        <v>11</v>
      </c>
      <c r="BF1058" s="23" t="s">
        <v>14</v>
      </c>
      <c r="BG1058" s="23" t="s">
        <v>11</v>
      </c>
      <c r="BH1058" s="23" t="s">
        <v>17</v>
      </c>
      <c r="BI1058" s="23"/>
      <c r="BJ1058" s="23" t="s">
        <v>18</v>
      </c>
      <c r="BK1058" s="23" t="s">
        <v>11</v>
      </c>
      <c r="BL1058" s="23" t="s">
        <v>11</v>
      </c>
      <c r="BM1058" s="23"/>
      <c r="BN1058" s="23"/>
      <c r="BO1058" s="24">
        <v>7</v>
      </c>
      <c r="BP1058" s="24">
        <v>280.10000000000002</v>
      </c>
      <c r="BQ1058" s="24">
        <v>280</v>
      </c>
      <c r="BR1058" s="24">
        <v>279.60000000000002</v>
      </c>
      <c r="BS1058" s="24">
        <v>200.1</v>
      </c>
      <c r="BT1058" s="23"/>
      <c r="BU1058" s="23"/>
      <c r="BV1058" s="24">
        <v>22.59</v>
      </c>
      <c r="BW1058" s="24">
        <v>0.37</v>
      </c>
      <c r="BX1058" s="23"/>
      <c r="BY1058" s="24">
        <v>0.33</v>
      </c>
      <c r="BZ1058" s="27">
        <v>0.37</v>
      </c>
      <c r="CA1058" s="27">
        <v>0.33</v>
      </c>
      <c r="CB1058" s="25"/>
      <c r="CC1058" s="25"/>
      <c r="CD1058" s="28">
        <v>22.76</v>
      </c>
      <c r="CE1058" s="28">
        <v>0.41</v>
      </c>
      <c r="CF1058" s="25"/>
      <c r="CG1058" s="28">
        <v>0.37</v>
      </c>
      <c r="CH1058" s="28">
        <v>29.11</v>
      </c>
      <c r="CI1058" s="28">
        <v>0.5</v>
      </c>
      <c r="CJ1058" s="28">
        <v>0.5</v>
      </c>
      <c r="CK1058" s="25"/>
      <c r="CL1058" s="25"/>
      <c r="CM1058" s="28">
        <v>0.36</v>
      </c>
      <c r="CN1058" s="25"/>
      <c r="CO1058" s="28">
        <v>0</v>
      </c>
      <c r="CP1058" s="30" t="s">
        <v>5</v>
      </c>
      <c r="CQ1058" s="8">
        <f t="shared" si="177"/>
        <v>6654.4742836974992</v>
      </c>
      <c r="CR1058" s="8">
        <f t="shared" si="178"/>
        <v>28</v>
      </c>
      <c r="CS1058" s="8">
        <f t="shared" si="179"/>
        <v>2.5</v>
      </c>
      <c r="CT1058" s="8">
        <f t="shared" si="180"/>
        <v>30</v>
      </c>
      <c r="CU1058" s="8">
        <f t="shared" si="181"/>
        <v>200</v>
      </c>
      <c r="CV1058" s="10">
        <f t="shared" si="182"/>
        <v>87298.767000000007</v>
      </c>
      <c r="CW1058" s="10">
        <f t="shared" si="185"/>
        <v>87.298767000000012</v>
      </c>
      <c r="CX1058" s="8" t="str">
        <f t="shared" si="183"/>
        <v>No</v>
      </c>
      <c r="CY1058" s="30" t="s">
        <v>11</v>
      </c>
      <c r="CZ1058" s="30" t="s">
        <v>11</v>
      </c>
      <c r="DA1058" s="31" t="s">
        <v>11</v>
      </c>
      <c r="DB1058" s="31" t="s">
        <v>11</v>
      </c>
      <c r="DC1058" s="8" t="str">
        <f t="shared" si="184"/>
        <v>No</v>
      </c>
      <c r="DD1058" s="8" t="s">
        <v>11</v>
      </c>
      <c r="DE1058" s="30" t="s">
        <v>11</v>
      </c>
      <c r="DF1058" s="10">
        <f t="shared" si="186"/>
        <v>71.367720000000006</v>
      </c>
      <c r="DG1058" s="9">
        <f>IF(S1058&lt;Monitors!$H$4,(S1058*Monitors!$I$4)+Monitors!$J$4,IF(S1058&lt;Monitors!$H$5,(S1058*Monitors!$I$5)+Monitors!$J$5,IF(S1058&lt;Monitors!$H$6,(S1058*Monitors!$I$6)+Monitors!$J$6,IF(S1058&lt;Monitors!$H$7,(Monitors!$I$7*S1058)+Monitors!$J$7,IF(S1058&lt;Monitors!$H$8,(S1058*Monitors!$I$8)+Monitors!$J$8,IF(S1058&lt;Monitors!$H$9,(S1058*Monitors!$I$9)+Monitors!$J$9,IF(S1058&lt;Monitors!$H$10,(S1058*Monitors!$I$10)+Monitors!$J$10,IF(S1058&lt;Monitors!$H$11,(S1058*Monitors!$I$11)+Monitors!$J$11,Monitors!$J$12))))))))</f>
        <v>51.334000000000003</v>
      </c>
      <c r="DH1058" s="10">
        <f>$DF1058-(Monitors!$B$4*'All Data'!$W1058)</f>
        <v>58.654100000000007</v>
      </c>
      <c r="DI1058" s="10">
        <f>IF($CX1058="Yes",DH1058-(Monitors!$E$4*(DG1058+(Monitors!$B$4*'All Data'!$W1058))),'All Data'!DH1058)</f>
        <v>58.654100000000007</v>
      </c>
      <c r="DJ1058" s="10">
        <f>IF(DD1058="Yes",'All Data'!DI1058-(DG1058*Monitors!$C$4),'All Data'!DI1058)</f>
        <v>58.654100000000007</v>
      </c>
      <c r="DK1058" s="10">
        <f>IF($DE1058="Yes",DJ1058-(DG1058*Monitors!$D$4),'All Data'!DJ1058)</f>
        <v>58.654100000000007</v>
      </c>
      <c r="DL1058" s="10">
        <f>IF($CZ1058="Yes",DK1058-Monitors!$C$7,'All Data'!DK1058)</f>
        <v>58.654100000000007</v>
      </c>
      <c r="DM1058" s="10">
        <f>IF($DA1058="Yes",DL1058-Monitors!$D$7,'All Data'!DL1058)</f>
        <v>58.654100000000007</v>
      </c>
      <c r="DN1058" s="10">
        <f>IF(DB1058="Yes",DM1058-((DG1058+(W1058*Monitors!$B$4))*Monitors!$F$4),'All Data'!DM1058)</f>
        <v>58.654100000000007</v>
      </c>
      <c r="DO1058" s="8" t="str">
        <f t="shared" si="187"/>
        <v>No</v>
      </c>
      <c r="DP1058" s="10">
        <v>3.4919506800000004</v>
      </c>
      <c r="DQ1058" s="10">
        <v>19.098049320000001</v>
      </c>
      <c r="DR1058" s="10">
        <v>19.098049320000001</v>
      </c>
      <c r="DS1058" s="9">
        <v>29.411715392087416</v>
      </c>
      <c r="DT1058" s="9" t="s">
        <v>23</v>
      </c>
      <c r="DU1058" s="14">
        <v>0</v>
      </c>
    </row>
    <row r="1059" spans="1:125" ht="18" customHeight="1">
      <c r="A1059" s="29">
        <v>1058</v>
      </c>
      <c r="B1059" s="29">
        <v>25</v>
      </c>
      <c r="C1059" s="29">
        <v>1410</v>
      </c>
      <c r="D1059" s="21">
        <v>41334</v>
      </c>
      <c r="E1059" s="21">
        <v>41484</v>
      </c>
      <c r="F1059" s="21">
        <v>41331</v>
      </c>
      <c r="G1059" s="20" t="s">
        <v>4</v>
      </c>
      <c r="H1059" s="20"/>
      <c r="I1059" s="22">
        <v>6</v>
      </c>
      <c r="J1059" s="20" t="s">
        <v>5</v>
      </c>
      <c r="K1059" s="20"/>
      <c r="L1059" s="20" t="s">
        <v>49</v>
      </c>
      <c r="M1059" s="23"/>
      <c r="N1059" s="23" t="s">
        <v>7</v>
      </c>
      <c r="O1059" s="23"/>
      <c r="P1059" s="24">
        <v>13.2</v>
      </c>
      <c r="Q1059" s="24">
        <v>23.5</v>
      </c>
      <c r="R1059" s="24">
        <v>27</v>
      </c>
      <c r="S1059" s="24">
        <v>311.67</v>
      </c>
      <c r="T1059" s="24">
        <v>1.78</v>
      </c>
      <c r="U1059" s="24">
        <v>1080</v>
      </c>
      <c r="V1059" s="24">
        <v>1920</v>
      </c>
      <c r="W1059" s="24">
        <v>2.0739999999999998</v>
      </c>
      <c r="X1059" s="23" t="s">
        <v>47</v>
      </c>
      <c r="Y1059" s="23" t="s">
        <v>47</v>
      </c>
      <c r="Z1059" s="24">
        <v>6655</v>
      </c>
      <c r="AA1059" s="24">
        <v>60</v>
      </c>
      <c r="AB1059" s="24">
        <v>178</v>
      </c>
      <c r="AC1059" s="24">
        <v>178</v>
      </c>
      <c r="AD1059" s="23" t="s">
        <v>85</v>
      </c>
      <c r="AE1059" s="23" t="s">
        <v>11</v>
      </c>
      <c r="AF1059" s="23" t="s">
        <v>11</v>
      </c>
      <c r="AG1059" s="23"/>
      <c r="AH1059" s="23"/>
      <c r="AI1059" s="23" t="s">
        <v>57</v>
      </c>
      <c r="AJ1059" s="23" t="s">
        <v>23</v>
      </c>
      <c r="AK1059" s="23" t="s">
        <v>11</v>
      </c>
      <c r="AL1059" s="23" t="s">
        <v>13</v>
      </c>
      <c r="AM1059" s="23"/>
      <c r="AN1059" s="23" t="s">
        <v>14</v>
      </c>
      <c r="AO1059" s="23"/>
      <c r="AP1059" s="23" t="s">
        <v>14</v>
      </c>
      <c r="AQ1059" s="23"/>
      <c r="AR1059" s="23"/>
      <c r="AS1059" s="23" t="s">
        <v>13</v>
      </c>
      <c r="AT1059" s="23"/>
      <c r="AU1059" s="23" t="s">
        <v>14</v>
      </c>
      <c r="AV1059" s="25"/>
      <c r="AW1059" s="25"/>
      <c r="AX1059" s="26">
        <v>27</v>
      </c>
      <c r="AY1059" s="26">
        <v>311.67</v>
      </c>
      <c r="AZ1059" s="25" t="s">
        <v>14</v>
      </c>
      <c r="BA1059" s="25" t="s">
        <v>14</v>
      </c>
      <c r="BB1059" s="23"/>
      <c r="BC1059" s="23" t="s">
        <v>15</v>
      </c>
      <c r="BD1059" s="23"/>
      <c r="BE1059" s="23" t="s">
        <v>11</v>
      </c>
      <c r="BF1059" s="23" t="s">
        <v>14</v>
      </c>
      <c r="BG1059" s="23" t="s">
        <v>11</v>
      </c>
      <c r="BH1059" s="23" t="s">
        <v>17</v>
      </c>
      <c r="BI1059" s="23"/>
      <c r="BJ1059" s="23" t="s">
        <v>18</v>
      </c>
      <c r="BK1059" s="23" t="s">
        <v>11</v>
      </c>
      <c r="BL1059" s="23" t="s">
        <v>11</v>
      </c>
      <c r="BM1059" s="23"/>
      <c r="BN1059" s="23"/>
      <c r="BO1059" s="24">
        <v>7</v>
      </c>
      <c r="BP1059" s="24">
        <v>280.10000000000002</v>
      </c>
      <c r="BQ1059" s="24">
        <v>280</v>
      </c>
      <c r="BR1059" s="24">
        <v>279.60000000000002</v>
      </c>
      <c r="BS1059" s="24">
        <v>200.1</v>
      </c>
      <c r="BT1059" s="23"/>
      <c r="BU1059" s="23"/>
      <c r="BV1059" s="24">
        <v>22.59</v>
      </c>
      <c r="BW1059" s="24">
        <v>0.37</v>
      </c>
      <c r="BX1059" s="23"/>
      <c r="BY1059" s="24">
        <v>0.33</v>
      </c>
      <c r="BZ1059" s="27">
        <v>0.37</v>
      </c>
      <c r="CA1059" s="27">
        <v>0.33</v>
      </c>
      <c r="CB1059" s="25"/>
      <c r="CC1059" s="25"/>
      <c r="CD1059" s="28">
        <v>22.76</v>
      </c>
      <c r="CE1059" s="28">
        <v>0.41</v>
      </c>
      <c r="CF1059" s="25"/>
      <c r="CG1059" s="28">
        <v>0.37</v>
      </c>
      <c r="CH1059" s="28">
        <v>29.11</v>
      </c>
      <c r="CI1059" s="28">
        <v>0.5</v>
      </c>
      <c r="CJ1059" s="28">
        <v>0.5</v>
      </c>
      <c r="CK1059" s="25"/>
      <c r="CL1059" s="25"/>
      <c r="CM1059" s="28">
        <v>0.36</v>
      </c>
      <c r="CN1059" s="25"/>
      <c r="CO1059" s="28">
        <v>0</v>
      </c>
      <c r="CP1059" s="30" t="s">
        <v>5</v>
      </c>
      <c r="CQ1059" s="8">
        <f t="shared" si="177"/>
        <v>6654.4742836974992</v>
      </c>
      <c r="CR1059" s="8">
        <f t="shared" si="178"/>
        <v>28</v>
      </c>
      <c r="CS1059" s="8">
        <f t="shared" si="179"/>
        <v>2.5</v>
      </c>
      <c r="CT1059" s="8">
        <f t="shared" si="180"/>
        <v>30</v>
      </c>
      <c r="CU1059" s="8">
        <f t="shared" si="181"/>
        <v>200</v>
      </c>
      <c r="CV1059" s="10">
        <f t="shared" si="182"/>
        <v>87298.767000000007</v>
      </c>
      <c r="CW1059" s="10">
        <f t="shared" si="185"/>
        <v>87.298767000000012</v>
      </c>
      <c r="CX1059" s="8" t="str">
        <f t="shared" si="183"/>
        <v>No</v>
      </c>
      <c r="CY1059" s="30" t="s">
        <v>11</v>
      </c>
      <c r="CZ1059" s="30" t="s">
        <v>11</v>
      </c>
      <c r="DA1059" s="31" t="s">
        <v>11</v>
      </c>
      <c r="DB1059" s="31" t="s">
        <v>11</v>
      </c>
      <c r="DC1059" s="8" t="str">
        <f t="shared" si="184"/>
        <v>No</v>
      </c>
      <c r="DD1059" s="8" t="s">
        <v>11</v>
      </c>
      <c r="DE1059" s="30" t="s">
        <v>11</v>
      </c>
      <c r="DF1059" s="10">
        <f t="shared" si="186"/>
        <v>71.367720000000006</v>
      </c>
      <c r="DG1059" s="9">
        <f>IF(S1059&lt;Monitors!$H$4,(S1059*Monitors!$I$4)+Monitors!$J$4,IF(S1059&lt;Monitors!$H$5,(S1059*Monitors!$I$5)+Monitors!$J$5,IF(S1059&lt;Monitors!$H$6,(S1059*Monitors!$I$6)+Monitors!$J$6,IF(S1059&lt;Monitors!$H$7,(Monitors!$I$7*S1059)+Monitors!$J$7,IF(S1059&lt;Monitors!$H$8,(S1059*Monitors!$I$8)+Monitors!$J$8,IF(S1059&lt;Monitors!$H$9,(S1059*Monitors!$I$9)+Monitors!$J$9,IF(S1059&lt;Monitors!$H$10,(S1059*Monitors!$I$10)+Monitors!$J$10,IF(S1059&lt;Monitors!$H$11,(S1059*Monitors!$I$11)+Monitors!$J$11,Monitors!$J$12))))))))</f>
        <v>51.334000000000003</v>
      </c>
      <c r="DH1059" s="10">
        <f>$DF1059-(Monitors!$B$4*'All Data'!$W1059)</f>
        <v>58.654100000000007</v>
      </c>
      <c r="DI1059" s="10">
        <f>IF($CX1059="Yes",DH1059-(Monitors!$E$4*(DG1059+(Monitors!$B$4*'All Data'!$W1059))),'All Data'!DH1059)</f>
        <v>58.654100000000007</v>
      </c>
      <c r="DJ1059" s="10">
        <f>IF(DD1059="Yes",'All Data'!DI1059-(DG1059*Monitors!$C$4),'All Data'!DI1059)</f>
        <v>58.654100000000007</v>
      </c>
      <c r="DK1059" s="10">
        <f>IF($DE1059="Yes",DJ1059-(DG1059*Monitors!$D$4),'All Data'!DJ1059)</f>
        <v>58.654100000000007</v>
      </c>
      <c r="DL1059" s="10">
        <f>IF($CZ1059="Yes",DK1059-Monitors!$C$7,'All Data'!DK1059)</f>
        <v>58.654100000000007</v>
      </c>
      <c r="DM1059" s="10">
        <f>IF($DA1059="Yes",DL1059-Monitors!$D$7,'All Data'!DL1059)</f>
        <v>58.654100000000007</v>
      </c>
      <c r="DN1059" s="10">
        <f>IF(DB1059="Yes",DM1059-((DG1059+(W1059*Monitors!$B$4))*Monitors!$F$4),'All Data'!DM1059)</f>
        <v>58.654100000000007</v>
      </c>
      <c r="DO1059" s="8" t="str">
        <f t="shared" si="187"/>
        <v>No</v>
      </c>
      <c r="DP1059" s="10">
        <v>3.4919506800000004</v>
      </c>
      <c r="DQ1059" s="10">
        <v>19.098049320000001</v>
      </c>
      <c r="DR1059" s="10">
        <v>19.098049320000001</v>
      </c>
      <c r="DS1059" s="9">
        <v>29.411715392087416</v>
      </c>
      <c r="DT1059" s="9" t="s">
        <v>23</v>
      </c>
      <c r="DU1059" s="14">
        <v>0</v>
      </c>
    </row>
    <row r="1060" spans="1:125" ht="18" customHeight="1">
      <c r="A1060" s="29">
        <v>1059</v>
      </c>
      <c r="B1060" s="29">
        <v>25</v>
      </c>
      <c r="C1060" s="29">
        <v>1410</v>
      </c>
      <c r="D1060" s="21">
        <v>41334</v>
      </c>
      <c r="E1060" s="21">
        <v>41484</v>
      </c>
      <c r="F1060" s="21">
        <v>41331</v>
      </c>
      <c r="G1060" s="20" t="s">
        <v>4</v>
      </c>
      <c r="H1060" s="20"/>
      <c r="I1060" s="22">
        <v>6</v>
      </c>
      <c r="J1060" s="20" t="s">
        <v>5</v>
      </c>
      <c r="K1060" s="20"/>
      <c r="L1060" s="20" t="s">
        <v>49</v>
      </c>
      <c r="M1060" s="23"/>
      <c r="N1060" s="23" t="s">
        <v>7</v>
      </c>
      <c r="O1060" s="23"/>
      <c r="P1060" s="24">
        <v>13.2</v>
      </c>
      <c r="Q1060" s="24">
        <v>23.5</v>
      </c>
      <c r="R1060" s="24">
        <v>27</v>
      </c>
      <c r="S1060" s="24">
        <v>311.67</v>
      </c>
      <c r="T1060" s="24">
        <v>1.78</v>
      </c>
      <c r="U1060" s="24">
        <v>1080</v>
      </c>
      <c r="V1060" s="24">
        <v>1920</v>
      </c>
      <c r="W1060" s="24">
        <v>2.0739999999999998</v>
      </c>
      <c r="X1060" s="23" t="s">
        <v>47</v>
      </c>
      <c r="Y1060" s="23" t="s">
        <v>47</v>
      </c>
      <c r="Z1060" s="24">
        <v>6655</v>
      </c>
      <c r="AA1060" s="24">
        <v>60</v>
      </c>
      <c r="AB1060" s="24">
        <v>178</v>
      </c>
      <c r="AC1060" s="24">
        <v>178</v>
      </c>
      <c r="AD1060" s="23" t="s">
        <v>85</v>
      </c>
      <c r="AE1060" s="23" t="s">
        <v>11</v>
      </c>
      <c r="AF1060" s="23" t="s">
        <v>11</v>
      </c>
      <c r="AG1060" s="23"/>
      <c r="AH1060" s="23"/>
      <c r="AI1060" s="23" t="s">
        <v>57</v>
      </c>
      <c r="AJ1060" s="23" t="s">
        <v>23</v>
      </c>
      <c r="AK1060" s="23" t="s">
        <v>11</v>
      </c>
      <c r="AL1060" s="23" t="s">
        <v>13</v>
      </c>
      <c r="AM1060" s="23"/>
      <c r="AN1060" s="23" t="s">
        <v>14</v>
      </c>
      <c r="AO1060" s="23"/>
      <c r="AP1060" s="23" t="s">
        <v>14</v>
      </c>
      <c r="AQ1060" s="23"/>
      <c r="AR1060" s="23"/>
      <c r="AS1060" s="23" t="s">
        <v>13</v>
      </c>
      <c r="AT1060" s="23"/>
      <c r="AU1060" s="23" t="s">
        <v>14</v>
      </c>
      <c r="AV1060" s="25"/>
      <c r="AW1060" s="25"/>
      <c r="AX1060" s="26">
        <v>27</v>
      </c>
      <c r="AY1060" s="26">
        <v>311.67</v>
      </c>
      <c r="AZ1060" s="25" t="s">
        <v>14</v>
      </c>
      <c r="BA1060" s="25" t="s">
        <v>14</v>
      </c>
      <c r="BB1060" s="23"/>
      <c r="BC1060" s="23" t="s">
        <v>15</v>
      </c>
      <c r="BD1060" s="23"/>
      <c r="BE1060" s="23" t="s">
        <v>11</v>
      </c>
      <c r="BF1060" s="23" t="s">
        <v>14</v>
      </c>
      <c r="BG1060" s="23" t="s">
        <v>11</v>
      </c>
      <c r="BH1060" s="23" t="s">
        <v>17</v>
      </c>
      <c r="BI1060" s="23"/>
      <c r="BJ1060" s="23" t="s">
        <v>18</v>
      </c>
      <c r="BK1060" s="23" t="s">
        <v>11</v>
      </c>
      <c r="BL1060" s="23" t="s">
        <v>11</v>
      </c>
      <c r="BM1060" s="23"/>
      <c r="BN1060" s="23"/>
      <c r="BO1060" s="24">
        <v>7</v>
      </c>
      <c r="BP1060" s="24">
        <v>280.10000000000002</v>
      </c>
      <c r="BQ1060" s="24">
        <v>280</v>
      </c>
      <c r="BR1060" s="24">
        <v>279.60000000000002</v>
      </c>
      <c r="BS1060" s="24">
        <v>200.1</v>
      </c>
      <c r="BT1060" s="23"/>
      <c r="BU1060" s="23"/>
      <c r="BV1060" s="24">
        <v>22.59</v>
      </c>
      <c r="BW1060" s="24">
        <v>0.37</v>
      </c>
      <c r="BX1060" s="23"/>
      <c r="BY1060" s="24">
        <v>0.33</v>
      </c>
      <c r="BZ1060" s="27">
        <v>0.37</v>
      </c>
      <c r="CA1060" s="27">
        <v>0.33</v>
      </c>
      <c r="CB1060" s="25"/>
      <c r="CC1060" s="25"/>
      <c r="CD1060" s="28">
        <v>22.76</v>
      </c>
      <c r="CE1060" s="28">
        <v>0.41</v>
      </c>
      <c r="CF1060" s="25"/>
      <c r="CG1060" s="28">
        <v>0.37</v>
      </c>
      <c r="CH1060" s="28">
        <v>29.11</v>
      </c>
      <c r="CI1060" s="28">
        <v>0.5</v>
      </c>
      <c r="CJ1060" s="28">
        <v>0.5</v>
      </c>
      <c r="CK1060" s="25"/>
      <c r="CL1060" s="25"/>
      <c r="CM1060" s="28">
        <v>0.36</v>
      </c>
      <c r="CN1060" s="25"/>
      <c r="CO1060" s="28">
        <v>0</v>
      </c>
      <c r="CP1060" s="30" t="s">
        <v>5</v>
      </c>
      <c r="CQ1060" s="8">
        <f t="shared" si="177"/>
        <v>6654.4742836974992</v>
      </c>
      <c r="CR1060" s="8">
        <f t="shared" si="178"/>
        <v>28</v>
      </c>
      <c r="CS1060" s="8">
        <f t="shared" si="179"/>
        <v>2.5</v>
      </c>
      <c r="CT1060" s="8">
        <f t="shared" si="180"/>
        <v>30</v>
      </c>
      <c r="CU1060" s="8">
        <f t="shared" si="181"/>
        <v>200</v>
      </c>
      <c r="CV1060" s="10">
        <f t="shared" si="182"/>
        <v>87298.767000000007</v>
      </c>
      <c r="CW1060" s="10">
        <f t="shared" si="185"/>
        <v>87.298767000000012</v>
      </c>
      <c r="CX1060" s="8" t="str">
        <f t="shared" si="183"/>
        <v>No</v>
      </c>
      <c r="CY1060" s="30" t="s">
        <v>11</v>
      </c>
      <c r="CZ1060" s="30" t="s">
        <v>11</v>
      </c>
      <c r="DA1060" s="31" t="s">
        <v>11</v>
      </c>
      <c r="DB1060" s="31" t="s">
        <v>11</v>
      </c>
      <c r="DC1060" s="8" t="str">
        <f t="shared" si="184"/>
        <v>No</v>
      </c>
      <c r="DD1060" s="8" t="s">
        <v>11</v>
      </c>
      <c r="DE1060" s="30" t="s">
        <v>11</v>
      </c>
      <c r="DF1060" s="10">
        <f t="shared" si="186"/>
        <v>71.367720000000006</v>
      </c>
      <c r="DG1060" s="9">
        <f>IF(S1060&lt;Monitors!$H$4,(S1060*Monitors!$I$4)+Monitors!$J$4,IF(S1060&lt;Monitors!$H$5,(S1060*Monitors!$I$5)+Monitors!$J$5,IF(S1060&lt;Monitors!$H$6,(S1060*Monitors!$I$6)+Monitors!$J$6,IF(S1060&lt;Monitors!$H$7,(Monitors!$I$7*S1060)+Monitors!$J$7,IF(S1060&lt;Monitors!$H$8,(S1060*Monitors!$I$8)+Monitors!$J$8,IF(S1060&lt;Monitors!$H$9,(S1060*Monitors!$I$9)+Monitors!$J$9,IF(S1060&lt;Monitors!$H$10,(S1060*Monitors!$I$10)+Monitors!$J$10,IF(S1060&lt;Monitors!$H$11,(S1060*Monitors!$I$11)+Monitors!$J$11,Monitors!$J$12))))))))</f>
        <v>51.334000000000003</v>
      </c>
      <c r="DH1060" s="10">
        <f>$DF1060-(Monitors!$B$4*'All Data'!$W1060)</f>
        <v>58.654100000000007</v>
      </c>
      <c r="DI1060" s="10">
        <f>IF($CX1060="Yes",DH1060-(Monitors!$E$4*(DG1060+(Monitors!$B$4*'All Data'!$W1060))),'All Data'!DH1060)</f>
        <v>58.654100000000007</v>
      </c>
      <c r="DJ1060" s="10">
        <f>IF(DD1060="Yes",'All Data'!DI1060-(DG1060*Monitors!$C$4),'All Data'!DI1060)</f>
        <v>58.654100000000007</v>
      </c>
      <c r="DK1060" s="10">
        <f>IF($DE1060="Yes",DJ1060-(DG1060*Monitors!$D$4),'All Data'!DJ1060)</f>
        <v>58.654100000000007</v>
      </c>
      <c r="DL1060" s="10">
        <f>IF($CZ1060="Yes",DK1060-Monitors!$C$7,'All Data'!DK1060)</f>
        <v>58.654100000000007</v>
      </c>
      <c r="DM1060" s="10">
        <f>IF($DA1060="Yes",DL1060-Monitors!$D$7,'All Data'!DL1060)</f>
        <v>58.654100000000007</v>
      </c>
      <c r="DN1060" s="10">
        <f>IF(DB1060="Yes",DM1060-((DG1060+(W1060*Monitors!$B$4))*Monitors!$F$4),'All Data'!DM1060)</f>
        <v>58.654100000000007</v>
      </c>
      <c r="DO1060" s="8" t="str">
        <f t="shared" si="187"/>
        <v>No</v>
      </c>
      <c r="DP1060" s="10">
        <v>3.4919506800000004</v>
      </c>
      <c r="DQ1060" s="10">
        <v>19.098049320000001</v>
      </c>
      <c r="DR1060" s="10">
        <v>19.098049320000001</v>
      </c>
      <c r="DS1060" s="9">
        <v>29.411715392087416</v>
      </c>
      <c r="DT1060" s="9" t="s">
        <v>23</v>
      </c>
      <c r="DU1060" s="14">
        <v>0</v>
      </c>
    </row>
    <row r="1061" spans="1:125" ht="18" customHeight="1">
      <c r="A1061" s="29">
        <v>1060</v>
      </c>
      <c r="B1061" s="29">
        <v>25</v>
      </c>
      <c r="C1061" s="29">
        <v>1410</v>
      </c>
      <c r="D1061" s="21">
        <v>41334</v>
      </c>
      <c r="E1061" s="21">
        <v>41484</v>
      </c>
      <c r="F1061" s="21">
        <v>41331</v>
      </c>
      <c r="G1061" s="20" t="s">
        <v>4</v>
      </c>
      <c r="H1061" s="20"/>
      <c r="I1061" s="22">
        <v>6</v>
      </c>
      <c r="J1061" s="20" t="s">
        <v>5</v>
      </c>
      <c r="K1061" s="20"/>
      <c r="L1061" s="20" t="s">
        <v>49</v>
      </c>
      <c r="M1061" s="23"/>
      <c r="N1061" s="23" t="s">
        <v>7</v>
      </c>
      <c r="O1061" s="23"/>
      <c r="P1061" s="24">
        <v>13.2</v>
      </c>
      <c r="Q1061" s="24">
        <v>23.5</v>
      </c>
      <c r="R1061" s="24">
        <v>27</v>
      </c>
      <c r="S1061" s="24">
        <v>311.67</v>
      </c>
      <c r="T1061" s="24">
        <v>1.78</v>
      </c>
      <c r="U1061" s="24">
        <v>1080</v>
      </c>
      <c r="V1061" s="24">
        <v>1920</v>
      </c>
      <c r="W1061" s="24">
        <v>2.0739999999999998</v>
      </c>
      <c r="X1061" s="23" t="s">
        <v>47</v>
      </c>
      <c r="Y1061" s="23" t="s">
        <v>47</v>
      </c>
      <c r="Z1061" s="24">
        <v>6655</v>
      </c>
      <c r="AA1061" s="24">
        <v>60</v>
      </c>
      <c r="AB1061" s="24">
        <v>178</v>
      </c>
      <c r="AC1061" s="24">
        <v>178</v>
      </c>
      <c r="AD1061" s="23" t="s">
        <v>85</v>
      </c>
      <c r="AE1061" s="23" t="s">
        <v>11</v>
      </c>
      <c r="AF1061" s="23" t="s">
        <v>11</v>
      </c>
      <c r="AG1061" s="23"/>
      <c r="AH1061" s="23"/>
      <c r="AI1061" s="23" t="s">
        <v>57</v>
      </c>
      <c r="AJ1061" s="23" t="s">
        <v>23</v>
      </c>
      <c r="AK1061" s="23" t="s">
        <v>11</v>
      </c>
      <c r="AL1061" s="23" t="s">
        <v>13</v>
      </c>
      <c r="AM1061" s="23"/>
      <c r="AN1061" s="23" t="s">
        <v>14</v>
      </c>
      <c r="AO1061" s="23"/>
      <c r="AP1061" s="23" t="s">
        <v>14</v>
      </c>
      <c r="AQ1061" s="23"/>
      <c r="AR1061" s="23"/>
      <c r="AS1061" s="23" t="s">
        <v>13</v>
      </c>
      <c r="AT1061" s="23"/>
      <c r="AU1061" s="23" t="s">
        <v>14</v>
      </c>
      <c r="AV1061" s="25"/>
      <c r="AW1061" s="25"/>
      <c r="AX1061" s="26">
        <v>27</v>
      </c>
      <c r="AY1061" s="26">
        <v>311.67</v>
      </c>
      <c r="AZ1061" s="25" t="s">
        <v>14</v>
      </c>
      <c r="BA1061" s="25" t="s">
        <v>14</v>
      </c>
      <c r="BB1061" s="23"/>
      <c r="BC1061" s="23" t="s">
        <v>15</v>
      </c>
      <c r="BD1061" s="23"/>
      <c r="BE1061" s="23" t="s">
        <v>11</v>
      </c>
      <c r="BF1061" s="23" t="s">
        <v>14</v>
      </c>
      <c r="BG1061" s="23" t="s">
        <v>11</v>
      </c>
      <c r="BH1061" s="23" t="s">
        <v>17</v>
      </c>
      <c r="BI1061" s="23"/>
      <c r="BJ1061" s="23" t="s">
        <v>18</v>
      </c>
      <c r="BK1061" s="23" t="s">
        <v>11</v>
      </c>
      <c r="BL1061" s="23" t="s">
        <v>11</v>
      </c>
      <c r="BM1061" s="23"/>
      <c r="BN1061" s="23"/>
      <c r="BO1061" s="24">
        <v>7</v>
      </c>
      <c r="BP1061" s="24">
        <v>280.10000000000002</v>
      </c>
      <c r="BQ1061" s="24">
        <v>280</v>
      </c>
      <c r="BR1061" s="24">
        <v>279.60000000000002</v>
      </c>
      <c r="BS1061" s="24">
        <v>200.1</v>
      </c>
      <c r="BT1061" s="23"/>
      <c r="BU1061" s="23"/>
      <c r="BV1061" s="24">
        <v>22.59</v>
      </c>
      <c r="BW1061" s="24">
        <v>0.37</v>
      </c>
      <c r="BX1061" s="23"/>
      <c r="BY1061" s="24">
        <v>0.33</v>
      </c>
      <c r="BZ1061" s="27">
        <v>0.37</v>
      </c>
      <c r="CA1061" s="27">
        <v>0.33</v>
      </c>
      <c r="CB1061" s="25"/>
      <c r="CC1061" s="25"/>
      <c r="CD1061" s="28">
        <v>22.76</v>
      </c>
      <c r="CE1061" s="28">
        <v>0.41</v>
      </c>
      <c r="CF1061" s="25"/>
      <c r="CG1061" s="28">
        <v>0.37</v>
      </c>
      <c r="CH1061" s="28">
        <v>29.11</v>
      </c>
      <c r="CI1061" s="28">
        <v>0.5</v>
      </c>
      <c r="CJ1061" s="28">
        <v>0.5</v>
      </c>
      <c r="CK1061" s="25"/>
      <c r="CL1061" s="25"/>
      <c r="CM1061" s="28">
        <v>0.36</v>
      </c>
      <c r="CN1061" s="25"/>
      <c r="CO1061" s="28">
        <v>0</v>
      </c>
      <c r="CP1061" s="30" t="s">
        <v>5</v>
      </c>
      <c r="CQ1061" s="8">
        <f t="shared" si="177"/>
        <v>6654.4742836974992</v>
      </c>
      <c r="CR1061" s="8">
        <f t="shared" si="178"/>
        <v>28</v>
      </c>
      <c r="CS1061" s="8">
        <f t="shared" si="179"/>
        <v>2.5</v>
      </c>
      <c r="CT1061" s="8">
        <f t="shared" si="180"/>
        <v>30</v>
      </c>
      <c r="CU1061" s="8">
        <f t="shared" si="181"/>
        <v>200</v>
      </c>
      <c r="CV1061" s="10">
        <f t="shared" si="182"/>
        <v>87298.767000000007</v>
      </c>
      <c r="CW1061" s="10">
        <f t="shared" si="185"/>
        <v>87.298767000000012</v>
      </c>
      <c r="CX1061" s="8" t="str">
        <f t="shared" si="183"/>
        <v>No</v>
      </c>
      <c r="CY1061" s="30" t="s">
        <v>11</v>
      </c>
      <c r="CZ1061" s="30" t="s">
        <v>11</v>
      </c>
      <c r="DA1061" s="31" t="s">
        <v>11</v>
      </c>
      <c r="DB1061" s="31" t="s">
        <v>11</v>
      </c>
      <c r="DC1061" s="8" t="str">
        <f t="shared" si="184"/>
        <v>No</v>
      </c>
      <c r="DD1061" s="8" t="s">
        <v>11</v>
      </c>
      <c r="DE1061" s="30" t="s">
        <v>11</v>
      </c>
      <c r="DF1061" s="10">
        <f t="shared" si="186"/>
        <v>71.367720000000006</v>
      </c>
      <c r="DG1061" s="9">
        <f>IF(S1061&lt;Monitors!$H$4,(S1061*Monitors!$I$4)+Monitors!$J$4,IF(S1061&lt;Monitors!$H$5,(S1061*Monitors!$I$5)+Monitors!$J$5,IF(S1061&lt;Monitors!$H$6,(S1061*Monitors!$I$6)+Monitors!$J$6,IF(S1061&lt;Monitors!$H$7,(Monitors!$I$7*S1061)+Monitors!$J$7,IF(S1061&lt;Monitors!$H$8,(S1061*Monitors!$I$8)+Monitors!$J$8,IF(S1061&lt;Monitors!$H$9,(S1061*Monitors!$I$9)+Monitors!$J$9,IF(S1061&lt;Monitors!$H$10,(S1061*Monitors!$I$10)+Monitors!$J$10,IF(S1061&lt;Monitors!$H$11,(S1061*Monitors!$I$11)+Monitors!$J$11,Monitors!$J$12))))))))</f>
        <v>51.334000000000003</v>
      </c>
      <c r="DH1061" s="10">
        <f>$DF1061-(Monitors!$B$4*'All Data'!$W1061)</f>
        <v>58.654100000000007</v>
      </c>
      <c r="DI1061" s="10">
        <f>IF($CX1061="Yes",DH1061-(Monitors!$E$4*(DG1061+(Monitors!$B$4*'All Data'!$W1061))),'All Data'!DH1061)</f>
        <v>58.654100000000007</v>
      </c>
      <c r="DJ1061" s="10">
        <f>IF(DD1061="Yes",'All Data'!DI1061-(DG1061*Monitors!$C$4),'All Data'!DI1061)</f>
        <v>58.654100000000007</v>
      </c>
      <c r="DK1061" s="10">
        <f>IF($DE1061="Yes",DJ1061-(DG1061*Monitors!$D$4),'All Data'!DJ1061)</f>
        <v>58.654100000000007</v>
      </c>
      <c r="DL1061" s="10">
        <f>IF($CZ1061="Yes",DK1061-Monitors!$C$7,'All Data'!DK1061)</f>
        <v>58.654100000000007</v>
      </c>
      <c r="DM1061" s="10">
        <f>IF($DA1061="Yes",DL1061-Monitors!$D$7,'All Data'!DL1061)</f>
        <v>58.654100000000007</v>
      </c>
      <c r="DN1061" s="10">
        <f>IF(DB1061="Yes",DM1061-((DG1061+(W1061*Monitors!$B$4))*Monitors!$F$4),'All Data'!DM1061)</f>
        <v>58.654100000000007</v>
      </c>
      <c r="DO1061" s="8" t="str">
        <f t="shared" si="187"/>
        <v>No</v>
      </c>
      <c r="DP1061" s="10">
        <v>3.4919506800000004</v>
      </c>
      <c r="DQ1061" s="10">
        <v>19.098049320000001</v>
      </c>
      <c r="DR1061" s="10">
        <v>19.098049320000001</v>
      </c>
      <c r="DS1061" s="9">
        <v>29.411715392087416</v>
      </c>
      <c r="DT1061" s="9" t="s">
        <v>23</v>
      </c>
      <c r="DU1061" s="14">
        <v>0</v>
      </c>
    </row>
    <row r="1062" spans="1:125" ht="18" customHeight="1">
      <c r="A1062" s="29">
        <v>1061</v>
      </c>
      <c r="B1062" s="29">
        <v>19</v>
      </c>
      <c r="C1062" s="29">
        <v>675</v>
      </c>
      <c r="D1062" s="21">
        <v>41791</v>
      </c>
      <c r="E1062" s="21">
        <v>41771</v>
      </c>
      <c r="F1062" s="21">
        <v>41808</v>
      </c>
      <c r="G1062" s="20" t="s">
        <v>4</v>
      </c>
      <c r="H1062" s="20" t="s">
        <v>424</v>
      </c>
      <c r="I1062" s="22">
        <v>6</v>
      </c>
      <c r="J1062" s="20" t="s">
        <v>5</v>
      </c>
      <c r="K1062" s="20"/>
      <c r="L1062" s="20" t="s">
        <v>6</v>
      </c>
      <c r="M1062" s="23"/>
      <c r="N1062" s="23" t="s">
        <v>7</v>
      </c>
      <c r="O1062" s="23"/>
      <c r="P1062" s="24">
        <v>13</v>
      </c>
      <c r="Q1062" s="24">
        <v>24</v>
      </c>
      <c r="R1062" s="24">
        <v>27</v>
      </c>
      <c r="S1062" s="24">
        <v>312</v>
      </c>
      <c r="T1062" s="24">
        <v>1.78</v>
      </c>
      <c r="U1062" s="24">
        <v>1080</v>
      </c>
      <c r="V1062" s="24">
        <v>1920</v>
      </c>
      <c r="W1062" s="24">
        <v>2.0739999999999998</v>
      </c>
      <c r="X1062" s="23" t="s">
        <v>47</v>
      </c>
      <c r="Y1062" s="23" t="s">
        <v>47</v>
      </c>
      <c r="Z1062" s="24">
        <v>163</v>
      </c>
      <c r="AA1062" s="24">
        <v>60</v>
      </c>
      <c r="AB1062" s="24">
        <v>170</v>
      </c>
      <c r="AC1062" s="24">
        <v>160</v>
      </c>
      <c r="AD1062" s="23" t="s">
        <v>10</v>
      </c>
      <c r="AE1062" s="23" t="s">
        <v>11</v>
      </c>
      <c r="AF1062" s="23" t="s">
        <v>11</v>
      </c>
      <c r="AG1062" s="23"/>
      <c r="AH1062" s="23"/>
      <c r="AI1062" s="23" t="s">
        <v>34</v>
      </c>
      <c r="AJ1062" s="23" t="s">
        <v>11</v>
      </c>
      <c r="AK1062" s="23" t="s">
        <v>11</v>
      </c>
      <c r="AL1062" s="23" t="s">
        <v>35</v>
      </c>
      <c r="AM1062" s="23"/>
      <c r="AN1062" s="23" t="s">
        <v>14</v>
      </c>
      <c r="AO1062" s="23"/>
      <c r="AP1062" s="23" t="s">
        <v>14</v>
      </c>
      <c r="AQ1062" s="23"/>
      <c r="AR1062" s="23"/>
      <c r="AS1062" s="23" t="s">
        <v>35</v>
      </c>
      <c r="AT1062" s="23"/>
      <c r="AU1062" s="23" t="s">
        <v>14</v>
      </c>
      <c r="AV1062" s="25"/>
      <c r="AW1062" s="25"/>
      <c r="AX1062" s="26">
        <v>27</v>
      </c>
      <c r="AY1062" s="26">
        <v>312</v>
      </c>
      <c r="AZ1062" s="25" t="s">
        <v>14</v>
      </c>
      <c r="BA1062" s="25" t="s">
        <v>14</v>
      </c>
      <c r="BB1062" s="23"/>
      <c r="BC1062" s="23" t="s">
        <v>24</v>
      </c>
      <c r="BD1062" s="23" t="s">
        <v>79</v>
      </c>
      <c r="BE1062" s="23" t="s">
        <v>11</v>
      </c>
      <c r="BF1062" s="23" t="s">
        <v>136</v>
      </c>
      <c r="BG1062" s="23" t="s">
        <v>11</v>
      </c>
      <c r="BH1062" s="23" t="s">
        <v>17</v>
      </c>
      <c r="BI1062" s="23"/>
      <c r="BJ1062" s="23" t="s">
        <v>157</v>
      </c>
      <c r="BK1062" s="23" t="s">
        <v>11</v>
      </c>
      <c r="BL1062" s="23" t="s">
        <v>11</v>
      </c>
      <c r="BM1062" s="23"/>
      <c r="BN1062" s="23"/>
      <c r="BO1062" s="24">
        <v>7</v>
      </c>
      <c r="BP1062" s="24">
        <v>273</v>
      </c>
      <c r="BQ1062" s="24">
        <v>300</v>
      </c>
      <c r="BR1062" s="24">
        <v>238</v>
      </c>
      <c r="BS1062" s="24">
        <v>206</v>
      </c>
      <c r="BT1062" s="23"/>
      <c r="BU1062" s="23" t="s">
        <v>20</v>
      </c>
      <c r="BV1062" s="24">
        <v>22.6</v>
      </c>
      <c r="BW1062" s="24">
        <v>0.23</v>
      </c>
      <c r="BX1062" s="24">
        <v>0</v>
      </c>
      <c r="BY1062" s="24">
        <v>0.17</v>
      </c>
      <c r="BZ1062" s="27">
        <v>0.23</v>
      </c>
      <c r="CA1062" s="27">
        <v>0.17</v>
      </c>
      <c r="CB1062" s="25"/>
      <c r="CC1062" s="25" t="s">
        <v>20</v>
      </c>
      <c r="CD1062" s="28">
        <v>22.6</v>
      </c>
      <c r="CE1062" s="28">
        <v>0.23</v>
      </c>
      <c r="CF1062" s="28">
        <v>0</v>
      </c>
      <c r="CG1062" s="28">
        <v>0.16</v>
      </c>
      <c r="CH1062" s="28">
        <v>29.1</v>
      </c>
      <c r="CI1062" s="28">
        <v>0.5</v>
      </c>
      <c r="CJ1062" s="28">
        <v>0.5</v>
      </c>
      <c r="CK1062" s="25"/>
      <c r="CL1062" s="25"/>
      <c r="CM1062" s="28">
        <v>0.49</v>
      </c>
      <c r="CN1062" s="25"/>
      <c r="CO1062" s="28">
        <v>0</v>
      </c>
      <c r="CP1062" s="30" t="s">
        <v>5</v>
      </c>
      <c r="CQ1062" s="8">
        <f t="shared" si="177"/>
        <v>6647.4358974358965</v>
      </c>
      <c r="CR1062" s="8">
        <f t="shared" si="178"/>
        <v>28</v>
      </c>
      <c r="CS1062" s="8">
        <f t="shared" si="179"/>
        <v>2.5</v>
      </c>
      <c r="CT1062" s="8">
        <f t="shared" si="180"/>
        <v>30</v>
      </c>
      <c r="CU1062" s="8">
        <f t="shared" si="181"/>
        <v>200</v>
      </c>
      <c r="CV1062" s="10">
        <f t="shared" si="182"/>
        <v>85176</v>
      </c>
      <c r="CW1062" s="10">
        <f t="shared" si="185"/>
        <v>85.176000000000002</v>
      </c>
      <c r="CX1062" s="8" t="str">
        <f t="shared" si="183"/>
        <v>No</v>
      </c>
      <c r="CY1062" s="30" t="s">
        <v>11</v>
      </c>
      <c r="CZ1062" s="30" t="s">
        <v>11</v>
      </c>
      <c r="DA1062" s="31" t="s">
        <v>11</v>
      </c>
      <c r="DB1062" s="31" t="s">
        <v>11</v>
      </c>
      <c r="DC1062" s="8" t="str">
        <f t="shared" si="184"/>
        <v>No</v>
      </c>
      <c r="DD1062" s="8" t="s">
        <v>11</v>
      </c>
      <c r="DE1062" s="30" t="s">
        <v>11</v>
      </c>
      <c r="DF1062" s="10">
        <f t="shared" si="186"/>
        <v>70.601219999999998</v>
      </c>
      <c r="DG1062" s="9">
        <f>IF(S1062&lt;Monitors!$H$4,(S1062*Monitors!$I$4)+Monitors!$J$4,IF(S1062&lt;Monitors!$H$5,(S1062*Monitors!$I$5)+Monitors!$J$5,IF(S1062&lt;Monitors!$H$6,(S1062*Monitors!$I$6)+Monitors!$J$6,IF(S1062&lt;Monitors!$H$7,(Monitors!$I$7*S1062)+Monitors!$J$7,IF(S1062&lt;Monitors!$H$8,(S1062*Monitors!$I$8)+Monitors!$J$8,IF(S1062&lt;Monitors!$H$9,(S1062*Monitors!$I$9)+Monitors!$J$9,IF(S1062&lt;Monitors!$H$10,(S1062*Monitors!$I$10)+Monitors!$J$10,IF(S1062&lt;Monitors!$H$11,(S1062*Monitors!$I$11)+Monitors!$J$11,Monitors!$J$12))))))))</f>
        <v>51.400000000000006</v>
      </c>
      <c r="DH1062" s="10">
        <f>$DF1062-(Monitors!$B$4*'All Data'!$W1062)</f>
        <v>57.887599999999999</v>
      </c>
      <c r="DI1062" s="10">
        <f>IF($CX1062="Yes",DH1062-(Monitors!$E$4*(DG1062+(Monitors!$B$4*'All Data'!$W1062))),'All Data'!DH1062)</f>
        <v>57.887599999999999</v>
      </c>
      <c r="DJ1062" s="10">
        <f>IF(DD1062="Yes",'All Data'!DI1062-(DG1062*Monitors!$C$4),'All Data'!DI1062)</f>
        <v>57.887599999999999</v>
      </c>
      <c r="DK1062" s="10">
        <f>IF($DE1062="Yes",DJ1062-(DG1062*Monitors!$D$4),'All Data'!DJ1062)</f>
        <v>57.887599999999999</v>
      </c>
      <c r="DL1062" s="10">
        <f>IF($CZ1062="Yes",DK1062-Monitors!$C$7,'All Data'!DK1062)</f>
        <v>57.887599999999999</v>
      </c>
      <c r="DM1062" s="10">
        <f>IF($DA1062="Yes",DL1062-Monitors!$D$7,'All Data'!DL1062)</f>
        <v>57.887599999999999</v>
      </c>
      <c r="DN1062" s="10">
        <f>IF(DB1062="Yes",DM1062-((DG1062+(W1062*Monitors!$B$4))*Monitors!$F$4),'All Data'!DM1062)</f>
        <v>57.887599999999999</v>
      </c>
      <c r="DO1062" s="8" t="str">
        <f t="shared" si="187"/>
        <v>No</v>
      </c>
      <c r="DP1062" s="10">
        <v>3.4070400000000003</v>
      </c>
      <c r="DQ1062" s="10">
        <v>19.192959999999999</v>
      </c>
      <c r="DR1062" s="10">
        <v>19.192959999999999</v>
      </c>
      <c r="DS1062" s="9">
        <v>29.441913851304776</v>
      </c>
      <c r="DT1062" s="9" t="s">
        <v>23</v>
      </c>
      <c r="DU1062" s="14">
        <v>0</v>
      </c>
    </row>
    <row r="1063" spans="1:125" ht="18" customHeight="1">
      <c r="A1063" s="29">
        <v>1062</v>
      </c>
      <c r="B1063" s="29">
        <v>5</v>
      </c>
      <c r="C1063" s="29">
        <v>732</v>
      </c>
      <c r="D1063" s="21">
        <v>41363</v>
      </c>
      <c r="E1063" s="21">
        <v>41378</v>
      </c>
      <c r="F1063" s="21">
        <v>41394</v>
      </c>
      <c r="G1063" s="20" t="s">
        <v>4</v>
      </c>
      <c r="H1063" s="20"/>
      <c r="I1063" s="22">
        <v>6</v>
      </c>
      <c r="J1063" s="20" t="s">
        <v>5</v>
      </c>
      <c r="K1063" s="20"/>
      <c r="L1063" s="20" t="s">
        <v>6</v>
      </c>
      <c r="M1063" s="23"/>
      <c r="N1063" s="23" t="s">
        <v>7</v>
      </c>
      <c r="O1063" s="23"/>
      <c r="P1063" s="24">
        <v>118</v>
      </c>
      <c r="Q1063" s="24">
        <v>209</v>
      </c>
      <c r="R1063" s="24">
        <v>24</v>
      </c>
      <c r="S1063" s="24">
        <v>246</v>
      </c>
      <c r="T1063" s="24">
        <v>1.78</v>
      </c>
      <c r="U1063" s="24">
        <v>1080</v>
      </c>
      <c r="V1063" s="24">
        <v>1920</v>
      </c>
      <c r="W1063" s="24">
        <v>2.0739999999999998</v>
      </c>
      <c r="X1063" s="23" t="s">
        <v>47</v>
      </c>
      <c r="Y1063" s="23" t="s">
        <v>47</v>
      </c>
      <c r="Z1063" s="24">
        <v>8424</v>
      </c>
      <c r="AA1063" s="24">
        <v>60</v>
      </c>
      <c r="AB1063" s="24">
        <v>170</v>
      </c>
      <c r="AC1063" s="24">
        <v>160</v>
      </c>
      <c r="AD1063" s="23" t="s">
        <v>10</v>
      </c>
      <c r="AE1063" s="23" t="s">
        <v>11</v>
      </c>
      <c r="AF1063" s="23" t="s">
        <v>11</v>
      </c>
      <c r="AG1063" s="23"/>
      <c r="AH1063" s="23"/>
      <c r="AI1063" s="23" t="s">
        <v>12</v>
      </c>
      <c r="AJ1063" s="23" t="s">
        <v>23</v>
      </c>
      <c r="AK1063" s="23" t="s">
        <v>11</v>
      </c>
      <c r="AL1063" s="23" t="s">
        <v>129</v>
      </c>
      <c r="AM1063" s="23"/>
      <c r="AN1063" s="23" t="s">
        <v>14</v>
      </c>
      <c r="AO1063" s="23"/>
      <c r="AP1063" s="23" t="s">
        <v>14</v>
      </c>
      <c r="AQ1063" s="23"/>
      <c r="AR1063" s="23"/>
      <c r="AS1063" s="23" t="s">
        <v>129</v>
      </c>
      <c r="AT1063" s="23"/>
      <c r="AU1063" s="23" t="s">
        <v>14</v>
      </c>
      <c r="AV1063" s="25"/>
      <c r="AW1063" s="25"/>
      <c r="AX1063" s="26">
        <v>24</v>
      </c>
      <c r="AY1063" s="26">
        <v>246</v>
      </c>
      <c r="AZ1063" s="25" t="s">
        <v>14</v>
      </c>
      <c r="BA1063" s="25" t="s">
        <v>14</v>
      </c>
      <c r="BB1063" s="23"/>
      <c r="BC1063" s="23" t="s">
        <v>15</v>
      </c>
      <c r="BD1063" s="23"/>
      <c r="BE1063" s="23" t="s">
        <v>11</v>
      </c>
      <c r="BF1063" s="23" t="s">
        <v>139</v>
      </c>
      <c r="BG1063" s="23" t="s">
        <v>11</v>
      </c>
      <c r="BH1063" s="23" t="s">
        <v>17</v>
      </c>
      <c r="BI1063" s="23"/>
      <c r="BJ1063" s="23" t="s">
        <v>18</v>
      </c>
      <c r="BK1063" s="23" t="s">
        <v>11</v>
      </c>
      <c r="BL1063" s="23" t="s">
        <v>11</v>
      </c>
      <c r="BM1063" s="23"/>
      <c r="BN1063" s="23"/>
      <c r="BO1063" s="24">
        <v>81.5</v>
      </c>
      <c r="BP1063" s="24">
        <v>380.9</v>
      </c>
      <c r="BQ1063" s="24">
        <v>380</v>
      </c>
      <c r="BR1063" s="24">
        <v>380.1</v>
      </c>
      <c r="BS1063" s="24">
        <v>200.1</v>
      </c>
      <c r="BT1063" s="23"/>
      <c r="BU1063" s="23"/>
      <c r="BV1063" s="24">
        <v>22.6</v>
      </c>
      <c r="BW1063" s="24">
        <v>0.42</v>
      </c>
      <c r="BX1063" s="23"/>
      <c r="BY1063" s="24">
        <v>0.28000000000000003</v>
      </c>
      <c r="BZ1063" s="27">
        <v>0.42</v>
      </c>
      <c r="CA1063" s="27">
        <v>0.28000000000000003</v>
      </c>
      <c r="CB1063" s="25"/>
      <c r="CC1063" s="25"/>
      <c r="CD1063" s="28">
        <v>22.67</v>
      </c>
      <c r="CE1063" s="28">
        <v>0.47</v>
      </c>
      <c r="CF1063" s="25"/>
      <c r="CG1063" s="28">
        <v>0.34</v>
      </c>
      <c r="CH1063" s="28">
        <v>22.5</v>
      </c>
      <c r="CI1063" s="28">
        <v>0.5</v>
      </c>
      <c r="CJ1063" s="28">
        <v>0.5</v>
      </c>
      <c r="CK1063" s="25"/>
      <c r="CL1063" s="25"/>
      <c r="CM1063" s="28">
        <v>0.52</v>
      </c>
      <c r="CN1063" s="25"/>
      <c r="CO1063" s="28">
        <v>0</v>
      </c>
      <c r="CP1063" s="30" t="s">
        <v>5</v>
      </c>
      <c r="CQ1063" s="8">
        <f t="shared" si="177"/>
        <v>8430.8943089430886</v>
      </c>
      <c r="CR1063" s="8">
        <f t="shared" si="178"/>
        <v>26</v>
      </c>
      <c r="CS1063" s="8">
        <f t="shared" si="179"/>
        <v>2.5</v>
      </c>
      <c r="CT1063" s="8">
        <f t="shared" si="180"/>
        <v>30</v>
      </c>
      <c r="CU1063" s="8">
        <f t="shared" si="181"/>
        <v>300</v>
      </c>
      <c r="CV1063" s="10">
        <f t="shared" si="182"/>
        <v>93701.4</v>
      </c>
      <c r="CW1063" s="10">
        <f t="shared" si="185"/>
        <v>93.701399999999992</v>
      </c>
      <c r="CX1063" s="8" t="str">
        <f t="shared" si="183"/>
        <v>No</v>
      </c>
      <c r="CY1063" s="30" t="s">
        <v>11</v>
      </c>
      <c r="CZ1063" s="30" t="s">
        <v>11</v>
      </c>
      <c r="DA1063" s="31" t="s">
        <v>11</v>
      </c>
      <c r="DB1063" s="31" t="s">
        <v>11</v>
      </c>
      <c r="DC1063" s="8" t="str">
        <f t="shared" si="184"/>
        <v>No</v>
      </c>
      <c r="DD1063" s="8" t="s">
        <v>11</v>
      </c>
      <c r="DE1063" s="30" t="s">
        <v>11</v>
      </c>
      <c r="DF1063" s="10">
        <f t="shared" si="186"/>
        <v>71.683080000000004</v>
      </c>
      <c r="DG1063" s="9">
        <f>IF(S1063&lt;Monitors!$H$4,(S1063*Monitors!$I$4)+Monitors!$J$4,IF(S1063&lt;Monitors!$H$5,(S1063*Monitors!$I$5)+Monitors!$J$5,IF(S1063&lt;Monitors!$H$6,(S1063*Monitors!$I$6)+Monitors!$J$6,IF(S1063&lt;Monitors!$H$7,(Monitors!$I$7*S1063)+Monitors!$J$7,IF(S1063&lt;Monitors!$H$8,(S1063*Monitors!$I$8)+Monitors!$J$8,IF(S1063&lt;Monitors!$H$9,(S1063*Monitors!$I$9)+Monitors!$J$9,IF(S1063&lt;Monitors!$H$10,(S1063*Monitors!$I$10)+Monitors!$J$10,IF(S1063&lt;Monitors!$H$11,(S1063*Monitors!$I$11)+Monitors!$J$11,Monitors!$J$12))))))))</f>
        <v>42.2</v>
      </c>
      <c r="DH1063" s="10">
        <f>$DF1063-(Monitors!$B$4*'All Data'!$W1063)</f>
        <v>58.969460000000005</v>
      </c>
      <c r="DI1063" s="10">
        <f>IF($CX1063="Yes",DH1063-(Monitors!$E$4*(DG1063+(Monitors!$B$4*'All Data'!$W1063))),'All Data'!DH1063)</f>
        <v>58.969460000000005</v>
      </c>
      <c r="DJ1063" s="10">
        <f>IF(DD1063="Yes",'All Data'!DI1063-(DG1063*Monitors!$C$4),'All Data'!DI1063)</f>
        <v>58.969460000000005</v>
      </c>
      <c r="DK1063" s="10">
        <f>IF($DE1063="Yes",DJ1063-(DG1063*Monitors!$D$4),'All Data'!DJ1063)</f>
        <v>58.969460000000005</v>
      </c>
      <c r="DL1063" s="10">
        <f>IF($CZ1063="Yes",DK1063-Monitors!$C$7,'All Data'!DK1063)</f>
        <v>58.969460000000005</v>
      </c>
      <c r="DM1063" s="10">
        <f>IF($DA1063="Yes",DL1063-Monitors!$D$7,'All Data'!DL1063)</f>
        <v>58.969460000000005</v>
      </c>
      <c r="DN1063" s="10">
        <f>IF(DB1063="Yes",DM1063-((DG1063+(W1063*Monitors!$B$4))*Monitors!$F$4),'All Data'!DM1063)</f>
        <v>58.969460000000005</v>
      </c>
      <c r="DO1063" s="8" t="str">
        <f t="shared" si="187"/>
        <v>No</v>
      </c>
      <c r="DP1063" s="10">
        <v>3.7480560000000001</v>
      </c>
      <c r="DQ1063" s="10">
        <v>18.851944000000003</v>
      </c>
      <c r="DR1063" s="10">
        <v>18.851944000000003</v>
      </c>
      <c r="DS1063" s="9">
        <v>23.344783884702462</v>
      </c>
      <c r="DT1063" s="9" t="s">
        <v>23</v>
      </c>
      <c r="DU1063" s="14">
        <v>0</v>
      </c>
    </row>
    <row r="1064" spans="1:125" ht="18" customHeight="1">
      <c r="A1064" s="29">
        <v>1063</v>
      </c>
      <c r="B1064" s="29">
        <v>16</v>
      </c>
      <c r="C1064" s="29">
        <v>982</v>
      </c>
      <c r="D1064" s="21">
        <v>41214</v>
      </c>
      <c r="E1064" s="21">
        <v>41198</v>
      </c>
      <c r="F1064" s="21">
        <v>41206</v>
      </c>
      <c r="G1064" s="20" t="s">
        <v>4</v>
      </c>
      <c r="H1064" s="20" t="s">
        <v>439</v>
      </c>
      <c r="I1064" s="22">
        <v>6</v>
      </c>
      <c r="J1064" s="20" t="s">
        <v>5</v>
      </c>
      <c r="K1064" s="20"/>
      <c r="L1064" s="20" t="s">
        <v>6</v>
      </c>
      <c r="M1064" s="23"/>
      <c r="N1064" s="23" t="s">
        <v>7</v>
      </c>
      <c r="O1064" s="23"/>
      <c r="P1064" s="24">
        <v>11.8</v>
      </c>
      <c r="Q1064" s="24">
        <v>20.9</v>
      </c>
      <c r="R1064" s="24">
        <v>24</v>
      </c>
      <c r="S1064" s="24">
        <v>246.2</v>
      </c>
      <c r="T1064" s="24">
        <v>1.78</v>
      </c>
      <c r="U1064" s="24">
        <v>1080</v>
      </c>
      <c r="V1064" s="24">
        <v>1920</v>
      </c>
      <c r="W1064" s="24">
        <v>2.0739999999999998</v>
      </c>
      <c r="X1064" s="23" t="s">
        <v>47</v>
      </c>
      <c r="Y1064" s="23" t="s">
        <v>47</v>
      </c>
      <c r="Z1064" s="24">
        <v>8424</v>
      </c>
      <c r="AA1064" s="24">
        <v>60</v>
      </c>
      <c r="AB1064" s="24">
        <v>170</v>
      </c>
      <c r="AC1064" s="24">
        <v>170</v>
      </c>
      <c r="AD1064" s="23" t="s">
        <v>237</v>
      </c>
      <c r="AE1064" s="23" t="s">
        <v>23</v>
      </c>
      <c r="AF1064" s="23"/>
      <c r="AG1064" s="23"/>
      <c r="AH1064" s="23"/>
      <c r="AI1064" s="23" t="s">
        <v>12</v>
      </c>
      <c r="AJ1064" s="23" t="s">
        <v>11</v>
      </c>
      <c r="AK1064" s="23" t="s">
        <v>11</v>
      </c>
      <c r="AL1064" s="23" t="s">
        <v>168</v>
      </c>
      <c r="AM1064" s="23"/>
      <c r="AN1064" s="23" t="s">
        <v>72</v>
      </c>
      <c r="AO1064" s="23"/>
      <c r="AP1064" s="23" t="s">
        <v>36</v>
      </c>
      <c r="AQ1064" s="23"/>
      <c r="AR1064" s="23"/>
      <c r="AS1064" s="23" t="s">
        <v>168</v>
      </c>
      <c r="AT1064" s="23"/>
      <c r="AU1064" s="23" t="s">
        <v>83</v>
      </c>
      <c r="AV1064" s="25"/>
      <c r="AW1064" s="25"/>
      <c r="AX1064" s="26">
        <v>24</v>
      </c>
      <c r="AY1064" s="26">
        <v>246.2</v>
      </c>
      <c r="AZ1064" s="25" t="s">
        <v>72</v>
      </c>
      <c r="BA1064" s="25" t="s">
        <v>83</v>
      </c>
      <c r="BB1064" s="23"/>
      <c r="BC1064" s="23" t="s">
        <v>15</v>
      </c>
      <c r="BD1064" s="23"/>
      <c r="BE1064" s="23" t="s">
        <v>11</v>
      </c>
      <c r="BF1064" s="23" t="s">
        <v>77</v>
      </c>
      <c r="BG1064" s="23" t="s">
        <v>11</v>
      </c>
      <c r="BH1064" s="23" t="s">
        <v>17</v>
      </c>
      <c r="BI1064" s="23"/>
      <c r="BJ1064" s="23"/>
      <c r="BK1064" s="23" t="s">
        <v>23</v>
      </c>
      <c r="BL1064" s="23" t="s">
        <v>11</v>
      </c>
      <c r="BM1064" s="23"/>
      <c r="BN1064" s="23"/>
      <c r="BO1064" s="24">
        <v>196.5</v>
      </c>
      <c r="BP1064" s="24">
        <v>238.4</v>
      </c>
      <c r="BQ1064" s="24">
        <v>250</v>
      </c>
      <c r="BR1064" s="24">
        <v>196.5</v>
      </c>
      <c r="BS1064" s="24">
        <v>199.9</v>
      </c>
      <c r="BT1064" s="23"/>
      <c r="BU1064" s="23"/>
      <c r="BV1064" s="24">
        <v>22.6</v>
      </c>
      <c r="BW1064" s="24">
        <v>0.25</v>
      </c>
      <c r="BX1064" s="23"/>
      <c r="BY1064" s="24">
        <v>0.14000000000000001</v>
      </c>
      <c r="BZ1064" s="27">
        <v>0.25</v>
      </c>
      <c r="CA1064" s="27">
        <v>0.14000000000000001</v>
      </c>
      <c r="CB1064" s="25"/>
      <c r="CC1064" s="25"/>
      <c r="CD1064" s="28">
        <v>22.52</v>
      </c>
      <c r="CE1064" s="28">
        <v>0.34</v>
      </c>
      <c r="CF1064" s="25"/>
      <c r="CG1064" s="28">
        <v>0.26</v>
      </c>
      <c r="CH1064" s="28">
        <v>23.2</v>
      </c>
      <c r="CI1064" s="28">
        <v>0.5</v>
      </c>
      <c r="CJ1064" s="28">
        <v>0.5</v>
      </c>
      <c r="CK1064" s="25"/>
      <c r="CL1064" s="25"/>
      <c r="CM1064" s="28">
        <v>0.49</v>
      </c>
      <c r="CN1064" s="25"/>
      <c r="CO1064" s="28">
        <v>0</v>
      </c>
      <c r="CP1064" s="30" t="s">
        <v>5</v>
      </c>
      <c r="CQ1064" s="8">
        <f t="shared" si="177"/>
        <v>8424.0454914703496</v>
      </c>
      <c r="CR1064" s="8">
        <f t="shared" si="178"/>
        <v>26</v>
      </c>
      <c r="CS1064" s="8">
        <f t="shared" si="179"/>
        <v>2.5</v>
      </c>
      <c r="CT1064" s="8">
        <f t="shared" si="180"/>
        <v>30</v>
      </c>
      <c r="CU1064" s="8">
        <f t="shared" si="181"/>
        <v>200</v>
      </c>
      <c r="CV1064" s="10">
        <f t="shared" si="182"/>
        <v>58694.080000000002</v>
      </c>
      <c r="CW1064" s="10">
        <f t="shared" si="185"/>
        <v>58.69408</v>
      </c>
      <c r="CX1064" s="8" t="str">
        <f t="shared" si="183"/>
        <v>No</v>
      </c>
      <c r="CY1064" s="30" t="s">
        <v>11</v>
      </c>
      <c r="CZ1064" s="30" t="s">
        <v>11</v>
      </c>
      <c r="DA1064" s="31" t="s">
        <v>11</v>
      </c>
      <c r="DB1064" s="31" t="s">
        <v>11</v>
      </c>
      <c r="DC1064" s="8" t="str">
        <f t="shared" si="184"/>
        <v>No</v>
      </c>
      <c r="DD1064" s="8" t="s">
        <v>11</v>
      </c>
      <c r="DE1064" s="30" t="s">
        <v>11</v>
      </c>
      <c r="DF1064" s="10">
        <f t="shared" si="186"/>
        <v>70.715099999999993</v>
      </c>
      <c r="DG1064" s="9">
        <f>IF(S1064&lt;Monitors!$H$4,(S1064*Monitors!$I$4)+Monitors!$J$4,IF(S1064&lt;Monitors!$H$5,(S1064*Monitors!$I$5)+Monitors!$J$5,IF(S1064&lt;Monitors!$H$6,(S1064*Monitors!$I$6)+Monitors!$J$6,IF(S1064&lt;Monitors!$H$7,(Monitors!$I$7*S1064)+Monitors!$J$7,IF(S1064&lt;Monitors!$H$8,(S1064*Monitors!$I$8)+Monitors!$J$8,IF(S1064&lt;Monitors!$H$9,(S1064*Monitors!$I$9)+Monitors!$J$9,IF(S1064&lt;Monitors!$H$10,(S1064*Monitors!$I$10)+Monitors!$J$10,IF(S1064&lt;Monitors!$H$11,(S1064*Monitors!$I$11)+Monitors!$J$11,Monitors!$J$12))))))))</f>
        <v>42.24</v>
      </c>
      <c r="DH1064" s="10">
        <f>$DF1064-(Monitors!$B$4*'All Data'!$W1064)</f>
        <v>58.001479999999994</v>
      </c>
      <c r="DI1064" s="10">
        <f>IF($CX1064="Yes",DH1064-(Monitors!$E$4*(DG1064+(Monitors!$B$4*'All Data'!$W1064))),'All Data'!DH1064)</f>
        <v>58.001479999999994</v>
      </c>
      <c r="DJ1064" s="10">
        <f>IF(DD1064="Yes",'All Data'!DI1064-(DG1064*Monitors!$C$4),'All Data'!DI1064)</f>
        <v>58.001479999999994</v>
      </c>
      <c r="DK1064" s="10">
        <f>IF($DE1064="Yes",DJ1064-(DG1064*Monitors!$D$4),'All Data'!DJ1064)</f>
        <v>58.001479999999994</v>
      </c>
      <c r="DL1064" s="10">
        <f>IF($CZ1064="Yes",DK1064-Monitors!$C$7,'All Data'!DK1064)</f>
        <v>58.001479999999994</v>
      </c>
      <c r="DM1064" s="10">
        <f>IF($DA1064="Yes",DL1064-Monitors!$D$7,'All Data'!DL1064)</f>
        <v>58.001479999999994</v>
      </c>
      <c r="DN1064" s="10">
        <f>IF(DB1064="Yes",DM1064-((DG1064+(W1064*Monitors!$B$4))*Monitors!$F$4),'All Data'!DM1064)</f>
        <v>58.001479999999994</v>
      </c>
      <c r="DO1064" s="8" t="str">
        <f t="shared" si="187"/>
        <v>No</v>
      </c>
      <c r="DP1064" s="10">
        <v>2.3477632000000002</v>
      </c>
      <c r="DQ1064" s="10">
        <v>20.252236800000002</v>
      </c>
      <c r="DR1064" s="10">
        <v>20.252236800000002</v>
      </c>
      <c r="DS1064" s="9">
        <v>23.36341895714941</v>
      </c>
      <c r="DT1064" s="9" t="s">
        <v>23</v>
      </c>
      <c r="DU1064" s="14">
        <v>0</v>
      </c>
    </row>
    <row r="1065" spans="1:125" ht="18" customHeight="1">
      <c r="A1065" s="29">
        <v>1064</v>
      </c>
      <c r="B1065" s="29">
        <v>38</v>
      </c>
      <c r="C1065" s="29">
        <v>1160</v>
      </c>
      <c r="D1065" s="21">
        <v>42144</v>
      </c>
      <c r="E1065" s="21">
        <v>42136</v>
      </c>
      <c r="F1065" s="21">
        <v>42137</v>
      </c>
      <c r="G1065" s="20"/>
      <c r="H1065" s="20"/>
      <c r="I1065" s="22">
        <v>6</v>
      </c>
      <c r="J1065" s="20" t="s">
        <v>5</v>
      </c>
      <c r="K1065" s="20"/>
      <c r="L1065" s="20" t="s">
        <v>6</v>
      </c>
      <c r="M1065" s="23"/>
      <c r="N1065" s="23" t="s">
        <v>7</v>
      </c>
      <c r="O1065" s="23"/>
      <c r="P1065" s="24">
        <v>15.5</v>
      </c>
      <c r="Q1065" s="24">
        <v>27.5</v>
      </c>
      <c r="R1065" s="24">
        <v>31.5</v>
      </c>
      <c r="S1065" s="24">
        <v>425.3</v>
      </c>
      <c r="T1065" s="24">
        <v>1.78</v>
      </c>
      <c r="U1065" s="24">
        <v>1080</v>
      </c>
      <c r="V1065" s="24">
        <v>1920</v>
      </c>
      <c r="W1065" s="24">
        <v>2.0739999999999998</v>
      </c>
      <c r="X1065" s="23" t="s">
        <v>47</v>
      </c>
      <c r="Y1065" s="23" t="s">
        <v>47</v>
      </c>
      <c r="Z1065" s="24">
        <v>4876</v>
      </c>
      <c r="AA1065" s="24">
        <v>60</v>
      </c>
      <c r="AB1065" s="24">
        <v>178</v>
      </c>
      <c r="AC1065" s="24">
        <v>178</v>
      </c>
      <c r="AD1065" s="23" t="s">
        <v>10</v>
      </c>
      <c r="AE1065" s="23" t="s">
        <v>11</v>
      </c>
      <c r="AF1065" s="23" t="s">
        <v>11</v>
      </c>
      <c r="AG1065" s="23"/>
      <c r="AH1065" s="23"/>
      <c r="AI1065" s="23" t="s">
        <v>12</v>
      </c>
      <c r="AJ1065" s="23" t="s">
        <v>23</v>
      </c>
      <c r="AK1065" s="23" t="s">
        <v>11</v>
      </c>
      <c r="AL1065" s="23" t="s">
        <v>114</v>
      </c>
      <c r="AM1065" s="23"/>
      <c r="AN1065" s="23" t="s">
        <v>14</v>
      </c>
      <c r="AO1065" s="23"/>
      <c r="AP1065" s="23" t="s">
        <v>14</v>
      </c>
      <c r="AQ1065" s="23"/>
      <c r="AR1065" s="23"/>
      <c r="AS1065" s="23" t="s">
        <v>114</v>
      </c>
      <c r="AT1065" s="23"/>
      <c r="AU1065" s="23" t="s">
        <v>14</v>
      </c>
      <c r="AV1065" s="25"/>
      <c r="AW1065" s="25"/>
      <c r="AX1065" s="26">
        <v>31.5</v>
      </c>
      <c r="AY1065" s="26">
        <v>425.3</v>
      </c>
      <c r="AZ1065" s="25" t="s">
        <v>14</v>
      </c>
      <c r="BA1065" s="25" t="s">
        <v>14</v>
      </c>
      <c r="BB1065" s="23"/>
      <c r="BC1065" s="23" t="s">
        <v>15</v>
      </c>
      <c r="BD1065" s="23"/>
      <c r="BE1065" s="23" t="s">
        <v>11</v>
      </c>
      <c r="BF1065" s="23" t="s">
        <v>1234</v>
      </c>
      <c r="BG1065" s="23" t="s">
        <v>11</v>
      </c>
      <c r="BH1065" s="23" t="s">
        <v>17</v>
      </c>
      <c r="BI1065" s="23"/>
      <c r="BJ1065" s="23" t="s">
        <v>18</v>
      </c>
      <c r="BK1065" s="23" t="s">
        <v>11</v>
      </c>
      <c r="BL1065" s="23" t="s">
        <v>11</v>
      </c>
      <c r="BM1065" s="23"/>
      <c r="BN1065" s="23"/>
      <c r="BO1065" s="24">
        <v>14</v>
      </c>
      <c r="BP1065" s="24">
        <v>308.89999999999998</v>
      </c>
      <c r="BQ1065" s="24">
        <v>308.89999999999998</v>
      </c>
      <c r="BR1065" s="24">
        <v>275.3</v>
      </c>
      <c r="BS1065" s="24">
        <v>202.1</v>
      </c>
      <c r="BT1065" s="23"/>
      <c r="BU1065" s="23"/>
      <c r="BV1065" s="24">
        <v>22.62</v>
      </c>
      <c r="BW1065" s="24">
        <v>0.19</v>
      </c>
      <c r="BX1065" s="23"/>
      <c r="BY1065" s="24">
        <v>0.13</v>
      </c>
      <c r="BZ1065" s="27">
        <v>0.19</v>
      </c>
      <c r="CA1065" s="27">
        <v>0.13</v>
      </c>
      <c r="CB1065" s="25"/>
      <c r="CC1065" s="25"/>
      <c r="CD1065" s="28">
        <v>22.7</v>
      </c>
      <c r="CE1065" s="28">
        <v>0.23</v>
      </c>
      <c r="CF1065" s="25"/>
      <c r="CG1065" s="28">
        <v>0.16</v>
      </c>
      <c r="CH1065" s="28">
        <v>40.5</v>
      </c>
      <c r="CI1065" s="28">
        <v>0.5</v>
      </c>
      <c r="CJ1065" s="28">
        <v>0.5</v>
      </c>
      <c r="CK1065" s="25"/>
      <c r="CL1065" s="25"/>
      <c r="CM1065" s="28">
        <v>0.5</v>
      </c>
      <c r="CN1065" s="25"/>
      <c r="CO1065" s="28">
        <v>0</v>
      </c>
      <c r="CP1065" s="30" t="s">
        <v>5</v>
      </c>
      <c r="CQ1065" s="8">
        <f t="shared" si="177"/>
        <v>4876.5577239595577</v>
      </c>
      <c r="CR1065" s="8">
        <f t="shared" si="178"/>
        <v>28</v>
      </c>
      <c r="CS1065" s="8">
        <f t="shared" si="179"/>
        <v>2.5</v>
      </c>
      <c r="CT1065" s="8">
        <f t="shared" si="180"/>
        <v>40</v>
      </c>
      <c r="CU1065" s="8">
        <f t="shared" si="181"/>
        <v>300</v>
      </c>
      <c r="CV1065" s="10">
        <f t="shared" si="182"/>
        <v>131375.16999999998</v>
      </c>
      <c r="CW1065" s="10">
        <f t="shared" si="185"/>
        <v>131.37517</v>
      </c>
      <c r="CX1065" s="8" t="str">
        <f t="shared" si="183"/>
        <v>No</v>
      </c>
      <c r="CY1065" s="30" t="s">
        <v>11</v>
      </c>
      <c r="CZ1065" s="30" t="s">
        <v>11</v>
      </c>
      <c r="DA1065" s="31" t="s">
        <v>11</v>
      </c>
      <c r="DB1065" s="31" t="s">
        <v>11</v>
      </c>
      <c r="DC1065" s="8" t="str">
        <f t="shared" si="184"/>
        <v>No</v>
      </c>
      <c r="DD1065" s="8" t="s">
        <v>11</v>
      </c>
      <c r="DE1065" s="30" t="s">
        <v>11</v>
      </c>
      <c r="DF1065" s="10">
        <f t="shared" si="186"/>
        <v>70.434780000000003</v>
      </c>
      <c r="DG1065" s="9">
        <f>IF(S1065&lt;Monitors!$H$4,(S1065*Monitors!$I$4)+Monitors!$J$4,IF(S1065&lt;Monitors!$H$5,(S1065*Monitors!$I$5)+Monitors!$J$5,IF(S1065&lt;Monitors!$H$6,(S1065*Monitors!$I$6)+Monitors!$J$6,IF(S1065&lt;Monitors!$H$7,(Monitors!$I$7*S1065)+Monitors!$J$7,IF(S1065&lt;Monitors!$H$8,(S1065*Monitors!$I$8)+Monitors!$J$8,IF(S1065&lt;Monitors!$H$9,(S1065*Monitors!$I$9)+Monitors!$J$9,IF(S1065&lt;Monitors!$H$10,(S1065*Monitors!$I$10)+Monitors!$J$10,IF(S1065&lt;Monitors!$H$11,(S1065*Monitors!$I$11)+Monitors!$J$11,Monitors!$J$12))))))))</f>
        <v>74.06</v>
      </c>
      <c r="DH1065" s="10">
        <f>$DF1065-(Monitors!$B$4*'All Data'!$W1065)</f>
        <v>57.721160000000005</v>
      </c>
      <c r="DI1065" s="10">
        <f>IF($CX1065="Yes",DH1065-(Monitors!$E$4*(DG1065+(Monitors!$B$4*'All Data'!$W1065))),'All Data'!DH1065)</f>
        <v>57.721160000000005</v>
      </c>
      <c r="DJ1065" s="10">
        <f>IF(DD1065="Yes",'All Data'!DI1065-(DG1065*Monitors!$C$4),'All Data'!DI1065)</f>
        <v>57.721160000000005</v>
      </c>
      <c r="DK1065" s="10">
        <f>IF($DE1065="Yes",DJ1065-(DG1065*Monitors!$D$4),'All Data'!DJ1065)</f>
        <v>57.721160000000005</v>
      </c>
      <c r="DL1065" s="10">
        <f>IF($CZ1065="Yes",DK1065-Monitors!$C$7,'All Data'!DK1065)</f>
        <v>57.721160000000005</v>
      </c>
      <c r="DM1065" s="10">
        <f>IF($DA1065="Yes",DL1065-Monitors!$D$7,'All Data'!DL1065)</f>
        <v>57.721160000000005</v>
      </c>
      <c r="DN1065" s="10">
        <f>IF(DB1065="Yes",DM1065-((DG1065+(W1065*Monitors!$B$4))*Monitors!$F$4),'All Data'!DM1065)</f>
        <v>57.721160000000005</v>
      </c>
      <c r="DO1065" s="8" t="str">
        <f t="shared" si="187"/>
        <v>Yes</v>
      </c>
      <c r="DP1065" s="10">
        <v>5.2550067999999994</v>
      </c>
      <c r="DQ1065" s="10">
        <v>17.364993200000001</v>
      </c>
      <c r="DR1065" s="10">
        <v>17.364993200000001</v>
      </c>
      <c r="DS1065" s="9">
        <v>39.600327549873249</v>
      </c>
      <c r="DT1065" s="9" t="s">
        <v>23</v>
      </c>
      <c r="DU1065" s="14">
        <v>0</v>
      </c>
    </row>
    <row r="1066" spans="1:125" ht="18" customHeight="1">
      <c r="A1066" s="29">
        <v>1065</v>
      </c>
      <c r="B1066" s="29">
        <v>47</v>
      </c>
      <c r="C1066" s="29">
        <v>212</v>
      </c>
      <c r="D1066" s="21">
        <v>41302</v>
      </c>
      <c r="E1066" s="21">
        <v>41296</v>
      </c>
      <c r="F1066" s="21">
        <v>41303</v>
      </c>
      <c r="G1066" s="20" t="s">
        <v>4</v>
      </c>
      <c r="H1066" s="20" t="s">
        <v>26</v>
      </c>
      <c r="I1066" s="22">
        <v>6</v>
      </c>
      <c r="J1066" s="20" t="s">
        <v>5</v>
      </c>
      <c r="K1066" s="20" t="s">
        <v>26</v>
      </c>
      <c r="L1066" s="20" t="s">
        <v>27</v>
      </c>
      <c r="M1066" s="23" t="s">
        <v>27</v>
      </c>
      <c r="N1066" s="23" t="s">
        <v>7</v>
      </c>
      <c r="O1066" s="23" t="s">
        <v>26</v>
      </c>
      <c r="P1066" s="24">
        <v>11.8</v>
      </c>
      <c r="Q1066" s="24">
        <v>20.9</v>
      </c>
      <c r="R1066" s="24">
        <v>24</v>
      </c>
      <c r="S1066" s="24">
        <v>246.85</v>
      </c>
      <c r="T1066" s="24">
        <v>1.78</v>
      </c>
      <c r="U1066" s="24">
        <v>1080</v>
      </c>
      <c r="V1066" s="24">
        <v>1920</v>
      </c>
      <c r="W1066" s="24">
        <v>2.0739999999999998</v>
      </c>
      <c r="X1066" s="23" t="s">
        <v>47</v>
      </c>
      <c r="Y1066" s="23" t="s">
        <v>47</v>
      </c>
      <c r="Z1066" s="24">
        <v>8408</v>
      </c>
      <c r="AA1066" s="24">
        <v>60</v>
      </c>
      <c r="AB1066" s="24">
        <v>170</v>
      </c>
      <c r="AC1066" s="24">
        <v>160</v>
      </c>
      <c r="AD1066" s="23" t="s">
        <v>300</v>
      </c>
      <c r="AE1066" s="23" t="s">
        <v>23</v>
      </c>
      <c r="AF1066" s="23" t="s">
        <v>11</v>
      </c>
      <c r="AG1066" s="23" t="s">
        <v>26</v>
      </c>
      <c r="AH1066" s="23" t="s">
        <v>26</v>
      </c>
      <c r="AI1066" s="23" t="s">
        <v>12</v>
      </c>
      <c r="AJ1066" s="23" t="s">
        <v>11</v>
      </c>
      <c r="AK1066" s="23" t="s">
        <v>23</v>
      </c>
      <c r="AL1066" s="23" t="s">
        <v>90</v>
      </c>
      <c r="AM1066" s="23" t="s">
        <v>983</v>
      </c>
      <c r="AN1066" s="23" t="s">
        <v>72</v>
      </c>
      <c r="AO1066" s="23" t="s">
        <v>26</v>
      </c>
      <c r="AP1066" s="23" t="s">
        <v>36</v>
      </c>
      <c r="AQ1066" s="23" t="s">
        <v>26</v>
      </c>
      <c r="AR1066" s="23"/>
      <c r="AS1066" s="23" t="s">
        <v>90</v>
      </c>
      <c r="AT1066" s="23" t="s">
        <v>983</v>
      </c>
      <c r="AU1066" s="23" t="s">
        <v>83</v>
      </c>
      <c r="AV1066" s="25" t="s">
        <v>26</v>
      </c>
      <c r="AW1066" s="25" t="s">
        <v>26</v>
      </c>
      <c r="AX1066" s="26">
        <v>24</v>
      </c>
      <c r="AY1066" s="26">
        <v>246.85</v>
      </c>
      <c r="AZ1066" s="25" t="s">
        <v>72</v>
      </c>
      <c r="BA1066" s="25" t="s">
        <v>83</v>
      </c>
      <c r="BB1066" s="23" t="s">
        <v>26</v>
      </c>
      <c r="BC1066" s="23" t="s">
        <v>15</v>
      </c>
      <c r="BD1066" s="23" t="s">
        <v>26</v>
      </c>
      <c r="BE1066" s="23" t="s">
        <v>11</v>
      </c>
      <c r="BF1066" s="23" t="s">
        <v>729</v>
      </c>
      <c r="BG1066" s="23" t="s">
        <v>11</v>
      </c>
      <c r="BH1066" s="23" t="s">
        <v>17</v>
      </c>
      <c r="BI1066" s="23" t="s">
        <v>26</v>
      </c>
      <c r="BJ1066" s="23"/>
      <c r="BK1066" s="23" t="s">
        <v>11</v>
      </c>
      <c r="BL1066" s="23" t="s">
        <v>11</v>
      </c>
      <c r="BM1066" s="23" t="s">
        <v>11</v>
      </c>
      <c r="BN1066" s="23"/>
      <c r="BO1066" s="24">
        <v>33.5</v>
      </c>
      <c r="BP1066" s="24">
        <v>452.4</v>
      </c>
      <c r="BQ1066" s="24">
        <v>300</v>
      </c>
      <c r="BR1066" s="24">
        <v>270</v>
      </c>
      <c r="BS1066" s="24">
        <v>200</v>
      </c>
      <c r="BT1066" s="23"/>
      <c r="BU1066" s="23"/>
      <c r="BV1066" s="24">
        <v>22.7</v>
      </c>
      <c r="BW1066" s="24">
        <v>0.31</v>
      </c>
      <c r="BX1066" s="23"/>
      <c r="BY1066" s="24">
        <v>0.22</v>
      </c>
      <c r="BZ1066" s="27">
        <v>0.31</v>
      </c>
      <c r="CA1066" s="27">
        <v>0.22</v>
      </c>
      <c r="CB1066" s="25"/>
      <c r="CC1066" s="25"/>
      <c r="CD1066" s="28">
        <v>22.77</v>
      </c>
      <c r="CE1066" s="28">
        <v>0.35</v>
      </c>
      <c r="CF1066" s="25"/>
      <c r="CG1066" s="28">
        <v>0.26</v>
      </c>
      <c r="CH1066" s="28">
        <v>23.24</v>
      </c>
      <c r="CI1066" s="28">
        <v>1</v>
      </c>
      <c r="CJ1066" s="28">
        <v>0.5</v>
      </c>
      <c r="CK1066" s="28">
        <v>0</v>
      </c>
      <c r="CL1066" s="28">
        <v>0</v>
      </c>
      <c r="CM1066" s="28">
        <v>0.5</v>
      </c>
      <c r="CN1066" s="25"/>
      <c r="CO1066" s="28">
        <v>0</v>
      </c>
      <c r="CP1066" s="30" t="s">
        <v>5</v>
      </c>
      <c r="CQ1066" s="8">
        <f t="shared" si="177"/>
        <v>8401.8634798460589</v>
      </c>
      <c r="CR1066" s="8">
        <f t="shared" si="178"/>
        <v>26</v>
      </c>
      <c r="CS1066" s="8">
        <f t="shared" si="179"/>
        <v>2.5</v>
      </c>
      <c r="CT1066" s="8">
        <f t="shared" si="180"/>
        <v>30</v>
      </c>
      <c r="CU1066" s="8">
        <f t="shared" si="181"/>
        <v>400</v>
      </c>
      <c r="CV1066" s="10">
        <f t="shared" si="182"/>
        <v>111674.93999999999</v>
      </c>
      <c r="CW1066" s="10">
        <f t="shared" si="185"/>
        <v>111.67493999999999</v>
      </c>
      <c r="CX1066" s="8" t="str">
        <f t="shared" si="183"/>
        <v>No</v>
      </c>
      <c r="CY1066" s="30" t="s">
        <v>11</v>
      </c>
      <c r="CZ1066" s="30" t="s">
        <v>11</v>
      </c>
      <c r="DA1066" s="31" t="s">
        <v>11</v>
      </c>
      <c r="DB1066" s="31" t="s">
        <v>11</v>
      </c>
      <c r="DC1066" s="8" t="str">
        <f t="shared" si="184"/>
        <v>No</v>
      </c>
      <c r="DD1066" s="8" t="s">
        <v>11</v>
      </c>
      <c r="DE1066" s="30" t="s">
        <v>11</v>
      </c>
      <c r="DF1066" s="10">
        <f t="shared" si="186"/>
        <v>71.363339999999994</v>
      </c>
      <c r="DG1066" s="9">
        <f>IF(S1066&lt;Monitors!$H$4,(S1066*Monitors!$I$4)+Monitors!$J$4,IF(S1066&lt;Monitors!$H$5,(S1066*Monitors!$I$5)+Monitors!$J$5,IF(S1066&lt;Monitors!$H$6,(S1066*Monitors!$I$6)+Monitors!$J$6,IF(S1066&lt;Monitors!$H$7,(Monitors!$I$7*S1066)+Monitors!$J$7,IF(S1066&lt;Monitors!$H$8,(S1066*Monitors!$I$8)+Monitors!$J$8,IF(S1066&lt;Monitors!$H$9,(S1066*Monitors!$I$9)+Monitors!$J$9,IF(S1066&lt;Monitors!$H$10,(S1066*Monitors!$I$10)+Monitors!$J$10,IF(S1066&lt;Monitors!$H$11,(S1066*Monitors!$I$11)+Monitors!$J$11,Monitors!$J$12))))))))</f>
        <v>42.370000000000005</v>
      </c>
      <c r="DH1066" s="10">
        <f>$DF1066-(Monitors!$B$4*'All Data'!$W1066)</f>
        <v>58.649719999999995</v>
      </c>
      <c r="DI1066" s="10">
        <f>IF($CX1066="Yes",DH1066-(Monitors!$E$4*(DG1066+(Monitors!$B$4*'All Data'!$W1066))),'All Data'!DH1066)</f>
        <v>58.649719999999995</v>
      </c>
      <c r="DJ1066" s="10">
        <f>IF(DD1066="Yes",'All Data'!DI1066-(DG1066*Monitors!$C$4),'All Data'!DI1066)</f>
        <v>58.649719999999995</v>
      </c>
      <c r="DK1066" s="10">
        <f>IF($DE1066="Yes",DJ1066-(DG1066*Monitors!$D$4),'All Data'!DJ1066)</f>
        <v>58.649719999999995</v>
      </c>
      <c r="DL1066" s="10">
        <f>IF($CZ1066="Yes",DK1066-Monitors!$C$7,'All Data'!DK1066)</f>
        <v>58.649719999999995</v>
      </c>
      <c r="DM1066" s="10">
        <f>IF($DA1066="Yes",DL1066-Monitors!$D$7,'All Data'!DL1066)</f>
        <v>58.649719999999995</v>
      </c>
      <c r="DN1066" s="10">
        <f>IF(DB1066="Yes",DM1066-((DG1066+(W1066*Monitors!$B$4))*Monitors!$F$4),'All Data'!DM1066)</f>
        <v>58.649719999999995</v>
      </c>
      <c r="DO1066" s="8" t="str">
        <f t="shared" si="187"/>
        <v>No</v>
      </c>
      <c r="DP1066" s="10">
        <v>4.4669976</v>
      </c>
      <c r="DQ1066" s="10">
        <v>18.2330024</v>
      </c>
      <c r="DR1066" s="10">
        <v>18.2330024</v>
      </c>
      <c r="DS1066" s="9">
        <v>23.423976928986207</v>
      </c>
      <c r="DT1066" s="9" t="s">
        <v>23</v>
      </c>
      <c r="DU1066" s="14">
        <v>0</v>
      </c>
    </row>
    <row r="1067" spans="1:125" ht="18" customHeight="1">
      <c r="A1067" s="29">
        <v>1066</v>
      </c>
      <c r="B1067" s="29">
        <v>13</v>
      </c>
      <c r="C1067" s="29">
        <v>743</v>
      </c>
      <c r="D1067" s="21">
        <v>42019</v>
      </c>
      <c r="E1067" s="21">
        <v>41992</v>
      </c>
      <c r="F1067" s="21">
        <v>41997</v>
      </c>
      <c r="G1067" s="20" t="s">
        <v>4</v>
      </c>
      <c r="H1067" s="20" t="s">
        <v>26</v>
      </c>
      <c r="I1067" s="22">
        <v>6</v>
      </c>
      <c r="J1067" s="20" t="s">
        <v>5</v>
      </c>
      <c r="K1067" s="20" t="s">
        <v>26</v>
      </c>
      <c r="L1067" s="20" t="s">
        <v>27</v>
      </c>
      <c r="M1067" s="23" t="s">
        <v>27</v>
      </c>
      <c r="N1067" s="23" t="s">
        <v>7</v>
      </c>
      <c r="O1067" s="23" t="s">
        <v>26</v>
      </c>
      <c r="P1067" s="24">
        <v>12.2</v>
      </c>
      <c r="Q1067" s="24">
        <v>21.8</v>
      </c>
      <c r="R1067" s="24">
        <v>25</v>
      </c>
      <c r="S1067" s="24">
        <v>264.52999999999997</v>
      </c>
      <c r="T1067" s="24">
        <v>1.78</v>
      </c>
      <c r="U1067" s="24">
        <v>1080</v>
      </c>
      <c r="V1067" s="24">
        <v>1920</v>
      </c>
      <c r="W1067" s="24">
        <v>2.0739999999999998</v>
      </c>
      <c r="X1067" s="23" t="s">
        <v>47</v>
      </c>
      <c r="Y1067" s="23" t="s">
        <v>47</v>
      </c>
      <c r="Z1067" s="24">
        <v>7839</v>
      </c>
      <c r="AA1067" s="24">
        <v>60</v>
      </c>
      <c r="AB1067" s="24">
        <v>178</v>
      </c>
      <c r="AC1067" s="24">
        <v>178</v>
      </c>
      <c r="AD1067" s="23" t="s">
        <v>298</v>
      </c>
      <c r="AE1067" s="23" t="s">
        <v>11</v>
      </c>
      <c r="AF1067" s="23" t="s">
        <v>11</v>
      </c>
      <c r="AG1067" s="23" t="s">
        <v>26</v>
      </c>
      <c r="AH1067" s="23" t="s">
        <v>26</v>
      </c>
      <c r="AI1067" s="23" t="s">
        <v>12</v>
      </c>
      <c r="AJ1067" s="23" t="s">
        <v>23</v>
      </c>
      <c r="AK1067" s="23" t="s">
        <v>23</v>
      </c>
      <c r="AL1067" s="23" t="s">
        <v>114</v>
      </c>
      <c r="AM1067" s="23" t="s">
        <v>14</v>
      </c>
      <c r="AN1067" s="23" t="s">
        <v>14</v>
      </c>
      <c r="AO1067" s="23" t="s">
        <v>14</v>
      </c>
      <c r="AP1067" s="23" t="s">
        <v>14</v>
      </c>
      <c r="AQ1067" s="23" t="s">
        <v>14</v>
      </c>
      <c r="AR1067" s="23"/>
      <c r="AS1067" s="23" t="s">
        <v>114</v>
      </c>
      <c r="AT1067" s="23" t="s">
        <v>14</v>
      </c>
      <c r="AU1067" s="23" t="s">
        <v>14</v>
      </c>
      <c r="AV1067" s="25" t="s">
        <v>14</v>
      </c>
      <c r="AW1067" s="25" t="s">
        <v>14</v>
      </c>
      <c r="AX1067" s="26">
        <v>25</v>
      </c>
      <c r="AY1067" s="26">
        <v>264.52999999999997</v>
      </c>
      <c r="AZ1067" s="25" t="s">
        <v>14</v>
      </c>
      <c r="BA1067" s="25" t="s">
        <v>14</v>
      </c>
      <c r="BB1067" s="23" t="s">
        <v>14</v>
      </c>
      <c r="BC1067" s="23" t="s">
        <v>15</v>
      </c>
      <c r="BD1067" s="23" t="s">
        <v>14</v>
      </c>
      <c r="BE1067" s="23" t="s">
        <v>11</v>
      </c>
      <c r="BF1067" s="23" t="s">
        <v>1235</v>
      </c>
      <c r="BG1067" s="23" t="s">
        <v>11</v>
      </c>
      <c r="BH1067" s="23" t="s">
        <v>17</v>
      </c>
      <c r="BI1067" s="23" t="s">
        <v>14</v>
      </c>
      <c r="BJ1067" s="23"/>
      <c r="BK1067" s="23" t="s">
        <v>11</v>
      </c>
      <c r="BL1067" s="23" t="s">
        <v>11</v>
      </c>
      <c r="BM1067" s="23" t="s">
        <v>11</v>
      </c>
      <c r="BN1067" s="23"/>
      <c r="BO1067" s="24">
        <v>8.6</v>
      </c>
      <c r="BP1067" s="24">
        <v>278</v>
      </c>
      <c r="BQ1067" s="24">
        <v>250</v>
      </c>
      <c r="BR1067" s="24">
        <v>220</v>
      </c>
      <c r="BS1067" s="24">
        <v>200</v>
      </c>
      <c r="BT1067" s="23"/>
      <c r="BU1067" s="23"/>
      <c r="BV1067" s="24">
        <v>22.77</v>
      </c>
      <c r="BW1067" s="24">
        <v>0.28999999999999998</v>
      </c>
      <c r="BX1067" s="23"/>
      <c r="BY1067" s="24">
        <v>0.23</v>
      </c>
      <c r="BZ1067" s="27">
        <v>0.28999999999999998</v>
      </c>
      <c r="CA1067" s="27">
        <v>0.23</v>
      </c>
      <c r="CB1067" s="25"/>
      <c r="CC1067" s="25"/>
      <c r="CD1067" s="28">
        <v>23</v>
      </c>
      <c r="CE1067" s="28">
        <v>0.31</v>
      </c>
      <c r="CF1067" s="25"/>
      <c r="CG1067" s="28">
        <v>0.3</v>
      </c>
      <c r="CH1067" s="28">
        <v>24.39</v>
      </c>
      <c r="CI1067" s="28">
        <v>0.5</v>
      </c>
      <c r="CJ1067" s="28">
        <v>0.5</v>
      </c>
      <c r="CK1067" s="28">
        <v>0</v>
      </c>
      <c r="CL1067" s="28">
        <v>0</v>
      </c>
      <c r="CM1067" s="28">
        <v>0.43</v>
      </c>
      <c r="CN1067" s="25"/>
      <c r="CO1067" s="28">
        <v>0</v>
      </c>
      <c r="CP1067" s="30" t="s">
        <v>5</v>
      </c>
      <c r="CQ1067" s="8">
        <f t="shared" si="177"/>
        <v>7840.3205685555513</v>
      </c>
      <c r="CR1067" s="8">
        <f t="shared" si="178"/>
        <v>26</v>
      </c>
      <c r="CS1067" s="8">
        <f t="shared" si="179"/>
        <v>2.5</v>
      </c>
      <c r="CT1067" s="8">
        <f t="shared" si="180"/>
        <v>30</v>
      </c>
      <c r="CU1067" s="8">
        <f t="shared" si="181"/>
        <v>200</v>
      </c>
      <c r="CV1067" s="10">
        <f t="shared" si="182"/>
        <v>73539.34</v>
      </c>
      <c r="CW1067" s="10">
        <f t="shared" si="185"/>
        <v>73.539339999999996</v>
      </c>
      <c r="CX1067" s="8" t="str">
        <f t="shared" si="183"/>
        <v>No</v>
      </c>
      <c r="CY1067" s="30" t="s">
        <v>11</v>
      </c>
      <c r="CZ1067" s="30" t="s">
        <v>11</v>
      </c>
      <c r="DA1067" s="31" t="s">
        <v>11</v>
      </c>
      <c r="DB1067" s="31" t="s">
        <v>11</v>
      </c>
      <c r="DC1067" s="8" t="str">
        <f t="shared" si="184"/>
        <v>No</v>
      </c>
      <c r="DD1067" s="8" t="s">
        <v>11</v>
      </c>
      <c r="DE1067" s="30" t="s">
        <v>11</v>
      </c>
      <c r="DF1067" s="10">
        <f t="shared" si="186"/>
        <v>71.464079999999996</v>
      </c>
      <c r="DG1067" s="9">
        <f>IF(S1067&lt;Monitors!$H$4,(S1067*Monitors!$I$4)+Monitors!$J$4,IF(S1067&lt;Monitors!$H$5,(S1067*Monitors!$I$5)+Monitors!$J$5,IF(S1067&lt;Monitors!$H$6,(S1067*Monitors!$I$6)+Monitors!$J$6,IF(S1067&lt;Monitors!$H$7,(Monitors!$I$7*S1067)+Monitors!$J$7,IF(S1067&lt;Monitors!$H$8,(S1067*Monitors!$I$8)+Monitors!$J$8,IF(S1067&lt;Monitors!$H$9,(S1067*Monitors!$I$9)+Monitors!$J$9,IF(S1067&lt;Monitors!$H$10,(S1067*Monitors!$I$10)+Monitors!$J$10,IF(S1067&lt;Monitors!$H$11,(S1067*Monitors!$I$11)+Monitors!$J$11,Monitors!$J$12))))))))</f>
        <v>45.905999999999999</v>
      </c>
      <c r="DH1067" s="10">
        <f>$DF1067-(Monitors!$B$4*'All Data'!$W1067)</f>
        <v>58.750459999999997</v>
      </c>
      <c r="DI1067" s="10">
        <f>IF($CX1067="Yes",DH1067-(Monitors!$E$4*(DG1067+(Monitors!$B$4*'All Data'!$W1067))),'All Data'!DH1067)</f>
        <v>58.750459999999997</v>
      </c>
      <c r="DJ1067" s="10">
        <f>IF(DD1067="Yes",'All Data'!DI1067-(DG1067*Monitors!$C$4),'All Data'!DI1067)</f>
        <v>58.750459999999997</v>
      </c>
      <c r="DK1067" s="10">
        <f>IF($DE1067="Yes",DJ1067-(DG1067*Monitors!$D$4),'All Data'!DJ1067)</f>
        <v>58.750459999999997</v>
      </c>
      <c r="DL1067" s="10">
        <f>IF($CZ1067="Yes",DK1067-Monitors!$C$7,'All Data'!DK1067)</f>
        <v>58.750459999999997</v>
      </c>
      <c r="DM1067" s="10">
        <f>IF($DA1067="Yes",DL1067-Monitors!$D$7,'All Data'!DL1067)</f>
        <v>58.750459999999997</v>
      </c>
      <c r="DN1067" s="10">
        <f>IF(DB1067="Yes",DM1067-((DG1067+(W1067*Monitors!$B$4))*Monitors!$F$4),'All Data'!DM1067)</f>
        <v>58.750459999999997</v>
      </c>
      <c r="DO1067" s="8" t="str">
        <f t="shared" si="187"/>
        <v>No</v>
      </c>
      <c r="DP1067" s="10">
        <v>2.9415735999999999</v>
      </c>
      <c r="DQ1067" s="10">
        <v>19.828426399999998</v>
      </c>
      <c r="DR1067" s="10">
        <v>19.828426399999998</v>
      </c>
      <c r="DS1067" s="9">
        <v>25.067515192613193</v>
      </c>
      <c r="DT1067" s="9" t="s">
        <v>23</v>
      </c>
      <c r="DU1067" s="14">
        <v>0</v>
      </c>
    </row>
    <row r="1068" spans="1:125" ht="18" customHeight="1">
      <c r="A1068" s="29">
        <v>1067</v>
      </c>
      <c r="B1068" s="29">
        <v>52</v>
      </c>
      <c r="C1068" s="29">
        <v>1326</v>
      </c>
      <c r="D1068" s="21">
        <v>41091</v>
      </c>
      <c r="E1068" s="21">
        <v>41404</v>
      </c>
      <c r="F1068" s="21">
        <v>41424</v>
      </c>
      <c r="G1068" s="20" t="s">
        <v>4</v>
      </c>
      <c r="H1068" s="20"/>
      <c r="I1068" s="22">
        <v>6</v>
      </c>
      <c r="J1068" s="20" t="s">
        <v>5</v>
      </c>
      <c r="K1068" s="20"/>
      <c r="L1068" s="20" t="s">
        <v>49</v>
      </c>
      <c r="M1068" s="23"/>
      <c r="N1068" s="23" t="s">
        <v>7</v>
      </c>
      <c r="O1068" s="23"/>
      <c r="P1068" s="24">
        <v>13.2</v>
      </c>
      <c r="Q1068" s="24">
        <v>23.5</v>
      </c>
      <c r="R1068" s="24">
        <v>27</v>
      </c>
      <c r="S1068" s="24">
        <v>310.39999999999998</v>
      </c>
      <c r="T1068" s="24">
        <v>1.78</v>
      </c>
      <c r="U1068" s="24">
        <v>1080</v>
      </c>
      <c r="V1068" s="24">
        <v>1920</v>
      </c>
      <c r="W1068" s="24">
        <v>2.0739999999999998</v>
      </c>
      <c r="X1068" s="23" t="s">
        <v>47</v>
      </c>
      <c r="Y1068" s="23" t="s">
        <v>47</v>
      </c>
      <c r="Z1068" s="24">
        <v>6660</v>
      </c>
      <c r="AA1068" s="24">
        <v>60</v>
      </c>
      <c r="AB1068" s="24">
        <v>170</v>
      </c>
      <c r="AC1068" s="24">
        <v>160</v>
      </c>
      <c r="AD1068" s="23" t="s">
        <v>50</v>
      </c>
      <c r="AE1068" s="23" t="s">
        <v>11</v>
      </c>
      <c r="AF1068" s="23" t="s">
        <v>11</v>
      </c>
      <c r="AG1068" s="23"/>
      <c r="AH1068" s="23"/>
      <c r="AI1068" s="23" t="s">
        <v>12</v>
      </c>
      <c r="AJ1068" s="23" t="s">
        <v>11</v>
      </c>
      <c r="AK1068" s="23" t="s">
        <v>23</v>
      </c>
      <c r="AL1068" s="23" t="s">
        <v>51</v>
      </c>
      <c r="AM1068" s="23"/>
      <c r="AN1068" s="23" t="s">
        <v>14</v>
      </c>
      <c r="AO1068" s="23"/>
      <c r="AP1068" s="23" t="s">
        <v>14</v>
      </c>
      <c r="AQ1068" s="23"/>
      <c r="AR1068" s="23"/>
      <c r="AS1068" s="23" t="s">
        <v>51</v>
      </c>
      <c r="AT1068" s="23"/>
      <c r="AU1068" s="23" t="s">
        <v>14</v>
      </c>
      <c r="AV1068" s="25"/>
      <c r="AW1068" s="25"/>
      <c r="AX1068" s="26">
        <v>27</v>
      </c>
      <c r="AY1068" s="26">
        <v>310.39999999999998</v>
      </c>
      <c r="AZ1068" s="25" t="s">
        <v>14</v>
      </c>
      <c r="BA1068" s="25" t="s">
        <v>14</v>
      </c>
      <c r="BB1068" s="23"/>
      <c r="BC1068" s="23" t="s">
        <v>15</v>
      </c>
      <c r="BD1068" s="23"/>
      <c r="BE1068" s="23" t="s">
        <v>11</v>
      </c>
      <c r="BF1068" s="23" t="s">
        <v>166</v>
      </c>
      <c r="BG1068" s="23" t="s">
        <v>11</v>
      </c>
      <c r="BH1068" s="23" t="s">
        <v>17</v>
      </c>
      <c r="BI1068" s="23"/>
      <c r="BJ1068" s="23"/>
      <c r="BK1068" s="23" t="s">
        <v>11</v>
      </c>
      <c r="BL1068" s="23" t="s">
        <v>11</v>
      </c>
      <c r="BM1068" s="23"/>
      <c r="BN1068" s="23"/>
      <c r="BO1068" s="24">
        <v>17</v>
      </c>
      <c r="BP1068" s="24">
        <v>274.8</v>
      </c>
      <c r="BQ1068" s="24">
        <v>274.8</v>
      </c>
      <c r="BR1068" s="24">
        <v>262.2</v>
      </c>
      <c r="BS1068" s="24">
        <v>200.3</v>
      </c>
      <c r="BT1068" s="23"/>
      <c r="BU1068" s="23"/>
      <c r="BV1068" s="24">
        <v>22.87</v>
      </c>
      <c r="BW1068" s="24">
        <v>0.28000000000000003</v>
      </c>
      <c r="BX1068" s="23"/>
      <c r="BY1068" s="24">
        <v>0.27</v>
      </c>
      <c r="BZ1068" s="27">
        <v>0.28000000000000003</v>
      </c>
      <c r="CA1068" s="27">
        <v>0.27</v>
      </c>
      <c r="CB1068" s="25"/>
      <c r="CC1068" s="25"/>
      <c r="CD1068" s="28">
        <v>23.15</v>
      </c>
      <c r="CE1068" s="28">
        <v>0.35</v>
      </c>
      <c r="CF1068" s="25"/>
      <c r="CG1068" s="28">
        <v>0.33</v>
      </c>
      <c r="CH1068" s="28">
        <v>29.08</v>
      </c>
      <c r="CI1068" s="28">
        <v>0.5</v>
      </c>
      <c r="CJ1068" s="28">
        <v>0.5</v>
      </c>
      <c r="CK1068" s="25"/>
      <c r="CL1068" s="25"/>
      <c r="CM1068" s="28">
        <v>0.54</v>
      </c>
      <c r="CN1068" s="25"/>
      <c r="CO1068" s="28">
        <v>0</v>
      </c>
      <c r="CP1068" s="30" t="s">
        <v>5</v>
      </c>
      <c r="CQ1068" s="8">
        <f t="shared" si="177"/>
        <v>6681.7010309278348</v>
      </c>
      <c r="CR1068" s="8">
        <f t="shared" si="178"/>
        <v>28</v>
      </c>
      <c r="CS1068" s="8">
        <f t="shared" si="179"/>
        <v>2.5</v>
      </c>
      <c r="CT1068" s="8">
        <f t="shared" si="180"/>
        <v>30</v>
      </c>
      <c r="CU1068" s="8">
        <f t="shared" si="181"/>
        <v>200</v>
      </c>
      <c r="CV1068" s="10">
        <f t="shared" si="182"/>
        <v>85297.919999999998</v>
      </c>
      <c r="CW1068" s="10">
        <f t="shared" si="185"/>
        <v>85.297920000000005</v>
      </c>
      <c r="CX1068" s="8" t="str">
        <f t="shared" si="183"/>
        <v>No</v>
      </c>
      <c r="CY1068" s="30" t="s">
        <v>11</v>
      </c>
      <c r="CZ1068" s="30" t="s">
        <v>11</v>
      </c>
      <c r="DA1068" s="31" t="s">
        <v>11</v>
      </c>
      <c r="DB1068" s="31" t="s">
        <v>11</v>
      </c>
      <c r="DC1068" s="8" t="str">
        <f t="shared" si="184"/>
        <v>No</v>
      </c>
      <c r="DD1068" s="8" t="s">
        <v>11</v>
      </c>
      <c r="DE1068" s="30" t="s">
        <v>11</v>
      </c>
      <c r="DF1068" s="10">
        <f t="shared" si="186"/>
        <v>71.713740000000001</v>
      </c>
      <c r="DG1068" s="9">
        <f>IF(S1068&lt;Monitors!$H$4,(S1068*Monitors!$I$4)+Monitors!$J$4,IF(S1068&lt;Monitors!$H$5,(S1068*Monitors!$I$5)+Monitors!$J$5,IF(S1068&lt;Monitors!$H$6,(S1068*Monitors!$I$6)+Monitors!$J$6,IF(S1068&lt;Monitors!$H$7,(Monitors!$I$7*S1068)+Monitors!$J$7,IF(S1068&lt;Monitors!$H$8,(S1068*Monitors!$I$8)+Monitors!$J$8,IF(S1068&lt;Monitors!$H$9,(S1068*Monitors!$I$9)+Monitors!$J$9,IF(S1068&lt;Monitors!$H$10,(S1068*Monitors!$I$10)+Monitors!$J$10,IF(S1068&lt;Monitors!$H$11,(S1068*Monitors!$I$11)+Monitors!$J$11,Monitors!$J$12))))))))</f>
        <v>51.08</v>
      </c>
      <c r="DH1068" s="10">
        <f>$DF1068-(Monitors!$B$4*'All Data'!$W1068)</f>
        <v>59.000120000000003</v>
      </c>
      <c r="DI1068" s="10">
        <f>IF($CX1068="Yes",DH1068-(Monitors!$E$4*(DG1068+(Monitors!$B$4*'All Data'!$W1068))),'All Data'!DH1068)</f>
        <v>59.000120000000003</v>
      </c>
      <c r="DJ1068" s="10">
        <f>IF(DD1068="Yes",'All Data'!DI1068-(DG1068*Monitors!$C$4),'All Data'!DI1068)</f>
        <v>59.000120000000003</v>
      </c>
      <c r="DK1068" s="10">
        <f>IF($DE1068="Yes",DJ1068-(DG1068*Monitors!$D$4),'All Data'!DJ1068)</f>
        <v>59.000120000000003</v>
      </c>
      <c r="DL1068" s="10">
        <f>IF($CZ1068="Yes",DK1068-Monitors!$C$7,'All Data'!DK1068)</f>
        <v>59.000120000000003</v>
      </c>
      <c r="DM1068" s="10">
        <f>IF($DA1068="Yes",DL1068-Monitors!$D$7,'All Data'!DL1068)</f>
        <v>59.000120000000003</v>
      </c>
      <c r="DN1068" s="10">
        <f>IF(DB1068="Yes",DM1068-((DG1068+(W1068*Monitors!$B$4))*Monitors!$F$4),'All Data'!DM1068)</f>
        <v>59.000120000000003</v>
      </c>
      <c r="DO1068" s="8" t="str">
        <f t="shared" si="187"/>
        <v>No</v>
      </c>
      <c r="DP1068" s="10">
        <v>3.4119168000000002</v>
      </c>
      <c r="DQ1068" s="10">
        <v>19.458083200000001</v>
      </c>
      <c r="DR1068" s="10">
        <v>19.458083200000001</v>
      </c>
      <c r="DS1068" s="9">
        <v>29.295467844295771</v>
      </c>
      <c r="DT1068" s="9" t="s">
        <v>23</v>
      </c>
      <c r="DU1068" s="14">
        <v>0</v>
      </c>
    </row>
    <row r="1069" spans="1:125" ht="18" customHeight="1">
      <c r="A1069" s="29">
        <v>1068</v>
      </c>
      <c r="B1069" s="29">
        <v>52</v>
      </c>
      <c r="C1069" s="29">
        <v>1312</v>
      </c>
      <c r="D1069" s="21">
        <v>40718</v>
      </c>
      <c r="E1069" s="21">
        <v>41411</v>
      </c>
      <c r="F1069" s="21">
        <v>41438</v>
      </c>
      <c r="G1069" s="20" t="s">
        <v>4</v>
      </c>
      <c r="H1069" s="20" t="s">
        <v>26</v>
      </c>
      <c r="I1069" s="22">
        <v>6</v>
      </c>
      <c r="J1069" s="20" t="s">
        <v>5</v>
      </c>
      <c r="K1069" s="20" t="s">
        <v>26</v>
      </c>
      <c r="L1069" s="20" t="s">
        <v>27</v>
      </c>
      <c r="M1069" s="23" t="s">
        <v>27</v>
      </c>
      <c r="N1069" s="23" t="s">
        <v>7</v>
      </c>
      <c r="O1069" s="23" t="s">
        <v>26</v>
      </c>
      <c r="P1069" s="24">
        <v>13.2</v>
      </c>
      <c r="Q1069" s="24">
        <v>23.5</v>
      </c>
      <c r="R1069" s="24">
        <v>27</v>
      </c>
      <c r="S1069" s="24">
        <v>311.7</v>
      </c>
      <c r="T1069" s="24">
        <v>1.78</v>
      </c>
      <c r="U1069" s="24">
        <v>1080</v>
      </c>
      <c r="V1069" s="24">
        <v>1920</v>
      </c>
      <c r="W1069" s="24">
        <v>2.0739999999999998</v>
      </c>
      <c r="X1069" s="23" t="s">
        <v>47</v>
      </c>
      <c r="Y1069" s="23" t="s">
        <v>47</v>
      </c>
      <c r="Z1069" s="24">
        <v>6685</v>
      </c>
      <c r="AA1069" s="24">
        <v>60</v>
      </c>
      <c r="AB1069" s="24">
        <v>170</v>
      </c>
      <c r="AC1069" s="24">
        <v>160</v>
      </c>
      <c r="AD1069" s="23" t="s">
        <v>73</v>
      </c>
      <c r="AE1069" s="23" t="s">
        <v>23</v>
      </c>
      <c r="AF1069" s="23" t="s">
        <v>11</v>
      </c>
      <c r="AG1069" s="23" t="s">
        <v>26</v>
      </c>
      <c r="AH1069" s="23" t="s">
        <v>26</v>
      </c>
      <c r="AI1069" s="23" t="s">
        <v>12</v>
      </c>
      <c r="AJ1069" s="23" t="s">
        <v>11</v>
      </c>
      <c r="AK1069" s="23" t="s">
        <v>11</v>
      </c>
      <c r="AL1069" s="23" t="s">
        <v>129</v>
      </c>
      <c r="AM1069" s="23" t="s">
        <v>26</v>
      </c>
      <c r="AN1069" s="23" t="s">
        <v>14</v>
      </c>
      <c r="AO1069" s="23" t="s">
        <v>26</v>
      </c>
      <c r="AP1069" s="23" t="s">
        <v>14</v>
      </c>
      <c r="AQ1069" s="23" t="s">
        <v>26</v>
      </c>
      <c r="AR1069" s="23"/>
      <c r="AS1069" s="23" t="s">
        <v>129</v>
      </c>
      <c r="AT1069" s="23" t="s">
        <v>26</v>
      </c>
      <c r="AU1069" s="23" t="s">
        <v>14</v>
      </c>
      <c r="AV1069" s="25" t="s">
        <v>26</v>
      </c>
      <c r="AW1069" s="25" t="s">
        <v>26</v>
      </c>
      <c r="AX1069" s="26">
        <v>27</v>
      </c>
      <c r="AY1069" s="26">
        <v>311.7</v>
      </c>
      <c r="AZ1069" s="25" t="s">
        <v>14</v>
      </c>
      <c r="BA1069" s="25" t="s">
        <v>14</v>
      </c>
      <c r="BB1069" s="23" t="s">
        <v>26</v>
      </c>
      <c r="BC1069" s="23" t="s">
        <v>15</v>
      </c>
      <c r="BD1069" s="23" t="s">
        <v>26</v>
      </c>
      <c r="BE1069" s="23" t="s">
        <v>11</v>
      </c>
      <c r="BF1069" s="23" t="s">
        <v>279</v>
      </c>
      <c r="BG1069" s="23" t="s">
        <v>11</v>
      </c>
      <c r="BH1069" s="23" t="s">
        <v>17</v>
      </c>
      <c r="BI1069" s="23" t="s">
        <v>26</v>
      </c>
      <c r="BJ1069" s="23"/>
      <c r="BK1069" s="23" t="s">
        <v>11</v>
      </c>
      <c r="BL1069" s="23" t="s">
        <v>11</v>
      </c>
      <c r="BM1069" s="23" t="s">
        <v>11</v>
      </c>
      <c r="BN1069" s="23"/>
      <c r="BO1069" s="24">
        <v>6</v>
      </c>
      <c r="BP1069" s="24">
        <v>350</v>
      </c>
      <c r="BQ1069" s="24">
        <v>350</v>
      </c>
      <c r="BR1069" s="24">
        <v>250</v>
      </c>
      <c r="BS1069" s="24">
        <v>200</v>
      </c>
      <c r="BT1069" s="23"/>
      <c r="BU1069" s="23"/>
      <c r="BV1069" s="24">
        <v>23</v>
      </c>
      <c r="BW1069" s="24">
        <v>0.44</v>
      </c>
      <c r="BX1069" s="23"/>
      <c r="BY1069" s="24">
        <v>0.4</v>
      </c>
      <c r="BZ1069" s="27">
        <v>0.44</v>
      </c>
      <c r="CA1069" s="27">
        <v>0.4</v>
      </c>
      <c r="CB1069" s="25"/>
      <c r="CC1069" s="25"/>
      <c r="CD1069" s="28">
        <v>22.9</v>
      </c>
      <c r="CE1069" s="28">
        <v>0.43</v>
      </c>
      <c r="CF1069" s="25"/>
      <c r="CG1069" s="28">
        <v>0.4</v>
      </c>
      <c r="CH1069" s="28">
        <v>28.96</v>
      </c>
      <c r="CI1069" s="28">
        <v>0.5</v>
      </c>
      <c r="CJ1069" s="28">
        <v>0.5</v>
      </c>
      <c r="CK1069" s="28">
        <v>0</v>
      </c>
      <c r="CL1069" s="28">
        <v>0</v>
      </c>
      <c r="CM1069" s="28">
        <v>0.5</v>
      </c>
      <c r="CN1069" s="25"/>
      <c r="CO1069" s="28">
        <v>0</v>
      </c>
      <c r="CP1069" s="30" t="s">
        <v>5</v>
      </c>
      <c r="CQ1069" s="8">
        <f t="shared" si="177"/>
        <v>6653.833814565287</v>
      </c>
      <c r="CR1069" s="8">
        <f t="shared" si="178"/>
        <v>28</v>
      </c>
      <c r="CS1069" s="8">
        <f t="shared" si="179"/>
        <v>2.5</v>
      </c>
      <c r="CT1069" s="8">
        <f t="shared" si="180"/>
        <v>30</v>
      </c>
      <c r="CU1069" s="8">
        <f t="shared" si="181"/>
        <v>300</v>
      </c>
      <c r="CV1069" s="10">
        <f t="shared" si="182"/>
        <v>109095</v>
      </c>
      <c r="CW1069" s="10">
        <f t="shared" si="185"/>
        <v>109.095</v>
      </c>
      <c r="CX1069" s="8" t="str">
        <f t="shared" si="183"/>
        <v>No</v>
      </c>
      <c r="CY1069" s="30" t="s">
        <v>11</v>
      </c>
      <c r="CZ1069" s="30" t="s">
        <v>11</v>
      </c>
      <c r="DA1069" s="31" t="s">
        <v>11</v>
      </c>
      <c r="DB1069" s="31" t="s">
        <v>11</v>
      </c>
      <c r="DC1069" s="8" t="str">
        <f t="shared" si="184"/>
        <v>No</v>
      </c>
      <c r="DD1069" s="8" t="s">
        <v>11</v>
      </c>
      <c r="DE1069" s="30" t="s">
        <v>11</v>
      </c>
      <c r="DF1069" s="10">
        <f t="shared" si="186"/>
        <v>73.023359999999983</v>
      </c>
      <c r="DG1069" s="9">
        <f>IF(S1069&lt;Monitors!$H$4,(S1069*Monitors!$I$4)+Monitors!$J$4,IF(S1069&lt;Monitors!$H$5,(S1069*Monitors!$I$5)+Monitors!$J$5,IF(S1069&lt;Monitors!$H$6,(S1069*Monitors!$I$6)+Monitors!$J$6,IF(S1069&lt;Monitors!$H$7,(Monitors!$I$7*S1069)+Monitors!$J$7,IF(S1069&lt;Monitors!$H$8,(S1069*Monitors!$I$8)+Monitors!$J$8,IF(S1069&lt;Monitors!$H$9,(S1069*Monitors!$I$9)+Monitors!$J$9,IF(S1069&lt;Monitors!$H$10,(S1069*Monitors!$I$10)+Monitors!$J$10,IF(S1069&lt;Monitors!$H$11,(S1069*Monitors!$I$11)+Monitors!$J$11,Monitors!$J$12))))))))</f>
        <v>51.34</v>
      </c>
      <c r="DH1069" s="10">
        <f>$DF1069-(Monitors!$B$4*'All Data'!$W1069)</f>
        <v>60.309739999999984</v>
      </c>
      <c r="DI1069" s="10">
        <f>IF($CX1069="Yes",DH1069-(Monitors!$E$4*(DG1069+(Monitors!$B$4*'All Data'!$W1069))),'All Data'!DH1069)</f>
        <v>60.309739999999984</v>
      </c>
      <c r="DJ1069" s="10">
        <f>IF(DD1069="Yes",'All Data'!DI1069-(DG1069*Monitors!$C$4),'All Data'!DI1069)</f>
        <v>60.309739999999984</v>
      </c>
      <c r="DK1069" s="10">
        <f>IF($DE1069="Yes",DJ1069-(DG1069*Monitors!$D$4),'All Data'!DJ1069)</f>
        <v>60.309739999999984</v>
      </c>
      <c r="DL1069" s="10">
        <f>IF($CZ1069="Yes",DK1069-Monitors!$C$7,'All Data'!DK1069)</f>
        <v>60.309739999999984</v>
      </c>
      <c r="DM1069" s="10">
        <f>IF($DA1069="Yes",DL1069-Monitors!$D$7,'All Data'!DL1069)</f>
        <v>60.309739999999984</v>
      </c>
      <c r="DN1069" s="10">
        <f>IF(DB1069="Yes",DM1069-((DG1069+(W1069*Monitors!$B$4))*Monitors!$F$4),'All Data'!DM1069)</f>
        <v>60.309739999999984</v>
      </c>
      <c r="DO1069" s="8" t="str">
        <f t="shared" si="187"/>
        <v>No</v>
      </c>
      <c r="DP1069" s="10">
        <v>4.3638000000000003</v>
      </c>
      <c r="DQ1069" s="10">
        <v>18.636199999999999</v>
      </c>
      <c r="DR1069" s="10">
        <v>18.636199999999999</v>
      </c>
      <c r="DS1069" s="9">
        <v>29.41446083624961</v>
      </c>
      <c r="DT1069" s="9" t="s">
        <v>23</v>
      </c>
      <c r="DU1069" s="14">
        <v>0</v>
      </c>
    </row>
    <row r="1070" spans="1:125" ht="18" customHeight="1">
      <c r="A1070" s="29">
        <v>1069</v>
      </c>
      <c r="B1070" s="29">
        <v>35</v>
      </c>
      <c r="C1070" s="29">
        <v>533</v>
      </c>
      <c r="D1070" s="21">
        <v>41397</v>
      </c>
      <c r="E1070" s="21">
        <v>41378</v>
      </c>
      <c r="F1070" s="21">
        <v>41388</v>
      </c>
      <c r="G1070" s="20" t="s">
        <v>4</v>
      </c>
      <c r="H1070" s="20"/>
      <c r="I1070" s="22">
        <v>6</v>
      </c>
      <c r="J1070" s="20" t="s">
        <v>5</v>
      </c>
      <c r="K1070" s="20"/>
      <c r="L1070" s="20" t="s">
        <v>6</v>
      </c>
      <c r="M1070" s="23"/>
      <c r="N1070" s="23" t="s">
        <v>7</v>
      </c>
      <c r="O1070" s="23"/>
      <c r="P1070" s="24">
        <v>118</v>
      </c>
      <c r="Q1070" s="24">
        <v>209</v>
      </c>
      <c r="R1070" s="24">
        <v>24</v>
      </c>
      <c r="S1070" s="24">
        <v>246</v>
      </c>
      <c r="T1070" s="24">
        <v>1.78</v>
      </c>
      <c r="U1070" s="24">
        <v>1080</v>
      </c>
      <c r="V1070" s="24">
        <v>1920</v>
      </c>
      <c r="W1070" s="24">
        <v>2.0739999999999998</v>
      </c>
      <c r="X1070" s="23" t="s">
        <v>47</v>
      </c>
      <c r="Y1070" s="23" t="s">
        <v>47</v>
      </c>
      <c r="Z1070" s="24">
        <v>8424</v>
      </c>
      <c r="AA1070" s="24">
        <v>60</v>
      </c>
      <c r="AB1070" s="24">
        <v>178</v>
      </c>
      <c r="AC1070" s="24">
        <v>178</v>
      </c>
      <c r="AD1070" s="23" t="s">
        <v>10</v>
      </c>
      <c r="AE1070" s="23" t="s">
        <v>11</v>
      </c>
      <c r="AF1070" s="23" t="s">
        <v>11</v>
      </c>
      <c r="AG1070" s="23" t="s">
        <v>11</v>
      </c>
      <c r="AH1070" s="23" t="s">
        <v>11</v>
      </c>
      <c r="AI1070" s="23" t="s">
        <v>12</v>
      </c>
      <c r="AJ1070" s="23" t="s">
        <v>11</v>
      </c>
      <c r="AK1070" s="23" t="s">
        <v>11</v>
      </c>
      <c r="AL1070" s="23" t="s">
        <v>90</v>
      </c>
      <c r="AM1070" s="23"/>
      <c r="AN1070" s="23" t="s">
        <v>72</v>
      </c>
      <c r="AO1070" s="23"/>
      <c r="AP1070" s="23" t="s">
        <v>14</v>
      </c>
      <c r="AQ1070" s="23"/>
      <c r="AR1070" s="23"/>
      <c r="AS1070" s="23" t="s">
        <v>90</v>
      </c>
      <c r="AT1070" s="23"/>
      <c r="AU1070" s="23" t="s">
        <v>83</v>
      </c>
      <c r="AV1070" s="25"/>
      <c r="AW1070" s="25"/>
      <c r="AX1070" s="26">
        <v>24</v>
      </c>
      <c r="AY1070" s="26">
        <v>246</v>
      </c>
      <c r="AZ1070" s="25" t="s">
        <v>72</v>
      </c>
      <c r="BA1070" s="25" t="s">
        <v>83</v>
      </c>
      <c r="BB1070" s="23"/>
      <c r="BC1070" s="23" t="s">
        <v>15</v>
      </c>
      <c r="BD1070" s="23"/>
      <c r="BE1070" s="23" t="s">
        <v>11</v>
      </c>
      <c r="BF1070" s="23" t="s">
        <v>77</v>
      </c>
      <c r="BG1070" s="23" t="s">
        <v>11</v>
      </c>
      <c r="BH1070" s="23" t="s">
        <v>17</v>
      </c>
      <c r="BI1070" s="23"/>
      <c r="BJ1070" s="23" t="s">
        <v>18</v>
      </c>
      <c r="BK1070" s="23" t="s">
        <v>11</v>
      </c>
      <c r="BL1070" s="23" t="s">
        <v>11</v>
      </c>
      <c r="BM1070" s="23"/>
      <c r="BN1070" s="23"/>
      <c r="BO1070" s="24">
        <v>11.9</v>
      </c>
      <c r="BP1070" s="24">
        <v>233.8</v>
      </c>
      <c r="BQ1070" s="24">
        <v>230.7</v>
      </c>
      <c r="BR1070" s="24">
        <v>202</v>
      </c>
      <c r="BS1070" s="24">
        <v>201.2</v>
      </c>
      <c r="BT1070" s="23" t="s">
        <v>20</v>
      </c>
      <c r="BU1070" s="23" t="s">
        <v>20</v>
      </c>
      <c r="BV1070" s="24">
        <v>23.01</v>
      </c>
      <c r="BW1070" s="24">
        <v>0.18</v>
      </c>
      <c r="BX1070" s="23"/>
      <c r="BY1070" s="24">
        <v>0.16</v>
      </c>
      <c r="BZ1070" s="27">
        <v>0.18</v>
      </c>
      <c r="CA1070" s="27">
        <v>0.16</v>
      </c>
      <c r="CB1070" s="25" t="s">
        <v>20</v>
      </c>
      <c r="CC1070" s="25" t="s">
        <v>20</v>
      </c>
      <c r="CD1070" s="28">
        <v>22.86</v>
      </c>
      <c r="CE1070" s="28">
        <v>0.2</v>
      </c>
      <c r="CF1070" s="25"/>
      <c r="CG1070" s="28">
        <v>0.19</v>
      </c>
      <c r="CH1070" s="28">
        <v>23.2</v>
      </c>
      <c r="CI1070" s="28">
        <v>1</v>
      </c>
      <c r="CJ1070" s="28">
        <v>0.5</v>
      </c>
      <c r="CK1070" s="25"/>
      <c r="CL1070" s="25"/>
      <c r="CM1070" s="28">
        <v>0.52</v>
      </c>
      <c r="CN1070" s="25"/>
      <c r="CO1070" s="28">
        <v>0</v>
      </c>
      <c r="CP1070" s="30" t="s">
        <v>5</v>
      </c>
      <c r="CQ1070" s="8">
        <f t="shared" si="177"/>
        <v>8430.8943089430886</v>
      </c>
      <c r="CR1070" s="8">
        <f t="shared" si="178"/>
        <v>26</v>
      </c>
      <c r="CS1070" s="8">
        <f t="shared" si="179"/>
        <v>2.5</v>
      </c>
      <c r="CT1070" s="8">
        <f t="shared" si="180"/>
        <v>30</v>
      </c>
      <c r="CU1070" s="8">
        <f t="shared" si="181"/>
        <v>200</v>
      </c>
      <c r="CV1070" s="10">
        <f t="shared" si="182"/>
        <v>57514.8</v>
      </c>
      <c r="CW1070" s="10">
        <f t="shared" si="185"/>
        <v>57.514800000000001</v>
      </c>
      <c r="CX1070" s="8" t="str">
        <f t="shared" si="183"/>
        <v>No</v>
      </c>
      <c r="CY1070" s="30" t="s">
        <v>11</v>
      </c>
      <c r="CZ1070" s="30" t="s">
        <v>11</v>
      </c>
      <c r="DA1070" s="31" t="s">
        <v>11</v>
      </c>
      <c r="DB1070" s="31" t="s">
        <v>11</v>
      </c>
      <c r="DC1070" s="8" t="str">
        <f t="shared" si="184"/>
        <v>No</v>
      </c>
      <c r="DD1070" s="8" t="s">
        <v>11</v>
      </c>
      <c r="DE1070" s="30" t="s">
        <v>11</v>
      </c>
      <c r="DF1070" s="10">
        <f t="shared" si="186"/>
        <v>71.573580000000007</v>
      </c>
      <c r="DG1070" s="9">
        <f>IF(S1070&lt;Monitors!$H$4,(S1070*Monitors!$I$4)+Monitors!$J$4,IF(S1070&lt;Monitors!$H$5,(S1070*Monitors!$I$5)+Monitors!$J$5,IF(S1070&lt;Monitors!$H$6,(S1070*Monitors!$I$6)+Monitors!$J$6,IF(S1070&lt;Monitors!$H$7,(Monitors!$I$7*S1070)+Monitors!$J$7,IF(S1070&lt;Monitors!$H$8,(S1070*Monitors!$I$8)+Monitors!$J$8,IF(S1070&lt;Monitors!$H$9,(S1070*Monitors!$I$9)+Monitors!$J$9,IF(S1070&lt;Monitors!$H$10,(S1070*Monitors!$I$10)+Monitors!$J$10,IF(S1070&lt;Monitors!$H$11,(S1070*Monitors!$I$11)+Monitors!$J$11,Monitors!$J$12))))))))</f>
        <v>42.2</v>
      </c>
      <c r="DH1070" s="10">
        <f>$DF1070-(Monitors!$B$4*'All Data'!$W1070)</f>
        <v>58.859960000000008</v>
      </c>
      <c r="DI1070" s="10">
        <f>IF($CX1070="Yes",DH1070-(Monitors!$E$4*(DG1070+(Monitors!$B$4*'All Data'!$W1070))),'All Data'!DH1070)</f>
        <v>58.859960000000008</v>
      </c>
      <c r="DJ1070" s="10">
        <f>IF(DD1070="Yes",'All Data'!DI1070-(DG1070*Monitors!$C$4),'All Data'!DI1070)</f>
        <v>58.859960000000008</v>
      </c>
      <c r="DK1070" s="10">
        <f>IF($DE1070="Yes",DJ1070-(DG1070*Monitors!$D$4),'All Data'!DJ1070)</f>
        <v>58.859960000000008</v>
      </c>
      <c r="DL1070" s="10">
        <f>IF($CZ1070="Yes",DK1070-Monitors!$C$7,'All Data'!DK1070)</f>
        <v>58.859960000000008</v>
      </c>
      <c r="DM1070" s="10">
        <f>IF($DA1070="Yes",DL1070-Monitors!$D$7,'All Data'!DL1070)</f>
        <v>58.859960000000008</v>
      </c>
      <c r="DN1070" s="10">
        <f>IF(DB1070="Yes",DM1070-((DG1070+(W1070*Monitors!$B$4))*Monitors!$F$4),'All Data'!DM1070)</f>
        <v>58.859960000000008</v>
      </c>
      <c r="DO1070" s="8" t="str">
        <f t="shared" si="187"/>
        <v>No</v>
      </c>
      <c r="DP1070" s="10">
        <v>2.3005920000000004</v>
      </c>
      <c r="DQ1070" s="10">
        <v>20.709408</v>
      </c>
      <c r="DR1070" s="10">
        <v>20.709408</v>
      </c>
      <c r="DS1070" s="9">
        <v>23.344783884702462</v>
      </c>
      <c r="DT1070" s="9" t="s">
        <v>23</v>
      </c>
      <c r="DU1070" s="14">
        <v>0</v>
      </c>
    </row>
    <row r="1071" spans="1:125" ht="18" customHeight="1">
      <c r="A1071" s="29">
        <v>1070</v>
      </c>
      <c r="B1071" s="29">
        <v>47</v>
      </c>
      <c r="C1071" s="29">
        <v>284</v>
      </c>
      <c r="D1071" s="21">
        <v>41635</v>
      </c>
      <c r="E1071" s="21">
        <v>42017</v>
      </c>
      <c r="F1071" s="21">
        <v>41627</v>
      </c>
      <c r="G1071" s="20" t="s">
        <v>4</v>
      </c>
      <c r="H1071" s="20" t="s">
        <v>26</v>
      </c>
      <c r="I1071" s="22">
        <v>6</v>
      </c>
      <c r="J1071" s="20" t="s">
        <v>5</v>
      </c>
      <c r="K1071" s="20" t="s">
        <v>26</v>
      </c>
      <c r="L1071" s="20" t="s">
        <v>49</v>
      </c>
      <c r="M1071" s="23" t="s">
        <v>26</v>
      </c>
      <c r="N1071" s="23" t="s">
        <v>7</v>
      </c>
      <c r="O1071" s="23" t="s">
        <v>26</v>
      </c>
      <c r="P1071" s="24">
        <v>13.2</v>
      </c>
      <c r="Q1071" s="24">
        <v>23.5</v>
      </c>
      <c r="R1071" s="24">
        <v>27</v>
      </c>
      <c r="S1071" s="24">
        <v>311.14999999999998</v>
      </c>
      <c r="T1071" s="24">
        <v>1.78</v>
      </c>
      <c r="U1071" s="24">
        <v>1080</v>
      </c>
      <c r="V1071" s="24">
        <v>1920</v>
      </c>
      <c r="W1071" s="24">
        <v>2.0739999999999998</v>
      </c>
      <c r="X1071" s="23" t="s">
        <v>47</v>
      </c>
      <c r="Y1071" s="23" t="s">
        <v>47</v>
      </c>
      <c r="Z1071" s="24">
        <v>6685</v>
      </c>
      <c r="AA1071" s="24">
        <v>60</v>
      </c>
      <c r="AB1071" s="24">
        <v>170</v>
      </c>
      <c r="AC1071" s="24">
        <v>160</v>
      </c>
      <c r="AD1071" s="23" t="s">
        <v>300</v>
      </c>
      <c r="AE1071" s="23" t="s">
        <v>11</v>
      </c>
      <c r="AF1071" s="23" t="s">
        <v>11</v>
      </c>
      <c r="AG1071" s="23" t="s">
        <v>26</v>
      </c>
      <c r="AH1071" s="23" t="s">
        <v>26</v>
      </c>
      <c r="AI1071" s="23" t="s">
        <v>12</v>
      </c>
      <c r="AJ1071" s="23" t="s">
        <v>23</v>
      </c>
      <c r="AK1071" s="23" t="s">
        <v>23</v>
      </c>
      <c r="AL1071" s="23" t="s">
        <v>90</v>
      </c>
      <c r="AM1071" s="23" t="s">
        <v>14</v>
      </c>
      <c r="AN1071" s="23" t="s">
        <v>14</v>
      </c>
      <c r="AO1071" s="23" t="s">
        <v>14</v>
      </c>
      <c r="AP1071" s="23" t="s">
        <v>36</v>
      </c>
      <c r="AQ1071" s="23" t="s">
        <v>14</v>
      </c>
      <c r="AR1071" s="23"/>
      <c r="AS1071" s="23" t="s">
        <v>90</v>
      </c>
      <c r="AT1071" s="23" t="s">
        <v>14</v>
      </c>
      <c r="AU1071" s="23" t="s">
        <v>14</v>
      </c>
      <c r="AV1071" s="25" t="s">
        <v>14</v>
      </c>
      <c r="AW1071" s="25" t="s">
        <v>14</v>
      </c>
      <c r="AX1071" s="26">
        <v>27</v>
      </c>
      <c r="AY1071" s="26">
        <v>311.14999999999998</v>
      </c>
      <c r="AZ1071" s="25" t="s">
        <v>14</v>
      </c>
      <c r="BA1071" s="25" t="s">
        <v>14</v>
      </c>
      <c r="BB1071" s="23" t="s">
        <v>14</v>
      </c>
      <c r="BC1071" s="23" t="s">
        <v>15</v>
      </c>
      <c r="BD1071" s="23" t="s">
        <v>14</v>
      </c>
      <c r="BE1071" s="23" t="s">
        <v>11</v>
      </c>
      <c r="BF1071" s="23" t="s">
        <v>185</v>
      </c>
      <c r="BG1071" s="23" t="s">
        <v>11</v>
      </c>
      <c r="BH1071" s="23" t="s">
        <v>17</v>
      </c>
      <c r="BI1071" s="23" t="s">
        <v>14</v>
      </c>
      <c r="BJ1071" s="23"/>
      <c r="BK1071" s="23" t="s">
        <v>11</v>
      </c>
      <c r="BL1071" s="23" t="s">
        <v>11</v>
      </c>
      <c r="BM1071" s="23" t="s">
        <v>11</v>
      </c>
      <c r="BN1071" s="23"/>
      <c r="BO1071" s="24">
        <v>37.9</v>
      </c>
      <c r="BP1071" s="24">
        <v>266.39999999999998</v>
      </c>
      <c r="BQ1071" s="24">
        <v>250</v>
      </c>
      <c r="BR1071" s="24">
        <v>250</v>
      </c>
      <c r="BS1071" s="24">
        <v>200</v>
      </c>
      <c r="BT1071" s="23"/>
      <c r="BU1071" s="23"/>
      <c r="BV1071" s="24">
        <v>23.02</v>
      </c>
      <c r="BW1071" s="24">
        <v>0.28000000000000003</v>
      </c>
      <c r="BX1071" s="23"/>
      <c r="BY1071" s="24">
        <v>0.21</v>
      </c>
      <c r="BZ1071" s="27">
        <v>0.28000000000000003</v>
      </c>
      <c r="CA1071" s="27">
        <v>0.21</v>
      </c>
      <c r="CB1071" s="25"/>
      <c r="CC1071" s="25"/>
      <c r="CD1071" s="28">
        <v>22.89</v>
      </c>
      <c r="CE1071" s="28">
        <v>0.31</v>
      </c>
      <c r="CF1071" s="25"/>
      <c r="CG1071" s="28">
        <v>0.23</v>
      </c>
      <c r="CH1071" s="28">
        <v>28.96</v>
      </c>
      <c r="CI1071" s="28">
        <v>0.5</v>
      </c>
      <c r="CJ1071" s="28">
        <v>0.5</v>
      </c>
      <c r="CK1071" s="28">
        <v>0</v>
      </c>
      <c r="CL1071" s="28">
        <v>0</v>
      </c>
      <c r="CM1071" s="28">
        <v>0.5</v>
      </c>
      <c r="CN1071" s="25"/>
      <c r="CO1071" s="28">
        <v>0</v>
      </c>
      <c r="CP1071" s="30" t="s">
        <v>5</v>
      </c>
      <c r="CQ1071" s="8">
        <f t="shared" si="177"/>
        <v>6665.5953720070702</v>
      </c>
      <c r="CR1071" s="8">
        <f t="shared" si="178"/>
        <v>28</v>
      </c>
      <c r="CS1071" s="8">
        <f t="shared" si="179"/>
        <v>2.5</v>
      </c>
      <c r="CT1071" s="8">
        <f t="shared" si="180"/>
        <v>30</v>
      </c>
      <c r="CU1071" s="8">
        <f t="shared" si="181"/>
        <v>200</v>
      </c>
      <c r="CV1071" s="10">
        <f t="shared" si="182"/>
        <v>82890.359999999986</v>
      </c>
      <c r="CW1071" s="10">
        <f t="shared" si="185"/>
        <v>82.890359999999987</v>
      </c>
      <c r="CX1071" s="8" t="str">
        <f t="shared" si="183"/>
        <v>No</v>
      </c>
      <c r="CY1071" s="30" t="s">
        <v>11</v>
      </c>
      <c r="CZ1071" s="30" t="s">
        <v>11</v>
      </c>
      <c r="DA1071" s="31" t="s">
        <v>11</v>
      </c>
      <c r="DB1071" s="31" t="s">
        <v>11</v>
      </c>
      <c r="DC1071" s="8" t="str">
        <f t="shared" si="184"/>
        <v>No</v>
      </c>
      <c r="DD1071" s="8" t="s">
        <v>11</v>
      </c>
      <c r="DE1071" s="30" t="s">
        <v>11</v>
      </c>
      <c r="DF1071" s="10">
        <f t="shared" si="186"/>
        <v>72.173639999999992</v>
      </c>
      <c r="DG1071" s="9">
        <f>IF(S1071&lt;Monitors!$H$4,(S1071*Monitors!$I$4)+Monitors!$J$4,IF(S1071&lt;Monitors!$H$5,(S1071*Monitors!$I$5)+Monitors!$J$5,IF(S1071&lt;Monitors!$H$6,(S1071*Monitors!$I$6)+Monitors!$J$6,IF(S1071&lt;Monitors!$H$7,(Monitors!$I$7*S1071)+Monitors!$J$7,IF(S1071&lt;Monitors!$H$8,(S1071*Monitors!$I$8)+Monitors!$J$8,IF(S1071&lt;Monitors!$H$9,(S1071*Monitors!$I$9)+Monitors!$J$9,IF(S1071&lt;Monitors!$H$10,(S1071*Monitors!$I$10)+Monitors!$J$10,IF(S1071&lt;Monitors!$H$11,(S1071*Monitors!$I$11)+Monitors!$J$11,Monitors!$J$12))))))))</f>
        <v>51.23</v>
      </c>
      <c r="DH1071" s="10">
        <f>$DF1071-(Monitors!$B$4*'All Data'!$W1071)</f>
        <v>59.460019999999993</v>
      </c>
      <c r="DI1071" s="10">
        <f>IF($CX1071="Yes",DH1071-(Monitors!$E$4*(DG1071+(Monitors!$B$4*'All Data'!$W1071))),'All Data'!DH1071)</f>
        <v>59.460019999999993</v>
      </c>
      <c r="DJ1071" s="10">
        <f>IF(DD1071="Yes",'All Data'!DI1071-(DG1071*Monitors!$C$4),'All Data'!DI1071)</f>
        <v>59.460019999999993</v>
      </c>
      <c r="DK1071" s="10">
        <f>IF($DE1071="Yes",DJ1071-(DG1071*Monitors!$D$4),'All Data'!DJ1071)</f>
        <v>59.460019999999993</v>
      </c>
      <c r="DL1071" s="10">
        <f>IF($CZ1071="Yes",DK1071-Monitors!$C$7,'All Data'!DK1071)</f>
        <v>59.460019999999993</v>
      </c>
      <c r="DM1071" s="10">
        <f>IF($DA1071="Yes",DL1071-Monitors!$D$7,'All Data'!DL1071)</f>
        <v>59.460019999999993</v>
      </c>
      <c r="DN1071" s="10">
        <f>IF(DB1071="Yes",DM1071-((DG1071+(W1071*Monitors!$B$4))*Monitors!$F$4),'All Data'!DM1071)</f>
        <v>59.460019999999993</v>
      </c>
      <c r="DO1071" s="8" t="str">
        <f t="shared" si="187"/>
        <v>No</v>
      </c>
      <c r="DP1071" s="10">
        <v>3.3156143999999999</v>
      </c>
      <c r="DQ1071" s="10">
        <v>19.704385599999998</v>
      </c>
      <c r="DR1071" s="10">
        <v>19.704385599999998</v>
      </c>
      <c r="DS1071" s="9">
        <v>29.364123576278196</v>
      </c>
      <c r="DT1071" s="9" t="s">
        <v>23</v>
      </c>
      <c r="DU1071" s="14">
        <v>0</v>
      </c>
    </row>
    <row r="1072" spans="1:125" ht="18" customHeight="1">
      <c r="A1072" s="29">
        <v>1071</v>
      </c>
      <c r="B1072" s="29">
        <v>52</v>
      </c>
      <c r="C1072" s="29">
        <v>1366</v>
      </c>
      <c r="D1072" s="21">
        <v>41831</v>
      </c>
      <c r="E1072" s="21">
        <v>41815</v>
      </c>
      <c r="F1072" s="21">
        <v>41820</v>
      </c>
      <c r="G1072" s="20"/>
      <c r="H1072" s="20" t="s">
        <v>26</v>
      </c>
      <c r="I1072" s="22">
        <v>6</v>
      </c>
      <c r="J1072" s="20" t="s">
        <v>5</v>
      </c>
      <c r="K1072" s="20" t="s">
        <v>26</v>
      </c>
      <c r="L1072" s="20" t="s">
        <v>6</v>
      </c>
      <c r="M1072" s="23" t="s">
        <v>26</v>
      </c>
      <c r="N1072" s="23" t="s">
        <v>7</v>
      </c>
      <c r="O1072" s="23" t="s">
        <v>26</v>
      </c>
      <c r="P1072" s="24">
        <v>13.4</v>
      </c>
      <c r="Q1072" s="24">
        <v>24.4</v>
      </c>
      <c r="R1072" s="24">
        <v>28</v>
      </c>
      <c r="S1072" s="24">
        <v>328.37</v>
      </c>
      <c r="T1072" s="24">
        <v>1.78</v>
      </c>
      <c r="U1072" s="24">
        <v>1080</v>
      </c>
      <c r="V1072" s="24">
        <v>1920</v>
      </c>
      <c r="W1072" s="24">
        <v>2.0739999999999998</v>
      </c>
      <c r="X1072" s="23" t="s">
        <v>47</v>
      </c>
      <c r="Y1072" s="23" t="s">
        <v>47</v>
      </c>
      <c r="Z1072" s="24">
        <v>6342</v>
      </c>
      <c r="AA1072" s="24">
        <v>60</v>
      </c>
      <c r="AB1072" s="24">
        <v>176</v>
      </c>
      <c r="AC1072" s="24">
        <v>176</v>
      </c>
      <c r="AD1072" s="23" t="s">
        <v>28</v>
      </c>
      <c r="AE1072" s="23" t="s">
        <v>23</v>
      </c>
      <c r="AF1072" s="23" t="s">
        <v>11</v>
      </c>
      <c r="AG1072" s="23" t="s">
        <v>26</v>
      </c>
      <c r="AH1072" s="23" t="s">
        <v>26</v>
      </c>
      <c r="AI1072" s="23" t="s">
        <v>12</v>
      </c>
      <c r="AJ1072" s="23" t="s">
        <v>11</v>
      </c>
      <c r="AK1072" s="23" t="s">
        <v>23</v>
      </c>
      <c r="AL1072" s="23" t="s">
        <v>114</v>
      </c>
      <c r="AM1072" s="23" t="s">
        <v>14</v>
      </c>
      <c r="AN1072" s="23" t="s">
        <v>14</v>
      </c>
      <c r="AO1072" s="23" t="s">
        <v>14</v>
      </c>
      <c r="AP1072" s="23" t="s">
        <v>36</v>
      </c>
      <c r="AQ1072" s="23" t="s">
        <v>14</v>
      </c>
      <c r="AR1072" s="23"/>
      <c r="AS1072" s="23" t="s">
        <v>114</v>
      </c>
      <c r="AT1072" s="23" t="s">
        <v>14</v>
      </c>
      <c r="AU1072" s="23" t="s">
        <v>14</v>
      </c>
      <c r="AV1072" s="25" t="s">
        <v>14</v>
      </c>
      <c r="AW1072" s="25" t="s">
        <v>14</v>
      </c>
      <c r="AX1072" s="26">
        <v>28</v>
      </c>
      <c r="AY1072" s="26">
        <v>328.37</v>
      </c>
      <c r="AZ1072" s="25" t="s">
        <v>14</v>
      </c>
      <c r="BA1072" s="25" t="s">
        <v>14</v>
      </c>
      <c r="BB1072" s="23" t="s">
        <v>14</v>
      </c>
      <c r="BC1072" s="23" t="s">
        <v>15</v>
      </c>
      <c r="BD1072" s="23" t="s">
        <v>14</v>
      </c>
      <c r="BE1072" s="23" t="s">
        <v>11</v>
      </c>
      <c r="BF1072" s="23" t="s">
        <v>187</v>
      </c>
      <c r="BG1072" s="23" t="s">
        <v>11</v>
      </c>
      <c r="BH1072" s="23" t="s">
        <v>17</v>
      </c>
      <c r="BI1072" s="23" t="s">
        <v>14</v>
      </c>
      <c r="BJ1072" s="23"/>
      <c r="BK1072" s="23" t="s">
        <v>11</v>
      </c>
      <c r="BL1072" s="23" t="s">
        <v>11</v>
      </c>
      <c r="BM1072" s="23" t="s">
        <v>11</v>
      </c>
      <c r="BN1072" s="23"/>
      <c r="BO1072" s="24">
        <v>12</v>
      </c>
      <c r="BP1072" s="24">
        <v>325</v>
      </c>
      <c r="BQ1072" s="24">
        <v>325</v>
      </c>
      <c r="BR1072" s="24">
        <v>238</v>
      </c>
      <c r="BS1072" s="24">
        <v>200</v>
      </c>
      <c r="BT1072" s="23"/>
      <c r="BU1072" s="23"/>
      <c r="BV1072" s="24">
        <v>23.04</v>
      </c>
      <c r="BW1072" s="24">
        <v>0.28999999999999998</v>
      </c>
      <c r="BX1072" s="23"/>
      <c r="BY1072" s="24">
        <v>0.25</v>
      </c>
      <c r="BZ1072" s="27">
        <v>0.28999999999999998</v>
      </c>
      <c r="CA1072" s="27">
        <v>0.25</v>
      </c>
      <c r="CB1072" s="25"/>
      <c r="CC1072" s="25"/>
      <c r="CD1072" s="28">
        <v>23.29</v>
      </c>
      <c r="CE1072" s="28">
        <v>0.33</v>
      </c>
      <c r="CF1072" s="25"/>
      <c r="CG1072" s="28">
        <v>0.28000000000000003</v>
      </c>
      <c r="CH1072" s="28">
        <v>30.64</v>
      </c>
      <c r="CI1072" s="28">
        <v>0.5</v>
      </c>
      <c r="CJ1072" s="28">
        <v>0.5</v>
      </c>
      <c r="CK1072" s="28">
        <v>0</v>
      </c>
      <c r="CL1072" s="28">
        <v>0</v>
      </c>
      <c r="CM1072" s="28">
        <v>0.5</v>
      </c>
      <c r="CN1072" s="25"/>
      <c r="CO1072" s="28">
        <v>0</v>
      </c>
      <c r="CP1072" s="30" t="s">
        <v>5</v>
      </c>
      <c r="CQ1072" s="8">
        <f t="shared" si="177"/>
        <v>6316.0459238054627</v>
      </c>
      <c r="CR1072" s="8">
        <f t="shared" si="178"/>
        <v>28</v>
      </c>
      <c r="CS1072" s="8">
        <f t="shared" si="179"/>
        <v>2.5</v>
      </c>
      <c r="CT1072" s="8">
        <f t="shared" si="180"/>
        <v>30</v>
      </c>
      <c r="CU1072" s="8">
        <f t="shared" si="181"/>
        <v>300</v>
      </c>
      <c r="CV1072" s="10">
        <f t="shared" si="182"/>
        <v>106720.25</v>
      </c>
      <c r="CW1072" s="10">
        <f t="shared" si="185"/>
        <v>106.72024999999999</v>
      </c>
      <c r="CX1072" s="8" t="str">
        <f t="shared" si="183"/>
        <v>No</v>
      </c>
      <c r="CY1072" s="30" t="s">
        <v>11</v>
      </c>
      <c r="CZ1072" s="30" t="s">
        <v>11</v>
      </c>
      <c r="DA1072" s="31" t="s">
        <v>11</v>
      </c>
      <c r="DB1072" s="31" t="s">
        <v>11</v>
      </c>
      <c r="DC1072" s="8" t="str">
        <f t="shared" si="184"/>
        <v>No</v>
      </c>
      <c r="DD1072" s="8" t="s">
        <v>11</v>
      </c>
      <c r="DE1072" s="30" t="s">
        <v>11</v>
      </c>
      <c r="DF1072" s="10">
        <f t="shared" si="186"/>
        <v>72.291899999999998</v>
      </c>
      <c r="DG1072" s="9">
        <f>IF(S1072&lt;Monitors!$H$4,(S1072*Monitors!$I$4)+Monitors!$J$4,IF(S1072&lt;Monitors!$H$5,(S1072*Monitors!$I$5)+Monitors!$J$5,IF(S1072&lt;Monitors!$H$6,(S1072*Monitors!$I$6)+Monitors!$J$6,IF(S1072&lt;Monitors!$H$7,(Monitors!$I$7*S1072)+Monitors!$J$7,IF(S1072&lt;Monitors!$H$8,(S1072*Monitors!$I$8)+Monitors!$J$8,IF(S1072&lt;Monitors!$H$9,(S1072*Monitors!$I$9)+Monitors!$J$9,IF(S1072&lt;Monitors!$H$10,(S1072*Monitors!$I$10)+Monitors!$J$10,IF(S1072&lt;Monitors!$H$11,(S1072*Monitors!$I$11)+Monitors!$J$11,Monitors!$J$12))))))))</f>
        <v>54.674000000000007</v>
      </c>
      <c r="DH1072" s="10">
        <f>$DF1072-(Monitors!$B$4*'All Data'!$W1072)</f>
        <v>59.578279999999999</v>
      </c>
      <c r="DI1072" s="10">
        <f>IF($CX1072="Yes",DH1072-(Monitors!$E$4*(DG1072+(Monitors!$B$4*'All Data'!$W1072))),'All Data'!DH1072)</f>
        <v>59.578279999999999</v>
      </c>
      <c r="DJ1072" s="10">
        <f>IF(DD1072="Yes",'All Data'!DI1072-(DG1072*Monitors!$C$4),'All Data'!DI1072)</f>
        <v>59.578279999999999</v>
      </c>
      <c r="DK1072" s="10">
        <f>IF($DE1072="Yes",DJ1072-(DG1072*Monitors!$D$4),'All Data'!DJ1072)</f>
        <v>59.578279999999999</v>
      </c>
      <c r="DL1072" s="10">
        <f>IF($CZ1072="Yes",DK1072-Monitors!$C$7,'All Data'!DK1072)</f>
        <v>59.578279999999999</v>
      </c>
      <c r="DM1072" s="10">
        <f>IF($DA1072="Yes",DL1072-Monitors!$D$7,'All Data'!DL1072)</f>
        <v>59.578279999999999</v>
      </c>
      <c r="DN1072" s="10">
        <f>IF(DB1072="Yes",DM1072-((DG1072+(W1072*Monitors!$B$4))*Monitors!$F$4),'All Data'!DM1072)</f>
        <v>59.578279999999999</v>
      </c>
      <c r="DO1072" s="8" t="str">
        <f t="shared" si="187"/>
        <v>No</v>
      </c>
      <c r="DP1072" s="10">
        <v>4.2688100000000002</v>
      </c>
      <c r="DQ1072" s="10">
        <v>18.771189999999997</v>
      </c>
      <c r="DR1072" s="10">
        <v>18.771189999999997</v>
      </c>
      <c r="DS1072" s="9">
        <v>30.935922935969597</v>
      </c>
      <c r="DT1072" s="9" t="s">
        <v>23</v>
      </c>
      <c r="DU1072" s="14">
        <v>0</v>
      </c>
    </row>
    <row r="1073" spans="1:125" ht="18" customHeight="1">
      <c r="A1073" s="29">
        <v>1072</v>
      </c>
      <c r="B1073" s="29">
        <v>21</v>
      </c>
      <c r="C1073" s="29">
        <v>245</v>
      </c>
      <c r="D1073" s="21">
        <v>41855</v>
      </c>
      <c r="E1073" s="21">
        <v>41834</v>
      </c>
      <c r="F1073" s="21">
        <v>41843</v>
      </c>
      <c r="G1073" s="20" t="s">
        <v>4</v>
      </c>
      <c r="H1073" s="20"/>
      <c r="I1073" s="22">
        <v>6</v>
      </c>
      <c r="J1073" s="20" t="s">
        <v>5</v>
      </c>
      <c r="K1073" s="20"/>
      <c r="L1073" s="20" t="s">
        <v>6</v>
      </c>
      <c r="M1073" s="23"/>
      <c r="N1073" s="23" t="s">
        <v>7</v>
      </c>
      <c r="O1073" s="23"/>
      <c r="P1073" s="24">
        <v>11.8</v>
      </c>
      <c r="Q1073" s="24">
        <v>20.9</v>
      </c>
      <c r="R1073" s="24">
        <v>24</v>
      </c>
      <c r="S1073" s="24">
        <v>246.17</v>
      </c>
      <c r="T1073" s="24">
        <v>1.78</v>
      </c>
      <c r="U1073" s="24">
        <v>1080</v>
      </c>
      <c r="V1073" s="24">
        <v>1920</v>
      </c>
      <c r="W1073" s="24">
        <v>2.0739999999999998</v>
      </c>
      <c r="X1073" s="23" t="s">
        <v>47</v>
      </c>
      <c r="Y1073" s="23" t="s">
        <v>47</v>
      </c>
      <c r="Z1073" s="24">
        <v>8423</v>
      </c>
      <c r="AA1073" s="24">
        <v>60</v>
      </c>
      <c r="AB1073" s="24">
        <v>170</v>
      </c>
      <c r="AC1073" s="24">
        <v>160</v>
      </c>
      <c r="AD1073" s="23" t="s">
        <v>305</v>
      </c>
      <c r="AE1073" s="23" t="s">
        <v>11</v>
      </c>
      <c r="AF1073" s="23" t="s">
        <v>11</v>
      </c>
      <c r="AG1073" s="23"/>
      <c r="AH1073" s="23"/>
      <c r="AI1073" s="23" t="s">
        <v>57</v>
      </c>
      <c r="AJ1073" s="23" t="s">
        <v>11</v>
      </c>
      <c r="AK1073" s="23" t="s">
        <v>23</v>
      </c>
      <c r="AL1073" s="23" t="s">
        <v>107</v>
      </c>
      <c r="AM1073" s="23"/>
      <c r="AN1073" s="23" t="s">
        <v>72</v>
      </c>
      <c r="AO1073" s="23"/>
      <c r="AP1073" s="23" t="s">
        <v>14</v>
      </c>
      <c r="AQ1073" s="23"/>
      <c r="AR1073" s="23"/>
      <c r="AS1073" s="23" t="s">
        <v>107</v>
      </c>
      <c r="AT1073" s="23"/>
      <c r="AU1073" s="23" t="s">
        <v>63</v>
      </c>
      <c r="AV1073" s="25"/>
      <c r="AW1073" s="25"/>
      <c r="AX1073" s="26">
        <v>24</v>
      </c>
      <c r="AY1073" s="26">
        <v>246.17</v>
      </c>
      <c r="AZ1073" s="25" t="s">
        <v>72</v>
      </c>
      <c r="BA1073" s="25" t="s">
        <v>63</v>
      </c>
      <c r="BB1073" s="23"/>
      <c r="BC1073" s="23" t="s">
        <v>15</v>
      </c>
      <c r="BD1073" s="23"/>
      <c r="BE1073" s="23" t="s">
        <v>11</v>
      </c>
      <c r="BF1073" s="23" t="s">
        <v>731</v>
      </c>
      <c r="BG1073" s="23" t="s">
        <v>11</v>
      </c>
      <c r="BH1073" s="23" t="s">
        <v>17</v>
      </c>
      <c r="BI1073" s="23"/>
      <c r="BJ1073" s="23"/>
      <c r="BK1073" s="23" t="s">
        <v>11</v>
      </c>
      <c r="BL1073" s="23" t="s">
        <v>23</v>
      </c>
      <c r="BM1073" s="23" t="s">
        <v>11</v>
      </c>
      <c r="BN1073" s="23"/>
      <c r="BO1073" s="24">
        <v>0.1</v>
      </c>
      <c r="BP1073" s="24">
        <v>412.7</v>
      </c>
      <c r="BQ1073" s="24">
        <v>350</v>
      </c>
      <c r="BR1073" s="24">
        <v>320</v>
      </c>
      <c r="BS1073" s="24">
        <v>200</v>
      </c>
      <c r="BT1073" s="23"/>
      <c r="BU1073" s="23"/>
      <c r="BV1073" s="24">
        <v>23.08</v>
      </c>
      <c r="BW1073" s="24">
        <v>0.59</v>
      </c>
      <c r="BX1073" s="24">
        <v>0.53</v>
      </c>
      <c r="BY1073" s="24">
        <v>0.23</v>
      </c>
      <c r="BZ1073" s="27">
        <v>0.59</v>
      </c>
      <c r="CA1073" s="27">
        <v>0.23</v>
      </c>
      <c r="CB1073" s="25"/>
      <c r="CC1073" s="25"/>
      <c r="CD1073" s="28">
        <v>22.89</v>
      </c>
      <c r="CE1073" s="28">
        <v>0.66</v>
      </c>
      <c r="CF1073" s="28">
        <v>0.61</v>
      </c>
      <c r="CG1073" s="28">
        <v>0.3</v>
      </c>
      <c r="CH1073" s="28">
        <v>23.21</v>
      </c>
      <c r="CI1073" s="28">
        <v>1.2</v>
      </c>
      <c r="CJ1073" s="28">
        <v>0.5</v>
      </c>
      <c r="CK1073" s="25"/>
      <c r="CL1073" s="25"/>
      <c r="CM1073" s="28">
        <v>0.6</v>
      </c>
      <c r="CN1073" s="25"/>
      <c r="CO1073" s="28">
        <v>0</v>
      </c>
      <c r="CP1073" s="30" t="s">
        <v>5</v>
      </c>
      <c r="CQ1073" s="8">
        <f t="shared" si="177"/>
        <v>8425.0721046431318</v>
      </c>
      <c r="CR1073" s="8">
        <f t="shared" si="178"/>
        <v>26</v>
      </c>
      <c r="CS1073" s="8">
        <f t="shared" si="179"/>
        <v>2.5</v>
      </c>
      <c r="CT1073" s="8">
        <f t="shared" si="180"/>
        <v>30</v>
      </c>
      <c r="CU1073" s="8">
        <f t="shared" si="181"/>
        <v>400</v>
      </c>
      <c r="CV1073" s="10">
        <f t="shared" si="182"/>
        <v>101594.359</v>
      </c>
      <c r="CW1073" s="10">
        <f t="shared" si="185"/>
        <v>101.594359</v>
      </c>
      <c r="CX1073" s="8" t="str">
        <f t="shared" si="183"/>
        <v>No</v>
      </c>
      <c r="CY1073" s="30" t="s">
        <v>11</v>
      </c>
      <c r="CZ1073" s="30" t="s">
        <v>11</v>
      </c>
      <c r="DA1073" s="31" t="s">
        <v>11</v>
      </c>
      <c r="DB1073" s="31" t="s">
        <v>11</v>
      </c>
      <c r="DC1073" s="8" t="str">
        <f t="shared" si="184"/>
        <v>No</v>
      </c>
      <c r="DD1073" s="8" t="s">
        <v>11</v>
      </c>
      <c r="DE1073" s="30" t="s">
        <v>11</v>
      </c>
      <c r="DF1073" s="10">
        <f t="shared" si="186"/>
        <v>74.122739999999993</v>
      </c>
      <c r="DG1073" s="9">
        <f>IF(S1073&lt;Monitors!$H$4,(S1073*Monitors!$I$4)+Monitors!$J$4,IF(S1073&lt;Monitors!$H$5,(S1073*Monitors!$I$5)+Monitors!$J$5,IF(S1073&lt;Monitors!$H$6,(S1073*Monitors!$I$6)+Monitors!$J$6,IF(S1073&lt;Monitors!$H$7,(Monitors!$I$7*S1073)+Monitors!$J$7,IF(S1073&lt;Monitors!$H$8,(S1073*Monitors!$I$8)+Monitors!$J$8,IF(S1073&lt;Monitors!$H$9,(S1073*Monitors!$I$9)+Monitors!$J$9,IF(S1073&lt;Monitors!$H$10,(S1073*Monitors!$I$10)+Monitors!$J$10,IF(S1073&lt;Monitors!$H$11,(S1073*Monitors!$I$11)+Monitors!$J$11,Monitors!$J$12))))))))</f>
        <v>42.234000000000002</v>
      </c>
      <c r="DH1073" s="10">
        <f>$DF1073-(Monitors!$B$4*'All Data'!$W1073)</f>
        <v>61.409119999999994</v>
      </c>
      <c r="DI1073" s="10">
        <f>IF($CX1073="Yes",DH1073-(Monitors!$E$4*(DG1073+(Monitors!$B$4*'All Data'!$W1073))),'All Data'!DH1073)</f>
        <v>61.409119999999994</v>
      </c>
      <c r="DJ1073" s="10">
        <f>IF(DD1073="Yes",'All Data'!DI1073-(DG1073*Monitors!$C$4),'All Data'!DI1073)</f>
        <v>61.409119999999994</v>
      </c>
      <c r="DK1073" s="10">
        <f>IF($DE1073="Yes",DJ1073-(DG1073*Monitors!$D$4),'All Data'!DJ1073)</f>
        <v>61.409119999999994</v>
      </c>
      <c r="DL1073" s="10">
        <f>IF($CZ1073="Yes",DK1073-Monitors!$C$7,'All Data'!DK1073)</f>
        <v>61.409119999999994</v>
      </c>
      <c r="DM1073" s="10">
        <f>IF($DA1073="Yes",DL1073-Monitors!$D$7,'All Data'!DL1073)</f>
        <v>61.409119999999994</v>
      </c>
      <c r="DN1073" s="10">
        <f>IF(DB1073="Yes",DM1073-((DG1073+(W1073*Monitors!$B$4))*Monitors!$F$4),'All Data'!DM1073)</f>
        <v>61.409119999999994</v>
      </c>
      <c r="DO1073" s="8" t="str">
        <f t="shared" si="187"/>
        <v>No</v>
      </c>
      <c r="DP1073" s="10">
        <v>4.06377436</v>
      </c>
      <c r="DQ1073" s="10">
        <v>19.016225639999998</v>
      </c>
      <c r="DR1073" s="10">
        <v>19.016225639999998</v>
      </c>
      <c r="DS1073" s="9">
        <v>23.360623751728141</v>
      </c>
      <c r="DT1073" s="9" t="s">
        <v>23</v>
      </c>
      <c r="DU1073" s="14">
        <v>0</v>
      </c>
    </row>
    <row r="1074" spans="1:125" ht="18" customHeight="1">
      <c r="A1074" s="29">
        <v>1073</v>
      </c>
      <c r="B1074" s="29">
        <v>35</v>
      </c>
      <c r="C1074" s="29">
        <v>1427</v>
      </c>
      <c r="D1074" s="21">
        <v>41512</v>
      </c>
      <c r="E1074" s="21">
        <v>41462</v>
      </c>
      <c r="F1074" s="21">
        <v>41471</v>
      </c>
      <c r="G1074" s="20" t="s">
        <v>4</v>
      </c>
      <c r="H1074" s="20"/>
      <c r="I1074" s="22">
        <v>6</v>
      </c>
      <c r="J1074" s="20" t="s">
        <v>5</v>
      </c>
      <c r="K1074" s="20"/>
      <c r="L1074" s="20" t="s">
        <v>6</v>
      </c>
      <c r="M1074" s="23"/>
      <c r="N1074" s="23" t="s">
        <v>7</v>
      </c>
      <c r="O1074" s="23"/>
      <c r="P1074" s="24">
        <v>13.2</v>
      </c>
      <c r="Q1074" s="24">
        <v>23.5</v>
      </c>
      <c r="R1074" s="24">
        <v>27</v>
      </c>
      <c r="S1074" s="24">
        <v>311.37</v>
      </c>
      <c r="T1074" s="24">
        <v>1.78</v>
      </c>
      <c r="U1074" s="24">
        <v>1080</v>
      </c>
      <c r="V1074" s="24">
        <v>1920</v>
      </c>
      <c r="W1074" s="24">
        <v>2.0739999999999998</v>
      </c>
      <c r="X1074" s="23" t="s">
        <v>47</v>
      </c>
      <c r="Y1074" s="23" t="s">
        <v>47</v>
      </c>
      <c r="Z1074" s="24">
        <v>6660</v>
      </c>
      <c r="AA1074" s="24">
        <v>60</v>
      </c>
      <c r="AB1074" s="24">
        <v>170</v>
      </c>
      <c r="AC1074" s="24">
        <v>160</v>
      </c>
      <c r="AD1074" s="23" t="s">
        <v>366</v>
      </c>
      <c r="AE1074" s="23" t="s">
        <v>23</v>
      </c>
      <c r="AF1074" s="23" t="s">
        <v>11</v>
      </c>
      <c r="AG1074" s="23"/>
      <c r="AH1074" s="23"/>
      <c r="AI1074" s="23" t="s">
        <v>12</v>
      </c>
      <c r="AJ1074" s="23" t="s">
        <v>11</v>
      </c>
      <c r="AK1074" s="23" t="s">
        <v>11</v>
      </c>
      <c r="AL1074" s="23" t="s">
        <v>107</v>
      </c>
      <c r="AM1074" s="23"/>
      <c r="AN1074" s="23" t="s">
        <v>14</v>
      </c>
      <c r="AO1074" s="23"/>
      <c r="AP1074" s="23" t="s">
        <v>14</v>
      </c>
      <c r="AQ1074" s="23"/>
      <c r="AR1074" s="23"/>
      <c r="AS1074" s="23" t="s">
        <v>107</v>
      </c>
      <c r="AT1074" s="23"/>
      <c r="AU1074" s="23" t="s">
        <v>14</v>
      </c>
      <c r="AV1074" s="25"/>
      <c r="AW1074" s="25"/>
      <c r="AX1074" s="26">
        <v>27</v>
      </c>
      <c r="AY1074" s="26">
        <v>311.37</v>
      </c>
      <c r="AZ1074" s="25" t="s">
        <v>14</v>
      </c>
      <c r="BA1074" s="25" t="s">
        <v>14</v>
      </c>
      <c r="BB1074" s="23"/>
      <c r="BC1074" s="23" t="s">
        <v>15</v>
      </c>
      <c r="BD1074" s="23"/>
      <c r="BE1074" s="23" t="s">
        <v>11</v>
      </c>
      <c r="BF1074" s="23" t="s">
        <v>367</v>
      </c>
      <c r="BG1074" s="23" t="s">
        <v>11</v>
      </c>
      <c r="BH1074" s="23" t="s">
        <v>17</v>
      </c>
      <c r="BI1074" s="23"/>
      <c r="BJ1074" s="23"/>
      <c r="BK1074" s="23" t="s">
        <v>11</v>
      </c>
      <c r="BL1074" s="23" t="s">
        <v>11</v>
      </c>
      <c r="BM1074" s="23" t="s">
        <v>11</v>
      </c>
      <c r="BN1074" s="23"/>
      <c r="BO1074" s="24">
        <v>0.4</v>
      </c>
      <c r="BP1074" s="24">
        <v>271.7</v>
      </c>
      <c r="BQ1074" s="24">
        <v>300</v>
      </c>
      <c r="BR1074" s="24">
        <v>219.1</v>
      </c>
      <c r="BS1074" s="24">
        <v>200.9</v>
      </c>
      <c r="BT1074" s="23"/>
      <c r="BU1074" s="23"/>
      <c r="BV1074" s="24">
        <v>23.15</v>
      </c>
      <c r="BW1074" s="24">
        <v>0.28999999999999998</v>
      </c>
      <c r="BX1074" s="23"/>
      <c r="BY1074" s="24">
        <v>0.18</v>
      </c>
      <c r="BZ1074" s="27">
        <v>0.28999999999999998</v>
      </c>
      <c r="CA1074" s="27">
        <v>0.18</v>
      </c>
      <c r="CB1074" s="25"/>
      <c r="CC1074" s="25"/>
      <c r="CD1074" s="28">
        <v>23.19</v>
      </c>
      <c r="CE1074" s="28">
        <v>0.3</v>
      </c>
      <c r="CF1074" s="25"/>
      <c r="CG1074" s="28">
        <v>0.18</v>
      </c>
      <c r="CH1074" s="28">
        <v>29.08</v>
      </c>
      <c r="CI1074" s="28">
        <v>1</v>
      </c>
      <c r="CJ1074" s="28">
        <v>0.5</v>
      </c>
      <c r="CK1074" s="25"/>
      <c r="CL1074" s="25"/>
      <c r="CM1074" s="28">
        <v>0.49</v>
      </c>
      <c r="CN1074" s="25"/>
      <c r="CO1074" s="28">
        <v>0</v>
      </c>
      <c r="CP1074" s="30" t="s">
        <v>5</v>
      </c>
      <c r="CQ1074" s="8">
        <f t="shared" si="177"/>
        <v>6660.8857629187132</v>
      </c>
      <c r="CR1074" s="8">
        <f t="shared" si="178"/>
        <v>28</v>
      </c>
      <c r="CS1074" s="8">
        <f t="shared" si="179"/>
        <v>2.5</v>
      </c>
      <c r="CT1074" s="8">
        <f t="shared" si="180"/>
        <v>30</v>
      </c>
      <c r="CU1074" s="8">
        <f t="shared" si="181"/>
        <v>200</v>
      </c>
      <c r="CV1074" s="10">
        <f t="shared" si="182"/>
        <v>84599.228999999992</v>
      </c>
      <c r="CW1074" s="10">
        <f t="shared" si="185"/>
        <v>84.599228999999994</v>
      </c>
      <c r="CX1074" s="8" t="str">
        <f t="shared" si="183"/>
        <v>No</v>
      </c>
      <c r="CY1074" s="30" t="s">
        <v>11</v>
      </c>
      <c r="CZ1074" s="30" t="s">
        <v>11</v>
      </c>
      <c r="DA1074" s="31" t="s">
        <v>11</v>
      </c>
      <c r="DB1074" s="31" t="s">
        <v>11</v>
      </c>
      <c r="DC1074" s="8" t="str">
        <f t="shared" si="184"/>
        <v>No</v>
      </c>
      <c r="DD1074" s="8" t="s">
        <v>11</v>
      </c>
      <c r="DE1074" s="30" t="s">
        <v>11</v>
      </c>
      <c r="DF1074" s="10">
        <f t="shared" si="186"/>
        <v>72.629159999999985</v>
      </c>
      <c r="DG1074" s="9">
        <f>IF(S1074&lt;Monitors!$H$4,(S1074*Monitors!$I$4)+Monitors!$J$4,IF(S1074&lt;Monitors!$H$5,(S1074*Monitors!$I$5)+Monitors!$J$5,IF(S1074&lt;Monitors!$H$6,(S1074*Monitors!$I$6)+Monitors!$J$6,IF(S1074&lt;Monitors!$H$7,(Monitors!$I$7*S1074)+Monitors!$J$7,IF(S1074&lt;Monitors!$H$8,(S1074*Monitors!$I$8)+Monitors!$J$8,IF(S1074&lt;Monitors!$H$9,(S1074*Monitors!$I$9)+Monitors!$J$9,IF(S1074&lt;Monitors!$H$10,(S1074*Monitors!$I$10)+Monitors!$J$10,IF(S1074&lt;Monitors!$H$11,(S1074*Monitors!$I$11)+Monitors!$J$11,Monitors!$J$12))))))))</f>
        <v>51.274000000000001</v>
      </c>
      <c r="DH1074" s="10">
        <f>$DF1074-(Monitors!$B$4*'All Data'!$W1074)</f>
        <v>59.915539999999986</v>
      </c>
      <c r="DI1074" s="10">
        <f>IF($CX1074="Yes",DH1074-(Monitors!$E$4*(DG1074+(Monitors!$B$4*'All Data'!$W1074))),'All Data'!DH1074)</f>
        <v>59.915539999999986</v>
      </c>
      <c r="DJ1074" s="10">
        <f>IF(DD1074="Yes",'All Data'!DI1074-(DG1074*Monitors!$C$4),'All Data'!DI1074)</f>
        <v>59.915539999999986</v>
      </c>
      <c r="DK1074" s="10">
        <f>IF($DE1074="Yes",DJ1074-(DG1074*Monitors!$D$4),'All Data'!DJ1074)</f>
        <v>59.915539999999986</v>
      </c>
      <c r="DL1074" s="10">
        <f>IF($CZ1074="Yes",DK1074-Monitors!$C$7,'All Data'!DK1074)</f>
        <v>59.915539999999986</v>
      </c>
      <c r="DM1074" s="10">
        <f>IF($DA1074="Yes",DL1074-Monitors!$D$7,'All Data'!DL1074)</f>
        <v>59.915539999999986</v>
      </c>
      <c r="DN1074" s="10">
        <f>IF(DB1074="Yes",DM1074-((DG1074+(W1074*Monitors!$B$4))*Monitors!$F$4),'All Data'!DM1074)</f>
        <v>59.915539999999986</v>
      </c>
      <c r="DO1074" s="8" t="str">
        <f t="shared" si="187"/>
        <v>No</v>
      </c>
      <c r="DP1074" s="10">
        <v>3.3839691599999999</v>
      </c>
      <c r="DQ1074" s="10">
        <v>19.766030839999999</v>
      </c>
      <c r="DR1074" s="10">
        <v>19.766030839999999</v>
      </c>
      <c r="DS1074" s="9">
        <v>29.384259524974876</v>
      </c>
      <c r="DT1074" s="9" t="s">
        <v>23</v>
      </c>
      <c r="DU1074" s="14">
        <v>0</v>
      </c>
    </row>
    <row r="1075" spans="1:125" ht="18" customHeight="1">
      <c r="A1075" s="29">
        <v>1074</v>
      </c>
      <c r="B1075" s="29">
        <v>5</v>
      </c>
      <c r="C1075" s="29">
        <v>1139</v>
      </c>
      <c r="D1075" s="21">
        <v>41306</v>
      </c>
      <c r="E1075" s="21">
        <v>41278</v>
      </c>
      <c r="F1075" s="21">
        <v>41291</v>
      </c>
      <c r="G1075" s="20" t="s">
        <v>4</v>
      </c>
      <c r="H1075" s="20"/>
      <c r="I1075" s="22">
        <v>6</v>
      </c>
      <c r="J1075" s="20" t="s">
        <v>5</v>
      </c>
      <c r="K1075" s="20"/>
      <c r="L1075" s="20" t="s">
        <v>6</v>
      </c>
      <c r="M1075" s="23"/>
      <c r="N1075" s="23" t="s">
        <v>7</v>
      </c>
      <c r="O1075" s="23"/>
      <c r="P1075" s="24">
        <v>13.2</v>
      </c>
      <c r="Q1075" s="24">
        <v>23.5</v>
      </c>
      <c r="R1075" s="24">
        <v>27</v>
      </c>
      <c r="S1075" s="24">
        <v>311.67</v>
      </c>
      <c r="T1075" s="24">
        <v>1.78</v>
      </c>
      <c r="U1075" s="24">
        <v>1080</v>
      </c>
      <c r="V1075" s="24">
        <v>1920</v>
      </c>
      <c r="W1075" s="24">
        <v>2.0739999999999998</v>
      </c>
      <c r="X1075" s="23" t="s">
        <v>47</v>
      </c>
      <c r="Y1075" s="23" t="s">
        <v>47</v>
      </c>
      <c r="Z1075" s="24">
        <v>6655</v>
      </c>
      <c r="AA1075" s="24">
        <v>60</v>
      </c>
      <c r="AB1075" s="24">
        <v>178</v>
      </c>
      <c r="AC1075" s="24">
        <v>178</v>
      </c>
      <c r="AD1075" s="23" t="s">
        <v>125</v>
      </c>
      <c r="AE1075" s="23" t="s">
        <v>11</v>
      </c>
      <c r="AF1075" s="23" t="s">
        <v>11</v>
      </c>
      <c r="AG1075" s="23"/>
      <c r="AH1075" s="23"/>
      <c r="AI1075" s="23" t="s">
        <v>57</v>
      </c>
      <c r="AJ1075" s="23" t="s">
        <v>23</v>
      </c>
      <c r="AK1075" s="23" t="s">
        <v>11</v>
      </c>
      <c r="AL1075" s="23" t="s">
        <v>114</v>
      </c>
      <c r="AM1075" s="23"/>
      <c r="AN1075" s="23" t="s">
        <v>14</v>
      </c>
      <c r="AO1075" s="23"/>
      <c r="AP1075" s="23" t="s">
        <v>36</v>
      </c>
      <c r="AQ1075" s="23"/>
      <c r="AR1075" s="23"/>
      <c r="AS1075" s="23" t="s">
        <v>114</v>
      </c>
      <c r="AT1075" s="23"/>
      <c r="AU1075" s="23" t="s">
        <v>14</v>
      </c>
      <c r="AV1075" s="25"/>
      <c r="AW1075" s="25"/>
      <c r="AX1075" s="26">
        <v>27</v>
      </c>
      <c r="AY1075" s="26">
        <v>311.67</v>
      </c>
      <c r="AZ1075" s="25" t="s">
        <v>14</v>
      </c>
      <c r="BA1075" s="25" t="s">
        <v>14</v>
      </c>
      <c r="BB1075" s="23"/>
      <c r="BC1075" s="23" t="s">
        <v>15</v>
      </c>
      <c r="BD1075" s="23"/>
      <c r="BE1075" s="23" t="s">
        <v>11</v>
      </c>
      <c r="BF1075" s="23" t="s">
        <v>163</v>
      </c>
      <c r="BG1075" s="23" t="s">
        <v>11</v>
      </c>
      <c r="BH1075" s="23" t="s">
        <v>17</v>
      </c>
      <c r="BI1075" s="23"/>
      <c r="BJ1075" s="23" t="s">
        <v>18</v>
      </c>
      <c r="BK1075" s="23" t="s">
        <v>11</v>
      </c>
      <c r="BL1075" s="23" t="s">
        <v>11</v>
      </c>
      <c r="BM1075" s="23"/>
      <c r="BN1075" s="23"/>
      <c r="BO1075" s="24">
        <v>30.7</v>
      </c>
      <c r="BP1075" s="24">
        <v>302.3</v>
      </c>
      <c r="BQ1075" s="24">
        <v>300</v>
      </c>
      <c r="BR1075" s="24">
        <v>301.39999999999998</v>
      </c>
      <c r="BS1075" s="24">
        <v>201.5</v>
      </c>
      <c r="BT1075" s="23"/>
      <c r="BU1075" s="23"/>
      <c r="BV1075" s="24">
        <v>23.16</v>
      </c>
      <c r="BW1075" s="24">
        <v>0.31</v>
      </c>
      <c r="BX1075" s="23"/>
      <c r="BY1075" s="24">
        <v>0.14000000000000001</v>
      </c>
      <c r="BZ1075" s="27">
        <v>0.31</v>
      </c>
      <c r="CA1075" s="27">
        <v>0.14000000000000001</v>
      </c>
      <c r="CB1075" s="25"/>
      <c r="CC1075" s="25"/>
      <c r="CD1075" s="28">
        <v>23.45</v>
      </c>
      <c r="CE1075" s="28">
        <v>0.37</v>
      </c>
      <c r="CF1075" s="25"/>
      <c r="CG1075" s="28">
        <v>0.22</v>
      </c>
      <c r="CH1075" s="28">
        <v>29.1</v>
      </c>
      <c r="CI1075" s="28">
        <v>0.5</v>
      </c>
      <c r="CJ1075" s="28">
        <v>0.5</v>
      </c>
      <c r="CK1075" s="25"/>
      <c r="CL1075" s="25"/>
      <c r="CM1075" s="28">
        <v>0.36</v>
      </c>
      <c r="CN1075" s="25"/>
      <c r="CO1075" s="28">
        <v>0</v>
      </c>
      <c r="CP1075" s="30" t="s">
        <v>5</v>
      </c>
      <c r="CQ1075" s="8">
        <f t="shared" si="177"/>
        <v>6654.4742836974992</v>
      </c>
      <c r="CR1075" s="8">
        <f t="shared" si="178"/>
        <v>28</v>
      </c>
      <c r="CS1075" s="8">
        <f t="shared" si="179"/>
        <v>2.5</v>
      </c>
      <c r="CT1075" s="8">
        <f t="shared" si="180"/>
        <v>30</v>
      </c>
      <c r="CU1075" s="8">
        <f t="shared" si="181"/>
        <v>300</v>
      </c>
      <c r="CV1075" s="10">
        <f t="shared" si="182"/>
        <v>94217.841000000015</v>
      </c>
      <c r="CW1075" s="10">
        <f t="shared" si="185"/>
        <v>94.217841000000021</v>
      </c>
      <c r="CX1075" s="8" t="str">
        <f t="shared" si="183"/>
        <v>No</v>
      </c>
      <c r="CY1075" s="30" t="s">
        <v>11</v>
      </c>
      <c r="CZ1075" s="30" t="s">
        <v>11</v>
      </c>
      <c r="DA1075" s="31" t="s">
        <v>11</v>
      </c>
      <c r="DB1075" s="31" t="s">
        <v>11</v>
      </c>
      <c r="DC1075" s="8" t="str">
        <f t="shared" si="184"/>
        <v>No</v>
      </c>
      <c r="DD1075" s="8" t="s">
        <v>11</v>
      </c>
      <c r="DE1075" s="30" t="s">
        <v>11</v>
      </c>
      <c r="DF1075" s="10">
        <f t="shared" si="186"/>
        <v>72.773699999999991</v>
      </c>
      <c r="DG1075" s="9">
        <f>IF(S1075&lt;Monitors!$H$4,(S1075*Monitors!$I$4)+Monitors!$J$4,IF(S1075&lt;Monitors!$H$5,(S1075*Monitors!$I$5)+Monitors!$J$5,IF(S1075&lt;Monitors!$H$6,(S1075*Monitors!$I$6)+Monitors!$J$6,IF(S1075&lt;Monitors!$H$7,(Monitors!$I$7*S1075)+Monitors!$J$7,IF(S1075&lt;Monitors!$H$8,(S1075*Monitors!$I$8)+Monitors!$J$8,IF(S1075&lt;Monitors!$H$9,(S1075*Monitors!$I$9)+Monitors!$J$9,IF(S1075&lt;Monitors!$H$10,(S1075*Monitors!$I$10)+Monitors!$J$10,IF(S1075&lt;Monitors!$H$11,(S1075*Monitors!$I$11)+Monitors!$J$11,Monitors!$J$12))))))))</f>
        <v>51.334000000000003</v>
      </c>
      <c r="DH1075" s="10">
        <f>$DF1075-(Monitors!$B$4*'All Data'!$W1075)</f>
        <v>60.060079999999992</v>
      </c>
      <c r="DI1075" s="10">
        <f>IF($CX1075="Yes",DH1075-(Monitors!$E$4*(DG1075+(Monitors!$B$4*'All Data'!$W1075))),'All Data'!DH1075)</f>
        <v>60.060079999999992</v>
      </c>
      <c r="DJ1075" s="10">
        <f>IF(DD1075="Yes",'All Data'!DI1075-(DG1075*Monitors!$C$4),'All Data'!DI1075)</f>
        <v>60.060079999999992</v>
      </c>
      <c r="DK1075" s="10">
        <f>IF($DE1075="Yes",DJ1075-(DG1075*Monitors!$D$4),'All Data'!DJ1075)</f>
        <v>60.060079999999992</v>
      </c>
      <c r="DL1075" s="10">
        <f>IF($CZ1075="Yes",DK1075-Monitors!$C$7,'All Data'!DK1075)</f>
        <v>60.060079999999992</v>
      </c>
      <c r="DM1075" s="10">
        <f>IF($DA1075="Yes",DL1075-Monitors!$D$7,'All Data'!DL1075)</f>
        <v>60.060079999999992</v>
      </c>
      <c r="DN1075" s="10">
        <f>IF(DB1075="Yes",DM1075-((DG1075+(W1075*Monitors!$B$4))*Monitors!$F$4),'All Data'!DM1075)</f>
        <v>60.060079999999992</v>
      </c>
      <c r="DO1075" s="8" t="str">
        <f t="shared" si="187"/>
        <v>No</v>
      </c>
      <c r="DP1075" s="10">
        <v>3.768713640000001</v>
      </c>
      <c r="DQ1075" s="10">
        <v>19.391286359999999</v>
      </c>
      <c r="DR1075" s="10">
        <v>19.391286359999999</v>
      </c>
      <c r="DS1075" s="9">
        <v>29.411715392087416</v>
      </c>
      <c r="DT1075" s="9" t="s">
        <v>23</v>
      </c>
      <c r="DU1075" s="14">
        <v>0</v>
      </c>
    </row>
    <row r="1076" spans="1:125" ht="18" customHeight="1">
      <c r="A1076" s="29">
        <v>1075</v>
      </c>
      <c r="B1076" s="29">
        <v>5</v>
      </c>
      <c r="C1076" s="29">
        <v>1140</v>
      </c>
      <c r="D1076" s="21">
        <v>41334</v>
      </c>
      <c r="E1076" s="21">
        <v>41278</v>
      </c>
      <c r="F1076" s="21">
        <v>41331</v>
      </c>
      <c r="G1076" s="20" t="s">
        <v>4</v>
      </c>
      <c r="H1076" s="20"/>
      <c r="I1076" s="22">
        <v>6</v>
      </c>
      <c r="J1076" s="20" t="s">
        <v>5</v>
      </c>
      <c r="K1076" s="20"/>
      <c r="L1076" s="20" t="s">
        <v>49</v>
      </c>
      <c r="M1076" s="23"/>
      <c r="N1076" s="23" t="s">
        <v>7</v>
      </c>
      <c r="O1076" s="23"/>
      <c r="P1076" s="24">
        <v>13.2</v>
      </c>
      <c r="Q1076" s="24">
        <v>23.5</v>
      </c>
      <c r="R1076" s="24">
        <v>27</v>
      </c>
      <c r="S1076" s="24">
        <v>311.67</v>
      </c>
      <c r="T1076" s="24">
        <v>1.78</v>
      </c>
      <c r="U1076" s="24">
        <v>1080</v>
      </c>
      <c r="V1076" s="24">
        <v>1920</v>
      </c>
      <c r="W1076" s="24">
        <v>2.0739999999999998</v>
      </c>
      <c r="X1076" s="23" t="s">
        <v>47</v>
      </c>
      <c r="Y1076" s="23" t="s">
        <v>47</v>
      </c>
      <c r="Z1076" s="24">
        <v>6655</v>
      </c>
      <c r="AA1076" s="24">
        <v>60</v>
      </c>
      <c r="AB1076" s="24">
        <v>178</v>
      </c>
      <c r="AC1076" s="24">
        <v>178</v>
      </c>
      <c r="AD1076" s="23" t="s">
        <v>85</v>
      </c>
      <c r="AE1076" s="23" t="s">
        <v>11</v>
      </c>
      <c r="AF1076" s="23" t="s">
        <v>11</v>
      </c>
      <c r="AG1076" s="23"/>
      <c r="AH1076" s="23"/>
      <c r="AI1076" s="23" t="s">
        <v>57</v>
      </c>
      <c r="AJ1076" s="23" t="s">
        <v>23</v>
      </c>
      <c r="AK1076" s="23" t="s">
        <v>11</v>
      </c>
      <c r="AL1076" s="23" t="s">
        <v>114</v>
      </c>
      <c r="AM1076" s="23"/>
      <c r="AN1076" s="23" t="s">
        <v>14</v>
      </c>
      <c r="AO1076" s="23"/>
      <c r="AP1076" s="23" t="s">
        <v>36</v>
      </c>
      <c r="AQ1076" s="23"/>
      <c r="AR1076" s="23"/>
      <c r="AS1076" s="23" t="s">
        <v>114</v>
      </c>
      <c r="AT1076" s="23"/>
      <c r="AU1076" s="23" t="s">
        <v>14</v>
      </c>
      <c r="AV1076" s="25"/>
      <c r="AW1076" s="25"/>
      <c r="AX1076" s="26">
        <v>27</v>
      </c>
      <c r="AY1076" s="26">
        <v>311.67</v>
      </c>
      <c r="AZ1076" s="25" t="s">
        <v>14</v>
      </c>
      <c r="BA1076" s="25" t="s">
        <v>14</v>
      </c>
      <c r="BB1076" s="23"/>
      <c r="BC1076" s="23" t="s">
        <v>15</v>
      </c>
      <c r="BD1076" s="23"/>
      <c r="BE1076" s="23" t="s">
        <v>11</v>
      </c>
      <c r="BF1076" s="23" t="s">
        <v>164</v>
      </c>
      <c r="BG1076" s="23" t="s">
        <v>11</v>
      </c>
      <c r="BH1076" s="23" t="s">
        <v>17</v>
      </c>
      <c r="BI1076" s="23"/>
      <c r="BJ1076" s="23" t="s">
        <v>18</v>
      </c>
      <c r="BK1076" s="23" t="s">
        <v>11</v>
      </c>
      <c r="BL1076" s="23" t="s">
        <v>11</v>
      </c>
      <c r="BM1076" s="23"/>
      <c r="BN1076" s="23"/>
      <c r="BO1076" s="24">
        <v>30.7</v>
      </c>
      <c r="BP1076" s="24">
        <v>302.3</v>
      </c>
      <c r="BQ1076" s="24">
        <v>300</v>
      </c>
      <c r="BR1076" s="24">
        <v>301.39999999999998</v>
      </c>
      <c r="BS1076" s="24">
        <v>201.5</v>
      </c>
      <c r="BT1076" s="23"/>
      <c r="BU1076" s="23"/>
      <c r="BV1076" s="24">
        <v>23.16</v>
      </c>
      <c r="BW1076" s="24">
        <v>0.31</v>
      </c>
      <c r="BX1076" s="23"/>
      <c r="BY1076" s="24">
        <v>0.14000000000000001</v>
      </c>
      <c r="BZ1076" s="27">
        <v>0.31</v>
      </c>
      <c r="CA1076" s="27">
        <v>0.14000000000000001</v>
      </c>
      <c r="CB1076" s="25"/>
      <c r="CC1076" s="25"/>
      <c r="CD1076" s="28">
        <v>23.45</v>
      </c>
      <c r="CE1076" s="28">
        <v>0.37</v>
      </c>
      <c r="CF1076" s="25"/>
      <c r="CG1076" s="28">
        <v>0.22</v>
      </c>
      <c r="CH1076" s="28">
        <v>29.1</v>
      </c>
      <c r="CI1076" s="28">
        <v>0.5</v>
      </c>
      <c r="CJ1076" s="28">
        <v>0.5</v>
      </c>
      <c r="CK1076" s="25"/>
      <c r="CL1076" s="25"/>
      <c r="CM1076" s="28">
        <v>0.36</v>
      </c>
      <c r="CN1076" s="25"/>
      <c r="CO1076" s="28">
        <v>0</v>
      </c>
      <c r="CP1076" s="30" t="s">
        <v>5</v>
      </c>
      <c r="CQ1076" s="8">
        <f t="shared" si="177"/>
        <v>6654.4742836974992</v>
      </c>
      <c r="CR1076" s="8">
        <f t="shared" si="178"/>
        <v>28</v>
      </c>
      <c r="CS1076" s="8">
        <f t="shared" si="179"/>
        <v>2.5</v>
      </c>
      <c r="CT1076" s="8">
        <f t="shared" si="180"/>
        <v>30</v>
      </c>
      <c r="CU1076" s="8">
        <f t="shared" si="181"/>
        <v>300</v>
      </c>
      <c r="CV1076" s="10">
        <f t="shared" si="182"/>
        <v>94217.841000000015</v>
      </c>
      <c r="CW1076" s="10">
        <f t="shared" si="185"/>
        <v>94.217841000000021</v>
      </c>
      <c r="CX1076" s="8" t="str">
        <f t="shared" si="183"/>
        <v>No</v>
      </c>
      <c r="CY1076" s="30" t="s">
        <v>11</v>
      </c>
      <c r="CZ1076" s="30" t="s">
        <v>11</v>
      </c>
      <c r="DA1076" s="31" t="s">
        <v>11</v>
      </c>
      <c r="DB1076" s="31" t="s">
        <v>11</v>
      </c>
      <c r="DC1076" s="8" t="str">
        <f t="shared" si="184"/>
        <v>No</v>
      </c>
      <c r="DD1076" s="8" t="s">
        <v>11</v>
      </c>
      <c r="DE1076" s="30" t="s">
        <v>11</v>
      </c>
      <c r="DF1076" s="10">
        <f t="shared" si="186"/>
        <v>72.773699999999991</v>
      </c>
      <c r="DG1076" s="9">
        <f>IF(S1076&lt;Monitors!$H$4,(S1076*Monitors!$I$4)+Monitors!$J$4,IF(S1076&lt;Monitors!$H$5,(S1076*Monitors!$I$5)+Monitors!$J$5,IF(S1076&lt;Monitors!$H$6,(S1076*Monitors!$I$6)+Monitors!$J$6,IF(S1076&lt;Monitors!$H$7,(Monitors!$I$7*S1076)+Monitors!$J$7,IF(S1076&lt;Monitors!$H$8,(S1076*Monitors!$I$8)+Monitors!$J$8,IF(S1076&lt;Monitors!$H$9,(S1076*Monitors!$I$9)+Monitors!$J$9,IF(S1076&lt;Monitors!$H$10,(S1076*Monitors!$I$10)+Monitors!$J$10,IF(S1076&lt;Monitors!$H$11,(S1076*Monitors!$I$11)+Monitors!$J$11,Monitors!$J$12))))))))</f>
        <v>51.334000000000003</v>
      </c>
      <c r="DH1076" s="10">
        <f>$DF1076-(Monitors!$B$4*'All Data'!$W1076)</f>
        <v>60.060079999999992</v>
      </c>
      <c r="DI1076" s="10">
        <f>IF($CX1076="Yes",DH1076-(Monitors!$E$4*(DG1076+(Monitors!$B$4*'All Data'!$W1076))),'All Data'!DH1076)</f>
        <v>60.060079999999992</v>
      </c>
      <c r="DJ1076" s="10">
        <f>IF(DD1076="Yes",'All Data'!DI1076-(DG1076*Monitors!$C$4),'All Data'!DI1076)</f>
        <v>60.060079999999992</v>
      </c>
      <c r="DK1076" s="10">
        <f>IF($DE1076="Yes",DJ1076-(DG1076*Monitors!$D$4),'All Data'!DJ1076)</f>
        <v>60.060079999999992</v>
      </c>
      <c r="DL1076" s="10">
        <f>IF($CZ1076="Yes",DK1076-Monitors!$C$7,'All Data'!DK1076)</f>
        <v>60.060079999999992</v>
      </c>
      <c r="DM1076" s="10">
        <f>IF($DA1076="Yes",DL1076-Monitors!$D$7,'All Data'!DL1076)</f>
        <v>60.060079999999992</v>
      </c>
      <c r="DN1076" s="10">
        <f>IF(DB1076="Yes",DM1076-((DG1076+(W1076*Monitors!$B$4))*Monitors!$F$4),'All Data'!DM1076)</f>
        <v>60.060079999999992</v>
      </c>
      <c r="DO1076" s="8" t="str">
        <f t="shared" si="187"/>
        <v>No</v>
      </c>
      <c r="DP1076" s="10">
        <v>3.768713640000001</v>
      </c>
      <c r="DQ1076" s="10">
        <v>19.391286359999999</v>
      </c>
      <c r="DR1076" s="10">
        <v>19.391286359999999</v>
      </c>
      <c r="DS1076" s="9">
        <v>29.411715392087416</v>
      </c>
      <c r="DT1076" s="9" t="s">
        <v>23</v>
      </c>
      <c r="DU1076" s="14">
        <v>0</v>
      </c>
    </row>
    <row r="1077" spans="1:125" ht="18" customHeight="1">
      <c r="A1077" s="29">
        <v>1076</v>
      </c>
      <c r="B1077" s="29">
        <v>24</v>
      </c>
      <c r="C1077" s="29">
        <v>296</v>
      </c>
      <c r="D1077" s="21">
        <v>40691</v>
      </c>
      <c r="E1077" s="21">
        <v>41417</v>
      </c>
      <c r="F1077" s="21">
        <v>41424</v>
      </c>
      <c r="G1077" s="20" t="s">
        <v>4</v>
      </c>
      <c r="H1077" s="20" t="s">
        <v>26</v>
      </c>
      <c r="I1077" s="22">
        <v>6</v>
      </c>
      <c r="J1077" s="20" t="s">
        <v>5</v>
      </c>
      <c r="K1077" s="20" t="s">
        <v>26</v>
      </c>
      <c r="L1077" s="20" t="s">
        <v>6</v>
      </c>
      <c r="M1077" s="23" t="s">
        <v>26</v>
      </c>
      <c r="N1077" s="23" t="s">
        <v>7</v>
      </c>
      <c r="O1077" s="23" t="s">
        <v>26</v>
      </c>
      <c r="P1077" s="24">
        <v>13.2</v>
      </c>
      <c r="Q1077" s="24">
        <v>23.5</v>
      </c>
      <c r="R1077" s="24">
        <v>27</v>
      </c>
      <c r="S1077" s="24">
        <v>310.8</v>
      </c>
      <c r="T1077" s="24">
        <v>1.78</v>
      </c>
      <c r="U1077" s="24">
        <v>1080</v>
      </c>
      <c r="V1077" s="24">
        <v>1920</v>
      </c>
      <c r="W1077" s="24">
        <v>2.0739999999999998</v>
      </c>
      <c r="X1077" s="23" t="s">
        <v>47</v>
      </c>
      <c r="Y1077" s="23" t="s">
        <v>47</v>
      </c>
      <c r="Z1077" s="24">
        <v>6685</v>
      </c>
      <c r="AA1077" s="24">
        <v>60</v>
      </c>
      <c r="AB1077" s="24">
        <v>170</v>
      </c>
      <c r="AC1077" s="24">
        <v>160</v>
      </c>
      <c r="AD1077" s="23" t="s">
        <v>28</v>
      </c>
      <c r="AE1077" s="23" t="s">
        <v>23</v>
      </c>
      <c r="AF1077" s="23" t="s">
        <v>11</v>
      </c>
      <c r="AG1077" s="23" t="s">
        <v>26</v>
      </c>
      <c r="AH1077" s="23" t="s">
        <v>26</v>
      </c>
      <c r="AI1077" s="23" t="s">
        <v>12</v>
      </c>
      <c r="AJ1077" s="23" t="s">
        <v>11</v>
      </c>
      <c r="AK1077" s="23" t="s">
        <v>23</v>
      </c>
      <c r="AL1077" s="23" t="s">
        <v>51</v>
      </c>
      <c r="AM1077" s="23" t="s">
        <v>14</v>
      </c>
      <c r="AN1077" s="23" t="s">
        <v>14</v>
      </c>
      <c r="AO1077" s="23" t="s">
        <v>14</v>
      </c>
      <c r="AP1077" s="23" t="s">
        <v>14</v>
      </c>
      <c r="AQ1077" s="23" t="s">
        <v>14</v>
      </c>
      <c r="AR1077" s="23"/>
      <c r="AS1077" s="23" t="s">
        <v>51</v>
      </c>
      <c r="AT1077" s="23" t="s">
        <v>14</v>
      </c>
      <c r="AU1077" s="23" t="s">
        <v>14</v>
      </c>
      <c r="AV1077" s="25" t="s">
        <v>14</v>
      </c>
      <c r="AW1077" s="25" t="s">
        <v>14</v>
      </c>
      <c r="AX1077" s="26">
        <v>27</v>
      </c>
      <c r="AY1077" s="26">
        <v>310.8</v>
      </c>
      <c r="AZ1077" s="25" t="s">
        <v>14</v>
      </c>
      <c r="BA1077" s="25" t="s">
        <v>14</v>
      </c>
      <c r="BB1077" s="23" t="s">
        <v>14</v>
      </c>
      <c r="BC1077" s="23" t="s">
        <v>15</v>
      </c>
      <c r="BD1077" s="23" t="s">
        <v>14</v>
      </c>
      <c r="BE1077" s="23" t="s">
        <v>11</v>
      </c>
      <c r="BF1077" s="23" t="s">
        <v>279</v>
      </c>
      <c r="BG1077" s="23" t="s">
        <v>11</v>
      </c>
      <c r="BH1077" s="23" t="s">
        <v>17</v>
      </c>
      <c r="BI1077" s="23" t="s">
        <v>14</v>
      </c>
      <c r="BJ1077" s="23"/>
      <c r="BK1077" s="23" t="s">
        <v>11</v>
      </c>
      <c r="BL1077" s="23" t="s">
        <v>11</v>
      </c>
      <c r="BM1077" s="23" t="s">
        <v>11</v>
      </c>
      <c r="BN1077" s="23"/>
      <c r="BO1077" s="24">
        <v>32.200000000000003</v>
      </c>
      <c r="BP1077" s="24">
        <v>278.60000000000002</v>
      </c>
      <c r="BQ1077" s="24">
        <v>300</v>
      </c>
      <c r="BR1077" s="24">
        <v>233.4</v>
      </c>
      <c r="BS1077" s="24">
        <v>200</v>
      </c>
      <c r="BT1077" s="23"/>
      <c r="BU1077" s="23"/>
      <c r="BV1077" s="24">
        <v>23.3</v>
      </c>
      <c r="BW1077" s="24">
        <v>0.18</v>
      </c>
      <c r="BX1077" s="23"/>
      <c r="BY1077" s="24">
        <v>0.16</v>
      </c>
      <c r="BZ1077" s="27">
        <v>0.18</v>
      </c>
      <c r="CA1077" s="27">
        <v>0.16</v>
      </c>
      <c r="CB1077" s="25"/>
      <c r="CC1077" s="25"/>
      <c r="CD1077" s="28">
        <v>23.7</v>
      </c>
      <c r="CE1077" s="28">
        <v>0.2</v>
      </c>
      <c r="CF1077" s="25"/>
      <c r="CG1077" s="28">
        <v>0.2</v>
      </c>
      <c r="CH1077" s="28">
        <v>28.96</v>
      </c>
      <c r="CI1077" s="28">
        <v>0.5</v>
      </c>
      <c r="CJ1077" s="28">
        <v>0.5</v>
      </c>
      <c r="CK1077" s="28">
        <v>0</v>
      </c>
      <c r="CL1077" s="28">
        <v>0</v>
      </c>
      <c r="CM1077" s="28">
        <v>0.5</v>
      </c>
      <c r="CN1077" s="25"/>
      <c r="CO1077" s="28">
        <v>0</v>
      </c>
      <c r="CP1077" s="30" t="s">
        <v>5</v>
      </c>
      <c r="CQ1077" s="8">
        <f t="shared" si="177"/>
        <v>6673.1016731016725</v>
      </c>
      <c r="CR1077" s="8">
        <f t="shared" si="178"/>
        <v>28</v>
      </c>
      <c r="CS1077" s="8">
        <f t="shared" si="179"/>
        <v>2.5</v>
      </c>
      <c r="CT1077" s="8">
        <f t="shared" si="180"/>
        <v>30</v>
      </c>
      <c r="CU1077" s="8">
        <f t="shared" si="181"/>
        <v>200</v>
      </c>
      <c r="CV1077" s="10">
        <f t="shared" si="182"/>
        <v>86588.88</v>
      </c>
      <c r="CW1077" s="10">
        <f t="shared" si="185"/>
        <v>86.588880000000003</v>
      </c>
      <c r="CX1077" s="8" t="str">
        <f t="shared" si="183"/>
        <v>No</v>
      </c>
      <c r="CY1077" s="30" t="s">
        <v>11</v>
      </c>
      <c r="CZ1077" s="30" t="s">
        <v>11</v>
      </c>
      <c r="DA1077" s="31" t="s">
        <v>11</v>
      </c>
      <c r="DB1077" s="31" t="s">
        <v>11</v>
      </c>
      <c r="DC1077" s="8" t="str">
        <f t="shared" si="184"/>
        <v>No</v>
      </c>
      <c r="DD1077" s="8" t="s">
        <v>11</v>
      </c>
      <c r="DE1077" s="30" t="s">
        <v>11</v>
      </c>
      <c r="DF1077" s="10">
        <f t="shared" si="186"/>
        <v>72.46271999999999</v>
      </c>
      <c r="DG1077" s="9">
        <f>IF(S1077&lt;Monitors!$H$4,(S1077*Monitors!$I$4)+Monitors!$J$4,IF(S1077&lt;Monitors!$H$5,(S1077*Monitors!$I$5)+Monitors!$J$5,IF(S1077&lt;Monitors!$H$6,(S1077*Monitors!$I$6)+Monitors!$J$6,IF(S1077&lt;Monitors!$H$7,(Monitors!$I$7*S1077)+Monitors!$J$7,IF(S1077&lt;Monitors!$H$8,(S1077*Monitors!$I$8)+Monitors!$J$8,IF(S1077&lt;Monitors!$H$9,(S1077*Monitors!$I$9)+Monitors!$J$9,IF(S1077&lt;Monitors!$H$10,(S1077*Monitors!$I$10)+Monitors!$J$10,IF(S1077&lt;Monitors!$H$11,(S1077*Monitors!$I$11)+Monitors!$J$11,Monitors!$J$12))))))))</f>
        <v>51.160000000000004</v>
      </c>
      <c r="DH1077" s="10">
        <f>$DF1077-(Monitors!$B$4*'All Data'!$W1077)</f>
        <v>59.749099999999991</v>
      </c>
      <c r="DI1077" s="10">
        <f>IF($CX1077="Yes",DH1077-(Monitors!$E$4*(DG1077+(Monitors!$B$4*'All Data'!$W1077))),'All Data'!DH1077)</f>
        <v>59.749099999999991</v>
      </c>
      <c r="DJ1077" s="10">
        <f>IF(DD1077="Yes",'All Data'!DI1077-(DG1077*Monitors!$C$4),'All Data'!DI1077)</f>
        <v>59.749099999999991</v>
      </c>
      <c r="DK1077" s="10">
        <f>IF($DE1077="Yes",DJ1077-(DG1077*Monitors!$D$4),'All Data'!DJ1077)</f>
        <v>59.749099999999991</v>
      </c>
      <c r="DL1077" s="10">
        <f>IF($CZ1077="Yes",DK1077-Monitors!$C$7,'All Data'!DK1077)</f>
        <v>59.749099999999991</v>
      </c>
      <c r="DM1077" s="10">
        <f>IF($DA1077="Yes",DL1077-Monitors!$D$7,'All Data'!DL1077)</f>
        <v>59.749099999999991</v>
      </c>
      <c r="DN1077" s="10">
        <f>IF(DB1077="Yes",DM1077-((DG1077+(W1077*Monitors!$B$4))*Monitors!$F$4),'All Data'!DM1077)</f>
        <v>59.749099999999991</v>
      </c>
      <c r="DO1077" s="8" t="str">
        <f t="shared" si="187"/>
        <v>No</v>
      </c>
      <c r="DP1077" s="10">
        <v>3.4635552000000005</v>
      </c>
      <c r="DQ1077" s="10">
        <v>19.836444799999999</v>
      </c>
      <c r="DR1077" s="10">
        <v>19.836444799999999</v>
      </c>
      <c r="DS1077" s="9">
        <v>29.332086244753825</v>
      </c>
      <c r="DT1077" s="9" t="s">
        <v>23</v>
      </c>
      <c r="DU1077" s="14">
        <v>0</v>
      </c>
    </row>
    <row r="1078" spans="1:125" ht="18" customHeight="1">
      <c r="A1078" s="29">
        <v>1077</v>
      </c>
      <c r="B1078" s="29">
        <v>26</v>
      </c>
      <c r="C1078" s="29">
        <v>826</v>
      </c>
      <c r="D1078" s="21">
        <v>41308</v>
      </c>
      <c r="E1078" s="21">
        <v>41396</v>
      </c>
      <c r="F1078" s="21">
        <v>41443</v>
      </c>
      <c r="G1078" s="20" t="s">
        <v>4</v>
      </c>
      <c r="H1078" s="20" t="s">
        <v>879</v>
      </c>
      <c r="I1078" s="22">
        <v>6</v>
      </c>
      <c r="J1078" s="20" t="s">
        <v>5</v>
      </c>
      <c r="K1078" s="20" t="s">
        <v>26</v>
      </c>
      <c r="L1078" s="20" t="s">
        <v>27</v>
      </c>
      <c r="M1078" s="23" t="s">
        <v>27</v>
      </c>
      <c r="N1078" s="23" t="s">
        <v>7</v>
      </c>
      <c r="O1078" s="23" t="s">
        <v>26</v>
      </c>
      <c r="P1078" s="24">
        <v>12.8</v>
      </c>
      <c r="Q1078" s="24">
        <v>20.399999999999999</v>
      </c>
      <c r="R1078" s="24">
        <v>24</v>
      </c>
      <c r="S1078" s="24">
        <v>261.10000000000002</v>
      </c>
      <c r="T1078" s="24">
        <v>1.6</v>
      </c>
      <c r="U1078" s="24">
        <v>1200</v>
      </c>
      <c r="V1078" s="24">
        <v>1920</v>
      </c>
      <c r="W1078" s="24">
        <v>2.0739999999999998</v>
      </c>
      <c r="X1078" s="23" t="s">
        <v>71</v>
      </c>
      <c r="Y1078" s="23" t="s">
        <v>71</v>
      </c>
      <c r="Z1078" s="24">
        <v>6128</v>
      </c>
      <c r="AA1078" s="24">
        <v>60</v>
      </c>
      <c r="AB1078" s="24">
        <v>170</v>
      </c>
      <c r="AC1078" s="24">
        <v>160</v>
      </c>
      <c r="AD1078" s="23" t="s">
        <v>28</v>
      </c>
      <c r="AE1078" s="23" t="s">
        <v>23</v>
      </c>
      <c r="AF1078" s="23" t="s">
        <v>11</v>
      </c>
      <c r="AG1078" s="23" t="s">
        <v>26</v>
      </c>
      <c r="AH1078" s="23" t="s">
        <v>26</v>
      </c>
      <c r="AI1078" s="23" t="s">
        <v>12</v>
      </c>
      <c r="AJ1078" s="23" t="s">
        <v>11</v>
      </c>
      <c r="AK1078" s="23" t="s">
        <v>23</v>
      </c>
      <c r="AL1078" s="23" t="s">
        <v>107</v>
      </c>
      <c r="AM1078" s="23" t="s">
        <v>878</v>
      </c>
      <c r="AN1078" s="23" t="s">
        <v>72</v>
      </c>
      <c r="AO1078" s="23" t="s">
        <v>26</v>
      </c>
      <c r="AP1078" s="23" t="s">
        <v>36</v>
      </c>
      <c r="AQ1078" s="23" t="s">
        <v>26</v>
      </c>
      <c r="AR1078" s="23"/>
      <c r="AS1078" s="23" t="s">
        <v>107</v>
      </c>
      <c r="AT1078" s="23" t="s">
        <v>878</v>
      </c>
      <c r="AU1078" s="23" t="s">
        <v>83</v>
      </c>
      <c r="AV1078" s="25" t="s">
        <v>26</v>
      </c>
      <c r="AW1078" s="25" t="s">
        <v>26</v>
      </c>
      <c r="AX1078" s="26">
        <v>24</v>
      </c>
      <c r="AY1078" s="26">
        <v>261.10000000000002</v>
      </c>
      <c r="AZ1078" s="25" t="s">
        <v>72</v>
      </c>
      <c r="BA1078" s="25" t="s">
        <v>83</v>
      </c>
      <c r="BB1078" s="23" t="s">
        <v>26</v>
      </c>
      <c r="BC1078" s="23" t="s">
        <v>15</v>
      </c>
      <c r="BD1078" s="23" t="s">
        <v>26</v>
      </c>
      <c r="BE1078" s="23" t="s">
        <v>11</v>
      </c>
      <c r="BF1078" s="23" t="s">
        <v>344</v>
      </c>
      <c r="BG1078" s="23" t="s">
        <v>11</v>
      </c>
      <c r="BH1078" s="23" t="s">
        <v>17</v>
      </c>
      <c r="BI1078" s="23" t="s">
        <v>26</v>
      </c>
      <c r="BJ1078" s="23"/>
      <c r="BK1078" s="23" t="s">
        <v>11</v>
      </c>
      <c r="BL1078" s="23" t="s">
        <v>11</v>
      </c>
      <c r="BM1078" s="23" t="s">
        <v>11</v>
      </c>
      <c r="BN1078" s="23"/>
      <c r="BO1078" s="24">
        <v>6.1</v>
      </c>
      <c r="BP1078" s="24">
        <v>270</v>
      </c>
      <c r="BQ1078" s="24">
        <v>270</v>
      </c>
      <c r="BR1078" s="24">
        <v>260</v>
      </c>
      <c r="BS1078" s="24">
        <v>200</v>
      </c>
      <c r="BT1078" s="23"/>
      <c r="BU1078" s="23"/>
      <c r="BV1078" s="24">
        <v>23.3</v>
      </c>
      <c r="BW1078" s="24">
        <v>0.5</v>
      </c>
      <c r="BX1078" s="23"/>
      <c r="BY1078" s="24">
        <v>0.4</v>
      </c>
      <c r="BZ1078" s="27">
        <v>0.5</v>
      </c>
      <c r="CA1078" s="27">
        <v>0.4</v>
      </c>
      <c r="CB1078" s="25"/>
      <c r="CC1078" s="25"/>
      <c r="CD1078" s="28">
        <v>23.5</v>
      </c>
      <c r="CE1078" s="28">
        <v>0.5</v>
      </c>
      <c r="CF1078" s="25"/>
      <c r="CG1078" s="28">
        <v>0.4</v>
      </c>
      <c r="CH1078" s="28">
        <v>25.3</v>
      </c>
      <c r="CI1078" s="28">
        <v>1</v>
      </c>
      <c r="CJ1078" s="28">
        <v>0.5</v>
      </c>
      <c r="CK1078" s="28">
        <v>0</v>
      </c>
      <c r="CL1078" s="28">
        <v>0</v>
      </c>
      <c r="CM1078" s="28">
        <v>0.5</v>
      </c>
      <c r="CN1078" s="25"/>
      <c r="CO1078" s="28">
        <v>0</v>
      </c>
      <c r="CP1078" s="30" t="s">
        <v>5</v>
      </c>
      <c r="CQ1078" s="8">
        <f t="shared" si="177"/>
        <v>7943.3167368824188</v>
      </c>
      <c r="CR1078" s="8">
        <f t="shared" si="178"/>
        <v>26</v>
      </c>
      <c r="CS1078" s="8">
        <f t="shared" si="179"/>
        <v>2.5</v>
      </c>
      <c r="CT1078" s="8">
        <f t="shared" si="180"/>
        <v>30</v>
      </c>
      <c r="CU1078" s="8">
        <f t="shared" si="181"/>
        <v>200</v>
      </c>
      <c r="CV1078" s="10">
        <f t="shared" si="182"/>
        <v>70497</v>
      </c>
      <c r="CW1078" s="10">
        <f t="shared" si="185"/>
        <v>70.497</v>
      </c>
      <c r="CX1078" s="8" t="str">
        <f t="shared" si="183"/>
        <v>No</v>
      </c>
      <c r="CY1078" s="30" t="s">
        <v>11</v>
      </c>
      <c r="CZ1078" s="30" t="s">
        <v>11</v>
      </c>
      <c r="DA1078" s="31" t="s">
        <v>11</v>
      </c>
      <c r="DB1078" s="31" t="s">
        <v>11</v>
      </c>
      <c r="DC1078" s="8" t="str">
        <f t="shared" si="184"/>
        <v>No</v>
      </c>
      <c r="DD1078" s="8" t="s">
        <v>11</v>
      </c>
      <c r="DE1078" s="30" t="s">
        <v>11</v>
      </c>
      <c r="DF1078" s="10">
        <f t="shared" si="186"/>
        <v>74.28479999999999</v>
      </c>
      <c r="DG1078" s="9">
        <f>IF(S1078&lt;Monitors!$H$4,(S1078*Monitors!$I$4)+Monitors!$J$4,IF(S1078&lt;Monitors!$H$5,(S1078*Monitors!$I$5)+Monitors!$J$5,IF(S1078&lt;Monitors!$H$6,(S1078*Monitors!$I$6)+Monitors!$J$6,IF(S1078&lt;Monitors!$H$7,(Monitors!$I$7*S1078)+Monitors!$J$7,IF(S1078&lt;Monitors!$H$8,(S1078*Monitors!$I$8)+Monitors!$J$8,IF(S1078&lt;Monitors!$H$9,(S1078*Monitors!$I$9)+Monitors!$J$9,IF(S1078&lt;Monitors!$H$10,(S1078*Monitors!$I$10)+Monitors!$J$10,IF(S1078&lt;Monitors!$H$11,(S1078*Monitors!$I$11)+Monitors!$J$11,Monitors!$J$12))))))))</f>
        <v>45.220000000000006</v>
      </c>
      <c r="DH1078" s="10">
        <f>$DF1078-(Monitors!$B$4*'All Data'!$W1078)</f>
        <v>61.571179999999991</v>
      </c>
      <c r="DI1078" s="10">
        <f>IF($CX1078="Yes",DH1078-(Monitors!$E$4*(DG1078+(Monitors!$B$4*'All Data'!$W1078))),'All Data'!DH1078)</f>
        <v>61.571179999999991</v>
      </c>
      <c r="DJ1078" s="10">
        <f>IF(DD1078="Yes",'All Data'!DI1078-(DG1078*Monitors!$C$4),'All Data'!DI1078)</f>
        <v>61.571179999999991</v>
      </c>
      <c r="DK1078" s="10">
        <f>IF($DE1078="Yes",DJ1078-(DG1078*Monitors!$D$4),'All Data'!DJ1078)</f>
        <v>61.571179999999991</v>
      </c>
      <c r="DL1078" s="10">
        <f>IF($CZ1078="Yes",DK1078-Monitors!$C$7,'All Data'!DK1078)</f>
        <v>61.571179999999991</v>
      </c>
      <c r="DM1078" s="10">
        <f>IF($DA1078="Yes",DL1078-Monitors!$D$7,'All Data'!DL1078)</f>
        <v>61.571179999999991</v>
      </c>
      <c r="DN1078" s="10">
        <f>IF(DB1078="Yes",DM1078-((DG1078+(W1078*Monitors!$B$4))*Monitors!$F$4),'All Data'!DM1078)</f>
        <v>61.571179999999991</v>
      </c>
      <c r="DO1078" s="8" t="str">
        <f t="shared" si="187"/>
        <v>No</v>
      </c>
      <c r="DP1078" s="10">
        <v>2.8198800000000004</v>
      </c>
      <c r="DQ1078" s="10">
        <v>20.480119999999999</v>
      </c>
      <c r="DR1078" s="10">
        <v>20.480119999999999</v>
      </c>
      <c r="DS1078" s="9">
        <v>24.749223546363204</v>
      </c>
      <c r="DT1078" s="9" t="s">
        <v>23</v>
      </c>
      <c r="DU1078" s="14">
        <v>0</v>
      </c>
    </row>
    <row r="1079" spans="1:125" ht="18" customHeight="1">
      <c r="A1079" s="29">
        <v>1078</v>
      </c>
      <c r="B1079" s="29">
        <v>24</v>
      </c>
      <c r="C1079" s="29">
        <v>306</v>
      </c>
      <c r="D1079" s="21">
        <v>41149</v>
      </c>
      <c r="E1079" s="21">
        <v>41410</v>
      </c>
      <c r="F1079" s="21">
        <v>41414</v>
      </c>
      <c r="G1079" s="20" t="s">
        <v>4</v>
      </c>
      <c r="H1079" s="20" t="s">
        <v>26</v>
      </c>
      <c r="I1079" s="22">
        <v>6</v>
      </c>
      <c r="J1079" s="20" t="s">
        <v>5</v>
      </c>
      <c r="K1079" s="20" t="s">
        <v>26</v>
      </c>
      <c r="L1079" s="20" t="s">
        <v>27</v>
      </c>
      <c r="M1079" s="23" t="s">
        <v>27</v>
      </c>
      <c r="N1079" s="23" t="s">
        <v>7</v>
      </c>
      <c r="O1079" s="23" t="s">
        <v>26</v>
      </c>
      <c r="P1079" s="24">
        <v>13.2</v>
      </c>
      <c r="Q1079" s="24">
        <v>23.5</v>
      </c>
      <c r="R1079" s="24">
        <v>27</v>
      </c>
      <c r="S1079" s="24">
        <v>311.7</v>
      </c>
      <c r="T1079" s="24">
        <v>1.78</v>
      </c>
      <c r="U1079" s="24">
        <v>1080</v>
      </c>
      <c r="V1079" s="24">
        <v>1920</v>
      </c>
      <c r="W1079" s="24">
        <v>2.0739999999999998</v>
      </c>
      <c r="X1079" s="23" t="s">
        <v>47</v>
      </c>
      <c r="Y1079" s="23" t="s">
        <v>47</v>
      </c>
      <c r="Z1079" s="24">
        <v>6685</v>
      </c>
      <c r="AA1079" s="24">
        <v>60</v>
      </c>
      <c r="AB1079" s="24">
        <v>160</v>
      </c>
      <c r="AC1079" s="24">
        <v>160</v>
      </c>
      <c r="AD1079" s="23" t="s">
        <v>300</v>
      </c>
      <c r="AE1079" s="23" t="s">
        <v>23</v>
      </c>
      <c r="AF1079" s="23" t="s">
        <v>11</v>
      </c>
      <c r="AG1079" s="23" t="s">
        <v>26</v>
      </c>
      <c r="AH1079" s="23" t="s">
        <v>26</v>
      </c>
      <c r="AI1079" s="23" t="s">
        <v>12</v>
      </c>
      <c r="AJ1079" s="23" t="s">
        <v>23</v>
      </c>
      <c r="AK1079" s="23" t="s">
        <v>23</v>
      </c>
      <c r="AL1079" s="23" t="s">
        <v>114</v>
      </c>
      <c r="AM1079" s="23" t="s">
        <v>14</v>
      </c>
      <c r="AN1079" s="23" t="s">
        <v>14</v>
      </c>
      <c r="AO1079" s="23" t="s">
        <v>14</v>
      </c>
      <c r="AP1079" s="23" t="s">
        <v>36</v>
      </c>
      <c r="AQ1079" s="23" t="s">
        <v>14</v>
      </c>
      <c r="AR1079" s="23"/>
      <c r="AS1079" s="23" t="s">
        <v>114</v>
      </c>
      <c r="AT1079" s="23" t="s">
        <v>14</v>
      </c>
      <c r="AU1079" s="23" t="s">
        <v>14</v>
      </c>
      <c r="AV1079" s="25" t="s">
        <v>14</v>
      </c>
      <c r="AW1079" s="25" t="s">
        <v>14</v>
      </c>
      <c r="AX1079" s="26">
        <v>27</v>
      </c>
      <c r="AY1079" s="26">
        <v>311.7</v>
      </c>
      <c r="AZ1079" s="25" t="s">
        <v>14</v>
      </c>
      <c r="BA1079" s="25" t="s">
        <v>14</v>
      </c>
      <c r="BB1079" s="23" t="s">
        <v>14</v>
      </c>
      <c r="BC1079" s="23" t="s">
        <v>15</v>
      </c>
      <c r="BD1079" s="23" t="s">
        <v>14</v>
      </c>
      <c r="BE1079" s="23" t="s">
        <v>11</v>
      </c>
      <c r="BF1079" s="23" t="s">
        <v>279</v>
      </c>
      <c r="BG1079" s="23" t="s">
        <v>11</v>
      </c>
      <c r="BH1079" s="23" t="s">
        <v>17</v>
      </c>
      <c r="BI1079" s="23" t="s">
        <v>14</v>
      </c>
      <c r="BJ1079" s="23"/>
      <c r="BK1079" s="23" t="s">
        <v>11</v>
      </c>
      <c r="BL1079" s="23" t="s">
        <v>11</v>
      </c>
      <c r="BM1079" s="23" t="s">
        <v>11</v>
      </c>
      <c r="BN1079" s="23"/>
      <c r="BO1079" s="24">
        <v>6.9</v>
      </c>
      <c r="BP1079" s="24">
        <v>290</v>
      </c>
      <c r="BQ1079" s="24">
        <v>290</v>
      </c>
      <c r="BR1079" s="24">
        <v>250</v>
      </c>
      <c r="BS1079" s="24">
        <v>200</v>
      </c>
      <c r="BT1079" s="23"/>
      <c r="BU1079" s="23"/>
      <c r="BV1079" s="24">
        <v>23.4</v>
      </c>
      <c r="BW1079" s="24">
        <v>0.3</v>
      </c>
      <c r="BX1079" s="23"/>
      <c r="BY1079" s="24">
        <v>0.17</v>
      </c>
      <c r="BZ1079" s="27">
        <v>0.3</v>
      </c>
      <c r="CA1079" s="27">
        <v>0.17</v>
      </c>
      <c r="CB1079" s="25"/>
      <c r="CC1079" s="25"/>
      <c r="CD1079" s="28">
        <v>23.76</v>
      </c>
      <c r="CE1079" s="28">
        <v>0.28999999999999998</v>
      </c>
      <c r="CF1079" s="25"/>
      <c r="CG1079" s="28">
        <v>0.28000000000000003</v>
      </c>
      <c r="CH1079" s="28">
        <v>28.96</v>
      </c>
      <c r="CI1079" s="28">
        <v>0.5</v>
      </c>
      <c r="CJ1079" s="28">
        <v>0.5</v>
      </c>
      <c r="CK1079" s="28">
        <v>0</v>
      </c>
      <c r="CL1079" s="28">
        <v>0</v>
      </c>
      <c r="CM1079" s="28">
        <v>0.5</v>
      </c>
      <c r="CN1079" s="25"/>
      <c r="CO1079" s="28">
        <v>0</v>
      </c>
      <c r="CP1079" s="30" t="s">
        <v>5</v>
      </c>
      <c r="CQ1079" s="8">
        <f t="shared" si="177"/>
        <v>6653.833814565287</v>
      </c>
      <c r="CR1079" s="8">
        <f t="shared" si="178"/>
        <v>28</v>
      </c>
      <c r="CS1079" s="8">
        <f t="shared" si="179"/>
        <v>2.5</v>
      </c>
      <c r="CT1079" s="8">
        <f t="shared" si="180"/>
        <v>30</v>
      </c>
      <c r="CU1079" s="8">
        <f t="shared" si="181"/>
        <v>200</v>
      </c>
      <c r="CV1079" s="10">
        <f t="shared" si="182"/>
        <v>90393</v>
      </c>
      <c r="CW1079" s="10">
        <f t="shared" si="185"/>
        <v>90.393000000000001</v>
      </c>
      <c r="CX1079" s="8" t="str">
        <f t="shared" si="183"/>
        <v>No</v>
      </c>
      <c r="CY1079" s="30" t="s">
        <v>11</v>
      </c>
      <c r="CZ1079" s="30" t="s">
        <v>11</v>
      </c>
      <c r="DA1079" s="31" t="s">
        <v>11</v>
      </c>
      <c r="DB1079" s="31" t="s">
        <v>11</v>
      </c>
      <c r="DC1079" s="8" t="str">
        <f t="shared" si="184"/>
        <v>No</v>
      </c>
      <c r="DD1079" s="8" t="s">
        <v>11</v>
      </c>
      <c r="DE1079" s="30" t="s">
        <v>11</v>
      </c>
      <c r="DF1079" s="10">
        <f t="shared" si="186"/>
        <v>73.45259999999999</v>
      </c>
      <c r="DG1079" s="9">
        <f>IF(S1079&lt;Monitors!$H$4,(S1079*Monitors!$I$4)+Monitors!$J$4,IF(S1079&lt;Monitors!$H$5,(S1079*Monitors!$I$5)+Monitors!$J$5,IF(S1079&lt;Monitors!$H$6,(S1079*Monitors!$I$6)+Monitors!$J$6,IF(S1079&lt;Monitors!$H$7,(Monitors!$I$7*S1079)+Monitors!$J$7,IF(S1079&lt;Monitors!$H$8,(S1079*Monitors!$I$8)+Monitors!$J$8,IF(S1079&lt;Monitors!$H$9,(S1079*Monitors!$I$9)+Monitors!$J$9,IF(S1079&lt;Monitors!$H$10,(S1079*Monitors!$I$10)+Monitors!$J$10,IF(S1079&lt;Monitors!$H$11,(S1079*Monitors!$I$11)+Monitors!$J$11,Monitors!$J$12))))))))</f>
        <v>51.34</v>
      </c>
      <c r="DH1079" s="10">
        <f>$DF1079-(Monitors!$B$4*'All Data'!$W1079)</f>
        <v>60.738979999999991</v>
      </c>
      <c r="DI1079" s="10">
        <f>IF($CX1079="Yes",DH1079-(Monitors!$E$4*(DG1079+(Monitors!$B$4*'All Data'!$W1079))),'All Data'!DH1079)</f>
        <v>60.738979999999991</v>
      </c>
      <c r="DJ1079" s="10">
        <f>IF(DD1079="Yes",'All Data'!DI1079-(DG1079*Monitors!$C$4),'All Data'!DI1079)</f>
        <v>60.738979999999991</v>
      </c>
      <c r="DK1079" s="10">
        <f>IF($DE1079="Yes",DJ1079-(DG1079*Monitors!$D$4),'All Data'!DJ1079)</f>
        <v>60.738979999999991</v>
      </c>
      <c r="DL1079" s="10">
        <f>IF($CZ1079="Yes",DK1079-Monitors!$C$7,'All Data'!DK1079)</f>
        <v>60.738979999999991</v>
      </c>
      <c r="DM1079" s="10">
        <f>IF($DA1079="Yes",DL1079-Monitors!$D$7,'All Data'!DL1079)</f>
        <v>60.738979999999991</v>
      </c>
      <c r="DN1079" s="10">
        <f>IF(DB1079="Yes",DM1079-((DG1079+(W1079*Monitors!$B$4))*Monitors!$F$4),'All Data'!DM1079)</f>
        <v>60.738979999999991</v>
      </c>
      <c r="DO1079" s="8" t="str">
        <f t="shared" si="187"/>
        <v>No</v>
      </c>
      <c r="DP1079" s="10">
        <v>3.6157200000000005</v>
      </c>
      <c r="DQ1079" s="10">
        <v>19.784279999999999</v>
      </c>
      <c r="DR1079" s="10">
        <v>19.784279999999999</v>
      </c>
      <c r="DS1079" s="9">
        <v>29.41446083624961</v>
      </c>
      <c r="DT1079" s="9" t="s">
        <v>23</v>
      </c>
      <c r="DU1079" s="14">
        <v>0</v>
      </c>
    </row>
    <row r="1080" spans="1:125" ht="18" customHeight="1">
      <c r="A1080" s="29">
        <v>1079</v>
      </c>
      <c r="B1080" s="29">
        <v>38</v>
      </c>
      <c r="C1080" s="29">
        <v>1154</v>
      </c>
      <c r="D1080" s="21">
        <v>42036</v>
      </c>
      <c r="E1080" s="21">
        <v>42009</v>
      </c>
      <c r="F1080" s="21">
        <v>42012</v>
      </c>
      <c r="G1080" s="20" t="s">
        <v>4</v>
      </c>
      <c r="H1080" s="20"/>
      <c r="I1080" s="22">
        <v>6</v>
      </c>
      <c r="J1080" s="20" t="s">
        <v>5</v>
      </c>
      <c r="K1080" s="20"/>
      <c r="L1080" s="20" t="s">
        <v>376</v>
      </c>
      <c r="M1080" s="23" t="s">
        <v>376</v>
      </c>
      <c r="N1080" s="23" t="s">
        <v>7</v>
      </c>
      <c r="O1080" s="23"/>
      <c r="P1080" s="24">
        <v>13.2</v>
      </c>
      <c r="Q1080" s="24">
        <v>23.5</v>
      </c>
      <c r="R1080" s="24">
        <v>27</v>
      </c>
      <c r="S1080" s="24">
        <v>311.39999999999998</v>
      </c>
      <c r="T1080" s="24">
        <v>1.78</v>
      </c>
      <c r="U1080" s="24">
        <v>1080</v>
      </c>
      <c r="V1080" s="24">
        <v>1920</v>
      </c>
      <c r="W1080" s="24">
        <v>2.0739999999999998</v>
      </c>
      <c r="X1080" s="23" t="s">
        <v>47</v>
      </c>
      <c r="Y1080" s="23" t="s">
        <v>47</v>
      </c>
      <c r="Z1080" s="24">
        <v>6660</v>
      </c>
      <c r="AA1080" s="24">
        <v>60</v>
      </c>
      <c r="AB1080" s="24">
        <v>170</v>
      </c>
      <c r="AC1080" s="24">
        <v>160</v>
      </c>
      <c r="AD1080" s="23" t="s">
        <v>10</v>
      </c>
      <c r="AE1080" s="23" t="s">
        <v>11</v>
      </c>
      <c r="AF1080" s="23" t="s">
        <v>11</v>
      </c>
      <c r="AG1080" s="23"/>
      <c r="AH1080" s="23"/>
      <c r="AI1080" s="23" t="s">
        <v>12</v>
      </c>
      <c r="AJ1080" s="23" t="s">
        <v>23</v>
      </c>
      <c r="AK1080" s="23" t="s">
        <v>11</v>
      </c>
      <c r="AL1080" s="23" t="s">
        <v>114</v>
      </c>
      <c r="AM1080" s="23"/>
      <c r="AN1080" s="23" t="s">
        <v>14</v>
      </c>
      <c r="AO1080" s="23"/>
      <c r="AP1080" s="23" t="s">
        <v>14</v>
      </c>
      <c r="AQ1080" s="23"/>
      <c r="AR1080" s="23"/>
      <c r="AS1080" s="23" t="s">
        <v>114</v>
      </c>
      <c r="AT1080" s="23"/>
      <c r="AU1080" s="23" t="s">
        <v>14</v>
      </c>
      <c r="AV1080" s="25"/>
      <c r="AW1080" s="25"/>
      <c r="AX1080" s="26">
        <v>27</v>
      </c>
      <c r="AY1080" s="26">
        <v>311.39999999999998</v>
      </c>
      <c r="AZ1080" s="25" t="s">
        <v>14</v>
      </c>
      <c r="BA1080" s="25" t="s">
        <v>14</v>
      </c>
      <c r="BB1080" s="23"/>
      <c r="BC1080" s="23" t="s">
        <v>24</v>
      </c>
      <c r="BD1080" s="23" t="s">
        <v>1184</v>
      </c>
      <c r="BE1080" s="23" t="s">
        <v>11</v>
      </c>
      <c r="BF1080" s="23" t="s">
        <v>449</v>
      </c>
      <c r="BG1080" s="23" t="s">
        <v>11</v>
      </c>
      <c r="BH1080" s="23" t="s">
        <v>17</v>
      </c>
      <c r="BI1080" s="23"/>
      <c r="BJ1080" s="23" t="s">
        <v>272</v>
      </c>
      <c r="BK1080" s="23" t="s">
        <v>11</v>
      </c>
      <c r="BL1080" s="23" t="s">
        <v>11</v>
      </c>
      <c r="BM1080" s="23"/>
      <c r="BN1080" s="23"/>
      <c r="BO1080" s="24">
        <v>16.600000000000001</v>
      </c>
      <c r="BP1080" s="24">
        <v>298.39999999999998</v>
      </c>
      <c r="BQ1080" s="24">
        <v>300</v>
      </c>
      <c r="BR1080" s="24">
        <v>298</v>
      </c>
      <c r="BS1080" s="24">
        <v>200.9</v>
      </c>
      <c r="BT1080" s="23"/>
      <c r="BU1080" s="23"/>
      <c r="BV1080" s="24">
        <v>23.43</v>
      </c>
      <c r="BW1080" s="24">
        <v>0.15</v>
      </c>
      <c r="BX1080" s="23"/>
      <c r="BY1080" s="24">
        <v>0.15</v>
      </c>
      <c r="BZ1080" s="27">
        <v>0.15</v>
      </c>
      <c r="CA1080" s="27">
        <v>0.15</v>
      </c>
      <c r="CB1080" s="25"/>
      <c r="CC1080" s="25"/>
      <c r="CD1080" s="28">
        <v>23.51</v>
      </c>
      <c r="CE1080" s="28">
        <v>0.19</v>
      </c>
      <c r="CF1080" s="25"/>
      <c r="CG1080" s="28">
        <v>0.19</v>
      </c>
      <c r="CH1080" s="28">
        <v>29.1</v>
      </c>
      <c r="CI1080" s="28">
        <v>0.5</v>
      </c>
      <c r="CJ1080" s="28">
        <v>0.5</v>
      </c>
      <c r="CK1080" s="25"/>
      <c r="CL1080" s="25"/>
      <c r="CM1080" s="28">
        <v>0.5</v>
      </c>
      <c r="CN1080" s="25"/>
      <c r="CO1080" s="28">
        <v>0</v>
      </c>
      <c r="CP1080" s="30" t="s">
        <v>5</v>
      </c>
      <c r="CQ1080" s="8">
        <f t="shared" si="177"/>
        <v>6660.2440590879896</v>
      </c>
      <c r="CR1080" s="8">
        <f t="shared" si="178"/>
        <v>28</v>
      </c>
      <c r="CS1080" s="8">
        <f t="shared" si="179"/>
        <v>2.5</v>
      </c>
      <c r="CT1080" s="8">
        <f t="shared" si="180"/>
        <v>30</v>
      </c>
      <c r="CU1080" s="8">
        <f t="shared" si="181"/>
        <v>200</v>
      </c>
      <c r="CV1080" s="10">
        <f t="shared" si="182"/>
        <v>92921.75999999998</v>
      </c>
      <c r="CW1080" s="10">
        <f t="shared" si="185"/>
        <v>92.921759999999978</v>
      </c>
      <c r="CX1080" s="8" t="str">
        <f t="shared" si="183"/>
        <v>No</v>
      </c>
      <c r="CY1080" s="30" t="s">
        <v>11</v>
      </c>
      <c r="CZ1080" s="30" t="s">
        <v>11</v>
      </c>
      <c r="DA1080" s="31" t="s">
        <v>11</v>
      </c>
      <c r="DB1080" s="31" t="s">
        <v>11</v>
      </c>
      <c r="DC1080" s="8" t="str">
        <f t="shared" si="184"/>
        <v>No</v>
      </c>
      <c r="DD1080" s="8" t="s">
        <v>11</v>
      </c>
      <c r="DE1080" s="30" t="s">
        <v>11</v>
      </c>
      <c r="DF1080" s="10">
        <f t="shared" si="186"/>
        <v>72.690479999999994</v>
      </c>
      <c r="DG1080" s="9">
        <f>IF(S1080&lt;Monitors!$H$4,(S1080*Monitors!$I$4)+Monitors!$J$4,IF(S1080&lt;Monitors!$H$5,(S1080*Monitors!$I$5)+Monitors!$J$5,IF(S1080&lt;Monitors!$H$6,(S1080*Monitors!$I$6)+Monitors!$J$6,IF(S1080&lt;Monitors!$H$7,(Monitors!$I$7*S1080)+Monitors!$J$7,IF(S1080&lt;Monitors!$H$8,(S1080*Monitors!$I$8)+Monitors!$J$8,IF(S1080&lt;Monitors!$H$9,(S1080*Monitors!$I$9)+Monitors!$J$9,IF(S1080&lt;Monitors!$H$10,(S1080*Monitors!$I$10)+Monitors!$J$10,IF(S1080&lt;Monitors!$H$11,(S1080*Monitors!$I$11)+Monitors!$J$11,Monitors!$J$12))))))))</f>
        <v>51.28</v>
      </c>
      <c r="DH1080" s="10">
        <f>$DF1080-(Monitors!$B$4*'All Data'!$W1080)</f>
        <v>59.976859999999995</v>
      </c>
      <c r="DI1080" s="10">
        <f>IF($CX1080="Yes",DH1080-(Monitors!$E$4*(DG1080+(Monitors!$B$4*'All Data'!$W1080))),'All Data'!DH1080)</f>
        <v>59.976859999999995</v>
      </c>
      <c r="DJ1080" s="10">
        <f>IF(DD1080="Yes",'All Data'!DI1080-(DG1080*Monitors!$C$4),'All Data'!DI1080)</f>
        <v>59.976859999999995</v>
      </c>
      <c r="DK1080" s="10">
        <f>IF($DE1080="Yes",DJ1080-(DG1080*Monitors!$D$4),'All Data'!DJ1080)</f>
        <v>59.976859999999995</v>
      </c>
      <c r="DL1080" s="10">
        <f>IF($CZ1080="Yes",DK1080-Monitors!$C$7,'All Data'!DK1080)</f>
        <v>59.976859999999995</v>
      </c>
      <c r="DM1080" s="10">
        <f>IF($DA1080="Yes",DL1080-Monitors!$D$7,'All Data'!DL1080)</f>
        <v>59.976859999999995</v>
      </c>
      <c r="DN1080" s="10">
        <f>IF(DB1080="Yes",DM1080-((DG1080+(W1080*Monitors!$B$4))*Monitors!$F$4),'All Data'!DM1080)</f>
        <v>59.976859999999995</v>
      </c>
      <c r="DO1080" s="8" t="str">
        <f t="shared" si="187"/>
        <v>No</v>
      </c>
      <c r="DP1080" s="10">
        <v>3.7168703999999995</v>
      </c>
      <c r="DQ1080" s="10">
        <v>19.713129600000002</v>
      </c>
      <c r="DR1080" s="10">
        <v>19.713129600000002</v>
      </c>
      <c r="DS1080" s="9">
        <v>29.387005228275235</v>
      </c>
      <c r="DT1080" s="9" t="s">
        <v>23</v>
      </c>
      <c r="DU1080" s="14">
        <v>0</v>
      </c>
    </row>
    <row r="1081" spans="1:125" ht="18" customHeight="1">
      <c r="A1081" s="29">
        <v>1080</v>
      </c>
      <c r="B1081" s="29">
        <v>35</v>
      </c>
      <c r="C1081" s="29">
        <v>726</v>
      </c>
      <c r="D1081" s="21">
        <v>41404</v>
      </c>
      <c r="E1081" s="21">
        <v>41408</v>
      </c>
      <c r="F1081" s="21">
        <v>41646</v>
      </c>
      <c r="G1081" s="20" t="s">
        <v>4</v>
      </c>
      <c r="H1081" s="20"/>
      <c r="I1081" s="22">
        <v>6</v>
      </c>
      <c r="J1081" s="20" t="s">
        <v>5</v>
      </c>
      <c r="K1081" s="20"/>
      <c r="L1081" s="20" t="s">
        <v>121</v>
      </c>
      <c r="M1081" s="23"/>
      <c r="N1081" s="23" t="s">
        <v>7</v>
      </c>
      <c r="O1081" s="23"/>
      <c r="P1081" s="24">
        <v>24</v>
      </c>
      <c r="Q1081" s="24">
        <v>2</v>
      </c>
      <c r="R1081" s="24">
        <v>27</v>
      </c>
      <c r="S1081" s="24">
        <v>311</v>
      </c>
      <c r="T1081" s="24">
        <v>1.78</v>
      </c>
      <c r="U1081" s="24">
        <v>1080</v>
      </c>
      <c r="V1081" s="24">
        <v>1920</v>
      </c>
      <c r="W1081" s="24">
        <v>2.0739999999999998</v>
      </c>
      <c r="X1081" s="23" t="s">
        <v>67</v>
      </c>
      <c r="Y1081" s="23" t="s">
        <v>47</v>
      </c>
      <c r="Z1081" s="24">
        <v>163</v>
      </c>
      <c r="AA1081" s="24">
        <v>60</v>
      </c>
      <c r="AB1081" s="24">
        <v>178</v>
      </c>
      <c r="AC1081" s="24">
        <v>178</v>
      </c>
      <c r="AD1081" s="23" t="s">
        <v>10</v>
      </c>
      <c r="AE1081" s="23" t="s">
        <v>11</v>
      </c>
      <c r="AF1081" s="23" t="s">
        <v>11</v>
      </c>
      <c r="AG1081" s="23"/>
      <c r="AH1081" s="23"/>
      <c r="AI1081" s="23" t="s">
        <v>12</v>
      </c>
      <c r="AJ1081" s="23" t="s">
        <v>11</v>
      </c>
      <c r="AK1081" s="23" t="s">
        <v>11</v>
      </c>
      <c r="AL1081" s="23" t="s">
        <v>51</v>
      </c>
      <c r="AM1081" s="23"/>
      <c r="AN1081" s="23" t="s">
        <v>14</v>
      </c>
      <c r="AO1081" s="23"/>
      <c r="AP1081" s="23" t="s">
        <v>14</v>
      </c>
      <c r="AQ1081" s="23"/>
      <c r="AR1081" s="23"/>
      <c r="AS1081" s="23" t="s">
        <v>51</v>
      </c>
      <c r="AT1081" s="23"/>
      <c r="AU1081" s="23" t="s">
        <v>14</v>
      </c>
      <c r="AV1081" s="25"/>
      <c r="AW1081" s="25"/>
      <c r="AX1081" s="26">
        <v>27</v>
      </c>
      <c r="AY1081" s="26">
        <v>311</v>
      </c>
      <c r="AZ1081" s="25" t="s">
        <v>14</v>
      </c>
      <c r="BA1081" s="25" t="s">
        <v>14</v>
      </c>
      <c r="BB1081" s="23"/>
      <c r="BC1081" s="23" t="s">
        <v>15</v>
      </c>
      <c r="BD1081" s="23"/>
      <c r="BE1081" s="23" t="s">
        <v>11</v>
      </c>
      <c r="BF1081" s="23" t="s">
        <v>136</v>
      </c>
      <c r="BG1081" s="23" t="s">
        <v>11</v>
      </c>
      <c r="BH1081" s="23" t="s">
        <v>17</v>
      </c>
      <c r="BI1081" s="23"/>
      <c r="BJ1081" s="23" t="s">
        <v>20</v>
      </c>
      <c r="BK1081" s="23" t="s">
        <v>11</v>
      </c>
      <c r="BL1081" s="23" t="s">
        <v>11</v>
      </c>
      <c r="BM1081" s="23"/>
      <c r="BN1081" s="23"/>
      <c r="BO1081" s="24">
        <v>29.5</v>
      </c>
      <c r="BP1081" s="24">
        <v>321.5</v>
      </c>
      <c r="BQ1081" s="24">
        <v>303.5</v>
      </c>
      <c r="BR1081" s="24">
        <v>279.60000000000002</v>
      </c>
      <c r="BS1081" s="24">
        <v>200.1</v>
      </c>
      <c r="BT1081" s="23"/>
      <c r="BU1081" s="23"/>
      <c r="BV1081" s="24">
        <v>23.45</v>
      </c>
      <c r="BW1081" s="24">
        <v>0.36</v>
      </c>
      <c r="BX1081" s="23"/>
      <c r="BY1081" s="24">
        <v>0.24</v>
      </c>
      <c r="BZ1081" s="27">
        <v>0.36</v>
      </c>
      <c r="CA1081" s="27">
        <v>0.24</v>
      </c>
      <c r="CB1081" s="25"/>
      <c r="CC1081" s="25"/>
      <c r="CD1081" s="28">
        <v>23.24</v>
      </c>
      <c r="CE1081" s="28">
        <v>0.41</v>
      </c>
      <c r="CF1081" s="25"/>
      <c r="CG1081" s="28">
        <v>0.26</v>
      </c>
      <c r="CH1081" s="28">
        <v>29.1</v>
      </c>
      <c r="CI1081" s="28">
        <v>0.5</v>
      </c>
      <c r="CJ1081" s="28">
        <v>0.5</v>
      </c>
      <c r="CK1081" s="25"/>
      <c r="CL1081" s="25"/>
      <c r="CM1081" s="28">
        <v>0.52</v>
      </c>
      <c r="CN1081" s="25"/>
      <c r="CO1081" s="28">
        <v>0</v>
      </c>
      <c r="CP1081" s="30" t="s">
        <v>5</v>
      </c>
      <c r="CQ1081" s="8">
        <f t="shared" si="177"/>
        <v>6668.8102893890664</v>
      </c>
      <c r="CR1081" s="8">
        <f t="shared" si="178"/>
        <v>28</v>
      </c>
      <c r="CS1081" s="8">
        <f t="shared" si="179"/>
        <v>2.5</v>
      </c>
      <c r="CT1081" s="8">
        <f t="shared" si="180"/>
        <v>30</v>
      </c>
      <c r="CU1081" s="8">
        <f t="shared" si="181"/>
        <v>300</v>
      </c>
      <c r="CV1081" s="10">
        <f t="shared" si="182"/>
        <v>99986.5</v>
      </c>
      <c r="CW1081" s="10">
        <f t="shared" si="185"/>
        <v>99.986500000000007</v>
      </c>
      <c r="CX1081" s="8" t="str">
        <f t="shared" si="183"/>
        <v>No</v>
      </c>
      <c r="CY1081" s="30" t="s">
        <v>11</v>
      </c>
      <c r="CZ1081" s="30" t="s">
        <v>11</v>
      </c>
      <c r="DA1081" s="31" t="s">
        <v>11</v>
      </c>
      <c r="DB1081" s="31" t="s">
        <v>11</v>
      </c>
      <c r="DC1081" s="8" t="str">
        <f t="shared" si="184"/>
        <v>No</v>
      </c>
      <c r="DD1081" s="8" t="s">
        <v>11</v>
      </c>
      <c r="DE1081" s="30" t="s">
        <v>11</v>
      </c>
      <c r="DF1081" s="10">
        <f t="shared" si="186"/>
        <v>73.947539999999989</v>
      </c>
      <c r="DG1081" s="9">
        <f>IF(S1081&lt;Monitors!$H$4,(S1081*Monitors!$I$4)+Monitors!$J$4,IF(S1081&lt;Monitors!$H$5,(S1081*Monitors!$I$5)+Monitors!$J$5,IF(S1081&lt;Monitors!$H$6,(S1081*Monitors!$I$6)+Monitors!$J$6,IF(S1081&lt;Monitors!$H$7,(Monitors!$I$7*S1081)+Monitors!$J$7,IF(S1081&lt;Monitors!$H$8,(S1081*Monitors!$I$8)+Monitors!$J$8,IF(S1081&lt;Monitors!$H$9,(S1081*Monitors!$I$9)+Monitors!$J$9,IF(S1081&lt;Monitors!$H$10,(S1081*Monitors!$I$10)+Monitors!$J$10,IF(S1081&lt;Monitors!$H$11,(S1081*Monitors!$I$11)+Monitors!$J$11,Monitors!$J$12))))))))</f>
        <v>51.2</v>
      </c>
      <c r="DH1081" s="10">
        <f>$DF1081-(Monitors!$B$4*'All Data'!$W1081)</f>
        <v>61.233919999999991</v>
      </c>
      <c r="DI1081" s="10">
        <f>IF($CX1081="Yes",DH1081-(Monitors!$E$4*(DG1081+(Monitors!$B$4*'All Data'!$W1081))),'All Data'!DH1081)</f>
        <v>61.233919999999991</v>
      </c>
      <c r="DJ1081" s="10">
        <f>IF(DD1081="Yes",'All Data'!DI1081-(DG1081*Monitors!$C$4),'All Data'!DI1081)</f>
        <v>61.233919999999991</v>
      </c>
      <c r="DK1081" s="10">
        <f>IF($DE1081="Yes",DJ1081-(DG1081*Monitors!$D$4),'All Data'!DJ1081)</f>
        <v>61.233919999999991</v>
      </c>
      <c r="DL1081" s="10">
        <f>IF($CZ1081="Yes",DK1081-Monitors!$C$7,'All Data'!DK1081)</f>
        <v>61.233919999999991</v>
      </c>
      <c r="DM1081" s="10">
        <f>IF($DA1081="Yes",DL1081-Monitors!$D$7,'All Data'!DL1081)</f>
        <v>61.233919999999991</v>
      </c>
      <c r="DN1081" s="10">
        <f>IF(DB1081="Yes",DM1081-((DG1081+(W1081*Monitors!$B$4))*Monitors!$F$4),'All Data'!DM1081)</f>
        <v>61.233919999999991</v>
      </c>
      <c r="DO1081" s="8" t="str">
        <f t="shared" si="187"/>
        <v>No</v>
      </c>
      <c r="DP1081" s="10">
        <v>3.9994600000000005</v>
      </c>
      <c r="DQ1081" s="10">
        <v>19.45054</v>
      </c>
      <c r="DR1081" s="10">
        <v>19.45054</v>
      </c>
      <c r="DS1081" s="9">
        <v>29.350393722378868</v>
      </c>
      <c r="DT1081" s="9" t="s">
        <v>23</v>
      </c>
      <c r="DU1081" s="14">
        <v>0</v>
      </c>
    </row>
    <row r="1082" spans="1:125" ht="18" customHeight="1">
      <c r="A1082" s="29">
        <v>1081</v>
      </c>
      <c r="B1082" s="29">
        <v>38</v>
      </c>
      <c r="C1082" s="29">
        <v>1142</v>
      </c>
      <c r="D1082" s="21">
        <v>41295</v>
      </c>
      <c r="E1082" s="21">
        <v>41282</v>
      </c>
      <c r="F1082" s="21">
        <v>41298</v>
      </c>
      <c r="G1082" s="20" t="s">
        <v>4</v>
      </c>
      <c r="H1082" s="20"/>
      <c r="I1082" s="22">
        <v>6</v>
      </c>
      <c r="J1082" s="20" t="s">
        <v>5</v>
      </c>
      <c r="K1082" s="20"/>
      <c r="L1082" s="20" t="s">
        <v>6</v>
      </c>
      <c r="M1082" s="23"/>
      <c r="N1082" s="23" t="s">
        <v>7</v>
      </c>
      <c r="O1082" s="23"/>
      <c r="P1082" s="24">
        <v>13.2</v>
      </c>
      <c r="Q1082" s="24">
        <v>23.5</v>
      </c>
      <c r="R1082" s="24">
        <v>27</v>
      </c>
      <c r="S1082" s="24">
        <v>310.89999999999998</v>
      </c>
      <c r="T1082" s="24">
        <v>1.78</v>
      </c>
      <c r="U1082" s="24">
        <v>1920</v>
      </c>
      <c r="V1082" s="24">
        <v>1080</v>
      </c>
      <c r="W1082" s="24">
        <v>2.0739999999999998</v>
      </c>
      <c r="X1082" s="23" t="s">
        <v>67</v>
      </c>
      <c r="Y1082" s="23" t="s">
        <v>67</v>
      </c>
      <c r="Z1082" s="24">
        <v>6670</v>
      </c>
      <c r="AA1082" s="24">
        <v>60</v>
      </c>
      <c r="AB1082" s="24">
        <v>170</v>
      </c>
      <c r="AC1082" s="24">
        <v>160</v>
      </c>
      <c r="AD1082" s="23" t="s">
        <v>10</v>
      </c>
      <c r="AE1082" s="23" t="s">
        <v>11</v>
      </c>
      <c r="AF1082" s="23" t="s">
        <v>11</v>
      </c>
      <c r="AG1082" s="23"/>
      <c r="AH1082" s="23"/>
      <c r="AI1082" s="23" t="s">
        <v>12</v>
      </c>
      <c r="AJ1082" s="23" t="s">
        <v>23</v>
      </c>
      <c r="AK1082" s="23" t="s">
        <v>23</v>
      </c>
      <c r="AL1082" s="23" t="s">
        <v>114</v>
      </c>
      <c r="AM1082" s="23"/>
      <c r="AN1082" s="23" t="s">
        <v>14</v>
      </c>
      <c r="AO1082" s="23"/>
      <c r="AP1082" s="23" t="s">
        <v>14</v>
      </c>
      <c r="AQ1082" s="23"/>
      <c r="AR1082" s="23"/>
      <c r="AS1082" s="23" t="s">
        <v>114</v>
      </c>
      <c r="AT1082" s="23"/>
      <c r="AU1082" s="23" t="s">
        <v>14</v>
      </c>
      <c r="AV1082" s="25"/>
      <c r="AW1082" s="25"/>
      <c r="AX1082" s="26">
        <v>27</v>
      </c>
      <c r="AY1082" s="26">
        <v>310.89999999999998</v>
      </c>
      <c r="AZ1082" s="25" t="s">
        <v>14</v>
      </c>
      <c r="BA1082" s="25" t="s">
        <v>14</v>
      </c>
      <c r="BB1082" s="23"/>
      <c r="BC1082" s="23" t="s">
        <v>15</v>
      </c>
      <c r="BD1082" s="23"/>
      <c r="BE1082" s="23" t="s">
        <v>11</v>
      </c>
      <c r="BF1082" s="23" t="s">
        <v>466</v>
      </c>
      <c r="BG1082" s="23" t="s">
        <v>11</v>
      </c>
      <c r="BH1082" s="23" t="s">
        <v>17</v>
      </c>
      <c r="BI1082" s="23"/>
      <c r="BJ1082" s="23" t="s">
        <v>272</v>
      </c>
      <c r="BK1082" s="23" t="s">
        <v>11</v>
      </c>
      <c r="BL1082" s="23" t="s">
        <v>11</v>
      </c>
      <c r="BM1082" s="23"/>
      <c r="BN1082" s="23"/>
      <c r="BO1082" s="24">
        <v>11.5</v>
      </c>
      <c r="BP1082" s="24">
        <v>364</v>
      </c>
      <c r="BQ1082" s="24">
        <v>300</v>
      </c>
      <c r="BR1082" s="24">
        <v>338</v>
      </c>
      <c r="BS1082" s="24">
        <v>200</v>
      </c>
      <c r="BT1082" s="23"/>
      <c r="BU1082" s="23"/>
      <c r="BV1082" s="24">
        <v>23.46</v>
      </c>
      <c r="BW1082" s="24">
        <v>0.23</v>
      </c>
      <c r="BX1082" s="23"/>
      <c r="BY1082" s="24">
        <v>0.21</v>
      </c>
      <c r="BZ1082" s="27">
        <v>0.23</v>
      </c>
      <c r="CA1082" s="27">
        <v>0.21</v>
      </c>
      <c r="CB1082" s="25"/>
      <c r="CC1082" s="25"/>
      <c r="CD1082" s="28">
        <v>23.28</v>
      </c>
      <c r="CE1082" s="28">
        <v>0.27</v>
      </c>
      <c r="CF1082" s="25"/>
      <c r="CG1082" s="28">
        <v>0.23</v>
      </c>
      <c r="CH1082" s="28">
        <v>29</v>
      </c>
      <c r="CI1082" s="28">
        <v>0.5</v>
      </c>
      <c r="CJ1082" s="28">
        <v>0.5</v>
      </c>
      <c r="CK1082" s="25"/>
      <c r="CL1082" s="25"/>
      <c r="CM1082" s="28">
        <v>0.53</v>
      </c>
      <c r="CN1082" s="25"/>
      <c r="CO1082" s="28">
        <v>0</v>
      </c>
      <c r="CP1082" s="30" t="s">
        <v>5</v>
      </c>
      <c r="CQ1082" s="8">
        <f t="shared" si="177"/>
        <v>6670.9552910903822</v>
      </c>
      <c r="CR1082" s="8">
        <f t="shared" si="178"/>
        <v>28</v>
      </c>
      <c r="CS1082" s="8">
        <f t="shared" si="179"/>
        <v>2.5</v>
      </c>
      <c r="CT1082" s="8">
        <f t="shared" si="180"/>
        <v>30</v>
      </c>
      <c r="CU1082" s="8">
        <f t="shared" si="181"/>
        <v>300</v>
      </c>
      <c r="CV1082" s="10">
        <f t="shared" si="182"/>
        <v>113167.59999999999</v>
      </c>
      <c r="CW1082" s="10">
        <f t="shared" si="185"/>
        <v>113.16759999999999</v>
      </c>
      <c r="CX1082" s="8" t="str">
        <f t="shared" si="183"/>
        <v>No</v>
      </c>
      <c r="CY1082" s="30" t="s">
        <v>11</v>
      </c>
      <c r="CZ1082" s="30" t="s">
        <v>11</v>
      </c>
      <c r="DA1082" s="31" t="s">
        <v>11</v>
      </c>
      <c r="DB1082" s="31" t="s">
        <v>11</v>
      </c>
      <c r="DC1082" s="8" t="str">
        <f t="shared" si="184"/>
        <v>No</v>
      </c>
      <c r="DD1082" s="8" t="s">
        <v>11</v>
      </c>
      <c r="DE1082" s="30" t="s">
        <v>11</v>
      </c>
      <c r="DF1082" s="10">
        <f t="shared" si="186"/>
        <v>73.237979999999993</v>
      </c>
      <c r="DG1082" s="9">
        <f>IF(S1082&lt;Monitors!$H$4,(S1082*Monitors!$I$4)+Monitors!$J$4,IF(S1082&lt;Monitors!$H$5,(S1082*Monitors!$I$5)+Monitors!$J$5,IF(S1082&lt;Monitors!$H$6,(S1082*Monitors!$I$6)+Monitors!$J$6,IF(S1082&lt;Monitors!$H$7,(Monitors!$I$7*S1082)+Monitors!$J$7,IF(S1082&lt;Monitors!$H$8,(S1082*Monitors!$I$8)+Monitors!$J$8,IF(S1082&lt;Monitors!$H$9,(S1082*Monitors!$I$9)+Monitors!$J$9,IF(S1082&lt;Monitors!$H$10,(S1082*Monitors!$I$10)+Monitors!$J$10,IF(S1082&lt;Monitors!$H$11,(S1082*Monitors!$I$11)+Monitors!$J$11,Monitors!$J$12))))))))</f>
        <v>51.18</v>
      </c>
      <c r="DH1082" s="10">
        <f>$DF1082-(Monitors!$B$4*'All Data'!$W1082)</f>
        <v>60.524359999999994</v>
      </c>
      <c r="DI1082" s="10">
        <f>IF($CX1082="Yes",DH1082-(Monitors!$E$4*(DG1082+(Monitors!$B$4*'All Data'!$W1082))),'All Data'!DH1082)</f>
        <v>60.524359999999994</v>
      </c>
      <c r="DJ1082" s="10">
        <f>IF(DD1082="Yes",'All Data'!DI1082-(DG1082*Monitors!$C$4),'All Data'!DI1082)</f>
        <v>60.524359999999994</v>
      </c>
      <c r="DK1082" s="10">
        <f>IF($DE1082="Yes",DJ1082-(DG1082*Monitors!$D$4),'All Data'!DJ1082)</f>
        <v>60.524359999999994</v>
      </c>
      <c r="DL1082" s="10">
        <f>IF($CZ1082="Yes",DK1082-Monitors!$C$7,'All Data'!DK1082)</f>
        <v>60.524359999999994</v>
      </c>
      <c r="DM1082" s="10">
        <f>IF($DA1082="Yes",DL1082-Monitors!$D$7,'All Data'!DL1082)</f>
        <v>60.524359999999994</v>
      </c>
      <c r="DN1082" s="10">
        <f>IF(DB1082="Yes",DM1082-((DG1082+(W1082*Monitors!$B$4))*Monitors!$F$4),'All Data'!DM1082)</f>
        <v>60.524359999999994</v>
      </c>
      <c r="DO1082" s="8" t="str">
        <f t="shared" si="187"/>
        <v>No</v>
      </c>
      <c r="DP1082" s="10">
        <v>4.5267039999999996</v>
      </c>
      <c r="DQ1082" s="10">
        <v>18.933296000000002</v>
      </c>
      <c r="DR1082" s="10">
        <v>18.933296000000002</v>
      </c>
      <c r="DS1082" s="9">
        <v>29.341240127203058</v>
      </c>
      <c r="DT1082" s="9" t="s">
        <v>23</v>
      </c>
      <c r="DU1082" s="14">
        <v>0</v>
      </c>
    </row>
    <row r="1083" spans="1:125" ht="18" customHeight="1">
      <c r="A1083" s="29">
        <v>1082</v>
      </c>
      <c r="B1083" s="29">
        <v>38</v>
      </c>
      <c r="C1083" s="29">
        <v>1150</v>
      </c>
      <c r="D1083" s="21">
        <v>41281</v>
      </c>
      <c r="E1083" s="21">
        <v>41263</v>
      </c>
      <c r="F1083" s="21">
        <v>41282</v>
      </c>
      <c r="G1083" s="20" t="s">
        <v>4</v>
      </c>
      <c r="H1083" s="20"/>
      <c r="I1083" s="22">
        <v>6</v>
      </c>
      <c r="J1083" s="20" t="s">
        <v>5</v>
      </c>
      <c r="K1083" s="20"/>
      <c r="L1083" s="20" t="s">
        <v>6</v>
      </c>
      <c r="M1083" s="23"/>
      <c r="N1083" s="23" t="s">
        <v>7</v>
      </c>
      <c r="O1083" s="23"/>
      <c r="P1083" s="24">
        <v>13.2</v>
      </c>
      <c r="Q1083" s="24">
        <v>23.5</v>
      </c>
      <c r="R1083" s="24">
        <v>27</v>
      </c>
      <c r="S1083" s="24">
        <v>310.89999999999998</v>
      </c>
      <c r="T1083" s="24">
        <v>1.78</v>
      </c>
      <c r="U1083" s="24">
        <v>1920</v>
      </c>
      <c r="V1083" s="24">
        <v>1080</v>
      </c>
      <c r="W1083" s="24">
        <v>2.0739999999999998</v>
      </c>
      <c r="X1083" s="23" t="s">
        <v>67</v>
      </c>
      <c r="Y1083" s="23" t="s">
        <v>67</v>
      </c>
      <c r="Z1083" s="24">
        <v>6670</v>
      </c>
      <c r="AA1083" s="24">
        <v>60</v>
      </c>
      <c r="AB1083" s="24">
        <v>178</v>
      </c>
      <c r="AC1083" s="24">
        <v>178</v>
      </c>
      <c r="AD1083" s="23" t="s">
        <v>10</v>
      </c>
      <c r="AE1083" s="23" t="s">
        <v>11</v>
      </c>
      <c r="AF1083" s="23" t="s">
        <v>11</v>
      </c>
      <c r="AG1083" s="23"/>
      <c r="AH1083" s="23"/>
      <c r="AI1083" s="23" t="s">
        <v>12</v>
      </c>
      <c r="AJ1083" s="23" t="s">
        <v>23</v>
      </c>
      <c r="AK1083" s="23" t="s">
        <v>23</v>
      </c>
      <c r="AL1083" s="23" t="s">
        <v>114</v>
      </c>
      <c r="AM1083" s="23"/>
      <c r="AN1083" s="23" t="s">
        <v>14</v>
      </c>
      <c r="AO1083" s="23"/>
      <c r="AP1083" s="23" t="s">
        <v>14</v>
      </c>
      <c r="AQ1083" s="23"/>
      <c r="AR1083" s="23"/>
      <c r="AS1083" s="23" t="s">
        <v>114</v>
      </c>
      <c r="AT1083" s="23"/>
      <c r="AU1083" s="23" t="s">
        <v>14</v>
      </c>
      <c r="AV1083" s="25"/>
      <c r="AW1083" s="25"/>
      <c r="AX1083" s="26">
        <v>27</v>
      </c>
      <c r="AY1083" s="26">
        <v>310.89999999999998</v>
      </c>
      <c r="AZ1083" s="25" t="s">
        <v>14</v>
      </c>
      <c r="BA1083" s="25" t="s">
        <v>14</v>
      </c>
      <c r="BB1083" s="23"/>
      <c r="BC1083" s="23" t="s">
        <v>15</v>
      </c>
      <c r="BD1083" s="23"/>
      <c r="BE1083" s="23" t="s">
        <v>11</v>
      </c>
      <c r="BF1083" s="23" t="s">
        <v>466</v>
      </c>
      <c r="BG1083" s="23" t="s">
        <v>11</v>
      </c>
      <c r="BH1083" s="23" t="s">
        <v>17</v>
      </c>
      <c r="BI1083" s="23"/>
      <c r="BJ1083" s="23" t="s">
        <v>272</v>
      </c>
      <c r="BK1083" s="23" t="s">
        <v>11</v>
      </c>
      <c r="BL1083" s="23" t="s">
        <v>11</v>
      </c>
      <c r="BM1083" s="23"/>
      <c r="BN1083" s="23"/>
      <c r="BO1083" s="24">
        <v>19.5</v>
      </c>
      <c r="BP1083" s="24">
        <v>363.6</v>
      </c>
      <c r="BQ1083" s="24">
        <v>350</v>
      </c>
      <c r="BR1083" s="24">
        <v>338</v>
      </c>
      <c r="BS1083" s="24">
        <v>200</v>
      </c>
      <c r="BT1083" s="23"/>
      <c r="BU1083" s="23"/>
      <c r="BV1083" s="24">
        <v>23.5</v>
      </c>
      <c r="BW1083" s="24">
        <v>0.15</v>
      </c>
      <c r="BX1083" s="23"/>
      <c r="BY1083" s="24">
        <v>0.14000000000000001</v>
      </c>
      <c r="BZ1083" s="27">
        <v>0.15</v>
      </c>
      <c r="CA1083" s="27">
        <v>0.14000000000000001</v>
      </c>
      <c r="CB1083" s="25"/>
      <c r="CC1083" s="25"/>
      <c r="CD1083" s="28">
        <v>23.44</v>
      </c>
      <c r="CE1083" s="28">
        <v>0.19</v>
      </c>
      <c r="CF1083" s="25"/>
      <c r="CG1083" s="28">
        <v>0.18</v>
      </c>
      <c r="CH1083" s="28">
        <v>29</v>
      </c>
      <c r="CI1083" s="28">
        <v>0.5</v>
      </c>
      <c r="CJ1083" s="28">
        <v>0.5</v>
      </c>
      <c r="CK1083" s="25"/>
      <c r="CL1083" s="25"/>
      <c r="CM1083" s="28">
        <v>0.51</v>
      </c>
      <c r="CN1083" s="25"/>
      <c r="CO1083" s="28">
        <v>0</v>
      </c>
      <c r="CP1083" s="30" t="s">
        <v>5</v>
      </c>
      <c r="CQ1083" s="8">
        <f t="shared" si="177"/>
        <v>6670.9552910903822</v>
      </c>
      <c r="CR1083" s="8">
        <f t="shared" si="178"/>
        <v>28</v>
      </c>
      <c r="CS1083" s="8">
        <f t="shared" si="179"/>
        <v>2.5</v>
      </c>
      <c r="CT1083" s="8">
        <f t="shared" si="180"/>
        <v>30</v>
      </c>
      <c r="CU1083" s="8">
        <f t="shared" si="181"/>
        <v>300</v>
      </c>
      <c r="CV1083" s="10">
        <f t="shared" si="182"/>
        <v>113043.24</v>
      </c>
      <c r="CW1083" s="10">
        <f t="shared" si="185"/>
        <v>113.04324000000001</v>
      </c>
      <c r="CX1083" s="8" t="str">
        <f t="shared" si="183"/>
        <v>No</v>
      </c>
      <c r="CY1083" s="30" t="s">
        <v>11</v>
      </c>
      <c r="CZ1083" s="30" t="s">
        <v>11</v>
      </c>
      <c r="DA1083" s="31" t="s">
        <v>11</v>
      </c>
      <c r="DB1083" s="31" t="s">
        <v>11</v>
      </c>
      <c r="DC1083" s="8" t="str">
        <f t="shared" si="184"/>
        <v>No</v>
      </c>
      <c r="DD1083" s="8" t="s">
        <v>11</v>
      </c>
      <c r="DE1083" s="30" t="s">
        <v>11</v>
      </c>
      <c r="DF1083" s="10">
        <f t="shared" si="186"/>
        <v>72.90509999999999</v>
      </c>
      <c r="DG1083" s="9">
        <f>IF(S1083&lt;Monitors!$H$4,(S1083*Monitors!$I$4)+Monitors!$J$4,IF(S1083&lt;Monitors!$H$5,(S1083*Monitors!$I$5)+Monitors!$J$5,IF(S1083&lt;Monitors!$H$6,(S1083*Monitors!$I$6)+Monitors!$J$6,IF(S1083&lt;Monitors!$H$7,(Monitors!$I$7*S1083)+Monitors!$J$7,IF(S1083&lt;Monitors!$H$8,(S1083*Monitors!$I$8)+Monitors!$J$8,IF(S1083&lt;Monitors!$H$9,(S1083*Monitors!$I$9)+Monitors!$J$9,IF(S1083&lt;Monitors!$H$10,(S1083*Monitors!$I$10)+Monitors!$J$10,IF(S1083&lt;Monitors!$H$11,(S1083*Monitors!$I$11)+Monitors!$J$11,Monitors!$J$12))))))))</f>
        <v>51.18</v>
      </c>
      <c r="DH1083" s="10">
        <f>$DF1083-(Monitors!$B$4*'All Data'!$W1083)</f>
        <v>60.191479999999991</v>
      </c>
      <c r="DI1083" s="10">
        <f>IF($CX1083="Yes",DH1083-(Monitors!$E$4*(DG1083+(Monitors!$B$4*'All Data'!$W1083))),'All Data'!DH1083)</f>
        <v>60.191479999999991</v>
      </c>
      <c r="DJ1083" s="10">
        <f>IF(DD1083="Yes",'All Data'!DI1083-(DG1083*Monitors!$C$4),'All Data'!DI1083)</f>
        <v>60.191479999999991</v>
      </c>
      <c r="DK1083" s="10">
        <f>IF($DE1083="Yes",DJ1083-(DG1083*Monitors!$D$4),'All Data'!DJ1083)</f>
        <v>60.191479999999991</v>
      </c>
      <c r="DL1083" s="10">
        <f>IF($CZ1083="Yes",DK1083-Monitors!$C$7,'All Data'!DK1083)</f>
        <v>60.191479999999991</v>
      </c>
      <c r="DM1083" s="10">
        <f>IF($DA1083="Yes",DL1083-Monitors!$D$7,'All Data'!DL1083)</f>
        <v>60.191479999999991</v>
      </c>
      <c r="DN1083" s="10">
        <f>IF(DB1083="Yes",DM1083-((DG1083+(W1083*Monitors!$B$4))*Monitors!$F$4),'All Data'!DM1083)</f>
        <v>60.191479999999991</v>
      </c>
      <c r="DO1083" s="8" t="str">
        <f t="shared" si="187"/>
        <v>No</v>
      </c>
      <c r="DP1083" s="10">
        <v>4.5217296000000005</v>
      </c>
      <c r="DQ1083" s="10">
        <v>18.9782704</v>
      </c>
      <c r="DR1083" s="10">
        <v>18.9782704</v>
      </c>
      <c r="DS1083" s="9">
        <v>29.341240127203058</v>
      </c>
      <c r="DT1083" s="9" t="s">
        <v>23</v>
      </c>
      <c r="DU1083" s="14">
        <v>0</v>
      </c>
    </row>
    <row r="1084" spans="1:125" ht="18" customHeight="1">
      <c r="A1084" s="29">
        <v>1083</v>
      </c>
      <c r="B1084" s="29">
        <v>5</v>
      </c>
      <c r="C1084" s="29">
        <v>1190</v>
      </c>
      <c r="D1084" s="21">
        <v>41234</v>
      </c>
      <c r="E1084" s="21">
        <v>41303</v>
      </c>
      <c r="F1084" s="21">
        <v>41358</v>
      </c>
      <c r="G1084" s="20" t="s">
        <v>4</v>
      </c>
      <c r="H1084" s="20"/>
      <c r="I1084" s="22">
        <v>6</v>
      </c>
      <c r="J1084" s="20" t="s">
        <v>5</v>
      </c>
      <c r="K1084" s="20"/>
      <c r="L1084" s="20" t="s">
        <v>6</v>
      </c>
      <c r="M1084" s="23"/>
      <c r="N1084" s="23" t="s">
        <v>7</v>
      </c>
      <c r="O1084" s="23"/>
      <c r="P1084" s="24">
        <v>13.2</v>
      </c>
      <c r="Q1084" s="24">
        <v>23.5</v>
      </c>
      <c r="R1084" s="24">
        <v>27</v>
      </c>
      <c r="S1084" s="24">
        <v>311.3</v>
      </c>
      <c r="T1084" s="24">
        <v>1.78</v>
      </c>
      <c r="U1084" s="24">
        <v>1080</v>
      </c>
      <c r="V1084" s="24">
        <v>1920</v>
      </c>
      <c r="W1084" s="24">
        <v>2.0739999999999998</v>
      </c>
      <c r="X1084" s="23" t="s">
        <v>47</v>
      </c>
      <c r="Y1084" s="23" t="s">
        <v>47</v>
      </c>
      <c r="Z1084" s="24">
        <v>6661</v>
      </c>
      <c r="AA1084" s="24">
        <v>60</v>
      </c>
      <c r="AB1084" s="24">
        <v>178</v>
      </c>
      <c r="AC1084" s="24">
        <v>178</v>
      </c>
      <c r="AD1084" s="23" t="s">
        <v>50</v>
      </c>
      <c r="AE1084" s="23" t="s">
        <v>11</v>
      </c>
      <c r="AF1084" s="23" t="s">
        <v>11</v>
      </c>
      <c r="AG1084" s="23"/>
      <c r="AH1084" s="23"/>
      <c r="AI1084" s="23" t="s">
        <v>12</v>
      </c>
      <c r="AJ1084" s="23" t="s">
        <v>23</v>
      </c>
      <c r="AK1084" s="23" t="s">
        <v>23</v>
      </c>
      <c r="AL1084" s="23" t="s">
        <v>51</v>
      </c>
      <c r="AM1084" s="23"/>
      <c r="AN1084" s="23" t="s">
        <v>72</v>
      </c>
      <c r="AO1084" s="23"/>
      <c r="AP1084" s="23" t="s">
        <v>14</v>
      </c>
      <c r="AQ1084" s="23"/>
      <c r="AR1084" s="23"/>
      <c r="AS1084" s="23" t="s">
        <v>51</v>
      </c>
      <c r="AT1084" s="23"/>
      <c r="AU1084" s="23" t="s">
        <v>63</v>
      </c>
      <c r="AV1084" s="25"/>
      <c r="AW1084" s="25"/>
      <c r="AX1084" s="26">
        <v>27</v>
      </c>
      <c r="AY1084" s="26">
        <v>311.3</v>
      </c>
      <c r="AZ1084" s="25" t="s">
        <v>72</v>
      </c>
      <c r="BA1084" s="25" t="s">
        <v>63</v>
      </c>
      <c r="BB1084" s="23"/>
      <c r="BC1084" s="23" t="s">
        <v>15</v>
      </c>
      <c r="BD1084" s="23"/>
      <c r="BE1084" s="23" t="s">
        <v>11</v>
      </c>
      <c r="BF1084" s="23" t="s">
        <v>166</v>
      </c>
      <c r="BG1084" s="23" t="s">
        <v>11</v>
      </c>
      <c r="BH1084" s="23" t="s">
        <v>17</v>
      </c>
      <c r="BI1084" s="23"/>
      <c r="BJ1084" s="23"/>
      <c r="BK1084" s="23" t="s">
        <v>11</v>
      </c>
      <c r="BL1084" s="23" t="s">
        <v>11</v>
      </c>
      <c r="BM1084" s="23"/>
      <c r="BN1084" s="23"/>
      <c r="BO1084" s="24">
        <v>38.799999999999997</v>
      </c>
      <c r="BP1084" s="24">
        <v>269.39999999999998</v>
      </c>
      <c r="BQ1084" s="24">
        <v>300</v>
      </c>
      <c r="BR1084" s="24">
        <v>266.39999999999998</v>
      </c>
      <c r="BS1084" s="24">
        <v>200</v>
      </c>
      <c r="BT1084" s="23"/>
      <c r="BU1084" s="23"/>
      <c r="BV1084" s="24">
        <v>23.54</v>
      </c>
      <c r="BW1084" s="24">
        <v>0.79</v>
      </c>
      <c r="BX1084" s="24">
        <v>0.46</v>
      </c>
      <c r="BY1084" s="24">
        <v>0.36</v>
      </c>
      <c r="BZ1084" s="27">
        <v>0.79</v>
      </c>
      <c r="CA1084" s="27">
        <v>0.36</v>
      </c>
      <c r="CB1084" s="25"/>
      <c r="CC1084" s="25"/>
      <c r="CD1084" s="28">
        <v>23.66</v>
      </c>
      <c r="CE1084" s="28">
        <v>0.87</v>
      </c>
      <c r="CF1084" s="28">
        <v>0.49</v>
      </c>
      <c r="CG1084" s="28">
        <v>0.44</v>
      </c>
      <c r="CH1084" s="28">
        <v>38.76</v>
      </c>
      <c r="CI1084" s="28">
        <v>1.2</v>
      </c>
      <c r="CJ1084" s="28">
        <v>0.5</v>
      </c>
      <c r="CK1084" s="25"/>
      <c r="CL1084" s="25"/>
      <c r="CM1084" s="28">
        <v>0.5</v>
      </c>
      <c r="CN1084" s="25"/>
      <c r="CO1084" s="28">
        <v>0</v>
      </c>
      <c r="CP1084" s="30" t="s">
        <v>5</v>
      </c>
      <c r="CQ1084" s="8">
        <f t="shared" si="177"/>
        <v>6662.3835528429154</v>
      </c>
      <c r="CR1084" s="8">
        <f t="shared" si="178"/>
        <v>28</v>
      </c>
      <c r="CS1084" s="8">
        <f t="shared" si="179"/>
        <v>2.5</v>
      </c>
      <c r="CT1084" s="8">
        <f t="shared" si="180"/>
        <v>30</v>
      </c>
      <c r="CU1084" s="8">
        <f t="shared" si="181"/>
        <v>200</v>
      </c>
      <c r="CV1084" s="10">
        <f t="shared" si="182"/>
        <v>83864.22</v>
      </c>
      <c r="CW1084" s="10">
        <f t="shared" si="185"/>
        <v>83.864220000000003</v>
      </c>
      <c r="CX1084" s="8" t="str">
        <f t="shared" si="183"/>
        <v>No</v>
      </c>
      <c r="CY1084" s="30" t="s">
        <v>11</v>
      </c>
      <c r="CZ1084" s="30" t="s">
        <v>11</v>
      </c>
      <c r="DA1084" s="31" t="s">
        <v>11</v>
      </c>
      <c r="DB1084" s="31" t="s">
        <v>11</v>
      </c>
      <c r="DC1084" s="8" t="str">
        <f t="shared" si="184"/>
        <v>No</v>
      </c>
      <c r="DD1084" s="8" t="s">
        <v>11</v>
      </c>
      <c r="DE1084" s="30" t="s">
        <v>11</v>
      </c>
      <c r="DF1084" s="10">
        <f t="shared" si="186"/>
        <v>76.671899999999994</v>
      </c>
      <c r="DG1084" s="9">
        <f>IF(S1084&lt;Monitors!$H$4,(S1084*Monitors!$I$4)+Monitors!$J$4,IF(S1084&lt;Monitors!$H$5,(S1084*Monitors!$I$5)+Monitors!$J$5,IF(S1084&lt;Monitors!$H$6,(S1084*Monitors!$I$6)+Monitors!$J$6,IF(S1084&lt;Monitors!$H$7,(Monitors!$I$7*S1084)+Monitors!$J$7,IF(S1084&lt;Monitors!$H$8,(S1084*Monitors!$I$8)+Monitors!$J$8,IF(S1084&lt;Monitors!$H$9,(S1084*Monitors!$I$9)+Monitors!$J$9,IF(S1084&lt;Monitors!$H$10,(S1084*Monitors!$I$10)+Monitors!$J$10,IF(S1084&lt;Monitors!$H$11,(S1084*Monitors!$I$11)+Monitors!$J$11,Monitors!$J$12))))))))</f>
        <v>51.260000000000005</v>
      </c>
      <c r="DH1084" s="10">
        <f>$DF1084-(Monitors!$B$4*'All Data'!$W1084)</f>
        <v>63.958279999999995</v>
      </c>
      <c r="DI1084" s="10">
        <f>IF($CX1084="Yes",DH1084-(Monitors!$E$4*(DG1084+(Monitors!$B$4*'All Data'!$W1084))),'All Data'!DH1084)</f>
        <v>63.958279999999995</v>
      </c>
      <c r="DJ1084" s="10">
        <f>IF(DD1084="Yes",'All Data'!DI1084-(DG1084*Monitors!$C$4),'All Data'!DI1084)</f>
        <v>63.958279999999995</v>
      </c>
      <c r="DK1084" s="10">
        <f>IF($DE1084="Yes",DJ1084-(DG1084*Monitors!$D$4),'All Data'!DJ1084)</f>
        <v>63.958279999999995</v>
      </c>
      <c r="DL1084" s="10">
        <f>IF($CZ1084="Yes",DK1084-Monitors!$C$7,'All Data'!DK1084)</f>
        <v>63.958279999999995</v>
      </c>
      <c r="DM1084" s="10">
        <f>IF($DA1084="Yes",DL1084-Monitors!$D$7,'All Data'!DL1084)</f>
        <v>63.958279999999995</v>
      </c>
      <c r="DN1084" s="10">
        <f>IF(DB1084="Yes",DM1084-((DG1084+(W1084*Monitors!$B$4))*Monitors!$F$4),'All Data'!DM1084)</f>
        <v>63.958279999999995</v>
      </c>
      <c r="DO1084" s="8" t="str">
        <f t="shared" si="187"/>
        <v>No</v>
      </c>
      <c r="DP1084" s="10">
        <v>3.3545688000000005</v>
      </c>
      <c r="DQ1084" s="10">
        <v>20.1854312</v>
      </c>
      <c r="DR1084" s="10">
        <v>20.1854312</v>
      </c>
      <c r="DS1084" s="9">
        <v>29.377852783229393</v>
      </c>
      <c r="DT1084" s="9" t="s">
        <v>23</v>
      </c>
      <c r="DU1084" s="14">
        <v>0</v>
      </c>
    </row>
    <row r="1085" spans="1:125" ht="18" customHeight="1">
      <c r="A1085" s="29">
        <v>1084</v>
      </c>
      <c r="B1085" s="29">
        <v>24</v>
      </c>
      <c r="C1085" s="29">
        <v>308</v>
      </c>
      <c r="D1085" s="21">
        <v>41149</v>
      </c>
      <c r="E1085" s="21">
        <v>41410</v>
      </c>
      <c r="F1085" s="21">
        <v>41414</v>
      </c>
      <c r="G1085" s="20" t="s">
        <v>4</v>
      </c>
      <c r="H1085" s="20" t="s">
        <v>26</v>
      </c>
      <c r="I1085" s="22">
        <v>6</v>
      </c>
      <c r="J1085" s="20" t="s">
        <v>5</v>
      </c>
      <c r="K1085" s="20" t="s">
        <v>26</v>
      </c>
      <c r="L1085" s="20" t="s">
        <v>27</v>
      </c>
      <c r="M1085" s="23" t="s">
        <v>27</v>
      </c>
      <c r="N1085" s="23" t="s">
        <v>7</v>
      </c>
      <c r="O1085" s="23" t="s">
        <v>26</v>
      </c>
      <c r="P1085" s="24">
        <v>13.2</v>
      </c>
      <c r="Q1085" s="24">
        <v>23.5</v>
      </c>
      <c r="R1085" s="24">
        <v>27</v>
      </c>
      <c r="S1085" s="24">
        <v>311.7</v>
      </c>
      <c r="T1085" s="24">
        <v>1.78</v>
      </c>
      <c r="U1085" s="24">
        <v>1080</v>
      </c>
      <c r="V1085" s="24">
        <v>1920</v>
      </c>
      <c r="W1085" s="24">
        <v>2.0739999999999998</v>
      </c>
      <c r="X1085" s="23" t="s">
        <v>47</v>
      </c>
      <c r="Y1085" s="23" t="s">
        <v>47</v>
      </c>
      <c r="Z1085" s="24">
        <v>6685</v>
      </c>
      <c r="AA1085" s="24">
        <v>60</v>
      </c>
      <c r="AB1085" s="24">
        <v>160</v>
      </c>
      <c r="AC1085" s="24">
        <v>160</v>
      </c>
      <c r="AD1085" s="23" t="s">
        <v>300</v>
      </c>
      <c r="AE1085" s="23" t="s">
        <v>23</v>
      </c>
      <c r="AF1085" s="23" t="s">
        <v>11</v>
      </c>
      <c r="AG1085" s="23" t="s">
        <v>26</v>
      </c>
      <c r="AH1085" s="23" t="s">
        <v>26</v>
      </c>
      <c r="AI1085" s="23" t="s">
        <v>12</v>
      </c>
      <c r="AJ1085" s="23" t="s">
        <v>23</v>
      </c>
      <c r="AK1085" s="23" t="s">
        <v>23</v>
      </c>
      <c r="AL1085" s="23" t="s">
        <v>114</v>
      </c>
      <c r="AM1085" s="23" t="s">
        <v>14</v>
      </c>
      <c r="AN1085" s="23" t="s">
        <v>72</v>
      </c>
      <c r="AO1085" s="23" t="s">
        <v>14</v>
      </c>
      <c r="AP1085" s="23" t="s">
        <v>36</v>
      </c>
      <c r="AQ1085" s="23" t="s">
        <v>14</v>
      </c>
      <c r="AR1085" s="23"/>
      <c r="AS1085" s="23" t="s">
        <v>114</v>
      </c>
      <c r="AT1085" s="23" t="s">
        <v>14</v>
      </c>
      <c r="AU1085" s="23" t="s">
        <v>83</v>
      </c>
      <c r="AV1085" s="25" t="s">
        <v>14</v>
      </c>
      <c r="AW1085" s="25" t="s">
        <v>14</v>
      </c>
      <c r="AX1085" s="26">
        <v>27</v>
      </c>
      <c r="AY1085" s="26">
        <v>311.7</v>
      </c>
      <c r="AZ1085" s="25" t="s">
        <v>72</v>
      </c>
      <c r="BA1085" s="25" t="s">
        <v>83</v>
      </c>
      <c r="BB1085" s="23" t="s">
        <v>14</v>
      </c>
      <c r="BC1085" s="23" t="s">
        <v>15</v>
      </c>
      <c r="BD1085" s="23" t="s">
        <v>14</v>
      </c>
      <c r="BE1085" s="23" t="s">
        <v>11</v>
      </c>
      <c r="BF1085" s="23" t="s">
        <v>279</v>
      </c>
      <c r="BG1085" s="23" t="s">
        <v>11</v>
      </c>
      <c r="BH1085" s="23" t="s">
        <v>17</v>
      </c>
      <c r="BI1085" s="23" t="s">
        <v>14</v>
      </c>
      <c r="BJ1085" s="23"/>
      <c r="BK1085" s="23" t="s">
        <v>11</v>
      </c>
      <c r="BL1085" s="23" t="s">
        <v>11</v>
      </c>
      <c r="BM1085" s="23" t="s">
        <v>11</v>
      </c>
      <c r="BN1085" s="23"/>
      <c r="BO1085" s="24">
        <v>6.9</v>
      </c>
      <c r="BP1085" s="24">
        <v>290</v>
      </c>
      <c r="BQ1085" s="24">
        <v>290</v>
      </c>
      <c r="BR1085" s="24">
        <v>250</v>
      </c>
      <c r="BS1085" s="24">
        <v>200</v>
      </c>
      <c r="BT1085" s="23"/>
      <c r="BU1085" s="23"/>
      <c r="BV1085" s="24">
        <v>23.58</v>
      </c>
      <c r="BW1085" s="24">
        <v>0.27</v>
      </c>
      <c r="BX1085" s="23"/>
      <c r="BY1085" s="24">
        <v>0.18</v>
      </c>
      <c r="BZ1085" s="27">
        <v>0.27</v>
      </c>
      <c r="CA1085" s="27">
        <v>0.18</v>
      </c>
      <c r="CB1085" s="25"/>
      <c r="CC1085" s="25"/>
      <c r="CD1085" s="28">
        <v>23.04</v>
      </c>
      <c r="CE1085" s="28">
        <v>0.28000000000000003</v>
      </c>
      <c r="CF1085" s="25"/>
      <c r="CG1085" s="28">
        <v>0.25</v>
      </c>
      <c r="CH1085" s="28">
        <v>28.96</v>
      </c>
      <c r="CI1085" s="28">
        <v>1</v>
      </c>
      <c r="CJ1085" s="28">
        <v>0.5</v>
      </c>
      <c r="CK1085" s="28">
        <v>0</v>
      </c>
      <c r="CL1085" s="28">
        <v>0</v>
      </c>
      <c r="CM1085" s="28">
        <v>0.5</v>
      </c>
      <c r="CN1085" s="25"/>
      <c r="CO1085" s="28">
        <v>0</v>
      </c>
      <c r="CP1085" s="30" t="s">
        <v>5</v>
      </c>
      <c r="CQ1085" s="8">
        <f t="shared" si="177"/>
        <v>6653.833814565287</v>
      </c>
      <c r="CR1085" s="8">
        <f t="shared" si="178"/>
        <v>28</v>
      </c>
      <c r="CS1085" s="8">
        <f t="shared" si="179"/>
        <v>2.5</v>
      </c>
      <c r="CT1085" s="8">
        <f t="shared" si="180"/>
        <v>30</v>
      </c>
      <c r="CU1085" s="8">
        <f t="shared" si="181"/>
        <v>200</v>
      </c>
      <c r="CV1085" s="10">
        <f t="shared" si="182"/>
        <v>90393</v>
      </c>
      <c r="CW1085" s="10">
        <f t="shared" si="185"/>
        <v>90.393000000000001</v>
      </c>
      <c r="CX1085" s="8" t="str">
        <f t="shared" si="183"/>
        <v>No</v>
      </c>
      <c r="CY1085" s="30" t="s">
        <v>11</v>
      </c>
      <c r="CZ1085" s="30" t="s">
        <v>11</v>
      </c>
      <c r="DA1085" s="31" t="s">
        <v>11</v>
      </c>
      <c r="DB1085" s="31" t="s">
        <v>11</v>
      </c>
      <c r="DC1085" s="8" t="str">
        <f t="shared" si="184"/>
        <v>No</v>
      </c>
      <c r="DD1085" s="8" t="s">
        <v>11</v>
      </c>
      <c r="DE1085" s="30" t="s">
        <v>11</v>
      </c>
      <c r="DF1085" s="10">
        <f t="shared" si="186"/>
        <v>73.833659999999981</v>
      </c>
      <c r="DG1085" s="9">
        <f>IF(S1085&lt;Monitors!$H$4,(S1085*Monitors!$I$4)+Monitors!$J$4,IF(S1085&lt;Monitors!$H$5,(S1085*Monitors!$I$5)+Monitors!$J$5,IF(S1085&lt;Monitors!$H$6,(S1085*Monitors!$I$6)+Monitors!$J$6,IF(S1085&lt;Monitors!$H$7,(Monitors!$I$7*S1085)+Monitors!$J$7,IF(S1085&lt;Monitors!$H$8,(S1085*Monitors!$I$8)+Monitors!$J$8,IF(S1085&lt;Monitors!$H$9,(S1085*Monitors!$I$9)+Monitors!$J$9,IF(S1085&lt;Monitors!$H$10,(S1085*Monitors!$I$10)+Monitors!$J$10,IF(S1085&lt;Monitors!$H$11,(S1085*Monitors!$I$11)+Monitors!$J$11,Monitors!$J$12))))))))</f>
        <v>51.34</v>
      </c>
      <c r="DH1085" s="10">
        <f>$DF1085-(Monitors!$B$4*'All Data'!$W1085)</f>
        <v>61.120039999999982</v>
      </c>
      <c r="DI1085" s="10">
        <f>IF($CX1085="Yes",DH1085-(Monitors!$E$4*(DG1085+(Monitors!$B$4*'All Data'!$W1085))),'All Data'!DH1085)</f>
        <v>61.120039999999982</v>
      </c>
      <c r="DJ1085" s="10">
        <f>IF(DD1085="Yes",'All Data'!DI1085-(DG1085*Monitors!$C$4),'All Data'!DI1085)</f>
        <v>61.120039999999982</v>
      </c>
      <c r="DK1085" s="10">
        <f>IF($DE1085="Yes",DJ1085-(DG1085*Monitors!$D$4),'All Data'!DJ1085)</f>
        <v>61.120039999999982</v>
      </c>
      <c r="DL1085" s="10">
        <f>IF($CZ1085="Yes",DK1085-Monitors!$C$7,'All Data'!DK1085)</f>
        <v>61.120039999999982</v>
      </c>
      <c r="DM1085" s="10">
        <f>IF($DA1085="Yes",DL1085-Monitors!$D$7,'All Data'!DL1085)</f>
        <v>61.120039999999982</v>
      </c>
      <c r="DN1085" s="10">
        <f>IF(DB1085="Yes",DM1085-((DG1085+(W1085*Monitors!$B$4))*Monitors!$F$4),'All Data'!DM1085)</f>
        <v>61.120039999999982</v>
      </c>
      <c r="DO1085" s="8" t="str">
        <f t="shared" si="187"/>
        <v>No</v>
      </c>
      <c r="DP1085" s="10">
        <v>3.6157200000000005</v>
      </c>
      <c r="DQ1085" s="10">
        <v>19.964279999999999</v>
      </c>
      <c r="DR1085" s="10">
        <v>19.964279999999999</v>
      </c>
      <c r="DS1085" s="9">
        <v>29.41446083624961</v>
      </c>
      <c r="DT1085" s="9" t="s">
        <v>23</v>
      </c>
      <c r="DU1085" s="14">
        <v>0</v>
      </c>
    </row>
    <row r="1086" spans="1:125" ht="18" customHeight="1">
      <c r="A1086" s="29">
        <v>1085</v>
      </c>
      <c r="B1086" s="29">
        <v>24</v>
      </c>
      <c r="C1086" s="29">
        <v>297</v>
      </c>
      <c r="D1086" s="21">
        <v>40691</v>
      </c>
      <c r="E1086" s="21">
        <v>41402</v>
      </c>
      <c r="F1086" s="21">
        <v>41438</v>
      </c>
      <c r="G1086" s="20" t="s">
        <v>4</v>
      </c>
      <c r="H1086" s="20" t="s">
        <v>26</v>
      </c>
      <c r="I1086" s="22">
        <v>6</v>
      </c>
      <c r="J1086" s="20" t="s">
        <v>5</v>
      </c>
      <c r="K1086" s="20" t="s">
        <v>26</v>
      </c>
      <c r="L1086" s="20" t="s">
        <v>6</v>
      </c>
      <c r="M1086" s="23" t="s">
        <v>26</v>
      </c>
      <c r="N1086" s="23" t="s">
        <v>7</v>
      </c>
      <c r="O1086" s="23" t="s">
        <v>26</v>
      </c>
      <c r="P1086" s="24">
        <v>13.2</v>
      </c>
      <c r="Q1086" s="24">
        <v>23.5</v>
      </c>
      <c r="R1086" s="24">
        <v>27</v>
      </c>
      <c r="S1086" s="24">
        <v>311.37</v>
      </c>
      <c r="T1086" s="24">
        <v>1.78</v>
      </c>
      <c r="U1086" s="24">
        <v>1080</v>
      </c>
      <c r="V1086" s="24">
        <v>1920</v>
      </c>
      <c r="W1086" s="24">
        <v>2.0739999999999998</v>
      </c>
      <c r="X1086" s="23" t="s">
        <v>47</v>
      </c>
      <c r="Y1086" s="23" t="s">
        <v>47</v>
      </c>
      <c r="Z1086" s="24">
        <v>6660</v>
      </c>
      <c r="AA1086" s="24">
        <v>60</v>
      </c>
      <c r="AB1086" s="24">
        <v>170</v>
      </c>
      <c r="AC1086" s="24">
        <v>160</v>
      </c>
      <c r="AD1086" s="23" t="s">
        <v>28</v>
      </c>
      <c r="AE1086" s="23" t="s">
        <v>23</v>
      </c>
      <c r="AF1086" s="23" t="s">
        <v>11</v>
      </c>
      <c r="AG1086" s="23" t="s">
        <v>26</v>
      </c>
      <c r="AH1086" s="23" t="s">
        <v>26</v>
      </c>
      <c r="AI1086" s="23" t="s">
        <v>12</v>
      </c>
      <c r="AJ1086" s="23" t="s">
        <v>11</v>
      </c>
      <c r="AK1086" s="23" t="s">
        <v>23</v>
      </c>
      <c r="AL1086" s="23" t="s">
        <v>53</v>
      </c>
      <c r="AM1086" s="23" t="s">
        <v>26</v>
      </c>
      <c r="AN1086" s="23" t="s">
        <v>14</v>
      </c>
      <c r="AO1086" s="23" t="s">
        <v>26</v>
      </c>
      <c r="AP1086" s="23" t="s">
        <v>36</v>
      </c>
      <c r="AQ1086" s="23" t="s">
        <v>26</v>
      </c>
      <c r="AR1086" s="23"/>
      <c r="AS1086" s="23" t="s">
        <v>53</v>
      </c>
      <c r="AT1086" s="23" t="s">
        <v>26</v>
      </c>
      <c r="AU1086" s="23" t="s">
        <v>14</v>
      </c>
      <c r="AV1086" s="25" t="s">
        <v>26</v>
      </c>
      <c r="AW1086" s="25" t="s">
        <v>26</v>
      </c>
      <c r="AX1086" s="26">
        <v>27</v>
      </c>
      <c r="AY1086" s="26">
        <v>311.37</v>
      </c>
      <c r="AZ1086" s="25" t="s">
        <v>14</v>
      </c>
      <c r="BA1086" s="25" t="s">
        <v>14</v>
      </c>
      <c r="BB1086" s="23" t="s">
        <v>26</v>
      </c>
      <c r="BC1086" s="23" t="s">
        <v>15</v>
      </c>
      <c r="BD1086" s="23" t="s">
        <v>26</v>
      </c>
      <c r="BE1086" s="23" t="s">
        <v>11</v>
      </c>
      <c r="BF1086" s="23" t="s">
        <v>812</v>
      </c>
      <c r="BG1086" s="23" t="s">
        <v>11</v>
      </c>
      <c r="BH1086" s="23" t="s">
        <v>17</v>
      </c>
      <c r="BI1086" s="23" t="s">
        <v>26</v>
      </c>
      <c r="BJ1086" s="23"/>
      <c r="BK1086" s="23" t="s">
        <v>11</v>
      </c>
      <c r="BL1086" s="23" t="s">
        <v>11</v>
      </c>
      <c r="BM1086" s="23" t="s">
        <v>11</v>
      </c>
      <c r="BN1086" s="23"/>
      <c r="BO1086" s="24">
        <v>29.7</v>
      </c>
      <c r="BP1086" s="24">
        <v>295.2</v>
      </c>
      <c r="BQ1086" s="24">
        <v>300</v>
      </c>
      <c r="BR1086" s="24">
        <v>241.3</v>
      </c>
      <c r="BS1086" s="24">
        <v>200</v>
      </c>
      <c r="BT1086" s="23"/>
      <c r="BU1086" s="23"/>
      <c r="BV1086" s="24">
        <v>23.6</v>
      </c>
      <c r="BW1086" s="24">
        <v>0.3</v>
      </c>
      <c r="BX1086" s="23"/>
      <c r="BY1086" s="24">
        <v>0.2</v>
      </c>
      <c r="BZ1086" s="27">
        <v>0.3</v>
      </c>
      <c r="CA1086" s="27">
        <v>0.2</v>
      </c>
      <c r="CB1086" s="25"/>
      <c r="CC1086" s="25"/>
      <c r="CD1086" s="28">
        <v>24.1</v>
      </c>
      <c r="CE1086" s="28">
        <v>0.4</v>
      </c>
      <c r="CF1086" s="25"/>
      <c r="CG1086" s="28">
        <v>0.3</v>
      </c>
      <c r="CH1086" s="28">
        <v>29.08</v>
      </c>
      <c r="CI1086" s="28">
        <v>0.5</v>
      </c>
      <c r="CJ1086" s="28">
        <v>0.5</v>
      </c>
      <c r="CK1086" s="28">
        <v>0</v>
      </c>
      <c r="CL1086" s="28">
        <v>0</v>
      </c>
      <c r="CM1086" s="28">
        <v>0.5</v>
      </c>
      <c r="CN1086" s="25"/>
      <c r="CO1086" s="28">
        <v>0</v>
      </c>
      <c r="CP1086" s="30" t="s">
        <v>5</v>
      </c>
      <c r="CQ1086" s="8">
        <f t="shared" si="177"/>
        <v>6660.8857629187132</v>
      </c>
      <c r="CR1086" s="8">
        <f t="shared" si="178"/>
        <v>28</v>
      </c>
      <c r="CS1086" s="8">
        <f t="shared" si="179"/>
        <v>2.5</v>
      </c>
      <c r="CT1086" s="8">
        <f t="shared" si="180"/>
        <v>30</v>
      </c>
      <c r="CU1086" s="8">
        <f t="shared" si="181"/>
        <v>200</v>
      </c>
      <c r="CV1086" s="10">
        <f t="shared" si="182"/>
        <v>91916.423999999999</v>
      </c>
      <c r="CW1086" s="10">
        <f t="shared" si="185"/>
        <v>91.916423999999992</v>
      </c>
      <c r="CX1086" s="8" t="str">
        <f t="shared" si="183"/>
        <v>No</v>
      </c>
      <c r="CY1086" s="30" t="s">
        <v>11</v>
      </c>
      <c r="CZ1086" s="30" t="s">
        <v>11</v>
      </c>
      <c r="DA1086" s="31" t="s">
        <v>11</v>
      </c>
      <c r="DB1086" s="31" t="s">
        <v>11</v>
      </c>
      <c r="DC1086" s="8" t="str">
        <f t="shared" si="184"/>
        <v>No</v>
      </c>
      <c r="DD1086" s="8" t="s">
        <v>11</v>
      </c>
      <c r="DE1086" s="30" t="s">
        <v>11</v>
      </c>
      <c r="DF1086" s="10">
        <f t="shared" si="186"/>
        <v>74.065799999999996</v>
      </c>
      <c r="DG1086" s="9">
        <f>IF(S1086&lt;Monitors!$H$4,(S1086*Monitors!$I$4)+Monitors!$J$4,IF(S1086&lt;Monitors!$H$5,(S1086*Monitors!$I$5)+Monitors!$J$5,IF(S1086&lt;Monitors!$H$6,(S1086*Monitors!$I$6)+Monitors!$J$6,IF(S1086&lt;Monitors!$H$7,(Monitors!$I$7*S1086)+Monitors!$J$7,IF(S1086&lt;Monitors!$H$8,(S1086*Monitors!$I$8)+Monitors!$J$8,IF(S1086&lt;Monitors!$H$9,(S1086*Monitors!$I$9)+Monitors!$J$9,IF(S1086&lt;Monitors!$H$10,(S1086*Monitors!$I$10)+Monitors!$J$10,IF(S1086&lt;Monitors!$H$11,(S1086*Monitors!$I$11)+Monitors!$J$11,Monitors!$J$12))))))))</f>
        <v>51.274000000000001</v>
      </c>
      <c r="DH1086" s="10">
        <f>$DF1086-(Monitors!$B$4*'All Data'!$W1086)</f>
        <v>61.352179999999997</v>
      </c>
      <c r="DI1086" s="10">
        <f>IF($CX1086="Yes",DH1086-(Monitors!$E$4*(DG1086+(Monitors!$B$4*'All Data'!$W1086))),'All Data'!DH1086)</f>
        <v>61.352179999999997</v>
      </c>
      <c r="DJ1086" s="10">
        <f>IF(DD1086="Yes",'All Data'!DI1086-(DG1086*Monitors!$C$4),'All Data'!DI1086)</f>
        <v>61.352179999999997</v>
      </c>
      <c r="DK1086" s="10">
        <f>IF($DE1086="Yes",DJ1086-(DG1086*Monitors!$D$4),'All Data'!DJ1086)</f>
        <v>61.352179999999997</v>
      </c>
      <c r="DL1086" s="10">
        <f>IF($CZ1086="Yes",DK1086-Monitors!$C$7,'All Data'!DK1086)</f>
        <v>61.352179999999997</v>
      </c>
      <c r="DM1086" s="10">
        <f>IF($DA1086="Yes",DL1086-Monitors!$D$7,'All Data'!DL1086)</f>
        <v>61.352179999999997</v>
      </c>
      <c r="DN1086" s="10">
        <f>IF(DB1086="Yes",DM1086-((DG1086+(W1086*Monitors!$B$4))*Monitors!$F$4),'All Data'!DM1086)</f>
        <v>61.352179999999997</v>
      </c>
      <c r="DO1086" s="8" t="str">
        <f t="shared" si="187"/>
        <v>No</v>
      </c>
      <c r="DP1086" s="10">
        <v>3.6766569600000003</v>
      </c>
      <c r="DQ1086" s="10">
        <v>19.923343040000002</v>
      </c>
      <c r="DR1086" s="10">
        <v>19.923343040000002</v>
      </c>
      <c r="DS1086" s="9">
        <v>29.384259524974876</v>
      </c>
      <c r="DT1086" s="9" t="s">
        <v>23</v>
      </c>
      <c r="DU1086" s="14">
        <v>0</v>
      </c>
    </row>
    <row r="1087" spans="1:125" ht="18" customHeight="1">
      <c r="A1087" s="29">
        <v>1086</v>
      </c>
      <c r="B1087" s="29">
        <v>24</v>
      </c>
      <c r="C1087" s="29">
        <v>288</v>
      </c>
      <c r="D1087" s="21">
        <v>41114</v>
      </c>
      <c r="E1087" s="21">
        <v>41418</v>
      </c>
      <c r="F1087" s="21">
        <v>41422</v>
      </c>
      <c r="G1087" s="20" t="s">
        <v>4</v>
      </c>
      <c r="H1087" s="20" t="s">
        <v>26</v>
      </c>
      <c r="I1087" s="22">
        <v>6</v>
      </c>
      <c r="J1087" s="20" t="s">
        <v>5</v>
      </c>
      <c r="K1087" s="20" t="s">
        <v>26</v>
      </c>
      <c r="L1087" s="20" t="s">
        <v>27</v>
      </c>
      <c r="M1087" s="23" t="s">
        <v>27</v>
      </c>
      <c r="N1087" s="23" t="s">
        <v>7</v>
      </c>
      <c r="O1087" s="23" t="s">
        <v>26</v>
      </c>
      <c r="P1087" s="24">
        <v>13.2</v>
      </c>
      <c r="Q1087" s="24">
        <v>23.5</v>
      </c>
      <c r="R1087" s="24">
        <v>27</v>
      </c>
      <c r="S1087" s="24">
        <v>311.39999999999998</v>
      </c>
      <c r="T1087" s="24">
        <v>1.78</v>
      </c>
      <c r="U1087" s="24">
        <v>1080</v>
      </c>
      <c r="V1087" s="24">
        <v>1920</v>
      </c>
      <c r="W1087" s="24">
        <v>2.0739999999999998</v>
      </c>
      <c r="X1087" s="23" t="s">
        <v>47</v>
      </c>
      <c r="Y1087" s="23" t="s">
        <v>47</v>
      </c>
      <c r="Z1087" s="24">
        <v>6685</v>
      </c>
      <c r="AA1087" s="24">
        <v>60</v>
      </c>
      <c r="AB1087" s="24">
        <v>170</v>
      </c>
      <c r="AC1087" s="24">
        <v>160</v>
      </c>
      <c r="AD1087" s="23" t="s">
        <v>73</v>
      </c>
      <c r="AE1087" s="23" t="s">
        <v>23</v>
      </c>
      <c r="AF1087" s="23" t="s">
        <v>11</v>
      </c>
      <c r="AG1087" s="23" t="s">
        <v>26</v>
      </c>
      <c r="AH1087" s="23" t="s">
        <v>26</v>
      </c>
      <c r="AI1087" s="23" t="s">
        <v>12</v>
      </c>
      <c r="AJ1087" s="23" t="s">
        <v>11</v>
      </c>
      <c r="AK1087" s="23" t="s">
        <v>23</v>
      </c>
      <c r="AL1087" s="23" t="s">
        <v>78</v>
      </c>
      <c r="AM1087" s="23" t="s">
        <v>14</v>
      </c>
      <c r="AN1087" s="23" t="s">
        <v>14</v>
      </c>
      <c r="AO1087" s="23" t="s">
        <v>14</v>
      </c>
      <c r="AP1087" s="23" t="s">
        <v>14</v>
      </c>
      <c r="AQ1087" s="23" t="s">
        <v>14</v>
      </c>
      <c r="AR1087" s="23"/>
      <c r="AS1087" s="23" t="s">
        <v>78</v>
      </c>
      <c r="AT1087" s="23" t="s">
        <v>14</v>
      </c>
      <c r="AU1087" s="23" t="s">
        <v>14</v>
      </c>
      <c r="AV1087" s="25" t="s">
        <v>14</v>
      </c>
      <c r="AW1087" s="25" t="s">
        <v>14</v>
      </c>
      <c r="AX1087" s="26">
        <v>27</v>
      </c>
      <c r="AY1087" s="26">
        <v>311.39999999999998</v>
      </c>
      <c r="AZ1087" s="25" t="s">
        <v>14</v>
      </c>
      <c r="BA1087" s="25" t="s">
        <v>14</v>
      </c>
      <c r="BB1087" s="23" t="s">
        <v>14</v>
      </c>
      <c r="BC1087" s="23" t="s">
        <v>15</v>
      </c>
      <c r="BD1087" s="23" t="s">
        <v>14</v>
      </c>
      <c r="BE1087" s="23" t="s">
        <v>11</v>
      </c>
      <c r="BF1087" s="23" t="s">
        <v>279</v>
      </c>
      <c r="BG1087" s="23" t="s">
        <v>11</v>
      </c>
      <c r="BH1087" s="23" t="s">
        <v>17</v>
      </c>
      <c r="BI1087" s="23" t="s">
        <v>14</v>
      </c>
      <c r="BJ1087" s="23"/>
      <c r="BK1087" s="23" t="s">
        <v>11</v>
      </c>
      <c r="BL1087" s="23" t="s">
        <v>11</v>
      </c>
      <c r="BM1087" s="23" t="s">
        <v>11</v>
      </c>
      <c r="BN1087" s="23"/>
      <c r="BO1087" s="24">
        <v>20</v>
      </c>
      <c r="BP1087" s="24">
        <v>370</v>
      </c>
      <c r="BQ1087" s="24">
        <v>300</v>
      </c>
      <c r="BR1087" s="24">
        <v>365</v>
      </c>
      <c r="BS1087" s="24">
        <v>200</v>
      </c>
      <c r="BT1087" s="23"/>
      <c r="BU1087" s="23"/>
      <c r="BV1087" s="24">
        <v>23.7</v>
      </c>
      <c r="BW1087" s="24">
        <v>0.17</v>
      </c>
      <c r="BX1087" s="23"/>
      <c r="BY1087" s="24">
        <v>0.1</v>
      </c>
      <c r="BZ1087" s="27">
        <v>0.17</v>
      </c>
      <c r="CA1087" s="27">
        <v>0.1</v>
      </c>
      <c r="CB1087" s="25"/>
      <c r="CC1087" s="25"/>
      <c r="CD1087" s="28">
        <v>24</v>
      </c>
      <c r="CE1087" s="28">
        <v>0.2</v>
      </c>
      <c r="CF1087" s="25"/>
      <c r="CG1087" s="28">
        <v>0.2</v>
      </c>
      <c r="CH1087" s="28">
        <v>28.96</v>
      </c>
      <c r="CI1087" s="28">
        <v>0.5</v>
      </c>
      <c r="CJ1087" s="28">
        <v>0.5</v>
      </c>
      <c r="CK1087" s="28">
        <v>0</v>
      </c>
      <c r="CL1087" s="28">
        <v>0</v>
      </c>
      <c r="CM1087" s="28">
        <v>0.5</v>
      </c>
      <c r="CN1087" s="25"/>
      <c r="CO1087" s="28">
        <v>0</v>
      </c>
      <c r="CP1087" s="30" t="s">
        <v>5</v>
      </c>
      <c r="CQ1087" s="8">
        <f t="shared" si="177"/>
        <v>6660.2440590879896</v>
      </c>
      <c r="CR1087" s="8">
        <f t="shared" si="178"/>
        <v>28</v>
      </c>
      <c r="CS1087" s="8">
        <f t="shared" si="179"/>
        <v>2.5</v>
      </c>
      <c r="CT1087" s="8">
        <f t="shared" si="180"/>
        <v>30</v>
      </c>
      <c r="CU1087" s="8">
        <f t="shared" si="181"/>
        <v>300</v>
      </c>
      <c r="CV1087" s="10">
        <f t="shared" si="182"/>
        <v>115217.99999999999</v>
      </c>
      <c r="CW1087" s="10">
        <f t="shared" si="185"/>
        <v>115.21799999999999</v>
      </c>
      <c r="CX1087" s="8" t="str">
        <f t="shared" si="183"/>
        <v>No</v>
      </c>
      <c r="CY1087" s="30" t="s">
        <v>11</v>
      </c>
      <c r="CZ1087" s="30" t="s">
        <v>11</v>
      </c>
      <c r="DA1087" s="31" t="s">
        <v>11</v>
      </c>
      <c r="DB1087" s="31" t="s">
        <v>11</v>
      </c>
      <c r="DC1087" s="8" t="str">
        <f t="shared" si="184"/>
        <v>No</v>
      </c>
      <c r="DD1087" s="8" t="s">
        <v>11</v>
      </c>
      <c r="DE1087" s="30" t="s">
        <v>11</v>
      </c>
      <c r="DF1087" s="10">
        <f t="shared" si="186"/>
        <v>73.632179999999991</v>
      </c>
      <c r="DG1087" s="9">
        <f>IF(S1087&lt;Monitors!$H$4,(S1087*Monitors!$I$4)+Monitors!$J$4,IF(S1087&lt;Monitors!$H$5,(S1087*Monitors!$I$5)+Monitors!$J$5,IF(S1087&lt;Monitors!$H$6,(S1087*Monitors!$I$6)+Monitors!$J$6,IF(S1087&lt;Monitors!$H$7,(Monitors!$I$7*S1087)+Monitors!$J$7,IF(S1087&lt;Monitors!$H$8,(S1087*Monitors!$I$8)+Monitors!$J$8,IF(S1087&lt;Monitors!$H$9,(S1087*Monitors!$I$9)+Monitors!$J$9,IF(S1087&lt;Monitors!$H$10,(S1087*Monitors!$I$10)+Monitors!$J$10,IF(S1087&lt;Monitors!$H$11,(S1087*Monitors!$I$11)+Monitors!$J$11,Monitors!$J$12))))))))</f>
        <v>51.28</v>
      </c>
      <c r="DH1087" s="10">
        <f>$DF1087-(Monitors!$B$4*'All Data'!$W1087)</f>
        <v>60.918559999999992</v>
      </c>
      <c r="DI1087" s="10">
        <f>IF($CX1087="Yes",DH1087-(Monitors!$E$4*(DG1087+(Monitors!$B$4*'All Data'!$W1087))),'All Data'!DH1087)</f>
        <v>60.918559999999992</v>
      </c>
      <c r="DJ1087" s="10">
        <f>IF(DD1087="Yes",'All Data'!DI1087-(DG1087*Monitors!$C$4),'All Data'!DI1087)</f>
        <v>60.918559999999992</v>
      </c>
      <c r="DK1087" s="10">
        <f>IF($DE1087="Yes",DJ1087-(DG1087*Monitors!$D$4),'All Data'!DJ1087)</f>
        <v>60.918559999999992</v>
      </c>
      <c r="DL1087" s="10">
        <f>IF($CZ1087="Yes",DK1087-Monitors!$C$7,'All Data'!DK1087)</f>
        <v>60.918559999999992</v>
      </c>
      <c r="DM1087" s="10">
        <f>IF($DA1087="Yes",DL1087-Monitors!$D$7,'All Data'!DL1087)</f>
        <v>60.918559999999992</v>
      </c>
      <c r="DN1087" s="10">
        <f>IF(DB1087="Yes",DM1087-((DG1087+(W1087*Monitors!$B$4))*Monitors!$F$4),'All Data'!DM1087)</f>
        <v>60.918559999999992</v>
      </c>
      <c r="DO1087" s="8" t="str">
        <f t="shared" si="187"/>
        <v>No</v>
      </c>
      <c r="DP1087" s="10">
        <v>4.6087199999999999</v>
      </c>
      <c r="DQ1087" s="10">
        <v>19.091279999999998</v>
      </c>
      <c r="DR1087" s="10">
        <v>19.091279999999998</v>
      </c>
      <c r="DS1087" s="9">
        <v>29.387005228275235</v>
      </c>
      <c r="DT1087" s="9" t="s">
        <v>23</v>
      </c>
      <c r="DU1087" s="14">
        <v>0</v>
      </c>
    </row>
    <row r="1088" spans="1:125" ht="18" customHeight="1">
      <c r="A1088" s="29">
        <v>1087</v>
      </c>
      <c r="B1088" s="29">
        <v>12</v>
      </c>
      <c r="C1088" s="29">
        <v>773</v>
      </c>
      <c r="D1088" s="21">
        <v>41593</v>
      </c>
      <c r="E1088" s="21">
        <v>41578</v>
      </c>
      <c r="F1088" s="21">
        <v>41610</v>
      </c>
      <c r="G1088" s="20"/>
      <c r="H1088" s="20"/>
      <c r="I1088" s="22">
        <v>6</v>
      </c>
      <c r="J1088" s="20" t="s">
        <v>5</v>
      </c>
      <c r="K1088" s="20"/>
      <c r="L1088" s="20" t="s">
        <v>6</v>
      </c>
      <c r="M1088" s="23"/>
      <c r="N1088" s="23" t="s">
        <v>7</v>
      </c>
      <c r="O1088" s="23"/>
      <c r="P1088" s="24">
        <v>13.2</v>
      </c>
      <c r="Q1088" s="24">
        <v>23.5</v>
      </c>
      <c r="R1088" s="24">
        <v>27</v>
      </c>
      <c r="S1088" s="24">
        <v>311.7</v>
      </c>
      <c r="T1088" s="24">
        <v>1.78</v>
      </c>
      <c r="U1088" s="24">
        <v>1080</v>
      </c>
      <c r="V1088" s="24">
        <v>1920</v>
      </c>
      <c r="W1088" s="24">
        <v>2.0739999999999998</v>
      </c>
      <c r="X1088" s="23" t="s">
        <v>47</v>
      </c>
      <c r="Y1088" s="23" t="s">
        <v>47</v>
      </c>
      <c r="Z1088" s="24">
        <v>6653</v>
      </c>
      <c r="AA1088" s="24">
        <v>60</v>
      </c>
      <c r="AB1088" s="24">
        <v>178</v>
      </c>
      <c r="AC1088" s="24">
        <v>170</v>
      </c>
      <c r="AD1088" s="23" t="s">
        <v>10</v>
      </c>
      <c r="AE1088" s="23" t="s">
        <v>11</v>
      </c>
      <c r="AF1088" s="23" t="s">
        <v>11</v>
      </c>
      <c r="AG1088" s="23"/>
      <c r="AH1088" s="23"/>
      <c r="AI1088" s="23" t="s">
        <v>12</v>
      </c>
      <c r="AJ1088" s="23" t="s">
        <v>23</v>
      </c>
      <c r="AK1088" s="23" t="s">
        <v>11</v>
      </c>
      <c r="AL1088" s="23" t="s">
        <v>51</v>
      </c>
      <c r="AM1088" s="23"/>
      <c r="AN1088" s="23" t="s">
        <v>14</v>
      </c>
      <c r="AO1088" s="23"/>
      <c r="AP1088" s="23" t="s">
        <v>36</v>
      </c>
      <c r="AQ1088" s="23"/>
      <c r="AR1088" s="23"/>
      <c r="AS1088" s="23" t="s">
        <v>51</v>
      </c>
      <c r="AT1088" s="23"/>
      <c r="AU1088" s="23" t="s">
        <v>14</v>
      </c>
      <c r="AV1088" s="25"/>
      <c r="AW1088" s="25"/>
      <c r="AX1088" s="26">
        <v>27</v>
      </c>
      <c r="AY1088" s="26">
        <v>311.7</v>
      </c>
      <c r="AZ1088" s="25" t="s">
        <v>14</v>
      </c>
      <c r="BA1088" s="25" t="s">
        <v>14</v>
      </c>
      <c r="BB1088" s="23"/>
      <c r="BC1088" s="23" t="s">
        <v>15</v>
      </c>
      <c r="BD1088" s="23"/>
      <c r="BE1088" s="23" t="s">
        <v>11</v>
      </c>
      <c r="BF1088" s="23" t="s">
        <v>449</v>
      </c>
      <c r="BG1088" s="23" t="s">
        <v>11</v>
      </c>
      <c r="BH1088" s="23" t="s">
        <v>17</v>
      </c>
      <c r="BI1088" s="23"/>
      <c r="BJ1088" s="23" t="s">
        <v>18</v>
      </c>
      <c r="BK1088" s="23" t="s">
        <v>11</v>
      </c>
      <c r="BL1088" s="23" t="s">
        <v>11</v>
      </c>
      <c r="BM1088" s="23"/>
      <c r="BN1088" s="23"/>
      <c r="BO1088" s="24">
        <v>9.1</v>
      </c>
      <c r="BP1088" s="24">
        <v>242.6</v>
      </c>
      <c r="BQ1088" s="24">
        <v>300</v>
      </c>
      <c r="BR1088" s="24">
        <v>210.9</v>
      </c>
      <c r="BS1088" s="24">
        <v>200.2</v>
      </c>
      <c r="BT1088" s="23"/>
      <c r="BU1088" s="23"/>
      <c r="BV1088" s="24">
        <v>23.98</v>
      </c>
      <c r="BW1088" s="24">
        <v>0.35</v>
      </c>
      <c r="BX1088" s="23"/>
      <c r="BY1088" s="24">
        <v>0.31</v>
      </c>
      <c r="BZ1088" s="27">
        <v>0.35</v>
      </c>
      <c r="CA1088" s="27">
        <v>0.31</v>
      </c>
      <c r="CB1088" s="25"/>
      <c r="CC1088" s="25"/>
      <c r="CD1088" s="28">
        <v>23.98</v>
      </c>
      <c r="CE1088" s="28">
        <v>0.4</v>
      </c>
      <c r="CF1088" s="25"/>
      <c r="CG1088" s="28">
        <v>0.38</v>
      </c>
      <c r="CH1088" s="28">
        <v>29.1</v>
      </c>
      <c r="CI1088" s="28">
        <v>0.5</v>
      </c>
      <c r="CJ1088" s="28">
        <v>0.5</v>
      </c>
      <c r="CK1088" s="25"/>
      <c r="CL1088" s="25"/>
      <c r="CM1088" s="28">
        <v>0.48</v>
      </c>
      <c r="CN1088" s="25"/>
      <c r="CO1088" s="28">
        <v>0</v>
      </c>
      <c r="CP1088" s="30" t="s">
        <v>5</v>
      </c>
      <c r="CQ1088" s="8">
        <f t="shared" si="177"/>
        <v>6653.833814565287</v>
      </c>
      <c r="CR1088" s="8">
        <f t="shared" si="178"/>
        <v>28</v>
      </c>
      <c r="CS1088" s="8">
        <f t="shared" si="179"/>
        <v>2.5</v>
      </c>
      <c r="CT1088" s="8">
        <f t="shared" si="180"/>
        <v>30</v>
      </c>
      <c r="CU1088" s="8">
        <f t="shared" si="181"/>
        <v>200</v>
      </c>
      <c r="CV1088" s="10">
        <f t="shared" si="182"/>
        <v>75618.42</v>
      </c>
      <c r="CW1088" s="10">
        <f t="shared" si="185"/>
        <v>75.61842</v>
      </c>
      <c r="CX1088" s="8" t="str">
        <f t="shared" si="183"/>
        <v>No</v>
      </c>
      <c r="CY1088" s="30" t="s">
        <v>11</v>
      </c>
      <c r="CZ1088" s="30" t="s">
        <v>11</v>
      </c>
      <c r="DA1088" s="31" t="s">
        <v>11</v>
      </c>
      <c r="DB1088" s="31" t="s">
        <v>11</v>
      </c>
      <c r="DC1088" s="8" t="str">
        <f t="shared" si="184"/>
        <v>No</v>
      </c>
      <c r="DD1088" s="8" t="s">
        <v>11</v>
      </c>
      <c r="DE1088" s="30" t="s">
        <v>11</v>
      </c>
      <c r="DF1088" s="10">
        <f t="shared" si="186"/>
        <v>75.515579999999986</v>
      </c>
      <c r="DG1088" s="9">
        <f>IF(S1088&lt;Monitors!$H$4,(S1088*Monitors!$I$4)+Monitors!$J$4,IF(S1088&lt;Monitors!$H$5,(S1088*Monitors!$I$5)+Monitors!$J$5,IF(S1088&lt;Monitors!$H$6,(S1088*Monitors!$I$6)+Monitors!$J$6,IF(S1088&lt;Monitors!$H$7,(Monitors!$I$7*S1088)+Monitors!$J$7,IF(S1088&lt;Monitors!$H$8,(S1088*Monitors!$I$8)+Monitors!$J$8,IF(S1088&lt;Monitors!$H$9,(S1088*Monitors!$I$9)+Monitors!$J$9,IF(S1088&lt;Monitors!$H$10,(S1088*Monitors!$I$10)+Monitors!$J$10,IF(S1088&lt;Monitors!$H$11,(S1088*Monitors!$I$11)+Monitors!$J$11,Monitors!$J$12))))))))</f>
        <v>51.34</v>
      </c>
      <c r="DH1088" s="10">
        <f>$DF1088-(Monitors!$B$4*'All Data'!$W1088)</f>
        <v>62.801959999999987</v>
      </c>
      <c r="DI1088" s="10">
        <f>IF($CX1088="Yes",DH1088-(Monitors!$E$4*(DG1088+(Monitors!$B$4*'All Data'!$W1088))),'All Data'!DH1088)</f>
        <v>62.801959999999987</v>
      </c>
      <c r="DJ1088" s="10">
        <f>IF(DD1088="Yes",'All Data'!DI1088-(DG1088*Monitors!$C$4),'All Data'!DI1088)</f>
        <v>62.801959999999987</v>
      </c>
      <c r="DK1088" s="10">
        <f>IF($DE1088="Yes",DJ1088-(DG1088*Monitors!$D$4),'All Data'!DJ1088)</f>
        <v>62.801959999999987</v>
      </c>
      <c r="DL1088" s="10">
        <f>IF($CZ1088="Yes",DK1088-Monitors!$C$7,'All Data'!DK1088)</f>
        <v>62.801959999999987</v>
      </c>
      <c r="DM1088" s="10">
        <f>IF($DA1088="Yes",DL1088-Monitors!$D$7,'All Data'!DL1088)</f>
        <v>62.801959999999987</v>
      </c>
      <c r="DN1088" s="10">
        <f>IF(DB1088="Yes",DM1088-((DG1088+(W1088*Monitors!$B$4))*Monitors!$F$4),'All Data'!DM1088)</f>
        <v>62.801959999999987</v>
      </c>
      <c r="DO1088" s="8" t="str">
        <f t="shared" si="187"/>
        <v>No</v>
      </c>
      <c r="DP1088" s="10">
        <v>3.0247368000000003</v>
      </c>
      <c r="DQ1088" s="10">
        <v>20.955263200000001</v>
      </c>
      <c r="DR1088" s="10">
        <v>20.955263200000001</v>
      </c>
      <c r="DS1088" s="9">
        <v>29.41446083624961</v>
      </c>
      <c r="DT1088" s="9" t="s">
        <v>23</v>
      </c>
      <c r="DU1088" s="14">
        <v>0</v>
      </c>
    </row>
    <row r="1089" spans="1:125" ht="18" customHeight="1">
      <c r="A1089" s="29">
        <v>1088</v>
      </c>
      <c r="B1089" s="29">
        <v>12</v>
      </c>
      <c r="C1089" s="29">
        <v>773</v>
      </c>
      <c r="D1089" s="21">
        <v>41593</v>
      </c>
      <c r="E1089" s="21">
        <v>41578</v>
      </c>
      <c r="F1089" s="21">
        <v>41610</v>
      </c>
      <c r="G1089" s="20"/>
      <c r="H1089" s="20"/>
      <c r="I1089" s="22">
        <v>6</v>
      </c>
      <c r="J1089" s="20" t="s">
        <v>5</v>
      </c>
      <c r="K1089" s="20"/>
      <c r="L1089" s="20" t="s">
        <v>6</v>
      </c>
      <c r="M1089" s="23"/>
      <c r="N1089" s="23" t="s">
        <v>7</v>
      </c>
      <c r="O1089" s="23"/>
      <c r="P1089" s="24">
        <v>13.2</v>
      </c>
      <c r="Q1089" s="24">
        <v>23.5</v>
      </c>
      <c r="R1089" s="24">
        <v>27</v>
      </c>
      <c r="S1089" s="24">
        <v>311.7</v>
      </c>
      <c r="T1089" s="24">
        <v>1.78</v>
      </c>
      <c r="U1089" s="24">
        <v>1080</v>
      </c>
      <c r="V1089" s="24">
        <v>1920</v>
      </c>
      <c r="W1089" s="24">
        <v>2.0739999999999998</v>
      </c>
      <c r="X1089" s="23" t="s">
        <v>47</v>
      </c>
      <c r="Y1089" s="23" t="s">
        <v>47</v>
      </c>
      <c r="Z1089" s="24">
        <v>6653</v>
      </c>
      <c r="AA1089" s="24">
        <v>60</v>
      </c>
      <c r="AB1089" s="24">
        <v>178</v>
      </c>
      <c r="AC1089" s="24">
        <v>170</v>
      </c>
      <c r="AD1089" s="23" t="s">
        <v>10</v>
      </c>
      <c r="AE1089" s="23" t="s">
        <v>11</v>
      </c>
      <c r="AF1089" s="23" t="s">
        <v>11</v>
      </c>
      <c r="AG1089" s="23"/>
      <c r="AH1089" s="23"/>
      <c r="AI1089" s="23" t="s">
        <v>12</v>
      </c>
      <c r="AJ1089" s="23" t="s">
        <v>23</v>
      </c>
      <c r="AK1089" s="23" t="s">
        <v>11</v>
      </c>
      <c r="AL1089" s="23" t="s">
        <v>51</v>
      </c>
      <c r="AM1089" s="23"/>
      <c r="AN1089" s="23" t="s">
        <v>14</v>
      </c>
      <c r="AO1089" s="23"/>
      <c r="AP1089" s="23" t="s">
        <v>36</v>
      </c>
      <c r="AQ1089" s="23"/>
      <c r="AR1089" s="23"/>
      <c r="AS1089" s="23" t="s">
        <v>51</v>
      </c>
      <c r="AT1089" s="23"/>
      <c r="AU1089" s="23" t="s">
        <v>14</v>
      </c>
      <c r="AV1089" s="25"/>
      <c r="AW1089" s="25"/>
      <c r="AX1089" s="26">
        <v>27</v>
      </c>
      <c r="AY1089" s="26">
        <v>311.7</v>
      </c>
      <c r="AZ1089" s="25" t="s">
        <v>14</v>
      </c>
      <c r="BA1089" s="25" t="s">
        <v>14</v>
      </c>
      <c r="BB1089" s="23"/>
      <c r="BC1089" s="23" t="s">
        <v>15</v>
      </c>
      <c r="BD1089" s="23"/>
      <c r="BE1089" s="23" t="s">
        <v>11</v>
      </c>
      <c r="BF1089" s="23" t="s">
        <v>449</v>
      </c>
      <c r="BG1089" s="23" t="s">
        <v>11</v>
      </c>
      <c r="BH1089" s="23" t="s">
        <v>17</v>
      </c>
      <c r="BI1089" s="23"/>
      <c r="BJ1089" s="23" t="s">
        <v>18</v>
      </c>
      <c r="BK1089" s="23" t="s">
        <v>11</v>
      </c>
      <c r="BL1089" s="23" t="s">
        <v>11</v>
      </c>
      <c r="BM1089" s="23"/>
      <c r="BN1089" s="23"/>
      <c r="BO1089" s="24">
        <v>14.2</v>
      </c>
      <c r="BP1089" s="24">
        <v>242.6</v>
      </c>
      <c r="BQ1089" s="24">
        <v>300</v>
      </c>
      <c r="BR1089" s="24">
        <v>210.9</v>
      </c>
      <c r="BS1089" s="24">
        <v>200.2</v>
      </c>
      <c r="BT1089" s="23"/>
      <c r="BU1089" s="23"/>
      <c r="BV1089" s="24">
        <v>23.98</v>
      </c>
      <c r="BW1089" s="24">
        <v>0.35</v>
      </c>
      <c r="BX1089" s="23"/>
      <c r="BY1089" s="24">
        <v>0.31</v>
      </c>
      <c r="BZ1089" s="27">
        <v>0.35</v>
      </c>
      <c r="CA1089" s="27">
        <v>0.31</v>
      </c>
      <c r="CB1089" s="25"/>
      <c r="CC1089" s="25"/>
      <c r="CD1089" s="28">
        <v>23.98</v>
      </c>
      <c r="CE1089" s="28">
        <v>0.4</v>
      </c>
      <c r="CF1089" s="25"/>
      <c r="CG1089" s="28">
        <v>0.38</v>
      </c>
      <c r="CH1089" s="28">
        <v>29.1</v>
      </c>
      <c r="CI1089" s="28">
        <v>0.5</v>
      </c>
      <c r="CJ1089" s="28">
        <v>0.5</v>
      </c>
      <c r="CK1089" s="25"/>
      <c r="CL1089" s="25"/>
      <c r="CM1089" s="28">
        <v>0.48</v>
      </c>
      <c r="CN1089" s="25"/>
      <c r="CO1089" s="28">
        <v>0</v>
      </c>
      <c r="CP1089" s="30" t="s">
        <v>5</v>
      </c>
      <c r="CQ1089" s="8">
        <f t="shared" si="177"/>
        <v>6653.833814565287</v>
      </c>
      <c r="CR1089" s="8">
        <f t="shared" si="178"/>
        <v>28</v>
      </c>
      <c r="CS1089" s="8">
        <f t="shared" si="179"/>
        <v>2.5</v>
      </c>
      <c r="CT1089" s="8">
        <f t="shared" si="180"/>
        <v>30</v>
      </c>
      <c r="CU1089" s="8">
        <f t="shared" si="181"/>
        <v>200</v>
      </c>
      <c r="CV1089" s="10">
        <f t="shared" si="182"/>
        <v>75618.42</v>
      </c>
      <c r="CW1089" s="10">
        <f t="shared" si="185"/>
        <v>75.61842</v>
      </c>
      <c r="CX1089" s="8" t="str">
        <f t="shared" si="183"/>
        <v>No</v>
      </c>
      <c r="CY1089" s="30" t="s">
        <v>11</v>
      </c>
      <c r="CZ1089" s="30" t="s">
        <v>11</v>
      </c>
      <c r="DA1089" s="31" t="s">
        <v>11</v>
      </c>
      <c r="DB1089" s="31" t="s">
        <v>11</v>
      </c>
      <c r="DC1089" s="8" t="str">
        <f t="shared" si="184"/>
        <v>No</v>
      </c>
      <c r="DD1089" s="8" t="s">
        <v>11</v>
      </c>
      <c r="DE1089" s="30" t="s">
        <v>11</v>
      </c>
      <c r="DF1089" s="10">
        <f t="shared" si="186"/>
        <v>75.515579999999986</v>
      </c>
      <c r="DG1089" s="9">
        <f>IF(S1089&lt;Monitors!$H$4,(S1089*Monitors!$I$4)+Monitors!$J$4,IF(S1089&lt;Monitors!$H$5,(S1089*Monitors!$I$5)+Monitors!$J$5,IF(S1089&lt;Monitors!$H$6,(S1089*Monitors!$I$6)+Monitors!$J$6,IF(S1089&lt;Monitors!$H$7,(Monitors!$I$7*S1089)+Monitors!$J$7,IF(S1089&lt;Monitors!$H$8,(S1089*Monitors!$I$8)+Monitors!$J$8,IF(S1089&lt;Monitors!$H$9,(S1089*Monitors!$I$9)+Monitors!$J$9,IF(S1089&lt;Monitors!$H$10,(S1089*Monitors!$I$10)+Monitors!$J$10,IF(S1089&lt;Monitors!$H$11,(S1089*Monitors!$I$11)+Monitors!$J$11,Monitors!$J$12))))))))</f>
        <v>51.34</v>
      </c>
      <c r="DH1089" s="10">
        <f>$DF1089-(Monitors!$B$4*'All Data'!$W1089)</f>
        <v>62.801959999999987</v>
      </c>
      <c r="DI1089" s="10">
        <f>IF($CX1089="Yes",DH1089-(Monitors!$E$4*(DG1089+(Monitors!$B$4*'All Data'!$W1089))),'All Data'!DH1089)</f>
        <v>62.801959999999987</v>
      </c>
      <c r="DJ1089" s="10">
        <f>IF(DD1089="Yes",'All Data'!DI1089-(DG1089*Monitors!$C$4),'All Data'!DI1089)</f>
        <v>62.801959999999987</v>
      </c>
      <c r="DK1089" s="10">
        <f>IF($DE1089="Yes",DJ1089-(DG1089*Monitors!$D$4),'All Data'!DJ1089)</f>
        <v>62.801959999999987</v>
      </c>
      <c r="DL1089" s="10">
        <f>IF($CZ1089="Yes",DK1089-Monitors!$C$7,'All Data'!DK1089)</f>
        <v>62.801959999999987</v>
      </c>
      <c r="DM1089" s="10">
        <f>IF($DA1089="Yes",DL1089-Monitors!$D$7,'All Data'!DL1089)</f>
        <v>62.801959999999987</v>
      </c>
      <c r="DN1089" s="10">
        <f>IF(DB1089="Yes",DM1089-((DG1089+(W1089*Monitors!$B$4))*Monitors!$F$4),'All Data'!DM1089)</f>
        <v>62.801959999999987</v>
      </c>
      <c r="DO1089" s="8" t="str">
        <f t="shared" si="187"/>
        <v>No</v>
      </c>
      <c r="DP1089" s="10">
        <v>3.0247368000000003</v>
      </c>
      <c r="DQ1089" s="10">
        <v>20.955263200000001</v>
      </c>
      <c r="DR1089" s="10">
        <v>20.955263200000001</v>
      </c>
      <c r="DS1089" s="9">
        <v>29.41446083624961</v>
      </c>
      <c r="DT1089" s="9" t="s">
        <v>23</v>
      </c>
      <c r="DU1089" s="14">
        <v>0</v>
      </c>
    </row>
    <row r="1090" spans="1:125" ht="18" customHeight="1">
      <c r="A1090" s="29">
        <v>1089</v>
      </c>
      <c r="B1090" s="29">
        <v>38</v>
      </c>
      <c r="C1090" s="29">
        <v>1152</v>
      </c>
      <c r="D1090" s="21">
        <v>41962</v>
      </c>
      <c r="E1090" s="21">
        <v>41924</v>
      </c>
      <c r="F1090" s="21">
        <v>41990</v>
      </c>
      <c r="G1090" s="20" t="s">
        <v>942</v>
      </c>
      <c r="H1090" s="20"/>
      <c r="I1090" s="22">
        <v>6</v>
      </c>
      <c r="J1090" s="20" t="s">
        <v>5</v>
      </c>
      <c r="K1090" s="20"/>
      <c r="L1090" s="20" t="s">
        <v>6</v>
      </c>
      <c r="M1090" s="23"/>
      <c r="N1090" s="23" t="s">
        <v>7</v>
      </c>
      <c r="O1090" s="23"/>
      <c r="P1090" s="24">
        <v>13.3</v>
      </c>
      <c r="Q1090" s="24">
        <v>23.6</v>
      </c>
      <c r="R1090" s="24">
        <v>27</v>
      </c>
      <c r="S1090" s="24">
        <v>314.33999999999997</v>
      </c>
      <c r="T1090" s="24">
        <v>1.78</v>
      </c>
      <c r="U1090" s="24">
        <v>1080</v>
      </c>
      <c r="V1090" s="24">
        <v>1920</v>
      </c>
      <c r="W1090" s="24">
        <v>2.0739999999999998</v>
      </c>
      <c r="X1090" s="23" t="s">
        <v>47</v>
      </c>
      <c r="Y1090" s="23" t="s">
        <v>47</v>
      </c>
      <c r="Z1090" s="24">
        <v>6597</v>
      </c>
      <c r="AA1090" s="24">
        <v>60</v>
      </c>
      <c r="AB1090" s="24">
        <v>178</v>
      </c>
      <c r="AC1090" s="24">
        <v>178</v>
      </c>
      <c r="AD1090" s="23" t="s">
        <v>223</v>
      </c>
      <c r="AE1090" s="23" t="s">
        <v>23</v>
      </c>
      <c r="AF1090" s="23" t="s">
        <v>11</v>
      </c>
      <c r="AG1090" s="23"/>
      <c r="AH1090" s="23"/>
      <c r="AI1090" s="23" t="s">
        <v>12</v>
      </c>
      <c r="AJ1090" s="23" t="s">
        <v>23</v>
      </c>
      <c r="AK1090" s="23" t="s">
        <v>11</v>
      </c>
      <c r="AL1090" s="23" t="s">
        <v>276</v>
      </c>
      <c r="AM1090" s="23"/>
      <c r="AN1090" s="23" t="s">
        <v>14</v>
      </c>
      <c r="AO1090" s="23"/>
      <c r="AP1090" s="23" t="s">
        <v>14</v>
      </c>
      <c r="AQ1090" s="23"/>
      <c r="AR1090" s="23"/>
      <c r="AS1090" s="23" t="s">
        <v>276</v>
      </c>
      <c r="AT1090" s="23"/>
      <c r="AU1090" s="23" t="s">
        <v>14</v>
      </c>
      <c r="AV1090" s="25"/>
      <c r="AW1090" s="25"/>
      <c r="AX1090" s="26">
        <v>27</v>
      </c>
      <c r="AY1090" s="26">
        <v>314.33999999999997</v>
      </c>
      <c r="AZ1090" s="25" t="s">
        <v>14</v>
      </c>
      <c r="BA1090" s="25" t="s">
        <v>14</v>
      </c>
      <c r="BB1090" s="23"/>
      <c r="BC1090" s="23" t="s">
        <v>15</v>
      </c>
      <c r="BD1090" s="23"/>
      <c r="BE1090" s="23" t="s">
        <v>11</v>
      </c>
      <c r="BF1090" s="23" t="s">
        <v>952</v>
      </c>
      <c r="BG1090" s="23" t="s">
        <v>11</v>
      </c>
      <c r="BH1090" s="23" t="s">
        <v>17</v>
      </c>
      <c r="BI1090" s="23"/>
      <c r="BJ1090" s="23"/>
      <c r="BK1090" s="23" t="s">
        <v>11</v>
      </c>
      <c r="BL1090" s="23" t="s">
        <v>11</v>
      </c>
      <c r="BM1090" s="23" t="s">
        <v>11</v>
      </c>
      <c r="BN1090" s="23"/>
      <c r="BO1090" s="24">
        <v>0</v>
      </c>
      <c r="BP1090" s="24">
        <v>300</v>
      </c>
      <c r="BQ1090" s="24">
        <v>300</v>
      </c>
      <c r="BR1090" s="24">
        <v>295</v>
      </c>
      <c r="BS1090" s="24">
        <v>200</v>
      </c>
      <c r="BT1090" s="23"/>
      <c r="BU1090" s="23"/>
      <c r="BV1090" s="24">
        <v>24</v>
      </c>
      <c r="BW1090" s="24">
        <v>0.2</v>
      </c>
      <c r="BX1090" s="23"/>
      <c r="BY1090" s="24">
        <v>0.19</v>
      </c>
      <c r="BZ1090" s="27">
        <v>0.2</v>
      </c>
      <c r="CA1090" s="27">
        <v>0.19</v>
      </c>
      <c r="CB1090" s="25"/>
      <c r="CC1090" s="25"/>
      <c r="CD1090" s="28">
        <v>24</v>
      </c>
      <c r="CE1090" s="28">
        <v>0.22</v>
      </c>
      <c r="CF1090" s="25"/>
      <c r="CG1090" s="28">
        <v>0.21</v>
      </c>
      <c r="CH1090" s="28">
        <v>29.27</v>
      </c>
      <c r="CI1090" s="28">
        <v>0.5</v>
      </c>
      <c r="CJ1090" s="28">
        <v>0.5</v>
      </c>
      <c r="CK1090" s="25"/>
      <c r="CL1090" s="25"/>
      <c r="CM1090" s="28">
        <v>0.45</v>
      </c>
      <c r="CN1090" s="25"/>
      <c r="CO1090" s="28">
        <v>0</v>
      </c>
      <c r="CP1090" s="30" t="s">
        <v>5</v>
      </c>
      <c r="CQ1090" s="8">
        <f t="shared" ref="CQ1090:CQ1153" si="188">(W1090*1000000)/S1090</f>
        <v>6597.9512629636693</v>
      </c>
      <c r="CR1090" s="8">
        <f t="shared" ref="CR1090:CR1153" si="189">IF($R1090&lt;14,14,IF($R1090&lt;16,16,IF($R1090&lt;19,19,IF($R1090&lt;20,20,IF($R1090&lt;22,22,IF($R1090&lt;24,24,IF($R1090&lt;26,26,28)))))))</f>
        <v>28</v>
      </c>
      <c r="CS1090" s="8">
        <f t="shared" ref="CS1090:CS1153" si="190">IF(W1090&lt;=1.05,1.05,IF(W1090&lt;=1.3,1.3,IF(W1090&lt;=1.5,1.5,IF(W1090&lt;=2,2,IF(W1090&lt;=2.5,2.5,IF(W1090&lt;=3.8,3.8,IF(W1090&lt;=5,5,8)))))))</f>
        <v>2.5</v>
      </c>
      <c r="CT1090" s="8">
        <f t="shared" ref="CT1090:CT1153" si="191">IF($R1090&lt;30,30,IF($R1090&lt;40,40,IF($R1090&lt;50,50,IF($R1090&lt;=60,60))))</f>
        <v>30</v>
      </c>
      <c r="CU1090" s="8">
        <f t="shared" ref="CU1090:CU1153" si="192">IF(BP1090&lt;200,100,IF(BP1090&lt;300,200,IF(BP1090&lt;400,300,IF(BP1090&lt;500,400,IF(BP1090&lt;600,500,IF(BP1090&lt;700,600,IF(BP1090&lt;800,700,IF(BP1090&lt;900,800,900))))))))</f>
        <v>300</v>
      </c>
      <c r="CV1090" s="10">
        <f t="shared" ref="CV1090:CV1153" si="193">($BP1090*$S1090)</f>
        <v>94301.999999999985</v>
      </c>
      <c r="CW1090" s="10">
        <f t="shared" si="185"/>
        <v>94.301999999999992</v>
      </c>
      <c r="CX1090" s="8" t="str">
        <f t="shared" ref="CX1090:CX1153" si="194">IF(AND(BL1090="Yes",BM1090="Yes"),"Yes","No")</f>
        <v>No</v>
      </c>
      <c r="CY1090" s="30" t="s">
        <v>11</v>
      </c>
      <c r="CZ1090" s="30" t="s">
        <v>11</v>
      </c>
      <c r="DA1090" s="31" t="s">
        <v>11</v>
      </c>
      <c r="DB1090" s="31" t="s">
        <v>11</v>
      </c>
      <c r="DC1090" s="8" t="str">
        <f t="shared" ref="DC1090:DC1153" si="195">IF(AF1090="Yes","Yes","No")</f>
        <v>No</v>
      </c>
      <c r="DD1090" s="8" t="s">
        <v>11</v>
      </c>
      <c r="DE1090" s="30" t="s">
        <v>11</v>
      </c>
      <c r="DF1090" s="10">
        <f t="shared" si="186"/>
        <v>74.722799999999992</v>
      </c>
      <c r="DG1090" s="9">
        <f>IF(S1090&lt;Monitors!$H$4,(S1090*Monitors!$I$4)+Monitors!$J$4,IF(S1090&lt;Monitors!$H$5,(S1090*Monitors!$I$5)+Monitors!$J$5,IF(S1090&lt;Monitors!$H$6,(S1090*Monitors!$I$6)+Monitors!$J$6,IF(S1090&lt;Monitors!$H$7,(Monitors!$I$7*S1090)+Monitors!$J$7,IF(S1090&lt;Monitors!$H$8,(S1090*Monitors!$I$8)+Monitors!$J$8,IF(S1090&lt;Monitors!$H$9,(S1090*Monitors!$I$9)+Monitors!$J$9,IF(S1090&lt;Monitors!$H$10,(S1090*Monitors!$I$10)+Monitors!$J$10,IF(S1090&lt;Monitors!$H$11,(S1090*Monitors!$I$11)+Monitors!$J$11,Monitors!$J$12))))))))</f>
        <v>51.867999999999995</v>
      </c>
      <c r="DH1090" s="10">
        <f>$DF1090-(Monitors!$B$4*'All Data'!$W1090)</f>
        <v>62.009179999999994</v>
      </c>
      <c r="DI1090" s="10">
        <f>IF($CX1090="Yes",DH1090-(Monitors!$E$4*(DG1090+(Monitors!$B$4*'All Data'!$W1090))),'All Data'!DH1090)</f>
        <v>62.009179999999994</v>
      </c>
      <c r="DJ1090" s="10">
        <f>IF(DD1090="Yes",'All Data'!DI1090-(DG1090*Monitors!$C$4),'All Data'!DI1090)</f>
        <v>62.009179999999994</v>
      </c>
      <c r="DK1090" s="10">
        <f>IF($DE1090="Yes",DJ1090-(DG1090*Monitors!$D$4),'All Data'!DJ1090)</f>
        <v>62.009179999999994</v>
      </c>
      <c r="DL1090" s="10">
        <f>IF($CZ1090="Yes",DK1090-Monitors!$C$7,'All Data'!DK1090)</f>
        <v>62.009179999999994</v>
      </c>
      <c r="DM1090" s="10">
        <f>IF($DA1090="Yes",DL1090-Monitors!$D$7,'All Data'!DL1090)</f>
        <v>62.009179999999994</v>
      </c>
      <c r="DN1090" s="10">
        <f>IF(DB1090="Yes",DM1090-((DG1090+(W1090*Monitors!$B$4))*Monitors!$F$4),'All Data'!DM1090)</f>
        <v>62.009179999999994</v>
      </c>
      <c r="DO1090" s="8" t="str">
        <f t="shared" si="187"/>
        <v>No</v>
      </c>
      <c r="DP1090" s="10">
        <v>3.7720799999999999</v>
      </c>
      <c r="DQ1090" s="10">
        <v>20.227920000000001</v>
      </c>
      <c r="DR1090" s="10">
        <v>20.227920000000001</v>
      </c>
      <c r="DS1090" s="9">
        <v>29.655958066627072</v>
      </c>
      <c r="DT1090" s="9" t="s">
        <v>23</v>
      </c>
      <c r="DU1090" s="14">
        <v>0</v>
      </c>
    </row>
    <row r="1091" spans="1:125" ht="18" customHeight="1">
      <c r="A1091" s="29">
        <v>1090</v>
      </c>
      <c r="B1091" s="29">
        <v>25</v>
      </c>
      <c r="C1091" s="29">
        <v>1280</v>
      </c>
      <c r="D1091" s="21">
        <v>42073</v>
      </c>
      <c r="E1091" s="21">
        <v>41872</v>
      </c>
      <c r="F1091" s="21">
        <v>42072</v>
      </c>
      <c r="G1091" s="20" t="s">
        <v>4</v>
      </c>
      <c r="H1091" s="20"/>
      <c r="I1091" s="22">
        <v>6</v>
      </c>
      <c r="J1091" s="20" t="s">
        <v>5</v>
      </c>
      <c r="K1091" s="20"/>
      <c r="L1091" s="20" t="s">
        <v>49</v>
      </c>
      <c r="M1091" s="23"/>
      <c r="N1091" s="23" t="s">
        <v>7</v>
      </c>
      <c r="O1091" s="23"/>
      <c r="P1091" s="24">
        <v>15.5</v>
      </c>
      <c r="Q1091" s="24">
        <v>27.5</v>
      </c>
      <c r="R1091" s="24">
        <v>31.5</v>
      </c>
      <c r="S1091" s="24">
        <v>425.27</v>
      </c>
      <c r="T1091" s="24">
        <v>1.78</v>
      </c>
      <c r="U1091" s="24">
        <v>1080</v>
      </c>
      <c r="V1091" s="24">
        <v>1920</v>
      </c>
      <c r="W1091" s="24">
        <v>2.0739999999999998</v>
      </c>
      <c r="X1091" s="23" t="s">
        <v>47</v>
      </c>
      <c r="Y1091" s="23" t="s">
        <v>47</v>
      </c>
      <c r="Z1091" s="24">
        <v>4877</v>
      </c>
      <c r="AA1091" s="24">
        <v>60</v>
      </c>
      <c r="AB1091" s="24">
        <v>178</v>
      </c>
      <c r="AC1091" s="24">
        <v>178</v>
      </c>
      <c r="AD1091" s="23" t="s">
        <v>85</v>
      </c>
      <c r="AE1091" s="23" t="s">
        <v>11</v>
      </c>
      <c r="AF1091" s="23" t="s">
        <v>11</v>
      </c>
      <c r="AG1091" s="23"/>
      <c r="AH1091" s="23"/>
      <c r="AI1091" s="23" t="s">
        <v>57</v>
      </c>
      <c r="AJ1091" s="23" t="s">
        <v>23</v>
      </c>
      <c r="AK1091" s="23" t="s">
        <v>11</v>
      </c>
      <c r="AL1091" s="23" t="s">
        <v>13</v>
      </c>
      <c r="AM1091" s="23"/>
      <c r="AN1091" s="23" t="s">
        <v>14</v>
      </c>
      <c r="AO1091" s="23"/>
      <c r="AP1091" s="23" t="s">
        <v>14</v>
      </c>
      <c r="AQ1091" s="23"/>
      <c r="AR1091" s="23"/>
      <c r="AS1091" s="23" t="s">
        <v>13</v>
      </c>
      <c r="AT1091" s="23"/>
      <c r="AU1091" s="23" t="s">
        <v>14</v>
      </c>
      <c r="AV1091" s="25"/>
      <c r="AW1091" s="25"/>
      <c r="AX1091" s="26">
        <v>31.5</v>
      </c>
      <c r="AY1091" s="26">
        <v>425.27</v>
      </c>
      <c r="AZ1091" s="25" t="s">
        <v>14</v>
      </c>
      <c r="BA1091" s="25" t="s">
        <v>14</v>
      </c>
      <c r="BB1091" s="23"/>
      <c r="BC1091" s="23" t="s">
        <v>15</v>
      </c>
      <c r="BD1091" s="23"/>
      <c r="BE1091" s="23" t="s">
        <v>11</v>
      </c>
      <c r="BF1091" s="23" t="s">
        <v>1238</v>
      </c>
      <c r="BG1091" s="23" t="s">
        <v>11</v>
      </c>
      <c r="BH1091" s="23" t="s">
        <v>17</v>
      </c>
      <c r="BI1091" s="23"/>
      <c r="BJ1091" s="23" t="s">
        <v>18</v>
      </c>
      <c r="BK1091" s="23" t="s">
        <v>11</v>
      </c>
      <c r="BL1091" s="23" t="s">
        <v>11</v>
      </c>
      <c r="BM1091" s="23"/>
      <c r="BN1091" s="23"/>
      <c r="BO1091" s="24">
        <v>1.8</v>
      </c>
      <c r="BP1091" s="24">
        <v>262.39999999999998</v>
      </c>
      <c r="BQ1091" s="24">
        <v>260</v>
      </c>
      <c r="BR1091" s="24">
        <v>258.60000000000002</v>
      </c>
      <c r="BS1091" s="24">
        <v>201.3</v>
      </c>
      <c r="BT1091" s="23"/>
      <c r="BU1091" s="23"/>
      <c r="BV1091" s="24">
        <v>24.05</v>
      </c>
      <c r="BW1091" s="24">
        <v>0.16</v>
      </c>
      <c r="BX1091" s="23"/>
      <c r="BY1091" s="24">
        <v>0.13</v>
      </c>
      <c r="BZ1091" s="27">
        <v>0.16</v>
      </c>
      <c r="CA1091" s="27">
        <v>0.13</v>
      </c>
      <c r="CB1091" s="25"/>
      <c r="CC1091" s="25"/>
      <c r="CD1091" s="28">
        <v>24.21</v>
      </c>
      <c r="CE1091" s="28">
        <v>0.21</v>
      </c>
      <c r="CF1091" s="25"/>
      <c r="CG1091" s="28">
        <v>0.18</v>
      </c>
      <c r="CH1091" s="28">
        <v>40.47</v>
      </c>
      <c r="CI1091" s="28">
        <v>0.5</v>
      </c>
      <c r="CJ1091" s="28">
        <v>0.5</v>
      </c>
      <c r="CK1091" s="25"/>
      <c r="CL1091" s="25"/>
      <c r="CM1091" s="28">
        <v>0.43</v>
      </c>
      <c r="CN1091" s="25"/>
      <c r="CO1091" s="28">
        <v>0</v>
      </c>
      <c r="CP1091" s="30" t="s">
        <v>5</v>
      </c>
      <c r="CQ1091" s="8">
        <f t="shared" si="188"/>
        <v>4876.9017330166716</v>
      </c>
      <c r="CR1091" s="8">
        <f t="shared" si="189"/>
        <v>28</v>
      </c>
      <c r="CS1091" s="8">
        <f t="shared" si="190"/>
        <v>2.5</v>
      </c>
      <c r="CT1091" s="8">
        <f t="shared" si="191"/>
        <v>40</v>
      </c>
      <c r="CU1091" s="8">
        <f t="shared" si="192"/>
        <v>200</v>
      </c>
      <c r="CV1091" s="10">
        <f t="shared" si="193"/>
        <v>111590.84799999998</v>
      </c>
      <c r="CW1091" s="10">
        <f t="shared" ref="CW1091:CW1154" si="196">CV1091/1000</f>
        <v>111.59084799999998</v>
      </c>
      <c r="CX1091" s="8" t="str">
        <f t="shared" si="194"/>
        <v>No</v>
      </c>
      <c r="CY1091" s="30" t="s">
        <v>11</v>
      </c>
      <c r="CZ1091" s="30" t="s">
        <v>11</v>
      </c>
      <c r="DA1091" s="31" t="s">
        <v>11</v>
      </c>
      <c r="DB1091" s="31" t="s">
        <v>11</v>
      </c>
      <c r="DC1091" s="8" t="str">
        <f t="shared" si="195"/>
        <v>No</v>
      </c>
      <c r="DD1091" s="8" t="s">
        <v>11</v>
      </c>
      <c r="DE1091" s="30" t="s">
        <v>11</v>
      </c>
      <c r="DF1091" s="10">
        <f t="shared" ref="DF1091:DF1154" si="197">((BV1091*0.35)+(BW1091*0.65))*(365*24)/1000</f>
        <v>74.64833999999999</v>
      </c>
      <c r="DG1091" s="9">
        <f>IF(S1091&lt;Monitors!$H$4,(S1091*Monitors!$I$4)+Monitors!$J$4,IF(S1091&lt;Monitors!$H$5,(S1091*Monitors!$I$5)+Monitors!$J$5,IF(S1091&lt;Monitors!$H$6,(S1091*Monitors!$I$6)+Monitors!$J$6,IF(S1091&lt;Monitors!$H$7,(Monitors!$I$7*S1091)+Monitors!$J$7,IF(S1091&lt;Monitors!$H$8,(S1091*Monitors!$I$8)+Monitors!$J$8,IF(S1091&lt;Monitors!$H$9,(S1091*Monitors!$I$9)+Monitors!$J$9,IF(S1091&lt;Monitors!$H$10,(S1091*Monitors!$I$10)+Monitors!$J$10,IF(S1091&lt;Monitors!$H$11,(S1091*Monitors!$I$11)+Monitors!$J$11,Monitors!$J$12))))))))</f>
        <v>74.054000000000002</v>
      </c>
      <c r="DH1091" s="10">
        <f>$DF1091-(Monitors!$B$4*'All Data'!$W1091)</f>
        <v>61.934719999999992</v>
      </c>
      <c r="DI1091" s="10">
        <f>IF($CX1091="Yes",DH1091-(Monitors!$E$4*(DG1091+(Monitors!$B$4*'All Data'!$W1091))),'All Data'!DH1091)</f>
        <v>61.934719999999992</v>
      </c>
      <c r="DJ1091" s="10">
        <f>IF(DD1091="Yes",'All Data'!DI1091-(DG1091*Monitors!$C$4),'All Data'!DI1091)</f>
        <v>61.934719999999992</v>
      </c>
      <c r="DK1091" s="10">
        <f>IF($DE1091="Yes",DJ1091-(DG1091*Monitors!$D$4),'All Data'!DJ1091)</f>
        <v>61.934719999999992</v>
      </c>
      <c r="DL1091" s="10">
        <f>IF($CZ1091="Yes",DK1091-Monitors!$C$7,'All Data'!DK1091)</f>
        <v>61.934719999999992</v>
      </c>
      <c r="DM1091" s="10">
        <f>IF($DA1091="Yes",DL1091-Monitors!$D$7,'All Data'!DL1091)</f>
        <v>61.934719999999992</v>
      </c>
      <c r="DN1091" s="10">
        <f>IF(DB1091="Yes",DM1091-((DG1091+(W1091*Monitors!$B$4))*Monitors!$F$4),'All Data'!DM1091)</f>
        <v>61.934719999999992</v>
      </c>
      <c r="DO1091" s="8" t="str">
        <f t="shared" ref="DO1091:DO1154" si="198">IF(DN1091&lt;=DG1091,"Yes","No")</f>
        <v>Yes</v>
      </c>
      <c r="DP1091" s="10">
        <v>4.4636339199999995</v>
      </c>
      <c r="DQ1091" s="10">
        <v>19.586366080000001</v>
      </c>
      <c r="DR1091" s="10">
        <v>19.586366080000001</v>
      </c>
      <c r="DS1091" s="9">
        <v>39.597699225913878</v>
      </c>
      <c r="DT1091" s="9" t="s">
        <v>23</v>
      </c>
      <c r="DU1091" s="14">
        <v>0</v>
      </c>
    </row>
    <row r="1092" spans="1:125" ht="18" customHeight="1">
      <c r="A1092" s="29">
        <v>1091</v>
      </c>
      <c r="B1092" s="29">
        <v>25</v>
      </c>
      <c r="C1092" s="29">
        <v>1280</v>
      </c>
      <c r="D1092" s="21">
        <v>41887</v>
      </c>
      <c r="E1092" s="21">
        <v>41872</v>
      </c>
      <c r="F1092" s="21">
        <v>41880</v>
      </c>
      <c r="G1092" s="20" t="s">
        <v>4</v>
      </c>
      <c r="H1092" s="20"/>
      <c r="I1092" s="22">
        <v>6</v>
      </c>
      <c r="J1092" s="20" t="s">
        <v>5</v>
      </c>
      <c r="K1092" s="20"/>
      <c r="L1092" s="20" t="s">
        <v>49</v>
      </c>
      <c r="M1092" s="23"/>
      <c r="N1092" s="23" t="s">
        <v>7</v>
      </c>
      <c r="O1092" s="23"/>
      <c r="P1092" s="24">
        <v>15.5</v>
      </c>
      <c r="Q1092" s="24">
        <v>27.5</v>
      </c>
      <c r="R1092" s="24">
        <v>31.5</v>
      </c>
      <c r="S1092" s="24">
        <v>425.27</v>
      </c>
      <c r="T1092" s="24">
        <v>1.78</v>
      </c>
      <c r="U1092" s="24">
        <v>1080</v>
      </c>
      <c r="V1092" s="24">
        <v>1920</v>
      </c>
      <c r="W1092" s="24">
        <v>2.0739999999999998</v>
      </c>
      <c r="X1092" s="23" t="s">
        <v>47</v>
      </c>
      <c r="Y1092" s="23" t="s">
        <v>47</v>
      </c>
      <c r="Z1092" s="24">
        <v>4877</v>
      </c>
      <c r="AA1092" s="24">
        <v>60</v>
      </c>
      <c r="AB1092" s="24">
        <v>178</v>
      </c>
      <c r="AC1092" s="24">
        <v>178</v>
      </c>
      <c r="AD1092" s="23" t="s">
        <v>85</v>
      </c>
      <c r="AE1092" s="23" t="s">
        <v>11</v>
      </c>
      <c r="AF1092" s="23" t="s">
        <v>11</v>
      </c>
      <c r="AG1092" s="23"/>
      <c r="AH1092" s="23"/>
      <c r="AI1092" s="23" t="s">
        <v>57</v>
      </c>
      <c r="AJ1092" s="23" t="s">
        <v>23</v>
      </c>
      <c r="AK1092" s="23" t="s">
        <v>11</v>
      </c>
      <c r="AL1092" s="23" t="s">
        <v>13</v>
      </c>
      <c r="AM1092" s="23"/>
      <c r="AN1092" s="23" t="s">
        <v>14</v>
      </c>
      <c r="AO1092" s="23"/>
      <c r="AP1092" s="23" t="s">
        <v>14</v>
      </c>
      <c r="AQ1092" s="23"/>
      <c r="AR1092" s="23"/>
      <c r="AS1092" s="23" t="s">
        <v>13</v>
      </c>
      <c r="AT1092" s="23"/>
      <c r="AU1092" s="23" t="s">
        <v>14</v>
      </c>
      <c r="AV1092" s="25"/>
      <c r="AW1092" s="25"/>
      <c r="AX1092" s="26">
        <v>31.5</v>
      </c>
      <c r="AY1092" s="26">
        <v>425.27</v>
      </c>
      <c r="AZ1092" s="25" t="s">
        <v>14</v>
      </c>
      <c r="BA1092" s="25" t="s">
        <v>14</v>
      </c>
      <c r="BB1092" s="23"/>
      <c r="BC1092" s="23" t="s">
        <v>15</v>
      </c>
      <c r="BD1092" s="23"/>
      <c r="BE1092" s="23" t="s">
        <v>11</v>
      </c>
      <c r="BF1092" s="23" t="s">
        <v>86</v>
      </c>
      <c r="BG1092" s="23" t="s">
        <v>11</v>
      </c>
      <c r="BH1092" s="23" t="s">
        <v>17</v>
      </c>
      <c r="BI1092" s="23"/>
      <c r="BJ1092" s="23" t="s">
        <v>18</v>
      </c>
      <c r="BK1092" s="23" t="s">
        <v>11</v>
      </c>
      <c r="BL1092" s="23" t="s">
        <v>11</v>
      </c>
      <c r="BM1092" s="23"/>
      <c r="BN1092" s="23"/>
      <c r="BO1092" s="24">
        <v>1.8</v>
      </c>
      <c r="BP1092" s="24">
        <v>262.39999999999998</v>
      </c>
      <c r="BQ1092" s="24">
        <v>260</v>
      </c>
      <c r="BR1092" s="24">
        <v>258.60000000000002</v>
      </c>
      <c r="BS1092" s="24">
        <v>201.3</v>
      </c>
      <c r="BT1092" s="23"/>
      <c r="BU1092" s="23"/>
      <c r="BV1092" s="24">
        <v>24.05</v>
      </c>
      <c r="BW1092" s="24">
        <v>0.16</v>
      </c>
      <c r="BX1092" s="23"/>
      <c r="BY1092" s="24">
        <v>0.13</v>
      </c>
      <c r="BZ1092" s="27">
        <v>0.16</v>
      </c>
      <c r="CA1092" s="27">
        <v>0.13</v>
      </c>
      <c r="CB1092" s="25"/>
      <c r="CC1092" s="25"/>
      <c r="CD1092" s="28">
        <v>24.21</v>
      </c>
      <c r="CE1092" s="28">
        <v>0.21</v>
      </c>
      <c r="CF1092" s="25"/>
      <c r="CG1092" s="28">
        <v>0.18</v>
      </c>
      <c r="CH1092" s="28">
        <v>40.47</v>
      </c>
      <c r="CI1092" s="28">
        <v>0.5</v>
      </c>
      <c r="CJ1092" s="28">
        <v>0.5</v>
      </c>
      <c r="CK1092" s="25"/>
      <c r="CL1092" s="25"/>
      <c r="CM1092" s="28">
        <v>0.37</v>
      </c>
      <c r="CN1092" s="25"/>
      <c r="CO1092" s="28">
        <v>0</v>
      </c>
      <c r="CP1092" s="30" t="s">
        <v>5</v>
      </c>
      <c r="CQ1092" s="8">
        <f t="shared" si="188"/>
        <v>4876.9017330166716</v>
      </c>
      <c r="CR1092" s="8">
        <f t="shared" si="189"/>
        <v>28</v>
      </c>
      <c r="CS1092" s="8">
        <f t="shared" si="190"/>
        <v>2.5</v>
      </c>
      <c r="CT1092" s="8">
        <f t="shared" si="191"/>
        <v>40</v>
      </c>
      <c r="CU1092" s="8">
        <f t="shared" si="192"/>
        <v>200</v>
      </c>
      <c r="CV1092" s="10">
        <f t="shared" si="193"/>
        <v>111590.84799999998</v>
      </c>
      <c r="CW1092" s="10">
        <f t="shared" si="196"/>
        <v>111.59084799999998</v>
      </c>
      <c r="CX1092" s="8" t="str">
        <f t="shared" si="194"/>
        <v>No</v>
      </c>
      <c r="CY1092" s="30" t="s">
        <v>11</v>
      </c>
      <c r="CZ1092" s="30" t="s">
        <v>11</v>
      </c>
      <c r="DA1092" s="31" t="s">
        <v>11</v>
      </c>
      <c r="DB1092" s="31" t="s">
        <v>11</v>
      </c>
      <c r="DC1092" s="8" t="str">
        <f t="shared" si="195"/>
        <v>No</v>
      </c>
      <c r="DD1092" s="8" t="s">
        <v>11</v>
      </c>
      <c r="DE1092" s="30" t="s">
        <v>11</v>
      </c>
      <c r="DF1092" s="10">
        <f t="shared" si="197"/>
        <v>74.64833999999999</v>
      </c>
      <c r="DG1092" s="9">
        <f>IF(S1092&lt;Monitors!$H$4,(S1092*Monitors!$I$4)+Monitors!$J$4,IF(S1092&lt;Monitors!$H$5,(S1092*Monitors!$I$5)+Monitors!$J$5,IF(S1092&lt;Monitors!$H$6,(S1092*Monitors!$I$6)+Monitors!$J$6,IF(S1092&lt;Monitors!$H$7,(Monitors!$I$7*S1092)+Monitors!$J$7,IF(S1092&lt;Monitors!$H$8,(S1092*Monitors!$I$8)+Monitors!$J$8,IF(S1092&lt;Monitors!$H$9,(S1092*Monitors!$I$9)+Monitors!$J$9,IF(S1092&lt;Monitors!$H$10,(S1092*Monitors!$I$10)+Monitors!$J$10,IF(S1092&lt;Monitors!$H$11,(S1092*Monitors!$I$11)+Monitors!$J$11,Monitors!$J$12))))))))</f>
        <v>74.054000000000002</v>
      </c>
      <c r="DH1092" s="10">
        <f>$DF1092-(Monitors!$B$4*'All Data'!$W1092)</f>
        <v>61.934719999999992</v>
      </c>
      <c r="DI1092" s="10">
        <f>IF($CX1092="Yes",DH1092-(Monitors!$E$4*(DG1092+(Monitors!$B$4*'All Data'!$W1092))),'All Data'!DH1092)</f>
        <v>61.934719999999992</v>
      </c>
      <c r="DJ1092" s="10">
        <f>IF(DD1092="Yes",'All Data'!DI1092-(DG1092*Monitors!$C$4),'All Data'!DI1092)</f>
        <v>61.934719999999992</v>
      </c>
      <c r="DK1092" s="10">
        <f>IF($DE1092="Yes",DJ1092-(DG1092*Monitors!$D$4),'All Data'!DJ1092)</f>
        <v>61.934719999999992</v>
      </c>
      <c r="DL1092" s="10">
        <f>IF($CZ1092="Yes",DK1092-Monitors!$C$7,'All Data'!DK1092)</f>
        <v>61.934719999999992</v>
      </c>
      <c r="DM1092" s="10">
        <f>IF($DA1092="Yes",DL1092-Monitors!$D$7,'All Data'!DL1092)</f>
        <v>61.934719999999992</v>
      </c>
      <c r="DN1092" s="10">
        <f>IF(DB1092="Yes",DM1092-((DG1092+(W1092*Monitors!$B$4))*Monitors!$F$4),'All Data'!DM1092)</f>
        <v>61.934719999999992</v>
      </c>
      <c r="DO1092" s="8" t="str">
        <f t="shared" si="198"/>
        <v>Yes</v>
      </c>
      <c r="DP1092" s="10">
        <v>4.4636339199999995</v>
      </c>
      <c r="DQ1092" s="10">
        <v>19.586366080000001</v>
      </c>
      <c r="DR1092" s="10">
        <v>19.586366080000001</v>
      </c>
      <c r="DS1092" s="9">
        <v>39.597699225913878</v>
      </c>
      <c r="DT1092" s="9" t="s">
        <v>23</v>
      </c>
      <c r="DU1092" s="14">
        <v>0</v>
      </c>
    </row>
    <row r="1093" spans="1:125" ht="18" customHeight="1">
      <c r="A1093" s="29">
        <v>1092</v>
      </c>
      <c r="B1093" s="29">
        <v>5</v>
      </c>
      <c r="C1093" s="29">
        <v>1137</v>
      </c>
      <c r="D1093" s="21">
        <v>41363</v>
      </c>
      <c r="E1093" s="21">
        <v>41378</v>
      </c>
      <c r="F1093" s="21">
        <v>41394</v>
      </c>
      <c r="G1093" s="20" t="s">
        <v>4</v>
      </c>
      <c r="H1093" s="20"/>
      <c r="I1093" s="22">
        <v>6</v>
      </c>
      <c r="J1093" s="20" t="s">
        <v>5</v>
      </c>
      <c r="K1093" s="20"/>
      <c r="L1093" s="20" t="s">
        <v>6</v>
      </c>
      <c r="M1093" s="23"/>
      <c r="N1093" s="23" t="s">
        <v>7</v>
      </c>
      <c r="O1093" s="23"/>
      <c r="P1093" s="24">
        <v>132</v>
      </c>
      <c r="Q1093" s="24">
        <v>235</v>
      </c>
      <c r="R1093" s="24">
        <v>27</v>
      </c>
      <c r="S1093" s="24">
        <v>312</v>
      </c>
      <c r="T1093" s="24">
        <v>1.78</v>
      </c>
      <c r="U1093" s="24">
        <v>1080</v>
      </c>
      <c r="V1093" s="24">
        <v>1920</v>
      </c>
      <c r="W1093" s="24">
        <v>2.0739999999999998</v>
      </c>
      <c r="X1093" s="23" t="s">
        <v>47</v>
      </c>
      <c r="Y1093" s="23" t="s">
        <v>47</v>
      </c>
      <c r="Z1093" s="24">
        <v>6653</v>
      </c>
      <c r="AA1093" s="24">
        <v>60</v>
      </c>
      <c r="AB1093" s="24">
        <v>170</v>
      </c>
      <c r="AC1093" s="24">
        <v>160</v>
      </c>
      <c r="AD1093" s="23" t="s">
        <v>10</v>
      </c>
      <c r="AE1093" s="23" t="s">
        <v>11</v>
      </c>
      <c r="AF1093" s="23" t="s">
        <v>11</v>
      </c>
      <c r="AG1093" s="23"/>
      <c r="AH1093" s="23"/>
      <c r="AI1093" s="23" t="s">
        <v>12</v>
      </c>
      <c r="AJ1093" s="23" t="s">
        <v>23</v>
      </c>
      <c r="AK1093" s="23" t="s">
        <v>11</v>
      </c>
      <c r="AL1093" s="23" t="s">
        <v>129</v>
      </c>
      <c r="AM1093" s="23"/>
      <c r="AN1093" s="23" t="s">
        <v>14</v>
      </c>
      <c r="AO1093" s="23"/>
      <c r="AP1093" s="23" t="s">
        <v>14</v>
      </c>
      <c r="AQ1093" s="23"/>
      <c r="AR1093" s="23"/>
      <c r="AS1093" s="23" t="s">
        <v>129</v>
      </c>
      <c r="AT1093" s="23"/>
      <c r="AU1093" s="23" t="s">
        <v>14</v>
      </c>
      <c r="AV1093" s="25"/>
      <c r="AW1093" s="25"/>
      <c r="AX1093" s="26">
        <v>27</v>
      </c>
      <c r="AY1093" s="26">
        <v>312</v>
      </c>
      <c r="AZ1093" s="25" t="s">
        <v>14</v>
      </c>
      <c r="BA1093" s="25" t="s">
        <v>14</v>
      </c>
      <c r="BB1093" s="23"/>
      <c r="BC1093" s="23" t="s">
        <v>15</v>
      </c>
      <c r="BD1093" s="23"/>
      <c r="BE1093" s="23" t="s">
        <v>11</v>
      </c>
      <c r="BF1093" s="23" t="s">
        <v>136</v>
      </c>
      <c r="BG1093" s="23" t="s">
        <v>11</v>
      </c>
      <c r="BH1093" s="23" t="s">
        <v>17</v>
      </c>
      <c r="BI1093" s="23"/>
      <c r="BJ1093" s="23" t="s">
        <v>18</v>
      </c>
      <c r="BK1093" s="23" t="s">
        <v>11</v>
      </c>
      <c r="BL1093" s="23" t="s">
        <v>11</v>
      </c>
      <c r="BM1093" s="23"/>
      <c r="BN1093" s="23"/>
      <c r="BO1093" s="24">
        <v>72.400000000000006</v>
      </c>
      <c r="BP1093" s="24">
        <v>402.2</v>
      </c>
      <c r="BQ1093" s="24">
        <v>400</v>
      </c>
      <c r="BR1093" s="24">
        <v>390.5</v>
      </c>
      <c r="BS1093" s="24">
        <v>201</v>
      </c>
      <c r="BT1093" s="23"/>
      <c r="BU1093" s="23"/>
      <c r="BV1093" s="24">
        <v>24.08</v>
      </c>
      <c r="BW1093" s="24">
        <v>0.37</v>
      </c>
      <c r="BX1093" s="23"/>
      <c r="BY1093" s="24">
        <v>0.28000000000000003</v>
      </c>
      <c r="BZ1093" s="27">
        <v>0.37</v>
      </c>
      <c r="CA1093" s="27">
        <v>0.28000000000000003</v>
      </c>
      <c r="CB1093" s="25"/>
      <c r="CC1093" s="25"/>
      <c r="CD1093" s="28">
        <v>24.08</v>
      </c>
      <c r="CE1093" s="28">
        <v>0.46</v>
      </c>
      <c r="CF1093" s="25"/>
      <c r="CG1093" s="28">
        <v>0.38</v>
      </c>
      <c r="CH1093" s="28">
        <v>29.1</v>
      </c>
      <c r="CI1093" s="28">
        <v>0.5</v>
      </c>
      <c r="CJ1093" s="28">
        <v>0.5</v>
      </c>
      <c r="CK1093" s="25"/>
      <c r="CL1093" s="25"/>
      <c r="CM1093" s="28">
        <v>0.56000000000000005</v>
      </c>
      <c r="CN1093" s="25"/>
      <c r="CO1093" s="28">
        <v>0</v>
      </c>
      <c r="CP1093" s="30" t="s">
        <v>5</v>
      </c>
      <c r="CQ1093" s="8">
        <f t="shared" si="188"/>
        <v>6647.4358974358965</v>
      </c>
      <c r="CR1093" s="8">
        <f t="shared" si="189"/>
        <v>28</v>
      </c>
      <c r="CS1093" s="8">
        <f t="shared" si="190"/>
        <v>2.5</v>
      </c>
      <c r="CT1093" s="8">
        <f t="shared" si="191"/>
        <v>30</v>
      </c>
      <c r="CU1093" s="8">
        <f t="shared" si="192"/>
        <v>400</v>
      </c>
      <c r="CV1093" s="10">
        <f t="shared" si="193"/>
        <v>125486.39999999999</v>
      </c>
      <c r="CW1093" s="10">
        <f t="shared" si="196"/>
        <v>125.48639999999999</v>
      </c>
      <c r="CX1093" s="8" t="str">
        <f t="shared" si="194"/>
        <v>No</v>
      </c>
      <c r="CY1093" s="30" t="s">
        <v>11</v>
      </c>
      <c r="CZ1093" s="30" t="s">
        <v>11</v>
      </c>
      <c r="DA1093" s="31" t="s">
        <v>11</v>
      </c>
      <c r="DB1093" s="31" t="s">
        <v>11</v>
      </c>
      <c r="DC1093" s="8" t="str">
        <f t="shared" si="195"/>
        <v>No</v>
      </c>
      <c r="DD1093" s="8" t="s">
        <v>11</v>
      </c>
      <c r="DE1093" s="30" t="s">
        <v>11</v>
      </c>
      <c r="DF1093" s="10">
        <f t="shared" si="197"/>
        <v>75.936059999999998</v>
      </c>
      <c r="DG1093" s="9">
        <f>IF(S1093&lt;Monitors!$H$4,(S1093*Monitors!$I$4)+Monitors!$J$4,IF(S1093&lt;Monitors!$H$5,(S1093*Monitors!$I$5)+Monitors!$J$5,IF(S1093&lt;Monitors!$H$6,(S1093*Monitors!$I$6)+Monitors!$J$6,IF(S1093&lt;Monitors!$H$7,(Monitors!$I$7*S1093)+Monitors!$J$7,IF(S1093&lt;Monitors!$H$8,(S1093*Monitors!$I$8)+Monitors!$J$8,IF(S1093&lt;Monitors!$H$9,(S1093*Monitors!$I$9)+Monitors!$J$9,IF(S1093&lt;Monitors!$H$10,(S1093*Monitors!$I$10)+Monitors!$J$10,IF(S1093&lt;Monitors!$H$11,(S1093*Monitors!$I$11)+Monitors!$J$11,Monitors!$J$12))))))))</f>
        <v>51.400000000000006</v>
      </c>
      <c r="DH1093" s="10">
        <f>$DF1093-(Monitors!$B$4*'All Data'!$W1093)</f>
        <v>63.222439999999999</v>
      </c>
      <c r="DI1093" s="10">
        <f>IF($CX1093="Yes",DH1093-(Monitors!$E$4*(DG1093+(Monitors!$B$4*'All Data'!$W1093))),'All Data'!DH1093)</f>
        <v>63.222439999999999</v>
      </c>
      <c r="DJ1093" s="10">
        <f>IF(DD1093="Yes",'All Data'!DI1093-(DG1093*Monitors!$C$4),'All Data'!DI1093)</f>
        <v>63.222439999999999</v>
      </c>
      <c r="DK1093" s="10">
        <f>IF($DE1093="Yes",DJ1093-(DG1093*Monitors!$D$4),'All Data'!DJ1093)</f>
        <v>63.222439999999999</v>
      </c>
      <c r="DL1093" s="10">
        <f>IF($CZ1093="Yes",DK1093-Monitors!$C$7,'All Data'!DK1093)</f>
        <v>63.222439999999999</v>
      </c>
      <c r="DM1093" s="10">
        <f>IF($DA1093="Yes",DL1093-Monitors!$D$7,'All Data'!DL1093)</f>
        <v>63.222439999999999</v>
      </c>
      <c r="DN1093" s="10">
        <f>IF(DB1093="Yes",DM1093-((DG1093+(W1093*Monitors!$B$4))*Monitors!$F$4),'All Data'!DM1093)</f>
        <v>63.222439999999999</v>
      </c>
      <c r="DO1093" s="8" t="str">
        <f t="shared" si="198"/>
        <v>No</v>
      </c>
      <c r="DP1093" s="10">
        <v>5.0194559999999999</v>
      </c>
      <c r="DQ1093" s="10">
        <v>19.060544</v>
      </c>
      <c r="DR1093" s="10">
        <v>19.060544</v>
      </c>
      <c r="DS1093" s="9">
        <v>29.441913851304776</v>
      </c>
      <c r="DT1093" s="9" t="s">
        <v>23</v>
      </c>
      <c r="DU1093" s="14">
        <v>0</v>
      </c>
    </row>
    <row r="1094" spans="1:125" ht="18" customHeight="1">
      <c r="A1094" s="29">
        <v>1093</v>
      </c>
      <c r="B1094" s="29">
        <v>5</v>
      </c>
      <c r="C1094" s="29">
        <v>648</v>
      </c>
      <c r="D1094" s="21">
        <v>42064</v>
      </c>
      <c r="E1094" s="21">
        <v>42048</v>
      </c>
      <c r="F1094" s="21">
        <v>42054</v>
      </c>
      <c r="G1094" s="20" t="s">
        <v>4</v>
      </c>
      <c r="H1094" s="20"/>
      <c r="I1094" s="22">
        <v>6</v>
      </c>
      <c r="J1094" s="20" t="s">
        <v>5</v>
      </c>
      <c r="K1094" s="20"/>
      <c r="L1094" s="20" t="s">
        <v>121</v>
      </c>
      <c r="M1094" s="23"/>
      <c r="N1094" s="23" t="s">
        <v>7</v>
      </c>
      <c r="O1094" s="23"/>
      <c r="P1094" s="24">
        <v>15.5</v>
      </c>
      <c r="Q1094" s="24">
        <v>27.5</v>
      </c>
      <c r="R1094" s="24">
        <v>31.5</v>
      </c>
      <c r="S1094" s="24">
        <v>425.27</v>
      </c>
      <c r="T1094" s="24">
        <v>1.78</v>
      </c>
      <c r="U1094" s="24">
        <v>1080</v>
      </c>
      <c r="V1094" s="24">
        <v>1920</v>
      </c>
      <c r="W1094" s="24">
        <v>2.0739999999999998</v>
      </c>
      <c r="X1094" s="23" t="s">
        <v>47</v>
      </c>
      <c r="Y1094" s="23" t="s">
        <v>47</v>
      </c>
      <c r="Z1094" s="24">
        <v>4876</v>
      </c>
      <c r="AA1094" s="24">
        <v>60</v>
      </c>
      <c r="AB1094" s="24">
        <v>178</v>
      </c>
      <c r="AC1094" s="24">
        <v>178</v>
      </c>
      <c r="AD1094" s="23" t="s">
        <v>1239</v>
      </c>
      <c r="AE1094" s="23" t="s">
        <v>11</v>
      </c>
      <c r="AF1094" s="23" t="s">
        <v>11</v>
      </c>
      <c r="AG1094" s="23"/>
      <c r="AH1094" s="23"/>
      <c r="AI1094" s="23" t="s">
        <v>12</v>
      </c>
      <c r="AJ1094" s="23" t="s">
        <v>11</v>
      </c>
      <c r="AK1094" s="23" t="s">
        <v>11</v>
      </c>
      <c r="AL1094" s="23" t="s">
        <v>25</v>
      </c>
      <c r="AM1094" s="23"/>
      <c r="AN1094" s="23" t="s">
        <v>14</v>
      </c>
      <c r="AO1094" s="23"/>
      <c r="AP1094" s="23" t="s">
        <v>14</v>
      </c>
      <c r="AQ1094" s="23"/>
      <c r="AR1094" s="23"/>
      <c r="AS1094" s="23" t="s">
        <v>25</v>
      </c>
      <c r="AT1094" s="23"/>
      <c r="AU1094" s="23" t="s">
        <v>14</v>
      </c>
      <c r="AV1094" s="25"/>
      <c r="AW1094" s="25"/>
      <c r="AX1094" s="26">
        <v>31.5</v>
      </c>
      <c r="AY1094" s="26">
        <v>425.27</v>
      </c>
      <c r="AZ1094" s="25" t="s">
        <v>14</v>
      </c>
      <c r="BA1094" s="25" t="s">
        <v>14</v>
      </c>
      <c r="BB1094" s="23"/>
      <c r="BC1094" s="23" t="s">
        <v>15</v>
      </c>
      <c r="BD1094" s="23"/>
      <c r="BE1094" s="23" t="s">
        <v>11</v>
      </c>
      <c r="BF1094" s="23" t="s">
        <v>1240</v>
      </c>
      <c r="BG1094" s="23" t="s">
        <v>11</v>
      </c>
      <c r="BH1094" s="23" t="s">
        <v>17</v>
      </c>
      <c r="BI1094" s="23"/>
      <c r="BJ1094" s="23"/>
      <c r="BK1094" s="23" t="s">
        <v>11</v>
      </c>
      <c r="BL1094" s="23" t="s">
        <v>11</v>
      </c>
      <c r="BM1094" s="23"/>
      <c r="BN1094" s="23"/>
      <c r="BO1094" s="24">
        <v>0.1</v>
      </c>
      <c r="BP1094" s="24">
        <v>333.5</v>
      </c>
      <c r="BQ1094" s="24">
        <v>300</v>
      </c>
      <c r="BR1094" s="24">
        <v>332.9</v>
      </c>
      <c r="BS1094" s="24">
        <v>201.2</v>
      </c>
      <c r="BT1094" s="23"/>
      <c r="BU1094" s="23"/>
      <c r="BV1094" s="24">
        <v>24.09</v>
      </c>
      <c r="BW1094" s="24">
        <v>0.23</v>
      </c>
      <c r="BX1094" s="23"/>
      <c r="BY1094" s="24">
        <v>0.21</v>
      </c>
      <c r="BZ1094" s="27">
        <v>0.23</v>
      </c>
      <c r="CA1094" s="27">
        <v>0.21</v>
      </c>
      <c r="CB1094" s="25"/>
      <c r="CC1094" s="25"/>
      <c r="CD1094" s="28">
        <v>24.28</v>
      </c>
      <c r="CE1094" s="28">
        <v>0.28000000000000003</v>
      </c>
      <c r="CF1094" s="25"/>
      <c r="CG1094" s="28">
        <v>0.26</v>
      </c>
      <c r="CH1094" s="28">
        <v>40.47</v>
      </c>
      <c r="CI1094" s="28">
        <v>0.5</v>
      </c>
      <c r="CJ1094" s="28">
        <v>0.5</v>
      </c>
      <c r="CK1094" s="25"/>
      <c r="CL1094" s="25"/>
      <c r="CM1094" s="28">
        <v>0.59</v>
      </c>
      <c r="CN1094" s="25"/>
      <c r="CO1094" s="28">
        <v>0</v>
      </c>
      <c r="CP1094" s="30" t="s">
        <v>5</v>
      </c>
      <c r="CQ1094" s="8">
        <f t="shared" si="188"/>
        <v>4876.9017330166716</v>
      </c>
      <c r="CR1094" s="8">
        <f t="shared" si="189"/>
        <v>28</v>
      </c>
      <c r="CS1094" s="8">
        <f t="shared" si="190"/>
        <v>2.5</v>
      </c>
      <c r="CT1094" s="8">
        <f t="shared" si="191"/>
        <v>40</v>
      </c>
      <c r="CU1094" s="8">
        <f t="shared" si="192"/>
        <v>300</v>
      </c>
      <c r="CV1094" s="10">
        <f t="shared" si="193"/>
        <v>141827.54499999998</v>
      </c>
      <c r="CW1094" s="10">
        <f t="shared" si="196"/>
        <v>141.82754499999999</v>
      </c>
      <c r="CX1094" s="8" t="str">
        <f t="shared" si="194"/>
        <v>No</v>
      </c>
      <c r="CY1094" s="30" t="s">
        <v>11</v>
      </c>
      <c r="CZ1094" s="30" t="s">
        <v>11</v>
      </c>
      <c r="DA1094" s="31" t="s">
        <v>11</v>
      </c>
      <c r="DB1094" s="31" t="s">
        <v>11</v>
      </c>
      <c r="DC1094" s="8" t="str">
        <f t="shared" si="195"/>
        <v>No</v>
      </c>
      <c r="DD1094" s="8" t="s">
        <v>11</v>
      </c>
      <c r="DE1094" s="30" t="s">
        <v>11</v>
      </c>
      <c r="DF1094" s="10">
        <f t="shared" si="197"/>
        <v>75.169560000000004</v>
      </c>
      <c r="DG1094" s="9">
        <f>IF(S1094&lt;Monitors!$H$4,(S1094*Monitors!$I$4)+Monitors!$J$4,IF(S1094&lt;Monitors!$H$5,(S1094*Monitors!$I$5)+Monitors!$J$5,IF(S1094&lt;Monitors!$H$6,(S1094*Monitors!$I$6)+Monitors!$J$6,IF(S1094&lt;Monitors!$H$7,(Monitors!$I$7*S1094)+Monitors!$J$7,IF(S1094&lt;Monitors!$H$8,(S1094*Monitors!$I$8)+Monitors!$J$8,IF(S1094&lt;Monitors!$H$9,(S1094*Monitors!$I$9)+Monitors!$J$9,IF(S1094&lt;Monitors!$H$10,(S1094*Monitors!$I$10)+Monitors!$J$10,IF(S1094&lt;Monitors!$H$11,(S1094*Monitors!$I$11)+Monitors!$J$11,Monitors!$J$12))))))))</f>
        <v>74.054000000000002</v>
      </c>
      <c r="DH1094" s="10">
        <f>$DF1094-(Monitors!$B$4*'All Data'!$W1094)</f>
        <v>62.455940000000005</v>
      </c>
      <c r="DI1094" s="10">
        <f>IF($CX1094="Yes",DH1094-(Monitors!$E$4*(DG1094+(Monitors!$B$4*'All Data'!$W1094))),'All Data'!DH1094)</f>
        <v>62.455940000000005</v>
      </c>
      <c r="DJ1094" s="10">
        <f>IF(DD1094="Yes",'All Data'!DI1094-(DG1094*Monitors!$C$4),'All Data'!DI1094)</f>
        <v>62.455940000000005</v>
      </c>
      <c r="DK1094" s="10">
        <f>IF($DE1094="Yes",DJ1094-(DG1094*Monitors!$D$4),'All Data'!DJ1094)</f>
        <v>62.455940000000005</v>
      </c>
      <c r="DL1094" s="10">
        <f>IF($CZ1094="Yes",DK1094-Monitors!$C$7,'All Data'!DK1094)</f>
        <v>62.455940000000005</v>
      </c>
      <c r="DM1094" s="10">
        <f>IF($DA1094="Yes",DL1094-Monitors!$D$7,'All Data'!DL1094)</f>
        <v>62.455940000000005</v>
      </c>
      <c r="DN1094" s="10">
        <f>IF(DB1094="Yes",DM1094-((DG1094+(W1094*Monitors!$B$4))*Monitors!$F$4),'All Data'!DM1094)</f>
        <v>62.455940000000005</v>
      </c>
      <c r="DO1094" s="8" t="str">
        <f t="shared" si="198"/>
        <v>Yes</v>
      </c>
      <c r="DP1094" s="10">
        <v>5.6731017999999995</v>
      </c>
      <c r="DQ1094" s="10">
        <v>18.416898199999999</v>
      </c>
      <c r="DR1094" s="10">
        <v>18.416898199999999</v>
      </c>
      <c r="DS1094" s="9">
        <v>39.597699225913878</v>
      </c>
      <c r="DT1094" s="9" t="s">
        <v>23</v>
      </c>
      <c r="DU1094" s="14">
        <v>0</v>
      </c>
    </row>
    <row r="1095" spans="1:125" ht="18" customHeight="1">
      <c r="A1095" s="29">
        <v>1094</v>
      </c>
      <c r="B1095" s="29">
        <v>38</v>
      </c>
      <c r="C1095" s="29">
        <v>1143</v>
      </c>
      <c r="D1095" s="21">
        <v>41456</v>
      </c>
      <c r="E1095" s="21">
        <v>41452</v>
      </c>
      <c r="F1095" s="21">
        <v>41456</v>
      </c>
      <c r="G1095" s="20" t="s">
        <v>4</v>
      </c>
      <c r="H1095" s="20"/>
      <c r="I1095" s="22">
        <v>6</v>
      </c>
      <c r="J1095" s="20" t="s">
        <v>5</v>
      </c>
      <c r="K1095" s="20"/>
      <c r="L1095" s="20" t="s">
        <v>6</v>
      </c>
      <c r="M1095" s="23"/>
      <c r="N1095" s="23" t="s">
        <v>7</v>
      </c>
      <c r="O1095" s="23"/>
      <c r="P1095" s="24">
        <v>13.2</v>
      </c>
      <c r="Q1095" s="24">
        <v>23.5</v>
      </c>
      <c r="R1095" s="24">
        <v>27</v>
      </c>
      <c r="S1095" s="24">
        <v>311.39999999999998</v>
      </c>
      <c r="T1095" s="24">
        <v>1.78</v>
      </c>
      <c r="U1095" s="24">
        <v>1080</v>
      </c>
      <c r="V1095" s="24">
        <v>1920</v>
      </c>
      <c r="W1095" s="24">
        <v>2.0739999999999998</v>
      </c>
      <c r="X1095" s="23" t="s">
        <v>47</v>
      </c>
      <c r="Y1095" s="23" t="s">
        <v>47</v>
      </c>
      <c r="Z1095" s="24">
        <v>6660</v>
      </c>
      <c r="AA1095" s="24">
        <v>60</v>
      </c>
      <c r="AB1095" s="24">
        <v>170</v>
      </c>
      <c r="AC1095" s="24">
        <v>160</v>
      </c>
      <c r="AD1095" s="23" t="s">
        <v>10</v>
      </c>
      <c r="AE1095" s="23" t="s">
        <v>11</v>
      </c>
      <c r="AF1095" s="23" t="s">
        <v>11</v>
      </c>
      <c r="AG1095" s="23"/>
      <c r="AH1095" s="23"/>
      <c r="AI1095" s="23" t="s">
        <v>12</v>
      </c>
      <c r="AJ1095" s="23" t="s">
        <v>23</v>
      </c>
      <c r="AK1095" s="23" t="s">
        <v>23</v>
      </c>
      <c r="AL1095" s="23" t="s">
        <v>114</v>
      </c>
      <c r="AM1095" s="23"/>
      <c r="AN1095" s="23" t="s">
        <v>14</v>
      </c>
      <c r="AO1095" s="23"/>
      <c r="AP1095" s="23" t="s">
        <v>14</v>
      </c>
      <c r="AQ1095" s="23"/>
      <c r="AR1095" s="23"/>
      <c r="AS1095" s="23" t="s">
        <v>114</v>
      </c>
      <c r="AT1095" s="23"/>
      <c r="AU1095" s="23" t="s">
        <v>14</v>
      </c>
      <c r="AV1095" s="25"/>
      <c r="AW1095" s="25"/>
      <c r="AX1095" s="26">
        <v>27</v>
      </c>
      <c r="AY1095" s="26">
        <v>311.39999999999998</v>
      </c>
      <c r="AZ1095" s="25" t="s">
        <v>14</v>
      </c>
      <c r="BA1095" s="25" t="s">
        <v>14</v>
      </c>
      <c r="BB1095" s="23"/>
      <c r="BC1095" s="23" t="s">
        <v>15</v>
      </c>
      <c r="BD1095" s="23"/>
      <c r="BE1095" s="23" t="s">
        <v>11</v>
      </c>
      <c r="BF1095" s="23" t="s">
        <v>136</v>
      </c>
      <c r="BG1095" s="23" t="s">
        <v>11</v>
      </c>
      <c r="BH1095" s="23" t="s">
        <v>17</v>
      </c>
      <c r="BI1095" s="23"/>
      <c r="BJ1095" s="23" t="s">
        <v>272</v>
      </c>
      <c r="BK1095" s="23" t="s">
        <v>11</v>
      </c>
      <c r="BL1095" s="23" t="s">
        <v>11</v>
      </c>
      <c r="BM1095" s="23"/>
      <c r="BN1095" s="23"/>
      <c r="BO1095" s="24">
        <v>9</v>
      </c>
      <c r="BP1095" s="24">
        <v>327.60000000000002</v>
      </c>
      <c r="BQ1095" s="24">
        <v>300</v>
      </c>
      <c r="BR1095" s="24">
        <v>323.8</v>
      </c>
      <c r="BS1095" s="24">
        <v>200.9</v>
      </c>
      <c r="BT1095" s="23"/>
      <c r="BU1095" s="23"/>
      <c r="BV1095" s="24">
        <v>24.12</v>
      </c>
      <c r="BW1095" s="24">
        <v>0.25</v>
      </c>
      <c r="BX1095" s="23"/>
      <c r="BY1095" s="24">
        <v>0.16</v>
      </c>
      <c r="BZ1095" s="27">
        <v>0.25</v>
      </c>
      <c r="CA1095" s="27">
        <v>0.16</v>
      </c>
      <c r="CB1095" s="25"/>
      <c r="CC1095" s="25"/>
      <c r="CD1095" s="28">
        <v>24.07</v>
      </c>
      <c r="CE1095" s="28">
        <v>0.23</v>
      </c>
      <c r="CF1095" s="25"/>
      <c r="CG1095" s="28">
        <v>0.18</v>
      </c>
      <c r="CH1095" s="28">
        <v>29.1</v>
      </c>
      <c r="CI1095" s="28">
        <v>0.5</v>
      </c>
      <c r="CJ1095" s="28">
        <v>0.5</v>
      </c>
      <c r="CK1095" s="25"/>
      <c r="CL1095" s="25"/>
      <c r="CM1095" s="28">
        <v>0.51</v>
      </c>
      <c r="CN1095" s="25"/>
      <c r="CO1095" s="28">
        <v>0</v>
      </c>
      <c r="CP1095" s="30" t="s">
        <v>5</v>
      </c>
      <c r="CQ1095" s="8">
        <f t="shared" si="188"/>
        <v>6660.2440590879896</v>
      </c>
      <c r="CR1095" s="8">
        <f t="shared" si="189"/>
        <v>28</v>
      </c>
      <c r="CS1095" s="8">
        <f t="shared" si="190"/>
        <v>2.5</v>
      </c>
      <c r="CT1095" s="8">
        <f t="shared" si="191"/>
        <v>30</v>
      </c>
      <c r="CU1095" s="8">
        <f t="shared" si="192"/>
        <v>300</v>
      </c>
      <c r="CV1095" s="10">
        <f t="shared" si="193"/>
        <v>102014.64</v>
      </c>
      <c r="CW1095" s="10">
        <f t="shared" si="196"/>
        <v>102.01464</v>
      </c>
      <c r="CX1095" s="8" t="str">
        <f t="shared" si="194"/>
        <v>No</v>
      </c>
      <c r="CY1095" s="30" t="s">
        <v>11</v>
      </c>
      <c r="CZ1095" s="30" t="s">
        <v>11</v>
      </c>
      <c r="DA1095" s="31" t="s">
        <v>11</v>
      </c>
      <c r="DB1095" s="31" t="s">
        <v>11</v>
      </c>
      <c r="DC1095" s="8" t="str">
        <f t="shared" si="195"/>
        <v>No</v>
      </c>
      <c r="DD1095" s="8" t="s">
        <v>11</v>
      </c>
      <c r="DE1095" s="30" t="s">
        <v>11</v>
      </c>
      <c r="DF1095" s="10">
        <f t="shared" si="197"/>
        <v>75.375419999999991</v>
      </c>
      <c r="DG1095" s="9">
        <f>IF(S1095&lt;Monitors!$H$4,(S1095*Monitors!$I$4)+Monitors!$J$4,IF(S1095&lt;Monitors!$H$5,(S1095*Monitors!$I$5)+Monitors!$J$5,IF(S1095&lt;Monitors!$H$6,(S1095*Monitors!$I$6)+Monitors!$J$6,IF(S1095&lt;Monitors!$H$7,(Monitors!$I$7*S1095)+Monitors!$J$7,IF(S1095&lt;Monitors!$H$8,(S1095*Monitors!$I$8)+Monitors!$J$8,IF(S1095&lt;Monitors!$H$9,(S1095*Monitors!$I$9)+Monitors!$J$9,IF(S1095&lt;Monitors!$H$10,(S1095*Monitors!$I$10)+Monitors!$J$10,IF(S1095&lt;Monitors!$H$11,(S1095*Monitors!$I$11)+Monitors!$J$11,Monitors!$J$12))))))))</f>
        <v>51.28</v>
      </c>
      <c r="DH1095" s="10">
        <f>$DF1095-(Monitors!$B$4*'All Data'!$W1095)</f>
        <v>62.661799999999992</v>
      </c>
      <c r="DI1095" s="10">
        <f>IF($CX1095="Yes",DH1095-(Monitors!$E$4*(DG1095+(Monitors!$B$4*'All Data'!$W1095))),'All Data'!DH1095)</f>
        <v>62.661799999999992</v>
      </c>
      <c r="DJ1095" s="10">
        <f>IF(DD1095="Yes",'All Data'!DI1095-(DG1095*Monitors!$C$4),'All Data'!DI1095)</f>
        <v>62.661799999999992</v>
      </c>
      <c r="DK1095" s="10">
        <f>IF($DE1095="Yes",DJ1095-(DG1095*Monitors!$D$4),'All Data'!DJ1095)</f>
        <v>62.661799999999992</v>
      </c>
      <c r="DL1095" s="10">
        <f>IF($CZ1095="Yes",DK1095-Monitors!$C$7,'All Data'!DK1095)</f>
        <v>62.661799999999992</v>
      </c>
      <c r="DM1095" s="10">
        <f>IF($DA1095="Yes",DL1095-Monitors!$D$7,'All Data'!DL1095)</f>
        <v>62.661799999999992</v>
      </c>
      <c r="DN1095" s="10">
        <f>IF(DB1095="Yes",DM1095-((DG1095+(W1095*Monitors!$B$4))*Monitors!$F$4),'All Data'!DM1095)</f>
        <v>62.661799999999992</v>
      </c>
      <c r="DO1095" s="8" t="str">
        <f t="shared" si="198"/>
        <v>No</v>
      </c>
      <c r="DP1095" s="10">
        <v>4.0805856</v>
      </c>
      <c r="DQ1095" s="10">
        <v>20.039414400000002</v>
      </c>
      <c r="DR1095" s="10">
        <v>20.039414400000002</v>
      </c>
      <c r="DS1095" s="9">
        <v>29.387005228275235</v>
      </c>
      <c r="DT1095" s="9" t="s">
        <v>23</v>
      </c>
      <c r="DU1095" s="14">
        <v>0</v>
      </c>
    </row>
    <row r="1096" spans="1:125" ht="18" customHeight="1">
      <c r="A1096" s="29">
        <v>1095</v>
      </c>
      <c r="B1096" s="29">
        <v>26</v>
      </c>
      <c r="C1096" s="29">
        <v>832</v>
      </c>
      <c r="D1096" s="21">
        <v>41308</v>
      </c>
      <c r="E1096" s="21">
        <v>41396</v>
      </c>
      <c r="F1096" s="21">
        <v>41443</v>
      </c>
      <c r="G1096" s="20" t="s">
        <v>4</v>
      </c>
      <c r="H1096" s="20" t="s">
        <v>879</v>
      </c>
      <c r="I1096" s="22">
        <v>6</v>
      </c>
      <c r="J1096" s="20" t="s">
        <v>5</v>
      </c>
      <c r="K1096" s="20" t="s">
        <v>26</v>
      </c>
      <c r="L1096" s="20" t="s">
        <v>27</v>
      </c>
      <c r="M1096" s="23" t="s">
        <v>27</v>
      </c>
      <c r="N1096" s="23" t="s">
        <v>7</v>
      </c>
      <c r="O1096" s="23" t="s">
        <v>26</v>
      </c>
      <c r="P1096" s="24">
        <v>13.2</v>
      </c>
      <c r="Q1096" s="24">
        <v>23.6</v>
      </c>
      <c r="R1096" s="24">
        <v>27</v>
      </c>
      <c r="S1096" s="24">
        <v>311.7</v>
      </c>
      <c r="T1096" s="24">
        <v>1.78</v>
      </c>
      <c r="U1096" s="24">
        <v>1080</v>
      </c>
      <c r="V1096" s="24">
        <v>1920</v>
      </c>
      <c r="W1096" s="24">
        <v>2.0739999999999998</v>
      </c>
      <c r="X1096" s="23" t="s">
        <v>47</v>
      </c>
      <c r="Y1096" s="23" t="s">
        <v>47</v>
      </c>
      <c r="Z1096" s="24">
        <v>6654</v>
      </c>
      <c r="AA1096" s="24">
        <v>60</v>
      </c>
      <c r="AB1096" s="24">
        <v>170</v>
      </c>
      <c r="AC1096" s="24">
        <v>160</v>
      </c>
      <c r="AD1096" s="23" t="s">
        <v>28</v>
      </c>
      <c r="AE1096" s="23" t="s">
        <v>23</v>
      </c>
      <c r="AF1096" s="23" t="s">
        <v>11</v>
      </c>
      <c r="AG1096" s="23" t="s">
        <v>26</v>
      </c>
      <c r="AH1096" s="23" t="s">
        <v>26</v>
      </c>
      <c r="AI1096" s="23" t="s">
        <v>12</v>
      </c>
      <c r="AJ1096" s="23" t="s">
        <v>11</v>
      </c>
      <c r="AK1096" s="23" t="s">
        <v>23</v>
      </c>
      <c r="AL1096" s="23" t="s">
        <v>129</v>
      </c>
      <c r="AM1096" s="23" t="s">
        <v>26</v>
      </c>
      <c r="AN1096" s="23" t="s">
        <v>72</v>
      </c>
      <c r="AO1096" s="23" t="s">
        <v>26</v>
      </c>
      <c r="AP1096" s="23" t="s">
        <v>36</v>
      </c>
      <c r="AQ1096" s="23" t="s">
        <v>26</v>
      </c>
      <c r="AR1096" s="23"/>
      <c r="AS1096" s="23" t="s">
        <v>129</v>
      </c>
      <c r="AT1096" s="23" t="s">
        <v>26</v>
      </c>
      <c r="AU1096" s="23" t="s">
        <v>83</v>
      </c>
      <c r="AV1096" s="25" t="s">
        <v>26</v>
      </c>
      <c r="AW1096" s="25" t="s">
        <v>26</v>
      </c>
      <c r="AX1096" s="26">
        <v>27</v>
      </c>
      <c r="AY1096" s="26">
        <v>311.7</v>
      </c>
      <c r="AZ1096" s="25" t="s">
        <v>72</v>
      </c>
      <c r="BA1096" s="25" t="s">
        <v>83</v>
      </c>
      <c r="BB1096" s="23" t="s">
        <v>26</v>
      </c>
      <c r="BC1096" s="23" t="s">
        <v>15</v>
      </c>
      <c r="BD1096" s="23" t="s">
        <v>26</v>
      </c>
      <c r="BE1096" s="23" t="s">
        <v>11</v>
      </c>
      <c r="BF1096" s="23" t="s">
        <v>622</v>
      </c>
      <c r="BG1096" s="23" t="s">
        <v>11</v>
      </c>
      <c r="BH1096" s="23" t="s">
        <v>17</v>
      </c>
      <c r="BI1096" s="23" t="s">
        <v>26</v>
      </c>
      <c r="BJ1096" s="23"/>
      <c r="BK1096" s="23" t="s">
        <v>11</v>
      </c>
      <c r="BL1096" s="23" t="s">
        <v>11</v>
      </c>
      <c r="BM1096" s="23" t="s">
        <v>11</v>
      </c>
      <c r="BN1096" s="23"/>
      <c r="BO1096" s="24">
        <v>7.7</v>
      </c>
      <c r="BP1096" s="24">
        <v>399</v>
      </c>
      <c r="BQ1096" s="24">
        <v>400</v>
      </c>
      <c r="BR1096" s="24">
        <v>311.8</v>
      </c>
      <c r="BS1096" s="24">
        <v>200</v>
      </c>
      <c r="BT1096" s="23"/>
      <c r="BU1096" s="23"/>
      <c r="BV1096" s="24">
        <v>24.2</v>
      </c>
      <c r="BW1096" s="24">
        <v>0.5</v>
      </c>
      <c r="BX1096" s="23"/>
      <c r="BY1096" s="24">
        <v>0.4</v>
      </c>
      <c r="BZ1096" s="27">
        <v>0.5</v>
      </c>
      <c r="CA1096" s="27">
        <v>0.4</v>
      </c>
      <c r="CB1096" s="25"/>
      <c r="CC1096" s="25"/>
      <c r="CD1096" s="28">
        <v>24.5</v>
      </c>
      <c r="CE1096" s="28">
        <v>0.5</v>
      </c>
      <c r="CF1096" s="25"/>
      <c r="CG1096" s="28">
        <v>0.4</v>
      </c>
      <c r="CH1096" s="28">
        <v>29.1</v>
      </c>
      <c r="CI1096" s="28">
        <v>1</v>
      </c>
      <c r="CJ1096" s="28">
        <v>0.5</v>
      </c>
      <c r="CK1096" s="28">
        <v>0</v>
      </c>
      <c r="CL1096" s="28">
        <v>0</v>
      </c>
      <c r="CM1096" s="28">
        <v>0.5</v>
      </c>
      <c r="CN1096" s="25"/>
      <c r="CO1096" s="28">
        <v>0</v>
      </c>
      <c r="CP1096" s="30" t="s">
        <v>5</v>
      </c>
      <c r="CQ1096" s="8">
        <f t="shared" si="188"/>
        <v>6653.833814565287</v>
      </c>
      <c r="CR1096" s="8">
        <f t="shared" si="189"/>
        <v>28</v>
      </c>
      <c r="CS1096" s="8">
        <f t="shared" si="190"/>
        <v>2.5</v>
      </c>
      <c r="CT1096" s="8">
        <f t="shared" si="191"/>
        <v>30</v>
      </c>
      <c r="CU1096" s="8">
        <f t="shared" si="192"/>
        <v>300</v>
      </c>
      <c r="CV1096" s="10">
        <f t="shared" si="193"/>
        <v>124368.29999999999</v>
      </c>
      <c r="CW1096" s="10">
        <f t="shared" si="196"/>
        <v>124.36829999999999</v>
      </c>
      <c r="CX1096" s="8" t="str">
        <f t="shared" si="194"/>
        <v>No</v>
      </c>
      <c r="CY1096" s="30" t="s">
        <v>11</v>
      </c>
      <c r="CZ1096" s="30" t="s">
        <v>11</v>
      </c>
      <c r="DA1096" s="31" t="s">
        <v>11</v>
      </c>
      <c r="DB1096" s="31" t="s">
        <v>11</v>
      </c>
      <c r="DC1096" s="8" t="str">
        <f t="shared" si="195"/>
        <v>No</v>
      </c>
      <c r="DD1096" s="8" t="s">
        <v>11</v>
      </c>
      <c r="DE1096" s="30" t="s">
        <v>11</v>
      </c>
      <c r="DF1096" s="10">
        <f t="shared" si="197"/>
        <v>77.044199999999989</v>
      </c>
      <c r="DG1096" s="9">
        <f>IF(S1096&lt;Monitors!$H$4,(S1096*Monitors!$I$4)+Monitors!$J$4,IF(S1096&lt;Monitors!$H$5,(S1096*Monitors!$I$5)+Monitors!$J$5,IF(S1096&lt;Monitors!$H$6,(S1096*Monitors!$I$6)+Monitors!$J$6,IF(S1096&lt;Monitors!$H$7,(Monitors!$I$7*S1096)+Monitors!$J$7,IF(S1096&lt;Monitors!$H$8,(S1096*Monitors!$I$8)+Monitors!$J$8,IF(S1096&lt;Monitors!$H$9,(S1096*Monitors!$I$9)+Monitors!$J$9,IF(S1096&lt;Monitors!$H$10,(S1096*Monitors!$I$10)+Monitors!$J$10,IF(S1096&lt;Monitors!$H$11,(S1096*Monitors!$I$11)+Monitors!$J$11,Monitors!$J$12))))))))</f>
        <v>51.34</v>
      </c>
      <c r="DH1096" s="10">
        <f>$DF1096-(Monitors!$B$4*'All Data'!$W1096)</f>
        <v>64.330579999999998</v>
      </c>
      <c r="DI1096" s="10">
        <f>IF($CX1096="Yes",DH1096-(Monitors!$E$4*(DG1096+(Monitors!$B$4*'All Data'!$W1096))),'All Data'!DH1096)</f>
        <v>64.330579999999998</v>
      </c>
      <c r="DJ1096" s="10">
        <f>IF(DD1096="Yes",'All Data'!DI1096-(DG1096*Monitors!$C$4),'All Data'!DI1096)</f>
        <v>64.330579999999998</v>
      </c>
      <c r="DK1096" s="10">
        <f>IF($DE1096="Yes",DJ1096-(DG1096*Monitors!$D$4),'All Data'!DJ1096)</f>
        <v>64.330579999999998</v>
      </c>
      <c r="DL1096" s="10">
        <f>IF($CZ1096="Yes",DK1096-Monitors!$C$7,'All Data'!DK1096)</f>
        <v>64.330579999999998</v>
      </c>
      <c r="DM1096" s="10">
        <f>IF($DA1096="Yes",DL1096-Monitors!$D$7,'All Data'!DL1096)</f>
        <v>64.330579999999998</v>
      </c>
      <c r="DN1096" s="10">
        <f>IF(DB1096="Yes",DM1096-((DG1096+(W1096*Monitors!$B$4))*Monitors!$F$4),'All Data'!DM1096)</f>
        <v>64.330579999999998</v>
      </c>
      <c r="DO1096" s="8" t="str">
        <f t="shared" si="198"/>
        <v>No</v>
      </c>
      <c r="DP1096" s="10">
        <v>4.9747320000000004</v>
      </c>
      <c r="DQ1096" s="10">
        <v>19.225268</v>
      </c>
      <c r="DR1096" s="10">
        <v>19.225268</v>
      </c>
      <c r="DS1096" s="9">
        <v>29.41446083624961</v>
      </c>
      <c r="DT1096" s="9" t="s">
        <v>23</v>
      </c>
      <c r="DU1096" s="14">
        <v>0</v>
      </c>
    </row>
    <row r="1097" spans="1:125" ht="18" customHeight="1">
      <c r="A1097" s="29">
        <v>1096</v>
      </c>
      <c r="B1097" s="29">
        <v>12</v>
      </c>
      <c r="C1097" s="29">
        <v>780</v>
      </c>
      <c r="D1097" s="21">
        <v>41918</v>
      </c>
      <c r="E1097" s="21">
        <v>41913</v>
      </c>
      <c r="F1097" s="21">
        <v>41914</v>
      </c>
      <c r="G1097" s="20" t="s">
        <v>4</v>
      </c>
      <c r="H1097" s="20"/>
      <c r="I1097" s="22">
        <v>6</v>
      </c>
      <c r="J1097" s="20" t="s">
        <v>5</v>
      </c>
      <c r="K1097" s="20"/>
      <c r="L1097" s="20" t="s">
        <v>6</v>
      </c>
      <c r="M1097" s="23"/>
      <c r="N1097" s="23" t="s">
        <v>7</v>
      </c>
      <c r="O1097" s="23"/>
      <c r="P1097" s="24">
        <v>13.2</v>
      </c>
      <c r="Q1097" s="24">
        <v>23.5</v>
      </c>
      <c r="R1097" s="24">
        <v>27</v>
      </c>
      <c r="S1097" s="24">
        <v>311.67</v>
      </c>
      <c r="T1097" s="24">
        <v>1.78</v>
      </c>
      <c r="U1097" s="24">
        <v>1080</v>
      </c>
      <c r="V1097" s="24">
        <v>1920</v>
      </c>
      <c r="W1097" s="24">
        <v>2.0739999999999998</v>
      </c>
      <c r="X1097" s="23" t="s">
        <v>47</v>
      </c>
      <c r="Y1097" s="23" t="s">
        <v>47</v>
      </c>
      <c r="Z1097" s="24">
        <v>6653</v>
      </c>
      <c r="AA1097" s="24">
        <v>60</v>
      </c>
      <c r="AB1097" s="24">
        <v>178</v>
      </c>
      <c r="AC1097" s="24">
        <v>178</v>
      </c>
      <c r="AD1097" s="23" t="s">
        <v>369</v>
      </c>
      <c r="AE1097" s="23" t="s">
        <v>23</v>
      </c>
      <c r="AF1097" s="23" t="s">
        <v>11</v>
      </c>
      <c r="AG1097" s="23"/>
      <c r="AH1097" s="23"/>
      <c r="AI1097" s="23" t="s">
        <v>12</v>
      </c>
      <c r="AJ1097" s="23" t="s">
        <v>11</v>
      </c>
      <c r="AK1097" s="23" t="s">
        <v>11</v>
      </c>
      <c r="AL1097" s="23" t="s">
        <v>129</v>
      </c>
      <c r="AM1097" s="23"/>
      <c r="AN1097" s="23" t="s">
        <v>14</v>
      </c>
      <c r="AO1097" s="23"/>
      <c r="AP1097" s="23" t="s">
        <v>14</v>
      </c>
      <c r="AQ1097" s="23"/>
      <c r="AR1097" s="23"/>
      <c r="AS1097" s="23" t="s">
        <v>129</v>
      </c>
      <c r="AT1097" s="23"/>
      <c r="AU1097" s="23" t="s">
        <v>14</v>
      </c>
      <c r="AV1097" s="25"/>
      <c r="AW1097" s="25"/>
      <c r="AX1097" s="26">
        <v>27</v>
      </c>
      <c r="AY1097" s="26">
        <v>311.67</v>
      </c>
      <c r="AZ1097" s="25" t="s">
        <v>14</v>
      </c>
      <c r="BA1097" s="25" t="s">
        <v>14</v>
      </c>
      <c r="BB1097" s="23"/>
      <c r="BC1097" s="23" t="s">
        <v>15</v>
      </c>
      <c r="BD1097" s="23"/>
      <c r="BE1097" s="23" t="s">
        <v>11</v>
      </c>
      <c r="BF1097" s="23" t="s">
        <v>618</v>
      </c>
      <c r="BG1097" s="23" t="s">
        <v>11</v>
      </c>
      <c r="BH1097" s="23" t="s">
        <v>17</v>
      </c>
      <c r="BI1097" s="23"/>
      <c r="BJ1097" s="23"/>
      <c r="BK1097" s="23" t="s">
        <v>11</v>
      </c>
      <c r="BL1097" s="23" t="s">
        <v>11</v>
      </c>
      <c r="BM1097" s="23"/>
      <c r="BN1097" s="23"/>
      <c r="BO1097" s="24">
        <v>0.2</v>
      </c>
      <c r="BP1097" s="24">
        <v>255.5</v>
      </c>
      <c r="BQ1097" s="24">
        <v>250</v>
      </c>
      <c r="BR1097" s="24">
        <v>249.7</v>
      </c>
      <c r="BS1097" s="24">
        <v>201.5</v>
      </c>
      <c r="BT1097" s="23"/>
      <c r="BU1097" s="23"/>
      <c r="BV1097" s="24">
        <v>24.32</v>
      </c>
      <c r="BW1097" s="24">
        <v>0.2</v>
      </c>
      <c r="BX1097" s="23"/>
      <c r="BY1097" s="24">
        <v>0.17</v>
      </c>
      <c r="BZ1097" s="27">
        <v>0.2</v>
      </c>
      <c r="CA1097" s="27">
        <v>0.17</v>
      </c>
      <c r="CB1097" s="25"/>
      <c r="CC1097" s="25"/>
      <c r="CD1097" s="28">
        <v>24.74</v>
      </c>
      <c r="CE1097" s="28">
        <v>0.23</v>
      </c>
      <c r="CF1097" s="25"/>
      <c r="CG1097" s="28">
        <v>0.23</v>
      </c>
      <c r="CH1097" s="28">
        <v>29.11</v>
      </c>
      <c r="CI1097" s="28">
        <v>0.5</v>
      </c>
      <c r="CJ1097" s="28">
        <v>0.5</v>
      </c>
      <c r="CK1097" s="25"/>
      <c r="CL1097" s="25"/>
      <c r="CM1097" s="28">
        <v>0.59</v>
      </c>
      <c r="CN1097" s="25"/>
      <c r="CO1097" s="28">
        <v>0</v>
      </c>
      <c r="CP1097" s="30" t="s">
        <v>5</v>
      </c>
      <c r="CQ1097" s="8">
        <f t="shared" si="188"/>
        <v>6654.4742836974992</v>
      </c>
      <c r="CR1097" s="8">
        <f t="shared" si="189"/>
        <v>28</v>
      </c>
      <c r="CS1097" s="8">
        <f t="shared" si="190"/>
        <v>2.5</v>
      </c>
      <c r="CT1097" s="8">
        <f t="shared" si="191"/>
        <v>30</v>
      </c>
      <c r="CU1097" s="8">
        <f t="shared" si="192"/>
        <v>200</v>
      </c>
      <c r="CV1097" s="10">
        <f t="shared" si="193"/>
        <v>79631.684999999998</v>
      </c>
      <c r="CW1097" s="10">
        <f t="shared" si="196"/>
        <v>79.631685000000004</v>
      </c>
      <c r="CX1097" s="8" t="str">
        <f t="shared" si="194"/>
        <v>No</v>
      </c>
      <c r="CY1097" s="30" t="s">
        <v>11</v>
      </c>
      <c r="CZ1097" s="30" t="s">
        <v>11</v>
      </c>
      <c r="DA1097" s="31" t="s">
        <v>11</v>
      </c>
      <c r="DB1097" s="31" t="s">
        <v>11</v>
      </c>
      <c r="DC1097" s="8" t="str">
        <f t="shared" si="195"/>
        <v>No</v>
      </c>
      <c r="DD1097" s="8" t="s">
        <v>11</v>
      </c>
      <c r="DE1097" s="30" t="s">
        <v>11</v>
      </c>
      <c r="DF1097" s="10">
        <f t="shared" si="197"/>
        <v>75.703919999999997</v>
      </c>
      <c r="DG1097" s="9">
        <f>IF(S1097&lt;Monitors!$H$4,(S1097*Monitors!$I$4)+Monitors!$J$4,IF(S1097&lt;Monitors!$H$5,(S1097*Monitors!$I$5)+Monitors!$J$5,IF(S1097&lt;Monitors!$H$6,(S1097*Monitors!$I$6)+Monitors!$J$6,IF(S1097&lt;Monitors!$H$7,(Monitors!$I$7*S1097)+Monitors!$J$7,IF(S1097&lt;Monitors!$H$8,(S1097*Monitors!$I$8)+Monitors!$J$8,IF(S1097&lt;Monitors!$H$9,(S1097*Monitors!$I$9)+Monitors!$J$9,IF(S1097&lt;Monitors!$H$10,(S1097*Monitors!$I$10)+Monitors!$J$10,IF(S1097&lt;Monitors!$H$11,(S1097*Monitors!$I$11)+Monitors!$J$11,Monitors!$J$12))))))))</f>
        <v>51.334000000000003</v>
      </c>
      <c r="DH1097" s="10">
        <f>$DF1097-(Monitors!$B$4*'All Data'!$W1097)</f>
        <v>62.990299999999998</v>
      </c>
      <c r="DI1097" s="10">
        <f>IF($CX1097="Yes",DH1097-(Monitors!$E$4*(DG1097+(Monitors!$B$4*'All Data'!$W1097))),'All Data'!DH1097)</f>
        <v>62.990299999999998</v>
      </c>
      <c r="DJ1097" s="10">
        <f>IF(DD1097="Yes",'All Data'!DI1097-(DG1097*Monitors!$C$4),'All Data'!DI1097)</f>
        <v>62.990299999999998</v>
      </c>
      <c r="DK1097" s="10">
        <f>IF($DE1097="Yes",DJ1097-(DG1097*Monitors!$D$4),'All Data'!DJ1097)</f>
        <v>62.990299999999998</v>
      </c>
      <c r="DL1097" s="10">
        <f>IF($CZ1097="Yes",DK1097-Monitors!$C$7,'All Data'!DK1097)</f>
        <v>62.990299999999998</v>
      </c>
      <c r="DM1097" s="10">
        <f>IF($DA1097="Yes",DL1097-Monitors!$D$7,'All Data'!DL1097)</f>
        <v>62.990299999999998</v>
      </c>
      <c r="DN1097" s="10">
        <f>IF(DB1097="Yes",DM1097-((DG1097+(W1097*Monitors!$B$4))*Monitors!$F$4),'All Data'!DM1097)</f>
        <v>62.990299999999998</v>
      </c>
      <c r="DO1097" s="8" t="str">
        <f t="shared" si="198"/>
        <v>No</v>
      </c>
      <c r="DP1097" s="10">
        <v>3.1852674000000003</v>
      </c>
      <c r="DQ1097" s="10">
        <v>21.1347326</v>
      </c>
      <c r="DR1097" s="10">
        <v>21.1347326</v>
      </c>
      <c r="DS1097" s="9">
        <v>29.411715392087416</v>
      </c>
      <c r="DT1097" s="9" t="s">
        <v>23</v>
      </c>
      <c r="DU1097" s="14">
        <v>0</v>
      </c>
    </row>
    <row r="1098" spans="1:125" ht="18" customHeight="1">
      <c r="A1098" s="29">
        <v>1097</v>
      </c>
      <c r="B1098" s="29">
        <v>52</v>
      </c>
      <c r="C1098" s="29">
        <v>1370</v>
      </c>
      <c r="D1098" s="21">
        <v>42001</v>
      </c>
      <c r="E1098" s="21">
        <v>41963</v>
      </c>
      <c r="F1098" s="21">
        <v>41967</v>
      </c>
      <c r="G1098" s="20" t="s">
        <v>4</v>
      </c>
      <c r="H1098" s="20" t="s">
        <v>26</v>
      </c>
      <c r="I1098" s="22">
        <v>6</v>
      </c>
      <c r="J1098" s="20" t="s">
        <v>5</v>
      </c>
      <c r="K1098" s="20" t="s">
        <v>26</v>
      </c>
      <c r="L1098" s="20" t="s">
        <v>27</v>
      </c>
      <c r="M1098" s="23" t="s">
        <v>27</v>
      </c>
      <c r="N1098" s="23" t="s">
        <v>7</v>
      </c>
      <c r="O1098" s="23" t="s">
        <v>26</v>
      </c>
      <c r="P1098" s="24">
        <v>13.4</v>
      </c>
      <c r="Q1098" s="24">
        <v>24.4</v>
      </c>
      <c r="R1098" s="24">
        <v>28</v>
      </c>
      <c r="S1098" s="24">
        <v>328.37</v>
      </c>
      <c r="T1098" s="24">
        <v>1.78</v>
      </c>
      <c r="U1098" s="24">
        <v>1080</v>
      </c>
      <c r="V1098" s="24">
        <v>1920</v>
      </c>
      <c r="W1098" s="24">
        <v>2.0739999999999998</v>
      </c>
      <c r="X1098" s="23" t="s">
        <v>47</v>
      </c>
      <c r="Y1098" s="23" t="s">
        <v>47</v>
      </c>
      <c r="Z1098" s="24">
        <v>6315</v>
      </c>
      <c r="AA1098" s="24">
        <v>60</v>
      </c>
      <c r="AB1098" s="24">
        <v>176</v>
      </c>
      <c r="AC1098" s="24">
        <v>176</v>
      </c>
      <c r="AD1098" s="23" t="s">
        <v>28</v>
      </c>
      <c r="AE1098" s="23" t="s">
        <v>23</v>
      </c>
      <c r="AF1098" s="23" t="s">
        <v>11</v>
      </c>
      <c r="AG1098" s="23" t="s">
        <v>26</v>
      </c>
      <c r="AH1098" s="23" t="s">
        <v>26</v>
      </c>
      <c r="AI1098" s="23" t="s">
        <v>12</v>
      </c>
      <c r="AJ1098" s="23" t="s">
        <v>11</v>
      </c>
      <c r="AK1098" s="23" t="s">
        <v>23</v>
      </c>
      <c r="AL1098" s="23" t="s">
        <v>276</v>
      </c>
      <c r="AM1098" s="23" t="s">
        <v>26</v>
      </c>
      <c r="AN1098" s="23" t="s">
        <v>72</v>
      </c>
      <c r="AO1098" s="23" t="s">
        <v>14</v>
      </c>
      <c r="AP1098" s="23" t="s">
        <v>36</v>
      </c>
      <c r="AQ1098" s="23" t="s">
        <v>14</v>
      </c>
      <c r="AR1098" s="23"/>
      <c r="AS1098" s="23" t="s">
        <v>276</v>
      </c>
      <c r="AT1098" s="23" t="s">
        <v>26</v>
      </c>
      <c r="AU1098" s="23" t="s">
        <v>83</v>
      </c>
      <c r="AV1098" s="25" t="s">
        <v>14</v>
      </c>
      <c r="AW1098" s="25" t="s">
        <v>14</v>
      </c>
      <c r="AX1098" s="26">
        <v>28</v>
      </c>
      <c r="AY1098" s="26">
        <v>328.37</v>
      </c>
      <c r="AZ1098" s="25" t="s">
        <v>72</v>
      </c>
      <c r="BA1098" s="25" t="s">
        <v>83</v>
      </c>
      <c r="BB1098" s="23" t="s">
        <v>14</v>
      </c>
      <c r="BC1098" s="23" t="s">
        <v>15</v>
      </c>
      <c r="BD1098" s="23" t="s">
        <v>14</v>
      </c>
      <c r="BE1098" s="23" t="s">
        <v>11</v>
      </c>
      <c r="BF1098" s="23" t="s">
        <v>187</v>
      </c>
      <c r="BG1098" s="23" t="s">
        <v>11</v>
      </c>
      <c r="BH1098" s="23" t="s">
        <v>17</v>
      </c>
      <c r="BI1098" s="23" t="s">
        <v>14</v>
      </c>
      <c r="BJ1098" s="23"/>
      <c r="BK1098" s="23" t="s">
        <v>11</v>
      </c>
      <c r="BL1098" s="23" t="s">
        <v>11</v>
      </c>
      <c r="BM1098" s="23" t="s">
        <v>11</v>
      </c>
      <c r="BN1098" s="23"/>
      <c r="BO1098" s="24">
        <v>12</v>
      </c>
      <c r="BP1098" s="24">
        <v>305</v>
      </c>
      <c r="BQ1098" s="24">
        <v>305</v>
      </c>
      <c r="BR1098" s="24">
        <v>265</v>
      </c>
      <c r="BS1098" s="24">
        <v>200</v>
      </c>
      <c r="BT1098" s="23"/>
      <c r="BU1098" s="23"/>
      <c r="BV1098" s="24">
        <v>24.34</v>
      </c>
      <c r="BW1098" s="24">
        <v>0.2</v>
      </c>
      <c r="BX1098" s="23"/>
      <c r="BY1098" s="24">
        <v>0.15</v>
      </c>
      <c r="BZ1098" s="27">
        <v>0.2</v>
      </c>
      <c r="CA1098" s="27">
        <v>0.15</v>
      </c>
      <c r="CB1098" s="25"/>
      <c r="CC1098" s="25"/>
      <c r="CD1098" s="28">
        <v>24.65</v>
      </c>
      <c r="CE1098" s="28">
        <v>0.23</v>
      </c>
      <c r="CF1098" s="25"/>
      <c r="CG1098" s="28">
        <v>0.18</v>
      </c>
      <c r="CH1098" s="28">
        <v>30.78</v>
      </c>
      <c r="CI1098" s="28">
        <v>1</v>
      </c>
      <c r="CJ1098" s="28">
        <v>0.5</v>
      </c>
      <c r="CK1098" s="28">
        <v>0</v>
      </c>
      <c r="CL1098" s="28">
        <v>0</v>
      </c>
      <c r="CM1098" s="28">
        <v>0.5</v>
      </c>
      <c r="CN1098" s="25"/>
      <c r="CO1098" s="28">
        <v>0</v>
      </c>
      <c r="CP1098" s="30" t="s">
        <v>5</v>
      </c>
      <c r="CQ1098" s="8">
        <f t="shared" si="188"/>
        <v>6316.0459238054627</v>
      </c>
      <c r="CR1098" s="8">
        <f t="shared" si="189"/>
        <v>28</v>
      </c>
      <c r="CS1098" s="8">
        <f t="shared" si="190"/>
        <v>2.5</v>
      </c>
      <c r="CT1098" s="8">
        <f t="shared" si="191"/>
        <v>30</v>
      </c>
      <c r="CU1098" s="8">
        <f t="shared" si="192"/>
        <v>300</v>
      </c>
      <c r="CV1098" s="10">
        <f t="shared" si="193"/>
        <v>100152.85</v>
      </c>
      <c r="CW1098" s="10">
        <f t="shared" si="196"/>
        <v>100.15285</v>
      </c>
      <c r="CX1098" s="8" t="str">
        <f t="shared" si="194"/>
        <v>No</v>
      </c>
      <c r="CY1098" s="30" t="s">
        <v>11</v>
      </c>
      <c r="CZ1098" s="30" t="s">
        <v>11</v>
      </c>
      <c r="DA1098" s="31" t="s">
        <v>11</v>
      </c>
      <c r="DB1098" s="31" t="s">
        <v>11</v>
      </c>
      <c r="DC1098" s="8" t="str">
        <f t="shared" si="195"/>
        <v>No</v>
      </c>
      <c r="DD1098" s="8" t="s">
        <v>11</v>
      </c>
      <c r="DE1098" s="30" t="s">
        <v>11</v>
      </c>
      <c r="DF1098" s="10">
        <f t="shared" si="197"/>
        <v>75.765240000000006</v>
      </c>
      <c r="DG1098" s="9">
        <f>IF(S1098&lt;Monitors!$H$4,(S1098*Monitors!$I$4)+Monitors!$J$4,IF(S1098&lt;Monitors!$H$5,(S1098*Monitors!$I$5)+Monitors!$J$5,IF(S1098&lt;Monitors!$H$6,(S1098*Monitors!$I$6)+Monitors!$J$6,IF(S1098&lt;Monitors!$H$7,(Monitors!$I$7*S1098)+Monitors!$J$7,IF(S1098&lt;Monitors!$H$8,(S1098*Monitors!$I$8)+Monitors!$J$8,IF(S1098&lt;Monitors!$H$9,(S1098*Monitors!$I$9)+Monitors!$J$9,IF(S1098&lt;Monitors!$H$10,(S1098*Monitors!$I$10)+Monitors!$J$10,IF(S1098&lt;Monitors!$H$11,(S1098*Monitors!$I$11)+Monitors!$J$11,Monitors!$J$12))))))))</f>
        <v>54.674000000000007</v>
      </c>
      <c r="DH1098" s="10">
        <f>$DF1098-(Monitors!$B$4*'All Data'!$W1098)</f>
        <v>63.051620000000007</v>
      </c>
      <c r="DI1098" s="10">
        <f>IF($CX1098="Yes",DH1098-(Monitors!$E$4*(DG1098+(Monitors!$B$4*'All Data'!$W1098))),'All Data'!DH1098)</f>
        <v>63.051620000000007</v>
      </c>
      <c r="DJ1098" s="10">
        <f>IF(DD1098="Yes",'All Data'!DI1098-(DG1098*Monitors!$C$4),'All Data'!DI1098)</f>
        <v>63.051620000000007</v>
      </c>
      <c r="DK1098" s="10">
        <f>IF($DE1098="Yes",DJ1098-(DG1098*Monitors!$D$4),'All Data'!DJ1098)</f>
        <v>63.051620000000007</v>
      </c>
      <c r="DL1098" s="10">
        <f>IF($CZ1098="Yes",DK1098-Monitors!$C$7,'All Data'!DK1098)</f>
        <v>63.051620000000007</v>
      </c>
      <c r="DM1098" s="10">
        <f>IF($DA1098="Yes",DL1098-Monitors!$D$7,'All Data'!DL1098)</f>
        <v>63.051620000000007</v>
      </c>
      <c r="DN1098" s="10">
        <f>IF(DB1098="Yes",DM1098-((DG1098+(W1098*Monitors!$B$4))*Monitors!$F$4),'All Data'!DM1098)</f>
        <v>63.051620000000007</v>
      </c>
      <c r="DO1098" s="8" t="str">
        <f t="shared" si="198"/>
        <v>No</v>
      </c>
      <c r="DP1098" s="10">
        <v>4.0061140000000002</v>
      </c>
      <c r="DQ1098" s="10">
        <v>20.333886</v>
      </c>
      <c r="DR1098" s="10">
        <v>20.333886</v>
      </c>
      <c r="DS1098" s="9">
        <v>30.935922935969597</v>
      </c>
      <c r="DT1098" s="9" t="s">
        <v>23</v>
      </c>
      <c r="DU1098" s="14">
        <v>0</v>
      </c>
    </row>
    <row r="1099" spans="1:125" ht="18" customHeight="1">
      <c r="A1099" s="29">
        <v>1098</v>
      </c>
      <c r="B1099" s="29">
        <v>25</v>
      </c>
      <c r="C1099" s="29">
        <v>1305</v>
      </c>
      <c r="D1099" s="21">
        <v>41362</v>
      </c>
      <c r="E1099" s="21">
        <v>41354</v>
      </c>
      <c r="F1099" s="21">
        <v>41358</v>
      </c>
      <c r="G1099" s="20" t="s">
        <v>4</v>
      </c>
      <c r="H1099" s="20"/>
      <c r="I1099" s="22">
        <v>6</v>
      </c>
      <c r="J1099" s="20" t="s">
        <v>5</v>
      </c>
      <c r="K1099" s="20"/>
      <c r="L1099" s="20" t="s">
        <v>6</v>
      </c>
      <c r="M1099" s="23"/>
      <c r="N1099" s="23" t="s">
        <v>7</v>
      </c>
      <c r="O1099" s="23"/>
      <c r="P1099" s="24">
        <v>132</v>
      </c>
      <c r="Q1099" s="24">
        <v>235</v>
      </c>
      <c r="R1099" s="24">
        <v>27</v>
      </c>
      <c r="S1099" s="24">
        <v>311</v>
      </c>
      <c r="T1099" s="24">
        <v>1.78</v>
      </c>
      <c r="U1099" s="24">
        <v>1080</v>
      </c>
      <c r="V1099" s="24">
        <v>1920</v>
      </c>
      <c r="W1099" s="24">
        <v>2.0739999999999998</v>
      </c>
      <c r="X1099" s="23" t="s">
        <v>47</v>
      </c>
      <c r="Y1099" s="23" t="s">
        <v>47</v>
      </c>
      <c r="Z1099" s="24">
        <v>6660</v>
      </c>
      <c r="AA1099" s="24">
        <v>60</v>
      </c>
      <c r="AB1099" s="24">
        <v>178</v>
      </c>
      <c r="AC1099" s="24">
        <v>178</v>
      </c>
      <c r="AD1099" s="23" t="s">
        <v>10</v>
      </c>
      <c r="AE1099" s="23" t="s">
        <v>11</v>
      </c>
      <c r="AF1099" s="23" t="s">
        <v>11</v>
      </c>
      <c r="AG1099" s="23"/>
      <c r="AH1099" s="23"/>
      <c r="AI1099" s="23" t="s">
        <v>12</v>
      </c>
      <c r="AJ1099" s="23" t="s">
        <v>11</v>
      </c>
      <c r="AK1099" s="23" t="s">
        <v>11</v>
      </c>
      <c r="AL1099" s="23" t="s">
        <v>107</v>
      </c>
      <c r="AM1099" s="23"/>
      <c r="AN1099" s="23" t="s">
        <v>72</v>
      </c>
      <c r="AO1099" s="23"/>
      <c r="AP1099" s="23" t="s">
        <v>14</v>
      </c>
      <c r="AQ1099" s="23"/>
      <c r="AR1099" s="23"/>
      <c r="AS1099" s="23" t="s">
        <v>107</v>
      </c>
      <c r="AT1099" s="23"/>
      <c r="AU1099" s="23" t="s">
        <v>63</v>
      </c>
      <c r="AV1099" s="25"/>
      <c r="AW1099" s="25"/>
      <c r="AX1099" s="26">
        <v>27</v>
      </c>
      <c r="AY1099" s="26">
        <v>311</v>
      </c>
      <c r="AZ1099" s="25" t="s">
        <v>72</v>
      </c>
      <c r="BA1099" s="25" t="s">
        <v>63</v>
      </c>
      <c r="BB1099" s="23"/>
      <c r="BC1099" s="23" t="s">
        <v>15</v>
      </c>
      <c r="BD1099" s="23"/>
      <c r="BE1099" s="23" t="s">
        <v>11</v>
      </c>
      <c r="BF1099" s="23" t="s">
        <v>136</v>
      </c>
      <c r="BG1099" s="23" t="s">
        <v>11</v>
      </c>
      <c r="BH1099" s="23" t="s">
        <v>17</v>
      </c>
      <c r="BI1099" s="23"/>
      <c r="BJ1099" s="23" t="s">
        <v>18</v>
      </c>
      <c r="BK1099" s="23" t="s">
        <v>11</v>
      </c>
      <c r="BL1099" s="23" t="s">
        <v>11</v>
      </c>
      <c r="BM1099" s="23"/>
      <c r="BN1099" s="23"/>
      <c r="BO1099" s="24">
        <v>12.1</v>
      </c>
      <c r="BP1099" s="24">
        <v>296</v>
      </c>
      <c r="BQ1099" s="24">
        <v>282.10000000000002</v>
      </c>
      <c r="BR1099" s="24">
        <v>279.8</v>
      </c>
      <c r="BS1099" s="24">
        <v>201</v>
      </c>
      <c r="BT1099" s="23"/>
      <c r="BU1099" s="23"/>
      <c r="BV1099" s="24">
        <v>24.35</v>
      </c>
      <c r="BW1099" s="24">
        <v>0.79</v>
      </c>
      <c r="BX1099" s="23"/>
      <c r="BY1099" s="24">
        <v>0.19</v>
      </c>
      <c r="BZ1099" s="27">
        <v>0.79</v>
      </c>
      <c r="CA1099" s="27">
        <v>0.19</v>
      </c>
      <c r="CB1099" s="25"/>
      <c r="CC1099" s="25"/>
      <c r="CD1099" s="28">
        <v>24.14</v>
      </c>
      <c r="CE1099" s="28">
        <v>0.88</v>
      </c>
      <c r="CF1099" s="25"/>
      <c r="CG1099" s="28">
        <v>0.22</v>
      </c>
      <c r="CH1099" s="28">
        <v>29.1</v>
      </c>
      <c r="CI1099" s="28">
        <v>1.2</v>
      </c>
      <c r="CJ1099" s="28">
        <v>0.5</v>
      </c>
      <c r="CK1099" s="25"/>
      <c r="CL1099" s="25"/>
      <c r="CM1099" s="28">
        <v>0.47</v>
      </c>
      <c r="CN1099" s="25"/>
      <c r="CO1099" s="28">
        <v>0</v>
      </c>
      <c r="CP1099" s="30" t="s">
        <v>5</v>
      </c>
      <c r="CQ1099" s="8">
        <f t="shared" si="188"/>
        <v>6668.8102893890664</v>
      </c>
      <c r="CR1099" s="8">
        <f t="shared" si="189"/>
        <v>28</v>
      </c>
      <c r="CS1099" s="8">
        <f t="shared" si="190"/>
        <v>2.5</v>
      </c>
      <c r="CT1099" s="8">
        <f t="shared" si="191"/>
        <v>30</v>
      </c>
      <c r="CU1099" s="8">
        <f t="shared" si="192"/>
        <v>200</v>
      </c>
      <c r="CV1099" s="10">
        <f t="shared" si="193"/>
        <v>92056</v>
      </c>
      <c r="CW1099" s="10">
        <f t="shared" si="196"/>
        <v>92.055999999999997</v>
      </c>
      <c r="CX1099" s="8" t="str">
        <f t="shared" si="194"/>
        <v>No</v>
      </c>
      <c r="CY1099" s="30" t="s">
        <v>11</v>
      </c>
      <c r="CZ1099" s="30" t="s">
        <v>11</v>
      </c>
      <c r="DA1099" s="31" t="s">
        <v>11</v>
      </c>
      <c r="DB1099" s="31" t="s">
        <v>11</v>
      </c>
      <c r="DC1099" s="8" t="str">
        <f t="shared" si="195"/>
        <v>No</v>
      </c>
      <c r="DD1099" s="8" t="s">
        <v>11</v>
      </c>
      <c r="DE1099" s="30" t="s">
        <v>11</v>
      </c>
      <c r="DF1099" s="10">
        <f t="shared" si="197"/>
        <v>79.155360000000002</v>
      </c>
      <c r="DG1099" s="9">
        <f>IF(S1099&lt;Monitors!$H$4,(S1099*Monitors!$I$4)+Monitors!$J$4,IF(S1099&lt;Monitors!$H$5,(S1099*Monitors!$I$5)+Monitors!$J$5,IF(S1099&lt;Monitors!$H$6,(S1099*Monitors!$I$6)+Monitors!$J$6,IF(S1099&lt;Monitors!$H$7,(Monitors!$I$7*S1099)+Monitors!$J$7,IF(S1099&lt;Monitors!$H$8,(S1099*Monitors!$I$8)+Monitors!$J$8,IF(S1099&lt;Monitors!$H$9,(S1099*Monitors!$I$9)+Monitors!$J$9,IF(S1099&lt;Monitors!$H$10,(S1099*Monitors!$I$10)+Monitors!$J$10,IF(S1099&lt;Monitors!$H$11,(S1099*Monitors!$I$11)+Monitors!$J$11,Monitors!$J$12))))))))</f>
        <v>51.2</v>
      </c>
      <c r="DH1099" s="10">
        <f>$DF1099-(Monitors!$B$4*'All Data'!$W1099)</f>
        <v>66.44174000000001</v>
      </c>
      <c r="DI1099" s="10">
        <f>IF($CX1099="Yes",DH1099-(Monitors!$E$4*(DG1099+(Monitors!$B$4*'All Data'!$W1099))),'All Data'!DH1099)</f>
        <v>66.44174000000001</v>
      </c>
      <c r="DJ1099" s="10">
        <f>IF(DD1099="Yes",'All Data'!DI1099-(DG1099*Monitors!$C$4),'All Data'!DI1099)</f>
        <v>66.44174000000001</v>
      </c>
      <c r="DK1099" s="10">
        <f>IF($DE1099="Yes",DJ1099-(DG1099*Monitors!$D$4),'All Data'!DJ1099)</f>
        <v>66.44174000000001</v>
      </c>
      <c r="DL1099" s="10">
        <f>IF($CZ1099="Yes",DK1099-Monitors!$C$7,'All Data'!DK1099)</f>
        <v>66.44174000000001</v>
      </c>
      <c r="DM1099" s="10">
        <f>IF($DA1099="Yes",DL1099-Monitors!$D$7,'All Data'!DL1099)</f>
        <v>66.44174000000001</v>
      </c>
      <c r="DN1099" s="10">
        <f>IF(DB1099="Yes",DM1099-((DG1099+(W1099*Monitors!$B$4))*Monitors!$F$4),'All Data'!DM1099)</f>
        <v>66.44174000000001</v>
      </c>
      <c r="DO1099" s="8" t="str">
        <f t="shared" si="198"/>
        <v>No</v>
      </c>
      <c r="DP1099" s="10">
        <v>3.6822400000000002</v>
      </c>
      <c r="DQ1099" s="10">
        <v>20.667760000000001</v>
      </c>
      <c r="DR1099" s="10">
        <v>20.667760000000001</v>
      </c>
      <c r="DS1099" s="9">
        <v>29.350393722378868</v>
      </c>
      <c r="DT1099" s="9" t="s">
        <v>23</v>
      </c>
      <c r="DU1099" s="14">
        <v>0</v>
      </c>
    </row>
    <row r="1100" spans="1:125" ht="18" customHeight="1">
      <c r="A1100" s="29">
        <v>1099</v>
      </c>
      <c r="B1100" s="29">
        <v>25</v>
      </c>
      <c r="C1100" s="29">
        <v>1305</v>
      </c>
      <c r="D1100" s="21">
        <v>41362</v>
      </c>
      <c r="E1100" s="21">
        <v>41354</v>
      </c>
      <c r="F1100" s="21">
        <v>41501</v>
      </c>
      <c r="G1100" s="20" t="s">
        <v>4</v>
      </c>
      <c r="H1100" s="20"/>
      <c r="I1100" s="22">
        <v>6</v>
      </c>
      <c r="J1100" s="20" t="s">
        <v>5</v>
      </c>
      <c r="K1100" s="20"/>
      <c r="L1100" s="20" t="s">
        <v>6</v>
      </c>
      <c r="M1100" s="23"/>
      <c r="N1100" s="23" t="s">
        <v>7</v>
      </c>
      <c r="O1100" s="23"/>
      <c r="P1100" s="24">
        <v>132</v>
      </c>
      <c r="Q1100" s="24">
        <v>235</v>
      </c>
      <c r="R1100" s="24">
        <v>27</v>
      </c>
      <c r="S1100" s="24">
        <v>311</v>
      </c>
      <c r="T1100" s="24">
        <v>1.78</v>
      </c>
      <c r="U1100" s="24">
        <v>1080</v>
      </c>
      <c r="V1100" s="24">
        <v>1920</v>
      </c>
      <c r="W1100" s="24">
        <v>2.0739999999999998</v>
      </c>
      <c r="X1100" s="23" t="s">
        <v>47</v>
      </c>
      <c r="Y1100" s="23" t="s">
        <v>47</v>
      </c>
      <c r="Z1100" s="24">
        <v>6660</v>
      </c>
      <c r="AA1100" s="24">
        <v>60</v>
      </c>
      <c r="AB1100" s="24">
        <v>178</v>
      </c>
      <c r="AC1100" s="24">
        <v>178</v>
      </c>
      <c r="AD1100" s="23" t="s">
        <v>10</v>
      </c>
      <c r="AE1100" s="23" t="s">
        <v>11</v>
      </c>
      <c r="AF1100" s="23" t="s">
        <v>11</v>
      </c>
      <c r="AG1100" s="23"/>
      <c r="AH1100" s="23"/>
      <c r="AI1100" s="23" t="s">
        <v>12</v>
      </c>
      <c r="AJ1100" s="23" t="s">
        <v>11</v>
      </c>
      <c r="AK1100" s="23" t="s">
        <v>11</v>
      </c>
      <c r="AL1100" s="23" t="s">
        <v>107</v>
      </c>
      <c r="AM1100" s="23"/>
      <c r="AN1100" s="23" t="s">
        <v>72</v>
      </c>
      <c r="AO1100" s="23"/>
      <c r="AP1100" s="23" t="s">
        <v>14</v>
      </c>
      <c r="AQ1100" s="23"/>
      <c r="AR1100" s="23"/>
      <c r="AS1100" s="23" t="s">
        <v>107</v>
      </c>
      <c r="AT1100" s="23"/>
      <c r="AU1100" s="23" t="s">
        <v>63</v>
      </c>
      <c r="AV1100" s="25"/>
      <c r="AW1100" s="25"/>
      <c r="AX1100" s="26">
        <v>27</v>
      </c>
      <c r="AY1100" s="26">
        <v>311</v>
      </c>
      <c r="AZ1100" s="25" t="s">
        <v>72</v>
      </c>
      <c r="BA1100" s="25" t="s">
        <v>63</v>
      </c>
      <c r="BB1100" s="23"/>
      <c r="BC1100" s="23" t="s">
        <v>15</v>
      </c>
      <c r="BD1100" s="23"/>
      <c r="BE1100" s="23" t="s">
        <v>11</v>
      </c>
      <c r="BF1100" s="23" t="s">
        <v>136</v>
      </c>
      <c r="BG1100" s="23" t="s">
        <v>11</v>
      </c>
      <c r="BH1100" s="23" t="s">
        <v>17</v>
      </c>
      <c r="BI1100" s="23"/>
      <c r="BJ1100" s="23" t="s">
        <v>20</v>
      </c>
      <c r="BK1100" s="23" t="s">
        <v>11</v>
      </c>
      <c r="BL1100" s="23" t="s">
        <v>11</v>
      </c>
      <c r="BM1100" s="23"/>
      <c r="BN1100" s="23"/>
      <c r="BO1100" s="24">
        <v>12.1</v>
      </c>
      <c r="BP1100" s="24">
        <v>296</v>
      </c>
      <c r="BQ1100" s="24">
        <v>282.10000000000002</v>
      </c>
      <c r="BR1100" s="24">
        <v>279.8</v>
      </c>
      <c r="BS1100" s="24">
        <v>201</v>
      </c>
      <c r="BT1100" s="23"/>
      <c r="BU1100" s="23"/>
      <c r="BV1100" s="24">
        <v>24.35</v>
      </c>
      <c r="BW1100" s="24">
        <v>0.79</v>
      </c>
      <c r="BX1100" s="23"/>
      <c r="BY1100" s="24">
        <v>0.19</v>
      </c>
      <c r="BZ1100" s="27">
        <v>0.79</v>
      </c>
      <c r="CA1100" s="27">
        <v>0.19</v>
      </c>
      <c r="CB1100" s="25"/>
      <c r="CC1100" s="25"/>
      <c r="CD1100" s="28">
        <v>24.14</v>
      </c>
      <c r="CE1100" s="28">
        <v>0.88</v>
      </c>
      <c r="CF1100" s="25"/>
      <c r="CG1100" s="28">
        <v>0.22</v>
      </c>
      <c r="CH1100" s="28">
        <v>29.1</v>
      </c>
      <c r="CI1100" s="28">
        <v>1.2</v>
      </c>
      <c r="CJ1100" s="28">
        <v>0.5</v>
      </c>
      <c r="CK1100" s="25"/>
      <c r="CL1100" s="25"/>
      <c r="CM1100" s="28">
        <v>0.47</v>
      </c>
      <c r="CN1100" s="25"/>
      <c r="CO1100" s="28">
        <v>0</v>
      </c>
      <c r="CP1100" s="30" t="s">
        <v>5</v>
      </c>
      <c r="CQ1100" s="8">
        <f t="shared" si="188"/>
        <v>6668.8102893890664</v>
      </c>
      <c r="CR1100" s="8">
        <f t="shared" si="189"/>
        <v>28</v>
      </c>
      <c r="CS1100" s="8">
        <f t="shared" si="190"/>
        <v>2.5</v>
      </c>
      <c r="CT1100" s="8">
        <f t="shared" si="191"/>
        <v>30</v>
      </c>
      <c r="CU1100" s="8">
        <f t="shared" si="192"/>
        <v>200</v>
      </c>
      <c r="CV1100" s="10">
        <f t="shared" si="193"/>
        <v>92056</v>
      </c>
      <c r="CW1100" s="10">
        <f t="shared" si="196"/>
        <v>92.055999999999997</v>
      </c>
      <c r="CX1100" s="8" t="str">
        <f t="shared" si="194"/>
        <v>No</v>
      </c>
      <c r="CY1100" s="30" t="s">
        <v>11</v>
      </c>
      <c r="CZ1100" s="30" t="s">
        <v>11</v>
      </c>
      <c r="DA1100" s="31" t="s">
        <v>11</v>
      </c>
      <c r="DB1100" s="31" t="s">
        <v>11</v>
      </c>
      <c r="DC1100" s="8" t="str">
        <f t="shared" si="195"/>
        <v>No</v>
      </c>
      <c r="DD1100" s="8" t="s">
        <v>11</v>
      </c>
      <c r="DE1100" s="30" t="s">
        <v>11</v>
      </c>
      <c r="DF1100" s="10">
        <f t="shared" si="197"/>
        <v>79.155360000000002</v>
      </c>
      <c r="DG1100" s="9">
        <f>IF(S1100&lt;Monitors!$H$4,(S1100*Monitors!$I$4)+Monitors!$J$4,IF(S1100&lt;Monitors!$H$5,(S1100*Monitors!$I$5)+Monitors!$J$5,IF(S1100&lt;Monitors!$H$6,(S1100*Monitors!$I$6)+Monitors!$J$6,IF(S1100&lt;Monitors!$H$7,(Monitors!$I$7*S1100)+Monitors!$J$7,IF(S1100&lt;Monitors!$H$8,(S1100*Monitors!$I$8)+Monitors!$J$8,IF(S1100&lt;Monitors!$H$9,(S1100*Monitors!$I$9)+Monitors!$J$9,IF(S1100&lt;Monitors!$H$10,(S1100*Monitors!$I$10)+Monitors!$J$10,IF(S1100&lt;Monitors!$H$11,(S1100*Monitors!$I$11)+Monitors!$J$11,Monitors!$J$12))))))))</f>
        <v>51.2</v>
      </c>
      <c r="DH1100" s="10">
        <f>$DF1100-(Monitors!$B$4*'All Data'!$W1100)</f>
        <v>66.44174000000001</v>
      </c>
      <c r="DI1100" s="10">
        <f>IF($CX1100="Yes",DH1100-(Monitors!$E$4*(DG1100+(Monitors!$B$4*'All Data'!$W1100))),'All Data'!DH1100)</f>
        <v>66.44174000000001</v>
      </c>
      <c r="DJ1100" s="10">
        <f>IF(DD1100="Yes",'All Data'!DI1100-(DG1100*Monitors!$C$4),'All Data'!DI1100)</f>
        <v>66.44174000000001</v>
      </c>
      <c r="DK1100" s="10">
        <f>IF($DE1100="Yes",DJ1100-(DG1100*Monitors!$D$4),'All Data'!DJ1100)</f>
        <v>66.44174000000001</v>
      </c>
      <c r="DL1100" s="10">
        <f>IF($CZ1100="Yes",DK1100-Monitors!$C$7,'All Data'!DK1100)</f>
        <v>66.44174000000001</v>
      </c>
      <c r="DM1100" s="10">
        <f>IF($DA1100="Yes",DL1100-Monitors!$D$7,'All Data'!DL1100)</f>
        <v>66.44174000000001</v>
      </c>
      <c r="DN1100" s="10">
        <f>IF(DB1100="Yes",DM1100-((DG1100+(W1100*Monitors!$B$4))*Monitors!$F$4),'All Data'!DM1100)</f>
        <v>66.44174000000001</v>
      </c>
      <c r="DO1100" s="8" t="str">
        <f t="shared" si="198"/>
        <v>No</v>
      </c>
      <c r="DP1100" s="10">
        <v>3.6822400000000002</v>
      </c>
      <c r="DQ1100" s="10">
        <v>20.667760000000001</v>
      </c>
      <c r="DR1100" s="10">
        <v>20.667760000000001</v>
      </c>
      <c r="DS1100" s="9">
        <v>29.350393722378868</v>
      </c>
      <c r="DT1100" s="9" t="s">
        <v>23</v>
      </c>
      <c r="DU1100" s="14">
        <v>0</v>
      </c>
    </row>
    <row r="1101" spans="1:125" ht="18" customHeight="1">
      <c r="A1101" s="29">
        <v>1100</v>
      </c>
      <c r="B1101" s="29">
        <v>13</v>
      </c>
      <c r="C1101" s="29">
        <v>1135</v>
      </c>
      <c r="D1101" s="21">
        <v>41885</v>
      </c>
      <c r="E1101" s="21">
        <v>41908</v>
      </c>
      <c r="F1101" s="21">
        <v>41912</v>
      </c>
      <c r="G1101" s="20" t="s">
        <v>4</v>
      </c>
      <c r="H1101" s="20" t="s">
        <v>26</v>
      </c>
      <c r="I1101" s="22">
        <v>6</v>
      </c>
      <c r="J1101" s="20" t="s">
        <v>5</v>
      </c>
      <c r="K1101" s="20" t="s">
        <v>26</v>
      </c>
      <c r="L1101" s="20" t="s">
        <v>6</v>
      </c>
      <c r="M1101" s="23" t="s">
        <v>26</v>
      </c>
      <c r="N1101" s="23" t="s">
        <v>7</v>
      </c>
      <c r="O1101" s="23" t="s">
        <v>26</v>
      </c>
      <c r="P1101" s="24">
        <v>13.2</v>
      </c>
      <c r="Q1101" s="24">
        <v>23.5</v>
      </c>
      <c r="R1101" s="24">
        <v>27</v>
      </c>
      <c r="S1101" s="24">
        <v>311.67</v>
      </c>
      <c r="T1101" s="24">
        <v>1.78</v>
      </c>
      <c r="U1101" s="24">
        <v>1080</v>
      </c>
      <c r="V1101" s="24">
        <v>1920</v>
      </c>
      <c r="W1101" s="24">
        <v>2.0739999999999998</v>
      </c>
      <c r="X1101" s="23" t="s">
        <v>47</v>
      </c>
      <c r="Y1101" s="23" t="s">
        <v>47</v>
      </c>
      <c r="Z1101" s="24">
        <v>6209</v>
      </c>
      <c r="AA1101" s="24">
        <v>60</v>
      </c>
      <c r="AB1101" s="24">
        <v>178</v>
      </c>
      <c r="AC1101" s="24">
        <v>178</v>
      </c>
      <c r="AD1101" s="23" t="s">
        <v>671</v>
      </c>
      <c r="AE1101" s="23" t="s">
        <v>11</v>
      </c>
      <c r="AF1101" s="23" t="s">
        <v>11</v>
      </c>
      <c r="AG1101" s="23" t="s">
        <v>26</v>
      </c>
      <c r="AH1101" s="23" t="s">
        <v>26</v>
      </c>
      <c r="AI1101" s="23" t="s">
        <v>12</v>
      </c>
      <c r="AJ1101" s="23" t="s">
        <v>23</v>
      </c>
      <c r="AK1101" s="23" t="s">
        <v>23</v>
      </c>
      <c r="AL1101" s="23" t="s">
        <v>114</v>
      </c>
      <c r="AM1101" s="23" t="s">
        <v>14</v>
      </c>
      <c r="AN1101" s="23" t="s">
        <v>14</v>
      </c>
      <c r="AO1101" s="23" t="s">
        <v>14</v>
      </c>
      <c r="AP1101" s="23" t="s">
        <v>36</v>
      </c>
      <c r="AQ1101" s="23" t="s">
        <v>14</v>
      </c>
      <c r="AR1101" s="23"/>
      <c r="AS1101" s="23" t="s">
        <v>114</v>
      </c>
      <c r="AT1101" s="23" t="s">
        <v>14</v>
      </c>
      <c r="AU1101" s="23" t="s">
        <v>14</v>
      </c>
      <c r="AV1101" s="25" t="s">
        <v>14</v>
      </c>
      <c r="AW1101" s="25" t="s">
        <v>14</v>
      </c>
      <c r="AX1101" s="26">
        <v>27</v>
      </c>
      <c r="AY1101" s="26">
        <v>311.67</v>
      </c>
      <c r="AZ1101" s="25" t="s">
        <v>14</v>
      </c>
      <c r="BA1101" s="25" t="s">
        <v>14</v>
      </c>
      <c r="BB1101" s="23" t="s">
        <v>14</v>
      </c>
      <c r="BC1101" s="23" t="s">
        <v>15</v>
      </c>
      <c r="BD1101" s="23" t="s">
        <v>14</v>
      </c>
      <c r="BE1101" s="23" t="s">
        <v>11</v>
      </c>
      <c r="BF1101" s="23" t="s">
        <v>346</v>
      </c>
      <c r="BG1101" s="23" t="s">
        <v>11</v>
      </c>
      <c r="BH1101" s="23" t="s">
        <v>17</v>
      </c>
      <c r="BI1101" s="23" t="s">
        <v>14</v>
      </c>
      <c r="BJ1101" s="23"/>
      <c r="BK1101" s="23" t="s">
        <v>11</v>
      </c>
      <c r="BL1101" s="23" t="s">
        <v>11</v>
      </c>
      <c r="BM1101" s="23" t="s">
        <v>11</v>
      </c>
      <c r="BN1101" s="23"/>
      <c r="BO1101" s="24">
        <v>8.3000000000000007</v>
      </c>
      <c r="BP1101" s="24">
        <v>294</v>
      </c>
      <c r="BQ1101" s="24">
        <v>300</v>
      </c>
      <c r="BR1101" s="24">
        <v>224</v>
      </c>
      <c r="BS1101" s="24">
        <v>200</v>
      </c>
      <c r="BT1101" s="23"/>
      <c r="BU1101" s="23"/>
      <c r="BV1101" s="24">
        <v>24.38</v>
      </c>
      <c r="BW1101" s="24">
        <v>0.35</v>
      </c>
      <c r="BX1101" s="23"/>
      <c r="BY1101" s="24">
        <v>0.24</v>
      </c>
      <c r="BZ1101" s="27">
        <v>0.35</v>
      </c>
      <c r="CA1101" s="27">
        <v>0.24</v>
      </c>
      <c r="CB1101" s="25"/>
      <c r="CC1101" s="25"/>
      <c r="CD1101" s="28">
        <v>24.31</v>
      </c>
      <c r="CE1101" s="28">
        <v>0.39</v>
      </c>
      <c r="CF1101" s="25"/>
      <c r="CG1101" s="28">
        <v>0.26</v>
      </c>
      <c r="CH1101" s="28">
        <v>31.34</v>
      </c>
      <c r="CI1101" s="28">
        <v>0.5</v>
      </c>
      <c r="CJ1101" s="28">
        <v>0.5</v>
      </c>
      <c r="CK1101" s="28">
        <v>0</v>
      </c>
      <c r="CL1101" s="28">
        <v>0</v>
      </c>
      <c r="CM1101" s="28">
        <v>0.44</v>
      </c>
      <c r="CN1101" s="25"/>
      <c r="CO1101" s="28">
        <v>0</v>
      </c>
      <c r="CP1101" s="30" t="s">
        <v>5</v>
      </c>
      <c r="CQ1101" s="8">
        <f t="shared" si="188"/>
        <v>6654.4742836974992</v>
      </c>
      <c r="CR1101" s="8">
        <f t="shared" si="189"/>
        <v>28</v>
      </c>
      <c r="CS1101" s="8">
        <f t="shared" si="190"/>
        <v>2.5</v>
      </c>
      <c r="CT1101" s="8">
        <f t="shared" si="191"/>
        <v>30</v>
      </c>
      <c r="CU1101" s="8">
        <f t="shared" si="192"/>
        <v>200</v>
      </c>
      <c r="CV1101" s="10">
        <f t="shared" si="193"/>
        <v>91630.98000000001</v>
      </c>
      <c r="CW1101" s="10">
        <f t="shared" si="196"/>
        <v>91.630980000000008</v>
      </c>
      <c r="CX1101" s="8" t="str">
        <f t="shared" si="194"/>
        <v>No</v>
      </c>
      <c r="CY1101" s="30" t="s">
        <v>11</v>
      </c>
      <c r="CZ1101" s="30" t="s">
        <v>11</v>
      </c>
      <c r="DA1101" s="31" t="s">
        <v>11</v>
      </c>
      <c r="DB1101" s="31" t="s">
        <v>11</v>
      </c>
      <c r="DC1101" s="8" t="str">
        <f t="shared" si="195"/>
        <v>No</v>
      </c>
      <c r="DD1101" s="8" t="s">
        <v>11</v>
      </c>
      <c r="DE1101" s="30" t="s">
        <v>11</v>
      </c>
      <c r="DF1101" s="10">
        <f t="shared" si="197"/>
        <v>76.741979999999984</v>
      </c>
      <c r="DG1101" s="9">
        <f>IF(S1101&lt;Monitors!$H$4,(S1101*Monitors!$I$4)+Monitors!$J$4,IF(S1101&lt;Monitors!$H$5,(S1101*Monitors!$I$5)+Monitors!$J$5,IF(S1101&lt;Monitors!$H$6,(S1101*Monitors!$I$6)+Monitors!$J$6,IF(S1101&lt;Monitors!$H$7,(Monitors!$I$7*S1101)+Monitors!$J$7,IF(S1101&lt;Monitors!$H$8,(S1101*Monitors!$I$8)+Monitors!$J$8,IF(S1101&lt;Monitors!$H$9,(S1101*Monitors!$I$9)+Monitors!$J$9,IF(S1101&lt;Monitors!$H$10,(S1101*Monitors!$I$10)+Monitors!$J$10,IF(S1101&lt;Monitors!$H$11,(S1101*Monitors!$I$11)+Monitors!$J$11,Monitors!$J$12))))))))</f>
        <v>51.334000000000003</v>
      </c>
      <c r="DH1101" s="10">
        <f>$DF1101-(Monitors!$B$4*'All Data'!$W1101)</f>
        <v>64.028359999999992</v>
      </c>
      <c r="DI1101" s="10">
        <f>IF($CX1101="Yes",DH1101-(Monitors!$E$4*(DG1101+(Monitors!$B$4*'All Data'!$W1101))),'All Data'!DH1101)</f>
        <v>64.028359999999992</v>
      </c>
      <c r="DJ1101" s="10">
        <f>IF(DD1101="Yes",'All Data'!DI1101-(DG1101*Monitors!$C$4),'All Data'!DI1101)</f>
        <v>64.028359999999992</v>
      </c>
      <c r="DK1101" s="10">
        <f>IF($DE1101="Yes",DJ1101-(DG1101*Monitors!$D$4),'All Data'!DJ1101)</f>
        <v>64.028359999999992</v>
      </c>
      <c r="DL1101" s="10">
        <f>IF($CZ1101="Yes",DK1101-Monitors!$C$7,'All Data'!DK1101)</f>
        <v>64.028359999999992</v>
      </c>
      <c r="DM1101" s="10">
        <f>IF($DA1101="Yes",DL1101-Monitors!$D$7,'All Data'!DL1101)</f>
        <v>64.028359999999992</v>
      </c>
      <c r="DN1101" s="10">
        <f>IF(DB1101="Yes",DM1101-((DG1101+(W1101*Monitors!$B$4))*Monitors!$F$4),'All Data'!DM1101)</f>
        <v>64.028359999999992</v>
      </c>
      <c r="DO1101" s="8" t="str">
        <f t="shared" si="198"/>
        <v>No</v>
      </c>
      <c r="DP1101" s="10">
        <v>3.6652392000000007</v>
      </c>
      <c r="DQ1101" s="10">
        <v>20.714760799999997</v>
      </c>
      <c r="DR1101" s="10">
        <v>20.714760799999997</v>
      </c>
      <c r="DS1101" s="9">
        <v>29.411715392087416</v>
      </c>
      <c r="DT1101" s="9" t="s">
        <v>23</v>
      </c>
      <c r="DU1101" s="14">
        <v>0</v>
      </c>
    </row>
    <row r="1102" spans="1:125" ht="18" customHeight="1">
      <c r="A1102" s="29">
        <v>1101</v>
      </c>
      <c r="B1102" s="29">
        <v>24</v>
      </c>
      <c r="C1102" s="29">
        <v>292</v>
      </c>
      <c r="D1102" s="21">
        <v>41588</v>
      </c>
      <c r="E1102" s="21">
        <v>41604</v>
      </c>
      <c r="F1102" s="21">
        <v>41612</v>
      </c>
      <c r="G1102" s="20" t="s">
        <v>4</v>
      </c>
      <c r="H1102" s="20" t="s">
        <v>26</v>
      </c>
      <c r="I1102" s="22">
        <v>6</v>
      </c>
      <c r="J1102" s="20" t="s">
        <v>5</v>
      </c>
      <c r="K1102" s="20" t="s">
        <v>26</v>
      </c>
      <c r="L1102" s="20" t="s">
        <v>6</v>
      </c>
      <c r="M1102" s="23" t="s">
        <v>26</v>
      </c>
      <c r="N1102" s="23" t="s">
        <v>7</v>
      </c>
      <c r="O1102" s="23" t="s">
        <v>26</v>
      </c>
      <c r="P1102" s="24">
        <v>13.2</v>
      </c>
      <c r="Q1102" s="24">
        <v>23.6</v>
      </c>
      <c r="R1102" s="24">
        <v>27</v>
      </c>
      <c r="S1102" s="24">
        <v>311.7</v>
      </c>
      <c r="T1102" s="24">
        <v>1.78</v>
      </c>
      <c r="U1102" s="24">
        <v>1080</v>
      </c>
      <c r="V1102" s="24">
        <v>1920</v>
      </c>
      <c r="W1102" s="24">
        <v>2.0739999999999998</v>
      </c>
      <c r="X1102" s="23" t="s">
        <v>47</v>
      </c>
      <c r="Y1102" s="23" t="s">
        <v>47</v>
      </c>
      <c r="Z1102" s="24">
        <v>6654</v>
      </c>
      <c r="AA1102" s="24">
        <v>60</v>
      </c>
      <c r="AB1102" s="24">
        <v>170</v>
      </c>
      <c r="AC1102" s="24">
        <v>160</v>
      </c>
      <c r="AD1102" s="23" t="s">
        <v>28</v>
      </c>
      <c r="AE1102" s="23" t="s">
        <v>23</v>
      </c>
      <c r="AF1102" s="23" t="s">
        <v>11</v>
      </c>
      <c r="AG1102" s="23" t="s">
        <v>26</v>
      </c>
      <c r="AH1102" s="23" t="s">
        <v>26</v>
      </c>
      <c r="AI1102" s="23" t="s">
        <v>12</v>
      </c>
      <c r="AJ1102" s="23" t="s">
        <v>11</v>
      </c>
      <c r="AK1102" s="23" t="s">
        <v>23</v>
      </c>
      <c r="AL1102" s="23" t="s">
        <v>685</v>
      </c>
      <c r="AM1102" s="23" t="s">
        <v>810</v>
      </c>
      <c r="AN1102" s="23" t="s">
        <v>72</v>
      </c>
      <c r="AO1102" s="23" t="s">
        <v>26</v>
      </c>
      <c r="AP1102" s="23" t="s">
        <v>36</v>
      </c>
      <c r="AQ1102" s="23" t="s">
        <v>26</v>
      </c>
      <c r="AR1102" s="23"/>
      <c r="AS1102" s="23" t="s">
        <v>685</v>
      </c>
      <c r="AT1102" s="23" t="s">
        <v>810</v>
      </c>
      <c r="AU1102" s="23" t="s">
        <v>63</v>
      </c>
      <c r="AV1102" s="25" t="s">
        <v>26</v>
      </c>
      <c r="AW1102" s="25" t="s">
        <v>26</v>
      </c>
      <c r="AX1102" s="26">
        <v>27</v>
      </c>
      <c r="AY1102" s="26">
        <v>311.7</v>
      </c>
      <c r="AZ1102" s="25" t="s">
        <v>72</v>
      </c>
      <c r="BA1102" s="25" t="s">
        <v>63</v>
      </c>
      <c r="BB1102" s="23" t="s">
        <v>26</v>
      </c>
      <c r="BC1102" s="23" t="s">
        <v>15</v>
      </c>
      <c r="BD1102" s="23" t="s">
        <v>26</v>
      </c>
      <c r="BE1102" s="23" t="s">
        <v>11</v>
      </c>
      <c r="BF1102" s="23" t="s">
        <v>622</v>
      </c>
      <c r="BG1102" s="23" t="s">
        <v>11</v>
      </c>
      <c r="BH1102" s="23" t="s">
        <v>17</v>
      </c>
      <c r="BI1102" s="23" t="s">
        <v>26</v>
      </c>
      <c r="BJ1102" s="23"/>
      <c r="BK1102" s="23" t="s">
        <v>11</v>
      </c>
      <c r="BL1102" s="23" t="s">
        <v>11</v>
      </c>
      <c r="BM1102" s="23" t="s">
        <v>11</v>
      </c>
      <c r="BN1102" s="23"/>
      <c r="BO1102" s="24">
        <v>24</v>
      </c>
      <c r="BP1102" s="24">
        <v>311</v>
      </c>
      <c r="BQ1102" s="24">
        <v>300</v>
      </c>
      <c r="BR1102" s="24">
        <v>297</v>
      </c>
      <c r="BS1102" s="24">
        <v>202</v>
      </c>
      <c r="BT1102" s="23"/>
      <c r="BU1102" s="23"/>
      <c r="BV1102" s="24">
        <v>24.49</v>
      </c>
      <c r="BW1102" s="24">
        <v>0.77</v>
      </c>
      <c r="BX1102" s="23"/>
      <c r="BY1102" s="24">
        <v>0.23</v>
      </c>
      <c r="BZ1102" s="27">
        <v>0.77</v>
      </c>
      <c r="CA1102" s="27">
        <v>0.23</v>
      </c>
      <c r="CB1102" s="25"/>
      <c r="CC1102" s="25"/>
      <c r="CD1102" s="28">
        <v>24.3</v>
      </c>
      <c r="CE1102" s="28">
        <v>0.81</v>
      </c>
      <c r="CF1102" s="25"/>
      <c r="CG1102" s="28">
        <v>0.27</v>
      </c>
      <c r="CH1102" s="28">
        <v>29.1</v>
      </c>
      <c r="CI1102" s="28">
        <v>1.2</v>
      </c>
      <c r="CJ1102" s="28">
        <v>0.5</v>
      </c>
      <c r="CK1102" s="28">
        <v>0</v>
      </c>
      <c r="CL1102" s="28">
        <v>0</v>
      </c>
      <c r="CM1102" s="28">
        <v>0.5</v>
      </c>
      <c r="CN1102" s="25"/>
      <c r="CO1102" s="28">
        <v>0</v>
      </c>
      <c r="CP1102" s="30" t="s">
        <v>5</v>
      </c>
      <c r="CQ1102" s="8">
        <f t="shared" si="188"/>
        <v>6653.833814565287</v>
      </c>
      <c r="CR1102" s="8">
        <f t="shared" si="189"/>
        <v>28</v>
      </c>
      <c r="CS1102" s="8">
        <f t="shared" si="190"/>
        <v>2.5</v>
      </c>
      <c r="CT1102" s="8">
        <f t="shared" si="191"/>
        <v>30</v>
      </c>
      <c r="CU1102" s="8">
        <f t="shared" si="192"/>
        <v>300</v>
      </c>
      <c r="CV1102" s="10">
        <f t="shared" si="193"/>
        <v>96938.7</v>
      </c>
      <c r="CW1102" s="10">
        <f t="shared" si="196"/>
        <v>96.938699999999997</v>
      </c>
      <c r="CX1102" s="8" t="str">
        <f t="shared" si="194"/>
        <v>No</v>
      </c>
      <c r="CY1102" s="30" t="s">
        <v>11</v>
      </c>
      <c r="CZ1102" s="30" t="s">
        <v>11</v>
      </c>
      <c r="DA1102" s="31" t="s">
        <v>11</v>
      </c>
      <c r="DB1102" s="31" t="s">
        <v>11</v>
      </c>
      <c r="DC1102" s="8" t="str">
        <f t="shared" si="195"/>
        <v>No</v>
      </c>
      <c r="DD1102" s="8" t="s">
        <v>11</v>
      </c>
      <c r="DE1102" s="30" t="s">
        <v>11</v>
      </c>
      <c r="DF1102" s="10">
        <f t="shared" si="197"/>
        <v>79.470719999999986</v>
      </c>
      <c r="DG1102" s="9">
        <f>IF(S1102&lt;Monitors!$H$4,(S1102*Monitors!$I$4)+Monitors!$J$4,IF(S1102&lt;Monitors!$H$5,(S1102*Monitors!$I$5)+Monitors!$J$5,IF(S1102&lt;Monitors!$H$6,(S1102*Monitors!$I$6)+Monitors!$J$6,IF(S1102&lt;Monitors!$H$7,(Monitors!$I$7*S1102)+Monitors!$J$7,IF(S1102&lt;Monitors!$H$8,(S1102*Monitors!$I$8)+Monitors!$J$8,IF(S1102&lt;Monitors!$H$9,(S1102*Monitors!$I$9)+Monitors!$J$9,IF(S1102&lt;Monitors!$H$10,(S1102*Monitors!$I$10)+Monitors!$J$10,IF(S1102&lt;Monitors!$H$11,(S1102*Monitors!$I$11)+Monitors!$J$11,Monitors!$J$12))))))))</f>
        <v>51.34</v>
      </c>
      <c r="DH1102" s="10">
        <f>$DF1102-(Monitors!$B$4*'All Data'!$W1102)</f>
        <v>66.75709999999998</v>
      </c>
      <c r="DI1102" s="10">
        <f>IF($CX1102="Yes",DH1102-(Monitors!$E$4*(DG1102+(Monitors!$B$4*'All Data'!$W1102))),'All Data'!DH1102)</f>
        <v>66.75709999999998</v>
      </c>
      <c r="DJ1102" s="10">
        <f>IF(DD1102="Yes",'All Data'!DI1102-(DG1102*Monitors!$C$4),'All Data'!DI1102)</f>
        <v>66.75709999999998</v>
      </c>
      <c r="DK1102" s="10">
        <f>IF($DE1102="Yes",DJ1102-(DG1102*Monitors!$D$4),'All Data'!DJ1102)</f>
        <v>66.75709999999998</v>
      </c>
      <c r="DL1102" s="10">
        <f>IF($CZ1102="Yes",DK1102-Monitors!$C$7,'All Data'!DK1102)</f>
        <v>66.75709999999998</v>
      </c>
      <c r="DM1102" s="10">
        <f>IF($DA1102="Yes",DL1102-Monitors!$D$7,'All Data'!DL1102)</f>
        <v>66.75709999999998</v>
      </c>
      <c r="DN1102" s="10">
        <f>IF(DB1102="Yes",DM1102-((DG1102+(W1102*Monitors!$B$4))*Monitors!$F$4),'All Data'!DM1102)</f>
        <v>66.75709999999998</v>
      </c>
      <c r="DO1102" s="8" t="str">
        <f t="shared" si="198"/>
        <v>No</v>
      </c>
      <c r="DP1102" s="10">
        <v>3.877548</v>
      </c>
      <c r="DQ1102" s="10">
        <v>20.612451999999998</v>
      </c>
      <c r="DR1102" s="10">
        <v>20.612451999999998</v>
      </c>
      <c r="DS1102" s="9">
        <v>29.41446083624961</v>
      </c>
      <c r="DT1102" s="9" t="s">
        <v>23</v>
      </c>
      <c r="DU1102" s="14">
        <v>0</v>
      </c>
    </row>
    <row r="1103" spans="1:125" ht="18" customHeight="1">
      <c r="A1103" s="29">
        <v>1102</v>
      </c>
      <c r="B1103" s="29">
        <v>38</v>
      </c>
      <c r="C1103" s="29">
        <v>1156</v>
      </c>
      <c r="D1103" s="21">
        <v>42125</v>
      </c>
      <c r="E1103" s="21">
        <v>42097</v>
      </c>
      <c r="F1103" s="21">
        <v>42108</v>
      </c>
      <c r="G1103" s="20" t="s">
        <v>4</v>
      </c>
      <c r="H1103" s="20"/>
      <c r="I1103" s="22">
        <v>6</v>
      </c>
      <c r="J1103" s="20" t="s">
        <v>5</v>
      </c>
      <c r="K1103" s="20"/>
      <c r="L1103" s="20" t="s">
        <v>6</v>
      </c>
      <c r="M1103" s="23"/>
      <c r="N1103" s="23" t="s">
        <v>7</v>
      </c>
      <c r="O1103" s="23"/>
      <c r="P1103" s="24">
        <v>13.2</v>
      </c>
      <c r="Q1103" s="24">
        <v>23.5</v>
      </c>
      <c r="R1103" s="24">
        <v>27</v>
      </c>
      <c r="S1103" s="24">
        <v>311.7</v>
      </c>
      <c r="T1103" s="24">
        <v>1.78</v>
      </c>
      <c r="U1103" s="24">
        <v>1080</v>
      </c>
      <c r="V1103" s="24">
        <v>1920</v>
      </c>
      <c r="W1103" s="24">
        <v>2.0739999999999998</v>
      </c>
      <c r="X1103" s="23" t="s">
        <v>47</v>
      </c>
      <c r="Y1103" s="23" t="s">
        <v>47</v>
      </c>
      <c r="Z1103" s="24">
        <v>6653</v>
      </c>
      <c r="AA1103" s="24">
        <v>60</v>
      </c>
      <c r="AB1103" s="24">
        <v>170</v>
      </c>
      <c r="AC1103" s="24">
        <v>160</v>
      </c>
      <c r="AD1103" s="23" t="s">
        <v>10</v>
      </c>
      <c r="AE1103" s="23" t="s">
        <v>11</v>
      </c>
      <c r="AF1103" s="23" t="s">
        <v>11</v>
      </c>
      <c r="AG1103" s="23"/>
      <c r="AH1103" s="23"/>
      <c r="AI1103" s="23" t="s">
        <v>12</v>
      </c>
      <c r="AJ1103" s="23" t="s">
        <v>11</v>
      </c>
      <c r="AK1103" s="23" t="s">
        <v>11</v>
      </c>
      <c r="AL1103" s="23" t="s">
        <v>78</v>
      </c>
      <c r="AM1103" s="23"/>
      <c r="AN1103" s="23" t="s">
        <v>14</v>
      </c>
      <c r="AO1103" s="23"/>
      <c r="AP1103" s="23" t="s">
        <v>14</v>
      </c>
      <c r="AQ1103" s="23"/>
      <c r="AR1103" s="23"/>
      <c r="AS1103" s="23" t="s">
        <v>78</v>
      </c>
      <c r="AT1103" s="23"/>
      <c r="AU1103" s="23" t="s">
        <v>14</v>
      </c>
      <c r="AV1103" s="25"/>
      <c r="AW1103" s="25"/>
      <c r="AX1103" s="26">
        <v>27</v>
      </c>
      <c r="AY1103" s="26">
        <v>311.7</v>
      </c>
      <c r="AZ1103" s="25" t="s">
        <v>14</v>
      </c>
      <c r="BA1103" s="25" t="s">
        <v>14</v>
      </c>
      <c r="BB1103" s="23"/>
      <c r="BC1103" s="23" t="s">
        <v>15</v>
      </c>
      <c r="BD1103" s="23"/>
      <c r="BE1103" s="23" t="s">
        <v>11</v>
      </c>
      <c r="BF1103" s="23" t="s">
        <v>449</v>
      </c>
      <c r="BG1103" s="23" t="s">
        <v>11</v>
      </c>
      <c r="BH1103" s="23" t="s">
        <v>17</v>
      </c>
      <c r="BI1103" s="23"/>
      <c r="BJ1103" s="23" t="s">
        <v>18</v>
      </c>
      <c r="BK1103" s="23" t="s">
        <v>11</v>
      </c>
      <c r="BL1103" s="23" t="s">
        <v>11</v>
      </c>
      <c r="BM1103" s="23"/>
      <c r="BN1103" s="23"/>
      <c r="BO1103" s="24">
        <v>17</v>
      </c>
      <c r="BP1103" s="24">
        <v>264</v>
      </c>
      <c r="BQ1103" s="24">
        <v>300</v>
      </c>
      <c r="BR1103" s="24">
        <v>264</v>
      </c>
      <c r="BS1103" s="24">
        <v>201</v>
      </c>
      <c r="BT1103" s="23"/>
      <c r="BU1103" s="23"/>
      <c r="BV1103" s="24">
        <v>24.52</v>
      </c>
      <c r="BW1103" s="24">
        <v>0.14000000000000001</v>
      </c>
      <c r="BX1103" s="23"/>
      <c r="BY1103" s="24">
        <v>0</v>
      </c>
      <c r="BZ1103" s="27">
        <v>0.14000000000000001</v>
      </c>
      <c r="CA1103" s="27">
        <v>0</v>
      </c>
      <c r="CB1103" s="25"/>
      <c r="CC1103" s="25"/>
      <c r="CD1103" s="28">
        <v>24.15</v>
      </c>
      <c r="CE1103" s="28">
        <v>0.15</v>
      </c>
      <c r="CF1103" s="25"/>
      <c r="CG1103" s="28">
        <v>0</v>
      </c>
      <c r="CH1103" s="28">
        <v>29.1</v>
      </c>
      <c r="CI1103" s="28">
        <v>0.5</v>
      </c>
      <c r="CJ1103" s="28">
        <v>0.5</v>
      </c>
      <c r="CK1103" s="25"/>
      <c r="CL1103" s="25"/>
      <c r="CM1103" s="28">
        <v>0.59</v>
      </c>
      <c r="CN1103" s="25"/>
      <c r="CO1103" s="28">
        <v>0</v>
      </c>
      <c r="CP1103" s="30" t="s">
        <v>5</v>
      </c>
      <c r="CQ1103" s="8">
        <f t="shared" si="188"/>
        <v>6653.833814565287</v>
      </c>
      <c r="CR1103" s="8">
        <f t="shared" si="189"/>
        <v>28</v>
      </c>
      <c r="CS1103" s="8">
        <f t="shared" si="190"/>
        <v>2.5</v>
      </c>
      <c r="CT1103" s="8">
        <f t="shared" si="191"/>
        <v>30</v>
      </c>
      <c r="CU1103" s="8">
        <f t="shared" si="192"/>
        <v>200</v>
      </c>
      <c r="CV1103" s="10">
        <f t="shared" si="193"/>
        <v>82288.800000000003</v>
      </c>
      <c r="CW1103" s="10">
        <f t="shared" si="196"/>
        <v>82.288800000000009</v>
      </c>
      <c r="CX1103" s="8" t="str">
        <f t="shared" si="194"/>
        <v>No</v>
      </c>
      <c r="CY1103" s="30" t="s">
        <v>11</v>
      </c>
      <c r="CZ1103" s="30" t="s">
        <v>11</v>
      </c>
      <c r="DA1103" s="31" t="s">
        <v>11</v>
      </c>
      <c r="DB1103" s="31" t="s">
        <v>11</v>
      </c>
      <c r="DC1103" s="8" t="str">
        <f t="shared" si="195"/>
        <v>No</v>
      </c>
      <c r="DD1103" s="8" t="s">
        <v>11</v>
      </c>
      <c r="DE1103" s="30" t="s">
        <v>11</v>
      </c>
      <c r="DF1103" s="10">
        <f t="shared" si="197"/>
        <v>75.975479999999976</v>
      </c>
      <c r="DG1103" s="9">
        <f>IF(S1103&lt;Monitors!$H$4,(S1103*Monitors!$I$4)+Monitors!$J$4,IF(S1103&lt;Monitors!$H$5,(S1103*Monitors!$I$5)+Monitors!$J$5,IF(S1103&lt;Monitors!$H$6,(S1103*Monitors!$I$6)+Monitors!$J$6,IF(S1103&lt;Monitors!$H$7,(Monitors!$I$7*S1103)+Monitors!$J$7,IF(S1103&lt;Monitors!$H$8,(S1103*Monitors!$I$8)+Monitors!$J$8,IF(S1103&lt;Monitors!$H$9,(S1103*Monitors!$I$9)+Monitors!$J$9,IF(S1103&lt;Monitors!$H$10,(S1103*Monitors!$I$10)+Monitors!$J$10,IF(S1103&lt;Monitors!$H$11,(S1103*Monitors!$I$11)+Monitors!$J$11,Monitors!$J$12))))))))</f>
        <v>51.34</v>
      </c>
      <c r="DH1103" s="10">
        <f>$DF1103-(Monitors!$B$4*'All Data'!$W1103)</f>
        <v>63.261859999999977</v>
      </c>
      <c r="DI1103" s="10">
        <f>IF($CX1103="Yes",DH1103-(Monitors!$E$4*(DG1103+(Monitors!$B$4*'All Data'!$W1103))),'All Data'!DH1103)</f>
        <v>63.261859999999977</v>
      </c>
      <c r="DJ1103" s="10">
        <f>IF(DD1103="Yes",'All Data'!DI1103-(DG1103*Monitors!$C$4),'All Data'!DI1103)</f>
        <v>63.261859999999977</v>
      </c>
      <c r="DK1103" s="10">
        <f>IF($DE1103="Yes",DJ1103-(DG1103*Monitors!$D$4),'All Data'!DJ1103)</f>
        <v>63.261859999999977</v>
      </c>
      <c r="DL1103" s="10">
        <f>IF($CZ1103="Yes",DK1103-Monitors!$C$7,'All Data'!DK1103)</f>
        <v>63.261859999999977</v>
      </c>
      <c r="DM1103" s="10">
        <f>IF($DA1103="Yes",DL1103-Monitors!$D$7,'All Data'!DL1103)</f>
        <v>63.261859999999977</v>
      </c>
      <c r="DN1103" s="10">
        <f>IF(DB1103="Yes",DM1103-((DG1103+(W1103*Monitors!$B$4))*Monitors!$F$4),'All Data'!DM1103)</f>
        <v>63.261859999999977</v>
      </c>
      <c r="DO1103" s="8" t="str">
        <f t="shared" si="198"/>
        <v>No</v>
      </c>
      <c r="DP1103" s="10">
        <v>3.2915520000000003</v>
      </c>
      <c r="DQ1103" s="10">
        <v>21.228448</v>
      </c>
      <c r="DR1103" s="10">
        <v>21.228448</v>
      </c>
      <c r="DS1103" s="9">
        <v>29.41446083624961</v>
      </c>
      <c r="DT1103" s="9" t="s">
        <v>23</v>
      </c>
      <c r="DU1103" s="14">
        <v>0</v>
      </c>
    </row>
    <row r="1104" spans="1:125" ht="18" customHeight="1">
      <c r="A1104" s="29">
        <v>1103</v>
      </c>
      <c r="B1104" s="29">
        <v>21</v>
      </c>
      <c r="C1104" s="29">
        <v>310</v>
      </c>
      <c r="D1104" s="21">
        <v>41276</v>
      </c>
      <c r="E1104" s="21">
        <v>41337</v>
      </c>
      <c r="F1104" s="21">
        <v>41340</v>
      </c>
      <c r="G1104" s="20" t="s">
        <v>4</v>
      </c>
      <c r="H1104" s="20" t="s">
        <v>26</v>
      </c>
      <c r="I1104" s="22">
        <v>6</v>
      </c>
      <c r="J1104" s="20" t="s">
        <v>5</v>
      </c>
      <c r="K1104" s="20" t="s">
        <v>26</v>
      </c>
      <c r="L1104" s="20" t="s">
        <v>27</v>
      </c>
      <c r="M1104" s="23" t="s">
        <v>27</v>
      </c>
      <c r="N1104" s="23" t="s">
        <v>7</v>
      </c>
      <c r="O1104" s="23" t="s">
        <v>26</v>
      </c>
      <c r="P1104" s="24">
        <v>13.2</v>
      </c>
      <c r="Q1104" s="24">
        <v>23.6</v>
      </c>
      <c r="R1104" s="24">
        <v>27</v>
      </c>
      <c r="S1104" s="24">
        <v>311.7</v>
      </c>
      <c r="T1104" s="24">
        <v>1.78</v>
      </c>
      <c r="U1104" s="24">
        <v>1080</v>
      </c>
      <c r="V1104" s="24">
        <v>1920</v>
      </c>
      <c r="W1104" s="24">
        <v>2.0739999999999998</v>
      </c>
      <c r="X1104" s="23" t="s">
        <v>47</v>
      </c>
      <c r="Y1104" s="23" t="s">
        <v>47</v>
      </c>
      <c r="Z1104" s="24">
        <v>6654</v>
      </c>
      <c r="AA1104" s="24">
        <v>60</v>
      </c>
      <c r="AB1104" s="24">
        <v>160</v>
      </c>
      <c r="AC1104" s="24">
        <v>160</v>
      </c>
      <c r="AD1104" s="23" t="s">
        <v>300</v>
      </c>
      <c r="AE1104" s="23" t="s">
        <v>23</v>
      </c>
      <c r="AF1104" s="23" t="s">
        <v>11</v>
      </c>
      <c r="AG1104" s="23"/>
      <c r="AH1104" s="23"/>
      <c r="AI1104" s="23" t="s">
        <v>12</v>
      </c>
      <c r="AJ1104" s="23" t="s">
        <v>23</v>
      </c>
      <c r="AK1104" s="23" t="s">
        <v>23</v>
      </c>
      <c r="AL1104" s="23" t="s">
        <v>129</v>
      </c>
      <c r="AM1104" s="23" t="s">
        <v>26</v>
      </c>
      <c r="AN1104" s="23" t="s">
        <v>14</v>
      </c>
      <c r="AO1104" s="23" t="s">
        <v>26</v>
      </c>
      <c r="AP1104" s="23" t="s">
        <v>14</v>
      </c>
      <c r="AQ1104" s="23" t="s">
        <v>26</v>
      </c>
      <c r="AR1104" s="23"/>
      <c r="AS1104" s="23" t="s">
        <v>129</v>
      </c>
      <c r="AT1104" s="23" t="s">
        <v>26</v>
      </c>
      <c r="AU1104" s="23" t="s">
        <v>14</v>
      </c>
      <c r="AV1104" s="25" t="s">
        <v>26</v>
      </c>
      <c r="AW1104" s="25" t="s">
        <v>26</v>
      </c>
      <c r="AX1104" s="26">
        <v>27</v>
      </c>
      <c r="AY1104" s="26">
        <v>311.7</v>
      </c>
      <c r="AZ1104" s="25" t="s">
        <v>14</v>
      </c>
      <c r="BA1104" s="25" t="s">
        <v>14</v>
      </c>
      <c r="BB1104" s="23" t="s">
        <v>26</v>
      </c>
      <c r="BC1104" s="23" t="s">
        <v>15</v>
      </c>
      <c r="BD1104" s="23" t="s">
        <v>26</v>
      </c>
      <c r="BE1104" s="23" t="s">
        <v>11</v>
      </c>
      <c r="BF1104" s="23" t="s">
        <v>185</v>
      </c>
      <c r="BG1104" s="23" t="s">
        <v>11</v>
      </c>
      <c r="BH1104" s="23" t="s">
        <v>17</v>
      </c>
      <c r="BI1104" s="23" t="s">
        <v>26</v>
      </c>
      <c r="BJ1104" s="23"/>
      <c r="BK1104" s="23" t="s">
        <v>11</v>
      </c>
      <c r="BL1104" s="23" t="s">
        <v>11</v>
      </c>
      <c r="BM1104" s="23" t="s">
        <v>11</v>
      </c>
      <c r="BN1104" s="23"/>
      <c r="BO1104" s="24">
        <v>0</v>
      </c>
      <c r="BP1104" s="24">
        <v>275</v>
      </c>
      <c r="BQ1104" s="24">
        <v>239</v>
      </c>
      <c r="BR1104" s="24">
        <v>275</v>
      </c>
      <c r="BS1104" s="24">
        <v>200</v>
      </c>
      <c r="BT1104" s="23"/>
      <c r="BU1104" s="23"/>
      <c r="BV1104" s="24">
        <v>24.68</v>
      </c>
      <c r="BW1104" s="24">
        <v>0.19</v>
      </c>
      <c r="BX1104" s="23"/>
      <c r="BY1104" s="24">
        <v>0.15</v>
      </c>
      <c r="BZ1104" s="27">
        <v>0.19</v>
      </c>
      <c r="CA1104" s="27">
        <v>0.15</v>
      </c>
      <c r="CB1104" s="25"/>
      <c r="CC1104" s="25"/>
      <c r="CD1104" s="28">
        <v>24.7</v>
      </c>
      <c r="CE1104" s="28">
        <v>0.21</v>
      </c>
      <c r="CF1104" s="25"/>
      <c r="CG1104" s="28">
        <v>0.16</v>
      </c>
      <c r="CH1104" s="28">
        <v>29.09</v>
      </c>
      <c r="CI1104" s="28">
        <v>0.5</v>
      </c>
      <c r="CJ1104" s="28">
        <v>0.5</v>
      </c>
      <c r="CK1104" s="28">
        <v>0</v>
      </c>
      <c r="CL1104" s="28">
        <v>0</v>
      </c>
      <c r="CM1104" s="28">
        <v>0.4</v>
      </c>
      <c r="CN1104" s="25"/>
      <c r="CO1104" s="28">
        <v>0</v>
      </c>
      <c r="CP1104" s="30" t="s">
        <v>5</v>
      </c>
      <c r="CQ1104" s="8">
        <f t="shared" si="188"/>
        <v>6653.833814565287</v>
      </c>
      <c r="CR1104" s="8">
        <f t="shared" si="189"/>
        <v>28</v>
      </c>
      <c r="CS1104" s="8">
        <f t="shared" si="190"/>
        <v>2.5</v>
      </c>
      <c r="CT1104" s="8">
        <f t="shared" si="191"/>
        <v>30</v>
      </c>
      <c r="CU1104" s="8">
        <f t="shared" si="192"/>
        <v>200</v>
      </c>
      <c r="CV1104" s="10">
        <f t="shared" si="193"/>
        <v>85717.5</v>
      </c>
      <c r="CW1104" s="10">
        <f t="shared" si="196"/>
        <v>85.717500000000001</v>
      </c>
      <c r="CX1104" s="8" t="str">
        <f t="shared" si="194"/>
        <v>No</v>
      </c>
      <c r="CY1104" s="30" t="s">
        <v>11</v>
      </c>
      <c r="CZ1104" s="30" t="s">
        <v>11</v>
      </c>
      <c r="DA1104" s="31" t="s">
        <v>11</v>
      </c>
      <c r="DB1104" s="31" t="s">
        <v>11</v>
      </c>
      <c r="DC1104" s="8" t="str">
        <f t="shared" si="195"/>
        <v>No</v>
      </c>
      <c r="DD1104" s="8" t="s">
        <v>11</v>
      </c>
      <c r="DE1104" s="30" t="s">
        <v>11</v>
      </c>
      <c r="DF1104" s="10">
        <f t="shared" si="197"/>
        <v>76.750740000000008</v>
      </c>
      <c r="DG1104" s="9">
        <f>IF(S1104&lt;Monitors!$H$4,(S1104*Monitors!$I$4)+Monitors!$J$4,IF(S1104&lt;Monitors!$H$5,(S1104*Monitors!$I$5)+Monitors!$J$5,IF(S1104&lt;Monitors!$H$6,(S1104*Monitors!$I$6)+Monitors!$J$6,IF(S1104&lt;Monitors!$H$7,(Monitors!$I$7*S1104)+Monitors!$J$7,IF(S1104&lt;Monitors!$H$8,(S1104*Monitors!$I$8)+Monitors!$J$8,IF(S1104&lt;Monitors!$H$9,(S1104*Monitors!$I$9)+Monitors!$J$9,IF(S1104&lt;Monitors!$H$10,(S1104*Monitors!$I$10)+Monitors!$J$10,IF(S1104&lt;Monitors!$H$11,(S1104*Monitors!$I$11)+Monitors!$J$11,Monitors!$J$12))))))))</f>
        <v>51.34</v>
      </c>
      <c r="DH1104" s="10">
        <f>$DF1104-(Monitors!$B$4*'All Data'!$W1104)</f>
        <v>64.037120000000016</v>
      </c>
      <c r="DI1104" s="10">
        <f>IF($CX1104="Yes",DH1104-(Monitors!$E$4*(DG1104+(Monitors!$B$4*'All Data'!$W1104))),'All Data'!DH1104)</f>
        <v>64.037120000000016</v>
      </c>
      <c r="DJ1104" s="10">
        <f>IF(DD1104="Yes",'All Data'!DI1104-(DG1104*Monitors!$C$4),'All Data'!DI1104)</f>
        <v>64.037120000000016</v>
      </c>
      <c r="DK1104" s="10">
        <f>IF($DE1104="Yes",DJ1104-(DG1104*Monitors!$D$4),'All Data'!DJ1104)</f>
        <v>64.037120000000016</v>
      </c>
      <c r="DL1104" s="10">
        <f>IF($CZ1104="Yes",DK1104-Monitors!$C$7,'All Data'!DK1104)</f>
        <v>64.037120000000016</v>
      </c>
      <c r="DM1104" s="10">
        <f>IF($DA1104="Yes",DL1104-Monitors!$D$7,'All Data'!DL1104)</f>
        <v>64.037120000000016</v>
      </c>
      <c r="DN1104" s="10">
        <f>IF(DB1104="Yes",DM1104-((DG1104+(W1104*Monitors!$B$4))*Monitors!$F$4),'All Data'!DM1104)</f>
        <v>64.037120000000016</v>
      </c>
      <c r="DO1104" s="8" t="str">
        <f t="shared" si="198"/>
        <v>No</v>
      </c>
      <c r="DP1104" s="10">
        <v>3.4287000000000001</v>
      </c>
      <c r="DQ1104" s="10">
        <v>21.251300000000001</v>
      </c>
      <c r="DR1104" s="10">
        <v>21.251300000000001</v>
      </c>
      <c r="DS1104" s="9">
        <v>29.41446083624961</v>
      </c>
      <c r="DT1104" s="9" t="s">
        <v>23</v>
      </c>
      <c r="DU1104" s="14">
        <v>0</v>
      </c>
    </row>
    <row r="1105" spans="1:125" ht="18" customHeight="1">
      <c r="A1105" s="29">
        <v>1104</v>
      </c>
      <c r="B1105" s="29">
        <v>21</v>
      </c>
      <c r="C1105" s="29">
        <v>311</v>
      </c>
      <c r="D1105" s="21">
        <v>41276</v>
      </c>
      <c r="E1105" s="21">
        <v>41337</v>
      </c>
      <c r="F1105" s="21">
        <v>41577</v>
      </c>
      <c r="G1105" s="20" t="s">
        <v>182</v>
      </c>
      <c r="H1105" s="20" t="s">
        <v>1173</v>
      </c>
      <c r="I1105" s="22">
        <v>6</v>
      </c>
      <c r="J1105" s="20" t="s">
        <v>5</v>
      </c>
      <c r="K1105" s="20" t="s">
        <v>26</v>
      </c>
      <c r="L1105" s="20" t="s">
        <v>27</v>
      </c>
      <c r="M1105" s="23" t="s">
        <v>27</v>
      </c>
      <c r="N1105" s="23" t="s">
        <v>7</v>
      </c>
      <c r="O1105" s="23" t="s">
        <v>26</v>
      </c>
      <c r="P1105" s="24">
        <v>13.2</v>
      </c>
      <c r="Q1105" s="24">
        <v>23.6</v>
      </c>
      <c r="R1105" s="24">
        <v>27</v>
      </c>
      <c r="S1105" s="24">
        <v>311.7</v>
      </c>
      <c r="T1105" s="24">
        <v>1.78</v>
      </c>
      <c r="U1105" s="24">
        <v>1080</v>
      </c>
      <c r="V1105" s="24">
        <v>1920</v>
      </c>
      <c r="W1105" s="24">
        <v>2.0739999999999998</v>
      </c>
      <c r="X1105" s="23" t="s">
        <v>47</v>
      </c>
      <c r="Y1105" s="23" t="s">
        <v>47</v>
      </c>
      <c r="Z1105" s="24">
        <v>6654</v>
      </c>
      <c r="AA1105" s="24">
        <v>60</v>
      </c>
      <c r="AB1105" s="24">
        <v>160</v>
      </c>
      <c r="AC1105" s="24">
        <v>160</v>
      </c>
      <c r="AD1105" s="23" t="s">
        <v>300</v>
      </c>
      <c r="AE1105" s="23" t="s">
        <v>23</v>
      </c>
      <c r="AF1105" s="23" t="s">
        <v>11</v>
      </c>
      <c r="AG1105" s="23"/>
      <c r="AH1105" s="23"/>
      <c r="AI1105" s="23" t="s">
        <v>12</v>
      </c>
      <c r="AJ1105" s="23" t="s">
        <v>23</v>
      </c>
      <c r="AK1105" s="23" t="s">
        <v>23</v>
      </c>
      <c r="AL1105" s="23" t="s">
        <v>129</v>
      </c>
      <c r="AM1105" s="23" t="s">
        <v>26</v>
      </c>
      <c r="AN1105" s="23" t="s">
        <v>14</v>
      </c>
      <c r="AO1105" s="23" t="s">
        <v>26</v>
      </c>
      <c r="AP1105" s="23" t="s">
        <v>14</v>
      </c>
      <c r="AQ1105" s="23" t="s">
        <v>26</v>
      </c>
      <c r="AR1105" s="23"/>
      <c r="AS1105" s="23" t="s">
        <v>129</v>
      </c>
      <c r="AT1105" s="23" t="s">
        <v>26</v>
      </c>
      <c r="AU1105" s="23" t="s">
        <v>14</v>
      </c>
      <c r="AV1105" s="25" t="s">
        <v>26</v>
      </c>
      <c r="AW1105" s="25" t="s">
        <v>26</v>
      </c>
      <c r="AX1105" s="26">
        <v>27</v>
      </c>
      <c r="AY1105" s="26">
        <v>311.7</v>
      </c>
      <c r="AZ1105" s="25" t="s">
        <v>14</v>
      </c>
      <c r="BA1105" s="25" t="s">
        <v>14</v>
      </c>
      <c r="BB1105" s="23" t="s">
        <v>26</v>
      </c>
      <c r="BC1105" s="23" t="s">
        <v>15</v>
      </c>
      <c r="BD1105" s="23" t="s">
        <v>26</v>
      </c>
      <c r="BE1105" s="23" t="s">
        <v>11</v>
      </c>
      <c r="BF1105" s="23" t="s">
        <v>185</v>
      </c>
      <c r="BG1105" s="23" t="s">
        <v>11</v>
      </c>
      <c r="BH1105" s="23" t="s">
        <v>17</v>
      </c>
      <c r="BI1105" s="23" t="s">
        <v>26</v>
      </c>
      <c r="BJ1105" s="23"/>
      <c r="BK1105" s="23" t="s">
        <v>11</v>
      </c>
      <c r="BL1105" s="23" t="s">
        <v>11</v>
      </c>
      <c r="BM1105" s="23" t="s">
        <v>11</v>
      </c>
      <c r="BN1105" s="23"/>
      <c r="BO1105" s="24">
        <v>0</v>
      </c>
      <c r="BP1105" s="24">
        <v>275</v>
      </c>
      <c r="BQ1105" s="24">
        <v>239</v>
      </c>
      <c r="BR1105" s="24">
        <v>275</v>
      </c>
      <c r="BS1105" s="24">
        <v>200</v>
      </c>
      <c r="BT1105" s="23"/>
      <c r="BU1105" s="23"/>
      <c r="BV1105" s="24">
        <v>24.68</v>
      </c>
      <c r="BW1105" s="24">
        <v>0.19</v>
      </c>
      <c r="BX1105" s="23"/>
      <c r="BY1105" s="24">
        <v>0.15</v>
      </c>
      <c r="BZ1105" s="27">
        <v>0.19</v>
      </c>
      <c r="CA1105" s="27">
        <v>0.15</v>
      </c>
      <c r="CB1105" s="25"/>
      <c r="CC1105" s="25"/>
      <c r="CD1105" s="28">
        <v>24.7</v>
      </c>
      <c r="CE1105" s="28">
        <v>0.21</v>
      </c>
      <c r="CF1105" s="25"/>
      <c r="CG1105" s="28">
        <v>0.16</v>
      </c>
      <c r="CH1105" s="28">
        <v>29.09</v>
      </c>
      <c r="CI1105" s="28">
        <v>0.5</v>
      </c>
      <c r="CJ1105" s="28">
        <v>0.5</v>
      </c>
      <c r="CK1105" s="28">
        <v>0</v>
      </c>
      <c r="CL1105" s="28">
        <v>0</v>
      </c>
      <c r="CM1105" s="28">
        <v>0.4</v>
      </c>
      <c r="CN1105" s="25"/>
      <c r="CO1105" s="28">
        <v>0</v>
      </c>
      <c r="CP1105" s="30" t="s">
        <v>5</v>
      </c>
      <c r="CQ1105" s="8">
        <f t="shared" si="188"/>
        <v>6653.833814565287</v>
      </c>
      <c r="CR1105" s="8">
        <f t="shared" si="189"/>
        <v>28</v>
      </c>
      <c r="CS1105" s="8">
        <f t="shared" si="190"/>
        <v>2.5</v>
      </c>
      <c r="CT1105" s="8">
        <f t="shared" si="191"/>
        <v>30</v>
      </c>
      <c r="CU1105" s="8">
        <f t="shared" si="192"/>
        <v>200</v>
      </c>
      <c r="CV1105" s="10">
        <f t="shared" si="193"/>
        <v>85717.5</v>
      </c>
      <c r="CW1105" s="10">
        <f t="shared" si="196"/>
        <v>85.717500000000001</v>
      </c>
      <c r="CX1105" s="8" t="str">
        <f t="shared" si="194"/>
        <v>No</v>
      </c>
      <c r="CY1105" s="30" t="s">
        <v>11</v>
      </c>
      <c r="CZ1105" s="30" t="s">
        <v>11</v>
      </c>
      <c r="DA1105" s="31" t="s">
        <v>11</v>
      </c>
      <c r="DB1105" s="31" t="s">
        <v>11</v>
      </c>
      <c r="DC1105" s="8" t="str">
        <f t="shared" si="195"/>
        <v>No</v>
      </c>
      <c r="DD1105" s="8" t="s">
        <v>11</v>
      </c>
      <c r="DE1105" s="30" t="s">
        <v>11</v>
      </c>
      <c r="DF1105" s="10">
        <f t="shared" si="197"/>
        <v>76.750740000000008</v>
      </c>
      <c r="DG1105" s="9">
        <f>IF(S1105&lt;Monitors!$H$4,(S1105*Monitors!$I$4)+Monitors!$J$4,IF(S1105&lt;Monitors!$H$5,(S1105*Monitors!$I$5)+Monitors!$J$5,IF(S1105&lt;Monitors!$H$6,(S1105*Monitors!$I$6)+Monitors!$J$6,IF(S1105&lt;Monitors!$H$7,(Monitors!$I$7*S1105)+Monitors!$J$7,IF(S1105&lt;Monitors!$H$8,(S1105*Monitors!$I$8)+Monitors!$J$8,IF(S1105&lt;Monitors!$H$9,(S1105*Monitors!$I$9)+Monitors!$J$9,IF(S1105&lt;Monitors!$H$10,(S1105*Monitors!$I$10)+Monitors!$J$10,IF(S1105&lt;Monitors!$H$11,(S1105*Monitors!$I$11)+Monitors!$J$11,Monitors!$J$12))))))))</f>
        <v>51.34</v>
      </c>
      <c r="DH1105" s="10">
        <f>$DF1105-(Monitors!$B$4*'All Data'!$W1105)</f>
        <v>64.037120000000016</v>
      </c>
      <c r="DI1105" s="10">
        <f>IF($CX1105="Yes",DH1105-(Monitors!$E$4*(DG1105+(Monitors!$B$4*'All Data'!$W1105))),'All Data'!DH1105)</f>
        <v>64.037120000000016</v>
      </c>
      <c r="DJ1105" s="10">
        <f>IF(DD1105="Yes",'All Data'!DI1105-(DG1105*Monitors!$C$4),'All Data'!DI1105)</f>
        <v>64.037120000000016</v>
      </c>
      <c r="DK1105" s="10">
        <f>IF($DE1105="Yes",DJ1105-(DG1105*Monitors!$D$4),'All Data'!DJ1105)</f>
        <v>64.037120000000016</v>
      </c>
      <c r="DL1105" s="10">
        <f>IF($CZ1105="Yes",DK1105-Monitors!$C$7,'All Data'!DK1105)</f>
        <v>64.037120000000016</v>
      </c>
      <c r="DM1105" s="10">
        <f>IF($DA1105="Yes",DL1105-Monitors!$D$7,'All Data'!DL1105)</f>
        <v>64.037120000000016</v>
      </c>
      <c r="DN1105" s="10">
        <f>IF(DB1105="Yes",DM1105-((DG1105+(W1105*Monitors!$B$4))*Monitors!$F$4),'All Data'!DM1105)</f>
        <v>64.037120000000016</v>
      </c>
      <c r="DO1105" s="8" t="str">
        <f t="shared" si="198"/>
        <v>No</v>
      </c>
      <c r="DP1105" s="10">
        <v>3.4287000000000001</v>
      </c>
      <c r="DQ1105" s="10">
        <v>21.251300000000001</v>
      </c>
      <c r="DR1105" s="10">
        <v>21.251300000000001</v>
      </c>
      <c r="DS1105" s="9">
        <v>29.41446083624961</v>
      </c>
      <c r="DT1105" s="9" t="s">
        <v>23</v>
      </c>
      <c r="DU1105" s="14">
        <v>0</v>
      </c>
    </row>
    <row r="1106" spans="1:125" ht="18" customHeight="1">
      <c r="A1106" s="29">
        <v>1105</v>
      </c>
      <c r="B1106" s="29">
        <v>21</v>
      </c>
      <c r="C1106" s="29">
        <v>312</v>
      </c>
      <c r="D1106" s="21">
        <v>41276</v>
      </c>
      <c r="E1106" s="21">
        <v>42060</v>
      </c>
      <c r="F1106" s="21">
        <v>42067</v>
      </c>
      <c r="G1106" s="20" t="s">
        <v>233</v>
      </c>
      <c r="H1106" s="20" t="s">
        <v>26</v>
      </c>
      <c r="I1106" s="22">
        <v>6</v>
      </c>
      <c r="J1106" s="20" t="s">
        <v>5</v>
      </c>
      <c r="K1106" s="20" t="s">
        <v>26</v>
      </c>
      <c r="L1106" s="20" t="s">
        <v>27</v>
      </c>
      <c r="M1106" s="23" t="s">
        <v>27</v>
      </c>
      <c r="N1106" s="23" t="s">
        <v>7</v>
      </c>
      <c r="O1106" s="23" t="s">
        <v>26</v>
      </c>
      <c r="P1106" s="24">
        <v>13.2</v>
      </c>
      <c r="Q1106" s="24">
        <v>23.6</v>
      </c>
      <c r="R1106" s="24">
        <v>27</v>
      </c>
      <c r="S1106" s="24">
        <v>311.7</v>
      </c>
      <c r="T1106" s="24">
        <v>1.78</v>
      </c>
      <c r="U1106" s="24">
        <v>1080</v>
      </c>
      <c r="V1106" s="24">
        <v>1920</v>
      </c>
      <c r="W1106" s="24">
        <v>2.0739999999999998</v>
      </c>
      <c r="X1106" s="23" t="s">
        <v>47</v>
      </c>
      <c r="Y1106" s="23" t="s">
        <v>47</v>
      </c>
      <c r="Z1106" s="24">
        <v>6654</v>
      </c>
      <c r="AA1106" s="24">
        <v>60</v>
      </c>
      <c r="AB1106" s="24">
        <v>160</v>
      </c>
      <c r="AC1106" s="24">
        <v>160</v>
      </c>
      <c r="AD1106" s="23" t="s">
        <v>300</v>
      </c>
      <c r="AE1106" s="23" t="s">
        <v>23</v>
      </c>
      <c r="AF1106" s="23" t="s">
        <v>11</v>
      </c>
      <c r="AG1106" s="23"/>
      <c r="AH1106" s="23"/>
      <c r="AI1106" s="23" t="s">
        <v>12</v>
      </c>
      <c r="AJ1106" s="23" t="s">
        <v>23</v>
      </c>
      <c r="AK1106" s="23" t="s">
        <v>23</v>
      </c>
      <c r="AL1106" s="23" t="s">
        <v>129</v>
      </c>
      <c r="AM1106" s="23" t="s">
        <v>26</v>
      </c>
      <c r="AN1106" s="23" t="s">
        <v>14</v>
      </c>
      <c r="AO1106" s="23" t="s">
        <v>26</v>
      </c>
      <c r="AP1106" s="23" t="s">
        <v>14</v>
      </c>
      <c r="AQ1106" s="23" t="s">
        <v>26</v>
      </c>
      <c r="AR1106" s="23"/>
      <c r="AS1106" s="23" t="s">
        <v>129</v>
      </c>
      <c r="AT1106" s="23" t="s">
        <v>26</v>
      </c>
      <c r="AU1106" s="23" t="s">
        <v>14</v>
      </c>
      <c r="AV1106" s="25" t="s">
        <v>26</v>
      </c>
      <c r="AW1106" s="25" t="s">
        <v>26</v>
      </c>
      <c r="AX1106" s="26">
        <v>27</v>
      </c>
      <c r="AY1106" s="26">
        <v>311.7</v>
      </c>
      <c r="AZ1106" s="25" t="s">
        <v>14</v>
      </c>
      <c r="BA1106" s="25" t="s">
        <v>14</v>
      </c>
      <c r="BB1106" s="23" t="s">
        <v>26</v>
      </c>
      <c r="BC1106" s="23" t="s">
        <v>15</v>
      </c>
      <c r="BD1106" s="23" t="s">
        <v>26</v>
      </c>
      <c r="BE1106" s="23" t="s">
        <v>11</v>
      </c>
      <c r="BF1106" s="23" t="s">
        <v>185</v>
      </c>
      <c r="BG1106" s="23" t="s">
        <v>11</v>
      </c>
      <c r="BH1106" s="23" t="s">
        <v>17</v>
      </c>
      <c r="BI1106" s="23" t="s">
        <v>26</v>
      </c>
      <c r="BJ1106" s="23"/>
      <c r="BK1106" s="23" t="s">
        <v>11</v>
      </c>
      <c r="BL1106" s="23" t="s">
        <v>11</v>
      </c>
      <c r="BM1106" s="23" t="s">
        <v>11</v>
      </c>
      <c r="BN1106" s="23"/>
      <c r="BO1106" s="24">
        <v>0</v>
      </c>
      <c r="BP1106" s="24">
        <v>275</v>
      </c>
      <c r="BQ1106" s="24">
        <v>239</v>
      </c>
      <c r="BR1106" s="24">
        <v>275</v>
      </c>
      <c r="BS1106" s="24">
        <v>200</v>
      </c>
      <c r="BT1106" s="23"/>
      <c r="BU1106" s="23"/>
      <c r="BV1106" s="24">
        <v>24.68</v>
      </c>
      <c r="BW1106" s="24">
        <v>0.19</v>
      </c>
      <c r="BX1106" s="23"/>
      <c r="BY1106" s="24">
        <v>0.15</v>
      </c>
      <c r="BZ1106" s="27">
        <v>0.19</v>
      </c>
      <c r="CA1106" s="27">
        <v>0.15</v>
      </c>
      <c r="CB1106" s="25"/>
      <c r="CC1106" s="25"/>
      <c r="CD1106" s="28">
        <v>24.7</v>
      </c>
      <c r="CE1106" s="28">
        <v>0.21</v>
      </c>
      <c r="CF1106" s="25"/>
      <c r="CG1106" s="28">
        <v>0.16</v>
      </c>
      <c r="CH1106" s="28">
        <v>29.09</v>
      </c>
      <c r="CI1106" s="28">
        <v>0.5</v>
      </c>
      <c r="CJ1106" s="28">
        <v>0.5</v>
      </c>
      <c r="CK1106" s="28">
        <v>0</v>
      </c>
      <c r="CL1106" s="28">
        <v>0</v>
      </c>
      <c r="CM1106" s="28">
        <v>0.4</v>
      </c>
      <c r="CN1106" s="25"/>
      <c r="CO1106" s="28">
        <v>0</v>
      </c>
      <c r="CP1106" s="30" t="s">
        <v>5</v>
      </c>
      <c r="CQ1106" s="8">
        <f t="shared" si="188"/>
        <v>6653.833814565287</v>
      </c>
      <c r="CR1106" s="8">
        <f t="shared" si="189"/>
        <v>28</v>
      </c>
      <c r="CS1106" s="8">
        <f t="shared" si="190"/>
        <v>2.5</v>
      </c>
      <c r="CT1106" s="8">
        <f t="shared" si="191"/>
        <v>30</v>
      </c>
      <c r="CU1106" s="8">
        <f t="shared" si="192"/>
        <v>200</v>
      </c>
      <c r="CV1106" s="10">
        <f t="shared" si="193"/>
        <v>85717.5</v>
      </c>
      <c r="CW1106" s="10">
        <f t="shared" si="196"/>
        <v>85.717500000000001</v>
      </c>
      <c r="CX1106" s="8" t="str">
        <f t="shared" si="194"/>
        <v>No</v>
      </c>
      <c r="CY1106" s="30" t="s">
        <v>11</v>
      </c>
      <c r="CZ1106" s="30" t="s">
        <v>11</v>
      </c>
      <c r="DA1106" s="31" t="s">
        <v>11</v>
      </c>
      <c r="DB1106" s="31" t="s">
        <v>11</v>
      </c>
      <c r="DC1106" s="8" t="str">
        <f t="shared" si="195"/>
        <v>No</v>
      </c>
      <c r="DD1106" s="8" t="s">
        <v>11</v>
      </c>
      <c r="DE1106" s="30" t="s">
        <v>11</v>
      </c>
      <c r="DF1106" s="10">
        <f t="shared" si="197"/>
        <v>76.750740000000008</v>
      </c>
      <c r="DG1106" s="9">
        <f>IF(S1106&lt;Monitors!$H$4,(S1106*Monitors!$I$4)+Monitors!$J$4,IF(S1106&lt;Monitors!$H$5,(S1106*Monitors!$I$5)+Monitors!$J$5,IF(S1106&lt;Monitors!$H$6,(S1106*Monitors!$I$6)+Monitors!$J$6,IF(S1106&lt;Monitors!$H$7,(Monitors!$I$7*S1106)+Monitors!$J$7,IF(S1106&lt;Monitors!$H$8,(S1106*Monitors!$I$8)+Monitors!$J$8,IF(S1106&lt;Monitors!$H$9,(S1106*Monitors!$I$9)+Monitors!$J$9,IF(S1106&lt;Monitors!$H$10,(S1106*Monitors!$I$10)+Monitors!$J$10,IF(S1106&lt;Monitors!$H$11,(S1106*Monitors!$I$11)+Monitors!$J$11,Monitors!$J$12))))))))</f>
        <v>51.34</v>
      </c>
      <c r="DH1106" s="10">
        <f>$DF1106-(Monitors!$B$4*'All Data'!$W1106)</f>
        <v>64.037120000000016</v>
      </c>
      <c r="DI1106" s="10">
        <f>IF($CX1106="Yes",DH1106-(Monitors!$E$4*(DG1106+(Monitors!$B$4*'All Data'!$W1106))),'All Data'!DH1106)</f>
        <v>64.037120000000016</v>
      </c>
      <c r="DJ1106" s="10">
        <f>IF(DD1106="Yes",'All Data'!DI1106-(DG1106*Monitors!$C$4),'All Data'!DI1106)</f>
        <v>64.037120000000016</v>
      </c>
      <c r="DK1106" s="10">
        <f>IF($DE1106="Yes",DJ1106-(DG1106*Monitors!$D$4),'All Data'!DJ1106)</f>
        <v>64.037120000000016</v>
      </c>
      <c r="DL1106" s="10">
        <f>IF($CZ1106="Yes",DK1106-Monitors!$C$7,'All Data'!DK1106)</f>
        <v>64.037120000000016</v>
      </c>
      <c r="DM1106" s="10">
        <f>IF($DA1106="Yes",DL1106-Monitors!$D$7,'All Data'!DL1106)</f>
        <v>64.037120000000016</v>
      </c>
      <c r="DN1106" s="10">
        <f>IF(DB1106="Yes",DM1106-((DG1106+(W1106*Monitors!$B$4))*Monitors!$F$4),'All Data'!DM1106)</f>
        <v>64.037120000000016</v>
      </c>
      <c r="DO1106" s="8" t="str">
        <f t="shared" si="198"/>
        <v>No</v>
      </c>
      <c r="DP1106" s="10">
        <v>3.4287000000000001</v>
      </c>
      <c r="DQ1106" s="10">
        <v>21.251300000000001</v>
      </c>
      <c r="DR1106" s="10">
        <v>21.251300000000001</v>
      </c>
      <c r="DS1106" s="9">
        <v>29.41446083624961</v>
      </c>
      <c r="DT1106" s="9" t="s">
        <v>23</v>
      </c>
      <c r="DU1106" s="14">
        <v>0</v>
      </c>
    </row>
    <row r="1107" spans="1:125" ht="18" customHeight="1">
      <c r="A1107" s="29">
        <v>1106</v>
      </c>
      <c r="B1107" s="29">
        <v>19</v>
      </c>
      <c r="C1107" s="29">
        <v>1029</v>
      </c>
      <c r="D1107" s="21">
        <v>41674</v>
      </c>
      <c r="E1107" s="21">
        <v>41624</v>
      </c>
      <c r="F1107" s="21">
        <v>41627</v>
      </c>
      <c r="G1107" s="20" t="s">
        <v>4</v>
      </c>
      <c r="H1107" s="20" t="s">
        <v>26</v>
      </c>
      <c r="I1107" s="22">
        <v>6</v>
      </c>
      <c r="J1107" s="20" t="s">
        <v>5</v>
      </c>
      <c r="K1107" s="20" t="s">
        <v>26</v>
      </c>
      <c r="L1107" s="20" t="s">
        <v>6</v>
      </c>
      <c r="M1107" s="23" t="s">
        <v>26</v>
      </c>
      <c r="N1107" s="23" t="s">
        <v>7</v>
      </c>
      <c r="O1107" s="23" t="s">
        <v>26</v>
      </c>
      <c r="P1107" s="24">
        <v>13.4</v>
      </c>
      <c r="Q1107" s="24">
        <v>24.4</v>
      </c>
      <c r="R1107" s="24">
        <v>28</v>
      </c>
      <c r="S1107" s="24">
        <v>328.23</v>
      </c>
      <c r="T1107" s="24">
        <v>1.78</v>
      </c>
      <c r="U1107" s="24">
        <v>1080</v>
      </c>
      <c r="V1107" s="24">
        <v>1920</v>
      </c>
      <c r="W1107" s="24">
        <v>2.0739999999999998</v>
      </c>
      <c r="X1107" s="23" t="s">
        <v>47</v>
      </c>
      <c r="Y1107" s="23" t="s">
        <v>47</v>
      </c>
      <c r="Z1107" s="24">
        <v>6318</v>
      </c>
      <c r="AA1107" s="24">
        <v>60</v>
      </c>
      <c r="AB1107" s="24">
        <v>160</v>
      </c>
      <c r="AC1107" s="24">
        <v>160</v>
      </c>
      <c r="AD1107" s="23" t="s">
        <v>28</v>
      </c>
      <c r="AE1107" s="23" t="s">
        <v>23</v>
      </c>
      <c r="AF1107" s="23" t="s">
        <v>11</v>
      </c>
      <c r="AG1107" s="23" t="s">
        <v>26</v>
      </c>
      <c r="AH1107" s="23" t="s">
        <v>26</v>
      </c>
      <c r="AI1107" s="23" t="s">
        <v>12</v>
      </c>
      <c r="AJ1107" s="23" t="s">
        <v>11</v>
      </c>
      <c r="AK1107" s="23" t="s">
        <v>23</v>
      </c>
      <c r="AL1107" s="23" t="s">
        <v>720</v>
      </c>
      <c r="AM1107" s="23" t="s">
        <v>26</v>
      </c>
      <c r="AN1107" s="23" t="s">
        <v>72</v>
      </c>
      <c r="AO1107" s="23" t="s">
        <v>14</v>
      </c>
      <c r="AP1107" s="23" t="s">
        <v>14</v>
      </c>
      <c r="AQ1107" s="23" t="s">
        <v>14</v>
      </c>
      <c r="AR1107" s="23"/>
      <c r="AS1107" s="23" t="s">
        <v>720</v>
      </c>
      <c r="AT1107" s="23" t="s">
        <v>26</v>
      </c>
      <c r="AU1107" s="23" t="s">
        <v>63</v>
      </c>
      <c r="AV1107" s="25" t="s">
        <v>14</v>
      </c>
      <c r="AW1107" s="25" t="s">
        <v>14</v>
      </c>
      <c r="AX1107" s="26">
        <v>28</v>
      </c>
      <c r="AY1107" s="26">
        <v>328.23</v>
      </c>
      <c r="AZ1107" s="25" t="s">
        <v>72</v>
      </c>
      <c r="BA1107" s="25" t="s">
        <v>63</v>
      </c>
      <c r="BB1107" s="23" t="s">
        <v>14</v>
      </c>
      <c r="BC1107" s="23" t="s">
        <v>15</v>
      </c>
      <c r="BD1107" s="23" t="s">
        <v>26</v>
      </c>
      <c r="BE1107" s="23" t="s">
        <v>11</v>
      </c>
      <c r="BF1107" s="23" t="s">
        <v>187</v>
      </c>
      <c r="BG1107" s="23" t="s">
        <v>11</v>
      </c>
      <c r="BH1107" s="23" t="s">
        <v>17</v>
      </c>
      <c r="BI1107" s="23" t="s">
        <v>14</v>
      </c>
      <c r="BJ1107" s="23"/>
      <c r="BK1107" s="23" t="s">
        <v>11</v>
      </c>
      <c r="BL1107" s="23" t="s">
        <v>11</v>
      </c>
      <c r="BM1107" s="23" t="s">
        <v>11</v>
      </c>
      <c r="BN1107" s="23"/>
      <c r="BO1107" s="24">
        <v>3.9</v>
      </c>
      <c r="BP1107" s="24">
        <v>316.7</v>
      </c>
      <c r="BQ1107" s="24">
        <v>300</v>
      </c>
      <c r="BR1107" s="24">
        <v>232.8</v>
      </c>
      <c r="BS1107" s="24">
        <v>200</v>
      </c>
      <c r="BT1107" s="23"/>
      <c r="BU1107" s="23"/>
      <c r="BV1107" s="24">
        <v>24.68</v>
      </c>
      <c r="BW1107" s="24">
        <v>0.32</v>
      </c>
      <c r="BX1107" s="23"/>
      <c r="BY1107" s="24">
        <v>0.22</v>
      </c>
      <c r="BZ1107" s="27">
        <v>0.32</v>
      </c>
      <c r="CA1107" s="27">
        <v>0.22</v>
      </c>
      <c r="CB1107" s="25"/>
      <c r="CC1107" s="25"/>
      <c r="CD1107" s="28">
        <v>24.88</v>
      </c>
      <c r="CE1107" s="28">
        <v>0.38</v>
      </c>
      <c r="CF1107" s="25"/>
      <c r="CG1107" s="28">
        <v>0.28000000000000003</v>
      </c>
      <c r="CH1107" s="28">
        <v>30.76</v>
      </c>
      <c r="CI1107" s="28">
        <v>1.2</v>
      </c>
      <c r="CJ1107" s="28">
        <v>0.5</v>
      </c>
      <c r="CK1107" s="28">
        <v>0</v>
      </c>
      <c r="CL1107" s="28">
        <v>0</v>
      </c>
      <c r="CM1107" s="28">
        <v>0.5</v>
      </c>
      <c r="CN1107" s="25"/>
      <c r="CO1107" s="28">
        <v>0</v>
      </c>
      <c r="CP1107" s="30" t="s">
        <v>5</v>
      </c>
      <c r="CQ1107" s="8">
        <f t="shared" si="188"/>
        <v>6318.7399079913466</v>
      </c>
      <c r="CR1107" s="8">
        <f t="shared" si="189"/>
        <v>28</v>
      </c>
      <c r="CS1107" s="8">
        <f t="shared" si="190"/>
        <v>2.5</v>
      </c>
      <c r="CT1107" s="8">
        <f t="shared" si="191"/>
        <v>30</v>
      </c>
      <c r="CU1107" s="8">
        <f t="shared" si="192"/>
        <v>300</v>
      </c>
      <c r="CV1107" s="10">
        <f t="shared" si="193"/>
        <v>103950.44100000001</v>
      </c>
      <c r="CW1107" s="10">
        <f t="shared" si="196"/>
        <v>103.95044100000001</v>
      </c>
      <c r="CX1107" s="8" t="str">
        <f t="shared" si="194"/>
        <v>No</v>
      </c>
      <c r="CY1107" s="30" t="s">
        <v>11</v>
      </c>
      <c r="CZ1107" s="30" t="s">
        <v>11</v>
      </c>
      <c r="DA1107" s="31" t="s">
        <v>11</v>
      </c>
      <c r="DB1107" s="31" t="s">
        <v>11</v>
      </c>
      <c r="DC1107" s="8" t="str">
        <f t="shared" si="195"/>
        <v>No</v>
      </c>
      <c r="DD1107" s="8" t="s">
        <v>11</v>
      </c>
      <c r="DE1107" s="30" t="s">
        <v>11</v>
      </c>
      <c r="DF1107" s="10">
        <f t="shared" si="197"/>
        <v>77.490960000000001</v>
      </c>
      <c r="DG1107" s="9">
        <f>IF(S1107&lt;Monitors!$H$4,(S1107*Monitors!$I$4)+Monitors!$J$4,IF(S1107&lt;Monitors!$H$5,(S1107*Monitors!$I$5)+Monitors!$J$5,IF(S1107&lt;Monitors!$H$6,(S1107*Monitors!$I$6)+Monitors!$J$6,IF(S1107&lt;Monitors!$H$7,(Monitors!$I$7*S1107)+Monitors!$J$7,IF(S1107&lt;Monitors!$H$8,(S1107*Monitors!$I$8)+Monitors!$J$8,IF(S1107&lt;Monitors!$H$9,(S1107*Monitors!$I$9)+Monitors!$J$9,IF(S1107&lt;Monitors!$H$10,(S1107*Monitors!$I$10)+Monitors!$J$10,IF(S1107&lt;Monitors!$H$11,(S1107*Monitors!$I$11)+Monitors!$J$11,Monitors!$J$12))))))))</f>
        <v>54.646000000000001</v>
      </c>
      <c r="DH1107" s="10">
        <f>$DF1107-(Monitors!$B$4*'All Data'!$W1107)</f>
        <v>64.777340000000009</v>
      </c>
      <c r="DI1107" s="10">
        <f>IF($CX1107="Yes",DH1107-(Monitors!$E$4*(DG1107+(Monitors!$B$4*'All Data'!$W1107))),'All Data'!DH1107)</f>
        <v>64.777340000000009</v>
      </c>
      <c r="DJ1107" s="10">
        <f>IF(DD1107="Yes",'All Data'!DI1107-(DG1107*Monitors!$C$4),'All Data'!DI1107)</f>
        <v>64.777340000000009</v>
      </c>
      <c r="DK1107" s="10">
        <f>IF($DE1107="Yes",DJ1107-(DG1107*Monitors!$D$4),'All Data'!DJ1107)</f>
        <v>64.777340000000009</v>
      </c>
      <c r="DL1107" s="10">
        <f>IF($CZ1107="Yes",DK1107-Monitors!$C$7,'All Data'!DK1107)</f>
        <v>64.777340000000009</v>
      </c>
      <c r="DM1107" s="10">
        <f>IF($DA1107="Yes",DL1107-Monitors!$D$7,'All Data'!DL1107)</f>
        <v>64.777340000000009</v>
      </c>
      <c r="DN1107" s="10">
        <f>IF(DB1107="Yes",DM1107-((DG1107+(W1107*Monitors!$B$4))*Monitors!$F$4),'All Data'!DM1107)</f>
        <v>64.777340000000009</v>
      </c>
      <c r="DO1107" s="8" t="str">
        <f t="shared" si="198"/>
        <v>No</v>
      </c>
      <c r="DP1107" s="10">
        <v>4.1580176400000006</v>
      </c>
      <c r="DQ1107" s="10">
        <v>20.521982359999999</v>
      </c>
      <c r="DR1107" s="10">
        <v>20.521982359999999</v>
      </c>
      <c r="DS1107" s="9">
        <v>30.92317986072155</v>
      </c>
      <c r="DT1107" s="9" t="s">
        <v>23</v>
      </c>
      <c r="DU1107" s="14">
        <v>0</v>
      </c>
    </row>
    <row r="1108" spans="1:125" ht="18" customHeight="1">
      <c r="A1108" s="29">
        <v>1107</v>
      </c>
      <c r="B1108" s="29">
        <v>5</v>
      </c>
      <c r="C1108" s="29">
        <v>480</v>
      </c>
      <c r="D1108" s="21">
        <v>41532</v>
      </c>
      <c r="E1108" s="21">
        <v>41540</v>
      </c>
      <c r="F1108" s="21">
        <v>41543</v>
      </c>
      <c r="G1108" s="20" t="s">
        <v>4</v>
      </c>
      <c r="H1108" s="20" t="s">
        <v>26</v>
      </c>
      <c r="I1108" s="22">
        <v>6</v>
      </c>
      <c r="J1108" s="20" t="s">
        <v>5</v>
      </c>
      <c r="K1108" s="20" t="s">
        <v>26</v>
      </c>
      <c r="L1108" s="20" t="s">
        <v>27</v>
      </c>
      <c r="M1108" s="23" t="s">
        <v>27</v>
      </c>
      <c r="N1108" s="23" t="s">
        <v>7</v>
      </c>
      <c r="O1108" s="23" t="s">
        <v>26</v>
      </c>
      <c r="P1108" s="24">
        <v>13.4</v>
      </c>
      <c r="Q1108" s="24">
        <v>24.4</v>
      </c>
      <c r="R1108" s="24">
        <v>28</v>
      </c>
      <c r="S1108" s="24">
        <v>326.95999999999998</v>
      </c>
      <c r="T1108" s="24">
        <v>1.78</v>
      </c>
      <c r="U1108" s="24">
        <v>1080</v>
      </c>
      <c r="V1108" s="24">
        <v>1920</v>
      </c>
      <c r="W1108" s="24">
        <v>2.0739999999999998</v>
      </c>
      <c r="X1108" s="23" t="s">
        <v>47</v>
      </c>
      <c r="Y1108" s="23" t="s">
        <v>47</v>
      </c>
      <c r="Z1108" s="24">
        <v>6343</v>
      </c>
      <c r="AA1108" s="24">
        <v>60</v>
      </c>
      <c r="AB1108" s="24">
        <v>176</v>
      </c>
      <c r="AC1108" s="24">
        <v>176</v>
      </c>
      <c r="AD1108" s="23" t="s">
        <v>28</v>
      </c>
      <c r="AE1108" s="23" t="s">
        <v>23</v>
      </c>
      <c r="AF1108" s="23" t="s">
        <v>11</v>
      </c>
      <c r="AG1108" s="23" t="s">
        <v>26</v>
      </c>
      <c r="AH1108" s="23" t="s">
        <v>26</v>
      </c>
      <c r="AI1108" s="23" t="s">
        <v>12</v>
      </c>
      <c r="AJ1108" s="23" t="s">
        <v>11</v>
      </c>
      <c r="AK1108" s="23" t="s">
        <v>23</v>
      </c>
      <c r="AL1108" s="23" t="s">
        <v>53</v>
      </c>
      <c r="AM1108" s="23" t="s">
        <v>26</v>
      </c>
      <c r="AN1108" s="23" t="s">
        <v>72</v>
      </c>
      <c r="AO1108" s="23" t="s">
        <v>26</v>
      </c>
      <c r="AP1108" s="23" t="s">
        <v>36</v>
      </c>
      <c r="AQ1108" s="23" t="s">
        <v>26</v>
      </c>
      <c r="AR1108" s="23"/>
      <c r="AS1108" s="23" t="s">
        <v>53</v>
      </c>
      <c r="AT1108" s="23" t="s">
        <v>26</v>
      </c>
      <c r="AU1108" s="23" t="s">
        <v>63</v>
      </c>
      <c r="AV1108" s="25" t="s">
        <v>26</v>
      </c>
      <c r="AW1108" s="25" t="s">
        <v>26</v>
      </c>
      <c r="AX1108" s="26">
        <v>28</v>
      </c>
      <c r="AY1108" s="26">
        <v>326.95999999999998</v>
      </c>
      <c r="AZ1108" s="25" t="s">
        <v>72</v>
      </c>
      <c r="BA1108" s="25" t="s">
        <v>63</v>
      </c>
      <c r="BB1108" s="23" t="s">
        <v>26</v>
      </c>
      <c r="BC1108" s="23" t="s">
        <v>15</v>
      </c>
      <c r="BD1108" s="23" t="s">
        <v>26</v>
      </c>
      <c r="BE1108" s="23" t="s">
        <v>11</v>
      </c>
      <c r="BF1108" s="23" t="s">
        <v>187</v>
      </c>
      <c r="BG1108" s="23" t="s">
        <v>11</v>
      </c>
      <c r="BH1108" s="23" t="s">
        <v>17</v>
      </c>
      <c r="BI1108" s="23" t="s">
        <v>26</v>
      </c>
      <c r="BJ1108" s="23"/>
      <c r="BK1108" s="23" t="s">
        <v>11</v>
      </c>
      <c r="BL1108" s="23" t="s">
        <v>11</v>
      </c>
      <c r="BM1108" s="23" t="s">
        <v>11</v>
      </c>
      <c r="BN1108" s="23"/>
      <c r="BO1108" s="24">
        <v>15</v>
      </c>
      <c r="BP1108" s="24">
        <v>325</v>
      </c>
      <c r="BQ1108" s="24">
        <v>325</v>
      </c>
      <c r="BR1108" s="24">
        <v>238</v>
      </c>
      <c r="BS1108" s="24">
        <v>200</v>
      </c>
      <c r="BT1108" s="23"/>
      <c r="BU1108" s="23"/>
      <c r="BV1108" s="24">
        <v>24.88</v>
      </c>
      <c r="BW1108" s="24">
        <v>0.33</v>
      </c>
      <c r="BX1108" s="23"/>
      <c r="BY1108" s="24">
        <v>0.19</v>
      </c>
      <c r="BZ1108" s="27">
        <v>0.33</v>
      </c>
      <c r="CA1108" s="27">
        <v>0.19</v>
      </c>
      <c r="CB1108" s="25"/>
      <c r="CC1108" s="25"/>
      <c r="CD1108" s="28">
        <v>25.33</v>
      </c>
      <c r="CE1108" s="28">
        <v>0.48</v>
      </c>
      <c r="CF1108" s="25"/>
      <c r="CG1108" s="28">
        <v>0.34</v>
      </c>
      <c r="CH1108" s="28">
        <v>30.64</v>
      </c>
      <c r="CI1108" s="28">
        <v>1.2</v>
      </c>
      <c r="CJ1108" s="28">
        <v>0.5</v>
      </c>
      <c r="CK1108" s="28">
        <v>0</v>
      </c>
      <c r="CL1108" s="28">
        <v>0</v>
      </c>
      <c r="CM1108" s="28">
        <v>0.9</v>
      </c>
      <c r="CN1108" s="25"/>
      <c r="CO1108" s="28">
        <v>0</v>
      </c>
      <c r="CP1108" s="30" t="s">
        <v>5</v>
      </c>
      <c r="CQ1108" s="8">
        <f t="shared" si="188"/>
        <v>6343.2835820895516</v>
      </c>
      <c r="CR1108" s="8">
        <f t="shared" si="189"/>
        <v>28</v>
      </c>
      <c r="CS1108" s="8">
        <f t="shared" si="190"/>
        <v>2.5</v>
      </c>
      <c r="CT1108" s="8">
        <f t="shared" si="191"/>
        <v>30</v>
      </c>
      <c r="CU1108" s="8">
        <f t="shared" si="192"/>
        <v>300</v>
      </c>
      <c r="CV1108" s="10">
        <f t="shared" si="193"/>
        <v>106262</v>
      </c>
      <c r="CW1108" s="10">
        <f t="shared" si="196"/>
        <v>106.262</v>
      </c>
      <c r="CX1108" s="8" t="str">
        <f t="shared" si="194"/>
        <v>No</v>
      </c>
      <c r="CY1108" s="30" t="s">
        <v>11</v>
      </c>
      <c r="CZ1108" s="30" t="s">
        <v>11</v>
      </c>
      <c r="DA1108" s="31" t="s">
        <v>11</v>
      </c>
      <c r="DB1108" s="31" t="s">
        <v>11</v>
      </c>
      <c r="DC1108" s="8" t="str">
        <f t="shared" si="195"/>
        <v>No</v>
      </c>
      <c r="DD1108" s="8" t="s">
        <v>11</v>
      </c>
      <c r="DE1108" s="30" t="s">
        <v>11</v>
      </c>
      <c r="DF1108" s="10">
        <f t="shared" si="197"/>
        <v>78.161099999999976</v>
      </c>
      <c r="DG1108" s="9">
        <f>IF(S1108&lt;Monitors!$H$4,(S1108*Monitors!$I$4)+Monitors!$J$4,IF(S1108&lt;Monitors!$H$5,(S1108*Monitors!$I$5)+Monitors!$J$5,IF(S1108&lt;Monitors!$H$6,(S1108*Monitors!$I$6)+Monitors!$J$6,IF(S1108&lt;Monitors!$H$7,(Monitors!$I$7*S1108)+Monitors!$J$7,IF(S1108&lt;Monitors!$H$8,(S1108*Monitors!$I$8)+Monitors!$J$8,IF(S1108&lt;Monitors!$H$9,(S1108*Monitors!$I$9)+Monitors!$J$9,IF(S1108&lt;Monitors!$H$10,(S1108*Monitors!$I$10)+Monitors!$J$10,IF(S1108&lt;Monitors!$H$11,(S1108*Monitors!$I$11)+Monitors!$J$11,Monitors!$J$12))))))))</f>
        <v>54.391999999999996</v>
      </c>
      <c r="DH1108" s="10">
        <f>$DF1108-(Monitors!$B$4*'All Data'!$W1108)</f>
        <v>65.447479999999985</v>
      </c>
      <c r="DI1108" s="10">
        <f>IF($CX1108="Yes",DH1108-(Monitors!$E$4*(DG1108+(Monitors!$B$4*'All Data'!$W1108))),'All Data'!DH1108)</f>
        <v>65.447479999999985</v>
      </c>
      <c r="DJ1108" s="10">
        <f>IF(DD1108="Yes",'All Data'!DI1108-(DG1108*Monitors!$C$4),'All Data'!DI1108)</f>
        <v>65.447479999999985</v>
      </c>
      <c r="DK1108" s="10">
        <f>IF($DE1108="Yes",DJ1108-(DG1108*Monitors!$D$4),'All Data'!DJ1108)</f>
        <v>65.447479999999985</v>
      </c>
      <c r="DL1108" s="10">
        <f>IF($CZ1108="Yes",DK1108-Monitors!$C$7,'All Data'!DK1108)</f>
        <v>65.447479999999985</v>
      </c>
      <c r="DM1108" s="10">
        <f>IF($DA1108="Yes",DL1108-Monitors!$D$7,'All Data'!DL1108)</f>
        <v>65.447479999999985</v>
      </c>
      <c r="DN1108" s="10">
        <f>IF(DB1108="Yes",DM1108-((DG1108+(W1108*Monitors!$B$4))*Monitors!$F$4),'All Data'!DM1108)</f>
        <v>65.447479999999985</v>
      </c>
      <c r="DO1108" s="8" t="str">
        <f t="shared" si="198"/>
        <v>No</v>
      </c>
      <c r="DP1108" s="10">
        <v>4.2504800000000005</v>
      </c>
      <c r="DQ1108" s="10">
        <v>20.629519999999999</v>
      </c>
      <c r="DR1108" s="10">
        <v>20.629519999999999</v>
      </c>
      <c r="DS1108" s="9">
        <v>30.807554687714404</v>
      </c>
      <c r="DT1108" s="9" t="s">
        <v>23</v>
      </c>
      <c r="DU1108" s="14">
        <v>0</v>
      </c>
    </row>
    <row r="1109" spans="1:125" ht="18" customHeight="1">
      <c r="A1109" s="29">
        <v>1108</v>
      </c>
      <c r="B1109" s="29">
        <v>47</v>
      </c>
      <c r="C1109" s="29">
        <v>281</v>
      </c>
      <c r="D1109" s="21">
        <v>41345</v>
      </c>
      <c r="E1109" s="21">
        <v>41558</v>
      </c>
      <c r="F1109" s="21">
        <v>41452</v>
      </c>
      <c r="G1109" s="20" t="s">
        <v>4</v>
      </c>
      <c r="H1109" s="20" t="s">
        <v>26</v>
      </c>
      <c r="I1109" s="22">
        <v>6</v>
      </c>
      <c r="J1109" s="20" t="s">
        <v>5</v>
      </c>
      <c r="K1109" s="20" t="s">
        <v>26</v>
      </c>
      <c r="L1109" s="20" t="s">
        <v>6</v>
      </c>
      <c r="M1109" s="23" t="s">
        <v>26</v>
      </c>
      <c r="N1109" s="23" t="s">
        <v>7</v>
      </c>
      <c r="O1109" s="23" t="s">
        <v>26</v>
      </c>
      <c r="P1109" s="24">
        <v>13.2</v>
      </c>
      <c r="Q1109" s="24">
        <v>23.6</v>
      </c>
      <c r="R1109" s="24">
        <v>27</v>
      </c>
      <c r="S1109" s="24">
        <v>311.52</v>
      </c>
      <c r="T1109" s="24">
        <v>1.78</v>
      </c>
      <c r="U1109" s="24">
        <v>1080</v>
      </c>
      <c r="V1109" s="24">
        <v>1920</v>
      </c>
      <c r="W1109" s="24">
        <v>2.0739999999999998</v>
      </c>
      <c r="X1109" s="23" t="s">
        <v>47</v>
      </c>
      <c r="Y1109" s="23" t="s">
        <v>47</v>
      </c>
      <c r="Z1109" s="24">
        <v>6656</v>
      </c>
      <c r="AA1109" s="24">
        <v>60</v>
      </c>
      <c r="AB1109" s="24">
        <v>170</v>
      </c>
      <c r="AC1109" s="24">
        <v>160</v>
      </c>
      <c r="AD1109" s="23" t="s">
        <v>28</v>
      </c>
      <c r="AE1109" s="23" t="s">
        <v>23</v>
      </c>
      <c r="AF1109" s="23" t="s">
        <v>11</v>
      </c>
      <c r="AG1109" s="23" t="s">
        <v>26</v>
      </c>
      <c r="AH1109" s="23" t="s">
        <v>26</v>
      </c>
      <c r="AI1109" s="23" t="s">
        <v>12</v>
      </c>
      <c r="AJ1109" s="23" t="s">
        <v>11</v>
      </c>
      <c r="AK1109" s="23" t="s">
        <v>23</v>
      </c>
      <c r="AL1109" s="23" t="s">
        <v>90</v>
      </c>
      <c r="AM1109" s="23" t="s">
        <v>807</v>
      </c>
      <c r="AN1109" s="23" t="s">
        <v>14</v>
      </c>
      <c r="AO1109" s="23" t="s">
        <v>26</v>
      </c>
      <c r="AP1109" s="23" t="s">
        <v>36</v>
      </c>
      <c r="AQ1109" s="23" t="s">
        <v>26</v>
      </c>
      <c r="AR1109" s="23"/>
      <c r="AS1109" s="23" t="s">
        <v>90</v>
      </c>
      <c r="AT1109" s="23" t="s">
        <v>807</v>
      </c>
      <c r="AU1109" s="23" t="s">
        <v>14</v>
      </c>
      <c r="AV1109" s="25" t="s">
        <v>26</v>
      </c>
      <c r="AW1109" s="25" t="s">
        <v>26</v>
      </c>
      <c r="AX1109" s="26">
        <v>27</v>
      </c>
      <c r="AY1109" s="26">
        <v>311.52</v>
      </c>
      <c r="AZ1109" s="25" t="s">
        <v>14</v>
      </c>
      <c r="BA1109" s="25" t="s">
        <v>14</v>
      </c>
      <c r="BB1109" s="23" t="s">
        <v>26</v>
      </c>
      <c r="BC1109" s="23" t="s">
        <v>15</v>
      </c>
      <c r="BD1109" s="23" t="s">
        <v>26</v>
      </c>
      <c r="BE1109" s="23" t="s">
        <v>11</v>
      </c>
      <c r="BF1109" s="23" t="s">
        <v>346</v>
      </c>
      <c r="BG1109" s="23" t="s">
        <v>11</v>
      </c>
      <c r="BH1109" s="23" t="s">
        <v>17</v>
      </c>
      <c r="BI1109" s="23" t="s">
        <v>26</v>
      </c>
      <c r="BJ1109" s="23"/>
      <c r="BK1109" s="23" t="s">
        <v>11</v>
      </c>
      <c r="BL1109" s="23" t="s">
        <v>11</v>
      </c>
      <c r="BM1109" s="23" t="s">
        <v>11</v>
      </c>
      <c r="BN1109" s="23"/>
      <c r="BO1109" s="24">
        <v>27.1</v>
      </c>
      <c r="BP1109" s="24">
        <v>321</v>
      </c>
      <c r="BQ1109" s="24">
        <v>300</v>
      </c>
      <c r="BR1109" s="24">
        <v>285</v>
      </c>
      <c r="BS1109" s="24">
        <v>200</v>
      </c>
      <c r="BT1109" s="23"/>
      <c r="BU1109" s="23"/>
      <c r="BV1109" s="24">
        <v>24.89</v>
      </c>
      <c r="BW1109" s="24">
        <v>0.37</v>
      </c>
      <c r="BX1109" s="23"/>
      <c r="BY1109" s="24">
        <v>0.15</v>
      </c>
      <c r="BZ1109" s="27">
        <v>0.37</v>
      </c>
      <c r="CA1109" s="27">
        <v>0.15</v>
      </c>
      <c r="CB1109" s="25"/>
      <c r="CC1109" s="25"/>
      <c r="CD1109" s="28">
        <v>24.74</v>
      </c>
      <c r="CE1109" s="28">
        <v>0.41</v>
      </c>
      <c r="CF1109" s="25"/>
      <c r="CG1109" s="28">
        <v>0.17</v>
      </c>
      <c r="CH1109" s="28">
        <v>29.05</v>
      </c>
      <c r="CI1109" s="28">
        <v>0.5</v>
      </c>
      <c r="CJ1109" s="28">
        <v>0.5</v>
      </c>
      <c r="CK1109" s="28">
        <v>0</v>
      </c>
      <c r="CL1109" s="28">
        <v>0</v>
      </c>
      <c r="CM1109" s="28">
        <v>0.5</v>
      </c>
      <c r="CN1109" s="25"/>
      <c r="CO1109" s="28">
        <v>0</v>
      </c>
      <c r="CP1109" s="30" t="s">
        <v>5</v>
      </c>
      <c r="CQ1109" s="8">
        <f t="shared" si="188"/>
        <v>6657.6784797123773</v>
      </c>
      <c r="CR1109" s="8">
        <f t="shared" si="189"/>
        <v>28</v>
      </c>
      <c r="CS1109" s="8">
        <f t="shared" si="190"/>
        <v>2.5</v>
      </c>
      <c r="CT1109" s="8">
        <f t="shared" si="191"/>
        <v>30</v>
      </c>
      <c r="CU1109" s="8">
        <f t="shared" si="192"/>
        <v>300</v>
      </c>
      <c r="CV1109" s="10">
        <f t="shared" si="193"/>
        <v>99997.92</v>
      </c>
      <c r="CW1109" s="10">
        <f t="shared" si="196"/>
        <v>99.997919999999993</v>
      </c>
      <c r="CX1109" s="8" t="str">
        <f t="shared" si="194"/>
        <v>No</v>
      </c>
      <c r="CY1109" s="30" t="s">
        <v>11</v>
      </c>
      <c r="CZ1109" s="30" t="s">
        <v>11</v>
      </c>
      <c r="DA1109" s="31" t="s">
        <v>11</v>
      </c>
      <c r="DB1109" s="31" t="s">
        <v>11</v>
      </c>
      <c r="DC1109" s="8" t="str">
        <f t="shared" si="195"/>
        <v>No</v>
      </c>
      <c r="DD1109" s="8" t="s">
        <v>11</v>
      </c>
      <c r="DE1109" s="30" t="s">
        <v>11</v>
      </c>
      <c r="DF1109" s="10">
        <f t="shared" si="197"/>
        <v>78.419520000000006</v>
      </c>
      <c r="DG1109" s="9">
        <f>IF(S1109&lt;Monitors!$H$4,(S1109*Monitors!$I$4)+Monitors!$J$4,IF(S1109&lt;Monitors!$H$5,(S1109*Monitors!$I$5)+Monitors!$J$5,IF(S1109&lt;Monitors!$H$6,(S1109*Monitors!$I$6)+Monitors!$J$6,IF(S1109&lt;Monitors!$H$7,(Monitors!$I$7*S1109)+Monitors!$J$7,IF(S1109&lt;Monitors!$H$8,(S1109*Monitors!$I$8)+Monitors!$J$8,IF(S1109&lt;Monitors!$H$9,(S1109*Monitors!$I$9)+Monitors!$J$9,IF(S1109&lt;Monitors!$H$10,(S1109*Monitors!$I$10)+Monitors!$J$10,IF(S1109&lt;Monitors!$H$11,(S1109*Monitors!$I$11)+Monitors!$J$11,Monitors!$J$12))))))))</f>
        <v>51.304000000000002</v>
      </c>
      <c r="DH1109" s="10">
        <f>$DF1109-(Monitors!$B$4*'All Data'!$W1109)</f>
        <v>65.705900000000014</v>
      </c>
      <c r="DI1109" s="10">
        <f>IF($CX1109="Yes",DH1109-(Monitors!$E$4*(DG1109+(Monitors!$B$4*'All Data'!$W1109))),'All Data'!DH1109)</f>
        <v>65.705900000000014</v>
      </c>
      <c r="DJ1109" s="10">
        <f>IF(DD1109="Yes",'All Data'!DI1109-(DG1109*Monitors!$C$4),'All Data'!DI1109)</f>
        <v>65.705900000000014</v>
      </c>
      <c r="DK1109" s="10">
        <f>IF($DE1109="Yes",DJ1109-(DG1109*Monitors!$D$4),'All Data'!DJ1109)</f>
        <v>65.705900000000014</v>
      </c>
      <c r="DL1109" s="10">
        <f>IF($CZ1109="Yes",DK1109-Monitors!$C$7,'All Data'!DK1109)</f>
        <v>65.705900000000014</v>
      </c>
      <c r="DM1109" s="10">
        <f>IF($DA1109="Yes",DL1109-Monitors!$D$7,'All Data'!DL1109)</f>
        <v>65.705900000000014</v>
      </c>
      <c r="DN1109" s="10">
        <f>IF(DB1109="Yes",DM1109-((DG1109+(W1109*Monitors!$B$4))*Monitors!$F$4),'All Data'!DM1109)</f>
        <v>65.705900000000014</v>
      </c>
      <c r="DO1109" s="8" t="str">
        <f t="shared" si="198"/>
        <v>No</v>
      </c>
      <c r="DP1109" s="10">
        <v>3.9999168000000003</v>
      </c>
      <c r="DQ1109" s="10">
        <v>20.890083199999999</v>
      </c>
      <c r="DR1109" s="10">
        <v>20.890083199999999</v>
      </c>
      <c r="DS1109" s="9">
        <v>29.397987782436374</v>
      </c>
      <c r="DT1109" s="9" t="s">
        <v>23</v>
      </c>
      <c r="DU1109" s="14">
        <v>0</v>
      </c>
    </row>
    <row r="1110" spans="1:125" ht="18" customHeight="1">
      <c r="A1110" s="29">
        <v>1109</v>
      </c>
      <c r="B1110" s="29">
        <v>35</v>
      </c>
      <c r="C1110" s="29">
        <v>728</v>
      </c>
      <c r="D1110" s="21">
        <v>41307</v>
      </c>
      <c r="E1110" s="21">
        <v>41409</v>
      </c>
      <c r="F1110" s="21">
        <v>41429</v>
      </c>
      <c r="G1110" s="20" t="s">
        <v>4</v>
      </c>
      <c r="H1110" s="20" t="s">
        <v>26</v>
      </c>
      <c r="I1110" s="22">
        <v>6</v>
      </c>
      <c r="J1110" s="20" t="s">
        <v>5</v>
      </c>
      <c r="K1110" s="20" t="s">
        <v>26</v>
      </c>
      <c r="L1110" s="20" t="s">
        <v>27</v>
      </c>
      <c r="M1110" s="23" t="s">
        <v>27</v>
      </c>
      <c r="N1110" s="23" t="s">
        <v>7</v>
      </c>
      <c r="O1110" s="23" t="s">
        <v>26</v>
      </c>
      <c r="P1110" s="24">
        <v>13.2</v>
      </c>
      <c r="Q1110" s="24">
        <v>23.6</v>
      </c>
      <c r="R1110" s="24">
        <v>27</v>
      </c>
      <c r="S1110" s="24">
        <v>311.7</v>
      </c>
      <c r="T1110" s="24">
        <v>1.78</v>
      </c>
      <c r="U1110" s="24">
        <v>1080</v>
      </c>
      <c r="V1110" s="24">
        <v>1920</v>
      </c>
      <c r="W1110" s="24">
        <v>2.0739999999999998</v>
      </c>
      <c r="X1110" s="23" t="s">
        <v>47</v>
      </c>
      <c r="Y1110" s="23" t="s">
        <v>47</v>
      </c>
      <c r="Z1110" s="24">
        <v>6654</v>
      </c>
      <c r="AA1110" s="24">
        <v>60</v>
      </c>
      <c r="AB1110" s="24">
        <v>170</v>
      </c>
      <c r="AC1110" s="24">
        <v>160</v>
      </c>
      <c r="AD1110" s="23" t="s">
        <v>28</v>
      </c>
      <c r="AE1110" s="23" t="s">
        <v>23</v>
      </c>
      <c r="AF1110" s="23" t="s">
        <v>11</v>
      </c>
      <c r="AG1110" s="23"/>
      <c r="AH1110" s="23"/>
      <c r="AI1110" s="23" t="s">
        <v>12</v>
      </c>
      <c r="AJ1110" s="23" t="s">
        <v>11</v>
      </c>
      <c r="AK1110" s="23" t="s">
        <v>23</v>
      </c>
      <c r="AL1110" s="23" t="s">
        <v>51</v>
      </c>
      <c r="AM1110" s="23" t="s">
        <v>26</v>
      </c>
      <c r="AN1110" s="23" t="s">
        <v>14</v>
      </c>
      <c r="AO1110" s="23" t="s">
        <v>26</v>
      </c>
      <c r="AP1110" s="23" t="s">
        <v>36</v>
      </c>
      <c r="AQ1110" s="23" t="s">
        <v>26</v>
      </c>
      <c r="AR1110" s="23"/>
      <c r="AS1110" s="23" t="s">
        <v>51</v>
      </c>
      <c r="AT1110" s="23" t="s">
        <v>26</v>
      </c>
      <c r="AU1110" s="23" t="s">
        <v>14</v>
      </c>
      <c r="AV1110" s="25" t="s">
        <v>26</v>
      </c>
      <c r="AW1110" s="25" t="s">
        <v>26</v>
      </c>
      <c r="AX1110" s="26">
        <v>27</v>
      </c>
      <c r="AY1110" s="26">
        <v>311.7</v>
      </c>
      <c r="AZ1110" s="25" t="s">
        <v>14</v>
      </c>
      <c r="BA1110" s="25" t="s">
        <v>14</v>
      </c>
      <c r="BB1110" s="23" t="s">
        <v>26</v>
      </c>
      <c r="BC1110" s="23" t="s">
        <v>15</v>
      </c>
      <c r="BD1110" s="23" t="s">
        <v>26</v>
      </c>
      <c r="BE1110" s="23" t="s">
        <v>11</v>
      </c>
      <c r="BF1110" s="23" t="s">
        <v>346</v>
      </c>
      <c r="BG1110" s="23" t="s">
        <v>11</v>
      </c>
      <c r="BH1110" s="23" t="s">
        <v>17</v>
      </c>
      <c r="BI1110" s="23" t="s">
        <v>26</v>
      </c>
      <c r="BJ1110" s="23"/>
      <c r="BK1110" s="23" t="s">
        <v>11</v>
      </c>
      <c r="BL1110" s="23" t="s">
        <v>11</v>
      </c>
      <c r="BM1110" s="23" t="s">
        <v>11</v>
      </c>
      <c r="BN1110" s="23"/>
      <c r="BO1110" s="24">
        <v>29.5</v>
      </c>
      <c r="BP1110" s="24">
        <v>355.8</v>
      </c>
      <c r="BQ1110" s="24">
        <v>300</v>
      </c>
      <c r="BR1110" s="24">
        <v>300.60000000000002</v>
      </c>
      <c r="BS1110" s="24">
        <v>200</v>
      </c>
      <c r="BT1110" s="23"/>
      <c r="BU1110" s="23"/>
      <c r="BV1110" s="24">
        <v>25.1</v>
      </c>
      <c r="BW1110" s="24">
        <v>0.2</v>
      </c>
      <c r="BX1110" s="23"/>
      <c r="BY1110" s="24">
        <v>0.2</v>
      </c>
      <c r="BZ1110" s="27">
        <v>0.2</v>
      </c>
      <c r="CA1110" s="27">
        <v>0.2</v>
      </c>
      <c r="CB1110" s="25"/>
      <c r="CC1110" s="25"/>
      <c r="CD1110" s="28">
        <v>25.2</v>
      </c>
      <c r="CE1110" s="28">
        <v>0.2</v>
      </c>
      <c r="CF1110" s="25"/>
      <c r="CG1110" s="28">
        <v>0.2</v>
      </c>
      <c r="CH1110" s="28">
        <v>29.1</v>
      </c>
      <c r="CI1110" s="28">
        <v>0.5</v>
      </c>
      <c r="CJ1110" s="28">
        <v>0.5</v>
      </c>
      <c r="CK1110" s="28">
        <v>0</v>
      </c>
      <c r="CL1110" s="28">
        <v>0</v>
      </c>
      <c r="CM1110" s="28">
        <v>0.4</v>
      </c>
      <c r="CN1110" s="25"/>
      <c r="CO1110" s="28">
        <v>0</v>
      </c>
      <c r="CP1110" s="30" t="s">
        <v>5</v>
      </c>
      <c r="CQ1110" s="8">
        <f t="shared" si="188"/>
        <v>6653.833814565287</v>
      </c>
      <c r="CR1110" s="8">
        <f t="shared" si="189"/>
        <v>28</v>
      </c>
      <c r="CS1110" s="8">
        <f t="shared" si="190"/>
        <v>2.5</v>
      </c>
      <c r="CT1110" s="8">
        <f t="shared" si="191"/>
        <v>30</v>
      </c>
      <c r="CU1110" s="8">
        <f t="shared" si="192"/>
        <v>300</v>
      </c>
      <c r="CV1110" s="10">
        <f t="shared" si="193"/>
        <v>110902.86</v>
      </c>
      <c r="CW1110" s="10">
        <f t="shared" si="196"/>
        <v>110.90286</v>
      </c>
      <c r="CX1110" s="8" t="str">
        <f t="shared" si="194"/>
        <v>No</v>
      </c>
      <c r="CY1110" s="30" t="s">
        <v>11</v>
      </c>
      <c r="CZ1110" s="30" t="s">
        <v>11</v>
      </c>
      <c r="DA1110" s="31" t="s">
        <v>11</v>
      </c>
      <c r="DB1110" s="31" t="s">
        <v>11</v>
      </c>
      <c r="DC1110" s="8" t="str">
        <f t="shared" si="195"/>
        <v>No</v>
      </c>
      <c r="DD1110" s="8" t="s">
        <v>11</v>
      </c>
      <c r="DE1110" s="30" t="s">
        <v>11</v>
      </c>
      <c r="DF1110" s="10">
        <f t="shared" si="197"/>
        <v>78.095400000000012</v>
      </c>
      <c r="DG1110" s="9">
        <f>IF(S1110&lt;Monitors!$H$4,(S1110*Monitors!$I$4)+Monitors!$J$4,IF(S1110&lt;Monitors!$H$5,(S1110*Monitors!$I$5)+Monitors!$J$5,IF(S1110&lt;Monitors!$H$6,(S1110*Monitors!$I$6)+Monitors!$J$6,IF(S1110&lt;Monitors!$H$7,(Monitors!$I$7*S1110)+Monitors!$J$7,IF(S1110&lt;Monitors!$H$8,(S1110*Monitors!$I$8)+Monitors!$J$8,IF(S1110&lt;Monitors!$H$9,(S1110*Monitors!$I$9)+Monitors!$J$9,IF(S1110&lt;Monitors!$H$10,(S1110*Monitors!$I$10)+Monitors!$J$10,IF(S1110&lt;Monitors!$H$11,(S1110*Monitors!$I$11)+Monitors!$J$11,Monitors!$J$12))))))))</f>
        <v>51.34</v>
      </c>
      <c r="DH1110" s="10">
        <f>$DF1110-(Monitors!$B$4*'All Data'!$W1110)</f>
        <v>65.38178000000002</v>
      </c>
      <c r="DI1110" s="10">
        <f>IF($CX1110="Yes",DH1110-(Monitors!$E$4*(DG1110+(Monitors!$B$4*'All Data'!$W1110))),'All Data'!DH1110)</f>
        <v>65.38178000000002</v>
      </c>
      <c r="DJ1110" s="10">
        <f>IF(DD1110="Yes",'All Data'!DI1110-(DG1110*Monitors!$C$4),'All Data'!DI1110)</f>
        <v>65.38178000000002</v>
      </c>
      <c r="DK1110" s="10">
        <f>IF($DE1110="Yes",DJ1110-(DG1110*Monitors!$D$4),'All Data'!DJ1110)</f>
        <v>65.38178000000002</v>
      </c>
      <c r="DL1110" s="10">
        <f>IF($CZ1110="Yes",DK1110-Monitors!$C$7,'All Data'!DK1110)</f>
        <v>65.38178000000002</v>
      </c>
      <c r="DM1110" s="10">
        <f>IF($DA1110="Yes",DL1110-Monitors!$D$7,'All Data'!DL1110)</f>
        <v>65.38178000000002</v>
      </c>
      <c r="DN1110" s="10">
        <f>IF(DB1110="Yes",DM1110-((DG1110+(W1110*Monitors!$B$4))*Monitors!$F$4),'All Data'!DM1110)</f>
        <v>65.38178000000002</v>
      </c>
      <c r="DO1110" s="8" t="str">
        <f t="shared" si="198"/>
        <v>No</v>
      </c>
      <c r="DP1110" s="10">
        <v>4.4361144000000001</v>
      </c>
      <c r="DQ1110" s="10">
        <v>20.6638856</v>
      </c>
      <c r="DR1110" s="10">
        <v>20.6638856</v>
      </c>
      <c r="DS1110" s="9">
        <v>29.41446083624961</v>
      </c>
      <c r="DT1110" s="9" t="s">
        <v>23</v>
      </c>
      <c r="DU1110" s="14">
        <v>0</v>
      </c>
    </row>
    <row r="1111" spans="1:125" ht="18" customHeight="1">
      <c r="A1111" s="29">
        <v>1110</v>
      </c>
      <c r="B1111" s="29">
        <v>25</v>
      </c>
      <c r="C1111" s="29">
        <v>938</v>
      </c>
      <c r="D1111" s="21">
        <v>41404</v>
      </c>
      <c r="E1111" s="21">
        <v>41400</v>
      </c>
      <c r="F1111" s="21">
        <v>41408</v>
      </c>
      <c r="G1111" s="20" t="s">
        <v>4</v>
      </c>
      <c r="H1111" s="20"/>
      <c r="I1111" s="22">
        <v>6</v>
      </c>
      <c r="J1111" s="20" t="s">
        <v>5</v>
      </c>
      <c r="K1111" s="20"/>
      <c r="L1111" s="20" t="s">
        <v>49</v>
      </c>
      <c r="M1111" s="23"/>
      <c r="N1111" s="23" t="s">
        <v>7</v>
      </c>
      <c r="O1111" s="23"/>
      <c r="P1111" s="24">
        <v>13.2</v>
      </c>
      <c r="Q1111" s="24">
        <v>23.5</v>
      </c>
      <c r="R1111" s="24">
        <v>27</v>
      </c>
      <c r="S1111" s="24">
        <v>311.67</v>
      </c>
      <c r="T1111" s="24">
        <v>1.78</v>
      </c>
      <c r="U1111" s="24">
        <v>1080</v>
      </c>
      <c r="V1111" s="24">
        <v>1920</v>
      </c>
      <c r="W1111" s="24">
        <v>2.0739999999999998</v>
      </c>
      <c r="X1111" s="23" t="s">
        <v>47</v>
      </c>
      <c r="Y1111" s="23" t="s">
        <v>47</v>
      </c>
      <c r="Z1111" s="24">
        <v>6654</v>
      </c>
      <c r="AA1111" s="24">
        <v>60</v>
      </c>
      <c r="AB1111" s="24">
        <v>178</v>
      </c>
      <c r="AC1111" s="24">
        <v>178</v>
      </c>
      <c r="AD1111" s="23" t="s">
        <v>161</v>
      </c>
      <c r="AE1111" s="23" t="s">
        <v>11</v>
      </c>
      <c r="AF1111" s="23" t="s">
        <v>11</v>
      </c>
      <c r="AG1111" s="23"/>
      <c r="AH1111" s="23"/>
      <c r="AI1111" s="23" t="s">
        <v>12</v>
      </c>
      <c r="AJ1111" s="23" t="s">
        <v>23</v>
      </c>
      <c r="AK1111" s="23" t="s">
        <v>11</v>
      </c>
      <c r="AL1111" s="23" t="s">
        <v>114</v>
      </c>
      <c r="AM1111" s="23"/>
      <c r="AN1111" s="23" t="s">
        <v>14</v>
      </c>
      <c r="AO1111" s="23"/>
      <c r="AP1111" s="23" t="s">
        <v>36</v>
      </c>
      <c r="AQ1111" s="23"/>
      <c r="AR1111" s="23"/>
      <c r="AS1111" s="23" t="s">
        <v>114</v>
      </c>
      <c r="AT1111" s="23"/>
      <c r="AU1111" s="23" t="s">
        <v>83</v>
      </c>
      <c r="AV1111" s="25"/>
      <c r="AW1111" s="25"/>
      <c r="AX1111" s="26">
        <v>27</v>
      </c>
      <c r="AY1111" s="26">
        <v>311.67</v>
      </c>
      <c r="AZ1111" s="25" t="s">
        <v>14</v>
      </c>
      <c r="BA1111" s="25" t="s">
        <v>83</v>
      </c>
      <c r="BB1111" s="23"/>
      <c r="BC1111" s="23" t="s">
        <v>15</v>
      </c>
      <c r="BD1111" s="23"/>
      <c r="BE1111" s="23" t="s">
        <v>11</v>
      </c>
      <c r="BF1111" s="23" t="s">
        <v>164</v>
      </c>
      <c r="BG1111" s="23" t="s">
        <v>11</v>
      </c>
      <c r="BH1111" s="23" t="s">
        <v>17</v>
      </c>
      <c r="BI1111" s="23"/>
      <c r="BJ1111" s="23" t="s">
        <v>18</v>
      </c>
      <c r="BK1111" s="23" t="s">
        <v>11</v>
      </c>
      <c r="BL1111" s="23" t="s">
        <v>11</v>
      </c>
      <c r="BM1111" s="23"/>
      <c r="BN1111" s="23"/>
      <c r="BO1111" s="24">
        <v>5.3</v>
      </c>
      <c r="BP1111" s="24">
        <v>284.7</v>
      </c>
      <c r="BQ1111" s="24">
        <v>280</v>
      </c>
      <c r="BR1111" s="24">
        <v>284.2</v>
      </c>
      <c r="BS1111" s="24">
        <v>200.3</v>
      </c>
      <c r="BT1111" s="23"/>
      <c r="BU1111" s="23"/>
      <c r="BV1111" s="24">
        <v>25.23</v>
      </c>
      <c r="BW1111" s="24">
        <v>0.27</v>
      </c>
      <c r="BX1111" s="23"/>
      <c r="BY1111" s="24">
        <v>0.25</v>
      </c>
      <c r="BZ1111" s="27">
        <v>0.27</v>
      </c>
      <c r="CA1111" s="27">
        <v>0.25</v>
      </c>
      <c r="CB1111" s="25"/>
      <c r="CC1111" s="25"/>
      <c r="CD1111" s="28">
        <v>25.2</v>
      </c>
      <c r="CE1111" s="28">
        <v>0.34</v>
      </c>
      <c r="CF1111" s="25"/>
      <c r="CG1111" s="28">
        <v>0.31</v>
      </c>
      <c r="CH1111" s="28">
        <v>29.1</v>
      </c>
      <c r="CI1111" s="28">
        <v>0.5</v>
      </c>
      <c r="CJ1111" s="28">
        <v>0.5</v>
      </c>
      <c r="CK1111" s="25"/>
      <c r="CL1111" s="25"/>
      <c r="CM1111" s="28">
        <v>0.36</v>
      </c>
      <c r="CN1111" s="25"/>
      <c r="CO1111" s="28">
        <v>0</v>
      </c>
      <c r="CP1111" s="30" t="s">
        <v>5</v>
      </c>
      <c r="CQ1111" s="8">
        <f t="shared" si="188"/>
        <v>6654.4742836974992</v>
      </c>
      <c r="CR1111" s="8">
        <f t="shared" si="189"/>
        <v>28</v>
      </c>
      <c r="CS1111" s="8">
        <f t="shared" si="190"/>
        <v>2.5</v>
      </c>
      <c r="CT1111" s="8">
        <f t="shared" si="191"/>
        <v>30</v>
      </c>
      <c r="CU1111" s="8">
        <f t="shared" si="192"/>
        <v>200</v>
      </c>
      <c r="CV1111" s="10">
        <f t="shared" si="193"/>
        <v>88732.449000000008</v>
      </c>
      <c r="CW1111" s="10">
        <f t="shared" si="196"/>
        <v>88.732449000000003</v>
      </c>
      <c r="CX1111" s="8" t="str">
        <f t="shared" si="194"/>
        <v>No</v>
      </c>
      <c r="CY1111" s="30" t="s">
        <v>11</v>
      </c>
      <c r="CZ1111" s="30" t="s">
        <v>11</v>
      </c>
      <c r="DA1111" s="31" t="s">
        <v>11</v>
      </c>
      <c r="DB1111" s="31" t="s">
        <v>11</v>
      </c>
      <c r="DC1111" s="8" t="str">
        <f t="shared" si="195"/>
        <v>No</v>
      </c>
      <c r="DD1111" s="8" t="s">
        <v>11</v>
      </c>
      <c r="DE1111" s="30" t="s">
        <v>11</v>
      </c>
      <c r="DF1111" s="10">
        <f t="shared" si="197"/>
        <v>78.892559999999989</v>
      </c>
      <c r="DG1111" s="9">
        <f>IF(S1111&lt;Monitors!$H$4,(S1111*Monitors!$I$4)+Monitors!$J$4,IF(S1111&lt;Monitors!$H$5,(S1111*Monitors!$I$5)+Monitors!$J$5,IF(S1111&lt;Monitors!$H$6,(S1111*Monitors!$I$6)+Monitors!$J$6,IF(S1111&lt;Monitors!$H$7,(Monitors!$I$7*S1111)+Monitors!$J$7,IF(S1111&lt;Monitors!$H$8,(S1111*Monitors!$I$8)+Monitors!$J$8,IF(S1111&lt;Monitors!$H$9,(S1111*Monitors!$I$9)+Monitors!$J$9,IF(S1111&lt;Monitors!$H$10,(S1111*Monitors!$I$10)+Monitors!$J$10,IF(S1111&lt;Monitors!$H$11,(S1111*Monitors!$I$11)+Monitors!$J$11,Monitors!$J$12))))))))</f>
        <v>51.334000000000003</v>
      </c>
      <c r="DH1111" s="10">
        <f>$DF1111-(Monitors!$B$4*'All Data'!$W1111)</f>
        <v>66.178939999999983</v>
      </c>
      <c r="DI1111" s="10">
        <f>IF($CX1111="Yes",DH1111-(Monitors!$E$4*(DG1111+(Monitors!$B$4*'All Data'!$W1111))),'All Data'!DH1111)</f>
        <v>66.178939999999983</v>
      </c>
      <c r="DJ1111" s="10">
        <f>IF(DD1111="Yes",'All Data'!DI1111-(DG1111*Monitors!$C$4),'All Data'!DI1111)</f>
        <v>66.178939999999983</v>
      </c>
      <c r="DK1111" s="10">
        <f>IF($DE1111="Yes",DJ1111-(DG1111*Monitors!$D$4),'All Data'!DJ1111)</f>
        <v>66.178939999999983</v>
      </c>
      <c r="DL1111" s="10">
        <f>IF($CZ1111="Yes",DK1111-Monitors!$C$7,'All Data'!DK1111)</f>
        <v>66.178939999999983</v>
      </c>
      <c r="DM1111" s="10">
        <f>IF($DA1111="Yes",DL1111-Monitors!$D$7,'All Data'!DL1111)</f>
        <v>66.178939999999983</v>
      </c>
      <c r="DN1111" s="10">
        <f>IF(DB1111="Yes",DM1111-((DG1111+(W1111*Monitors!$B$4))*Monitors!$F$4),'All Data'!DM1111)</f>
        <v>66.178939999999983</v>
      </c>
      <c r="DO1111" s="8" t="str">
        <f t="shared" si="198"/>
        <v>No</v>
      </c>
      <c r="DP1111" s="10">
        <v>3.5492979600000005</v>
      </c>
      <c r="DQ1111" s="10">
        <v>21.68070204</v>
      </c>
      <c r="DR1111" s="10">
        <v>21.68070204</v>
      </c>
      <c r="DS1111" s="9">
        <v>29.411715392087416</v>
      </c>
      <c r="DT1111" s="9" t="s">
        <v>23</v>
      </c>
      <c r="DU1111" s="14">
        <v>0</v>
      </c>
    </row>
    <row r="1112" spans="1:125" ht="18" customHeight="1">
      <c r="A1112" s="29">
        <v>1111</v>
      </c>
      <c r="B1112" s="29">
        <v>25</v>
      </c>
      <c r="C1112" s="29">
        <v>938</v>
      </c>
      <c r="D1112" s="21">
        <v>41404</v>
      </c>
      <c r="E1112" s="21">
        <v>41400</v>
      </c>
      <c r="F1112" s="21">
        <v>41408</v>
      </c>
      <c r="G1112" s="20" t="s">
        <v>4</v>
      </c>
      <c r="H1112" s="20"/>
      <c r="I1112" s="22">
        <v>6</v>
      </c>
      <c r="J1112" s="20" t="s">
        <v>5</v>
      </c>
      <c r="K1112" s="20"/>
      <c r="L1112" s="20" t="s">
        <v>49</v>
      </c>
      <c r="M1112" s="23"/>
      <c r="N1112" s="23" t="s">
        <v>7</v>
      </c>
      <c r="O1112" s="23"/>
      <c r="P1112" s="24">
        <v>13.2</v>
      </c>
      <c r="Q1112" s="24">
        <v>23.5</v>
      </c>
      <c r="R1112" s="24">
        <v>27</v>
      </c>
      <c r="S1112" s="24">
        <v>311.67</v>
      </c>
      <c r="T1112" s="24">
        <v>1.78</v>
      </c>
      <c r="U1112" s="24">
        <v>1080</v>
      </c>
      <c r="V1112" s="24">
        <v>1920</v>
      </c>
      <c r="W1112" s="24">
        <v>2.0739999999999998</v>
      </c>
      <c r="X1112" s="23" t="s">
        <v>47</v>
      </c>
      <c r="Y1112" s="23" t="s">
        <v>47</v>
      </c>
      <c r="Z1112" s="24">
        <v>6654</v>
      </c>
      <c r="AA1112" s="24">
        <v>60</v>
      </c>
      <c r="AB1112" s="24">
        <v>178</v>
      </c>
      <c r="AC1112" s="24">
        <v>178</v>
      </c>
      <c r="AD1112" s="23" t="s">
        <v>161</v>
      </c>
      <c r="AE1112" s="23" t="s">
        <v>11</v>
      </c>
      <c r="AF1112" s="23" t="s">
        <v>11</v>
      </c>
      <c r="AG1112" s="23"/>
      <c r="AH1112" s="23"/>
      <c r="AI1112" s="23" t="s">
        <v>12</v>
      </c>
      <c r="AJ1112" s="23" t="s">
        <v>23</v>
      </c>
      <c r="AK1112" s="23" t="s">
        <v>11</v>
      </c>
      <c r="AL1112" s="23" t="s">
        <v>114</v>
      </c>
      <c r="AM1112" s="23"/>
      <c r="AN1112" s="23" t="s">
        <v>14</v>
      </c>
      <c r="AO1112" s="23"/>
      <c r="AP1112" s="23" t="s">
        <v>36</v>
      </c>
      <c r="AQ1112" s="23"/>
      <c r="AR1112" s="23"/>
      <c r="AS1112" s="23" t="s">
        <v>114</v>
      </c>
      <c r="AT1112" s="23"/>
      <c r="AU1112" s="23" t="s">
        <v>83</v>
      </c>
      <c r="AV1112" s="25"/>
      <c r="AW1112" s="25"/>
      <c r="AX1112" s="26">
        <v>27</v>
      </c>
      <c r="AY1112" s="26">
        <v>311.67</v>
      </c>
      <c r="AZ1112" s="25" t="s">
        <v>14</v>
      </c>
      <c r="BA1112" s="25" t="s">
        <v>83</v>
      </c>
      <c r="BB1112" s="23"/>
      <c r="BC1112" s="23" t="s">
        <v>15</v>
      </c>
      <c r="BD1112" s="23"/>
      <c r="BE1112" s="23" t="s">
        <v>11</v>
      </c>
      <c r="BF1112" s="23" t="s">
        <v>164</v>
      </c>
      <c r="BG1112" s="23" t="s">
        <v>11</v>
      </c>
      <c r="BH1112" s="23" t="s">
        <v>17</v>
      </c>
      <c r="BI1112" s="23"/>
      <c r="BJ1112" s="23" t="s">
        <v>18</v>
      </c>
      <c r="BK1112" s="23" t="s">
        <v>11</v>
      </c>
      <c r="BL1112" s="23" t="s">
        <v>11</v>
      </c>
      <c r="BM1112" s="23"/>
      <c r="BN1112" s="23"/>
      <c r="BO1112" s="24">
        <v>5.3</v>
      </c>
      <c r="BP1112" s="24">
        <v>284.7</v>
      </c>
      <c r="BQ1112" s="24">
        <v>280</v>
      </c>
      <c r="BR1112" s="24">
        <v>284.2</v>
      </c>
      <c r="BS1112" s="24">
        <v>200.3</v>
      </c>
      <c r="BT1112" s="23"/>
      <c r="BU1112" s="23"/>
      <c r="BV1112" s="24">
        <v>25.23</v>
      </c>
      <c r="BW1112" s="24">
        <v>0.27</v>
      </c>
      <c r="BX1112" s="23"/>
      <c r="BY1112" s="24">
        <v>0.25</v>
      </c>
      <c r="BZ1112" s="27">
        <v>0.27</v>
      </c>
      <c r="CA1112" s="27">
        <v>0.25</v>
      </c>
      <c r="CB1112" s="25"/>
      <c r="CC1112" s="25"/>
      <c r="CD1112" s="28">
        <v>25.2</v>
      </c>
      <c r="CE1112" s="28">
        <v>0.34</v>
      </c>
      <c r="CF1112" s="25"/>
      <c r="CG1112" s="28">
        <v>0.31</v>
      </c>
      <c r="CH1112" s="28">
        <v>29.1</v>
      </c>
      <c r="CI1112" s="28">
        <v>0.5</v>
      </c>
      <c r="CJ1112" s="28">
        <v>0.5</v>
      </c>
      <c r="CK1112" s="25"/>
      <c r="CL1112" s="25"/>
      <c r="CM1112" s="28">
        <v>0.36</v>
      </c>
      <c r="CN1112" s="25"/>
      <c r="CO1112" s="28">
        <v>0</v>
      </c>
      <c r="CP1112" s="30" t="s">
        <v>5</v>
      </c>
      <c r="CQ1112" s="8">
        <f t="shared" si="188"/>
        <v>6654.4742836974992</v>
      </c>
      <c r="CR1112" s="8">
        <f t="shared" si="189"/>
        <v>28</v>
      </c>
      <c r="CS1112" s="8">
        <f t="shared" si="190"/>
        <v>2.5</v>
      </c>
      <c r="CT1112" s="8">
        <f t="shared" si="191"/>
        <v>30</v>
      </c>
      <c r="CU1112" s="8">
        <f t="shared" si="192"/>
        <v>200</v>
      </c>
      <c r="CV1112" s="10">
        <f t="shared" si="193"/>
        <v>88732.449000000008</v>
      </c>
      <c r="CW1112" s="10">
        <f t="shared" si="196"/>
        <v>88.732449000000003</v>
      </c>
      <c r="CX1112" s="8" t="str">
        <f t="shared" si="194"/>
        <v>No</v>
      </c>
      <c r="CY1112" s="30" t="s">
        <v>11</v>
      </c>
      <c r="CZ1112" s="30" t="s">
        <v>11</v>
      </c>
      <c r="DA1112" s="31" t="s">
        <v>11</v>
      </c>
      <c r="DB1112" s="31" t="s">
        <v>11</v>
      </c>
      <c r="DC1112" s="8" t="str">
        <f t="shared" si="195"/>
        <v>No</v>
      </c>
      <c r="DD1112" s="8" t="s">
        <v>11</v>
      </c>
      <c r="DE1112" s="30" t="s">
        <v>11</v>
      </c>
      <c r="DF1112" s="10">
        <f t="shared" si="197"/>
        <v>78.892559999999989</v>
      </c>
      <c r="DG1112" s="9">
        <f>IF(S1112&lt;Monitors!$H$4,(S1112*Monitors!$I$4)+Monitors!$J$4,IF(S1112&lt;Monitors!$H$5,(S1112*Monitors!$I$5)+Monitors!$J$5,IF(S1112&lt;Monitors!$H$6,(S1112*Monitors!$I$6)+Monitors!$J$6,IF(S1112&lt;Monitors!$H$7,(Monitors!$I$7*S1112)+Monitors!$J$7,IF(S1112&lt;Monitors!$H$8,(S1112*Monitors!$I$8)+Monitors!$J$8,IF(S1112&lt;Monitors!$H$9,(S1112*Monitors!$I$9)+Monitors!$J$9,IF(S1112&lt;Monitors!$H$10,(S1112*Monitors!$I$10)+Monitors!$J$10,IF(S1112&lt;Monitors!$H$11,(S1112*Monitors!$I$11)+Monitors!$J$11,Monitors!$J$12))))))))</f>
        <v>51.334000000000003</v>
      </c>
      <c r="DH1112" s="10">
        <f>$DF1112-(Monitors!$B$4*'All Data'!$W1112)</f>
        <v>66.178939999999983</v>
      </c>
      <c r="DI1112" s="10">
        <f>IF($CX1112="Yes",DH1112-(Monitors!$E$4*(DG1112+(Monitors!$B$4*'All Data'!$W1112))),'All Data'!DH1112)</f>
        <v>66.178939999999983</v>
      </c>
      <c r="DJ1112" s="10">
        <f>IF(DD1112="Yes",'All Data'!DI1112-(DG1112*Monitors!$C$4),'All Data'!DI1112)</f>
        <v>66.178939999999983</v>
      </c>
      <c r="DK1112" s="10">
        <f>IF($DE1112="Yes",DJ1112-(DG1112*Monitors!$D$4),'All Data'!DJ1112)</f>
        <v>66.178939999999983</v>
      </c>
      <c r="DL1112" s="10">
        <f>IF($CZ1112="Yes",DK1112-Monitors!$C$7,'All Data'!DK1112)</f>
        <v>66.178939999999983</v>
      </c>
      <c r="DM1112" s="10">
        <f>IF($DA1112="Yes",DL1112-Monitors!$D$7,'All Data'!DL1112)</f>
        <v>66.178939999999983</v>
      </c>
      <c r="DN1112" s="10">
        <f>IF(DB1112="Yes",DM1112-((DG1112+(W1112*Monitors!$B$4))*Monitors!$F$4),'All Data'!DM1112)</f>
        <v>66.178939999999983</v>
      </c>
      <c r="DO1112" s="8" t="str">
        <f t="shared" si="198"/>
        <v>No</v>
      </c>
      <c r="DP1112" s="10">
        <v>3.5492979600000005</v>
      </c>
      <c r="DQ1112" s="10">
        <v>21.68070204</v>
      </c>
      <c r="DR1112" s="10">
        <v>21.68070204</v>
      </c>
      <c r="DS1112" s="9">
        <v>29.411715392087416</v>
      </c>
      <c r="DT1112" s="9" t="s">
        <v>23</v>
      </c>
      <c r="DU1112" s="14">
        <v>0</v>
      </c>
    </row>
    <row r="1113" spans="1:125" ht="18" customHeight="1">
      <c r="A1113" s="29">
        <v>1112</v>
      </c>
      <c r="B1113" s="29">
        <v>25</v>
      </c>
      <c r="C1113" s="29">
        <v>938</v>
      </c>
      <c r="D1113" s="21">
        <v>41404</v>
      </c>
      <c r="E1113" s="21">
        <v>41400</v>
      </c>
      <c r="F1113" s="21">
        <v>41408</v>
      </c>
      <c r="G1113" s="20" t="s">
        <v>4</v>
      </c>
      <c r="H1113" s="20"/>
      <c r="I1113" s="22">
        <v>6</v>
      </c>
      <c r="J1113" s="20" t="s">
        <v>5</v>
      </c>
      <c r="K1113" s="20"/>
      <c r="L1113" s="20" t="s">
        <v>49</v>
      </c>
      <c r="M1113" s="23"/>
      <c r="N1113" s="23" t="s">
        <v>7</v>
      </c>
      <c r="O1113" s="23"/>
      <c r="P1113" s="24">
        <v>13.2</v>
      </c>
      <c r="Q1113" s="24">
        <v>23.5</v>
      </c>
      <c r="R1113" s="24">
        <v>27</v>
      </c>
      <c r="S1113" s="24">
        <v>311.67</v>
      </c>
      <c r="T1113" s="24">
        <v>1.78</v>
      </c>
      <c r="U1113" s="24">
        <v>1080</v>
      </c>
      <c r="V1113" s="24">
        <v>1920</v>
      </c>
      <c r="W1113" s="24">
        <v>2.0739999999999998</v>
      </c>
      <c r="X1113" s="23" t="s">
        <v>47</v>
      </c>
      <c r="Y1113" s="23" t="s">
        <v>47</v>
      </c>
      <c r="Z1113" s="24">
        <v>6654</v>
      </c>
      <c r="AA1113" s="24">
        <v>60</v>
      </c>
      <c r="AB1113" s="24">
        <v>178</v>
      </c>
      <c r="AC1113" s="24">
        <v>178</v>
      </c>
      <c r="AD1113" s="23" t="s">
        <v>161</v>
      </c>
      <c r="AE1113" s="23" t="s">
        <v>11</v>
      </c>
      <c r="AF1113" s="23" t="s">
        <v>11</v>
      </c>
      <c r="AG1113" s="23"/>
      <c r="AH1113" s="23"/>
      <c r="AI1113" s="23" t="s">
        <v>12</v>
      </c>
      <c r="AJ1113" s="23" t="s">
        <v>23</v>
      </c>
      <c r="AK1113" s="23" t="s">
        <v>11</v>
      </c>
      <c r="AL1113" s="23" t="s">
        <v>114</v>
      </c>
      <c r="AM1113" s="23"/>
      <c r="AN1113" s="23" t="s">
        <v>14</v>
      </c>
      <c r="AO1113" s="23"/>
      <c r="AP1113" s="23" t="s">
        <v>36</v>
      </c>
      <c r="AQ1113" s="23"/>
      <c r="AR1113" s="23"/>
      <c r="AS1113" s="23" t="s">
        <v>114</v>
      </c>
      <c r="AT1113" s="23"/>
      <c r="AU1113" s="23" t="s">
        <v>83</v>
      </c>
      <c r="AV1113" s="25"/>
      <c r="AW1113" s="25"/>
      <c r="AX1113" s="26">
        <v>27</v>
      </c>
      <c r="AY1113" s="26">
        <v>311.67</v>
      </c>
      <c r="AZ1113" s="25" t="s">
        <v>14</v>
      </c>
      <c r="BA1113" s="25" t="s">
        <v>83</v>
      </c>
      <c r="BB1113" s="23"/>
      <c r="BC1113" s="23" t="s">
        <v>15</v>
      </c>
      <c r="BD1113" s="23"/>
      <c r="BE1113" s="23" t="s">
        <v>11</v>
      </c>
      <c r="BF1113" s="23" t="s">
        <v>164</v>
      </c>
      <c r="BG1113" s="23" t="s">
        <v>11</v>
      </c>
      <c r="BH1113" s="23" t="s">
        <v>17</v>
      </c>
      <c r="BI1113" s="23"/>
      <c r="BJ1113" s="23" t="s">
        <v>18</v>
      </c>
      <c r="BK1113" s="23" t="s">
        <v>11</v>
      </c>
      <c r="BL1113" s="23" t="s">
        <v>11</v>
      </c>
      <c r="BM1113" s="23"/>
      <c r="BN1113" s="23"/>
      <c r="BO1113" s="24">
        <v>5.3</v>
      </c>
      <c r="BP1113" s="24">
        <v>284.7</v>
      </c>
      <c r="BQ1113" s="24">
        <v>280</v>
      </c>
      <c r="BR1113" s="24">
        <v>284.2</v>
      </c>
      <c r="BS1113" s="24">
        <v>200.3</v>
      </c>
      <c r="BT1113" s="23"/>
      <c r="BU1113" s="23"/>
      <c r="BV1113" s="24">
        <v>25.23</v>
      </c>
      <c r="BW1113" s="24">
        <v>0.27</v>
      </c>
      <c r="BX1113" s="23"/>
      <c r="BY1113" s="24">
        <v>0.25</v>
      </c>
      <c r="BZ1113" s="27">
        <v>0.27</v>
      </c>
      <c r="CA1113" s="27">
        <v>0.25</v>
      </c>
      <c r="CB1113" s="25"/>
      <c r="CC1113" s="25"/>
      <c r="CD1113" s="28">
        <v>25.2</v>
      </c>
      <c r="CE1113" s="28">
        <v>0.34</v>
      </c>
      <c r="CF1113" s="25"/>
      <c r="CG1113" s="28">
        <v>0.31</v>
      </c>
      <c r="CH1113" s="28">
        <v>29.1</v>
      </c>
      <c r="CI1113" s="28">
        <v>0.5</v>
      </c>
      <c r="CJ1113" s="28">
        <v>0.5</v>
      </c>
      <c r="CK1113" s="25"/>
      <c r="CL1113" s="25"/>
      <c r="CM1113" s="28">
        <v>0.36</v>
      </c>
      <c r="CN1113" s="25"/>
      <c r="CO1113" s="28">
        <v>0</v>
      </c>
      <c r="CP1113" s="30" t="s">
        <v>5</v>
      </c>
      <c r="CQ1113" s="8">
        <f t="shared" si="188"/>
        <v>6654.4742836974992</v>
      </c>
      <c r="CR1113" s="8">
        <f t="shared" si="189"/>
        <v>28</v>
      </c>
      <c r="CS1113" s="8">
        <f t="shared" si="190"/>
        <v>2.5</v>
      </c>
      <c r="CT1113" s="8">
        <f t="shared" si="191"/>
        <v>30</v>
      </c>
      <c r="CU1113" s="8">
        <f t="shared" si="192"/>
        <v>200</v>
      </c>
      <c r="CV1113" s="10">
        <f t="shared" si="193"/>
        <v>88732.449000000008</v>
      </c>
      <c r="CW1113" s="10">
        <f t="shared" si="196"/>
        <v>88.732449000000003</v>
      </c>
      <c r="CX1113" s="8" t="str">
        <f t="shared" si="194"/>
        <v>No</v>
      </c>
      <c r="CY1113" s="30" t="s">
        <v>11</v>
      </c>
      <c r="CZ1113" s="30" t="s">
        <v>11</v>
      </c>
      <c r="DA1113" s="31" t="s">
        <v>11</v>
      </c>
      <c r="DB1113" s="31" t="s">
        <v>11</v>
      </c>
      <c r="DC1113" s="8" t="str">
        <f t="shared" si="195"/>
        <v>No</v>
      </c>
      <c r="DD1113" s="8" t="s">
        <v>11</v>
      </c>
      <c r="DE1113" s="30" t="s">
        <v>11</v>
      </c>
      <c r="DF1113" s="10">
        <f t="shared" si="197"/>
        <v>78.892559999999989</v>
      </c>
      <c r="DG1113" s="9">
        <f>IF(S1113&lt;Monitors!$H$4,(S1113*Monitors!$I$4)+Monitors!$J$4,IF(S1113&lt;Monitors!$H$5,(S1113*Monitors!$I$5)+Monitors!$J$5,IF(S1113&lt;Monitors!$H$6,(S1113*Monitors!$I$6)+Monitors!$J$6,IF(S1113&lt;Monitors!$H$7,(Monitors!$I$7*S1113)+Monitors!$J$7,IF(S1113&lt;Monitors!$H$8,(S1113*Monitors!$I$8)+Monitors!$J$8,IF(S1113&lt;Monitors!$H$9,(S1113*Monitors!$I$9)+Monitors!$J$9,IF(S1113&lt;Monitors!$H$10,(S1113*Monitors!$I$10)+Monitors!$J$10,IF(S1113&lt;Monitors!$H$11,(S1113*Monitors!$I$11)+Monitors!$J$11,Monitors!$J$12))))))))</f>
        <v>51.334000000000003</v>
      </c>
      <c r="DH1113" s="10">
        <f>$DF1113-(Monitors!$B$4*'All Data'!$W1113)</f>
        <v>66.178939999999983</v>
      </c>
      <c r="DI1113" s="10">
        <f>IF($CX1113="Yes",DH1113-(Monitors!$E$4*(DG1113+(Monitors!$B$4*'All Data'!$W1113))),'All Data'!DH1113)</f>
        <v>66.178939999999983</v>
      </c>
      <c r="DJ1113" s="10">
        <f>IF(DD1113="Yes",'All Data'!DI1113-(DG1113*Monitors!$C$4),'All Data'!DI1113)</f>
        <v>66.178939999999983</v>
      </c>
      <c r="DK1113" s="10">
        <f>IF($DE1113="Yes",DJ1113-(DG1113*Monitors!$D$4),'All Data'!DJ1113)</f>
        <v>66.178939999999983</v>
      </c>
      <c r="DL1113" s="10">
        <f>IF($CZ1113="Yes",DK1113-Monitors!$C$7,'All Data'!DK1113)</f>
        <v>66.178939999999983</v>
      </c>
      <c r="DM1113" s="10">
        <f>IF($DA1113="Yes",DL1113-Monitors!$D$7,'All Data'!DL1113)</f>
        <v>66.178939999999983</v>
      </c>
      <c r="DN1113" s="10">
        <f>IF(DB1113="Yes",DM1113-((DG1113+(W1113*Monitors!$B$4))*Monitors!$F$4),'All Data'!DM1113)</f>
        <v>66.178939999999983</v>
      </c>
      <c r="DO1113" s="8" t="str">
        <f t="shared" si="198"/>
        <v>No</v>
      </c>
      <c r="DP1113" s="10">
        <v>3.5492979600000005</v>
      </c>
      <c r="DQ1113" s="10">
        <v>21.68070204</v>
      </c>
      <c r="DR1113" s="10">
        <v>21.68070204</v>
      </c>
      <c r="DS1113" s="9">
        <v>29.411715392087416</v>
      </c>
      <c r="DT1113" s="9" t="s">
        <v>23</v>
      </c>
      <c r="DU1113" s="14">
        <v>0</v>
      </c>
    </row>
    <row r="1114" spans="1:125" ht="18" customHeight="1">
      <c r="A1114" s="29">
        <v>1113</v>
      </c>
      <c r="B1114" s="29">
        <v>24</v>
      </c>
      <c r="C1114" s="29">
        <v>302</v>
      </c>
      <c r="D1114" s="21">
        <v>41301</v>
      </c>
      <c r="E1114" s="21">
        <v>41260</v>
      </c>
      <c r="F1114" s="21">
        <v>41374</v>
      </c>
      <c r="G1114" s="20" t="s">
        <v>4</v>
      </c>
      <c r="H1114" s="20" t="s">
        <v>26</v>
      </c>
      <c r="I1114" s="22">
        <v>6</v>
      </c>
      <c r="J1114" s="20" t="s">
        <v>5</v>
      </c>
      <c r="K1114" s="20" t="s">
        <v>26</v>
      </c>
      <c r="L1114" s="20" t="s">
        <v>27</v>
      </c>
      <c r="M1114" s="23" t="s">
        <v>27</v>
      </c>
      <c r="N1114" s="23" t="s">
        <v>7</v>
      </c>
      <c r="O1114" s="23" t="s">
        <v>26</v>
      </c>
      <c r="P1114" s="24">
        <v>13.2</v>
      </c>
      <c r="Q1114" s="24">
        <v>23.5</v>
      </c>
      <c r="R1114" s="24">
        <v>27</v>
      </c>
      <c r="S1114" s="24">
        <v>311.27</v>
      </c>
      <c r="T1114" s="24">
        <v>1.78</v>
      </c>
      <c r="U1114" s="24">
        <v>1080</v>
      </c>
      <c r="V1114" s="24">
        <v>1920</v>
      </c>
      <c r="W1114" s="24">
        <v>2.0739999999999998</v>
      </c>
      <c r="X1114" s="23" t="s">
        <v>47</v>
      </c>
      <c r="Y1114" s="23" t="s">
        <v>47</v>
      </c>
      <c r="Z1114" s="24">
        <v>6685</v>
      </c>
      <c r="AA1114" s="24">
        <v>60</v>
      </c>
      <c r="AB1114" s="24">
        <v>178</v>
      </c>
      <c r="AC1114" s="24">
        <v>178</v>
      </c>
      <c r="AD1114" s="23" t="s">
        <v>300</v>
      </c>
      <c r="AE1114" s="23" t="s">
        <v>23</v>
      </c>
      <c r="AF1114" s="23" t="s">
        <v>11</v>
      </c>
      <c r="AG1114" s="23" t="s">
        <v>26</v>
      </c>
      <c r="AH1114" s="23" t="s">
        <v>26</v>
      </c>
      <c r="AI1114" s="23" t="s">
        <v>12</v>
      </c>
      <c r="AJ1114" s="23" t="s">
        <v>23</v>
      </c>
      <c r="AK1114" s="23" t="s">
        <v>23</v>
      </c>
      <c r="AL1114" s="23" t="s">
        <v>129</v>
      </c>
      <c r="AM1114" s="23" t="s">
        <v>26</v>
      </c>
      <c r="AN1114" s="23" t="s">
        <v>14</v>
      </c>
      <c r="AO1114" s="23" t="s">
        <v>26</v>
      </c>
      <c r="AP1114" s="23" t="s">
        <v>278</v>
      </c>
      <c r="AQ1114" s="23" t="s">
        <v>26</v>
      </c>
      <c r="AR1114" s="23"/>
      <c r="AS1114" s="23" t="s">
        <v>129</v>
      </c>
      <c r="AT1114" s="23" t="s">
        <v>26</v>
      </c>
      <c r="AU1114" s="23" t="s">
        <v>14</v>
      </c>
      <c r="AV1114" s="25" t="s">
        <v>26</v>
      </c>
      <c r="AW1114" s="25" t="s">
        <v>26</v>
      </c>
      <c r="AX1114" s="26">
        <v>27</v>
      </c>
      <c r="AY1114" s="26">
        <v>311.27</v>
      </c>
      <c r="AZ1114" s="25" t="s">
        <v>14</v>
      </c>
      <c r="BA1114" s="25" t="s">
        <v>14</v>
      </c>
      <c r="BB1114" s="23" t="s">
        <v>26</v>
      </c>
      <c r="BC1114" s="23" t="s">
        <v>15</v>
      </c>
      <c r="BD1114" s="23" t="s">
        <v>26</v>
      </c>
      <c r="BE1114" s="23" t="s">
        <v>11</v>
      </c>
      <c r="BF1114" s="23" t="s">
        <v>815</v>
      </c>
      <c r="BG1114" s="23" t="s">
        <v>11</v>
      </c>
      <c r="BH1114" s="23" t="s">
        <v>17</v>
      </c>
      <c r="BI1114" s="23" t="s">
        <v>26</v>
      </c>
      <c r="BJ1114" s="23"/>
      <c r="BK1114" s="23" t="s">
        <v>11</v>
      </c>
      <c r="BL1114" s="23" t="s">
        <v>11</v>
      </c>
      <c r="BM1114" s="23" t="s">
        <v>11</v>
      </c>
      <c r="BN1114" s="23"/>
      <c r="BO1114" s="24">
        <v>6.9</v>
      </c>
      <c r="BP1114" s="24">
        <v>290</v>
      </c>
      <c r="BQ1114" s="24">
        <v>250</v>
      </c>
      <c r="BR1114" s="24">
        <v>250</v>
      </c>
      <c r="BS1114" s="24">
        <v>200</v>
      </c>
      <c r="BT1114" s="23"/>
      <c r="BU1114" s="23"/>
      <c r="BV1114" s="24">
        <v>25.25</v>
      </c>
      <c r="BW1114" s="24">
        <v>0.34</v>
      </c>
      <c r="BX1114" s="23"/>
      <c r="BY1114" s="24">
        <v>0.22</v>
      </c>
      <c r="BZ1114" s="27">
        <v>0.34</v>
      </c>
      <c r="CA1114" s="27">
        <v>0.22</v>
      </c>
      <c r="CB1114" s="25"/>
      <c r="CC1114" s="25"/>
      <c r="CD1114" s="28">
        <v>25.37</v>
      </c>
      <c r="CE1114" s="28">
        <v>0.35</v>
      </c>
      <c r="CF1114" s="25"/>
      <c r="CG1114" s="28">
        <v>0.25</v>
      </c>
      <c r="CH1114" s="28">
        <v>28.96</v>
      </c>
      <c r="CI1114" s="28">
        <v>0.5</v>
      </c>
      <c r="CJ1114" s="28">
        <v>0.5</v>
      </c>
      <c r="CK1114" s="28">
        <v>0</v>
      </c>
      <c r="CL1114" s="28">
        <v>0</v>
      </c>
      <c r="CM1114" s="28">
        <v>0.5</v>
      </c>
      <c r="CN1114" s="25"/>
      <c r="CO1114" s="28">
        <v>0</v>
      </c>
      <c r="CP1114" s="30" t="s">
        <v>5</v>
      </c>
      <c r="CQ1114" s="8">
        <f t="shared" si="188"/>
        <v>6663.0256690333144</v>
      </c>
      <c r="CR1114" s="8">
        <f t="shared" si="189"/>
        <v>28</v>
      </c>
      <c r="CS1114" s="8">
        <f t="shared" si="190"/>
        <v>2.5</v>
      </c>
      <c r="CT1114" s="8">
        <f t="shared" si="191"/>
        <v>30</v>
      </c>
      <c r="CU1114" s="8">
        <f t="shared" si="192"/>
        <v>200</v>
      </c>
      <c r="CV1114" s="10">
        <f t="shared" si="193"/>
        <v>90268.299999999988</v>
      </c>
      <c r="CW1114" s="10">
        <f t="shared" si="196"/>
        <v>90.268299999999982</v>
      </c>
      <c r="CX1114" s="8" t="str">
        <f t="shared" si="194"/>
        <v>No</v>
      </c>
      <c r="CY1114" s="30" t="s">
        <v>11</v>
      </c>
      <c r="CZ1114" s="30" t="s">
        <v>11</v>
      </c>
      <c r="DA1114" s="31" t="s">
        <v>11</v>
      </c>
      <c r="DB1114" s="31" t="s">
        <v>11</v>
      </c>
      <c r="DC1114" s="8" t="str">
        <f t="shared" si="195"/>
        <v>No</v>
      </c>
      <c r="DD1114" s="8" t="s">
        <v>11</v>
      </c>
      <c r="DE1114" s="30" t="s">
        <v>11</v>
      </c>
      <c r="DF1114" s="10">
        <f t="shared" si="197"/>
        <v>79.352459999999994</v>
      </c>
      <c r="DG1114" s="9">
        <f>IF(S1114&lt;Monitors!$H$4,(S1114*Monitors!$I$4)+Monitors!$J$4,IF(S1114&lt;Monitors!$H$5,(S1114*Monitors!$I$5)+Monitors!$J$5,IF(S1114&lt;Monitors!$H$6,(S1114*Monitors!$I$6)+Monitors!$J$6,IF(S1114&lt;Monitors!$H$7,(Monitors!$I$7*S1114)+Monitors!$J$7,IF(S1114&lt;Monitors!$H$8,(S1114*Monitors!$I$8)+Monitors!$J$8,IF(S1114&lt;Monitors!$H$9,(S1114*Monitors!$I$9)+Monitors!$J$9,IF(S1114&lt;Monitors!$H$10,(S1114*Monitors!$I$10)+Monitors!$J$10,IF(S1114&lt;Monitors!$H$11,(S1114*Monitors!$I$11)+Monitors!$J$11,Monitors!$J$12))))))))</f>
        <v>51.253999999999998</v>
      </c>
      <c r="DH1114" s="10">
        <f>$DF1114-(Monitors!$B$4*'All Data'!$W1114)</f>
        <v>66.638839999999988</v>
      </c>
      <c r="DI1114" s="10">
        <f>IF($CX1114="Yes",DH1114-(Monitors!$E$4*(DG1114+(Monitors!$B$4*'All Data'!$W1114))),'All Data'!DH1114)</f>
        <v>66.638839999999988</v>
      </c>
      <c r="DJ1114" s="10">
        <f>IF(DD1114="Yes",'All Data'!DI1114-(DG1114*Monitors!$C$4),'All Data'!DI1114)</f>
        <v>66.638839999999988</v>
      </c>
      <c r="DK1114" s="10">
        <f>IF($DE1114="Yes",DJ1114-(DG1114*Monitors!$D$4),'All Data'!DJ1114)</f>
        <v>66.638839999999988</v>
      </c>
      <c r="DL1114" s="10">
        <f>IF($CZ1114="Yes",DK1114-Monitors!$C$7,'All Data'!DK1114)</f>
        <v>66.638839999999988</v>
      </c>
      <c r="DM1114" s="10">
        <f>IF($DA1114="Yes",DL1114-Monitors!$D$7,'All Data'!DL1114)</f>
        <v>66.638839999999988</v>
      </c>
      <c r="DN1114" s="10">
        <f>IF(DB1114="Yes",DM1114-((DG1114+(W1114*Monitors!$B$4))*Monitors!$F$4),'All Data'!DM1114)</f>
        <v>66.638839999999988</v>
      </c>
      <c r="DO1114" s="8" t="str">
        <f t="shared" si="198"/>
        <v>No</v>
      </c>
      <c r="DP1114" s="10">
        <v>3.6107319999999996</v>
      </c>
      <c r="DQ1114" s="10">
        <v>21.639268000000001</v>
      </c>
      <c r="DR1114" s="10">
        <v>21.639268000000001</v>
      </c>
      <c r="DS1114" s="9">
        <v>29.375106993611787</v>
      </c>
      <c r="DT1114" s="9" t="s">
        <v>23</v>
      </c>
      <c r="DU1114" s="14">
        <v>0</v>
      </c>
    </row>
    <row r="1115" spans="1:125" ht="18" customHeight="1">
      <c r="A1115" s="29">
        <v>1114</v>
      </c>
      <c r="B1115" s="29">
        <v>22</v>
      </c>
      <c r="C1115" s="29">
        <v>452</v>
      </c>
      <c r="D1115" s="21">
        <v>41685</v>
      </c>
      <c r="E1115" s="21">
        <v>41654</v>
      </c>
      <c r="F1115" s="21">
        <v>41661</v>
      </c>
      <c r="G1115" s="20" t="s">
        <v>140</v>
      </c>
      <c r="H1115" s="20" t="s">
        <v>436</v>
      </c>
      <c r="I1115" s="22">
        <v>6</v>
      </c>
      <c r="J1115" s="20" t="s">
        <v>5</v>
      </c>
      <c r="K1115" s="20"/>
      <c r="L1115" s="20" t="s">
        <v>6</v>
      </c>
      <c r="M1115" s="23"/>
      <c r="N1115" s="23" t="s">
        <v>7</v>
      </c>
      <c r="O1115" s="23"/>
      <c r="P1115" s="24">
        <v>13</v>
      </c>
      <c r="Q1115" s="24">
        <v>24</v>
      </c>
      <c r="R1115" s="24">
        <v>27</v>
      </c>
      <c r="S1115" s="24">
        <v>312</v>
      </c>
      <c r="T1115" s="24">
        <v>1.78</v>
      </c>
      <c r="U1115" s="24">
        <v>1080</v>
      </c>
      <c r="V1115" s="24">
        <v>1920</v>
      </c>
      <c r="W1115" s="24">
        <v>2.0739999999999998</v>
      </c>
      <c r="X1115" s="23" t="s">
        <v>47</v>
      </c>
      <c r="Y1115" s="23" t="s">
        <v>47</v>
      </c>
      <c r="Z1115" s="24">
        <v>163</v>
      </c>
      <c r="AA1115" s="24">
        <v>60</v>
      </c>
      <c r="AB1115" s="24">
        <v>170</v>
      </c>
      <c r="AC1115" s="24">
        <v>160</v>
      </c>
      <c r="AD1115" s="23" t="s">
        <v>10</v>
      </c>
      <c r="AE1115" s="23" t="s">
        <v>11</v>
      </c>
      <c r="AF1115" s="23" t="s">
        <v>11</v>
      </c>
      <c r="AG1115" s="23"/>
      <c r="AH1115" s="23"/>
      <c r="AI1115" s="23" t="s">
        <v>57</v>
      </c>
      <c r="AJ1115" s="23" t="s">
        <v>11</v>
      </c>
      <c r="AK1115" s="23" t="s">
        <v>11</v>
      </c>
      <c r="AL1115" s="23" t="s">
        <v>129</v>
      </c>
      <c r="AM1115" s="23"/>
      <c r="AN1115" s="23" t="s">
        <v>14</v>
      </c>
      <c r="AO1115" s="23"/>
      <c r="AP1115" s="23" t="s">
        <v>14</v>
      </c>
      <c r="AQ1115" s="23"/>
      <c r="AR1115" s="23"/>
      <c r="AS1115" s="23" t="s">
        <v>129</v>
      </c>
      <c r="AT1115" s="23"/>
      <c r="AU1115" s="23" t="s">
        <v>14</v>
      </c>
      <c r="AV1115" s="25"/>
      <c r="AW1115" s="25"/>
      <c r="AX1115" s="26">
        <v>27</v>
      </c>
      <c r="AY1115" s="26">
        <v>312</v>
      </c>
      <c r="AZ1115" s="25" t="s">
        <v>14</v>
      </c>
      <c r="BA1115" s="25" t="s">
        <v>14</v>
      </c>
      <c r="BB1115" s="23"/>
      <c r="BC1115" s="23" t="s">
        <v>15</v>
      </c>
      <c r="BD1115" s="23"/>
      <c r="BE1115" s="23" t="s">
        <v>11</v>
      </c>
      <c r="BF1115" s="23" t="s">
        <v>136</v>
      </c>
      <c r="BG1115" s="23" t="s">
        <v>11</v>
      </c>
      <c r="BH1115" s="23" t="s">
        <v>17</v>
      </c>
      <c r="BI1115" s="23"/>
      <c r="BJ1115" s="23" t="s">
        <v>20</v>
      </c>
      <c r="BK1115" s="23" t="s">
        <v>11</v>
      </c>
      <c r="BL1115" s="23" t="s">
        <v>11</v>
      </c>
      <c r="BM1115" s="23"/>
      <c r="BN1115" s="23"/>
      <c r="BO1115" s="24">
        <v>6.9</v>
      </c>
      <c r="BP1115" s="24">
        <v>255.6</v>
      </c>
      <c r="BQ1115" s="24">
        <v>218.7</v>
      </c>
      <c r="BR1115" s="24">
        <v>184</v>
      </c>
      <c r="BS1115" s="24">
        <v>201.3</v>
      </c>
      <c r="BT1115" s="23"/>
      <c r="BU1115" s="23"/>
      <c r="BV1115" s="24">
        <v>25.26</v>
      </c>
      <c r="BW1115" s="24">
        <v>0.19</v>
      </c>
      <c r="BX1115" s="24">
        <v>0</v>
      </c>
      <c r="BY1115" s="24">
        <v>0.18</v>
      </c>
      <c r="BZ1115" s="27">
        <v>0.19</v>
      </c>
      <c r="CA1115" s="27">
        <v>0.18</v>
      </c>
      <c r="CB1115" s="25"/>
      <c r="CC1115" s="25"/>
      <c r="CD1115" s="28">
        <v>25.34</v>
      </c>
      <c r="CE1115" s="28">
        <v>0.28000000000000003</v>
      </c>
      <c r="CF1115" s="28">
        <v>0</v>
      </c>
      <c r="CG1115" s="28">
        <v>0.26</v>
      </c>
      <c r="CH1115" s="28">
        <v>29.1</v>
      </c>
      <c r="CI1115" s="28">
        <v>0.5</v>
      </c>
      <c r="CJ1115" s="28">
        <v>0.5</v>
      </c>
      <c r="CK1115" s="25"/>
      <c r="CL1115" s="25"/>
      <c r="CM1115" s="28">
        <v>0.5</v>
      </c>
      <c r="CN1115" s="25"/>
      <c r="CO1115" s="28">
        <v>0</v>
      </c>
      <c r="CP1115" s="30" t="s">
        <v>5</v>
      </c>
      <c r="CQ1115" s="8">
        <f t="shared" si="188"/>
        <v>6647.4358974358965</v>
      </c>
      <c r="CR1115" s="8">
        <f t="shared" si="189"/>
        <v>28</v>
      </c>
      <c r="CS1115" s="8">
        <f t="shared" si="190"/>
        <v>2.5</v>
      </c>
      <c r="CT1115" s="8">
        <f t="shared" si="191"/>
        <v>30</v>
      </c>
      <c r="CU1115" s="8">
        <f t="shared" si="192"/>
        <v>200</v>
      </c>
      <c r="CV1115" s="10">
        <f t="shared" si="193"/>
        <v>79747.199999999997</v>
      </c>
      <c r="CW1115" s="10">
        <f t="shared" si="196"/>
        <v>79.747199999999992</v>
      </c>
      <c r="CX1115" s="8" t="str">
        <f t="shared" si="194"/>
        <v>No</v>
      </c>
      <c r="CY1115" s="30" t="s">
        <v>11</v>
      </c>
      <c r="CZ1115" s="30" t="s">
        <v>11</v>
      </c>
      <c r="DA1115" s="31" t="s">
        <v>11</v>
      </c>
      <c r="DB1115" s="31" t="s">
        <v>11</v>
      </c>
      <c r="DC1115" s="8" t="str">
        <f t="shared" si="195"/>
        <v>No</v>
      </c>
      <c r="DD1115" s="8" t="s">
        <v>11</v>
      </c>
      <c r="DE1115" s="30" t="s">
        <v>11</v>
      </c>
      <c r="DF1115" s="10">
        <f t="shared" si="197"/>
        <v>78.529019999999988</v>
      </c>
      <c r="DG1115" s="9">
        <f>IF(S1115&lt;Monitors!$H$4,(S1115*Monitors!$I$4)+Monitors!$J$4,IF(S1115&lt;Monitors!$H$5,(S1115*Monitors!$I$5)+Monitors!$J$5,IF(S1115&lt;Monitors!$H$6,(S1115*Monitors!$I$6)+Monitors!$J$6,IF(S1115&lt;Monitors!$H$7,(Monitors!$I$7*S1115)+Monitors!$J$7,IF(S1115&lt;Monitors!$H$8,(S1115*Monitors!$I$8)+Monitors!$J$8,IF(S1115&lt;Monitors!$H$9,(S1115*Monitors!$I$9)+Monitors!$J$9,IF(S1115&lt;Monitors!$H$10,(S1115*Monitors!$I$10)+Monitors!$J$10,IF(S1115&lt;Monitors!$H$11,(S1115*Monitors!$I$11)+Monitors!$J$11,Monitors!$J$12))))))))</f>
        <v>51.400000000000006</v>
      </c>
      <c r="DH1115" s="10">
        <f>$DF1115-(Monitors!$B$4*'All Data'!$W1115)</f>
        <v>65.815399999999983</v>
      </c>
      <c r="DI1115" s="10">
        <f>IF($CX1115="Yes",DH1115-(Monitors!$E$4*(DG1115+(Monitors!$B$4*'All Data'!$W1115))),'All Data'!DH1115)</f>
        <v>65.815399999999983</v>
      </c>
      <c r="DJ1115" s="10">
        <f>IF(DD1115="Yes",'All Data'!DI1115-(DG1115*Monitors!$C$4),'All Data'!DI1115)</f>
        <v>65.815399999999983</v>
      </c>
      <c r="DK1115" s="10">
        <f>IF($DE1115="Yes",DJ1115-(DG1115*Monitors!$D$4),'All Data'!DJ1115)</f>
        <v>65.815399999999983</v>
      </c>
      <c r="DL1115" s="10">
        <f>IF($CZ1115="Yes",DK1115-Monitors!$C$7,'All Data'!DK1115)</f>
        <v>65.815399999999983</v>
      </c>
      <c r="DM1115" s="10">
        <f>IF($DA1115="Yes",DL1115-Monitors!$D$7,'All Data'!DL1115)</f>
        <v>65.815399999999983</v>
      </c>
      <c r="DN1115" s="10">
        <f>IF(DB1115="Yes",DM1115-((DG1115+(W1115*Monitors!$B$4))*Monitors!$F$4),'All Data'!DM1115)</f>
        <v>65.815399999999983</v>
      </c>
      <c r="DO1115" s="8" t="str">
        <f t="shared" si="198"/>
        <v>No</v>
      </c>
      <c r="DP1115" s="10">
        <v>3.1898880000000003</v>
      </c>
      <c r="DQ1115" s="10">
        <v>22.070112000000002</v>
      </c>
      <c r="DR1115" s="10">
        <v>22.070112000000002</v>
      </c>
      <c r="DS1115" s="9">
        <v>29.441913851304776</v>
      </c>
      <c r="DT1115" s="9" t="s">
        <v>23</v>
      </c>
      <c r="DU1115" s="14">
        <v>0</v>
      </c>
    </row>
    <row r="1116" spans="1:125" ht="18" customHeight="1">
      <c r="A1116" s="29">
        <v>1115</v>
      </c>
      <c r="B1116" s="29">
        <v>5</v>
      </c>
      <c r="C1116" s="29">
        <v>1423</v>
      </c>
      <c r="D1116" s="21">
        <v>41791</v>
      </c>
      <c r="E1116" s="21">
        <v>41789</v>
      </c>
      <c r="F1116" s="21">
        <v>41799</v>
      </c>
      <c r="G1116" s="20" t="s">
        <v>4</v>
      </c>
      <c r="H1116" s="20" t="s">
        <v>26</v>
      </c>
      <c r="I1116" s="22">
        <v>6</v>
      </c>
      <c r="J1116" s="20" t="s">
        <v>5</v>
      </c>
      <c r="K1116" s="20" t="s">
        <v>26</v>
      </c>
      <c r="L1116" s="20" t="s">
        <v>27</v>
      </c>
      <c r="M1116" s="23" t="s">
        <v>27</v>
      </c>
      <c r="N1116" s="23" t="s">
        <v>7</v>
      </c>
      <c r="O1116" s="23" t="s">
        <v>26</v>
      </c>
      <c r="P1116" s="24">
        <v>13.2</v>
      </c>
      <c r="Q1116" s="24">
        <v>23.6</v>
      </c>
      <c r="R1116" s="24">
        <v>27</v>
      </c>
      <c r="S1116" s="24">
        <v>311.7</v>
      </c>
      <c r="T1116" s="24">
        <v>1.78</v>
      </c>
      <c r="U1116" s="24">
        <v>1080</v>
      </c>
      <c r="V1116" s="24">
        <v>1920</v>
      </c>
      <c r="W1116" s="24">
        <v>2.0739999999999998</v>
      </c>
      <c r="X1116" s="23" t="s">
        <v>47</v>
      </c>
      <c r="Y1116" s="23" t="s">
        <v>47</v>
      </c>
      <c r="Z1116" s="24">
        <v>6654</v>
      </c>
      <c r="AA1116" s="24">
        <v>60</v>
      </c>
      <c r="AB1116" s="24">
        <v>170</v>
      </c>
      <c r="AC1116" s="24">
        <v>160</v>
      </c>
      <c r="AD1116" s="23" t="s">
        <v>73</v>
      </c>
      <c r="AE1116" s="23" t="s">
        <v>23</v>
      </c>
      <c r="AF1116" s="23" t="s">
        <v>11</v>
      </c>
      <c r="AG1116" s="23" t="s">
        <v>26</v>
      </c>
      <c r="AH1116" s="23" t="s">
        <v>26</v>
      </c>
      <c r="AI1116" s="23" t="s">
        <v>12</v>
      </c>
      <c r="AJ1116" s="23" t="s">
        <v>11</v>
      </c>
      <c r="AK1116" s="23" t="s">
        <v>23</v>
      </c>
      <c r="AL1116" s="23" t="s">
        <v>107</v>
      </c>
      <c r="AM1116" s="23" t="s">
        <v>26</v>
      </c>
      <c r="AN1116" s="23" t="s">
        <v>72</v>
      </c>
      <c r="AO1116" s="23" t="s">
        <v>26</v>
      </c>
      <c r="AP1116" s="23" t="s">
        <v>36</v>
      </c>
      <c r="AQ1116" s="23" t="s">
        <v>26</v>
      </c>
      <c r="AR1116" s="23"/>
      <c r="AS1116" s="23" t="s">
        <v>107</v>
      </c>
      <c r="AT1116" s="23" t="s">
        <v>26</v>
      </c>
      <c r="AU1116" s="23" t="s">
        <v>63</v>
      </c>
      <c r="AV1116" s="25" t="s">
        <v>26</v>
      </c>
      <c r="AW1116" s="25" t="s">
        <v>26</v>
      </c>
      <c r="AX1116" s="26">
        <v>27</v>
      </c>
      <c r="AY1116" s="26">
        <v>311.7</v>
      </c>
      <c r="AZ1116" s="25" t="s">
        <v>72</v>
      </c>
      <c r="BA1116" s="25" t="s">
        <v>63</v>
      </c>
      <c r="BB1116" s="23" t="s">
        <v>26</v>
      </c>
      <c r="BC1116" s="23" t="s">
        <v>15</v>
      </c>
      <c r="BD1116" s="23" t="s">
        <v>26</v>
      </c>
      <c r="BE1116" s="23" t="s">
        <v>11</v>
      </c>
      <c r="BF1116" s="23" t="s">
        <v>185</v>
      </c>
      <c r="BG1116" s="23" t="s">
        <v>11</v>
      </c>
      <c r="BH1116" s="23" t="s">
        <v>17</v>
      </c>
      <c r="BI1116" s="23" t="s">
        <v>26</v>
      </c>
      <c r="BJ1116" s="23"/>
      <c r="BK1116" s="23" t="s">
        <v>11</v>
      </c>
      <c r="BL1116" s="23" t="s">
        <v>11</v>
      </c>
      <c r="BM1116" s="23" t="s">
        <v>11</v>
      </c>
      <c r="BN1116" s="23"/>
      <c r="BO1116" s="24">
        <v>43.7</v>
      </c>
      <c r="BP1116" s="24">
        <v>308</v>
      </c>
      <c r="BQ1116" s="24">
        <v>300</v>
      </c>
      <c r="BR1116" s="24">
        <v>308</v>
      </c>
      <c r="BS1116" s="24">
        <v>200</v>
      </c>
      <c r="BT1116" s="23"/>
      <c r="BU1116" s="23"/>
      <c r="BV1116" s="24">
        <v>25.29</v>
      </c>
      <c r="BW1116" s="24">
        <v>0.48</v>
      </c>
      <c r="BX1116" s="23"/>
      <c r="BY1116" s="24">
        <v>0.44</v>
      </c>
      <c r="BZ1116" s="27">
        <v>0.48</v>
      </c>
      <c r="CA1116" s="27">
        <v>0.44</v>
      </c>
      <c r="CB1116" s="25"/>
      <c r="CC1116" s="25"/>
      <c r="CD1116" s="28">
        <v>25.2</v>
      </c>
      <c r="CE1116" s="28">
        <v>0.49</v>
      </c>
      <c r="CF1116" s="25"/>
      <c r="CG1116" s="28">
        <v>0.45</v>
      </c>
      <c r="CH1116" s="28">
        <v>29.1</v>
      </c>
      <c r="CI1116" s="28">
        <v>1.2</v>
      </c>
      <c r="CJ1116" s="28">
        <v>0.5</v>
      </c>
      <c r="CK1116" s="28">
        <v>0</v>
      </c>
      <c r="CL1116" s="28">
        <v>0</v>
      </c>
      <c r="CM1116" s="28">
        <v>0.5</v>
      </c>
      <c r="CN1116" s="25"/>
      <c r="CO1116" s="28">
        <v>0</v>
      </c>
      <c r="CP1116" s="30" t="s">
        <v>5</v>
      </c>
      <c r="CQ1116" s="8">
        <f t="shared" si="188"/>
        <v>6653.833814565287</v>
      </c>
      <c r="CR1116" s="8">
        <f t="shared" si="189"/>
        <v>28</v>
      </c>
      <c r="CS1116" s="8">
        <f t="shared" si="190"/>
        <v>2.5</v>
      </c>
      <c r="CT1116" s="8">
        <f t="shared" si="191"/>
        <v>30</v>
      </c>
      <c r="CU1116" s="8">
        <f t="shared" si="192"/>
        <v>300</v>
      </c>
      <c r="CV1116" s="10">
        <f t="shared" si="193"/>
        <v>96003.599999999991</v>
      </c>
      <c r="CW1116" s="10">
        <f t="shared" si="196"/>
        <v>96.003599999999992</v>
      </c>
      <c r="CX1116" s="8" t="str">
        <f t="shared" si="194"/>
        <v>No</v>
      </c>
      <c r="CY1116" s="30" t="s">
        <v>11</v>
      </c>
      <c r="CZ1116" s="30" t="s">
        <v>11</v>
      </c>
      <c r="DA1116" s="31" t="s">
        <v>11</v>
      </c>
      <c r="DB1116" s="31" t="s">
        <v>11</v>
      </c>
      <c r="DC1116" s="8" t="str">
        <f t="shared" si="195"/>
        <v>No</v>
      </c>
      <c r="DD1116" s="8" t="s">
        <v>11</v>
      </c>
      <c r="DE1116" s="30" t="s">
        <v>11</v>
      </c>
      <c r="DF1116" s="10">
        <f t="shared" si="197"/>
        <v>80.272259999999989</v>
      </c>
      <c r="DG1116" s="9">
        <f>IF(S1116&lt;Monitors!$H$4,(S1116*Monitors!$I$4)+Monitors!$J$4,IF(S1116&lt;Monitors!$H$5,(S1116*Monitors!$I$5)+Monitors!$J$5,IF(S1116&lt;Monitors!$H$6,(S1116*Monitors!$I$6)+Monitors!$J$6,IF(S1116&lt;Monitors!$H$7,(Monitors!$I$7*S1116)+Monitors!$J$7,IF(S1116&lt;Monitors!$H$8,(S1116*Monitors!$I$8)+Monitors!$J$8,IF(S1116&lt;Monitors!$H$9,(S1116*Monitors!$I$9)+Monitors!$J$9,IF(S1116&lt;Monitors!$H$10,(S1116*Monitors!$I$10)+Monitors!$J$10,IF(S1116&lt;Monitors!$H$11,(S1116*Monitors!$I$11)+Monitors!$J$11,Monitors!$J$12))))))))</f>
        <v>51.34</v>
      </c>
      <c r="DH1116" s="10">
        <f>$DF1116-(Monitors!$B$4*'All Data'!$W1116)</f>
        <v>67.558639999999997</v>
      </c>
      <c r="DI1116" s="10">
        <f>IF($CX1116="Yes",DH1116-(Monitors!$E$4*(DG1116+(Monitors!$B$4*'All Data'!$W1116))),'All Data'!DH1116)</f>
        <v>67.558639999999997</v>
      </c>
      <c r="DJ1116" s="10">
        <f>IF(DD1116="Yes",'All Data'!DI1116-(DG1116*Monitors!$C$4),'All Data'!DI1116)</f>
        <v>67.558639999999997</v>
      </c>
      <c r="DK1116" s="10">
        <f>IF($DE1116="Yes",DJ1116-(DG1116*Monitors!$D$4),'All Data'!DJ1116)</f>
        <v>67.558639999999997</v>
      </c>
      <c r="DL1116" s="10">
        <f>IF($CZ1116="Yes",DK1116-Monitors!$C$7,'All Data'!DK1116)</f>
        <v>67.558639999999997</v>
      </c>
      <c r="DM1116" s="10">
        <f>IF($DA1116="Yes",DL1116-Monitors!$D$7,'All Data'!DL1116)</f>
        <v>67.558639999999997</v>
      </c>
      <c r="DN1116" s="10">
        <f>IF(DB1116="Yes",DM1116-((DG1116+(W1116*Monitors!$B$4))*Monitors!$F$4),'All Data'!DM1116)</f>
        <v>67.558639999999997</v>
      </c>
      <c r="DO1116" s="8" t="str">
        <f t="shared" si="198"/>
        <v>No</v>
      </c>
      <c r="DP1116" s="10">
        <v>3.840144</v>
      </c>
      <c r="DQ1116" s="10">
        <v>21.449856</v>
      </c>
      <c r="DR1116" s="10">
        <v>21.449856</v>
      </c>
      <c r="DS1116" s="9">
        <v>29.41446083624961</v>
      </c>
      <c r="DT1116" s="9" t="s">
        <v>23</v>
      </c>
      <c r="DU1116" s="14">
        <v>0</v>
      </c>
    </row>
    <row r="1117" spans="1:125" ht="18" customHeight="1">
      <c r="A1117" s="29">
        <v>1116</v>
      </c>
      <c r="B1117" s="29">
        <v>52</v>
      </c>
      <c r="C1117" s="29">
        <v>1365</v>
      </c>
      <c r="D1117" s="21">
        <v>41730</v>
      </c>
      <c r="E1117" s="21">
        <v>41718</v>
      </c>
      <c r="F1117" s="21">
        <v>41724</v>
      </c>
      <c r="G1117" s="20" t="s">
        <v>356</v>
      </c>
      <c r="H1117" s="20"/>
      <c r="I1117" s="22">
        <v>6</v>
      </c>
      <c r="J1117" s="20" t="s">
        <v>5</v>
      </c>
      <c r="K1117" s="20"/>
      <c r="L1117" s="20" t="s">
        <v>49</v>
      </c>
      <c r="M1117" s="23"/>
      <c r="N1117" s="23" t="s">
        <v>7</v>
      </c>
      <c r="O1117" s="23"/>
      <c r="P1117" s="24">
        <v>13.4</v>
      </c>
      <c r="Q1117" s="24">
        <v>24.4</v>
      </c>
      <c r="R1117" s="24">
        <v>27.9</v>
      </c>
      <c r="S1117" s="24">
        <v>328.37</v>
      </c>
      <c r="T1117" s="24">
        <v>1.82</v>
      </c>
      <c r="U1117" s="24">
        <v>1080</v>
      </c>
      <c r="V1117" s="24">
        <v>1920</v>
      </c>
      <c r="W1117" s="24">
        <v>2.0739999999999998</v>
      </c>
      <c r="X1117" s="23" t="s">
        <v>47</v>
      </c>
      <c r="Y1117" s="23" t="s">
        <v>47</v>
      </c>
      <c r="Z1117" s="24">
        <v>6316</v>
      </c>
      <c r="AA1117" s="24">
        <v>60</v>
      </c>
      <c r="AB1117" s="24">
        <v>178</v>
      </c>
      <c r="AC1117" s="24">
        <v>178</v>
      </c>
      <c r="AD1117" s="23" t="s">
        <v>1022</v>
      </c>
      <c r="AE1117" s="23" t="s">
        <v>11</v>
      </c>
      <c r="AF1117" s="23" t="s">
        <v>11</v>
      </c>
      <c r="AG1117" s="23"/>
      <c r="AH1117" s="23"/>
      <c r="AI1117" s="23" t="s">
        <v>57</v>
      </c>
      <c r="AJ1117" s="23" t="s">
        <v>23</v>
      </c>
      <c r="AK1117" s="23" t="s">
        <v>11</v>
      </c>
      <c r="AL1117" s="23" t="s">
        <v>114</v>
      </c>
      <c r="AM1117" s="23"/>
      <c r="AN1117" s="23" t="s">
        <v>14</v>
      </c>
      <c r="AO1117" s="23"/>
      <c r="AP1117" s="23" t="s">
        <v>36</v>
      </c>
      <c r="AQ1117" s="23"/>
      <c r="AR1117" s="23"/>
      <c r="AS1117" s="23" t="s">
        <v>114</v>
      </c>
      <c r="AT1117" s="23"/>
      <c r="AU1117" s="23" t="s">
        <v>14</v>
      </c>
      <c r="AV1117" s="25"/>
      <c r="AW1117" s="25"/>
      <c r="AX1117" s="26">
        <v>27.9</v>
      </c>
      <c r="AY1117" s="26">
        <v>328.37</v>
      </c>
      <c r="AZ1117" s="25" t="s">
        <v>14</v>
      </c>
      <c r="BA1117" s="25" t="s">
        <v>14</v>
      </c>
      <c r="BB1117" s="23"/>
      <c r="BC1117" s="23" t="s">
        <v>15</v>
      </c>
      <c r="BD1117" s="23"/>
      <c r="BE1117" s="23" t="s">
        <v>11</v>
      </c>
      <c r="BF1117" s="23" t="s">
        <v>86</v>
      </c>
      <c r="BG1117" s="23" t="s">
        <v>11</v>
      </c>
      <c r="BH1117" s="23" t="s">
        <v>17</v>
      </c>
      <c r="BI1117" s="23"/>
      <c r="BJ1117" s="23" t="s">
        <v>18</v>
      </c>
      <c r="BK1117" s="23" t="s">
        <v>11</v>
      </c>
      <c r="BL1117" s="23" t="s">
        <v>11</v>
      </c>
      <c r="BM1117" s="23"/>
      <c r="BN1117" s="23"/>
      <c r="BO1117" s="24">
        <v>12.2</v>
      </c>
      <c r="BP1117" s="24">
        <v>285.60000000000002</v>
      </c>
      <c r="BQ1117" s="24">
        <v>280</v>
      </c>
      <c r="BR1117" s="24">
        <v>284.89999999999998</v>
      </c>
      <c r="BS1117" s="24">
        <v>200.5</v>
      </c>
      <c r="BT1117" s="23"/>
      <c r="BU1117" s="23"/>
      <c r="BV1117" s="24">
        <v>25.44</v>
      </c>
      <c r="BW1117" s="24">
        <v>0.23</v>
      </c>
      <c r="BX1117" s="23"/>
      <c r="BY1117" s="24">
        <v>0.2</v>
      </c>
      <c r="BZ1117" s="27">
        <v>0.23</v>
      </c>
      <c r="CA1117" s="27">
        <v>0.2</v>
      </c>
      <c r="CB1117" s="25"/>
      <c r="CC1117" s="25"/>
      <c r="CD1117" s="28">
        <v>25.52</v>
      </c>
      <c r="CE1117" s="28">
        <v>0.31</v>
      </c>
      <c r="CF1117" s="25"/>
      <c r="CG1117" s="28">
        <v>0.28000000000000003</v>
      </c>
      <c r="CH1117" s="28">
        <v>30.78</v>
      </c>
      <c r="CI1117" s="28">
        <v>0.5</v>
      </c>
      <c r="CJ1117" s="28">
        <v>0.5</v>
      </c>
      <c r="CK1117" s="25"/>
      <c r="CL1117" s="25"/>
      <c r="CM1117" s="28">
        <v>0.36</v>
      </c>
      <c r="CN1117" s="25"/>
      <c r="CO1117" s="28">
        <v>0</v>
      </c>
      <c r="CP1117" s="30" t="s">
        <v>5</v>
      </c>
      <c r="CQ1117" s="8">
        <f t="shared" si="188"/>
        <v>6316.0459238054627</v>
      </c>
      <c r="CR1117" s="8">
        <f t="shared" si="189"/>
        <v>28</v>
      </c>
      <c r="CS1117" s="8">
        <f t="shared" si="190"/>
        <v>2.5</v>
      </c>
      <c r="CT1117" s="8">
        <f t="shared" si="191"/>
        <v>30</v>
      </c>
      <c r="CU1117" s="8">
        <f t="shared" si="192"/>
        <v>200</v>
      </c>
      <c r="CV1117" s="10">
        <f t="shared" si="193"/>
        <v>93782.472000000009</v>
      </c>
      <c r="CW1117" s="10">
        <f t="shared" si="196"/>
        <v>93.782472000000013</v>
      </c>
      <c r="CX1117" s="8" t="str">
        <f t="shared" si="194"/>
        <v>No</v>
      </c>
      <c r="CY1117" s="30" t="s">
        <v>11</v>
      </c>
      <c r="CZ1117" s="30" t="s">
        <v>11</v>
      </c>
      <c r="DA1117" s="31" t="s">
        <v>11</v>
      </c>
      <c r="DB1117" s="31" t="s">
        <v>11</v>
      </c>
      <c r="DC1117" s="8" t="str">
        <f t="shared" si="195"/>
        <v>No</v>
      </c>
      <c r="DD1117" s="8" t="s">
        <v>11</v>
      </c>
      <c r="DE1117" s="30" t="s">
        <v>11</v>
      </c>
      <c r="DF1117" s="10">
        <f t="shared" si="197"/>
        <v>79.308660000000003</v>
      </c>
      <c r="DG1117" s="9">
        <f>IF(S1117&lt;Monitors!$H$4,(S1117*Monitors!$I$4)+Monitors!$J$4,IF(S1117&lt;Monitors!$H$5,(S1117*Monitors!$I$5)+Monitors!$J$5,IF(S1117&lt;Monitors!$H$6,(S1117*Monitors!$I$6)+Monitors!$J$6,IF(S1117&lt;Monitors!$H$7,(Monitors!$I$7*S1117)+Monitors!$J$7,IF(S1117&lt;Monitors!$H$8,(S1117*Monitors!$I$8)+Monitors!$J$8,IF(S1117&lt;Monitors!$H$9,(S1117*Monitors!$I$9)+Monitors!$J$9,IF(S1117&lt;Monitors!$H$10,(S1117*Monitors!$I$10)+Monitors!$J$10,IF(S1117&lt;Monitors!$H$11,(S1117*Monitors!$I$11)+Monitors!$J$11,Monitors!$J$12))))))))</f>
        <v>54.674000000000007</v>
      </c>
      <c r="DH1117" s="10">
        <f>$DF1117-(Monitors!$B$4*'All Data'!$W1117)</f>
        <v>66.595040000000012</v>
      </c>
      <c r="DI1117" s="10">
        <f>IF($CX1117="Yes",DH1117-(Monitors!$E$4*(DG1117+(Monitors!$B$4*'All Data'!$W1117))),'All Data'!DH1117)</f>
        <v>66.595040000000012</v>
      </c>
      <c r="DJ1117" s="10">
        <f>IF(DD1117="Yes",'All Data'!DI1117-(DG1117*Monitors!$C$4),'All Data'!DI1117)</f>
        <v>66.595040000000012</v>
      </c>
      <c r="DK1117" s="10">
        <f>IF($DE1117="Yes",DJ1117-(DG1117*Monitors!$D$4),'All Data'!DJ1117)</f>
        <v>66.595040000000012</v>
      </c>
      <c r="DL1117" s="10">
        <f>IF($CZ1117="Yes",DK1117-Monitors!$C$7,'All Data'!DK1117)</f>
        <v>66.595040000000012</v>
      </c>
      <c r="DM1117" s="10">
        <f>IF($DA1117="Yes",DL1117-Monitors!$D$7,'All Data'!DL1117)</f>
        <v>66.595040000000012</v>
      </c>
      <c r="DN1117" s="10">
        <f>IF(DB1117="Yes",DM1117-((DG1117+(W1117*Monitors!$B$4))*Monitors!$F$4),'All Data'!DM1117)</f>
        <v>66.595040000000012</v>
      </c>
      <c r="DO1117" s="8" t="str">
        <f t="shared" si="198"/>
        <v>No</v>
      </c>
      <c r="DP1117" s="10">
        <v>3.7512988800000007</v>
      </c>
      <c r="DQ1117" s="10">
        <v>21.688701120000001</v>
      </c>
      <c r="DR1117" s="10">
        <v>21.688701120000001</v>
      </c>
      <c r="DS1117" s="9">
        <v>30.935922935969597</v>
      </c>
      <c r="DT1117" s="9" t="s">
        <v>23</v>
      </c>
      <c r="DU1117" s="14">
        <v>0</v>
      </c>
    </row>
    <row r="1118" spans="1:125" ht="18" customHeight="1">
      <c r="A1118" s="29">
        <v>1117</v>
      </c>
      <c r="B1118" s="29">
        <v>24</v>
      </c>
      <c r="C1118" s="29">
        <v>343</v>
      </c>
      <c r="D1118" s="21">
        <v>41522</v>
      </c>
      <c r="E1118" s="21">
        <v>41528</v>
      </c>
      <c r="F1118" s="21">
        <v>41534</v>
      </c>
      <c r="G1118" s="20" t="s">
        <v>4</v>
      </c>
      <c r="H1118" s="20" t="s">
        <v>26</v>
      </c>
      <c r="I1118" s="22">
        <v>6</v>
      </c>
      <c r="J1118" s="20" t="s">
        <v>5</v>
      </c>
      <c r="K1118" s="20" t="s">
        <v>26</v>
      </c>
      <c r="L1118" s="20" t="s">
        <v>27</v>
      </c>
      <c r="M1118" s="23" t="s">
        <v>27</v>
      </c>
      <c r="N1118" s="23" t="s">
        <v>7</v>
      </c>
      <c r="O1118" s="23" t="s">
        <v>26</v>
      </c>
      <c r="P1118" s="24">
        <v>13.4</v>
      </c>
      <c r="Q1118" s="24">
        <v>24.4</v>
      </c>
      <c r="R1118" s="24">
        <v>28</v>
      </c>
      <c r="S1118" s="24">
        <v>326.95999999999998</v>
      </c>
      <c r="T1118" s="24">
        <v>1.78</v>
      </c>
      <c r="U1118" s="24">
        <v>1080</v>
      </c>
      <c r="V1118" s="24">
        <v>1920</v>
      </c>
      <c r="W1118" s="24">
        <v>2.0739999999999998</v>
      </c>
      <c r="X1118" s="23" t="s">
        <v>47</v>
      </c>
      <c r="Y1118" s="23" t="s">
        <v>47</v>
      </c>
      <c r="Z1118" s="24">
        <v>6343</v>
      </c>
      <c r="AA1118" s="24">
        <v>60</v>
      </c>
      <c r="AB1118" s="24">
        <v>178</v>
      </c>
      <c r="AC1118" s="24">
        <v>178</v>
      </c>
      <c r="AD1118" s="23" t="s">
        <v>28</v>
      </c>
      <c r="AE1118" s="23" t="s">
        <v>23</v>
      </c>
      <c r="AF1118" s="23" t="s">
        <v>11</v>
      </c>
      <c r="AG1118" s="23" t="s">
        <v>26</v>
      </c>
      <c r="AH1118" s="23" t="s">
        <v>26</v>
      </c>
      <c r="AI1118" s="23" t="s">
        <v>12</v>
      </c>
      <c r="AJ1118" s="23" t="s">
        <v>11</v>
      </c>
      <c r="AK1118" s="23" t="s">
        <v>23</v>
      </c>
      <c r="AL1118" s="23" t="s">
        <v>129</v>
      </c>
      <c r="AM1118" s="23" t="s">
        <v>795</v>
      </c>
      <c r="AN1118" s="23" t="s">
        <v>14</v>
      </c>
      <c r="AO1118" s="23" t="s">
        <v>26</v>
      </c>
      <c r="AP1118" s="23" t="s">
        <v>36</v>
      </c>
      <c r="AQ1118" s="23" t="s">
        <v>26</v>
      </c>
      <c r="AR1118" s="23"/>
      <c r="AS1118" s="23" t="s">
        <v>129</v>
      </c>
      <c r="AT1118" s="23" t="s">
        <v>795</v>
      </c>
      <c r="AU1118" s="23" t="s">
        <v>14</v>
      </c>
      <c r="AV1118" s="25" t="s">
        <v>26</v>
      </c>
      <c r="AW1118" s="25" t="s">
        <v>26</v>
      </c>
      <c r="AX1118" s="26">
        <v>28</v>
      </c>
      <c r="AY1118" s="26">
        <v>326.95999999999998</v>
      </c>
      <c r="AZ1118" s="25" t="s">
        <v>14</v>
      </c>
      <c r="BA1118" s="25" t="s">
        <v>14</v>
      </c>
      <c r="BB1118" s="23" t="s">
        <v>26</v>
      </c>
      <c r="BC1118" s="23" t="s">
        <v>15</v>
      </c>
      <c r="BD1118" s="23" t="s">
        <v>26</v>
      </c>
      <c r="BE1118" s="23" t="s">
        <v>11</v>
      </c>
      <c r="BF1118" s="23" t="s">
        <v>187</v>
      </c>
      <c r="BG1118" s="23" t="s">
        <v>11</v>
      </c>
      <c r="BH1118" s="23" t="s">
        <v>17</v>
      </c>
      <c r="BI1118" s="23" t="s">
        <v>26</v>
      </c>
      <c r="BJ1118" s="23"/>
      <c r="BK1118" s="23" t="s">
        <v>11</v>
      </c>
      <c r="BL1118" s="23" t="s">
        <v>11</v>
      </c>
      <c r="BM1118" s="23" t="s">
        <v>11</v>
      </c>
      <c r="BN1118" s="23"/>
      <c r="BO1118" s="24">
        <v>21</v>
      </c>
      <c r="BP1118" s="24">
        <v>326</v>
      </c>
      <c r="BQ1118" s="24">
        <v>300</v>
      </c>
      <c r="BR1118" s="24">
        <v>311</v>
      </c>
      <c r="BS1118" s="24">
        <v>200</v>
      </c>
      <c r="BT1118" s="23"/>
      <c r="BU1118" s="23"/>
      <c r="BV1118" s="24">
        <v>25.59</v>
      </c>
      <c r="BW1118" s="24">
        <v>0.3</v>
      </c>
      <c r="BX1118" s="23"/>
      <c r="BY1118" s="24">
        <v>0.2</v>
      </c>
      <c r="BZ1118" s="27">
        <v>0.3</v>
      </c>
      <c r="CA1118" s="27">
        <v>0.2</v>
      </c>
      <c r="CB1118" s="25"/>
      <c r="CC1118" s="25"/>
      <c r="CD1118" s="28">
        <v>25.62</v>
      </c>
      <c r="CE1118" s="28">
        <v>0.33</v>
      </c>
      <c r="CF1118" s="25"/>
      <c r="CG1118" s="28">
        <v>0.26</v>
      </c>
      <c r="CH1118" s="28">
        <v>30.64</v>
      </c>
      <c r="CI1118" s="28">
        <v>0.5</v>
      </c>
      <c r="CJ1118" s="28">
        <v>0.5</v>
      </c>
      <c r="CK1118" s="28">
        <v>0</v>
      </c>
      <c r="CL1118" s="28">
        <v>0</v>
      </c>
      <c r="CM1118" s="28">
        <v>0.5</v>
      </c>
      <c r="CN1118" s="25"/>
      <c r="CO1118" s="28">
        <v>0</v>
      </c>
      <c r="CP1118" s="30" t="s">
        <v>5</v>
      </c>
      <c r="CQ1118" s="8">
        <f t="shared" si="188"/>
        <v>6343.2835820895516</v>
      </c>
      <c r="CR1118" s="8">
        <f t="shared" si="189"/>
        <v>28</v>
      </c>
      <c r="CS1118" s="8">
        <f t="shared" si="190"/>
        <v>2.5</v>
      </c>
      <c r="CT1118" s="8">
        <f t="shared" si="191"/>
        <v>30</v>
      </c>
      <c r="CU1118" s="8">
        <f t="shared" si="192"/>
        <v>300</v>
      </c>
      <c r="CV1118" s="10">
        <f t="shared" si="193"/>
        <v>106588.95999999999</v>
      </c>
      <c r="CW1118" s="10">
        <f t="shared" si="196"/>
        <v>106.58895999999999</v>
      </c>
      <c r="CX1118" s="8" t="str">
        <f t="shared" si="194"/>
        <v>No</v>
      </c>
      <c r="CY1118" s="30" t="s">
        <v>11</v>
      </c>
      <c r="CZ1118" s="30" t="s">
        <v>11</v>
      </c>
      <c r="DA1118" s="31" t="s">
        <v>11</v>
      </c>
      <c r="DB1118" s="31" t="s">
        <v>11</v>
      </c>
      <c r="DC1118" s="8" t="str">
        <f t="shared" si="195"/>
        <v>No</v>
      </c>
      <c r="DD1118" s="8" t="s">
        <v>11</v>
      </c>
      <c r="DE1118" s="30" t="s">
        <v>11</v>
      </c>
      <c r="DF1118" s="10">
        <f t="shared" si="197"/>
        <v>80.167140000000003</v>
      </c>
      <c r="DG1118" s="9">
        <f>IF(S1118&lt;Monitors!$H$4,(S1118*Monitors!$I$4)+Monitors!$J$4,IF(S1118&lt;Monitors!$H$5,(S1118*Monitors!$I$5)+Monitors!$J$5,IF(S1118&lt;Monitors!$H$6,(S1118*Monitors!$I$6)+Monitors!$J$6,IF(S1118&lt;Monitors!$H$7,(Monitors!$I$7*S1118)+Monitors!$J$7,IF(S1118&lt;Monitors!$H$8,(S1118*Monitors!$I$8)+Monitors!$J$8,IF(S1118&lt;Monitors!$H$9,(S1118*Monitors!$I$9)+Monitors!$J$9,IF(S1118&lt;Monitors!$H$10,(S1118*Monitors!$I$10)+Monitors!$J$10,IF(S1118&lt;Monitors!$H$11,(S1118*Monitors!$I$11)+Monitors!$J$11,Monitors!$J$12))))))))</f>
        <v>54.391999999999996</v>
      </c>
      <c r="DH1118" s="10">
        <f>$DF1118-(Monitors!$B$4*'All Data'!$W1118)</f>
        <v>67.453519999999997</v>
      </c>
      <c r="DI1118" s="10">
        <f>IF($CX1118="Yes",DH1118-(Monitors!$E$4*(DG1118+(Monitors!$B$4*'All Data'!$W1118))),'All Data'!DH1118)</f>
        <v>67.453519999999997</v>
      </c>
      <c r="DJ1118" s="10">
        <f>IF(DD1118="Yes",'All Data'!DI1118-(DG1118*Monitors!$C$4),'All Data'!DI1118)</f>
        <v>67.453519999999997</v>
      </c>
      <c r="DK1118" s="10">
        <f>IF($DE1118="Yes",DJ1118-(DG1118*Monitors!$D$4),'All Data'!DJ1118)</f>
        <v>67.453519999999997</v>
      </c>
      <c r="DL1118" s="10">
        <f>IF($CZ1118="Yes",DK1118-Monitors!$C$7,'All Data'!DK1118)</f>
        <v>67.453519999999997</v>
      </c>
      <c r="DM1118" s="10">
        <f>IF($DA1118="Yes",DL1118-Monitors!$D$7,'All Data'!DL1118)</f>
        <v>67.453519999999997</v>
      </c>
      <c r="DN1118" s="10">
        <f>IF(DB1118="Yes",DM1118-((DG1118+(W1118*Monitors!$B$4))*Monitors!$F$4),'All Data'!DM1118)</f>
        <v>67.453519999999997</v>
      </c>
      <c r="DO1118" s="8" t="str">
        <f t="shared" si="198"/>
        <v>No</v>
      </c>
      <c r="DP1118" s="10">
        <v>4.2635584</v>
      </c>
      <c r="DQ1118" s="10">
        <v>21.326441599999999</v>
      </c>
      <c r="DR1118" s="10">
        <v>21.326441599999999</v>
      </c>
      <c r="DS1118" s="9">
        <v>30.807554687714404</v>
      </c>
      <c r="DT1118" s="9" t="s">
        <v>23</v>
      </c>
      <c r="DU1118" s="14">
        <v>0</v>
      </c>
    </row>
    <row r="1119" spans="1:125" ht="18" customHeight="1">
      <c r="A1119" s="29">
        <v>1118</v>
      </c>
      <c r="B1119" s="29">
        <v>47</v>
      </c>
      <c r="C1119" s="29">
        <v>357</v>
      </c>
      <c r="D1119" s="21">
        <v>41970</v>
      </c>
      <c r="E1119" s="21">
        <v>41971</v>
      </c>
      <c r="F1119" s="21">
        <v>41981</v>
      </c>
      <c r="G1119" s="20" t="s">
        <v>4</v>
      </c>
      <c r="H1119" s="20" t="s">
        <v>26</v>
      </c>
      <c r="I1119" s="22">
        <v>6</v>
      </c>
      <c r="J1119" s="20" t="s">
        <v>5</v>
      </c>
      <c r="K1119" s="20" t="s">
        <v>26</v>
      </c>
      <c r="L1119" s="20" t="s">
        <v>27</v>
      </c>
      <c r="M1119" s="23" t="s">
        <v>27</v>
      </c>
      <c r="N1119" s="23" t="s">
        <v>7</v>
      </c>
      <c r="O1119" s="23" t="s">
        <v>26</v>
      </c>
      <c r="P1119" s="24">
        <v>15.4</v>
      </c>
      <c r="Q1119" s="24">
        <v>27.5</v>
      </c>
      <c r="R1119" s="24">
        <v>32</v>
      </c>
      <c r="S1119" s="24">
        <v>423.5</v>
      </c>
      <c r="T1119" s="24">
        <v>1.78</v>
      </c>
      <c r="U1119" s="24">
        <v>1080</v>
      </c>
      <c r="V1119" s="24">
        <v>1920</v>
      </c>
      <c r="W1119" s="24">
        <v>2.0739999999999998</v>
      </c>
      <c r="X1119" s="23" t="s">
        <v>47</v>
      </c>
      <c r="Y1119" s="23" t="s">
        <v>47</v>
      </c>
      <c r="Z1119" s="24">
        <v>4897</v>
      </c>
      <c r="AA1119" s="24">
        <v>60</v>
      </c>
      <c r="AB1119" s="24">
        <v>170</v>
      </c>
      <c r="AC1119" s="24">
        <v>160</v>
      </c>
      <c r="AD1119" s="23" t="s">
        <v>28</v>
      </c>
      <c r="AE1119" s="23" t="s">
        <v>23</v>
      </c>
      <c r="AF1119" s="23" t="s">
        <v>11</v>
      </c>
      <c r="AG1119" s="23" t="s">
        <v>26</v>
      </c>
      <c r="AH1119" s="23" t="s">
        <v>26</v>
      </c>
      <c r="AI1119" s="23" t="s">
        <v>12</v>
      </c>
      <c r="AJ1119" s="23" t="s">
        <v>11</v>
      </c>
      <c r="AK1119" s="23" t="s">
        <v>23</v>
      </c>
      <c r="AL1119" s="23" t="s">
        <v>51</v>
      </c>
      <c r="AM1119" s="23" t="s">
        <v>189</v>
      </c>
      <c r="AN1119" s="23" t="s">
        <v>14</v>
      </c>
      <c r="AO1119" s="23" t="s">
        <v>14</v>
      </c>
      <c r="AP1119" s="23" t="s">
        <v>14</v>
      </c>
      <c r="AQ1119" s="23" t="s">
        <v>14</v>
      </c>
      <c r="AR1119" s="23"/>
      <c r="AS1119" s="23" t="s">
        <v>51</v>
      </c>
      <c r="AT1119" s="23" t="s">
        <v>189</v>
      </c>
      <c r="AU1119" s="23" t="s">
        <v>14</v>
      </c>
      <c r="AV1119" s="25" t="s">
        <v>14</v>
      </c>
      <c r="AW1119" s="25" t="s">
        <v>14</v>
      </c>
      <c r="AX1119" s="26">
        <v>32</v>
      </c>
      <c r="AY1119" s="26">
        <v>423.5</v>
      </c>
      <c r="AZ1119" s="25" t="s">
        <v>14</v>
      </c>
      <c r="BA1119" s="25" t="s">
        <v>14</v>
      </c>
      <c r="BB1119" s="23" t="s">
        <v>14</v>
      </c>
      <c r="BC1119" s="23" t="s">
        <v>15</v>
      </c>
      <c r="BD1119" s="23" t="s">
        <v>26</v>
      </c>
      <c r="BE1119" s="23" t="s">
        <v>11</v>
      </c>
      <c r="BF1119" s="23" t="s">
        <v>1244</v>
      </c>
      <c r="BG1119" s="23" t="s">
        <v>11</v>
      </c>
      <c r="BH1119" s="23" t="s">
        <v>17</v>
      </c>
      <c r="BI1119" s="23" t="s">
        <v>14</v>
      </c>
      <c r="BJ1119" s="23"/>
      <c r="BK1119" s="23" t="s">
        <v>11</v>
      </c>
      <c r="BL1119" s="23" t="s">
        <v>11</v>
      </c>
      <c r="BM1119" s="23" t="s">
        <v>11</v>
      </c>
      <c r="BN1119" s="23"/>
      <c r="BO1119" s="24">
        <v>3.6</v>
      </c>
      <c r="BP1119" s="24">
        <v>300</v>
      </c>
      <c r="BQ1119" s="24">
        <v>300</v>
      </c>
      <c r="BR1119" s="24">
        <v>278</v>
      </c>
      <c r="BS1119" s="24">
        <v>200</v>
      </c>
      <c r="BT1119" s="23"/>
      <c r="BU1119" s="23"/>
      <c r="BV1119" s="24">
        <v>25.61</v>
      </c>
      <c r="BW1119" s="24">
        <v>0.34</v>
      </c>
      <c r="BX1119" s="23"/>
      <c r="BY1119" s="24">
        <v>0.34</v>
      </c>
      <c r="BZ1119" s="27">
        <v>0.34</v>
      </c>
      <c r="CA1119" s="27">
        <v>0.34</v>
      </c>
      <c r="CB1119" s="25"/>
      <c r="CC1119" s="25"/>
      <c r="CD1119" s="28">
        <v>25.88</v>
      </c>
      <c r="CE1119" s="28">
        <v>0.41</v>
      </c>
      <c r="CF1119" s="25"/>
      <c r="CG1119" s="28">
        <v>0.39</v>
      </c>
      <c r="CH1119" s="28">
        <v>40.5</v>
      </c>
      <c r="CI1119" s="28">
        <v>0.5</v>
      </c>
      <c r="CJ1119" s="28">
        <v>0.5</v>
      </c>
      <c r="CK1119" s="28">
        <v>0</v>
      </c>
      <c r="CL1119" s="28">
        <v>0</v>
      </c>
      <c r="CM1119" s="28">
        <v>0.5</v>
      </c>
      <c r="CN1119" s="25"/>
      <c r="CO1119" s="28">
        <v>0</v>
      </c>
      <c r="CP1119" s="30" t="s">
        <v>5</v>
      </c>
      <c r="CQ1119" s="8">
        <f t="shared" si="188"/>
        <v>4897.2845336481696</v>
      </c>
      <c r="CR1119" s="8">
        <f t="shared" si="189"/>
        <v>28</v>
      </c>
      <c r="CS1119" s="8">
        <f t="shared" si="190"/>
        <v>2.5</v>
      </c>
      <c r="CT1119" s="8">
        <f t="shared" si="191"/>
        <v>40</v>
      </c>
      <c r="CU1119" s="8">
        <f t="shared" si="192"/>
        <v>300</v>
      </c>
      <c r="CV1119" s="10">
        <f t="shared" si="193"/>
        <v>127050</v>
      </c>
      <c r="CW1119" s="10">
        <f t="shared" si="196"/>
        <v>127.05</v>
      </c>
      <c r="CX1119" s="8" t="str">
        <f t="shared" si="194"/>
        <v>No</v>
      </c>
      <c r="CY1119" s="30" t="s">
        <v>11</v>
      </c>
      <c r="CZ1119" s="30" t="s">
        <v>11</v>
      </c>
      <c r="DA1119" s="31" t="s">
        <v>11</v>
      </c>
      <c r="DB1119" s="31" t="s">
        <v>11</v>
      </c>
      <c r="DC1119" s="8" t="str">
        <f t="shared" si="195"/>
        <v>No</v>
      </c>
      <c r="DD1119" s="8" t="s">
        <v>11</v>
      </c>
      <c r="DE1119" s="30" t="s">
        <v>11</v>
      </c>
      <c r="DF1119" s="10">
        <f t="shared" si="197"/>
        <v>80.456220000000002</v>
      </c>
      <c r="DG1119" s="9">
        <f>IF(S1119&lt;Monitors!$H$4,(S1119*Monitors!$I$4)+Monitors!$J$4,IF(S1119&lt;Monitors!$H$5,(S1119*Monitors!$I$5)+Monitors!$J$5,IF(S1119&lt;Monitors!$H$6,(S1119*Monitors!$I$6)+Monitors!$J$6,IF(S1119&lt;Monitors!$H$7,(Monitors!$I$7*S1119)+Monitors!$J$7,IF(S1119&lt;Monitors!$H$8,(S1119*Monitors!$I$8)+Monitors!$J$8,IF(S1119&lt;Monitors!$H$9,(S1119*Monitors!$I$9)+Monitors!$J$9,IF(S1119&lt;Monitors!$H$10,(S1119*Monitors!$I$10)+Monitors!$J$10,IF(S1119&lt;Monitors!$H$11,(S1119*Monitors!$I$11)+Monitors!$J$11,Monitors!$J$12))))))))</f>
        <v>73.7</v>
      </c>
      <c r="DH1119" s="10">
        <f>$DF1119-(Monitors!$B$4*'All Data'!$W1119)</f>
        <v>67.74260000000001</v>
      </c>
      <c r="DI1119" s="10">
        <f>IF($CX1119="Yes",DH1119-(Monitors!$E$4*(DG1119+(Monitors!$B$4*'All Data'!$W1119))),'All Data'!DH1119)</f>
        <v>67.74260000000001</v>
      </c>
      <c r="DJ1119" s="10">
        <f>IF(DD1119="Yes",'All Data'!DI1119-(DG1119*Monitors!$C$4),'All Data'!DI1119)</f>
        <v>67.74260000000001</v>
      </c>
      <c r="DK1119" s="10">
        <f>IF($DE1119="Yes",DJ1119-(DG1119*Monitors!$D$4),'All Data'!DJ1119)</f>
        <v>67.74260000000001</v>
      </c>
      <c r="DL1119" s="10">
        <f>IF($CZ1119="Yes",DK1119-Monitors!$C$7,'All Data'!DK1119)</f>
        <v>67.74260000000001</v>
      </c>
      <c r="DM1119" s="10">
        <f>IF($DA1119="Yes",DL1119-Monitors!$D$7,'All Data'!DL1119)</f>
        <v>67.74260000000001</v>
      </c>
      <c r="DN1119" s="10">
        <f>IF(DB1119="Yes",DM1119-((DG1119+(W1119*Monitors!$B$4))*Monitors!$F$4),'All Data'!DM1119)</f>
        <v>67.74260000000001</v>
      </c>
      <c r="DO1119" s="8" t="str">
        <f t="shared" si="198"/>
        <v>Yes</v>
      </c>
      <c r="DP1119" s="10">
        <v>5.0820000000000007</v>
      </c>
      <c r="DQ1119" s="10">
        <v>20.527999999999999</v>
      </c>
      <c r="DR1119" s="10">
        <v>20.527999999999999</v>
      </c>
      <c r="DS1119" s="9">
        <v>39.442565145018541</v>
      </c>
      <c r="DT1119" s="9" t="s">
        <v>23</v>
      </c>
      <c r="DU1119" s="14">
        <v>0</v>
      </c>
    </row>
    <row r="1120" spans="1:125" ht="18" customHeight="1">
      <c r="A1120" s="29">
        <v>1119</v>
      </c>
      <c r="B1120" s="29">
        <v>19</v>
      </c>
      <c r="C1120" s="29">
        <v>865</v>
      </c>
      <c r="D1120" s="21">
        <v>41065</v>
      </c>
      <c r="E1120" s="21">
        <v>41271</v>
      </c>
      <c r="F1120" s="21">
        <v>41281</v>
      </c>
      <c r="G1120" s="20" t="s">
        <v>4</v>
      </c>
      <c r="H1120" s="20"/>
      <c r="I1120" s="22">
        <v>6</v>
      </c>
      <c r="J1120" s="20" t="s">
        <v>5</v>
      </c>
      <c r="K1120" s="20"/>
      <c r="L1120" s="20" t="s">
        <v>6</v>
      </c>
      <c r="M1120" s="23"/>
      <c r="N1120" s="23" t="s">
        <v>7</v>
      </c>
      <c r="O1120" s="23"/>
      <c r="P1120" s="24">
        <v>13.2</v>
      </c>
      <c r="Q1120" s="24">
        <v>23.5</v>
      </c>
      <c r="R1120" s="24">
        <v>27</v>
      </c>
      <c r="S1120" s="24">
        <v>311.47000000000003</v>
      </c>
      <c r="T1120" s="24">
        <v>1.78</v>
      </c>
      <c r="U1120" s="24">
        <v>1920</v>
      </c>
      <c r="V1120" s="24">
        <v>1080</v>
      </c>
      <c r="W1120" s="24">
        <v>2.0739999999999998</v>
      </c>
      <c r="X1120" s="23" t="s">
        <v>67</v>
      </c>
      <c r="Y1120" s="23" t="s">
        <v>67</v>
      </c>
      <c r="Z1120" s="24">
        <v>6658</v>
      </c>
      <c r="AA1120" s="24">
        <v>60</v>
      </c>
      <c r="AB1120" s="24">
        <v>178</v>
      </c>
      <c r="AC1120" s="24">
        <v>178</v>
      </c>
      <c r="AD1120" s="23" t="s">
        <v>10</v>
      </c>
      <c r="AE1120" s="23" t="s">
        <v>11</v>
      </c>
      <c r="AF1120" s="23" t="s">
        <v>11</v>
      </c>
      <c r="AG1120" s="23"/>
      <c r="AH1120" s="23"/>
      <c r="AI1120" s="23" t="s">
        <v>12</v>
      </c>
      <c r="AJ1120" s="23" t="s">
        <v>11</v>
      </c>
      <c r="AK1120" s="23" t="s">
        <v>23</v>
      </c>
      <c r="AL1120" s="23" t="s">
        <v>129</v>
      </c>
      <c r="AM1120" s="23"/>
      <c r="AN1120" s="23" t="s">
        <v>14</v>
      </c>
      <c r="AO1120" s="23"/>
      <c r="AP1120" s="23" t="s">
        <v>14</v>
      </c>
      <c r="AQ1120" s="23"/>
      <c r="AR1120" s="23"/>
      <c r="AS1120" s="23" t="s">
        <v>129</v>
      </c>
      <c r="AT1120" s="23"/>
      <c r="AU1120" s="23" t="s">
        <v>14</v>
      </c>
      <c r="AV1120" s="25"/>
      <c r="AW1120" s="25"/>
      <c r="AX1120" s="26">
        <v>27</v>
      </c>
      <c r="AY1120" s="26">
        <v>311.47000000000003</v>
      </c>
      <c r="AZ1120" s="25" t="s">
        <v>14</v>
      </c>
      <c r="BA1120" s="25" t="s">
        <v>14</v>
      </c>
      <c r="BB1120" s="23"/>
      <c r="BC1120" s="23" t="s">
        <v>15</v>
      </c>
      <c r="BD1120" s="23"/>
      <c r="BE1120" s="23" t="s">
        <v>11</v>
      </c>
      <c r="BF1120" s="23" t="s">
        <v>700</v>
      </c>
      <c r="BG1120" s="23" t="s">
        <v>11</v>
      </c>
      <c r="BH1120" s="23" t="s">
        <v>17</v>
      </c>
      <c r="BI1120" s="23"/>
      <c r="BJ1120" s="23" t="s">
        <v>18</v>
      </c>
      <c r="BK1120" s="23" t="s">
        <v>11</v>
      </c>
      <c r="BL1120" s="23" t="s">
        <v>11</v>
      </c>
      <c r="BM1120" s="23"/>
      <c r="BN1120" s="23"/>
      <c r="BO1120" s="24">
        <v>4.5</v>
      </c>
      <c r="BP1120" s="24">
        <v>259.5</v>
      </c>
      <c r="BQ1120" s="24">
        <v>300</v>
      </c>
      <c r="BR1120" s="24">
        <v>206.6</v>
      </c>
      <c r="BS1120" s="24">
        <v>200.3</v>
      </c>
      <c r="BT1120" s="23"/>
      <c r="BU1120" s="23"/>
      <c r="BV1120" s="24">
        <v>25.82</v>
      </c>
      <c r="BW1120" s="24">
        <v>0.16</v>
      </c>
      <c r="BX1120" s="24">
        <v>0.28999999999999998</v>
      </c>
      <c r="BY1120" s="24">
        <v>0.11</v>
      </c>
      <c r="BZ1120" s="27">
        <v>0.16</v>
      </c>
      <c r="CA1120" s="27">
        <v>0.11</v>
      </c>
      <c r="CB1120" s="25"/>
      <c r="CC1120" s="25"/>
      <c r="CD1120" s="28">
        <v>25.47</v>
      </c>
      <c r="CE1120" s="28">
        <v>0.19</v>
      </c>
      <c r="CF1120" s="28">
        <v>0.38</v>
      </c>
      <c r="CG1120" s="28">
        <v>0.14000000000000001</v>
      </c>
      <c r="CH1120" s="28">
        <v>29.1</v>
      </c>
      <c r="CI1120" s="28">
        <v>0.5</v>
      </c>
      <c r="CJ1120" s="28">
        <v>0.5</v>
      </c>
      <c r="CK1120" s="25"/>
      <c r="CL1120" s="25"/>
      <c r="CM1120" s="28">
        <v>0.55000000000000004</v>
      </c>
      <c r="CN1120" s="25"/>
      <c r="CO1120" s="28">
        <v>0</v>
      </c>
      <c r="CP1120" s="30" t="s">
        <v>5</v>
      </c>
      <c r="CQ1120" s="8">
        <f t="shared" si="188"/>
        <v>6658.7472308729557</v>
      </c>
      <c r="CR1120" s="8">
        <f t="shared" si="189"/>
        <v>28</v>
      </c>
      <c r="CS1120" s="8">
        <f t="shared" si="190"/>
        <v>2.5</v>
      </c>
      <c r="CT1120" s="8">
        <f t="shared" si="191"/>
        <v>30</v>
      </c>
      <c r="CU1120" s="8">
        <f t="shared" si="192"/>
        <v>200</v>
      </c>
      <c r="CV1120" s="10">
        <f t="shared" si="193"/>
        <v>80826.465000000011</v>
      </c>
      <c r="CW1120" s="10">
        <f t="shared" si="196"/>
        <v>80.826465000000013</v>
      </c>
      <c r="CX1120" s="8" t="str">
        <f t="shared" si="194"/>
        <v>No</v>
      </c>
      <c r="CY1120" s="30" t="s">
        <v>11</v>
      </c>
      <c r="CZ1120" s="30" t="s">
        <v>11</v>
      </c>
      <c r="DA1120" s="31" t="s">
        <v>11</v>
      </c>
      <c r="DB1120" s="31" t="s">
        <v>11</v>
      </c>
      <c r="DC1120" s="8" t="str">
        <f t="shared" si="195"/>
        <v>No</v>
      </c>
      <c r="DD1120" s="8" t="s">
        <v>11</v>
      </c>
      <c r="DE1120" s="30" t="s">
        <v>11</v>
      </c>
      <c r="DF1120" s="10">
        <f t="shared" si="197"/>
        <v>80.075159999999983</v>
      </c>
      <c r="DG1120" s="9">
        <f>IF(S1120&lt;Monitors!$H$4,(S1120*Monitors!$I$4)+Monitors!$J$4,IF(S1120&lt;Monitors!$H$5,(S1120*Monitors!$I$5)+Monitors!$J$5,IF(S1120&lt;Monitors!$H$6,(S1120*Monitors!$I$6)+Monitors!$J$6,IF(S1120&lt;Monitors!$H$7,(Monitors!$I$7*S1120)+Monitors!$J$7,IF(S1120&lt;Monitors!$H$8,(S1120*Monitors!$I$8)+Monitors!$J$8,IF(S1120&lt;Monitors!$H$9,(S1120*Monitors!$I$9)+Monitors!$J$9,IF(S1120&lt;Monitors!$H$10,(S1120*Monitors!$I$10)+Monitors!$J$10,IF(S1120&lt;Monitors!$H$11,(S1120*Monitors!$I$11)+Monitors!$J$11,Monitors!$J$12))))))))</f>
        <v>51.294000000000011</v>
      </c>
      <c r="DH1120" s="10">
        <f>$DF1120-(Monitors!$B$4*'All Data'!$W1120)</f>
        <v>67.361539999999991</v>
      </c>
      <c r="DI1120" s="10">
        <f>IF($CX1120="Yes",DH1120-(Monitors!$E$4*(DG1120+(Monitors!$B$4*'All Data'!$W1120))),'All Data'!DH1120)</f>
        <v>67.361539999999991</v>
      </c>
      <c r="DJ1120" s="10">
        <f>IF(DD1120="Yes",'All Data'!DI1120-(DG1120*Monitors!$C$4),'All Data'!DI1120)</f>
        <v>67.361539999999991</v>
      </c>
      <c r="DK1120" s="10">
        <f>IF($DE1120="Yes",DJ1120-(DG1120*Monitors!$D$4),'All Data'!DJ1120)</f>
        <v>67.361539999999991</v>
      </c>
      <c r="DL1120" s="10">
        <f>IF($CZ1120="Yes",DK1120-Monitors!$C$7,'All Data'!DK1120)</f>
        <v>67.361539999999991</v>
      </c>
      <c r="DM1120" s="10">
        <f>IF($DA1120="Yes",DL1120-Monitors!$D$7,'All Data'!DL1120)</f>
        <v>67.361539999999991</v>
      </c>
      <c r="DN1120" s="10">
        <f>IF(DB1120="Yes",DM1120-((DG1120+(W1120*Monitors!$B$4))*Monitors!$F$4),'All Data'!DM1120)</f>
        <v>67.361539999999991</v>
      </c>
      <c r="DO1120" s="8" t="str">
        <f t="shared" si="198"/>
        <v>No</v>
      </c>
      <c r="DP1120" s="10">
        <v>3.2330586000000006</v>
      </c>
      <c r="DQ1120" s="10">
        <v>22.586941400000001</v>
      </c>
      <c r="DR1120" s="10">
        <v>22.586941400000001</v>
      </c>
      <c r="DS1120" s="9">
        <v>29.393411768577558</v>
      </c>
      <c r="DT1120" s="9" t="s">
        <v>23</v>
      </c>
      <c r="DU1120" s="14">
        <v>0</v>
      </c>
    </row>
    <row r="1121" spans="1:125" ht="18" customHeight="1">
      <c r="A1121" s="29">
        <v>1120</v>
      </c>
      <c r="B1121" s="29">
        <v>24</v>
      </c>
      <c r="C1121" s="29">
        <v>301</v>
      </c>
      <c r="D1121" s="21">
        <v>41279</v>
      </c>
      <c r="E1121" s="21">
        <v>41256</v>
      </c>
      <c r="F1121" s="21">
        <v>41271</v>
      </c>
      <c r="G1121" s="20" t="s">
        <v>4</v>
      </c>
      <c r="H1121" s="20" t="s">
        <v>26</v>
      </c>
      <c r="I1121" s="22">
        <v>6</v>
      </c>
      <c r="J1121" s="20" t="s">
        <v>5</v>
      </c>
      <c r="K1121" s="20" t="s">
        <v>26</v>
      </c>
      <c r="L1121" s="20" t="s">
        <v>27</v>
      </c>
      <c r="M1121" s="23" t="s">
        <v>27</v>
      </c>
      <c r="N1121" s="23" t="s">
        <v>7</v>
      </c>
      <c r="O1121" s="23" t="s">
        <v>26</v>
      </c>
      <c r="P1121" s="24">
        <v>13.2</v>
      </c>
      <c r="Q1121" s="24">
        <v>23.6</v>
      </c>
      <c r="R1121" s="24">
        <v>27</v>
      </c>
      <c r="S1121" s="24">
        <v>311.7</v>
      </c>
      <c r="T1121" s="24">
        <v>1.78</v>
      </c>
      <c r="U1121" s="24">
        <v>1080</v>
      </c>
      <c r="V1121" s="24">
        <v>1920</v>
      </c>
      <c r="W1121" s="24">
        <v>2.0739999999999998</v>
      </c>
      <c r="X1121" s="23" t="s">
        <v>47</v>
      </c>
      <c r="Y1121" s="23" t="s">
        <v>47</v>
      </c>
      <c r="Z1121" s="24">
        <v>6654</v>
      </c>
      <c r="AA1121" s="24">
        <v>60</v>
      </c>
      <c r="AB1121" s="24">
        <v>178</v>
      </c>
      <c r="AC1121" s="24">
        <v>178</v>
      </c>
      <c r="AD1121" s="23" t="s">
        <v>28</v>
      </c>
      <c r="AE1121" s="23" t="s">
        <v>23</v>
      </c>
      <c r="AF1121" s="23" t="s">
        <v>11</v>
      </c>
      <c r="AG1121" s="23" t="s">
        <v>26</v>
      </c>
      <c r="AH1121" s="23" t="s">
        <v>26</v>
      </c>
      <c r="AI1121" s="23" t="s">
        <v>12</v>
      </c>
      <c r="AJ1121" s="23" t="s">
        <v>23</v>
      </c>
      <c r="AK1121" s="23" t="s">
        <v>23</v>
      </c>
      <c r="AL1121" s="23" t="s">
        <v>813</v>
      </c>
      <c r="AM1121" s="23" t="s">
        <v>814</v>
      </c>
      <c r="AN1121" s="23" t="s">
        <v>14</v>
      </c>
      <c r="AO1121" s="23" t="s">
        <v>26</v>
      </c>
      <c r="AP1121" s="23" t="s">
        <v>36</v>
      </c>
      <c r="AQ1121" s="23" t="s">
        <v>26</v>
      </c>
      <c r="AR1121" s="23"/>
      <c r="AS1121" s="23" t="s">
        <v>813</v>
      </c>
      <c r="AT1121" s="23" t="s">
        <v>814</v>
      </c>
      <c r="AU1121" s="23" t="s">
        <v>14</v>
      </c>
      <c r="AV1121" s="25" t="s">
        <v>26</v>
      </c>
      <c r="AW1121" s="25" t="s">
        <v>26</v>
      </c>
      <c r="AX1121" s="26">
        <v>27</v>
      </c>
      <c r="AY1121" s="26">
        <v>311.7</v>
      </c>
      <c r="AZ1121" s="25" t="s">
        <v>14</v>
      </c>
      <c r="BA1121" s="25" t="s">
        <v>14</v>
      </c>
      <c r="BB1121" s="23" t="s">
        <v>26</v>
      </c>
      <c r="BC1121" s="23" t="s">
        <v>15</v>
      </c>
      <c r="BD1121" s="23" t="s">
        <v>26</v>
      </c>
      <c r="BE1121" s="23" t="s">
        <v>11</v>
      </c>
      <c r="BF1121" s="23" t="s">
        <v>346</v>
      </c>
      <c r="BG1121" s="23" t="s">
        <v>11</v>
      </c>
      <c r="BH1121" s="23" t="s">
        <v>17</v>
      </c>
      <c r="BI1121" s="23" t="s">
        <v>26</v>
      </c>
      <c r="BJ1121" s="23"/>
      <c r="BK1121" s="23" t="s">
        <v>11</v>
      </c>
      <c r="BL1121" s="23" t="s">
        <v>11</v>
      </c>
      <c r="BM1121" s="23" t="s">
        <v>11</v>
      </c>
      <c r="BN1121" s="23"/>
      <c r="BO1121" s="24">
        <v>6.9</v>
      </c>
      <c r="BP1121" s="24">
        <v>290</v>
      </c>
      <c r="BQ1121" s="24">
        <v>250</v>
      </c>
      <c r="BR1121" s="24">
        <v>250</v>
      </c>
      <c r="BS1121" s="24">
        <v>200</v>
      </c>
      <c r="BT1121" s="23"/>
      <c r="BU1121" s="23"/>
      <c r="BV1121" s="24">
        <v>25.85</v>
      </c>
      <c r="BW1121" s="24">
        <v>0.37</v>
      </c>
      <c r="BX1121" s="23"/>
      <c r="BY1121" s="24">
        <v>0.23</v>
      </c>
      <c r="BZ1121" s="27">
        <v>0.37</v>
      </c>
      <c r="CA1121" s="27">
        <v>0.23</v>
      </c>
      <c r="CB1121" s="25"/>
      <c r="CC1121" s="25"/>
      <c r="CD1121" s="28">
        <v>25.73</v>
      </c>
      <c r="CE1121" s="28">
        <v>0.38</v>
      </c>
      <c r="CF1121" s="25"/>
      <c r="CG1121" s="28">
        <v>0.25</v>
      </c>
      <c r="CH1121" s="28">
        <v>29.09</v>
      </c>
      <c r="CI1121" s="28">
        <v>0.5</v>
      </c>
      <c r="CJ1121" s="28">
        <v>0.5</v>
      </c>
      <c r="CK1121" s="28">
        <v>0</v>
      </c>
      <c r="CL1121" s="28">
        <v>0</v>
      </c>
      <c r="CM1121" s="28">
        <v>0.4</v>
      </c>
      <c r="CN1121" s="25"/>
      <c r="CO1121" s="28">
        <v>0</v>
      </c>
      <c r="CP1121" s="30" t="s">
        <v>5</v>
      </c>
      <c r="CQ1121" s="8">
        <f t="shared" si="188"/>
        <v>6653.833814565287</v>
      </c>
      <c r="CR1121" s="8">
        <f t="shared" si="189"/>
        <v>28</v>
      </c>
      <c r="CS1121" s="8">
        <f t="shared" si="190"/>
        <v>2.5</v>
      </c>
      <c r="CT1121" s="8">
        <f t="shared" si="191"/>
        <v>30</v>
      </c>
      <c r="CU1121" s="8">
        <f t="shared" si="192"/>
        <v>200</v>
      </c>
      <c r="CV1121" s="10">
        <f t="shared" si="193"/>
        <v>90393</v>
      </c>
      <c r="CW1121" s="10">
        <f t="shared" si="196"/>
        <v>90.393000000000001</v>
      </c>
      <c r="CX1121" s="8" t="str">
        <f t="shared" si="194"/>
        <v>No</v>
      </c>
      <c r="CY1121" s="30" t="s">
        <v>11</v>
      </c>
      <c r="CZ1121" s="30" t="s">
        <v>11</v>
      </c>
      <c r="DA1121" s="31" t="s">
        <v>11</v>
      </c>
      <c r="DB1121" s="31" t="s">
        <v>11</v>
      </c>
      <c r="DC1121" s="8" t="str">
        <f t="shared" si="195"/>
        <v>No</v>
      </c>
      <c r="DD1121" s="8" t="s">
        <v>11</v>
      </c>
      <c r="DE1121" s="30" t="s">
        <v>11</v>
      </c>
      <c r="DF1121" s="10">
        <f t="shared" si="197"/>
        <v>81.362880000000004</v>
      </c>
      <c r="DG1121" s="9">
        <f>IF(S1121&lt;Monitors!$H$4,(S1121*Monitors!$I$4)+Monitors!$J$4,IF(S1121&lt;Monitors!$H$5,(S1121*Monitors!$I$5)+Monitors!$J$5,IF(S1121&lt;Monitors!$H$6,(S1121*Monitors!$I$6)+Monitors!$J$6,IF(S1121&lt;Monitors!$H$7,(Monitors!$I$7*S1121)+Monitors!$J$7,IF(S1121&lt;Monitors!$H$8,(S1121*Monitors!$I$8)+Monitors!$J$8,IF(S1121&lt;Monitors!$H$9,(S1121*Monitors!$I$9)+Monitors!$J$9,IF(S1121&lt;Monitors!$H$10,(S1121*Monitors!$I$10)+Monitors!$J$10,IF(S1121&lt;Monitors!$H$11,(S1121*Monitors!$I$11)+Monitors!$J$11,Monitors!$J$12))))))))</f>
        <v>51.34</v>
      </c>
      <c r="DH1121" s="10">
        <f>$DF1121-(Monitors!$B$4*'All Data'!$W1121)</f>
        <v>68.649259999999998</v>
      </c>
      <c r="DI1121" s="10">
        <f>IF($CX1121="Yes",DH1121-(Monitors!$E$4*(DG1121+(Monitors!$B$4*'All Data'!$W1121))),'All Data'!DH1121)</f>
        <v>68.649259999999998</v>
      </c>
      <c r="DJ1121" s="10">
        <f>IF(DD1121="Yes",'All Data'!DI1121-(DG1121*Monitors!$C$4),'All Data'!DI1121)</f>
        <v>68.649259999999998</v>
      </c>
      <c r="DK1121" s="10">
        <f>IF($DE1121="Yes",DJ1121-(DG1121*Monitors!$D$4),'All Data'!DJ1121)</f>
        <v>68.649259999999998</v>
      </c>
      <c r="DL1121" s="10">
        <f>IF($CZ1121="Yes",DK1121-Monitors!$C$7,'All Data'!DK1121)</f>
        <v>68.649259999999998</v>
      </c>
      <c r="DM1121" s="10">
        <f>IF($DA1121="Yes",DL1121-Monitors!$D$7,'All Data'!DL1121)</f>
        <v>68.649259999999998</v>
      </c>
      <c r="DN1121" s="10">
        <f>IF(DB1121="Yes",DM1121-((DG1121+(W1121*Monitors!$B$4))*Monitors!$F$4),'All Data'!DM1121)</f>
        <v>68.649259999999998</v>
      </c>
      <c r="DO1121" s="8" t="str">
        <f t="shared" si="198"/>
        <v>No</v>
      </c>
      <c r="DP1121" s="10">
        <v>3.6157200000000005</v>
      </c>
      <c r="DQ1121" s="10">
        <v>22.234280000000002</v>
      </c>
      <c r="DR1121" s="10">
        <v>22.234280000000002</v>
      </c>
      <c r="DS1121" s="9">
        <v>29.41446083624961</v>
      </c>
      <c r="DT1121" s="9" t="s">
        <v>23</v>
      </c>
      <c r="DU1121" s="14">
        <v>0</v>
      </c>
    </row>
    <row r="1122" spans="1:125" ht="18" customHeight="1">
      <c r="A1122" s="29">
        <v>1121</v>
      </c>
      <c r="B1122" s="29">
        <v>21</v>
      </c>
      <c r="C1122" s="29">
        <v>313</v>
      </c>
      <c r="D1122" s="21">
        <v>41276</v>
      </c>
      <c r="E1122" s="21">
        <v>41379</v>
      </c>
      <c r="F1122" s="21">
        <v>41577</v>
      </c>
      <c r="G1122" s="20" t="s">
        <v>182</v>
      </c>
      <c r="H1122" s="20" t="s">
        <v>26</v>
      </c>
      <c r="I1122" s="22">
        <v>6</v>
      </c>
      <c r="J1122" s="20" t="s">
        <v>5</v>
      </c>
      <c r="K1122" s="20" t="s">
        <v>26</v>
      </c>
      <c r="L1122" s="20" t="s">
        <v>27</v>
      </c>
      <c r="M1122" s="23" t="s">
        <v>27</v>
      </c>
      <c r="N1122" s="23" t="s">
        <v>7</v>
      </c>
      <c r="O1122" s="23" t="s">
        <v>26</v>
      </c>
      <c r="P1122" s="24">
        <v>13.2</v>
      </c>
      <c r="Q1122" s="24">
        <v>23.6</v>
      </c>
      <c r="R1122" s="24">
        <v>27</v>
      </c>
      <c r="S1122" s="24">
        <v>311.7</v>
      </c>
      <c r="T1122" s="24">
        <v>1.78</v>
      </c>
      <c r="U1122" s="24">
        <v>1080</v>
      </c>
      <c r="V1122" s="24">
        <v>1920</v>
      </c>
      <c r="W1122" s="24">
        <v>2.0739999999999998</v>
      </c>
      <c r="X1122" s="23" t="s">
        <v>47</v>
      </c>
      <c r="Y1122" s="23" t="s">
        <v>47</v>
      </c>
      <c r="Z1122" s="24">
        <v>6654</v>
      </c>
      <c r="AA1122" s="24">
        <v>60</v>
      </c>
      <c r="AB1122" s="24">
        <v>160</v>
      </c>
      <c r="AC1122" s="24">
        <v>160</v>
      </c>
      <c r="AD1122" s="23" t="s">
        <v>300</v>
      </c>
      <c r="AE1122" s="23" t="s">
        <v>23</v>
      </c>
      <c r="AF1122" s="23" t="s">
        <v>11</v>
      </c>
      <c r="AG1122" s="23"/>
      <c r="AH1122" s="23"/>
      <c r="AI1122" s="23" t="s">
        <v>12</v>
      </c>
      <c r="AJ1122" s="23" t="s">
        <v>23</v>
      </c>
      <c r="AK1122" s="23" t="s">
        <v>23</v>
      </c>
      <c r="AL1122" s="23" t="s">
        <v>51</v>
      </c>
      <c r="AM1122" s="23" t="s">
        <v>26</v>
      </c>
      <c r="AN1122" s="23" t="s">
        <v>14</v>
      </c>
      <c r="AO1122" s="23" t="s">
        <v>26</v>
      </c>
      <c r="AP1122" s="23" t="s">
        <v>14</v>
      </c>
      <c r="AQ1122" s="23" t="s">
        <v>26</v>
      </c>
      <c r="AR1122" s="23"/>
      <c r="AS1122" s="23" t="s">
        <v>51</v>
      </c>
      <c r="AT1122" s="23" t="s">
        <v>26</v>
      </c>
      <c r="AU1122" s="23" t="s">
        <v>14</v>
      </c>
      <c r="AV1122" s="25" t="s">
        <v>26</v>
      </c>
      <c r="AW1122" s="25" t="s">
        <v>26</v>
      </c>
      <c r="AX1122" s="26">
        <v>27</v>
      </c>
      <c r="AY1122" s="26">
        <v>311.7</v>
      </c>
      <c r="AZ1122" s="25" t="s">
        <v>14</v>
      </c>
      <c r="BA1122" s="25" t="s">
        <v>14</v>
      </c>
      <c r="BB1122" s="23" t="s">
        <v>26</v>
      </c>
      <c r="BC1122" s="23" t="s">
        <v>15</v>
      </c>
      <c r="BD1122" s="23" t="s">
        <v>26</v>
      </c>
      <c r="BE1122" s="23" t="s">
        <v>11</v>
      </c>
      <c r="BF1122" s="23" t="s">
        <v>185</v>
      </c>
      <c r="BG1122" s="23" t="s">
        <v>11</v>
      </c>
      <c r="BH1122" s="23" t="s">
        <v>17</v>
      </c>
      <c r="BI1122" s="23" t="s">
        <v>26</v>
      </c>
      <c r="BJ1122" s="23"/>
      <c r="BK1122" s="23" t="s">
        <v>11</v>
      </c>
      <c r="BL1122" s="23" t="s">
        <v>11</v>
      </c>
      <c r="BM1122" s="23" t="s">
        <v>11</v>
      </c>
      <c r="BN1122" s="23"/>
      <c r="BO1122" s="24">
        <v>0</v>
      </c>
      <c r="BP1122" s="24">
        <v>300</v>
      </c>
      <c r="BQ1122" s="24">
        <v>300</v>
      </c>
      <c r="BR1122" s="24">
        <v>290</v>
      </c>
      <c r="BS1122" s="24">
        <v>200</v>
      </c>
      <c r="BT1122" s="23"/>
      <c r="BU1122" s="23"/>
      <c r="BV1122" s="24">
        <v>25.85</v>
      </c>
      <c r="BW1122" s="24">
        <v>0.31</v>
      </c>
      <c r="BX1122" s="23"/>
      <c r="BY1122" s="24">
        <v>0.25</v>
      </c>
      <c r="BZ1122" s="27">
        <v>0.31</v>
      </c>
      <c r="CA1122" s="27">
        <v>0.25</v>
      </c>
      <c r="CB1122" s="25"/>
      <c r="CC1122" s="25"/>
      <c r="CD1122" s="28">
        <v>25.83</v>
      </c>
      <c r="CE1122" s="28">
        <v>0.33</v>
      </c>
      <c r="CF1122" s="25"/>
      <c r="CG1122" s="28">
        <v>0.26</v>
      </c>
      <c r="CH1122" s="28">
        <v>29.09</v>
      </c>
      <c r="CI1122" s="28">
        <v>0.5</v>
      </c>
      <c r="CJ1122" s="28">
        <v>0.5</v>
      </c>
      <c r="CK1122" s="28">
        <v>0</v>
      </c>
      <c r="CL1122" s="28">
        <v>0</v>
      </c>
      <c r="CM1122" s="28">
        <v>0.4</v>
      </c>
      <c r="CN1122" s="25"/>
      <c r="CO1122" s="28">
        <v>0</v>
      </c>
      <c r="CP1122" s="30" t="s">
        <v>5</v>
      </c>
      <c r="CQ1122" s="8">
        <f t="shared" si="188"/>
        <v>6653.833814565287</v>
      </c>
      <c r="CR1122" s="8">
        <f t="shared" si="189"/>
        <v>28</v>
      </c>
      <c r="CS1122" s="8">
        <f t="shared" si="190"/>
        <v>2.5</v>
      </c>
      <c r="CT1122" s="8">
        <f t="shared" si="191"/>
        <v>30</v>
      </c>
      <c r="CU1122" s="8">
        <f t="shared" si="192"/>
        <v>300</v>
      </c>
      <c r="CV1122" s="10">
        <f t="shared" si="193"/>
        <v>93510</v>
      </c>
      <c r="CW1122" s="10">
        <f t="shared" si="196"/>
        <v>93.51</v>
      </c>
      <c r="CX1122" s="8" t="str">
        <f t="shared" si="194"/>
        <v>No</v>
      </c>
      <c r="CY1122" s="30" t="s">
        <v>11</v>
      </c>
      <c r="CZ1122" s="30" t="s">
        <v>11</v>
      </c>
      <c r="DA1122" s="31" t="s">
        <v>11</v>
      </c>
      <c r="DB1122" s="31" t="s">
        <v>11</v>
      </c>
      <c r="DC1122" s="8" t="str">
        <f t="shared" si="195"/>
        <v>No</v>
      </c>
      <c r="DD1122" s="8" t="s">
        <v>11</v>
      </c>
      <c r="DE1122" s="30" t="s">
        <v>11</v>
      </c>
      <c r="DF1122" s="10">
        <f t="shared" si="197"/>
        <v>81.021239999999992</v>
      </c>
      <c r="DG1122" s="9">
        <f>IF(S1122&lt;Monitors!$H$4,(S1122*Monitors!$I$4)+Monitors!$J$4,IF(S1122&lt;Monitors!$H$5,(S1122*Monitors!$I$5)+Monitors!$J$5,IF(S1122&lt;Monitors!$H$6,(S1122*Monitors!$I$6)+Monitors!$J$6,IF(S1122&lt;Monitors!$H$7,(Monitors!$I$7*S1122)+Monitors!$J$7,IF(S1122&lt;Monitors!$H$8,(S1122*Monitors!$I$8)+Monitors!$J$8,IF(S1122&lt;Monitors!$H$9,(S1122*Monitors!$I$9)+Monitors!$J$9,IF(S1122&lt;Monitors!$H$10,(S1122*Monitors!$I$10)+Monitors!$J$10,IF(S1122&lt;Monitors!$H$11,(S1122*Monitors!$I$11)+Monitors!$J$11,Monitors!$J$12))))))))</f>
        <v>51.34</v>
      </c>
      <c r="DH1122" s="10">
        <f>$DF1122-(Monitors!$B$4*'All Data'!$W1122)</f>
        <v>68.307619999999986</v>
      </c>
      <c r="DI1122" s="10">
        <f>IF($CX1122="Yes",DH1122-(Monitors!$E$4*(DG1122+(Monitors!$B$4*'All Data'!$W1122))),'All Data'!DH1122)</f>
        <v>68.307619999999986</v>
      </c>
      <c r="DJ1122" s="10">
        <f>IF(DD1122="Yes",'All Data'!DI1122-(DG1122*Monitors!$C$4),'All Data'!DI1122)</f>
        <v>68.307619999999986</v>
      </c>
      <c r="DK1122" s="10">
        <f>IF($DE1122="Yes",DJ1122-(DG1122*Monitors!$D$4),'All Data'!DJ1122)</f>
        <v>68.307619999999986</v>
      </c>
      <c r="DL1122" s="10">
        <f>IF($CZ1122="Yes",DK1122-Monitors!$C$7,'All Data'!DK1122)</f>
        <v>68.307619999999986</v>
      </c>
      <c r="DM1122" s="10">
        <f>IF($DA1122="Yes",DL1122-Monitors!$D$7,'All Data'!DL1122)</f>
        <v>68.307619999999986</v>
      </c>
      <c r="DN1122" s="10">
        <f>IF(DB1122="Yes",DM1122-((DG1122+(W1122*Monitors!$B$4))*Monitors!$F$4),'All Data'!DM1122)</f>
        <v>68.307619999999986</v>
      </c>
      <c r="DO1122" s="8" t="str">
        <f t="shared" si="198"/>
        <v>No</v>
      </c>
      <c r="DP1122" s="10">
        <v>3.7404000000000002</v>
      </c>
      <c r="DQ1122" s="10">
        <v>22.1096</v>
      </c>
      <c r="DR1122" s="10">
        <v>22.1096</v>
      </c>
      <c r="DS1122" s="9">
        <v>29.41446083624961</v>
      </c>
      <c r="DT1122" s="9" t="s">
        <v>23</v>
      </c>
      <c r="DU1122" s="14">
        <v>0</v>
      </c>
    </row>
    <row r="1123" spans="1:125" ht="18" customHeight="1">
      <c r="A1123" s="29">
        <v>1122</v>
      </c>
      <c r="B1123" s="29">
        <v>21</v>
      </c>
      <c r="C1123" s="29">
        <v>314</v>
      </c>
      <c r="D1123" s="21">
        <v>41276</v>
      </c>
      <c r="E1123" s="21">
        <v>41379</v>
      </c>
      <c r="F1123" s="21">
        <v>41383</v>
      </c>
      <c r="G1123" s="20" t="s">
        <v>4</v>
      </c>
      <c r="H1123" s="20" t="s">
        <v>26</v>
      </c>
      <c r="I1123" s="22">
        <v>6</v>
      </c>
      <c r="J1123" s="20" t="s">
        <v>5</v>
      </c>
      <c r="K1123" s="20" t="s">
        <v>26</v>
      </c>
      <c r="L1123" s="20" t="s">
        <v>27</v>
      </c>
      <c r="M1123" s="23" t="s">
        <v>27</v>
      </c>
      <c r="N1123" s="23" t="s">
        <v>7</v>
      </c>
      <c r="O1123" s="23" t="s">
        <v>26</v>
      </c>
      <c r="P1123" s="24">
        <v>13.2</v>
      </c>
      <c r="Q1123" s="24">
        <v>23.6</v>
      </c>
      <c r="R1123" s="24">
        <v>27</v>
      </c>
      <c r="S1123" s="24">
        <v>311.7</v>
      </c>
      <c r="T1123" s="24">
        <v>1.78</v>
      </c>
      <c r="U1123" s="24">
        <v>1080</v>
      </c>
      <c r="V1123" s="24">
        <v>1920</v>
      </c>
      <c r="W1123" s="24">
        <v>2.0739999999999998</v>
      </c>
      <c r="X1123" s="23" t="s">
        <v>47</v>
      </c>
      <c r="Y1123" s="23" t="s">
        <v>47</v>
      </c>
      <c r="Z1123" s="24">
        <v>6654</v>
      </c>
      <c r="AA1123" s="24">
        <v>60</v>
      </c>
      <c r="AB1123" s="24">
        <v>160</v>
      </c>
      <c r="AC1123" s="24">
        <v>160</v>
      </c>
      <c r="AD1123" s="23" t="s">
        <v>300</v>
      </c>
      <c r="AE1123" s="23" t="s">
        <v>23</v>
      </c>
      <c r="AF1123" s="23" t="s">
        <v>11</v>
      </c>
      <c r="AG1123" s="23"/>
      <c r="AH1123" s="23"/>
      <c r="AI1123" s="23" t="s">
        <v>12</v>
      </c>
      <c r="AJ1123" s="23" t="s">
        <v>23</v>
      </c>
      <c r="AK1123" s="23" t="s">
        <v>23</v>
      </c>
      <c r="AL1123" s="23" t="s">
        <v>129</v>
      </c>
      <c r="AM1123" s="23" t="s">
        <v>26</v>
      </c>
      <c r="AN1123" s="23" t="s">
        <v>14</v>
      </c>
      <c r="AO1123" s="23" t="s">
        <v>26</v>
      </c>
      <c r="AP1123" s="23" t="s">
        <v>14</v>
      </c>
      <c r="AQ1123" s="23" t="s">
        <v>26</v>
      </c>
      <c r="AR1123" s="23"/>
      <c r="AS1123" s="23" t="s">
        <v>129</v>
      </c>
      <c r="AT1123" s="23" t="s">
        <v>26</v>
      </c>
      <c r="AU1123" s="23" t="s">
        <v>14</v>
      </c>
      <c r="AV1123" s="25" t="s">
        <v>26</v>
      </c>
      <c r="AW1123" s="25" t="s">
        <v>26</v>
      </c>
      <c r="AX1123" s="26">
        <v>27</v>
      </c>
      <c r="AY1123" s="26">
        <v>311.7</v>
      </c>
      <c r="AZ1123" s="25" t="s">
        <v>14</v>
      </c>
      <c r="BA1123" s="25" t="s">
        <v>14</v>
      </c>
      <c r="BB1123" s="23" t="s">
        <v>26</v>
      </c>
      <c r="BC1123" s="23" t="s">
        <v>15</v>
      </c>
      <c r="BD1123" s="23" t="s">
        <v>26</v>
      </c>
      <c r="BE1123" s="23" t="s">
        <v>11</v>
      </c>
      <c r="BF1123" s="23" t="s">
        <v>185</v>
      </c>
      <c r="BG1123" s="23" t="s">
        <v>11</v>
      </c>
      <c r="BH1123" s="23" t="s">
        <v>17</v>
      </c>
      <c r="BI1123" s="23" t="s">
        <v>26</v>
      </c>
      <c r="BJ1123" s="23"/>
      <c r="BK1123" s="23" t="s">
        <v>11</v>
      </c>
      <c r="BL1123" s="23" t="s">
        <v>11</v>
      </c>
      <c r="BM1123" s="23" t="s">
        <v>11</v>
      </c>
      <c r="BN1123" s="23"/>
      <c r="BO1123" s="24">
        <v>0</v>
      </c>
      <c r="BP1123" s="24">
        <v>300</v>
      </c>
      <c r="BQ1123" s="24">
        <v>300</v>
      </c>
      <c r="BR1123" s="24">
        <v>290</v>
      </c>
      <c r="BS1123" s="24">
        <v>200</v>
      </c>
      <c r="BT1123" s="23"/>
      <c r="BU1123" s="23"/>
      <c r="BV1123" s="24">
        <v>25.85</v>
      </c>
      <c r="BW1123" s="24">
        <v>0.31</v>
      </c>
      <c r="BX1123" s="23"/>
      <c r="BY1123" s="24">
        <v>0.25</v>
      </c>
      <c r="BZ1123" s="27">
        <v>0.31</v>
      </c>
      <c r="CA1123" s="27">
        <v>0.25</v>
      </c>
      <c r="CB1123" s="25"/>
      <c r="CC1123" s="25"/>
      <c r="CD1123" s="28">
        <v>25.83</v>
      </c>
      <c r="CE1123" s="28">
        <v>0.33</v>
      </c>
      <c r="CF1123" s="25"/>
      <c r="CG1123" s="28">
        <v>0.26</v>
      </c>
      <c r="CH1123" s="28">
        <v>29.09</v>
      </c>
      <c r="CI1123" s="28">
        <v>0.5</v>
      </c>
      <c r="CJ1123" s="28">
        <v>0.5</v>
      </c>
      <c r="CK1123" s="28">
        <v>0</v>
      </c>
      <c r="CL1123" s="28">
        <v>0</v>
      </c>
      <c r="CM1123" s="28">
        <v>0.4</v>
      </c>
      <c r="CN1123" s="25"/>
      <c r="CO1123" s="28">
        <v>0</v>
      </c>
      <c r="CP1123" s="30" t="s">
        <v>5</v>
      </c>
      <c r="CQ1123" s="8">
        <f t="shared" si="188"/>
        <v>6653.833814565287</v>
      </c>
      <c r="CR1123" s="8">
        <f t="shared" si="189"/>
        <v>28</v>
      </c>
      <c r="CS1123" s="8">
        <f t="shared" si="190"/>
        <v>2.5</v>
      </c>
      <c r="CT1123" s="8">
        <f t="shared" si="191"/>
        <v>30</v>
      </c>
      <c r="CU1123" s="8">
        <f t="shared" si="192"/>
        <v>300</v>
      </c>
      <c r="CV1123" s="10">
        <f t="shared" si="193"/>
        <v>93510</v>
      </c>
      <c r="CW1123" s="10">
        <f t="shared" si="196"/>
        <v>93.51</v>
      </c>
      <c r="CX1123" s="8" t="str">
        <f t="shared" si="194"/>
        <v>No</v>
      </c>
      <c r="CY1123" s="30" t="s">
        <v>11</v>
      </c>
      <c r="CZ1123" s="30" t="s">
        <v>11</v>
      </c>
      <c r="DA1123" s="31" t="s">
        <v>11</v>
      </c>
      <c r="DB1123" s="31" t="s">
        <v>11</v>
      </c>
      <c r="DC1123" s="8" t="str">
        <f t="shared" si="195"/>
        <v>No</v>
      </c>
      <c r="DD1123" s="8" t="s">
        <v>11</v>
      </c>
      <c r="DE1123" s="30" t="s">
        <v>11</v>
      </c>
      <c r="DF1123" s="10">
        <f t="shared" si="197"/>
        <v>81.021239999999992</v>
      </c>
      <c r="DG1123" s="9">
        <f>IF(S1123&lt;Monitors!$H$4,(S1123*Monitors!$I$4)+Monitors!$J$4,IF(S1123&lt;Monitors!$H$5,(S1123*Monitors!$I$5)+Monitors!$J$5,IF(S1123&lt;Monitors!$H$6,(S1123*Monitors!$I$6)+Monitors!$J$6,IF(S1123&lt;Monitors!$H$7,(Monitors!$I$7*S1123)+Monitors!$J$7,IF(S1123&lt;Monitors!$H$8,(S1123*Monitors!$I$8)+Monitors!$J$8,IF(S1123&lt;Monitors!$H$9,(S1123*Monitors!$I$9)+Monitors!$J$9,IF(S1123&lt;Monitors!$H$10,(S1123*Monitors!$I$10)+Monitors!$J$10,IF(S1123&lt;Monitors!$H$11,(S1123*Monitors!$I$11)+Monitors!$J$11,Monitors!$J$12))))))))</f>
        <v>51.34</v>
      </c>
      <c r="DH1123" s="10">
        <f>$DF1123-(Monitors!$B$4*'All Data'!$W1123)</f>
        <v>68.307619999999986</v>
      </c>
      <c r="DI1123" s="10">
        <f>IF($CX1123="Yes",DH1123-(Monitors!$E$4*(DG1123+(Monitors!$B$4*'All Data'!$W1123))),'All Data'!DH1123)</f>
        <v>68.307619999999986</v>
      </c>
      <c r="DJ1123" s="10">
        <f>IF(DD1123="Yes",'All Data'!DI1123-(DG1123*Monitors!$C$4),'All Data'!DI1123)</f>
        <v>68.307619999999986</v>
      </c>
      <c r="DK1123" s="10">
        <f>IF($DE1123="Yes",DJ1123-(DG1123*Monitors!$D$4),'All Data'!DJ1123)</f>
        <v>68.307619999999986</v>
      </c>
      <c r="DL1123" s="10">
        <f>IF($CZ1123="Yes",DK1123-Monitors!$C$7,'All Data'!DK1123)</f>
        <v>68.307619999999986</v>
      </c>
      <c r="DM1123" s="10">
        <f>IF($DA1123="Yes",DL1123-Monitors!$D$7,'All Data'!DL1123)</f>
        <v>68.307619999999986</v>
      </c>
      <c r="DN1123" s="10">
        <f>IF(DB1123="Yes",DM1123-((DG1123+(W1123*Monitors!$B$4))*Monitors!$F$4),'All Data'!DM1123)</f>
        <v>68.307619999999986</v>
      </c>
      <c r="DO1123" s="8" t="str">
        <f t="shared" si="198"/>
        <v>No</v>
      </c>
      <c r="DP1123" s="10">
        <v>3.7404000000000002</v>
      </c>
      <c r="DQ1123" s="10">
        <v>22.1096</v>
      </c>
      <c r="DR1123" s="10">
        <v>22.1096</v>
      </c>
      <c r="DS1123" s="9">
        <v>29.41446083624961</v>
      </c>
      <c r="DT1123" s="9" t="s">
        <v>23</v>
      </c>
      <c r="DU1123" s="14">
        <v>0</v>
      </c>
    </row>
    <row r="1124" spans="1:125" ht="18" customHeight="1">
      <c r="A1124" s="29">
        <v>1123</v>
      </c>
      <c r="B1124" s="29">
        <v>21</v>
      </c>
      <c r="C1124" s="29">
        <v>335</v>
      </c>
      <c r="D1124" s="21">
        <v>41276</v>
      </c>
      <c r="E1124" s="21">
        <v>42038</v>
      </c>
      <c r="F1124" s="21">
        <v>42045</v>
      </c>
      <c r="G1124" s="20" t="s">
        <v>233</v>
      </c>
      <c r="H1124" s="20" t="s">
        <v>26</v>
      </c>
      <c r="I1124" s="22">
        <v>6</v>
      </c>
      <c r="J1124" s="20" t="s">
        <v>5</v>
      </c>
      <c r="K1124" s="20" t="s">
        <v>26</v>
      </c>
      <c r="L1124" s="20" t="s">
        <v>27</v>
      </c>
      <c r="M1124" s="23" t="s">
        <v>27</v>
      </c>
      <c r="N1124" s="23" t="s">
        <v>7</v>
      </c>
      <c r="O1124" s="23" t="s">
        <v>26</v>
      </c>
      <c r="P1124" s="24">
        <v>13.2</v>
      </c>
      <c r="Q1124" s="24">
        <v>23.6</v>
      </c>
      <c r="R1124" s="24">
        <v>27</v>
      </c>
      <c r="S1124" s="24">
        <v>311.7</v>
      </c>
      <c r="T1124" s="24">
        <v>1.78</v>
      </c>
      <c r="U1124" s="24">
        <v>1080</v>
      </c>
      <c r="V1124" s="24">
        <v>1920</v>
      </c>
      <c r="W1124" s="24">
        <v>2.0739999999999998</v>
      </c>
      <c r="X1124" s="23" t="s">
        <v>47</v>
      </c>
      <c r="Y1124" s="23" t="s">
        <v>47</v>
      </c>
      <c r="Z1124" s="24">
        <v>6654</v>
      </c>
      <c r="AA1124" s="24">
        <v>60</v>
      </c>
      <c r="AB1124" s="24">
        <v>160</v>
      </c>
      <c r="AC1124" s="24">
        <v>160</v>
      </c>
      <c r="AD1124" s="23" t="s">
        <v>300</v>
      </c>
      <c r="AE1124" s="23" t="s">
        <v>23</v>
      </c>
      <c r="AF1124" s="23" t="s">
        <v>11</v>
      </c>
      <c r="AG1124" s="23"/>
      <c r="AH1124" s="23"/>
      <c r="AI1124" s="23" t="s">
        <v>12</v>
      </c>
      <c r="AJ1124" s="23" t="s">
        <v>23</v>
      </c>
      <c r="AK1124" s="23" t="s">
        <v>23</v>
      </c>
      <c r="AL1124" s="23" t="s">
        <v>114</v>
      </c>
      <c r="AM1124" s="23" t="s">
        <v>26</v>
      </c>
      <c r="AN1124" s="23" t="s">
        <v>14</v>
      </c>
      <c r="AO1124" s="23" t="s">
        <v>26</v>
      </c>
      <c r="AP1124" s="23" t="s">
        <v>14</v>
      </c>
      <c r="AQ1124" s="23" t="s">
        <v>26</v>
      </c>
      <c r="AR1124" s="23"/>
      <c r="AS1124" s="23" t="s">
        <v>114</v>
      </c>
      <c r="AT1124" s="23" t="s">
        <v>26</v>
      </c>
      <c r="AU1124" s="23" t="s">
        <v>14</v>
      </c>
      <c r="AV1124" s="25" t="s">
        <v>26</v>
      </c>
      <c r="AW1124" s="25" t="s">
        <v>26</v>
      </c>
      <c r="AX1124" s="26">
        <v>27</v>
      </c>
      <c r="AY1124" s="26">
        <v>311.7</v>
      </c>
      <c r="AZ1124" s="25" t="s">
        <v>14</v>
      </c>
      <c r="BA1124" s="25" t="s">
        <v>14</v>
      </c>
      <c r="BB1124" s="23" t="s">
        <v>26</v>
      </c>
      <c r="BC1124" s="23" t="s">
        <v>15</v>
      </c>
      <c r="BD1124" s="23" t="s">
        <v>26</v>
      </c>
      <c r="BE1124" s="23" t="s">
        <v>11</v>
      </c>
      <c r="BF1124" s="23" t="s">
        <v>185</v>
      </c>
      <c r="BG1124" s="23" t="s">
        <v>11</v>
      </c>
      <c r="BH1124" s="23" t="s">
        <v>17</v>
      </c>
      <c r="BI1124" s="23" t="s">
        <v>26</v>
      </c>
      <c r="BJ1124" s="23"/>
      <c r="BK1124" s="23" t="s">
        <v>11</v>
      </c>
      <c r="BL1124" s="23" t="s">
        <v>11</v>
      </c>
      <c r="BM1124" s="23" t="s">
        <v>11</v>
      </c>
      <c r="BN1124" s="23"/>
      <c r="BO1124" s="24">
        <v>0</v>
      </c>
      <c r="BP1124" s="24">
        <v>300</v>
      </c>
      <c r="BQ1124" s="24">
        <v>300</v>
      </c>
      <c r="BR1124" s="24">
        <v>290</v>
      </c>
      <c r="BS1124" s="24">
        <v>200</v>
      </c>
      <c r="BT1124" s="23"/>
      <c r="BU1124" s="23"/>
      <c r="BV1124" s="24">
        <v>25.85</v>
      </c>
      <c r="BW1124" s="24">
        <v>0.31</v>
      </c>
      <c r="BX1124" s="23"/>
      <c r="BY1124" s="24">
        <v>0.25</v>
      </c>
      <c r="BZ1124" s="27">
        <v>0.31</v>
      </c>
      <c r="CA1124" s="27">
        <v>0.25</v>
      </c>
      <c r="CB1124" s="25"/>
      <c r="CC1124" s="25"/>
      <c r="CD1124" s="28">
        <v>25.83</v>
      </c>
      <c r="CE1124" s="28">
        <v>0.33</v>
      </c>
      <c r="CF1124" s="25"/>
      <c r="CG1124" s="28">
        <v>0.26</v>
      </c>
      <c r="CH1124" s="28">
        <v>29.09</v>
      </c>
      <c r="CI1124" s="28">
        <v>0.5</v>
      </c>
      <c r="CJ1124" s="28">
        <v>0.5</v>
      </c>
      <c r="CK1124" s="28">
        <v>0</v>
      </c>
      <c r="CL1124" s="28">
        <v>0</v>
      </c>
      <c r="CM1124" s="28">
        <v>0.4</v>
      </c>
      <c r="CN1124" s="25"/>
      <c r="CO1124" s="28">
        <v>0</v>
      </c>
      <c r="CP1124" s="30" t="s">
        <v>5</v>
      </c>
      <c r="CQ1124" s="8">
        <f t="shared" si="188"/>
        <v>6653.833814565287</v>
      </c>
      <c r="CR1124" s="8">
        <f t="shared" si="189"/>
        <v>28</v>
      </c>
      <c r="CS1124" s="8">
        <f t="shared" si="190"/>
        <v>2.5</v>
      </c>
      <c r="CT1124" s="8">
        <f t="shared" si="191"/>
        <v>30</v>
      </c>
      <c r="CU1124" s="8">
        <f t="shared" si="192"/>
        <v>300</v>
      </c>
      <c r="CV1124" s="10">
        <f t="shared" si="193"/>
        <v>93510</v>
      </c>
      <c r="CW1124" s="10">
        <f t="shared" si="196"/>
        <v>93.51</v>
      </c>
      <c r="CX1124" s="8" t="str">
        <f t="shared" si="194"/>
        <v>No</v>
      </c>
      <c r="CY1124" s="30" t="s">
        <v>11</v>
      </c>
      <c r="CZ1124" s="30" t="s">
        <v>11</v>
      </c>
      <c r="DA1124" s="31" t="s">
        <v>11</v>
      </c>
      <c r="DB1124" s="31" t="s">
        <v>11</v>
      </c>
      <c r="DC1124" s="8" t="str">
        <f t="shared" si="195"/>
        <v>No</v>
      </c>
      <c r="DD1124" s="8" t="s">
        <v>11</v>
      </c>
      <c r="DE1124" s="30" t="s">
        <v>11</v>
      </c>
      <c r="DF1124" s="10">
        <f t="shared" si="197"/>
        <v>81.021239999999992</v>
      </c>
      <c r="DG1124" s="9">
        <f>IF(S1124&lt;Monitors!$H$4,(S1124*Monitors!$I$4)+Monitors!$J$4,IF(S1124&lt;Monitors!$H$5,(S1124*Monitors!$I$5)+Monitors!$J$5,IF(S1124&lt;Monitors!$H$6,(S1124*Monitors!$I$6)+Monitors!$J$6,IF(S1124&lt;Monitors!$H$7,(Monitors!$I$7*S1124)+Monitors!$J$7,IF(S1124&lt;Monitors!$H$8,(S1124*Monitors!$I$8)+Monitors!$J$8,IF(S1124&lt;Monitors!$H$9,(S1124*Monitors!$I$9)+Monitors!$J$9,IF(S1124&lt;Monitors!$H$10,(S1124*Monitors!$I$10)+Monitors!$J$10,IF(S1124&lt;Monitors!$H$11,(S1124*Monitors!$I$11)+Monitors!$J$11,Monitors!$J$12))))))))</f>
        <v>51.34</v>
      </c>
      <c r="DH1124" s="10">
        <f>$DF1124-(Monitors!$B$4*'All Data'!$W1124)</f>
        <v>68.307619999999986</v>
      </c>
      <c r="DI1124" s="10">
        <f>IF($CX1124="Yes",DH1124-(Monitors!$E$4*(DG1124+(Monitors!$B$4*'All Data'!$W1124))),'All Data'!DH1124)</f>
        <v>68.307619999999986</v>
      </c>
      <c r="DJ1124" s="10">
        <f>IF(DD1124="Yes",'All Data'!DI1124-(DG1124*Monitors!$C$4),'All Data'!DI1124)</f>
        <v>68.307619999999986</v>
      </c>
      <c r="DK1124" s="10">
        <f>IF($DE1124="Yes",DJ1124-(DG1124*Monitors!$D$4),'All Data'!DJ1124)</f>
        <v>68.307619999999986</v>
      </c>
      <c r="DL1124" s="10">
        <f>IF($CZ1124="Yes",DK1124-Monitors!$C$7,'All Data'!DK1124)</f>
        <v>68.307619999999986</v>
      </c>
      <c r="DM1124" s="10">
        <f>IF($DA1124="Yes",DL1124-Monitors!$D$7,'All Data'!DL1124)</f>
        <v>68.307619999999986</v>
      </c>
      <c r="DN1124" s="10">
        <f>IF(DB1124="Yes",DM1124-((DG1124+(W1124*Monitors!$B$4))*Monitors!$F$4),'All Data'!DM1124)</f>
        <v>68.307619999999986</v>
      </c>
      <c r="DO1124" s="8" t="str">
        <f t="shared" si="198"/>
        <v>No</v>
      </c>
      <c r="DP1124" s="10">
        <v>3.7404000000000002</v>
      </c>
      <c r="DQ1124" s="10">
        <v>22.1096</v>
      </c>
      <c r="DR1124" s="10">
        <v>22.1096</v>
      </c>
      <c r="DS1124" s="9">
        <v>29.41446083624961</v>
      </c>
      <c r="DT1124" s="9" t="s">
        <v>23</v>
      </c>
      <c r="DU1124" s="14">
        <v>0</v>
      </c>
    </row>
    <row r="1125" spans="1:125" ht="18" customHeight="1">
      <c r="A1125" s="29">
        <v>1124</v>
      </c>
      <c r="B1125" s="29">
        <v>25</v>
      </c>
      <c r="C1125" s="29">
        <v>1306</v>
      </c>
      <c r="D1125" s="21">
        <v>41593</v>
      </c>
      <c r="E1125" s="21">
        <v>41562</v>
      </c>
      <c r="F1125" s="21">
        <v>41568</v>
      </c>
      <c r="G1125" s="20" t="s">
        <v>4</v>
      </c>
      <c r="H1125" s="20" t="s">
        <v>26</v>
      </c>
      <c r="I1125" s="22">
        <v>6</v>
      </c>
      <c r="J1125" s="20" t="s">
        <v>5</v>
      </c>
      <c r="K1125" s="20" t="s">
        <v>26</v>
      </c>
      <c r="L1125" s="20" t="s">
        <v>6</v>
      </c>
      <c r="M1125" s="23" t="s">
        <v>26</v>
      </c>
      <c r="N1125" s="23" t="s">
        <v>7</v>
      </c>
      <c r="O1125" s="23" t="s">
        <v>26</v>
      </c>
      <c r="P1125" s="24">
        <v>13.4</v>
      </c>
      <c r="Q1125" s="24">
        <v>24.4</v>
      </c>
      <c r="R1125" s="24">
        <v>28</v>
      </c>
      <c r="S1125" s="24">
        <v>328.23</v>
      </c>
      <c r="T1125" s="24">
        <v>1.78</v>
      </c>
      <c r="U1125" s="24">
        <v>1080</v>
      </c>
      <c r="V1125" s="24">
        <v>1920</v>
      </c>
      <c r="W1125" s="24">
        <v>2.0739999999999998</v>
      </c>
      <c r="X1125" s="23" t="s">
        <v>47</v>
      </c>
      <c r="Y1125" s="23" t="s">
        <v>47</v>
      </c>
      <c r="Z1125" s="24">
        <v>6318</v>
      </c>
      <c r="AA1125" s="24">
        <v>60</v>
      </c>
      <c r="AB1125" s="24">
        <v>176</v>
      </c>
      <c r="AC1125" s="24">
        <v>176</v>
      </c>
      <c r="AD1125" s="23" t="s">
        <v>28</v>
      </c>
      <c r="AE1125" s="23" t="s">
        <v>23</v>
      </c>
      <c r="AF1125" s="23" t="s">
        <v>11</v>
      </c>
      <c r="AG1125" s="23" t="s">
        <v>26</v>
      </c>
      <c r="AH1125" s="23" t="s">
        <v>26</v>
      </c>
      <c r="AI1125" s="23" t="s">
        <v>12</v>
      </c>
      <c r="AJ1125" s="23" t="s">
        <v>11</v>
      </c>
      <c r="AK1125" s="23" t="s">
        <v>23</v>
      </c>
      <c r="AL1125" s="23" t="s">
        <v>51</v>
      </c>
      <c r="AM1125" s="23" t="s">
        <v>14</v>
      </c>
      <c r="AN1125" s="23" t="s">
        <v>14</v>
      </c>
      <c r="AO1125" s="23" t="s">
        <v>14</v>
      </c>
      <c r="AP1125" s="23" t="s">
        <v>36</v>
      </c>
      <c r="AQ1125" s="23" t="s">
        <v>14</v>
      </c>
      <c r="AR1125" s="23"/>
      <c r="AS1125" s="23" t="s">
        <v>51</v>
      </c>
      <c r="AT1125" s="23" t="s">
        <v>14</v>
      </c>
      <c r="AU1125" s="23" t="s">
        <v>14</v>
      </c>
      <c r="AV1125" s="25" t="s">
        <v>14</v>
      </c>
      <c r="AW1125" s="25" t="s">
        <v>14</v>
      </c>
      <c r="AX1125" s="26">
        <v>28</v>
      </c>
      <c r="AY1125" s="26">
        <v>328.23</v>
      </c>
      <c r="AZ1125" s="25" t="s">
        <v>14</v>
      </c>
      <c r="BA1125" s="25" t="s">
        <v>14</v>
      </c>
      <c r="BB1125" s="23" t="s">
        <v>14</v>
      </c>
      <c r="BC1125" s="23" t="s">
        <v>15</v>
      </c>
      <c r="BD1125" s="23" t="s">
        <v>14</v>
      </c>
      <c r="BE1125" s="23" t="s">
        <v>11</v>
      </c>
      <c r="BF1125" s="23" t="s">
        <v>250</v>
      </c>
      <c r="BG1125" s="23" t="s">
        <v>11</v>
      </c>
      <c r="BH1125" s="23" t="s">
        <v>17</v>
      </c>
      <c r="BI1125" s="23" t="s">
        <v>14</v>
      </c>
      <c r="BJ1125" s="23"/>
      <c r="BK1125" s="23" t="s">
        <v>11</v>
      </c>
      <c r="BL1125" s="23" t="s">
        <v>11</v>
      </c>
      <c r="BM1125" s="23" t="s">
        <v>11</v>
      </c>
      <c r="BN1125" s="23"/>
      <c r="BO1125" s="24">
        <v>15</v>
      </c>
      <c r="BP1125" s="24">
        <v>325</v>
      </c>
      <c r="BQ1125" s="24">
        <v>325</v>
      </c>
      <c r="BR1125" s="24">
        <v>238</v>
      </c>
      <c r="BS1125" s="24">
        <v>200</v>
      </c>
      <c r="BT1125" s="23"/>
      <c r="BU1125" s="23"/>
      <c r="BV1125" s="24">
        <v>25.87</v>
      </c>
      <c r="BW1125" s="24">
        <v>0.3</v>
      </c>
      <c r="BX1125" s="23"/>
      <c r="BY1125" s="24">
        <v>0.27</v>
      </c>
      <c r="BZ1125" s="27">
        <v>0.3</v>
      </c>
      <c r="CA1125" s="27">
        <v>0.27</v>
      </c>
      <c r="CB1125" s="25"/>
      <c r="CC1125" s="25"/>
      <c r="CD1125" s="28">
        <v>26.12</v>
      </c>
      <c r="CE1125" s="28">
        <v>0.36</v>
      </c>
      <c r="CF1125" s="25"/>
      <c r="CG1125" s="28">
        <v>0.28000000000000003</v>
      </c>
      <c r="CH1125" s="28">
        <v>30.76</v>
      </c>
      <c r="CI1125" s="28">
        <v>0.5</v>
      </c>
      <c r="CJ1125" s="28">
        <v>0.5</v>
      </c>
      <c r="CK1125" s="28">
        <v>0</v>
      </c>
      <c r="CL1125" s="28">
        <v>0</v>
      </c>
      <c r="CM1125" s="28">
        <v>0.5</v>
      </c>
      <c r="CN1125" s="25"/>
      <c r="CO1125" s="28">
        <v>0</v>
      </c>
      <c r="CP1125" s="30" t="s">
        <v>5</v>
      </c>
      <c r="CQ1125" s="8">
        <f t="shared" si="188"/>
        <v>6318.7399079913466</v>
      </c>
      <c r="CR1125" s="8">
        <f t="shared" si="189"/>
        <v>28</v>
      </c>
      <c r="CS1125" s="8">
        <f t="shared" si="190"/>
        <v>2.5</v>
      </c>
      <c r="CT1125" s="8">
        <f t="shared" si="191"/>
        <v>30</v>
      </c>
      <c r="CU1125" s="8">
        <f t="shared" si="192"/>
        <v>300</v>
      </c>
      <c r="CV1125" s="10">
        <f t="shared" si="193"/>
        <v>106674.75</v>
      </c>
      <c r="CW1125" s="10">
        <f t="shared" si="196"/>
        <v>106.67475</v>
      </c>
      <c r="CX1125" s="8" t="str">
        <f t="shared" si="194"/>
        <v>No</v>
      </c>
      <c r="CY1125" s="30" t="s">
        <v>11</v>
      </c>
      <c r="CZ1125" s="30" t="s">
        <v>11</v>
      </c>
      <c r="DA1125" s="31" t="s">
        <v>11</v>
      </c>
      <c r="DB1125" s="31" t="s">
        <v>11</v>
      </c>
      <c r="DC1125" s="8" t="str">
        <f t="shared" si="195"/>
        <v>No</v>
      </c>
      <c r="DD1125" s="8" t="s">
        <v>11</v>
      </c>
      <c r="DE1125" s="30" t="s">
        <v>11</v>
      </c>
      <c r="DF1125" s="10">
        <f t="shared" si="197"/>
        <v>81.025619999999989</v>
      </c>
      <c r="DG1125" s="9">
        <f>IF(S1125&lt;Monitors!$H$4,(S1125*Monitors!$I$4)+Monitors!$J$4,IF(S1125&lt;Monitors!$H$5,(S1125*Monitors!$I$5)+Monitors!$J$5,IF(S1125&lt;Monitors!$H$6,(S1125*Monitors!$I$6)+Monitors!$J$6,IF(S1125&lt;Monitors!$H$7,(Monitors!$I$7*S1125)+Monitors!$J$7,IF(S1125&lt;Monitors!$H$8,(S1125*Monitors!$I$8)+Monitors!$J$8,IF(S1125&lt;Monitors!$H$9,(S1125*Monitors!$I$9)+Monitors!$J$9,IF(S1125&lt;Monitors!$H$10,(S1125*Monitors!$I$10)+Monitors!$J$10,IF(S1125&lt;Monitors!$H$11,(S1125*Monitors!$I$11)+Monitors!$J$11,Monitors!$J$12))))))))</f>
        <v>54.646000000000001</v>
      </c>
      <c r="DH1125" s="10">
        <f>$DF1125-(Monitors!$B$4*'All Data'!$W1125)</f>
        <v>68.311999999999983</v>
      </c>
      <c r="DI1125" s="10">
        <f>IF($CX1125="Yes",DH1125-(Monitors!$E$4*(DG1125+(Monitors!$B$4*'All Data'!$W1125))),'All Data'!DH1125)</f>
        <v>68.311999999999983</v>
      </c>
      <c r="DJ1125" s="10">
        <f>IF(DD1125="Yes",'All Data'!DI1125-(DG1125*Monitors!$C$4),'All Data'!DI1125)</f>
        <v>68.311999999999983</v>
      </c>
      <c r="DK1125" s="10">
        <f>IF($DE1125="Yes",DJ1125-(DG1125*Monitors!$D$4),'All Data'!DJ1125)</f>
        <v>68.311999999999983</v>
      </c>
      <c r="DL1125" s="10">
        <f>IF($CZ1125="Yes",DK1125-Monitors!$C$7,'All Data'!DK1125)</f>
        <v>68.311999999999983</v>
      </c>
      <c r="DM1125" s="10">
        <f>IF($DA1125="Yes",DL1125-Monitors!$D$7,'All Data'!DL1125)</f>
        <v>68.311999999999983</v>
      </c>
      <c r="DN1125" s="10">
        <f>IF(DB1125="Yes",DM1125-((DG1125+(W1125*Monitors!$B$4))*Monitors!$F$4),'All Data'!DM1125)</f>
        <v>68.311999999999983</v>
      </c>
      <c r="DO1125" s="8" t="str">
        <f t="shared" si="198"/>
        <v>No</v>
      </c>
      <c r="DP1125" s="10">
        <v>4.2669900000000007</v>
      </c>
      <c r="DQ1125" s="10">
        <v>21.603010000000001</v>
      </c>
      <c r="DR1125" s="10">
        <v>21.603010000000001</v>
      </c>
      <c r="DS1125" s="9">
        <v>30.92317986072155</v>
      </c>
      <c r="DT1125" s="9" t="s">
        <v>23</v>
      </c>
      <c r="DU1125" s="14">
        <v>0</v>
      </c>
    </row>
    <row r="1126" spans="1:125" ht="18" customHeight="1">
      <c r="A1126" s="29">
        <v>1125</v>
      </c>
      <c r="B1126" s="29">
        <v>47</v>
      </c>
      <c r="C1126" s="29">
        <v>279</v>
      </c>
      <c r="D1126" s="21">
        <v>41345</v>
      </c>
      <c r="E1126" s="21">
        <v>41379</v>
      </c>
      <c r="F1126" s="21">
        <v>41389</v>
      </c>
      <c r="G1126" s="20" t="s">
        <v>4</v>
      </c>
      <c r="H1126" s="20" t="s">
        <v>26</v>
      </c>
      <c r="I1126" s="22">
        <v>6</v>
      </c>
      <c r="J1126" s="20" t="s">
        <v>5</v>
      </c>
      <c r="K1126" s="20" t="s">
        <v>26</v>
      </c>
      <c r="L1126" s="20" t="s">
        <v>27</v>
      </c>
      <c r="M1126" s="23" t="s">
        <v>27</v>
      </c>
      <c r="N1126" s="23" t="s">
        <v>7</v>
      </c>
      <c r="O1126" s="23" t="s">
        <v>26</v>
      </c>
      <c r="P1126" s="24">
        <v>13.2</v>
      </c>
      <c r="Q1126" s="24">
        <v>23.6</v>
      </c>
      <c r="R1126" s="24">
        <v>27</v>
      </c>
      <c r="S1126" s="24">
        <v>311.7</v>
      </c>
      <c r="T1126" s="24">
        <v>1.78</v>
      </c>
      <c r="U1126" s="24">
        <v>1080</v>
      </c>
      <c r="V1126" s="24">
        <v>1920</v>
      </c>
      <c r="W1126" s="24">
        <v>2.0739999999999998</v>
      </c>
      <c r="X1126" s="23" t="s">
        <v>47</v>
      </c>
      <c r="Y1126" s="23" t="s">
        <v>47</v>
      </c>
      <c r="Z1126" s="24">
        <v>6654</v>
      </c>
      <c r="AA1126" s="24">
        <v>60</v>
      </c>
      <c r="AB1126" s="24">
        <v>170</v>
      </c>
      <c r="AC1126" s="24">
        <v>160</v>
      </c>
      <c r="AD1126" s="23" t="s">
        <v>28</v>
      </c>
      <c r="AE1126" s="23" t="s">
        <v>23</v>
      </c>
      <c r="AF1126" s="23" t="s">
        <v>11</v>
      </c>
      <c r="AG1126" s="23" t="s">
        <v>26</v>
      </c>
      <c r="AH1126" s="23" t="s">
        <v>26</v>
      </c>
      <c r="AI1126" s="23" t="s">
        <v>12</v>
      </c>
      <c r="AJ1126" s="23" t="s">
        <v>23</v>
      </c>
      <c r="AK1126" s="23" t="s">
        <v>23</v>
      </c>
      <c r="AL1126" s="23" t="s">
        <v>129</v>
      </c>
      <c r="AM1126" s="23" t="s">
        <v>26</v>
      </c>
      <c r="AN1126" s="23" t="s">
        <v>14</v>
      </c>
      <c r="AO1126" s="23" t="s">
        <v>26</v>
      </c>
      <c r="AP1126" s="23" t="s">
        <v>36</v>
      </c>
      <c r="AQ1126" s="23" t="s">
        <v>26</v>
      </c>
      <c r="AR1126" s="23"/>
      <c r="AS1126" s="23" t="s">
        <v>129</v>
      </c>
      <c r="AT1126" s="23" t="s">
        <v>26</v>
      </c>
      <c r="AU1126" s="23" t="s">
        <v>14</v>
      </c>
      <c r="AV1126" s="25" t="s">
        <v>26</v>
      </c>
      <c r="AW1126" s="25" t="s">
        <v>26</v>
      </c>
      <c r="AX1126" s="26">
        <v>27</v>
      </c>
      <c r="AY1126" s="26">
        <v>311.7</v>
      </c>
      <c r="AZ1126" s="25" t="s">
        <v>14</v>
      </c>
      <c r="BA1126" s="25" t="s">
        <v>14</v>
      </c>
      <c r="BB1126" s="23" t="s">
        <v>26</v>
      </c>
      <c r="BC1126" s="23" t="s">
        <v>15</v>
      </c>
      <c r="BD1126" s="23" t="s">
        <v>26</v>
      </c>
      <c r="BE1126" s="23" t="s">
        <v>11</v>
      </c>
      <c r="BF1126" s="23" t="s">
        <v>346</v>
      </c>
      <c r="BG1126" s="23" t="s">
        <v>11</v>
      </c>
      <c r="BH1126" s="23" t="s">
        <v>17</v>
      </c>
      <c r="BI1126" s="23" t="s">
        <v>26</v>
      </c>
      <c r="BJ1126" s="23"/>
      <c r="BK1126" s="23" t="s">
        <v>11</v>
      </c>
      <c r="BL1126" s="23" t="s">
        <v>11</v>
      </c>
      <c r="BM1126" s="23" t="s">
        <v>11</v>
      </c>
      <c r="BN1126" s="23"/>
      <c r="BO1126" s="24">
        <v>23</v>
      </c>
      <c r="BP1126" s="24">
        <v>289</v>
      </c>
      <c r="BQ1126" s="24">
        <v>300</v>
      </c>
      <c r="BR1126" s="24">
        <v>215.3</v>
      </c>
      <c r="BS1126" s="24">
        <v>200</v>
      </c>
      <c r="BT1126" s="23"/>
      <c r="BU1126" s="23"/>
      <c r="BV1126" s="24">
        <v>25.95</v>
      </c>
      <c r="BW1126" s="24">
        <v>0.47</v>
      </c>
      <c r="BX1126" s="23"/>
      <c r="BY1126" s="24">
        <v>0.39</v>
      </c>
      <c r="BZ1126" s="27">
        <v>0.47</v>
      </c>
      <c r="CA1126" s="27">
        <v>0.39</v>
      </c>
      <c r="CB1126" s="25"/>
      <c r="CC1126" s="25"/>
      <c r="CD1126" s="28">
        <v>25.85</v>
      </c>
      <c r="CE1126" s="28">
        <v>0.49</v>
      </c>
      <c r="CF1126" s="25"/>
      <c r="CG1126" s="28">
        <v>0.4</v>
      </c>
      <c r="CH1126" s="28">
        <v>29.1</v>
      </c>
      <c r="CI1126" s="28">
        <v>0.5</v>
      </c>
      <c r="CJ1126" s="28">
        <v>0.5</v>
      </c>
      <c r="CK1126" s="28">
        <v>0</v>
      </c>
      <c r="CL1126" s="28">
        <v>0</v>
      </c>
      <c r="CM1126" s="28">
        <v>0.4</v>
      </c>
      <c r="CN1126" s="25"/>
      <c r="CO1126" s="28">
        <v>0</v>
      </c>
      <c r="CP1126" s="30" t="s">
        <v>5</v>
      </c>
      <c r="CQ1126" s="8">
        <f t="shared" si="188"/>
        <v>6653.833814565287</v>
      </c>
      <c r="CR1126" s="8">
        <f t="shared" si="189"/>
        <v>28</v>
      </c>
      <c r="CS1126" s="8">
        <f t="shared" si="190"/>
        <v>2.5</v>
      </c>
      <c r="CT1126" s="8">
        <f t="shared" si="191"/>
        <v>30</v>
      </c>
      <c r="CU1126" s="8">
        <f t="shared" si="192"/>
        <v>200</v>
      </c>
      <c r="CV1126" s="10">
        <f t="shared" si="193"/>
        <v>90081.3</v>
      </c>
      <c r="CW1126" s="10">
        <f t="shared" si="196"/>
        <v>90.081299999999999</v>
      </c>
      <c r="CX1126" s="8" t="str">
        <f t="shared" si="194"/>
        <v>No</v>
      </c>
      <c r="CY1126" s="30" t="s">
        <v>11</v>
      </c>
      <c r="CZ1126" s="30" t="s">
        <v>11</v>
      </c>
      <c r="DA1126" s="31" t="s">
        <v>11</v>
      </c>
      <c r="DB1126" s="31" t="s">
        <v>11</v>
      </c>
      <c r="DC1126" s="8" t="str">
        <f t="shared" si="195"/>
        <v>No</v>
      </c>
      <c r="DD1126" s="8" t="s">
        <v>11</v>
      </c>
      <c r="DE1126" s="30" t="s">
        <v>11</v>
      </c>
      <c r="DF1126" s="10">
        <f t="shared" si="197"/>
        <v>82.238880000000009</v>
      </c>
      <c r="DG1126" s="9">
        <f>IF(S1126&lt;Monitors!$H$4,(S1126*Monitors!$I$4)+Monitors!$J$4,IF(S1126&lt;Monitors!$H$5,(S1126*Monitors!$I$5)+Monitors!$J$5,IF(S1126&lt;Monitors!$H$6,(S1126*Monitors!$I$6)+Monitors!$J$6,IF(S1126&lt;Monitors!$H$7,(Monitors!$I$7*S1126)+Monitors!$J$7,IF(S1126&lt;Monitors!$H$8,(S1126*Monitors!$I$8)+Monitors!$J$8,IF(S1126&lt;Monitors!$H$9,(S1126*Monitors!$I$9)+Monitors!$J$9,IF(S1126&lt;Monitors!$H$10,(S1126*Monitors!$I$10)+Monitors!$J$10,IF(S1126&lt;Monitors!$H$11,(S1126*Monitors!$I$11)+Monitors!$J$11,Monitors!$J$12))))))))</f>
        <v>51.34</v>
      </c>
      <c r="DH1126" s="10">
        <f>$DF1126-(Monitors!$B$4*'All Data'!$W1126)</f>
        <v>69.525260000000003</v>
      </c>
      <c r="DI1126" s="10">
        <f>IF($CX1126="Yes",DH1126-(Monitors!$E$4*(DG1126+(Monitors!$B$4*'All Data'!$W1126))),'All Data'!DH1126)</f>
        <v>69.525260000000003</v>
      </c>
      <c r="DJ1126" s="10">
        <f>IF(DD1126="Yes",'All Data'!DI1126-(DG1126*Monitors!$C$4),'All Data'!DI1126)</f>
        <v>69.525260000000003</v>
      </c>
      <c r="DK1126" s="10">
        <f>IF($DE1126="Yes",DJ1126-(DG1126*Monitors!$D$4),'All Data'!DJ1126)</f>
        <v>69.525260000000003</v>
      </c>
      <c r="DL1126" s="10">
        <f>IF($CZ1126="Yes",DK1126-Monitors!$C$7,'All Data'!DK1126)</f>
        <v>69.525260000000003</v>
      </c>
      <c r="DM1126" s="10">
        <f>IF($DA1126="Yes",DL1126-Monitors!$D$7,'All Data'!DL1126)</f>
        <v>69.525260000000003</v>
      </c>
      <c r="DN1126" s="10">
        <f>IF(DB1126="Yes",DM1126-((DG1126+(W1126*Monitors!$B$4))*Monitors!$F$4),'All Data'!DM1126)</f>
        <v>69.525260000000003</v>
      </c>
      <c r="DO1126" s="8" t="str">
        <f t="shared" si="198"/>
        <v>No</v>
      </c>
      <c r="DP1126" s="10">
        <v>3.6032520000000003</v>
      </c>
      <c r="DQ1126" s="10">
        <v>22.346747999999998</v>
      </c>
      <c r="DR1126" s="10">
        <v>22.346747999999998</v>
      </c>
      <c r="DS1126" s="9">
        <v>29.41446083624961</v>
      </c>
      <c r="DT1126" s="9" t="s">
        <v>23</v>
      </c>
      <c r="DU1126" s="14">
        <v>0</v>
      </c>
    </row>
    <row r="1127" spans="1:125" ht="18" customHeight="1">
      <c r="A1127" s="29">
        <v>1126</v>
      </c>
      <c r="B1127" s="29">
        <v>25</v>
      </c>
      <c r="C1127" s="29">
        <v>1293</v>
      </c>
      <c r="D1127" s="21">
        <v>41164</v>
      </c>
      <c r="E1127" s="21">
        <v>41424</v>
      </c>
      <c r="F1127" s="21">
        <v>41429</v>
      </c>
      <c r="G1127" s="20" t="s">
        <v>4</v>
      </c>
      <c r="H1127" s="20" t="s">
        <v>26</v>
      </c>
      <c r="I1127" s="22">
        <v>6</v>
      </c>
      <c r="J1127" s="20" t="s">
        <v>5</v>
      </c>
      <c r="K1127" s="20" t="s">
        <v>26</v>
      </c>
      <c r="L1127" s="20" t="s">
        <v>27</v>
      </c>
      <c r="M1127" s="23" t="s">
        <v>27</v>
      </c>
      <c r="N1127" s="23" t="s">
        <v>7</v>
      </c>
      <c r="O1127" s="23" t="s">
        <v>26</v>
      </c>
      <c r="P1127" s="24">
        <v>13.2</v>
      </c>
      <c r="Q1127" s="24">
        <v>23.5</v>
      </c>
      <c r="R1127" s="24">
        <v>27</v>
      </c>
      <c r="S1127" s="24">
        <v>311.39999999999998</v>
      </c>
      <c r="T1127" s="24">
        <v>1.78</v>
      </c>
      <c r="U1127" s="24">
        <v>1080</v>
      </c>
      <c r="V1127" s="24">
        <v>1920</v>
      </c>
      <c r="W1127" s="24">
        <v>2.0739999999999998</v>
      </c>
      <c r="X1127" s="23" t="s">
        <v>47</v>
      </c>
      <c r="Y1127" s="23" t="s">
        <v>47</v>
      </c>
      <c r="Z1127" s="24">
        <v>6685</v>
      </c>
      <c r="AA1127" s="24">
        <v>60</v>
      </c>
      <c r="AB1127" s="24">
        <v>170</v>
      </c>
      <c r="AC1127" s="24">
        <v>160</v>
      </c>
      <c r="AD1127" s="23" t="s">
        <v>28</v>
      </c>
      <c r="AE1127" s="23" t="s">
        <v>23</v>
      </c>
      <c r="AF1127" s="23" t="s">
        <v>11</v>
      </c>
      <c r="AG1127" s="23" t="s">
        <v>26</v>
      </c>
      <c r="AH1127" s="23" t="s">
        <v>26</v>
      </c>
      <c r="AI1127" s="23" t="s">
        <v>12</v>
      </c>
      <c r="AJ1127" s="23" t="s">
        <v>11</v>
      </c>
      <c r="AK1127" s="23" t="s">
        <v>23</v>
      </c>
      <c r="AL1127" s="23" t="s">
        <v>129</v>
      </c>
      <c r="AM1127" s="23" t="s">
        <v>14</v>
      </c>
      <c r="AN1127" s="23" t="s">
        <v>14</v>
      </c>
      <c r="AO1127" s="23" t="s">
        <v>14</v>
      </c>
      <c r="AP1127" s="23" t="s">
        <v>278</v>
      </c>
      <c r="AQ1127" s="23" t="s">
        <v>14</v>
      </c>
      <c r="AR1127" s="23"/>
      <c r="AS1127" s="23" t="s">
        <v>129</v>
      </c>
      <c r="AT1127" s="23" t="s">
        <v>14</v>
      </c>
      <c r="AU1127" s="23" t="s">
        <v>14</v>
      </c>
      <c r="AV1127" s="25" t="s">
        <v>14</v>
      </c>
      <c r="AW1127" s="25" t="s">
        <v>26</v>
      </c>
      <c r="AX1127" s="26">
        <v>27</v>
      </c>
      <c r="AY1127" s="26">
        <v>311.39999999999998</v>
      </c>
      <c r="AZ1127" s="25" t="s">
        <v>14</v>
      </c>
      <c r="BA1127" s="25" t="s">
        <v>14</v>
      </c>
      <c r="BB1127" s="23" t="s">
        <v>26</v>
      </c>
      <c r="BC1127" s="23" t="s">
        <v>15</v>
      </c>
      <c r="BD1127" s="23" t="s">
        <v>26</v>
      </c>
      <c r="BE1127" s="23" t="s">
        <v>11</v>
      </c>
      <c r="BF1127" s="23" t="s">
        <v>279</v>
      </c>
      <c r="BG1127" s="23" t="s">
        <v>11</v>
      </c>
      <c r="BH1127" s="23" t="s">
        <v>17</v>
      </c>
      <c r="BI1127" s="23" t="s">
        <v>14</v>
      </c>
      <c r="BJ1127" s="23"/>
      <c r="BK1127" s="23" t="s">
        <v>11</v>
      </c>
      <c r="BL1127" s="23" t="s">
        <v>11</v>
      </c>
      <c r="BM1127" s="23" t="s">
        <v>11</v>
      </c>
      <c r="BN1127" s="23"/>
      <c r="BO1127" s="24">
        <v>4.5</v>
      </c>
      <c r="BP1127" s="24">
        <v>269</v>
      </c>
      <c r="BQ1127" s="24">
        <v>269</v>
      </c>
      <c r="BR1127" s="24">
        <v>268</v>
      </c>
      <c r="BS1127" s="24">
        <v>200</v>
      </c>
      <c r="BT1127" s="23"/>
      <c r="BU1127" s="23"/>
      <c r="BV1127" s="24">
        <v>26.1</v>
      </c>
      <c r="BW1127" s="24">
        <v>0.42</v>
      </c>
      <c r="BX1127" s="23"/>
      <c r="BY1127" s="24">
        <v>0.31</v>
      </c>
      <c r="BZ1127" s="27">
        <v>0.42</v>
      </c>
      <c r="CA1127" s="27">
        <v>0.31</v>
      </c>
      <c r="CB1127" s="25"/>
      <c r="CC1127" s="25"/>
      <c r="CD1127" s="28">
        <v>26.2</v>
      </c>
      <c r="CE1127" s="28">
        <v>0.43</v>
      </c>
      <c r="CF1127" s="25"/>
      <c r="CG1127" s="28">
        <v>0.32</v>
      </c>
      <c r="CH1127" s="28">
        <v>28.96</v>
      </c>
      <c r="CI1127" s="28">
        <v>0.5</v>
      </c>
      <c r="CJ1127" s="28">
        <v>0.5</v>
      </c>
      <c r="CK1127" s="28">
        <v>0</v>
      </c>
      <c r="CL1127" s="28">
        <v>0</v>
      </c>
      <c r="CM1127" s="28">
        <v>0.5</v>
      </c>
      <c r="CN1127" s="25"/>
      <c r="CO1127" s="28">
        <v>0</v>
      </c>
      <c r="CP1127" s="30" t="s">
        <v>5</v>
      </c>
      <c r="CQ1127" s="8">
        <f t="shared" si="188"/>
        <v>6660.2440590879896</v>
      </c>
      <c r="CR1127" s="8">
        <f t="shared" si="189"/>
        <v>28</v>
      </c>
      <c r="CS1127" s="8">
        <f t="shared" si="190"/>
        <v>2.5</v>
      </c>
      <c r="CT1127" s="8">
        <f t="shared" si="191"/>
        <v>30</v>
      </c>
      <c r="CU1127" s="8">
        <f t="shared" si="192"/>
        <v>200</v>
      </c>
      <c r="CV1127" s="10">
        <f t="shared" si="193"/>
        <v>83766.599999999991</v>
      </c>
      <c r="CW1127" s="10">
        <f t="shared" si="196"/>
        <v>83.766599999999997</v>
      </c>
      <c r="CX1127" s="8" t="str">
        <f t="shared" si="194"/>
        <v>No</v>
      </c>
      <c r="CY1127" s="30" t="s">
        <v>11</v>
      </c>
      <c r="CZ1127" s="30" t="s">
        <v>11</v>
      </c>
      <c r="DA1127" s="31" t="s">
        <v>11</v>
      </c>
      <c r="DB1127" s="31" t="s">
        <v>11</v>
      </c>
      <c r="DC1127" s="8" t="str">
        <f t="shared" si="195"/>
        <v>No</v>
      </c>
      <c r="DD1127" s="8" t="s">
        <v>11</v>
      </c>
      <c r="DE1127" s="30" t="s">
        <v>11</v>
      </c>
      <c r="DF1127" s="10">
        <f t="shared" si="197"/>
        <v>82.414079999999998</v>
      </c>
      <c r="DG1127" s="9">
        <f>IF(S1127&lt;Monitors!$H$4,(S1127*Monitors!$I$4)+Monitors!$J$4,IF(S1127&lt;Monitors!$H$5,(S1127*Monitors!$I$5)+Monitors!$J$5,IF(S1127&lt;Monitors!$H$6,(S1127*Monitors!$I$6)+Monitors!$J$6,IF(S1127&lt;Monitors!$H$7,(Monitors!$I$7*S1127)+Monitors!$J$7,IF(S1127&lt;Monitors!$H$8,(S1127*Monitors!$I$8)+Monitors!$J$8,IF(S1127&lt;Monitors!$H$9,(S1127*Monitors!$I$9)+Monitors!$J$9,IF(S1127&lt;Monitors!$H$10,(S1127*Monitors!$I$10)+Monitors!$J$10,IF(S1127&lt;Monitors!$H$11,(S1127*Monitors!$I$11)+Monitors!$J$11,Monitors!$J$12))))))))</f>
        <v>51.28</v>
      </c>
      <c r="DH1127" s="10">
        <f>$DF1127-(Monitors!$B$4*'All Data'!$W1127)</f>
        <v>69.700459999999993</v>
      </c>
      <c r="DI1127" s="10">
        <f>IF($CX1127="Yes",DH1127-(Monitors!$E$4*(DG1127+(Monitors!$B$4*'All Data'!$W1127))),'All Data'!DH1127)</f>
        <v>69.700459999999993</v>
      </c>
      <c r="DJ1127" s="10">
        <f>IF(DD1127="Yes",'All Data'!DI1127-(DG1127*Monitors!$C$4),'All Data'!DI1127)</f>
        <v>69.700459999999993</v>
      </c>
      <c r="DK1127" s="10">
        <f>IF($DE1127="Yes",DJ1127-(DG1127*Monitors!$D$4),'All Data'!DJ1127)</f>
        <v>69.700459999999993</v>
      </c>
      <c r="DL1127" s="10">
        <f>IF($CZ1127="Yes",DK1127-Monitors!$C$7,'All Data'!DK1127)</f>
        <v>69.700459999999993</v>
      </c>
      <c r="DM1127" s="10">
        <f>IF($DA1127="Yes",DL1127-Monitors!$D$7,'All Data'!DL1127)</f>
        <v>69.700459999999993</v>
      </c>
      <c r="DN1127" s="10">
        <f>IF(DB1127="Yes",DM1127-((DG1127+(W1127*Monitors!$B$4))*Monitors!$F$4),'All Data'!DM1127)</f>
        <v>69.700459999999993</v>
      </c>
      <c r="DO1127" s="8" t="str">
        <f t="shared" si="198"/>
        <v>No</v>
      </c>
      <c r="DP1127" s="10">
        <v>3.3506640000000001</v>
      </c>
      <c r="DQ1127" s="10">
        <v>22.749336</v>
      </c>
      <c r="DR1127" s="10">
        <v>22.749336</v>
      </c>
      <c r="DS1127" s="9">
        <v>29.387005228275235</v>
      </c>
      <c r="DT1127" s="9" t="s">
        <v>23</v>
      </c>
      <c r="DU1127" s="14">
        <v>0</v>
      </c>
    </row>
    <row r="1128" spans="1:125" ht="18" customHeight="1">
      <c r="A1128" s="29">
        <v>1127</v>
      </c>
      <c r="B1128" s="29">
        <v>38</v>
      </c>
      <c r="C1128" s="29">
        <v>1146</v>
      </c>
      <c r="D1128" s="21">
        <v>41426</v>
      </c>
      <c r="E1128" s="21">
        <v>41390</v>
      </c>
      <c r="F1128" s="21">
        <v>41410</v>
      </c>
      <c r="G1128" s="20" t="s">
        <v>4</v>
      </c>
      <c r="H1128" s="20"/>
      <c r="I1128" s="22">
        <v>6</v>
      </c>
      <c r="J1128" s="20" t="s">
        <v>5</v>
      </c>
      <c r="K1128" s="20"/>
      <c r="L1128" s="20" t="s">
        <v>6</v>
      </c>
      <c r="M1128" s="23"/>
      <c r="N1128" s="23" t="s">
        <v>7</v>
      </c>
      <c r="O1128" s="23"/>
      <c r="P1128" s="24">
        <v>13.2</v>
      </c>
      <c r="Q1128" s="24">
        <v>23.5</v>
      </c>
      <c r="R1128" s="24">
        <v>27</v>
      </c>
      <c r="S1128" s="24">
        <v>310.89999999999998</v>
      </c>
      <c r="T1128" s="24">
        <v>1.78</v>
      </c>
      <c r="U1128" s="24">
        <v>1080</v>
      </c>
      <c r="V1128" s="24">
        <v>1920</v>
      </c>
      <c r="W1128" s="24">
        <v>2.0739999999999998</v>
      </c>
      <c r="X1128" s="23" t="s">
        <v>47</v>
      </c>
      <c r="Y1128" s="23" t="s">
        <v>47</v>
      </c>
      <c r="Z1128" s="24">
        <v>6670</v>
      </c>
      <c r="AA1128" s="24">
        <v>60</v>
      </c>
      <c r="AB1128" s="24">
        <v>170</v>
      </c>
      <c r="AC1128" s="24">
        <v>160</v>
      </c>
      <c r="AD1128" s="23" t="s">
        <v>10</v>
      </c>
      <c r="AE1128" s="23" t="s">
        <v>11</v>
      </c>
      <c r="AF1128" s="23" t="s">
        <v>11</v>
      </c>
      <c r="AG1128" s="23"/>
      <c r="AH1128" s="23"/>
      <c r="AI1128" s="23" t="s">
        <v>12</v>
      </c>
      <c r="AJ1128" s="23" t="s">
        <v>11</v>
      </c>
      <c r="AK1128" s="23" t="s">
        <v>23</v>
      </c>
      <c r="AL1128" s="23" t="s">
        <v>78</v>
      </c>
      <c r="AM1128" s="23"/>
      <c r="AN1128" s="23" t="s">
        <v>14</v>
      </c>
      <c r="AO1128" s="23"/>
      <c r="AP1128" s="23" t="s">
        <v>14</v>
      </c>
      <c r="AQ1128" s="23"/>
      <c r="AR1128" s="23"/>
      <c r="AS1128" s="23" t="s">
        <v>78</v>
      </c>
      <c r="AT1128" s="23"/>
      <c r="AU1128" s="23" t="s">
        <v>14</v>
      </c>
      <c r="AV1128" s="25"/>
      <c r="AW1128" s="25"/>
      <c r="AX1128" s="26">
        <v>27</v>
      </c>
      <c r="AY1128" s="26">
        <v>310.89999999999998</v>
      </c>
      <c r="AZ1128" s="25" t="s">
        <v>14</v>
      </c>
      <c r="BA1128" s="25" t="s">
        <v>14</v>
      </c>
      <c r="BB1128" s="23"/>
      <c r="BC1128" s="23" t="s">
        <v>15</v>
      </c>
      <c r="BD1128" s="23"/>
      <c r="BE1128" s="23" t="s">
        <v>11</v>
      </c>
      <c r="BF1128" s="23" t="s">
        <v>466</v>
      </c>
      <c r="BG1128" s="23" t="s">
        <v>11</v>
      </c>
      <c r="BH1128" s="23" t="s">
        <v>17</v>
      </c>
      <c r="BI1128" s="23"/>
      <c r="BJ1128" s="23" t="s">
        <v>272</v>
      </c>
      <c r="BK1128" s="23" t="s">
        <v>11</v>
      </c>
      <c r="BL1128" s="23" t="s">
        <v>11</v>
      </c>
      <c r="BM1128" s="23"/>
      <c r="BN1128" s="23"/>
      <c r="BO1128" s="24">
        <v>9.5</v>
      </c>
      <c r="BP1128" s="24">
        <v>311.39999999999998</v>
      </c>
      <c r="BQ1128" s="24">
        <v>300</v>
      </c>
      <c r="BR1128" s="24">
        <v>301.89999999999998</v>
      </c>
      <c r="BS1128" s="24">
        <v>200</v>
      </c>
      <c r="BT1128" s="23"/>
      <c r="BU1128" s="23"/>
      <c r="BV1128" s="24">
        <v>26.55</v>
      </c>
      <c r="BW1128" s="24">
        <v>0.17</v>
      </c>
      <c r="BX1128" s="23"/>
      <c r="BY1128" s="24">
        <v>0.14000000000000001</v>
      </c>
      <c r="BZ1128" s="27">
        <v>0.17</v>
      </c>
      <c r="CA1128" s="27">
        <v>0.14000000000000001</v>
      </c>
      <c r="CB1128" s="25"/>
      <c r="CC1128" s="25"/>
      <c r="CD1128" s="28">
        <v>26.72</v>
      </c>
      <c r="CE1128" s="28">
        <v>0.21</v>
      </c>
      <c r="CF1128" s="25"/>
      <c r="CG1128" s="28">
        <v>0.19</v>
      </c>
      <c r="CH1128" s="28">
        <v>29</v>
      </c>
      <c r="CI1128" s="28">
        <v>0.5</v>
      </c>
      <c r="CJ1128" s="28">
        <v>0.5</v>
      </c>
      <c r="CK1128" s="25"/>
      <c r="CL1128" s="25"/>
      <c r="CM1128" s="28">
        <v>0.51</v>
      </c>
      <c r="CN1128" s="25"/>
      <c r="CO1128" s="28">
        <v>0</v>
      </c>
      <c r="CP1128" s="30" t="s">
        <v>5</v>
      </c>
      <c r="CQ1128" s="8">
        <f t="shared" si="188"/>
        <v>6670.9552910903822</v>
      </c>
      <c r="CR1128" s="8">
        <f t="shared" si="189"/>
        <v>28</v>
      </c>
      <c r="CS1128" s="8">
        <f t="shared" si="190"/>
        <v>2.5</v>
      </c>
      <c r="CT1128" s="8">
        <f t="shared" si="191"/>
        <v>30</v>
      </c>
      <c r="CU1128" s="8">
        <f t="shared" si="192"/>
        <v>300</v>
      </c>
      <c r="CV1128" s="10">
        <f t="shared" si="193"/>
        <v>96814.25999999998</v>
      </c>
      <c r="CW1128" s="10">
        <f t="shared" si="196"/>
        <v>96.814259999999976</v>
      </c>
      <c r="CX1128" s="8" t="str">
        <f t="shared" si="194"/>
        <v>No</v>
      </c>
      <c r="CY1128" s="30" t="s">
        <v>11</v>
      </c>
      <c r="CZ1128" s="30" t="s">
        <v>11</v>
      </c>
      <c r="DA1128" s="31" t="s">
        <v>11</v>
      </c>
      <c r="DB1128" s="31" t="s">
        <v>11</v>
      </c>
      <c r="DC1128" s="8" t="str">
        <f t="shared" si="195"/>
        <v>No</v>
      </c>
      <c r="DD1128" s="8" t="s">
        <v>11</v>
      </c>
      <c r="DE1128" s="30" t="s">
        <v>11</v>
      </c>
      <c r="DF1128" s="10">
        <f t="shared" si="197"/>
        <v>82.370279999999994</v>
      </c>
      <c r="DG1128" s="9">
        <f>IF(S1128&lt;Monitors!$H$4,(S1128*Monitors!$I$4)+Monitors!$J$4,IF(S1128&lt;Monitors!$H$5,(S1128*Monitors!$I$5)+Monitors!$J$5,IF(S1128&lt;Monitors!$H$6,(S1128*Monitors!$I$6)+Monitors!$J$6,IF(S1128&lt;Monitors!$H$7,(Monitors!$I$7*S1128)+Monitors!$J$7,IF(S1128&lt;Monitors!$H$8,(S1128*Monitors!$I$8)+Monitors!$J$8,IF(S1128&lt;Monitors!$H$9,(S1128*Monitors!$I$9)+Monitors!$J$9,IF(S1128&lt;Monitors!$H$10,(S1128*Monitors!$I$10)+Monitors!$J$10,IF(S1128&lt;Monitors!$H$11,(S1128*Monitors!$I$11)+Monitors!$J$11,Monitors!$J$12))))))))</f>
        <v>51.18</v>
      </c>
      <c r="DH1128" s="10">
        <f>$DF1128-(Monitors!$B$4*'All Data'!$W1128)</f>
        <v>69.656659999999988</v>
      </c>
      <c r="DI1128" s="10">
        <f>IF($CX1128="Yes",DH1128-(Monitors!$E$4*(DG1128+(Monitors!$B$4*'All Data'!$W1128))),'All Data'!DH1128)</f>
        <v>69.656659999999988</v>
      </c>
      <c r="DJ1128" s="10">
        <f>IF(DD1128="Yes",'All Data'!DI1128-(DG1128*Monitors!$C$4),'All Data'!DI1128)</f>
        <v>69.656659999999988</v>
      </c>
      <c r="DK1128" s="10">
        <f>IF($DE1128="Yes",DJ1128-(DG1128*Monitors!$D$4),'All Data'!DJ1128)</f>
        <v>69.656659999999988</v>
      </c>
      <c r="DL1128" s="10">
        <f>IF($CZ1128="Yes",DK1128-Monitors!$C$7,'All Data'!DK1128)</f>
        <v>69.656659999999988</v>
      </c>
      <c r="DM1128" s="10">
        <f>IF($DA1128="Yes",DL1128-Monitors!$D$7,'All Data'!DL1128)</f>
        <v>69.656659999999988</v>
      </c>
      <c r="DN1128" s="10">
        <f>IF(DB1128="Yes",DM1128-((DG1128+(W1128*Monitors!$B$4))*Monitors!$F$4),'All Data'!DM1128)</f>
        <v>69.656659999999988</v>
      </c>
      <c r="DO1128" s="8" t="str">
        <f t="shared" si="198"/>
        <v>No</v>
      </c>
      <c r="DP1128" s="10">
        <v>3.8725703999999994</v>
      </c>
      <c r="DQ1128" s="10">
        <v>22.6774296</v>
      </c>
      <c r="DR1128" s="10">
        <v>22.6774296</v>
      </c>
      <c r="DS1128" s="9">
        <v>29.341240127203058</v>
      </c>
      <c r="DT1128" s="9" t="s">
        <v>23</v>
      </c>
      <c r="DU1128" s="14">
        <v>0</v>
      </c>
    </row>
    <row r="1129" spans="1:125" ht="18" customHeight="1">
      <c r="A1129" s="29">
        <v>1128</v>
      </c>
      <c r="B1129" s="29">
        <v>24</v>
      </c>
      <c r="C1129" s="29">
        <v>300</v>
      </c>
      <c r="D1129" s="21">
        <v>41435</v>
      </c>
      <c r="E1129" s="21">
        <v>41431</v>
      </c>
      <c r="F1129" s="21">
        <v>41442</v>
      </c>
      <c r="G1129" s="20" t="s">
        <v>4</v>
      </c>
      <c r="H1129" s="20" t="s">
        <v>26</v>
      </c>
      <c r="I1129" s="22">
        <v>6</v>
      </c>
      <c r="J1129" s="20" t="s">
        <v>5</v>
      </c>
      <c r="K1129" s="20" t="s">
        <v>26</v>
      </c>
      <c r="L1129" s="20" t="s">
        <v>6</v>
      </c>
      <c r="M1129" s="23" t="s">
        <v>26</v>
      </c>
      <c r="N1129" s="23" t="s">
        <v>7</v>
      </c>
      <c r="O1129" s="23" t="s">
        <v>26</v>
      </c>
      <c r="P1129" s="24">
        <v>13.2</v>
      </c>
      <c r="Q1129" s="24">
        <v>23.5</v>
      </c>
      <c r="R1129" s="24">
        <v>27</v>
      </c>
      <c r="S1129" s="24">
        <v>310.70999999999998</v>
      </c>
      <c r="T1129" s="24">
        <v>1.78</v>
      </c>
      <c r="U1129" s="24">
        <v>1080</v>
      </c>
      <c r="V1129" s="24">
        <v>1920</v>
      </c>
      <c r="W1129" s="24">
        <v>2.0739999999999998</v>
      </c>
      <c r="X1129" s="23" t="s">
        <v>47</v>
      </c>
      <c r="Y1129" s="23" t="s">
        <v>47</v>
      </c>
      <c r="Z1129" s="24">
        <v>6685</v>
      </c>
      <c r="AA1129" s="24">
        <v>60</v>
      </c>
      <c r="AB1129" s="24">
        <v>178</v>
      </c>
      <c r="AC1129" s="24">
        <v>178</v>
      </c>
      <c r="AD1129" s="23" t="s">
        <v>607</v>
      </c>
      <c r="AE1129" s="23" t="s">
        <v>23</v>
      </c>
      <c r="AF1129" s="23" t="s">
        <v>11</v>
      </c>
      <c r="AG1129" s="23" t="s">
        <v>26</v>
      </c>
      <c r="AH1129" s="23" t="s">
        <v>26</v>
      </c>
      <c r="AI1129" s="23" t="s">
        <v>12</v>
      </c>
      <c r="AJ1129" s="23" t="s">
        <v>11</v>
      </c>
      <c r="AK1129" s="23" t="s">
        <v>23</v>
      </c>
      <c r="AL1129" s="23" t="s">
        <v>107</v>
      </c>
      <c r="AM1129" s="23" t="s">
        <v>14</v>
      </c>
      <c r="AN1129" s="23" t="s">
        <v>14</v>
      </c>
      <c r="AO1129" s="23" t="s">
        <v>14</v>
      </c>
      <c r="AP1129" s="23" t="s">
        <v>36</v>
      </c>
      <c r="AQ1129" s="23" t="s">
        <v>14</v>
      </c>
      <c r="AR1129" s="23"/>
      <c r="AS1129" s="23" t="s">
        <v>107</v>
      </c>
      <c r="AT1129" s="23" t="s">
        <v>14</v>
      </c>
      <c r="AU1129" s="23" t="s">
        <v>14</v>
      </c>
      <c r="AV1129" s="25" t="s">
        <v>14</v>
      </c>
      <c r="AW1129" s="25" t="s">
        <v>14</v>
      </c>
      <c r="AX1129" s="26">
        <v>27</v>
      </c>
      <c r="AY1129" s="26">
        <v>310.70999999999998</v>
      </c>
      <c r="AZ1129" s="25" t="s">
        <v>14</v>
      </c>
      <c r="BA1129" s="25" t="s">
        <v>14</v>
      </c>
      <c r="BB1129" s="23" t="s">
        <v>14</v>
      </c>
      <c r="BC1129" s="23" t="s">
        <v>15</v>
      </c>
      <c r="BD1129" s="23" t="s">
        <v>14</v>
      </c>
      <c r="BE1129" s="23" t="s">
        <v>11</v>
      </c>
      <c r="BF1129" s="23" t="s">
        <v>138</v>
      </c>
      <c r="BG1129" s="23" t="s">
        <v>11</v>
      </c>
      <c r="BH1129" s="23" t="s">
        <v>17</v>
      </c>
      <c r="BI1129" s="23" t="s">
        <v>26</v>
      </c>
      <c r="BJ1129" s="23"/>
      <c r="BK1129" s="23" t="s">
        <v>11</v>
      </c>
      <c r="BL1129" s="23" t="s">
        <v>11</v>
      </c>
      <c r="BM1129" s="23" t="s">
        <v>11</v>
      </c>
      <c r="BN1129" s="23"/>
      <c r="BO1129" s="24">
        <v>21</v>
      </c>
      <c r="BP1129" s="24">
        <v>346</v>
      </c>
      <c r="BQ1129" s="24">
        <v>310</v>
      </c>
      <c r="BR1129" s="24">
        <v>290</v>
      </c>
      <c r="BS1129" s="24">
        <v>200</v>
      </c>
      <c r="BT1129" s="23"/>
      <c r="BU1129" s="23"/>
      <c r="BV1129" s="24">
        <v>26.64</v>
      </c>
      <c r="BW1129" s="24">
        <v>0.31</v>
      </c>
      <c r="BX1129" s="23"/>
      <c r="BY1129" s="24">
        <v>0.3</v>
      </c>
      <c r="BZ1129" s="27">
        <v>0.31</v>
      </c>
      <c r="CA1129" s="27">
        <v>0.3</v>
      </c>
      <c r="CB1129" s="25"/>
      <c r="CC1129" s="25"/>
      <c r="CD1129" s="28">
        <v>26.37</v>
      </c>
      <c r="CE1129" s="28">
        <v>0.33</v>
      </c>
      <c r="CF1129" s="25"/>
      <c r="CG1129" s="28">
        <v>0.3</v>
      </c>
      <c r="CH1129" s="28">
        <v>28.96</v>
      </c>
      <c r="CI1129" s="28">
        <v>0.5</v>
      </c>
      <c r="CJ1129" s="28">
        <v>0.5</v>
      </c>
      <c r="CK1129" s="28">
        <v>0</v>
      </c>
      <c r="CL1129" s="28">
        <v>0</v>
      </c>
      <c r="CM1129" s="28">
        <v>0.5</v>
      </c>
      <c r="CN1129" s="25"/>
      <c r="CO1129" s="28">
        <v>0</v>
      </c>
      <c r="CP1129" s="30" t="s">
        <v>5</v>
      </c>
      <c r="CQ1129" s="8">
        <f t="shared" si="188"/>
        <v>6675.0345981783657</v>
      </c>
      <c r="CR1129" s="8">
        <f t="shared" si="189"/>
        <v>28</v>
      </c>
      <c r="CS1129" s="8">
        <f t="shared" si="190"/>
        <v>2.5</v>
      </c>
      <c r="CT1129" s="8">
        <f t="shared" si="191"/>
        <v>30</v>
      </c>
      <c r="CU1129" s="8">
        <f t="shared" si="192"/>
        <v>300</v>
      </c>
      <c r="CV1129" s="10">
        <f t="shared" si="193"/>
        <v>107505.65999999999</v>
      </c>
      <c r="CW1129" s="10">
        <f t="shared" si="196"/>
        <v>107.50565999999999</v>
      </c>
      <c r="CX1129" s="8" t="str">
        <f t="shared" si="194"/>
        <v>No</v>
      </c>
      <c r="CY1129" s="30" t="s">
        <v>11</v>
      </c>
      <c r="CZ1129" s="30" t="s">
        <v>11</v>
      </c>
      <c r="DA1129" s="31" t="s">
        <v>11</v>
      </c>
      <c r="DB1129" s="31" t="s">
        <v>11</v>
      </c>
      <c r="DC1129" s="8" t="str">
        <f t="shared" si="195"/>
        <v>No</v>
      </c>
      <c r="DD1129" s="8" t="s">
        <v>11</v>
      </c>
      <c r="DE1129" s="30" t="s">
        <v>11</v>
      </c>
      <c r="DF1129" s="10">
        <f t="shared" si="197"/>
        <v>83.443379999999991</v>
      </c>
      <c r="DG1129" s="9">
        <f>IF(S1129&lt;Monitors!$H$4,(S1129*Monitors!$I$4)+Monitors!$J$4,IF(S1129&lt;Monitors!$H$5,(S1129*Monitors!$I$5)+Monitors!$J$5,IF(S1129&lt;Monitors!$H$6,(S1129*Monitors!$I$6)+Monitors!$J$6,IF(S1129&lt;Monitors!$H$7,(Monitors!$I$7*S1129)+Monitors!$J$7,IF(S1129&lt;Monitors!$H$8,(S1129*Monitors!$I$8)+Monitors!$J$8,IF(S1129&lt;Monitors!$H$9,(S1129*Monitors!$I$9)+Monitors!$J$9,IF(S1129&lt;Monitors!$H$10,(S1129*Monitors!$I$10)+Monitors!$J$10,IF(S1129&lt;Monitors!$H$11,(S1129*Monitors!$I$11)+Monitors!$J$11,Monitors!$J$12))))))))</f>
        <v>51.141999999999996</v>
      </c>
      <c r="DH1129" s="10">
        <f>$DF1129-(Monitors!$B$4*'All Data'!$W1129)</f>
        <v>70.729759999999999</v>
      </c>
      <c r="DI1129" s="10">
        <f>IF($CX1129="Yes",DH1129-(Monitors!$E$4*(DG1129+(Monitors!$B$4*'All Data'!$W1129))),'All Data'!DH1129)</f>
        <v>70.729759999999999</v>
      </c>
      <c r="DJ1129" s="10">
        <f>IF(DD1129="Yes",'All Data'!DI1129-(DG1129*Monitors!$C$4),'All Data'!DI1129)</f>
        <v>70.729759999999999</v>
      </c>
      <c r="DK1129" s="10">
        <f>IF($DE1129="Yes",DJ1129-(DG1129*Monitors!$D$4),'All Data'!DJ1129)</f>
        <v>70.729759999999999</v>
      </c>
      <c r="DL1129" s="10">
        <f>IF($CZ1129="Yes",DK1129-Monitors!$C$7,'All Data'!DK1129)</f>
        <v>70.729759999999999</v>
      </c>
      <c r="DM1129" s="10">
        <f>IF($DA1129="Yes",DL1129-Monitors!$D$7,'All Data'!DL1129)</f>
        <v>70.729759999999999</v>
      </c>
      <c r="DN1129" s="10">
        <f>IF(DB1129="Yes",DM1129-((DG1129+(W1129*Monitors!$B$4))*Monitors!$F$4),'All Data'!DM1129)</f>
        <v>70.729759999999999</v>
      </c>
      <c r="DO1129" s="8" t="str">
        <f t="shared" si="198"/>
        <v>No</v>
      </c>
      <c r="DP1129" s="10">
        <v>4.3002263999999997</v>
      </c>
      <c r="DQ1129" s="10">
        <v>22.339773600000001</v>
      </c>
      <c r="DR1129" s="10">
        <v>22.339773600000001</v>
      </c>
      <c r="DS1129" s="9">
        <v>29.323847505016396</v>
      </c>
      <c r="DT1129" s="9" t="s">
        <v>23</v>
      </c>
      <c r="DU1129" s="14">
        <v>0</v>
      </c>
    </row>
    <row r="1130" spans="1:125" ht="18" customHeight="1">
      <c r="A1130" s="29">
        <v>1129</v>
      </c>
      <c r="B1130" s="29">
        <v>35</v>
      </c>
      <c r="C1130" s="29">
        <v>1426</v>
      </c>
      <c r="D1130" s="21">
        <v>41271</v>
      </c>
      <c r="E1130" s="21">
        <v>41264</v>
      </c>
      <c r="F1130" s="21">
        <v>41277</v>
      </c>
      <c r="G1130" s="20" t="s">
        <v>4</v>
      </c>
      <c r="H1130" s="20"/>
      <c r="I1130" s="22">
        <v>6</v>
      </c>
      <c r="J1130" s="20" t="s">
        <v>5</v>
      </c>
      <c r="K1130" s="20"/>
      <c r="L1130" s="20" t="s">
        <v>6</v>
      </c>
      <c r="M1130" s="23"/>
      <c r="N1130" s="23" t="s">
        <v>7</v>
      </c>
      <c r="O1130" s="23"/>
      <c r="P1130" s="24">
        <v>132</v>
      </c>
      <c r="Q1130" s="24">
        <v>235</v>
      </c>
      <c r="R1130" s="24">
        <v>27</v>
      </c>
      <c r="S1130" s="24">
        <v>312</v>
      </c>
      <c r="T1130" s="24">
        <v>1.78</v>
      </c>
      <c r="U1130" s="24">
        <v>1080</v>
      </c>
      <c r="V1130" s="24">
        <v>1920</v>
      </c>
      <c r="W1130" s="24">
        <v>2.0739999999999998</v>
      </c>
      <c r="X1130" s="23" t="s">
        <v>47</v>
      </c>
      <c r="Y1130" s="23" t="s">
        <v>47</v>
      </c>
      <c r="Z1130" s="24">
        <v>6653</v>
      </c>
      <c r="AA1130" s="24">
        <v>60</v>
      </c>
      <c r="AB1130" s="24">
        <v>170</v>
      </c>
      <c r="AC1130" s="24">
        <v>160</v>
      </c>
      <c r="AD1130" s="23" t="s">
        <v>10</v>
      </c>
      <c r="AE1130" s="23" t="s">
        <v>11</v>
      </c>
      <c r="AF1130" s="23" t="s">
        <v>11</v>
      </c>
      <c r="AG1130" s="23"/>
      <c r="AH1130" s="23"/>
      <c r="AI1130" s="23" t="s">
        <v>12</v>
      </c>
      <c r="AJ1130" s="23" t="s">
        <v>11</v>
      </c>
      <c r="AK1130" s="23" t="s">
        <v>11</v>
      </c>
      <c r="AL1130" s="23" t="s">
        <v>107</v>
      </c>
      <c r="AM1130" s="23"/>
      <c r="AN1130" s="23" t="s">
        <v>14</v>
      </c>
      <c r="AO1130" s="23"/>
      <c r="AP1130" s="23" t="s">
        <v>14</v>
      </c>
      <c r="AQ1130" s="23"/>
      <c r="AR1130" s="23"/>
      <c r="AS1130" s="23" t="s">
        <v>107</v>
      </c>
      <c r="AT1130" s="23"/>
      <c r="AU1130" s="23" t="s">
        <v>83</v>
      </c>
      <c r="AV1130" s="25"/>
      <c r="AW1130" s="25"/>
      <c r="AX1130" s="26">
        <v>27</v>
      </c>
      <c r="AY1130" s="26">
        <v>312</v>
      </c>
      <c r="AZ1130" s="25" t="s">
        <v>14</v>
      </c>
      <c r="BA1130" s="25" t="s">
        <v>83</v>
      </c>
      <c r="BB1130" s="23"/>
      <c r="BC1130" s="23" t="s">
        <v>15</v>
      </c>
      <c r="BD1130" s="23"/>
      <c r="BE1130" s="23" t="s">
        <v>11</v>
      </c>
      <c r="BF1130" s="23" t="s">
        <v>136</v>
      </c>
      <c r="BG1130" s="23" t="s">
        <v>11</v>
      </c>
      <c r="BH1130" s="23" t="s">
        <v>17</v>
      </c>
      <c r="BI1130" s="23"/>
      <c r="BJ1130" s="23" t="s">
        <v>18</v>
      </c>
      <c r="BK1130" s="23" t="s">
        <v>11</v>
      </c>
      <c r="BL1130" s="23" t="s">
        <v>11</v>
      </c>
      <c r="BM1130" s="23" t="s">
        <v>11</v>
      </c>
      <c r="BN1130" s="23"/>
      <c r="BO1130" s="24">
        <v>34.4</v>
      </c>
      <c r="BP1130" s="24">
        <v>305.39999999999998</v>
      </c>
      <c r="BQ1130" s="24">
        <v>300</v>
      </c>
      <c r="BR1130" s="24">
        <v>221.9</v>
      </c>
      <c r="BS1130" s="24">
        <v>201.2</v>
      </c>
      <c r="BT1130" s="23"/>
      <c r="BU1130" s="23"/>
      <c r="BV1130" s="24">
        <v>26.79</v>
      </c>
      <c r="BW1130" s="24">
        <v>0.8</v>
      </c>
      <c r="BX1130" s="23"/>
      <c r="BY1130" s="24">
        <v>0.43</v>
      </c>
      <c r="BZ1130" s="27">
        <v>0.8</v>
      </c>
      <c r="CA1130" s="27">
        <v>0.43</v>
      </c>
      <c r="CB1130" s="25"/>
      <c r="CC1130" s="25"/>
      <c r="CD1130" s="28">
        <v>26.78</v>
      </c>
      <c r="CE1130" s="28">
        <v>0.9</v>
      </c>
      <c r="CF1130" s="25"/>
      <c r="CG1130" s="28">
        <v>0.49</v>
      </c>
      <c r="CH1130" s="28">
        <v>29.1</v>
      </c>
      <c r="CI1130" s="28">
        <v>1.7</v>
      </c>
      <c r="CJ1130" s="28">
        <v>0.5</v>
      </c>
      <c r="CK1130" s="25"/>
      <c r="CL1130" s="25"/>
      <c r="CM1130" s="28">
        <v>0.53</v>
      </c>
      <c r="CN1130" s="25"/>
      <c r="CO1130" s="28">
        <v>0</v>
      </c>
      <c r="CP1130" s="30" t="s">
        <v>5</v>
      </c>
      <c r="CQ1130" s="8">
        <f t="shared" si="188"/>
        <v>6647.4358974358965</v>
      </c>
      <c r="CR1130" s="8">
        <f t="shared" si="189"/>
        <v>28</v>
      </c>
      <c r="CS1130" s="8">
        <f t="shared" si="190"/>
        <v>2.5</v>
      </c>
      <c r="CT1130" s="8">
        <f t="shared" si="191"/>
        <v>30</v>
      </c>
      <c r="CU1130" s="8">
        <f t="shared" si="192"/>
        <v>300</v>
      </c>
      <c r="CV1130" s="10">
        <f t="shared" si="193"/>
        <v>95284.799999999988</v>
      </c>
      <c r="CW1130" s="10">
        <f t="shared" si="196"/>
        <v>95.28479999999999</v>
      </c>
      <c r="CX1130" s="8" t="str">
        <f t="shared" si="194"/>
        <v>No</v>
      </c>
      <c r="CY1130" s="30" t="s">
        <v>11</v>
      </c>
      <c r="CZ1130" s="30" t="s">
        <v>11</v>
      </c>
      <c r="DA1130" s="31" t="s">
        <v>11</v>
      </c>
      <c r="DB1130" s="31" t="s">
        <v>11</v>
      </c>
      <c r="DC1130" s="8" t="str">
        <f t="shared" si="195"/>
        <v>No</v>
      </c>
      <c r="DD1130" s="8" t="s">
        <v>11</v>
      </c>
      <c r="DE1130" s="30" t="s">
        <v>11</v>
      </c>
      <c r="DF1130" s="10">
        <f t="shared" si="197"/>
        <v>86.693339999999978</v>
      </c>
      <c r="DG1130" s="9">
        <f>IF(S1130&lt;Monitors!$H$4,(S1130*Monitors!$I$4)+Monitors!$J$4,IF(S1130&lt;Monitors!$H$5,(S1130*Monitors!$I$5)+Monitors!$J$5,IF(S1130&lt;Monitors!$H$6,(S1130*Monitors!$I$6)+Monitors!$J$6,IF(S1130&lt;Monitors!$H$7,(Monitors!$I$7*S1130)+Monitors!$J$7,IF(S1130&lt;Monitors!$H$8,(S1130*Monitors!$I$8)+Monitors!$J$8,IF(S1130&lt;Monitors!$H$9,(S1130*Monitors!$I$9)+Monitors!$J$9,IF(S1130&lt;Monitors!$H$10,(S1130*Monitors!$I$10)+Monitors!$J$10,IF(S1130&lt;Monitors!$H$11,(S1130*Monitors!$I$11)+Monitors!$J$11,Monitors!$J$12))))))))</f>
        <v>51.400000000000006</v>
      </c>
      <c r="DH1130" s="10">
        <f>$DF1130-(Monitors!$B$4*'All Data'!$W1130)</f>
        <v>73.979719999999986</v>
      </c>
      <c r="DI1130" s="10">
        <f>IF($CX1130="Yes",DH1130-(Monitors!$E$4*(DG1130+(Monitors!$B$4*'All Data'!$W1130))),'All Data'!DH1130)</f>
        <v>73.979719999999986</v>
      </c>
      <c r="DJ1130" s="10">
        <f>IF(DD1130="Yes",'All Data'!DI1130-(DG1130*Monitors!$C$4),'All Data'!DI1130)</f>
        <v>73.979719999999986</v>
      </c>
      <c r="DK1130" s="10">
        <f>IF($DE1130="Yes",DJ1130-(DG1130*Monitors!$D$4),'All Data'!DJ1130)</f>
        <v>73.979719999999986</v>
      </c>
      <c r="DL1130" s="10">
        <f>IF($CZ1130="Yes",DK1130-Monitors!$C$7,'All Data'!DK1130)</f>
        <v>73.979719999999986</v>
      </c>
      <c r="DM1130" s="10">
        <f>IF($DA1130="Yes",DL1130-Monitors!$D$7,'All Data'!DL1130)</f>
        <v>73.979719999999986</v>
      </c>
      <c r="DN1130" s="10">
        <f>IF(DB1130="Yes",DM1130-((DG1130+(W1130*Monitors!$B$4))*Monitors!$F$4),'All Data'!DM1130)</f>
        <v>73.979719999999986</v>
      </c>
      <c r="DO1130" s="8" t="str">
        <f t="shared" si="198"/>
        <v>No</v>
      </c>
      <c r="DP1130" s="10">
        <v>3.8113919999999997</v>
      </c>
      <c r="DQ1130" s="10">
        <v>22.978608000000001</v>
      </c>
      <c r="DR1130" s="10">
        <v>22.978608000000001</v>
      </c>
      <c r="DS1130" s="9">
        <v>29.441913851304776</v>
      </c>
      <c r="DT1130" s="9" t="s">
        <v>23</v>
      </c>
      <c r="DU1130" s="14">
        <v>0</v>
      </c>
    </row>
    <row r="1131" spans="1:125" ht="18" customHeight="1">
      <c r="A1131" s="29">
        <v>1130</v>
      </c>
      <c r="B1131" s="29">
        <v>47</v>
      </c>
      <c r="C1131" s="29">
        <v>280</v>
      </c>
      <c r="D1131" s="21">
        <v>41279</v>
      </c>
      <c r="E1131" s="21">
        <v>41431</v>
      </c>
      <c r="F1131" s="21">
        <v>41438</v>
      </c>
      <c r="G1131" s="20" t="s">
        <v>4</v>
      </c>
      <c r="H1131" s="20" t="s">
        <v>26</v>
      </c>
      <c r="I1131" s="22">
        <v>6</v>
      </c>
      <c r="J1131" s="20" t="s">
        <v>5</v>
      </c>
      <c r="K1131" s="20" t="s">
        <v>26</v>
      </c>
      <c r="L1131" s="20" t="s">
        <v>6</v>
      </c>
      <c r="M1131" s="23" t="s">
        <v>26</v>
      </c>
      <c r="N1131" s="23" t="s">
        <v>7</v>
      </c>
      <c r="O1131" s="23" t="s">
        <v>26</v>
      </c>
      <c r="P1131" s="24">
        <v>13.2</v>
      </c>
      <c r="Q1131" s="24">
        <v>23.5</v>
      </c>
      <c r="R1131" s="24">
        <v>27</v>
      </c>
      <c r="S1131" s="24">
        <v>311.7</v>
      </c>
      <c r="T1131" s="24">
        <v>1.78</v>
      </c>
      <c r="U1131" s="24">
        <v>1080</v>
      </c>
      <c r="V1131" s="24">
        <v>1920</v>
      </c>
      <c r="W1131" s="24">
        <v>2.0739999999999998</v>
      </c>
      <c r="X1131" s="23" t="s">
        <v>47</v>
      </c>
      <c r="Y1131" s="23" t="s">
        <v>47</v>
      </c>
      <c r="Z1131" s="24">
        <v>6667</v>
      </c>
      <c r="AA1131" s="24">
        <v>60</v>
      </c>
      <c r="AB1131" s="24">
        <v>178</v>
      </c>
      <c r="AC1131" s="24">
        <v>178</v>
      </c>
      <c r="AD1131" s="23" t="s">
        <v>73</v>
      </c>
      <c r="AE1131" s="23" t="s">
        <v>23</v>
      </c>
      <c r="AF1131" s="23" t="s">
        <v>11</v>
      </c>
      <c r="AG1131" s="23" t="s">
        <v>26</v>
      </c>
      <c r="AH1131" s="23" t="s">
        <v>26</v>
      </c>
      <c r="AI1131" s="23" t="s">
        <v>12</v>
      </c>
      <c r="AJ1131" s="23" t="s">
        <v>23</v>
      </c>
      <c r="AK1131" s="23" t="s">
        <v>23</v>
      </c>
      <c r="AL1131" s="23" t="s">
        <v>114</v>
      </c>
      <c r="AM1131" s="23" t="s">
        <v>14</v>
      </c>
      <c r="AN1131" s="23" t="s">
        <v>14</v>
      </c>
      <c r="AO1131" s="23" t="s">
        <v>14</v>
      </c>
      <c r="AP1131" s="23" t="s">
        <v>36</v>
      </c>
      <c r="AQ1131" s="23" t="s">
        <v>14</v>
      </c>
      <c r="AR1131" s="23"/>
      <c r="AS1131" s="23" t="s">
        <v>114</v>
      </c>
      <c r="AT1131" s="23" t="s">
        <v>14</v>
      </c>
      <c r="AU1131" s="23" t="s">
        <v>14</v>
      </c>
      <c r="AV1131" s="25" t="s">
        <v>14</v>
      </c>
      <c r="AW1131" s="25" t="s">
        <v>14</v>
      </c>
      <c r="AX1131" s="26">
        <v>27</v>
      </c>
      <c r="AY1131" s="26">
        <v>311.7</v>
      </c>
      <c r="AZ1131" s="25" t="s">
        <v>14</v>
      </c>
      <c r="BA1131" s="25" t="s">
        <v>14</v>
      </c>
      <c r="BB1131" s="23" t="s">
        <v>14</v>
      </c>
      <c r="BC1131" s="23" t="s">
        <v>15</v>
      </c>
      <c r="BD1131" s="23" t="s">
        <v>14</v>
      </c>
      <c r="BE1131" s="23" t="s">
        <v>11</v>
      </c>
      <c r="BF1131" s="23" t="s">
        <v>986</v>
      </c>
      <c r="BG1131" s="23" t="s">
        <v>11</v>
      </c>
      <c r="BH1131" s="23" t="s">
        <v>17</v>
      </c>
      <c r="BI1131" s="23" t="s">
        <v>14</v>
      </c>
      <c r="BJ1131" s="23"/>
      <c r="BK1131" s="23" t="s">
        <v>11</v>
      </c>
      <c r="BL1131" s="23" t="s">
        <v>11</v>
      </c>
      <c r="BM1131" s="23" t="s">
        <v>11</v>
      </c>
      <c r="BN1131" s="23"/>
      <c r="BO1131" s="24">
        <v>28.8</v>
      </c>
      <c r="BP1131" s="24">
        <v>285.10000000000002</v>
      </c>
      <c r="BQ1131" s="24">
        <v>285.10000000000002</v>
      </c>
      <c r="BR1131" s="24">
        <v>243.2</v>
      </c>
      <c r="BS1131" s="24">
        <v>200</v>
      </c>
      <c r="BT1131" s="23"/>
      <c r="BU1131" s="23"/>
      <c r="BV1131" s="24">
        <v>26.9</v>
      </c>
      <c r="BW1131" s="24">
        <v>0.28999999999999998</v>
      </c>
      <c r="BX1131" s="23"/>
      <c r="BY1131" s="24">
        <v>0.23</v>
      </c>
      <c r="BZ1131" s="27">
        <v>0.28999999999999998</v>
      </c>
      <c r="CA1131" s="27">
        <v>0.23</v>
      </c>
      <c r="CB1131" s="25"/>
      <c r="CC1131" s="25"/>
      <c r="CD1131" s="28">
        <v>27.1</v>
      </c>
      <c r="CE1131" s="28">
        <v>0.3</v>
      </c>
      <c r="CF1131" s="25"/>
      <c r="CG1131" s="28">
        <v>0.24</v>
      </c>
      <c r="CH1131" s="28">
        <v>29.04</v>
      </c>
      <c r="CI1131" s="28">
        <v>0.5</v>
      </c>
      <c r="CJ1131" s="28">
        <v>0.5</v>
      </c>
      <c r="CK1131" s="28">
        <v>0</v>
      </c>
      <c r="CL1131" s="28">
        <v>0</v>
      </c>
      <c r="CM1131" s="28">
        <v>0.42</v>
      </c>
      <c r="CN1131" s="25"/>
      <c r="CO1131" s="28">
        <v>0</v>
      </c>
      <c r="CP1131" s="30" t="s">
        <v>5</v>
      </c>
      <c r="CQ1131" s="8">
        <f t="shared" si="188"/>
        <v>6653.833814565287</v>
      </c>
      <c r="CR1131" s="8">
        <f t="shared" si="189"/>
        <v>28</v>
      </c>
      <c r="CS1131" s="8">
        <f t="shared" si="190"/>
        <v>2.5</v>
      </c>
      <c r="CT1131" s="8">
        <f t="shared" si="191"/>
        <v>30</v>
      </c>
      <c r="CU1131" s="8">
        <f t="shared" si="192"/>
        <v>200</v>
      </c>
      <c r="CV1131" s="10">
        <f t="shared" si="193"/>
        <v>88865.67</v>
      </c>
      <c r="CW1131" s="10">
        <f t="shared" si="196"/>
        <v>88.865669999999994</v>
      </c>
      <c r="CX1131" s="8" t="str">
        <f t="shared" si="194"/>
        <v>No</v>
      </c>
      <c r="CY1131" s="30" t="s">
        <v>11</v>
      </c>
      <c r="CZ1131" s="30" t="s">
        <v>11</v>
      </c>
      <c r="DA1131" s="31" t="s">
        <v>11</v>
      </c>
      <c r="DB1131" s="31" t="s">
        <v>11</v>
      </c>
      <c r="DC1131" s="8" t="str">
        <f t="shared" si="195"/>
        <v>No</v>
      </c>
      <c r="DD1131" s="8" t="s">
        <v>11</v>
      </c>
      <c r="DE1131" s="30" t="s">
        <v>11</v>
      </c>
      <c r="DF1131" s="10">
        <f t="shared" si="197"/>
        <v>84.126659999999987</v>
      </c>
      <c r="DG1131" s="9">
        <f>IF(S1131&lt;Monitors!$H$4,(S1131*Monitors!$I$4)+Monitors!$J$4,IF(S1131&lt;Monitors!$H$5,(S1131*Monitors!$I$5)+Monitors!$J$5,IF(S1131&lt;Monitors!$H$6,(S1131*Monitors!$I$6)+Monitors!$J$6,IF(S1131&lt;Monitors!$H$7,(Monitors!$I$7*S1131)+Monitors!$J$7,IF(S1131&lt;Monitors!$H$8,(S1131*Monitors!$I$8)+Monitors!$J$8,IF(S1131&lt;Monitors!$H$9,(S1131*Monitors!$I$9)+Monitors!$J$9,IF(S1131&lt;Monitors!$H$10,(S1131*Monitors!$I$10)+Monitors!$J$10,IF(S1131&lt;Monitors!$H$11,(S1131*Monitors!$I$11)+Monitors!$J$11,Monitors!$J$12))))))))</f>
        <v>51.34</v>
      </c>
      <c r="DH1131" s="10">
        <f>$DF1131-(Monitors!$B$4*'All Data'!$W1131)</f>
        <v>71.413039999999995</v>
      </c>
      <c r="DI1131" s="10">
        <f>IF($CX1131="Yes",DH1131-(Monitors!$E$4*(DG1131+(Monitors!$B$4*'All Data'!$W1131))),'All Data'!DH1131)</f>
        <v>71.413039999999995</v>
      </c>
      <c r="DJ1131" s="10">
        <f>IF(DD1131="Yes",'All Data'!DI1131-(DG1131*Monitors!$C$4),'All Data'!DI1131)</f>
        <v>71.413039999999995</v>
      </c>
      <c r="DK1131" s="10">
        <f>IF($DE1131="Yes",DJ1131-(DG1131*Monitors!$D$4),'All Data'!DJ1131)</f>
        <v>71.413039999999995</v>
      </c>
      <c r="DL1131" s="10">
        <f>IF($CZ1131="Yes",DK1131-Monitors!$C$7,'All Data'!DK1131)</f>
        <v>71.413039999999995</v>
      </c>
      <c r="DM1131" s="10">
        <f>IF($DA1131="Yes",DL1131-Monitors!$D$7,'All Data'!DL1131)</f>
        <v>71.413039999999995</v>
      </c>
      <c r="DN1131" s="10">
        <f>IF(DB1131="Yes",DM1131-((DG1131+(W1131*Monitors!$B$4))*Monitors!$F$4),'All Data'!DM1131)</f>
        <v>71.413039999999995</v>
      </c>
      <c r="DO1131" s="8" t="str">
        <f t="shared" si="198"/>
        <v>No</v>
      </c>
      <c r="DP1131" s="10">
        <v>3.5546268000000003</v>
      </c>
      <c r="DQ1131" s="10">
        <v>23.345373199999997</v>
      </c>
      <c r="DR1131" s="10">
        <v>23.345373199999997</v>
      </c>
      <c r="DS1131" s="9">
        <v>29.41446083624961</v>
      </c>
      <c r="DT1131" s="9" t="s">
        <v>23</v>
      </c>
      <c r="DU1131" s="14">
        <v>0</v>
      </c>
    </row>
    <row r="1132" spans="1:125" ht="18" customHeight="1">
      <c r="A1132" s="29">
        <v>1131</v>
      </c>
      <c r="B1132" s="29">
        <v>24</v>
      </c>
      <c r="C1132" s="29">
        <v>544</v>
      </c>
      <c r="D1132" s="21">
        <v>41389</v>
      </c>
      <c r="E1132" s="21">
        <v>41423</v>
      </c>
      <c r="F1132" s="21">
        <v>41424</v>
      </c>
      <c r="G1132" s="20" t="s">
        <v>4</v>
      </c>
      <c r="H1132" s="20" t="s">
        <v>26</v>
      </c>
      <c r="I1132" s="22">
        <v>6</v>
      </c>
      <c r="J1132" s="20" t="s">
        <v>5</v>
      </c>
      <c r="K1132" s="20" t="s">
        <v>26</v>
      </c>
      <c r="L1132" s="20" t="s">
        <v>27</v>
      </c>
      <c r="M1132" s="23" t="s">
        <v>27</v>
      </c>
      <c r="N1132" s="23" t="s">
        <v>7</v>
      </c>
      <c r="O1132" s="23" t="s">
        <v>26</v>
      </c>
      <c r="P1132" s="24">
        <v>13.2</v>
      </c>
      <c r="Q1132" s="24">
        <v>23.5</v>
      </c>
      <c r="R1132" s="24">
        <v>27</v>
      </c>
      <c r="S1132" s="24">
        <v>311.5</v>
      </c>
      <c r="T1132" s="24">
        <v>1.78</v>
      </c>
      <c r="U1132" s="24">
        <v>1080</v>
      </c>
      <c r="V1132" s="24">
        <v>1920</v>
      </c>
      <c r="W1132" s="24">
        <v>2.0739999999999998</v>
      </c>
      <c r="X1132" s="23" t="s">
        <v>47</v>
      </c>
      <c r="Y1132" s="23" t="s">
        <v>47</v>
      </c>
      <c r="Z1132" s="24">
        <v>6657</v>
      </c>
      <c r="AA1132" s="24">
        <v>60</v>
      </c>
      <c r="AB1132" s="24">
        <v>178</v>
      </c>
      <c r="AC1132" s="24">
        <v>178</v>
      </c>
      <c r="AD1132" s="23" t="s">
        <v>73</v>
      </c>
      <c r="AE1132" s="23" t="s">
        <v>23</v>
      </c>
      <c r="AF1132" s="23" t="s">
        <v>11</v>
      </c>
      <c r="AG1132" s="23" t="s">
        <v>26</v>
      </c>
      <c r="AH1132" s="23" t="s">
        <v>26</v>
      </c>
      <c r="AI1132" s="23" t="s">
        <v>12</v>
      </c>
      <c r="AJ1132" s="23" t="s">
        <v>23</v>
      </c>
      <c r="AK1132" s="23" t="s">
        <v>23</v>
      </c>
      <c r="AL1132" s="23" t="s">
        <v>90</v>
      </c>
      <c r="AM1132" s="23" t="s">
        <v>773</v>
      </c>
      <c r="AN1132" s="23" t="s">
        <v>72</v>
      </c>
      <c r="AO1132" s="23" t="s">
        <v>14</v>
      </c>
      <c r="AP1132" s="23" t="s">
        <v>36</v>
      </c>
      <c r="AQ1132" s="23" t="s">
        <v>14</v>
      </c>
      <c r="AR1132" s="23"/>
      <c r="AS1132" s="23" t="s">
        <v>90</v>
      </c>
      <c r="AT1132" s="23" t="s">
        <v>773</v>
      </c>
      <c r="AU1132" s="23" t="s">
        <v>83</v>
      </c>
      <c r="AV1132" s="25" t="s">
        <v>14</v>
      </c>
      <c r="AW1132" s="25" t="s">
        <v>14</v>
      </c>
      <c r="AX1132" s="26">
        <v>27</v>
      </c>
      <c r="AY1132" s="26">
        <v>311.5</v>
      </c>
      <c r="AZ1132" s="25" t="s">
        <v>72</v>
      </c>
      <c r="BA1132" s="25" t="s">
        <v>83</v>
      </c>
      <c r="BB1132" s="23" t="s">
        <v>14</v>
      </c>
      <c r="BC1132" s="23" t="s">
        <v>15</v>
      </c>
      <c r="BD1132" s="23" t="s">
        <v>14</v>
      </c>
      <c r="BE1132" s="23" t="s">
        <v>11</v>
      </c>
      <c r="BF1132" s="23" t="s">
        <v>851</v>
      </c>
      <c r="BG1132" s="23" t="s">
        <v>11</v>
      </c>
      <c r="BH1132" s="23" t="s">
        <v>17</v>
      </c>
      <c r="BI1132" s="23" t="s">
        <v>14</v>
      </c>
      <c r="BJ1132" s="23"/>
      <c r="BK1132" s="23" t="s">
        <v>11</v>
      </c>
      <c r="BL1132" s="23" t="s">
        <v>11</v>
      </c>
      <c r="BM1132" s="23" t="s">
        <v>11</v>
      </c>
      <c r="BN1132" s="23"/>
      <c r="BO1132" s="24">
        <v>24</v>
      </c>
      <c r="BP1132" s="24">
        <v>307</v>
      </c>
      <c r="BQ1132" s="24">
        <v>300</v>
      </c>
      <c r="BR1132" s="24">
        <v>273</v>
      </c>
      <c r="BS1132" s="24">
        <v>200</v>
      </c>
      <c r="BT1132" s="23"/>
      <c r="BU1132" s="23"/>
      <c r="BV1132" s="24">
        <v>27</v>
      </c>
      <c r="BW1132" s="24">
        <v>0.37</v>
      </c>
      <c r="BX1132" s="23"/>
      <c r="BY1132" s="24">
        <v>0.3</v>
      </c>
      <c r="BZ1132" s="27">
        <v>0.37</v>
      </c>
      <c r="CA1132" s="27">
        <v>0.3</v>
      </c>
      <c r="CB1132" s="25"/>
      <c r="CC1132" s="25"/>
      <c r="CD1132" s="28">
        <v>27.1</v>
      </c>
      <c r="CE1132" s="28">
        <v>0.5</v>
      </c>
      <c r="CF1132" s="25"/>
      <c r="CG1132" s="28">
        <v>0.44</v>
      </c>
      <c r="CH1132" s="28">
        <v>29.09</v>
      </c>
      <c r="CI1132" s="28">
        <v>1</v>
      </c>
      <c r="CJ1132" s="28">
        <v>0.5</v>
      </c>
      <c r="CK1132" s="28">
        <v>0</v>
      </c>
      <c r="CL1132" s="28">
        <v>0</v>
      </c>
      <c r="CM1132" s="28">
        <v>0.5</v>
      </c>
      <c r="CN1132" s="25"/>
      <c r="CO1132" s="28">
        <v>0</v>
      </c>
      <c r="CP1132" s="30" t="s">
        <v>5</v>
      </c>
      <c r="CQ1132" s="8">
        <f t="shared" si="188"/>
        <v>6658.1059390048149</v>
      </c>
      <c r="CR1132" s="8">
        <f t="shared" si="189"/>
        <v>28</v>
      </c>
      <c r="CS1132" s="8">
        <f t="shared" si="190"/>
        <v>2.5</v>
      </c>
      <c r="CT1132" s="8">
        <f t="shared" si="191"/>
        <v>30</v>
      </c>
      <c r="CU1132" s="8">
        <f t="shared" si="192"/>
        <v>300</v>
      </c>
      <c r="CV1132" s="10">
        <f t="shared" si="193"/>
        <v>95630.5</v>
      </c>
      <c r="CW1132" s="10">
        <f t="shared" si="196"/>
        <v>95.630499999999998</v>
      </c>
      <c r="CX1132" s="8" t="str">
        <f t="shared" si="194"/>
        <v>No</v>
      </c>
      <c r="CY1132" s="30" t="s">
        <v>11</v>
      </c>
      <c r="CZ1132" s="30" t="s">
        <v>11</v>
      </c>
      <c r="DA1132" s="31" t="s">
        <v>11</v>
      </c>
      <c r="DB1132" s="31" t="s">
        <v>11</v>
      </c>
      <c r="DC1132" s="8" t="str">
        <f t="shared" si="195"/>
        <v>No</v>
      </c>
      <c r="DD1132" s="8" t="s">
        <v>11</v>
      </c>
      <c r="DE1132" s="30" t="s">
        <v>11</v>
      </c>
      <c r="DF1132" s="10">
        <f t="shared" si="197"/>
        <v>84.888779999999997</v>
      </c>
      <c r="DG1132" s="9">
        <f>IF(S1132&lt;Monitors!$H$4,(S1132*Monitors!$I$4)+Monitors!$J$4,IF(S1132&lt;Monitors!$H$5,(S1132*Monitors!$I$5)+Monitors!$J$5,IF(S1132&lt;Monitors!$H$6,(S1132*Monitors!$I$6)+Monitors!$J$6,IF(S1132&lt;Monitors!$H$7,(Monitors!$I$7*S1132)+Monitors!$J$7,IF(S1132&lt;Monitors!$H$8,(S1132*Monitors!$I$8)+Monitors!$J$8,IF(S1132&lt;Monitors!$H$9,(S1132*Monitors!$I$9)+Monitors!$J$9,IF(S1132&lt;Monitors!$H$10,(S1132*Monitors!$I$10)+Monitors!$J$10,IF(S1132&lt;Monitors!$H$11,(S1132*Monitors!$I$11)+Monitors!$J$11,Monitors!$J$12))))))))</f>
        <v>51.300000000000004</v>
      </c>
      <c r="DH1132" s="10">
        <f>$DF1132-(Monitors!$B$4*'All Data'!$W1132)</f>
        <v>72.175160000000005</v>
      </c>
      <c r="DI1132" s="10">
        <f>IF($CX1132="Yes",DH1132-(Monitors!$E$4*(DG1132+(Monitors!$B$4*'All Data'!$W1132))),'All Data'!DH1132)</f>
        <v>72.175160000000005</v>
      </c>
      <c r="DJ1132" s="10">
        <f>IF(DD1132="Yes",'All Data'!DI1132-(DG1132*Monitors!$C$4),'All Data'!DI1132)</f>
        <v>72.175160000000005</v>
      </c>
      <c r="DK1132" s="10">
        <f>IF($DE1132="Yes",DJ1132-(DG1132*Monitors!$D$4),'All Data'!DJ1132)</f>
        <v>72.175160000000005</v>
      </c>
      <c r="DL1132" s="10">
        <f>IF($CZ1132="Yes",DK1132-Monitors!$C$7,'All Data'!DK1132)</f>
        <v>72.175160000000005</v>
      </c>
      <c r="DM1132" s="10">
        <f>IF($DA1132="Yes",DL1132-Monitors!$D$7,'All Data'!DL1132)</f>
        <v>72.175160000000005</v>
      </c>
      <c r="DN1132" s="10">
        <f>IF(DB1132="Yes",DM1132-((DG1132+(W1132*Monitors!$B$4))*Monitors!$F$4),'All Data'!DM1132)</f>
        <v>72.175160000000005</v>
      </c>
      <c r="DO1132" s="8" t="str">
        <f t="shared" si="198"/>
        <v>No</v>
      </c>
      <c r="DP1132" s="10">
        <v>3.8252200000000003</v>
      </c>
      <c r="DQ1132" s="10">
        <v>23.174779999999998</v>
      </c>
      <c r="DR1132" s="10">
        <v>23.174779999999998</v>
      </c>
      <c r="DS1132" s="9">
        <v>29.396157385529598</v>
      </c>
      <c r="DT1132" s="9" t="s">
        <v>23</v>
      </c>
      <c r="DU1132" s="14">
        <v>0</v>
      </c>
    </row>
    <row r="1133" spans="1:125" ht="18" customHeight="1">
      <c r="A1133" s="29">
        <v>1132</v>
      </c>
      <c r="B1133" s="29">
        <v>21</v>
      </c>
      <c r="C1133" s="29">
        <v>317</v>
      </c>
      <c r="D1133" s="21">
        <v>41276</v>
      </c>
      <c r="E1133" s="21">
        <v>41337</v>
      </c>
      <c r="F1133" s="21">
        <v>41340</v>
      </c>
      <c r="G1133" s="20" t="s">
        <v>4</v>
      </c>
      <c r="H1133" s="20" t="s">
        <v>26</v>
      </c>
      <c r="I1133" s="22">
        <v>6</v>
      </c>
      <c r="J1133" s="20" t="s">
        <v>5</v>
      </c>
      <c r="K1133" s="20" t="s">
        <v>26</v>
      </c>
      <c r="L1133" s="20" t="s">
        <v>27</v>
      </c>
      <c r="M1133" s="23" t="s">
        <v>27</v>
      </c>
      <c r="N1133" s="23" t="s">
        <v>7</v>
      </c>
      <c r="O1133" s="23" t="s">
        <v>26</v>
      </c>
      <c r="P1133" s="24">
        <v>13.2</v>
      </c>
      <c r="Q1133" s="24">
        <v>23.6</v>
      </c>
      <c r="R1133" s="24">
        <v>27</v>
      </c>
      <c r="S1133" s="24">
        <v>311.7</v>
      </c>
      <c r="T1133" s="24">
        <v>1.78</v>
      </c>
      <c r="U1133" s="24">
        <v>1080</v>
      </c>
      <c r="V1133" s="24">
        <v>1920</v>
      </c>
      <c r="W1133" s="24">
        <v>2.0739999999999998</v>
      </c>
      <c r="X1133" s="23" t="s">
        <v>47</v>
      </c>
      <c r="Y1133" s="23" t="s">
        <v>47</v>
      </c>
      <c r="Z1133" s="24">
        <v>6654</v>
      </c>
      <c r="AA1133" s="24">
        <v>60</v>
      </c>
      <c r="AB1133" s="24">
        <v>160</v>
      </c>
      <c r="AC1133" s="24">
        <v>160</v>
      </c>
      <c r="AD1133" s="23" t="s">
        <v>300</v>
      </c>
      <c r="AE1133" s="23" t="s">
        <v>23</v>
      </c>
      <c r="AF1133" s="23" t="s">
        <v>11</v>
      </c>
      <c r="AG1133" s="23"/>
      <c r="AH1133" s="23"/>
      <c r="AI1133" s="23" t="s">
        <v>12</v>
      </c>
      <c r="AJ1133" s="23" t="s">
        <v>11</v>
      </c>
      <c r="AK1133" s="23" t="s">
        <v>23</v>
      </c>
      <c r="AL1133" s="23" t="s">
        <v>107</v>
      </c>
      <c r="AM1133" s="23" t="s">
        <v>26</v>
      </c>
      <c r="AN1133" s="23" t="s">
        <v>72</v>
      </c>
      <c r="AO1133" s="23" t="s">
        <v>26</v>
      </c>
      <c r="AP1133" s="23" t="s">
        <v>36</v>
      </c>
      <c r="AQ1133" s="23" t="s">
        <v>26</v>
      </c>
      <c r="AR1133" s="23"/>
      <c r="AS1133" s="23" t="s">
        <v>107</v>
      </c>
      <c r="AT1133" s="23" t="s">
        <v>26</v>
      </c>
      <c r="AU1133" s="23" t="s">
        <v>83</v>
      </c>
      <c r="AV1133" s="25" t="s">
        <v>26</v>
      </c>
      <c r="AW1133" s="25" t="s">
        <v>26</v>
      </c>
      <c r="AX1133" s="26">
        <v>27</v>
      </c>
      <c r="AY1133" s="26">
        <v>311.7</v>
      </c>
      <c r="AZ1133" s="25" t="s">
        <v>72</v>
      </c>
      <c r="BA1133" s="25" t="s">
        <v>83</v>
      </c>
      <c r="BB1133" s="23" t="s">
        <v>26</v>
      </c>
      <c r="BC1133" s="23" t="s">
        <v>15</v>
      </c>
      <c r="BD1133" s="23" t="s">
        <v>26</v>
      </c>
      <c r="BE1133" s="23" t="s">
        <v>11</v>
      </c>
      <c r="BF1133" s="23" t="s">
        <v>185</v>
      </c>
      <c r="BG1133" s="23" t="s">
        <v>11</v>
      </c>
      <c r="BH1133" s="23" t="s">
        <v>17</v>
      </c>
      <c r="BI1133" s="23" t="s">
        <v>26</v>
      </c>
      <c r="BJ1133" s="23"/>
      <c r="BK1133" s="23" t="s">
        <v>11</v>
      </c>
      <c r="BL1133" s="23" t="s">
        <v>11</v>
      </c>
      <c r="BM1133" s="23" t="s">
        <v>11</v>
      </c>
      <c r="BN1133" s="23"/>
      <c r="BO1133" s="24">
        <v>0</v>
      </c>
      <c r="BP1133" s="24">
        <v>275</v>
      </c>
      <c r="BQ1133" s="24">
        <v>239</v>
      </c>
      <c r="BR1133" s="24">
        <v>275</v>
      </c>
      <c r="BS1133" s="24">
        <v>200</v>
      </c>
      <c r="BT1133" s="23"/>
      <c r="BU1133" s="23"/>
      <c r="BV1133" s="24">
        <v>27.01</v>
      </c>
      <c r="BW1133" s="24">
        <v>0.45</v>
      </c>
      <c r="BX1133" s="23"/>
      <c r="BY1133" s="24">
        <v>0.28999999999999998</v>
      </c>
      <c r="BZ1133" s="27">
        <v>0.45</v>
      </c>
      <c r="CA1133" s="27">
        <v>0.28999999999999998</v>
      </c>
      <c r="CB1133" s="25"/>
      <c r="CC1133" s="25"/>
      <c r="CD1133" s="28">
        <v>27.03</v>
      </c>
      <c r="CE1133" s="28">
        <v>0.46</v>
      </c>
      <c r="CF1133" s="25"/>
      <c r="CG1133" s="28">
        <v>0.3</v>
      </c>
      <c r="CH1133" s="28">
        <v>29.09</v>
      </c>
      <c r="CI1133" s="28">
        <v>1</v>
      </c>
      <c r="CJ1133" s="28">
        <v>0.5</v>
      </c>
      <c r="CK1133" s="28">
        <v>0</v>
      </c>
      <c r="CL1133" s="28">
        <v>0</v>
      </c>
      <c r="CM1133" s="28">
        <v>0.4</v>
      </c>
      <c r="CN1133" s="25"/>
      <c r="CO1133" s="28">
        <v>0</v>
      </c>
      <c r="CP1133" s="30" t="s">
        <v>5</v>
      </c>
      <c r="CQ1133" s="8">
        <f t="shared" si="188"/>
        <v>6653.833814565287</v>
      </c>
      <c r="CR1133" s="8">
        <f t="shared" si="189"/>
        <v>28</v>
      </c>
      <c r="CS1133" s="8">
        <f t="shared" si="190"/>
        <v>2.5</v>
      </c>
      <c r="CT1133" s="8">
        <f t="shared" si="191"/>
        <v>30</v>
      </c>
      <c r="CU1133" s="8">
        <f t="shared" si="192"/>
        <v>200</v>
      </c>
      <c r="CV1133" s="10">
        <f t="shared" si="193"/>
        <v>85717.5</v>
      </c>
      <c r="CW1133" s="10">
        <f t="shared" si="196"/>
        <v>85.717500000000001</v>
      </c>
      <c r="CX1133" s="8" t="str">
        <f t="shared" si="194"/>
        <v>No</v>
      </c>
      <c r="CY1133" s="30" t="s">
        <v>11</v>
      </c>
      <c r="CZ1133" s="30" t="s">
        <v>11</v>
      </c>
      <c r="DA1133" s="31" t="s">
        <v>11</v>
      </c>
      <c r="DB1133" s="31" t="s">
        <v>11</v>
      </c>
      <c r="DC1133" s="8" t="str">
        <f t="shared" si="195"/>
        <v>No</v>
      </c>
      <c r="DD1133" s="8" t="s">
        <v>11</v>
      </c>
      <c r="DE1133" s="30" t="s">
        <v>11</v>
      </c>
      <c r="DF1133" s="10">
        <f t="shared" si="197"/>
        <v>85.374960000000002</v>
      </c>
      <c r="DG1133" s="9">
        <f>IF(S1133&lt;Monitors!$H$4,(S1133*Monitors!$I$4)+Monitors!$J$4,IF(S1133&lt;Monitors!$H$5,(S1133*Monitors!$I$5)+Monitors!$J$5,IF(S1133&lt;Monitors!$H$6,(S1133*Monitors!$I$6)+Monitors!$J$6,IF(S1133&lt;Monitors!$H$7,(Monitors!$I$7*S1133)+Monitors!$J$7,IF(S1133&lt;Monitors!$H$8,(S1133*Monitors!$I$8)+Monitors!$J$8,IF(S1133&lt;Monitors!$H$9,(S1133*Monitors!$I$9)+Monitors!$J$9,IF(S1133&lt;Monitors!$H$10,(S1133*Monitors!$I$10)+Monitors!$J$10,IF(S1133&lt;Monitors!$H$11,(S1133*Monitors!$I$11)+Monitors!$J$11,Monitors!$J$12))))))))</f>
        <v>51.34</v>
      </c>
      <c r="DH1133" s="10">
        <f>$DF1133-(Monitors!$B$4*'All Data'!$W1133)</f>
        <v>72.661339999999996</v>
      </c>
      <c r="DI1133" s="10">
        <f>IF($CX1133="Yes",DH1133-(Monitors!$E$4*(DG1133+(Monitors!$B$4*'All Data'!$W1133))),'All Data'!DH1133)</f>
        <v>72.661339999999996</v>
      </c>
      <c r="DJ1133" s="10">
        <f>IF(DD1133="Yes",'All Data'!DI1133-(DG1133*Monitors!$C$4),'All Data'!DI1133)</f>
        <v>72.661339999999996</v>
      </c>
      <c r="DK1133" s="10">
        <f>IF($DE1133="Yes",DJ1133-(DG1133*Monitors!$D$4),'All Data'!DJ1133)</f>
        <v>72.661339999999996</v>
      </c>
      <c r="DL1133" s="10">
        <f>IF($CZ1133="Yes",DK1133-Monitors!$C$7,'All Data'!DK1133)</f>
        <v>72.661339999999996</v>
      </c>
      <c r="DM1133" s="10">
        <f>IF($DA1133="Yes",DL1133-Monitors!$D$7,'All Data'!DL1133)</f>
        <v>72.661339999999996</v>
      </c>
      <c r="DN1133" s="10">
        <f>IF(DB1133="Yes",DM1133-((DG1133+(W1133*Monitors!$B$4))*Monitors!$F$4),'All Data'!DM1133)</f>
        <v>72.661339999999996</v>
      </c>
      <c r="DO1133" s="8" t="str">
        <f t="shared" si="198"/>
        <v>No</v>
      </c>
      <c r="DP1133" s="10">
        <v>3.4287000000000001</v>
      </c>
      <c r="DQ1133" s="10">
        <v>23.581300000000002</v>
      </c>
      <c r="DR1133" s="10">
        <v>23.581300000000002</v>
      </c>
      <c r="DS1133" s="9">
        <v>29.41446083624961</v>
      </c>
      <c r="DT1133" s="9" t="s">
        <v>23</v>
      </c>
      <c r="DU1133" s="14">
        <v>0</v>
      </c>
    </row>
    <row r="1134" spans="1:125" ht="18" customHeight="1">
      <c r="A1134" s="29">
        <v>1133</v>
      </c>
      <c r="B1134" s="29">
        <v>47</v>
      </c>
      <c r="C1134" s="29">
        <v>341</v>
      </c>
      <c r="D1134" s="21">
        <v>41590</v>
      </c>
      <c r="E1134" s="21">
        <v>41592</v>
      </c>
      <c r="F1134" s="21">
        <v>41596</v>
      </c>
      <c r="G1134" s="20" t="s">
        <v>4</v>
      </c>
      <c r="H1134" s="20" t="s">
        <v>26</v>
      </c>
      <c r="I1134" s="22">
        <v>6</v>
      </c>
      <c r="J1134" s="20" t="s">
        <v>5</v>
      </c>
      <c r="K1134" s="20" t="s">
        <v>26</v>
      </c>
      <c r="L1134" s="20" t="s">
        <v>27</v>
      </c>
      <c r="M1134" s="23" t="s">
        <v>27</v>
      </c>
      <c r="N1134" s="23" t="s">
        <v>7</v>
      </c>
      <c r="O1134" s="23" t="s">
        <v>26</v>
      </c>
      <c r="P1134" s="24">
        <v>14.5</v>
      </c>
      <c r="Q1134" s="24">
        <v>25.6</v>
      </c>
      <c r="R1134" s="24">
        <v>28</v>
      </c>
      <c r="S1134" s="24">
        <v>371.44</v>
      </c>
      <c r="T1134" s="24">
        <v>1.78</v>
      </c>
      <c r="U1134" s="24">
        <v>1080</v>
      </c>
      <c r="V1134" s="24">
        <v>1920</v>
      </c>
      <c r="W1134" s="24">
        <v>2.0739999999999998</v>
      </c>
      <c r="X1134" s="23" t="s">
        <v>47</v>
      </c>
      <c r="Y1134" s="23" t="s">
        <v>47</v>
      </c>
      <c r="Z1134" s="24">
        <v>5582</v>
      </c>
      <c r="AA1134" s="24">
        <v>60</v>
      </c>
      <c r="AB1134" s="24">
        <v>170</v>
      </c>
      <c r="AC1134" s="24">
        <v>160</v>
      </c>
      <c r="AD1134" s="23" t="s">
        <v>73</v>
      </c>
      <c r="AE1134" s="23" t="s">
        <v>23</v>
      </c>
      <c r="AF1134" s="23" t="s">
        <v>11</v>
      </c>
      <c r="AG1134" s="23"/>
      <c r="AH1134" s="23"/>
      <c r="AI1134" s="23" t="s">
        <v>12</v>
      </c>
      <c r="AJ1134" s="23" t="s">
        <v>11</v>
      </c>
      <c r="AK1134" s="23" t="s">
        <v>23</v>
      </c>
      <c r="AL1134" s="23" t="s">
        <v>13</v>
      </c>
      <c r="AM1134" s="23"/>
      <c r="AN1134" s="23" t="s">
        <v>14</v>
      </c>
      <c r="AO1134" s="23" t="s">
        <v>14</v>
      </c>
      <c r="AP1134" s="23" t="s">
        <v>14</v>
      </c>
      <c r="AQ1134" s="23" t="s">
        <v>14</v>
      </c>
      <c r="AR1134" s="23"/>
      <c r="AS1134" s="23" t="s">
        <v>13</v>
      </c>
      <c r="AT1134" s="23"/>
      <c r="AU1134" s="23" t="s">
        <v>14</v>
      </c>
      <c r="AV1134" s="25" t="s">
        <v>14</v>
      </c>
      <c r="AW1134" s="25" t="s">
        <v>14</v>
      </c>
      <c r="AX1134" s="26">
        <v>28</v>
      </c>
      <c r="AY1134" s="26">
        <v>371.44</v>
      </c>
      <c r="AZ1134" s="25" t="s">
        <v>14</v>
      </c>
      <c r="BA1134" s="25" t="s">
        <v>14</v>
      </c>
      <c r="BB1134" s="23" t="s">
        <v>14</v>
      </c>
      <c r="BC1134" s="23" t="s">
        <v>15</v>
      </c>
      <c r="BD1134" s="23" t="s">
        <v>14</v>
      </c>
      <c r="BE1134" s="23" t="s">
        <v>11</v>
      </c>
      <c r="BF1134" s="23" t="s">
        <v>989</v>
      </c>
      <c r="BG1134" s="23" t="s">
        <v>11</v>
      </c>
      <c r="BH1134" s="23" t="s">
        <v>17</v>
      </c>
      <c r="BI1134" s="23" t="s">
        <v>14</v>
      </c>
      <c r="BJ1134" s="23"/>
      <c r="BK1134" s="23" t="s">
        <v>11</v>
      </c>
      <c r="BL1134" s="23" t="s">
        <v>11</v>
      </c>
      <c r="BM1134" s="23" t="s">
        <v>11</v>
      </c>
      <c r="BN1134" s="23"/>
      <c r="BO1134" s="24">
        <v>42.5</v>
      </c>
      <c r="BP1134" s="24">
        <v>383</v>
      </c>
      <c r="BQ1134" s="24">
        <v>383</v>
      </c>
      <c r="BR1134" s="24">
        <v>357</v>
      </c>
      <c r="BS1134" s="24">
        <v>200</v>
      </c>
      <c r="BT1134" s="23"/>
      <c r="BU1134" s="23"/>
      <c r="BV1134" s="24">
        <v>27.02</v>
      </c>
      <c r="BW1134" s="24">
        <v>0.23</v>
      </c>
      <c r="BX1134" s="23"/>
      <c r="BY1134" s="24">
        <v>0.16</v>
      </c>
      <c r="BZ1134" s="27">
        <v>0.23</v>
      </c>
      <c r="CA1134" s="27">
        <v>0.16</v>
      </c>
      <c r="CB1134" s="25"/>
      <c r="CC1134" s="25"/>
      <c r="CD1134" s="28">
        <v>26.74</v>
      </c>
      <c r="CE1134" s="28">
        <v>0.24</v>
      </c>
      <c r="CF1134" s="25"/>
      <c r="CG1134" s="28">
        <v>0.18</v>
      </c>
      <c r="CH1134" s="28">
        <v>35.090000000000003</v>
      </c>
      <c r="CI1134" s="28">
        <v>0.5</v>
      </c>
      <c r="CJ1134" s="28">
        <v>0.5</v>
      </c>
      <c r="CK1134" s="25"/>
      <c r="CL1134" s="25"/>
      <c r="CM1134" s="28">
        <v>0.5</v>
      </c>
      <c r="CN1134" s="25"/>
      <c r="CO1134" s="28">
        <v>0</v>
      </c>
      <c r="CP1134" s="30" t="s">
        <v>5</v>
      </c>
      <c r="CQ1134" s="8">
        <f t="shared" si="188"/>
        <v>5583.6743484815843</v>
      </c>
      <c r="CR1134" s="8">
        <f t="shared" si="189"/>
        <v>28</v>
      </c>
      <c r="CS1134" s="8">
        <f t="shared" si="190"/>
        <v>2.5</v>
      </c>
      <c r="CT1134" s="8">
        <f t="shared" si="191"/>
        <v>30</v>
      </c>
      <c r="CU1134" s="8">
        <f t="shared" si="192"/>
        <v>300</v>
      </c>
      <c r="CV1134" s="10">
        <f t="shared" si="193"/>
        <v>142261.51999999999</v>
      </c>
      <c r="CW1134" s="10">
        <f t="shared" si="196"/>
        <v>142.26151999999999</v>
      </c>
      <c r="CX1134" s="8" t="str">
        <f t="shared" si="194"/>
        <v>No</v>
      </c>
      <c r="CY1134" s="30" t="s">
        <v>11</v>
      </c>
      <c r="CZ1134" s="30" t="s">
        <v>11</v>
      </c>
      <c r="DA1134" s="31" t="s">
        <v>11</v>
      </c>
      <c r="DB1134" s="31" t="s">
        <v>11</v>
      </c>
      <c r="DC1134" s="8" t="str">
        <f t="shared" si="195"/>
        <v>No</v>
      </c>
      <c r="DD1134" s="8" t="s">
        <v>11</v>
      </c>
      <c r="DE1134" s="30" t="s">
        <v>11</v>
      </c>
      <c r="DF1134" s="10">
        <f t="shared" si="197"/>
        <v>84.152939999999987</v>
      </c>
      <c r="DG1134" s="9">
        <f>IF(S1134&lt;Monitors!$H$4,(S1134*Monitors!$I$4)+Monitors!$J$4,IF(S1134&lt;Monitors!$H$5,(S1134*Monitors!$I$5)+Monitors!$J$5,IF(S1134&lt;Monitors!$H$6,(S1134*Monitors!$I$6)+Monitors!$J$6,IF(S1134&lt;Monitors!$H$7,(Monitors!$I$7*S1134)+Monitors!$J$7,IF(S1134&lt;Monitors!$H$8,(S1134*Monitors!$I$8)+Monitors!$J$8,IF(S1134&lt;Monitors!$H$9,(S1134*Monitors!$I$9)+Monitors!$J$9,IF(S1134&lt;Monitors!$H$10,(S1134*Monitors!$I$10)+Monitors!$J$10,IF(S1134&lt;Monitors!$H$11,(S1134*Monitors!$I$11)+Monitors!$J$11,Monitors!$J$12))))))))</f>
        <v>63.287999999999997</v>
      </c>
      <c r="DH1134" s="10">
        <f>$DF1134-(Monitors!$B$4*'All Data'!$W1134)</f>
        <v>71.439319999999981</v>
      </c>
      <c r="DI1134" s="10">
        <f>IF($CX1134="Yes",DH1134-(Monitors!$E$4*(DG1134+(Monitors!$B$4*'All Data'!$W1134))),'All Data'!DH1134)</f>
        <v>71.439319999999981</v>
      </c>
      <c r="DJ1134" s="10">
        <f>IF(DD1134="Yes",'All Data'!DI1134-(DG1134*Monitors!$C$4),'All Data'!DI1134)</f>
        <v>71.439319999999981</v>
      </c>
      <c r="DK1134" s="10">
        <f>IF($DE1134="Yes",DJ1134-(DG1134*Monitors!$D$4),'All Data'!DJ1134)</f>
        <v>71.439319999999981</v>
      </c>
      <c r="DL1134" s="10">
        <f>IF($CZ1134="Yes",DK1134-Monitors!$C$7,'All Data'!DK1134)</f>
        <v>71.439319999999981</v>
      </c>
      <c r="DM1134" s="10">
        <f>IF($DA1134="Yes",DL1134-Monitors!$D$7,'All Data'!DL1134)</f>
        <v>71.439319999999981</v>
      </c>
      <c r="DN1134" s="10">
        <f>IF(DB1134="Yes",DM1134-((DG1134+(W1134*Monitors!$B$4))*Monitors!$F$4),'All Data'!DM1134)</f>
        <v>71.439319999999981</v>
      </c>
      <c r="DO1134" s="8" t="str">
        <f t="shared" si="198"/>
        <v>No</v>
      </c>
      <c r="DP1134" s="10">
        <v>5.6904608000000003</v>
      </c>
      <c r="DQ1134" s="10">
        <v>21.329539199999999</v>
      </c>
      <c r="DR1134" s="10">
        <v>21.329539199999999</v>
      </c>
      <c r="DS1134" s="9">
        <v>34.826517000846245</v>
      </c>
      <c r="DT1134" s="9" t="s">
        <v>23</v>
      </c>
      <c r="DU1134" s="14">
        <v>0</v>
      </c>
    </row>
    <row r="1135" spans="1:125" ht="18" customHeight="1">
      <c r="A1135" s="29">
        <v>1134</v>
      </c>
      <c r="B1135" s="29">
        <v>47</v>
      </c>
      <c r="C1135" s="29">
        <v>341</v>
      </c>
      <c r="D1135" s="21">
        <v>41435</v>
      </c>
      <c r="E1135" s="21">
        <v>41592</v>
      </c>
      <c r="F1135" s="21">
        <v>42108</v>
      </c>
      <c r="G1135" s="20" t="s">
        <v>4</v>
      </c>
      <c r="H1135" s="20"/>
      <c r="I1135" s="22">
        <v>6</v>
      </c>
      <c r="J1135" s="20" t="s">
        <v>5</v>
      </c>
      <c r="K1135" s="20"/>
      <c r="L1135" s="20" t="s">
        <v>27</v>
      </c>
      <c r="M1135" s="23" t="s">
        <v>27</v>
      </c>
      <c r="N1135" s="23" t="s">
        <v>7</v>
      </c>
      <c r="O1135" s="23"/>
      <c r="P1135" s="24">
        <v>14.5</v>
      </c>
      <c r="Q1135" s="24">
        <v>25.6</v>
      </c>
      <c r="R1135" s="24">
        <v>28</v>
      </c>
      <c r="S1135" s="24">
        <v>371.44</v>
      </c>
      <c r="T1135" s="24">
        <v>1.78</v>
      </c>
      <c r="U1135" s="24">
        <v>1080</v>
      </c>
      <c r="V1135" s="24">
        <v>1920</v>
      </c>
      <c r="W1135" s="24">
        <v>2.0739999999999998</v>
      </c>
      <c r="X1135" s="23" t="s">
        <v>47</v>
      </c>
      <c r="Y1135" s="23" t="s">
        <v>47</v>
      </c>
      <c r="Z1135" s="24">
        <v>5582</v>
      </c>
      <c r="AA1135" s="24">
        <v>60</v>
      </c>
      <c r="AB1135" s="24">
        <v>170</v>
      </c>
      <c r="AC1135" s="24">
        <v>160</v>
      </c>
      <c r="AD1135" s="23" t="s">
        <v>73</v>
      </c>
      <c r="AE1135" s="23" t="s">
        <v>23</v>
      </c>
      <c r="AF1135" s="23" t="s">
        <v>11</v>
      </c>
      <c r="AG1135" s="23"/>
      <c r="AH1135" s="23"/>
      <c r="AI1135" s="23" t="s">
        <v>12</v>
      </c>
      <c r="AJ1135" s="23" t="s">
        <v>11</v>
      </c>
      <c r="AK1135" s="23" t="s">
        <v>23</v>
      </c>
      <c r="AL1135" s="23" t="s">
        <v>111</v>
      </c>
      <c r="AM1135" s="23"/>
      <c r="AN1135" s="23" t="s">
        <v>14</v>
      </c>
      <c r="AO1135" s="23"/>
      <c r="AP1135" s="23" t="s">
        <v>14</v>
      </c>
      <c r="AQ1135" s="23"/>
      <c r="AR1135" s="23"/>
      <c r="AS1135" s="23" t="s">
        <v>111</v>
      </c>
      <c r="AT1135" s="23"/>
      <c r="AU1135" s="23" t="s">
        <v>14</v>
      </c>
      <c r="AV1135" s="25"/>
      <c r="AW1135" s="25"/>
      <c r="AX1135" s="26">
        <v>28</v>
      </c>
      <c r="AY1135" s="26">
        <v>371.44</v>
      </c>
      <c r="AZ1135" s="25" t="s">
        <v>14</v>
      </c>
      <c r="BA1135" s="25" t="s">
        <v>14</v>
      </c>
      <c r="BB1135" s="23"/>
      <c r="BC1135" s="23" t="s">
        <v>15</v>
      </c>
      <c r="BD1135" s="23"/>
      <c r="BE1135" s="23" t="s">
        <v>11</v>
      </c>
      <c r="BF1135" s="23" t="s">
        <v>1254</v>
      </c>
      <c r="BG1135" s="23" t="s">
        <v>11</v>
      </c>
      <c r="BH1135" s="23" t="s">
        <v>17</v>
      </c>
      <c r="BI1135" s="23"/>
      <c r="BJ1135" s="23" t="s">
        <v>157</v>
      </c>
      <c r="BK1135" s="23" t="s">
        <v>11</v>
      </c>
      <c r="BL1135" s="23" t="s">
        <v>11</v>
      </c>
      <c r="BM1135" s="23"/>
      <c r="BN1135" s="23"/>
      <c r="BO1135" s="24">
        <v>42.5</v>
      </c>
      <c r="BP1135" s="24">
        <v>383</v>
      </c>
      <c r="BQ1135" s="24">
        <v>383</v>
      </c>
      <c r="BR1135" s="24">
        <v>357</v>
      </c>
      <c r="BS1135" s="24">
        <v>200</v>
      </c>
      <c r="BT1135" s="23"/>
      <c r="BU1135" s="23"/>
      <c r="BV1135" s="24">
        <v>27.02</v>
      </c>
      <c r="BW1135" s="24">
        <v>0.23</v>
      </c>
      <c r="BX1135" s="23"/>
      <c r="BY1135" s="24">
        <v>0.16</v>
      </c>
      <c r="BZ1135" s="27">
        <v>0.23</v>
      </c>
      <c r="CA1135" s="27">
        <v>0.16</v>
      </c>
      <c r="CB1135" s="25"/>
      <c r="CC1135" s="25"/>
      <c r="CD1135" s="28">
        <v>26.74</v>
      </c>
      <c r="CE1135" s="28">
        <v>0.24</v>
      </c>
      <c r="CF1135" s="25"/>
      <c r="CG1135" s="28">
        <v>0.18</v>
      </c>
      <c r="CH1135" s="28">
        <v>35.090000000000003</v>
      </c>
      <c r="CI1135" s="28">
        <v>0.5</v>
      </c>
      <c r="CJ1135" s="28">
        <v>0.5</v>
      </c>
      <c r="CK1135" s="25"/>
      <c r="CL1135" s="25"/>
      <c r="CM1135" s="28">
        <v>0.5</v>
      </c>
      <c r="CN1135" s="25"/>
      <c r="CO1135" s="28">
        <v>0</v>
      </c>
      <c r="CP1135" s="30" t="s">
        <v>5</v>
      </c>
      <c r="CQ1135" s="8">
        <f t="shared" si="188"/>
        <v>5583.6743484815843</v>
      </c>
      <c r="CR1135" s="8">
        <f t="shared" si="189"/>
        <v>28</v>
      </c>
      <c r="CS1135" s="8">
        <f t="shared" si="190"/>
        <v>2.5</v>
      </c>
      <c r="CT1135" s="8">
        <f t="shared" si="191"/>
        <v>30</v>
      </c>
      <c r="CU1135" s="8">
        <f t="shared" si="192"/>
        <v>300</v>
      </c>
      <c r="CV1135" s="10">
        <f t="shared" si="193"/>
        <v>142261.51999999999</v>
      </c>
      <c r="CW1135" s="10">
        <f t="shared" si="196"/>
        <v>142.26151999999999</v>
      </c>
      <c r="CX1135" s="8" t="str">
        <f t="shared" si="194"/>
        <v>No</v>
      </c>
      <c r="CY1135" s="30" t="s">
        <v>11</v>
      </c>
      <c r="CZ1135" s="30" t="s">
        <v>11</v>
      </c>
      <c r="DA1135" s="31" t="s">
        <v>11</v>
      </c>
      <c r="DB1135" s="31" t="s">
        <v>11</v>
      </c>
      <c r="DC1135" s="8" t="str">
        <f t="shared" si="195"/>
        <v>No</v>
      </c>
      <c r="DD1135" s="8" t="s">
        <v>11</v>
      </c>
      <c r="DE1135" s="30" t="s">
        <v>11</v>
      </c>
      <c r="DF1135" s="10">
        <f t="shared" si="197"/>
        <v>84.152939999999987</v>
      </c>
      <c r="DG1135" s="9">
        <f>IF(S1135&lt;Monitors!$H$4,(S1135*Monitors!$I$4)+Monitors!$J$4,IF(S1135&lt;Monitors!$H$5,(S1135*Monitors!$I$5)+Monitors!$J$5,IF(S1135&lt;Monitors!$H$6,(S1135*Monitors!$I$6)+Monitors!$J$6,IF(S1135&lt;Monitors!$H$7,(Monitors!$I$7*S1135)+Monitors!$J$7,IF(S1135&lt;Monitors!$H$8,(S1135*Monitors!$I$8)+Monitors!$J$8,IF(S1135&lt;Monitors!$H$9,(S1135*Monitors!$I$9)+Monitors!$J$9,IF(S1135&lt;Monitors!$H$10,(S1135*Monitors!$I$10)+Monitors!$J$10,IF(S1135&lt;Monitors!$H$11,(S1135*Monitors!$I$11)+Monitors!$J$11,Monitors!$J$12))))))))</f>
        <v>63.287999999999997</v>
      </c>
      <c r="DH1135" s="10">
        <f>$DF1135-(Monitors!$B$4*'All Data'!$W1135)</f>
        <v>71.439319999999981</v>
      </c>
      <c r="DI1135" s="10">
        <f>IF($CX1135="Yes",DH1135-(Monitors!$E$4*(DG1135+(Monitors!$B$4*'All Data'!$W1135))),'All Data'!DH1135)</f>
        <v>71.439319999999981</v>
      </c>
      <c r="DJ1135" s="10">
        <f>IF(DD1135="Yes",'All Data'!DI1135-(DG1135*Monitors!$C$4),'All Data'!DI1135)</f>
        <v>71.439319999999981</v>
      </c>
      <c r="DK1135" s="10">
        <f>IF($DE1135="Yes",DJ1135-(DG1135*Monitors!$D$4),'All Data'!DJ1135)</f>
        <v>71.439319999999981</v>
      </c>
      <c r="DL1135" s="10">
        <f>IF($CZ1135="Yes",DK1135-Monitors!$C$7,'All Data'!DK1135)</f>
        <v>71.439319999999981</v>
      </c>
      <c r="DM1135" s="10">
        <f>IF($DA1135="Yes",DL1135-Monitors!$D$7,'All Data'!DL1135)</f>
        <v>71.439319999999981</v>
      </c>
      <c r="DN1135" s="10">
        <f>IF(DB1135="Yes",DM1135-((DG1135+(W1135*Monitors!$B$4))*Monitors!$F$4),'All Data'!DM1135)</f>
        <v>71.439319999999981</v>
      </c>
      <c r="DO1135" s="8" t="str">
        <f t="shared" si="198"/>
        <v>No</v>
      </c>
      <c r="DP1135" s="10">
        <v>5.6904608000000003</v>
      </c>
      <c r="DQ1135" s="10">
        <v>21.329539199999999</v>
      </c>
      <c r="DR1135" s="10">
        <v>21.329539199999999</v>
      </c>
      <c r="DS1135" s="9">
        <v>34.826517000846245</v>
      </c>
      <c r="DT1135" s="9" t="s">
        <v>23</v>
      </c>
      <c r="DU1135" s="14">
        <v>0</v>
      </c>
    </row>
    <row r="1136" spans="1:125" ht="18" customHeight="1">
      <c r="A1136" s="29">
        <v>1135</v>
      </c>
      <c r="B1136" s="29">
        <v>21</v>
      </c>
      <c r="C1136" s="29">
        <v>316</v>
      </c>
      <c r="D1136" s="21">
        <v>41221</v>
      </c>
      <c r="E1136" s="21">
        <v>42052</v>
      </c>
      <c r="F1136" s="21">
        <v>42067</v>
      </c>
      <c r="G1136" s="20" t="s">
        <v>233</v>
      </c>
      <c r="H1136" s="20" t="s">
        <v>26</v>
      </c>
      <c r="I1136" s="22">
        <v>6</v>
      </c>
      <c r="J1136" s="20" t="s">
        <v>5</v>
      </c>
      <c r="K1136" s="20" t="s">
        <v>26</v>
      </c>
      <c r="L1136" s="20" t="s">
        <v>27</v>
      </c>
      <c r="M1136" s="23" t="s">
        <v>27</v>
      </c>
      <c r="N1136" s="23" t="s">
        <v>7</v>
      </c>
      <c r="O1136" s="23" t="s">
        <v>26</v>
      </c>
      <c r="P1136" s="24">
        <v>13.2</v>
      </c>
      <c r="Q1136" s="24">
        <v>23.5</v>
      </c>
      <c r="R1136" s="24">
        <v>27</v>
      </c>
      <c r="S1136" s="24">
        <v>311.42</v>
      </c>
      <c r="T1136" s="24">
        <v>1.78</v>
      </c>
      <c r="U1136" s="24">
        <v>1080</v>
      </c>
      <c r="V1136" s="24">
        <v>1920</v>
      </c>
      <c r="W1136" s="24">
        <v>2.0739999999999998</v>
      </c>
      <c r="X1136" s="23" t="s">
        <v>47</v>
      </c>
      <c r="Y1136" s="23" t="s">
        <v>47</v>
      </c>
      <c r="Z1136" s="24">
        <v>10498</v>
      </c>
      <c r="AA1136" s="24">
        <v>60</v>
      </c>
      <c r="AB1136" s="24">
        <v>160</v>
      </c>
      <c r="AC1136" s="24">
        <v>160</v>
      </c>
      <c r="AD1136" s="23" t="s">
        <v>28</v>
      </c>
      <c r="AE1136" s="23" t="s">
        <v>23</v>
      </c>
      <c r="AF1136" s="23" t="s">
        <v>11</v>
      </c>
      <c r="AG1136" s="23" t="s">
        <v>26</v>
      </c>
      <c r="AH1136" s="23" t="s">
        <v>26</v>
      </c>
      <c r="AI1136" s="23" t="s">
        <v>12</v>
      </c>
      <c r="AJ1136" s="23" t="s">
        <v>23</v>
      </c>
      <c r="AK1136" s="23" t="s">
        <v>23</v>
      </c>
      <c r="AL1136" s="23" t="s">
        <v>114</v>
      </c>
      <c r="AM1136" s="23" t="s">
        <v>26</v>
      </c>
      <c r="AN1136" s="23" t="s">
        <v>14</v>
      </c>
      <c r="AO1136" s="23" t="s">
        <v>26</v>
      </c>
      <c r="AP1136" s="23" t="s">
        <v>14</v>
      </c>
      <c r="AQ1136" s="23" t="s">
        <v>26</v>
      </c>
      <c r="AR1136" s="23"/>
      <c r="AS1136" s="23" t="s">
        <v>114</v>
      </c>
      <c r="AT1136" s="23" t="s">
        <v>26</v>
      </c>
      <c r="AU1136" s="23" t="s">
        <v>14</v>
      </c>
      <c r="AV1136" s="25" t="s">
        <v>26</v>
      </c>
      <c r="AW1136" s="25" t="s">
        <v>26</v>
      </c>
      <c r="AX1136" s="26">
        <v>27</v>
      </c>
      <c r="AY1136" s="26">
        <v>311.42</v>
      </c>
      <c r="AZ1136" s="25" t="s">
        <v>14</v>
      </c>
      <c r="BA1136" s="25" t="s">
        <v>14</v>
      </c>
      <c r="BB1136" s="23" t="s">
        <v>26</v>
      </c>
      <c r="BC1136" s="23" t="s">
        <v>15</v>
      </c>
      <c r="BD1136" s="23" t="s">
        <v>26</v>
      </c>
      <c r="BE1136" s="23" t="s">
        <v>11</v>
      </c>
      <c r="BF1136" s="23" t="s">
        <v>734</v>
      </c>
      <c r="BG1136" s="23" t="s">
        <v>11</v>
      </c>
      <c r="BH1136" s="23" t="s">
        <v>17</v>
      </c>
      <c r="BI1136" s="23" t="s">
        <v>26</v>
      </c>
      <c r="BJ1136" s="23"/>
      <c r="BK1136" s="23" t="s">
        <v>11</v>
      </c>
      <c r="BL1136" s="23" t="s">
        <v>11</v>
      </c>
      <c r="BM1136" s="23" t="s">
        <v>11</v>
      </c>
      <c r="BN1136" s="23"/>
      <c r="BO1136" s="24">
        <v>0</v>
      </c>
      <c r="BP1136" s="24">
        <v>300</v>
      </c>
      <c r="BQ1136" s="24">
        <v>300</v>
      </c>
      <c r="BR1136" s="24">
        <v>290</v>
      </c>
      <c r="BS1136" s="24">
        <v>200</v>
      </c>
      <c r="BT1136" s="23"/>
      <c r="BU1136" s="23"/>
      <c r="BV1136" s="24">
        <v>27.24</v>
      </c>
      <c r="BW1136" s="24">
        <v>0.31</v>
      </c>
      <c r="BX1136" s="23"/>
      <c r="BY1136" s="24">
        <v>0.24</v>
      </c>
      <c r="BZ1136" s="27">
        <v>0.31</v>
      </c>
      <c r="CA1136" s="27">
        <v>0.24</v>
      </c>
      <c r="CB1136" s="25"/>
      <c r="CC1136" s="25"/>
      <c r="CD1136" s="28">
        <v>27.15</v>
      </c>
      <c r="CE1136" s="28">
        <v>0.3</v>
      </c>
      <c r="CF1136" s="25"/>
      <c r="CG1136" s="28">
        <v>0.24</v>
      </c>
      <c r="CH1136" s="28">
        <v>29.08</v>
      </c>
      <c r="CI1136" s="28">
        <v>0.5</v>
      </c>
      <c r="CJ1136" s="28">
        <v>0.5</v>
      </c>
      <c r="CK1136" s="28">
        <v>0</v>
      </c>
      <c r="CL1136" s="28">
        <v>0</v>
      </c>
      <c r="CM1136" s="28">
        <v>0.5</v>
      </c>
      <c r="CN1136" s="25"/>
      <c r="CO1136" s="28">
        <v>0</v>
      </c>
      <c r="CP1136" s="30" t="s">
        <v>5</v>
      </c>
      <c r="CQ1136" s="8">
        <f t="shared" si="188"/>
        <v>6659.8163252199593</v>
      </c>
      <c r="CR1136" s="8">
        <f t="shared" si="189"/>
        <v>28</v>
      </c>
      <c r="CS1136" s="8">
        <f t="shared" si="190"/>
        <v>2.5</v>
      </c>
      <c r="CT1136" s="8">
        <f t="shared" si="191"/>
        <v>30</v>
      </c>
      <c r="CU1136" s="8">
        <f t="shared" si="192"/>
        <v>300</v>
      </c>
      <c r="CV1136" s="10">
        <f t="shared" si="193"/>
        <v>93426</v>
      </c>
      <c r="CW1136" s="10">
        <f t="shared" si="196"/>
        <v>93.426000000000002</v>
      </c>
      <c r="CX1136" s="8" t="str">
        <f t="shared" si="194"/>
        <v>No</v>
      </c>
      <c r="CY1136" s="30" t="s">
        <v>11</v>
      </c>
      <c r="CZ1136" s="30" t="s">
        <v>11</v>
      </c>
      <c r="DA1136" s="31" t="s">
        <v>11</v>
      </c>
      <c r="DB1136" s="31" t="s">
        <v>11</v>
      </c>
      <c r="DC1136" s="8" t="str">
        <f t="shared" si="195"/>
        <v>No</v>
      </c>
      <c r="DD1136" s="8" t="s">
        <v>11</v>
      </c>
      <c r="DE1136" s="30" t="s">
        <v>11</v>
      </c>
      <c r="DF1136" s="10">
        <f t="shared" si="197"/>
        <v>85.282979999999981</v>
      </c>
      <c r="DG1136" s="9">
        <f>IF(S1136&lt;Monitors!$H$4,(S1136*Monitors!$I$4)+Monitors!$J$4,IF(S1136&lt;Monitors!$H$5,(S1136*Monitors!$I$5)+Monitors!$J$5,IF(S1136&lt;Monitors!$H$6,(S1136*Monitors!$I$6)+Monitors!$J$6,IF(S1136&lt;Monitors!$H$7,(Monitors!$I$7*S1136)+Monitors!$J$7,IF(S1136&lt;Monitors!$H$8,(S1136*Monitors!$I$8)+Monitors!$J$8,IF(S1136&lt;Monitors!$H$9,(S1136*Monitors!$I$9)+Monitors!$J$9,IF(S1136&lt;Monitors!$H$10,(S1136*Monitors!$I$10)+Monitors!$J$10,IF(S1136&lt;Monitors!$H$11,(S1136*Monitors!$I$11)+Monitors!$J$11,Monitors!$J$12))))))))</f>
        <v>51.284000000000006</v>
      </c>
      <c r="DH1136" s="10">
        <f>$DF1136-(Monitors!$B$4*'All Data'!$W1136)</f>
        <v>72.569359999999989</v>
      </c>
      <c r="DI1136" s="10">
        <f>IF($CX1136="Yes",DH1136-(Monitors!$E$4*(DG1136+(Monitors!$B$4*'All Data'!$W1136))),'All Data'!DH1136)</f>
        <v>72.569359999999989</v>
      </c>
      <c r="DJ1136" s="10">
        <f>IF(DD1136="Yes",'All Data'!DI1136-(DG1136*Monitors!$C$4),'All Data'!DI1136)</f>
        <v>72.569359999999989</v>
      </c>
      <c r="DK1136" s="10">
        <f>IF($DE1136="Yes",DJ1136-(DG1136*Monitors!$D$4),'All Data'!DJ1136)</f>
        <v>72.569359999999989</v>
      </c>
      <c r="DL1136" s="10">
        <f>IF($CZ1136="Yes",DK1136-Monitors!$C$7,'All Data'!DK1136)</f>
        <v>72.569359999999989</v>
      </c>
      <c r="DM1136" s="10">
        <f>IF($DA1136="Yes",DL1136-Monitors!$D$7,'All Data'!DL1136)</f>
        <v>72.569359999999989</v>
      </c>
      <c r="DN1136" s="10">
        <f>IF(DB1136="Yes",DM1136-((DG1136+(W1136*Monitors!$B$4))*Monitors!$F$4),'All Data'!DM1136)</f>
        <v>72.569359999999989</v>
      </c>
      <c r="DO1136" s="8" t="str">
        <f t="shared" si="198"/>
        <v>No</v>
      </c>
      <c r="DP1136" s="10">
        <v>3.7370400000000004</v>
      </c>
      <c r="DQ1136" s="10">
        <v>23.502959999999998</v>
      </c>
      <c r="DR1136" s="10">
        <v>23.502959999999998</v>
      </c>
      <c r="DS1136" s="9">
        <v>29.388835682752745</v>
      </c>
      <c r="DT1136" s="9" t="s">
        <v>23</v>
      </c>
      <c r="DU1136" s="14">
        <v>0</v>
      </c>
    </row>
    <row r="1137" spans="1:125" ht="18" customHeight="1">
      <c r="A1137" s="29">
        <v>1136</v>
      </c>
      <c r="B1137" s="29">
        <v>21</v>
      </c>
      <c r="C1137" s="29">
        <v>315</v>
      </c>
      <c r="D1137" s="21">
        <v>41221</v>
      </c>
      <c r="E1137" s="21">
        <v>41337</v>
      </c>
      <c r="F1137" s="21">
        <v>41340</v>
      </c>
      <c r="G1137" s="20" t="s">
        <v>4</v>
      </c>
      <c r="H1137" s="20" t="s">
        <v>26</v>
      </c>
      <c r="I1137" s="22">
        <v>6</v>
      </c>
      <c r="J1137" s="20" t="s">
        <v>5</v>
      </c>
      <c r="K1137" s="20" t="s">
        <v>26</v>
      </c>
      <c r="L1137" s="20" t="s">
        <v>27</v>
      </c>
      <c r="M1137" s="23" t="s">
        <v>27</v>
      </c>
      <c r="N1137" s="23" t="s">
        <v>7</v>
      </c>
      <c r="O1137" s="23" t="s">
        <v>26</v>
      </c>
      <c r="P1137" s="24">
        <v>13.2</v>
      </c>
      <c r="Q1137" s="24">
        <v>23.5</v>
      </c>
      <c r="R1137" s="24">
        <v>27</v>
      </c>
      <c r="S1137" s="24">
        <v>311.42</v>
      </c>
      <c r="T1137" s="24">
        <v>1.78</v>
      </c>
      <c r="U1137" s="24">
        <v>1080</v>
      </c>
      <c r="V1137" s="24">
        <v>1920</v>
      </c>
      <c r="W1137" s="24">
        <v>2.0739999999999998</v>
      </c>
      <c r="X1137" s="23" t="s">
        <v>47</v>
      </c>
      <c r="Y1137" s="23" t="s">
        <v>47</v>
      </c>
      <c r="Z1137" s="24">
        <v>10498</v>
      </c>
      <c r="AA1137" s="24">
        <v>60</v>
      </c>
      <c r="AB1137" s="24">
        <v>160</v>
      </c>
      <c r="AC1137" s="24">
        <v>160</v>
      </c>
      <c r="AD1137" s="23" t="s">
        <v>28</v>
      </c>
      <c r="AE1137" s="23" t="s">
        <v>23</v>
      </c>
      <c r="AF1137" s="23" t="s">
        <v>11</v>
      </c>
      <c r="AG1137" s="23" t="s">
        <v>26</v>
      </c>
      <c r="AH1137" s="23" t="s">
        <v>26</v>
      </c>
      <c r="AI1137" s="23" t="s">
        <v>12</v>
      </c>
      <c r="AJ1137" s="23" t="s">
        <v>23</v>
      </c>
      <c r="AK1137" s="23" t="s">
        <v>23</v>
      </c>
      <c r="AL1137" s="23" t="s">
        <v>129</v>
      </c>
      <c r="AM1137" s="23" t="s">
        <v>26</v>
      </c>
      <c r="AN1137" s="23" t="s">
        <v>14</v>
      </c>
      <c r="AO1137" s="23" t="s">
        <v>26</v>
      </c>
      <c r="AP1137" s="23" t="s">
        <v>14</v>
      </c>
      <c r="AQ1137" s="23" t="s">
        <v>26</v>
      </c>
      <c r="AR1137" s="23"/>
      <c r="AS1137" s="23" t="s">
        <v>129</v>
      </c>
      <c r="AT1137" s="23" t="s">
        <v>26</v>
      </c>
      <c r="AU1137" s="23" t="s">
        <v>14</v>
      </c>
      <c r="AV1137" s="25" t="s">
        <v>26</v>
      </c>
      <c r="AW1137" s="25" t="s">
        <v>26</v>
      </c>
      <c r="AX1137" s="26">
        <v>27</v>
      </c>
      <c r="AY1137" s="26">
        <v>311.42</v>
      </c>
      <c r="AZ1137" s="25" t="s">
        <v>14</v>
      </c>
      <c r="BA1137" s="25" t="s">
        <v>14</v>
      </c>
      <c r="BB1137" s="23" t="s">
        <v>26</v>
      </c>
      <c r="BC1137" s="23" t="s">
        <v>15</v>
      </c>
      <c r="BD1137" s="23" t="s">
        <v>26</v>
      </c>
      <c r="BE1137" s="23" t="s">
        <v>11</v>
      </c>
      <c r="BF1137" s="23" t="s">
        <v>734</v>
      </c>
      <c r="BG1137" s="23" t="s">
        <v>11</v>
      </c>
      <c r="BH1137" s="23" t="s">
        <v>17</v>
      </c>
      <c r="BI1137" s="23" t="s">
        <v>26</v>
      </c>
      <c r="BJ1137" s="23"/>
      <c r="BK1137" s="23" t="s">
        <v>11</v>
      </c>
      <c r="BL1137" s="23" t="s">
        <v>11</v>
      </c>
      <c r="BM1137" s="23" t="s">
        <v>11</v>
      </c>
      <c r="BN1137" s="23"/>
      <c r="BO1137" s="24">
        <v>0</v>
      </c>
      <c r="BP1137" s="24">
        <v>300</v>
      </c>
      <c r="BQ1137" s="24">
        <v>300</v>
      </c>
      <c r="BR1137" s="24">
        <v>290</v>
      </c>
      <c r="BS1137" s="24">
        <v>200</v>
      </c>
      <c r="BT1137" s="23"/>
      <c r="BU1137" s="23"/>
      <c r="BV1137" s="24">
        <v>27.24</v>
      </c>
      <c r="BW1137" s="24">
        <v>0.31</v>
      </c>
      <c r="BX1137" s="23"/>
      <c r="BY1137" s="24">
        <v>0.24</v>
      </c>
      <c r="BZ1137" s="27">
        <v>0.31</v>
      </c>
      <c r="CA1137" s="27">
        <v>0.24</v>
      </c>
      <c r="CB1137" s="25"/>
      <c r="CC1137" s="25"/>
      <c r="CD1137" s="28">
        <v>27.15</v>
      </c>
      <c r="CE1137" s="28">
        <v>0.3</v>
      </c>
      <c r="CF1137" s="25"/>
      <c r="CG1137" s="28">
        <v>0.24</v>
      </c>
      <c r="CH1137" s="28">
        <v>29.08</v>
      </c>
      <c r="CI1137" s="28">
        <v>0.5</v>
      </c>
      <c r="CJ1137" s="28">
        <v>0.5</v>
      </c>
      <c r="CK1137" s="28">
        <v>0</v>
      </c>
      <c r="CL1137" s="28">
        <v>0</v>
      </c>
      <c r="CM1137" s="28">
        <v>0.5</v>
      </c>
      <c r="CN1137" s="25"/>
      <c r="CO1137" s="28">
        <v>0</v>
      </c>
      <c r="CP1137" s="30" t="s">
        <v>5</v>
      </c>
      <c r="CQ1137" s="8">
        <f t="shared" si="188"/>
        <v>6659.8163252199593</v>
      </c>
      <c r="CR1137" s="8">
        <f t="shared" si="189"/>
        <v>28</v>
      </c>
      <c r="CS1137" s="8">
        <f t="shared" si="190"/>
        <v>2.5</v>
      </c>
      <c r="CT1137" s="8">
        <f t="shared" si="191"/>
        <v>30</v>
      </c>
      <c r="CU1137" s="8">
        <f t="shared" si="192"/>
        <v>300</v>
      </c>
      <c r="CV1137" s="10">
        <f t="shared" si="193"/>
        <v>93426</v>
      </c>
      <c r="CW1137" s="10">
        <f t="shared" si="196"/>
        <v>93.426000000000002</v>
      </c>
      <c r="CX1137" s="8" t="str">
        <f t="shared" si="194"/>
        <v>No</v>
      </c>
      <c r="CY1137" s="30" t="s">
        <v>11</v>
      </c>
      <c r="CZ1137" s="30" t="s">
        <v>11</v>
      </c>
      <c r="DA1137" s="31" t="s">
        <v>11</v>
      </c>
      <c r="DB1137" s="31" t="s">
        <v>11</v>
      </c>
      <c r="DC1137" s="8" t="str">
        <f t="shared" si="195"/>
        <v>No</v>
      </c>
      <c r="DD1137" s="8" t="s">
        <v>11</v>
      </c>
      <c r="DE1137" s="30" t="s">
        <v>11</v>
      </c>
      <c r="DF1137" s="10">
        <f t="shared" si="197"/>
        <v>85.282979999999981</v>
      </c>
      <c r="DG1137" s="9">
        <f>IF(S1137&lt;Monitors!$H$4,(S1137*Monitors!$I$4)+Monitors!$J$4,IF(S1137&lt;Monitors!$H$5,(S1137*Monitors!$I$5)+Monitors!$J$5,IF(S1137&lt;Monitors!$H$6,(S1137*Monitors!$I$6)+Monitors!$J$6,IF(S1137&lt;Monitors!$H$7,(Monitors!$I$7*S1137)+Monitors!$J$7,IF(S1137&lt;Monitors!$H$8,(S1137*Monitors!$I$8)+Monitors!$J$8,IF(S1137&lt;Monitors!$H$9,(S1137*Monitors!$I$9)+Monitors!$J$9,IF(S1137&lt;Monitors!$H$10,(S1137*Monitors!$I$10)+Monitors!$J$10,IF(S1137&lt;Monitors!$H$11,(S1137*Monitors!$I$11)+Monitors!$J$11,Monitors!$J$12))))))))</f>
        <v>51.284000000000006</v>
      </c>
      <c r="DH1137" s="10">
        <f>$DF1137-(Monitors!$B$4*'All Data'!$W1137)</f>
        <v>72.569359999999989</v>
      </c>
      <c r="DI1137" s="10">
        <f>IF($CX1137="Yes",DH1137-(Monitors!$E$4*(DG1137+(Monitors!$B$4*'All Data'!$W1137))),'All Data'!DH1137)</f>
        <v>72.569359999999989</v>
      </c>
      <c r="DJ1137" s="10">
        <f>IF(DD1137="Yes",'All Data'!DI1137-(DG1137*Monitors!$C$4),'All Data'!DI1137)</f>
        <v>72.569359999999989</v>
      </c>
      <c r="DK1137" s="10">
        <f>IF($DE1137="Yes",DJ1137-(DG1137*Monitors!$D$4),'All Data'!DJ1137)</f>
        <v>72.569359999999989</v>
      </c>
      <c r="DL1137" s="10">
        <f>IF($CZ1137="Yes",DK1137-Monitors!$C$7,'All Data'!DK1137)</f>
        <v>72.569359999999989</v>
      </c>
      <c r="DM1137" s="10">
        <f>IF($DA1137="Yes",DL1137-Monitors!$D$7,'All Data'!DL1137)</f>
        <v>72.569359999999989</v>
      </c>
      <c r="DN1137" s="10">
        <f>IF(DB1137="Yes",DM1137-((DG1137+(W1137*Monitors!$B$4))*Monitors!$F$4),'All Data'!DM1137)</f>
        <v>72.569359999999989</v>
      </c>
      <c r="DO1137" s="8" t="str">
        <f t="shared" si="198"/>
        <v>No</v>
      </c>
      <c r="DP1137" s="10">
        <v>3.7370400000000004</v>
      </c>
      <c r="DQ1137" s="10">
        <v>23.502959999999998</v>
      </c>
      <c r="DR1137" s="10">
        <v>23.502959999999998</v>
      </c>
      <c r="DS1137" s="9">
        <v>29.388835682752745</v>
      </c>
      <c r="DT1137" s="9" t="s">
        <v>23</v>
      </c>
      <c r="DU1137" s="14">
        <v>0</v>
      </c>
    </row>
    <row r="1138" spans="1:125" ht="18" customHeight="1">
      <c r="A1138" s="29">
        <v>1137</v>
      </c>
      <c r="B1138" s="29">
        <v>21</v>
      </c>
      <c r="C1138" s="29">
        <v>316</v>
      </c>
      <c r="D1138" s="21">
        <v>41221</v>
      </c>
      <c r="E1138" s="21">
        <v>41337</v>
      </c>
      <c r="F1138" s="21">
        <v>41577</v>
      </c>
      <c r="G1138" s="20" t="s">
        <v>182</v>
      </c>
      <c r="H1138" s="20" t="s">
        <v>1173</v>
      </c>
      <c r="I1138" s="22">
        <v>6</v>
      </c>
      <c r="J1138" s="20" t="s">
        <v>5</v>
      </c>
      <c r="K1138" s="20" t="s">
        <v>26</v>
      </c>
      <c r="L1138" s="20" t="s">
        <v>27</v>
      </c>
      <c r="M1138" s="23" t="s">
        <v>27</v>
      </c>
      <c r="N1138" s="23" t="s">
        <v>7</v>
      </c>
      <c r="O1138" s="23" t="s">
        <v>26</v>
      </c>
      <c r="P1138" s="24">
        <v>13.2</v>
      </c>
      <c r="Q1138" s="24">
        <v>23.5</v>
      </c>
      <c r="R1138" s="24">
        <v>27</v>
      </c>
      <c r="S1138" s="24">
        <v>311.42</v>
      </c>
      <c r="T1138" s="24">
        <v>1.78</v>
      </c>
      <c r="U1138" s="24">
        <v>1080</v>
      </c>
      <c r="V1138" s="24">
        <v>1920</v>
      </c>
      <c r="W1138" s="24">
        <v>2.0739999999999998</v>
      </c>
      <c r="X1138" s="23" t="s">
        <v>47</v>
      </c>
      <c r="Y1138" s="23" t="s">
        <v>47</v>
      </c>
      <c r="Z1138" s="24">
        <v>10498</v>
      </c>
      <c r="AA1138" s="24">
        <v>60</v>
      </c>
      <c r="AB1138" s="24">
        <v>160</v>
      </c>
      <c r="AC1138" s="24">
        <v>160</v>
      </c>
      <c r="AD1138" s="23" t="s">
        <v>28</v>
      </c>
      <c r="AE1138" s="23" t="s">
        <v>23</v>
      </c>
      <c r="AF1138" s="23" t="s">
        <v>11</v>
      </c>
      <c r="AG1138" s="23" t="s">
        <v>26</v>
      </c>
      <c r="AH1138" s="23" t="s">
        <v>26</v>
      </c>
      <c r="AI1138" s="23" t="s">
        <v>12</v>
      </c>
      <c r="AJ1138" s="23" t="s">
        <v>23</v>
      </c>
      <c r="AK1138" s="23" t="s">
        <v>23</v>
      </c>
      <c r="AL1138" s="23" t="s">
        <v>129</v>
      </c>
      <c r="AM1138" s="23" t="s">
        <v>26</v>
      </c>
      <c r="AN1138" s="23" t="s">
        <v>14</v>
      </c>
      <c r="AO1138" s="23" t="s">
        <v>26</v>
      </c>
      <c r="AP1138" s="23" t="s">
        <v>14</v>
      </c>
      <c r="AQ1138" s="23" t="s">
        <v>26</v>
      </c>
      <c r="AR1138" s="23"/>
      <c r="AS1138" s="23" t="s">
        <v>129</v>
      </c>
      <c r="AT1138" s="23" t="s">
        <v>26</v>
      </c>
      <c r="AU1138" s="23" t="s">
        <v>14</v>
      </c>
      <c r="AV1138" s="25" t="s">
        <v>26</v>
      </c>
      <c r="AW1138" s="25" t="s">
        <v>26</v>
      </c>
      <c r="AX1138" s="26">
        <v>27</v>
      </c>
      <c r="AY1138" s="26">
        <v>311.42</v>
      </c>
      <c r="AZ1138" s="25" t="s">
        <v>14</v>
      </c>
      <c r="BA1138" s="25" t="s">
        <v>14</v>
      </c>
      <c r="BB1138" s="23" t="s">
        <v>26</v>
      </c>
      <c r="BC1138" s="23" t="s">
        <v>15</v>
      </c>
      <c r="BD1138" s="23" t="s">
        <v>26</v>
      </c>
      <c r="BE1138" s="23" t="s">
        <v>11</v>
      </c>
      <c r="BF1138" s="23" t="s">
        <v>734</v>
      </c>
      <c r="BG1138" s="23" t="s">
        <v>11</v>
      </c>
      <c r="BH1138" s="23" t="s">
        <v>17</v>
      </c>
      <c r="BI1138" s="23" t="s">
        <v>26</v>
      </c>
      <c r="BJ1138" s="23"/>
      <c r="BK1138" s="23" t="s">
        <v>11</v>
      </c>
      <c r="BL1138" s="23" t="s">
        <v>11</v>
      </c>
      <c r="BM1138" s="23" t="s">
        <v>11</v>
      </c>
      <c r="BN1138" s="23"/>
      <c r="BO1138" s="24">
        <v>0</v>
      </c>
      <c r="BP1138" s="24">
        <v>300</v>
      </c>
      <c r="BQ1138" s="24">
        <v>300</v>
      </c>
      <c r="BR1138" s="24">
        <v>290</v>
      </c>
      <c r="BS1138" s="24">
        <v>200</v>
      </c>
      <c r="BT1138" s="23"/>
      <c r="BU1138" s="23"/>
      <c r="BV1138" s="24">
        <v>27.24</v>
      </c>
      <c r="BW1138" s="24">
        <v>0.31</v>
      </c>
      <c r="BX1138" s="23"/>
      <c r="BY1138" s="24">
        <v>0.24</v>
      </c>
      <c r="BZ1138" s="27">
        <v>0.31</v>
      </c>
      <c r="CA1138" s="27">
        <v>0.24</v>
      </c>
      <c r="CB1138" s="25"/>
      <c r="CC1138" s="25"/>
      <c r="CD1138" s="28">
        <v>27.15</v>
      </c>
      <c r="CE1138" s="28">
        <v>0.3</v>
      </c>
      <c r="CF1138" s="25"/>
      <c r="CG1138" s="28">
        <v>0.24</v>
      </c>
      <c r="CH1138" s="28">
        <v>29.08</v>
      </c>
      <c r="CI1138" s="28">
        <v>0.5</v>
      </c>
      <c r="CJ1138" s="28">
        <v>0.5</v>
      </c>
      <c r="CK1138" s="28">
        <v>0</v>
      </c>
      <c r="CL1138" s="28">
        <v>0</v>
      </c>
      <c r="CM1138" s="28">
        <v>0.5</v>
      </c>
      <c r="CN1138" s="25"/>
      <c r="CO1138" s="28">
        <v>0</v>
      </c>
      <c r="CP1138" s="30" t="s">
        <v>5</v>
      </c>
      <c r="CQ1138" s="8">
        <f t="shared" si="188"/>
        <v>6659.8163252199593</v>
      </c>
      <c r="CR1138" s="8">
        <f t="shared" si="189"/>
        <v>28</v>
      </c>
      <c r="CS1138" s="8">
        <f t="shared" si="190"/>
        <v>2.5</v>
      </c>
      <c r="CT1138" s="8">
        <f t="shared" si="191"/>
        <v>30</v>
      </c>
      <c r="CU1138" s="8">
        <f t="shared" si="192"/>
        <v>300</v>
      </c>
      <c r="CV1138" s="10">
        <f t="shared" si="193"/>
        <v>93426</v>
      </c>
      <c r="CW1138" s="10">
        <f t="shared" si="196"/>
        <v>93.426000000000002</v>
      </c>
      <c r="CX1138" s="8" t="str">
        <f t="shared" si="194"/>
        <v>No</v>
      </c>
      <c r="CY1138" s="30" t="s">
        <v>11</v>
      </c>
      <c r="CZ1138" s="30" t="s">
        <v>11</v>
      </c>
      <c r="DA1138" s="31" t="s">
        <v>11</v>
      </c>
      <c r="DB1138" s="31" t="s">
        <v>11</v>
      </c>
      <c r="DC1138" s="8" t="str">
        <f t="shared" si="195"/>
        <v>No</v>
      </c>
      <c r="DD1138" s="8" t="s">
        <v>11</v>
      </c>
      <c r="DE1138" s="30" t="s">
        <v>11</v>
      </c>
      <c r="DF1138" s="10">
        <f t="shared" si="197"/>
        <v>85.282979999999981</v>
      </c>
      <c r="DG1138" s="9">
        <f>IF(S1138&lt;Monitors!$H$4,(S1138*Monitors!$I$4)+Monitors!$J$4,IF(S1138&lt;Monitors!$H$5,(S1138*Monitors!$I$5)+Monitors!$J$5,IF(S1138&lt;Monitors!$H$6,(S1138*Monitors!$I$6)+Monitors!$J$6,IF(S1138&lt;Monitors!$H$7,(Monitors!$I$7*S1138)+Monitors!$J$7,IF(S1138&lt;Monitors!$H$8,(S1138*Monitors!$I$8)+Monitors!$J$8,IF(S1138&lt;Monitors!$H$9,(S1138*Monitors!$I$9)+Monitors!$J$9,IF(S1138&lt;Monitors!$H$10,(S1138*Monitors!$I$10)+Monitors!$J$10,IF(S1138&lt;Monitors!$H$11,(S1138*Monitors!$I$11)+Monitors!$J$11,Monitors!$J$12))))))))</f>
        <v>51.284000000000006</v>
      </c>
      <c r="DH1138" s="10">
        <f>$DF1138-(Monitors!$B$4*'All Data'!$W1138)</f>
        <v>72.569359999999989</v>
      </c>
      <c r="DI1138" s="10">
        <f>IF($CX1138="Yes",DH1138-(Monitors!$E$4*(DG1138+(Monitors!$B$4*'All Data'!$W1138))),'All Data'!DH1138)</f>
        <v>72.569359999999989</v>
      </c>
      <c r="DJ1138" s="10">
        <f>IF(DD1138="Yes",'All Data'!DI1138-(DG1138*Monitors!$C$4),'All Data'!DI1138)</f>
        <v>72.569359999999989</v>
      </c>
      <c r="DK1138" s="10">
        <f>IF($DE1138="Yes",DJ1138-(DG1138*Monitors!$D$4),'All Data'!DJ1138)</f>
        <v>72.569359999999989</v>
      </c>
      <c r="DL1138" s="10">
        <f>IF($CZ1138="Yes",DK1138-Monitors!$C$7,'All Data'!DK1138)</f>
        <v>72.569359999999989</v>
      </c>
      <c r="DM1138" s="10">
        <f>IF($DA1138="Yes",DL1138-Monitors!$D$7,'All Data'!DL1138)</f>
        <v>72.569359999999989</v>
      </c>
      <c r="DN1138" s="10">
        <f>IF(DB1138="Yes",DM1138-((DG1138+(W1138*Monitors!$B$4))*Monitors!$F$4),'All Data'!DM1138)</f>
        <v>72.569359999999989</v>
      </c>
      <c r="DO1138" s="8" t="str">
        <f t="shared" si="198"/>
        <v>No</v>
      </c>
      <c r="DP1138" s="10">
        <v>3.7370400000000004</v>
      </c>
      <c r="DQ1138" s="10">
        <v>23.502959999999998</v>
      </c>
      <c r="DR1138" s="10">
        <v>23.502959999999998</v>
      </c>
      <c r="DS1138" s="9">
        <v>29.388835682752745</v>
      </c>
      <c r="DT1138" s="9" t="s">
        <v>23</v>
      </c>
      <c r="DU1138" s="14">
        <v>0</v>
      </c>
    </row>
    <row r="1139" spans="1:125" ht="18" customHeight="1">
      <c r="A1139" s="29">
        <v>1138</v>
      </c>
      <c r="B1139" s="29">
        <v>21</v>
      </c>
      <c r="C1139" s="29">
        <v>309</v>
      </c>
      <c r="D1139" s="21">
        <v>41276</v>
      </c>
      <c r="E1139" s="21">
        <v>41379</v>
      </c>
      <c r="F1139" s="21">
        <v>41383</v>
      </c>
      <c r="G1139" s="20" t="s">
        <v>182</v>
      </c>
      <c r="H1139" s="20" t="s">
        <v>1173</v>
      </c>
      <c r="I1139" s="22">
        <v>6</v>
      </c>
      <c r="J1139" s="20" t="s">
        <v>5</v>
      </c>
      <c r="K1139" s="20" t="s">
        <v>26</v>
      </c>
      <c r="L1139" s="20" t="s">
        <v>27</v>
      </c>
      <c r="M1139" s="23" t="s">
        <v>27</v>
      </c>
      <c r="N1139" s="23" t="s">
        <v>7</v>
      </c>
      <c r="O1139" s="23" t="s">
        <v>26</v>
      </c>
      <c r="P1139" s="24">
        <v>13.2</v>
      </c>
      <c r="Q1139" s="24">
        <v>23.6</v>
      </c>
      <c r="R1139" s="24">
        <v>27</v>
      </c>
      <c r="S1139" s="24">
        <v>311.7</v>
      </c>
      <c r="T1139" s="24">
        <v>1.78</v>
      </c>
      <c r="U1139" s="24">
        <v>1080</v>
      </c>
      <c r="V1139" s="24">
        <v>1920</v>
      </c>
      <c r="W1139" s="24">
        <v>2.0739999999999998</v>
      </c>
      <c r="X1139" s="23" t="s">
        <v>47</v>
      </c>
      <c r="Y1139" s="23" t="s">
        <v>47</v>
      </c>
      <c r="Z1139" s="24">
        <v>6654</v>
      </c>
      <c r="AA1139" s="24">
        <v>60</v>
      </c>
      <c r="AB1139" s="24">
        <v>160</v>
      </c>
      <c r="AC1139" s="24">
        <v>160</v>
      </c>
      <c r="AD1139" s="23" t="s">
        <v>300</v>
      </c>
      <c r="AE1139" s="23" t="s">
        <v>23</v>
      </c>
      <c r="AF1139" s="23" t="s">
        <v>11</v>
      </c>
      <c r="AG1139" s="23"/>
      <c r="AH1139" s="23"/>
      <c r="AI1139" s="23" t="s">
        <v>12</v>
      </c>
      <c r="AJ1139" s="23" t="s">
        <v>23</v>
      </c>
      <c r="AK1139" s="23" t="s">
        <v>23</v>
      </c>
      <c r="AL1139" s="23" t="s">
        <v>129</v>
      </c>
      <c r="AM1139" s="23" t="s">
        <v>26</v>
      </c>
      <c r="AN1139" s="23" t="s">
        <v>14</v>
      </c>
      <c r="AO1139" s="23" t="s">
        <v>26</v>
      </c>
      <c r="AP1139" s="23" t="s">
        <v>14</v>
      </c>
      <c r="AQ1139" s="23" t="s">
        <v>26</v>
      </c>
      <c r="AR1139" s="23"/>
      <c r="AS1139" s="23" t="s">
        <v>129</v>
      </c>
      <c r="AT1139" s="23" t="s">
        <v>26</v>
      </c>
      <c r="AU1139" s="23" t="s">
        <v>14</v>
      </c>
      <c r="AV1139" s="25" t="s">
        <v>26</v>
      </c>
      <c r="AW1139" s="25" t="s">
        <v>26</v>
      </c>
      <c r="AX1139" s="26">
        <v>27</v>
      </c>
      <c r="AY1139" s="26">
        <v>311.7</v>
      </c>
      <c r="AZ1139" s="25" t="s">
        <v>14</v>
      </c>
      <c r="BA1139" s="25" t="s">
        <v>14</v>
      </c>
      <c r="BB1139" s="23" t="s">
        <v>26</v>
      </c>
      <c r="BC1139" s="23" t="s">
        <v>15</v>
      </c>
      <c r="BD1139" s="23" t="s">
        <v>26</v>
      </c>
      <c r="BE1139" s="23" t="s">
        <v>11</v>
      </c>
      <c r="BF1139" s="23" t="s">
        <v>185</v>
      </c>
      <c r="BG1139" s="23" t="s">
        <v>11</v>
      </c>
      <c r="BH1139" s="23" t="s">
        <v>17</v>
      </c>
      <c r="BI1139" s="23" t="s">
        <v>26</v>
      </c>
      <c r="BJ1139" s="23"/>
      <c r="BK1139" s="23" t="s">
        <v>11</v>
      </c>
      <c r="BL1139" s="23" t="s">
        <v>11</v>
      </c>
      <c r="BM1139" s="23" t="s">
        <v>11</v>
      </c>
      <c r="BN1139" s="23"/>
      <c r="BO1139" s="24">
        <v>0</v>
      </c>
      <c r="BP1139" s="24">
        <v>300</v>
      </c>
      <c r="BQ1139" s="24">
        <v>300</v>
      </c>
      <c r="BR1139" s="24">
        <v>290</v>
      </c>
      <c r="BS1139" s="24">
        <v>200</v>
      </c>
      <c r="BT1139" s="23"/>
      <c r="BU1139" s="23"/>
      <c r="BV1139" s="24">
        <v>27.3</v>
      </c>
      <c r="BW1139" s="24">
        <v>0.31</v>
      </c>
      <c r="BX1139" s="23"/>
      <c r="BY1139" s="24">
        <v>0.25</v>
      </c>
      <c r="BZ1139" s="27">
        <v>0.31</v>
      </c>
      <c r="CA1139" s="27">
        <v>0.25</v>
      </c>
      <c r="CB1139" s="25"/>
      <c r="CC1139" s="25"/>
      <c r="CD1139" s="28">
        <v>27.28</v>
      </c>
      <c r="CE1139" s="28">
        <v>0.37</v>
      </c>
      <c r="CF1139" s="25"/>
      <c r="CG1139" s="28">
        <v>0.28000000000000003</v>
      </c>
      <c r="CH1139" s="28">
        <v>29.09</v>
      </c>
      <c r="CI1139" s="28">
        <v>0.5</v>
      </c>
      <c r="CJ1139" s="28">
        <v>0.5</v>
      </c>
      <c r="CK1139" s="28">
        <v>0</v>
      </c>
      <c r="CL1139" s="28">
        <v>0</v>
      </c>
      <c r="CM1139" s="28">
        <v>0.4</v>
      </c>
      <c r="CN1139" s="25"/>
      <c r="CO1139" s="28">
        <v>0</v>
      </c>
      <c r="CP1139" s="30" t="s">
        <v>5</v>
      </c>
      <c r="CQ1139" s="8">
        <f t="shared" si="188"/>
        <v>6653.833814565287</v>
      </c>
      <c r="CR1139" s="8">
        <f t="shared" si="189"/>
        <v>28</v>
      </c>
      <c r="CS1139" s="8">
        <f t="shared" si="190"/>
        <v>2.5</v>
      </c>
      <c r="CT1139" s="8">
        <f t="shared" si="191"/>
        <v>30</v>
      </c>
      <c r="CU1139" s="8">
        <f t="shared" si="192"/>
        <v>300</v>
      </c>
      <c r="CV1139" s="10">
        <f t="shared" si="193"/>
        <v>93510</v>
      </c>
      <c r="CW1139" s="10">
        <f t="shared" si="196"/>
        <v>93.51</v>
      </c>
      <c r="CX1139" s="8" t="str">
        <f t="shared" si="194"/>
        <v>No</v>
      </c>
      <c r="CY1139" s="30" t="s">
        <v>11</v>
      </c>
      <c r="CZ1139" s="30" t="s">
        <v>11</v>
      </c>
      <c r="DA1139" s="31" t="s">
        <v>11</v>
      </c>
      <c r="DB1139" s="31" t="s">
        <v>11</v>
      </c>
      <c r="DC1139" s="8" t="str">
        <f t="shared" si="195"/>
        <v>No</v>
      </c>
      <c r="DD1139" s="8" t="s">
        <v>11</v>
      </c>
      <c r="DE1139" s="30" t="s">
        <v>11</v>
      </c>
      <c r="DF1139" s="10">
        <f t="shared" si="197"/>
        <v>85.466939999999994</v>
      </c>
      <c r="DG1139" s="9">
        <f>IF(S1139&lt;Monitors!$H$4,(S1139*Monitors!$I$4)+Monitors!$J$4,IF(S1139&lt;Monitors!$H$5,(S1139*Monitors!$I$5)+Monitors!$J$5,IF(S1139&lt;Monitors!$H$6,(S1139*Monitors!$I$6)+Monitors!$J$6,IF(S1139&lt;Monitors!$H$7,(Monitors!$I$7*S1139)+Monitors!$J$7,IF(S1139&lt;Monitors!$H$8,(S1139*Monitors!$I$8)+Monitors!$J$8,IF(S1139&lt;Monitors!$H$9,(S1139*Monitors!$I$9)+Monitors!$J$9,IF(S1139&lt;Monitors!$H$10,(S1139*Monitors!$I$10)+Monitors!$J$10,IF(S1139&lt;Monitors!$H$11,(S1139*Monitors!$I$11)+Monitors!$J$11,Monitors!$J$12))))))))</f>
        <v>51.34</v>
      </c>
      <c r="DH1139" s="10">
        <f>$DF1139-(Monitors!$B$4*'All Data'!$W1139)</f>
        <v>72.753320000000002</v>
      </c>
      <c r="DI1139" s="10">
        <f>IF($CX1139="Yes",DH1139-(Monitors!$E$4*(DG1139+(Monitors!$B$4*'All Data'!$W1139))),'All Data'!DH1139)</f>
        <v>72.753320000000002</v>
      </c>
      <c r="DJ1139" s="10">
        <f>IF(DD1139="Yes",'All Data'!DI1139-(DG1139*Monitors!$C$4),'All Data'!DI1139)</f>
        <v>72.753320000000002</v>
      </c>
      <c r="DK1139" s="10">
        <f>IF($DE1139="Yes",DJ1139-(DG1139*Monitors!$D$4),'All Data'!DJ1139)</f>
        <v>72.753320000000002</v>
      </c>
      <c r="DL1139" s="10">
        <f>IF($CZ1139="Yes",DK1139-Monitors!$C$7,'All Data'!DK1139)</f>
        <v>72.753320000000002</v>
      </c>
      <c r="DM1139" s="10">
        <f>IF($DA1139="Yes",DL1139-Monitors!$D$7,'All Data'!DL1139)</f>
        <v>72.753320000000002</v>
      </c>
      <c r="DN1139" s="10">
        <f>IF(DB1139="Yes",DM1139-((DG1139+(W1139*Monitors!$B$4))*Monitors!$F$4),'All Data'!DM1139)</f>
        <v>72.753320000000002</v>
      </c>
      <c r="DO1139" s="8" t="str">
        <f t="shared" si="198"/>
        <v>No</v>
      </c>
      <c r="DP1139" s="10">
        <v>3.7404000000000002</v>
      </c>
      <c r="DQ1139" s="10">
        <v>23.5596</v>
      </c>
      <c r="DR1139" s="10">
        <v>23.5596</v>
      </c>
      <c r="DS1139" s="9">
        <v>29.41446083624961</v>
      </c>
      <c r="DT1139" s="9" t="s">
        <v>23</v>
      </c>
      <c r="DU1139" s="14">
        <v>0</v>
      </c>
    </row>
    <row r="1140" spans="1:125" ht="18" customHeight="1">
      <c r="A1140" s="29">
        <v>1139</v>
      </c>
      <c r="B1140" s="29">
        <v>21</v>
      </c>
      <c r="C1140" s="29">
        <v>328</v>
      </c>
      <c r="D1140" s="21">
        <v>41276</v>
      </c>
      <c r="E1140" s="21">
        <v>42038</v>
      </c>
      <c r="F1140" s="21">
        <v>42045</v>
      </c>
      <c r="G1140" s="20" t="s">
        <v>233</v>
      </c>
      <c r="H1140" s="20" t="s">
        <v>26</v>
      </c>
      <c r="I1140" s="22">
        <v>6</v>
      </c>
      <c r="J1140" s="20" t="s">
        <v>5</v>
      </c>
      <c r="K1140" s="20" t="s">
        <v>26</v>
      </c>
      <c r="L1140" s="20" t="s">
        <v>27</v>
      </c>
      <c r="M1140" s="23" t="s">
        <v>27</v>
      </c>
      <c r="N1140" s="23" t="s">
        <v>7</v>
      </c>
      <c r="O1140" s="23" t="s">
        <v>26</v>
      </c>
      <c r="P1140" s="24">
        <v>13.2</v>
      </c>
      <c r="Q1140" s="24">
        <v>23.6</v>
      </c>
      <c r="R1140" s="24">
        <v>27</v>
      </c>
      <c r="S1140" s="24">
        <v>311.7</v>
      </c>
      <c r="T1140" s="24">
        <v>1.78</v>
      </c>
      <c r="U1140" s="24">
        <v>1080</v>
      </c>
      <c r="V1140" s="24">
        <v>1920</v>
      </c>
      <c r="W1140" s="24">
        <v>2.0739999999999998</v>
      </c>
      <c r="X1140" s="23" t="s">
        <v>47</v>
      </c>
      <c r="Y1140" s="23" t="s">
        <v>47</v>
      </c>
      <c r="Z1140" s="24">
        <v>6654</v>
      </c>
      <c r="AA1140" s="24">
        <v>60</v>
      </c>
      <c r="AB1140" s="24">
        <v>160</v>
      </c>
      <c r="AC1140" s="24">
        <v>160</v>
      </c>
      <c r="AD1140" s="23" t="s">
        <v>300</v>
      </c>
      <c r="AE1140" s="23" t="s">
        <v>23</v>
      </c>
      <c r="AF1140" s="23" t="s">
        <v>11</v>
      </c>
      <c r="AG1140" s="23"/>
      <c r="AH1140" s="23"/>
      <c r="AI1140" s="23" t="s">
        <v>12</v>
      </c>
      <c r="AJ1140" s="23" t="s">
        <v>23</v>
      </c>
      <c r="AK1140" s="23" t="s">
        <v>23</v>
      </c>
      <c r="AL1140" s="23" t="s">
        <v>129</v>
      </c>
      <c r="AM1140" s="23" t="s">
        <v>26</v>
      </c>
      <c r="AN1140" s="23" t="s">
        <v>14</v>
      </c>
      <c r="AO1140" s="23" t="s">
        <v>26</v>
      </c>
      <c r="AP1140" s="23" t="s">
        <v>14</v>
      </c>
      <c r="AQ1140" s="23" t="s">
        <v>26</v>
      </c>
      <c r="AR1140" s="23"/>
      <c r="AS1140" s="23" t="s">
        <v>129</v>
      </c>
      <c r="AT1140" s="23" t="s">
        <v>26</v>
      </c>
      <c r="AU1140" s="23" t="s">
        <v>14</v>
      </c>
      <c r="AV1140" s="25" t="s">
        <v>26</v>
      </c>
      <c r="AW1140" s="25" t="s">
        <v>26</v>
      </c>
      <c r="AX1140" s="26">
        <v>27</v>
      </c>
      <c r="AY1140" s="26">
        <v>311.7</v>
      </c>
      <c r="AZ1140" s="25" t="s">
        <v>14</v>
      </c>
      <c r="BA1140" s="25" t="s">
        <v>14</v>
      </c>
      <c r="BB1140" s="23" t="s">
        <v>26</v>
      </c>
      <c r="BC1140" s="23" t="s">
        <v>15</v>
      </c>
      <c r="BD1140" s="23" t="s">
        <v>26</v>
      </c>
      <c r="BE1140" s="23" t="s">
        <v>11</v>
      </c>
      <c r="BF1140" s="23" t="s">
        <v>185</v>
      </c>
      <c r="BG1140" s="23" t="s">
        <v>11</v>
      </c>
      <c r="BH1140" s="23" t="s">
        <v>17</v>
      </c>
      <c r="BI1140" s="23" t="s">
        <v>26</v>
      </c>
      <c r="BJ1140" s="23"/>
      <c r="BK1140" s="23" t="s">
        <v>11</v>
      </c>
      <c r="BL1140" s="23" t="s">
        <v>11</v>
      </c>
      <c r="BM1140" s="23" t="s">
        <v>11</v>
      </c>
      <c r="BN1140" s="23"/>
      <c r="BO1140" s="24">
        <v>0</v>
      </c>
      <c r="BP1140" s="24">
        <v>300</v>
      </c>
      <c r="BQ1140" s="24">
        <v>300</v>
      </c>
      <c r="BR1140" s="24">
        <v>290</v>
      </c>
      <c r="BS1140" s="24">
        <v>200</v>
      </c>
      <c r="BT1140" s="23"/>
      <c r="BU1140" s="23"/>
      <c r="BV1140" s="24">
        <v>27.3</v>
      </c>
      <c r="BW1140" s="24">
        <v>0.31</v>
      </c>
      <c r="BX1140" s="23"/>
      <c r="BY1140" s="24">
        <v>0.25</v>
      </c>
      <c r="BZ1140" s="27">
        <v>0.31</v>
      </c>
      <c r="CA1140" s="27">
        <v>0.25</v>
      </c>
      <c r="CB1140" s="25"/>
      <c r="CC1140" s="25"/>
      <c r="CD1140" s="28">
        <v>27.28</v>
      </c>
      <c r="CE1140" s="28">
        <v>0.37</v>
      </c>
      <c r="CF1140" s="25"/>
      <c r="CG1140" s="28">
        <v>0.28000000000000003</v>
      </c>
      <c r="CH1140" s="28">
        <v>29.09</v>
      </c>
      <c r="CI1140" s="28">
        <v>0.5</v>
      </c>
      <c r="CJ1140" s="28">
        <v>0.5</v>
      </c>
      <c r="CK1140" s="28">
        <v>0</v>
      </c>
      <c r="CL1140" s="28">
        <v>0</v>
      </c>
      <c r="CM1140" s="28">
        <v>0.4</v>
      </c>
      <c r="CN1140" s="25"/>
      <c r="CO1140" s="28">
        <v>0</v>
      </c>
      <c r="CP1140" s="30" t="s">
        <v>5</v>
      </c>
      <c r="CQ1140" s="8">
        <f t="shared" si="188"/>
        <v>6653.833814565287</v>
      </c>
      <c r="CR1140" s="8">
        <f t="shared" si="189"/>
        <v>28</v>
      </c>
      <c r="CS1140" s="8">
        <f t="shared" si="190"/>
        <v>2.5</v>
      </c>
      <c r="CT1140" s="8">
        <f t="shared" si="191"/>
        <v>30</v>
      </c>
      <c r="CU1140" s="8">
        <f t="shared" si="192"/>
        <v>300</v>
      </c>
      <c r="CV1140" s="10">
        <f t="shared" si="193"/>
        <v>93510</v>
      </c>
      <c r="CW1140" s="10">
        <f t="shared" si="196"/>
        <v>93.51</v>
      </c>
      <c r="CX1140" s="8" t="str">
        <f t="shared" si="194"/>
        <v>No</v>
      </c>
      <c r="CY1140" s="30" t="s">
        <v>11</v>
      </c>
      <c r="CZ1140" s="30" t="s">
        <v>11</v>
      </c>
      <c r="DA1140" s="31" t="s">
        <v>11</v>
      </c>
      <c r="DB1140" s="31" t="s">
        <v>11</v>
      </c>
      <c r="DC1140" s="8" t="str">
        <f t="shared" si="195"/>
        <v>No</v>
      </c>
      <c r="DD1140" s="8" t="s">
        <v>11</v>
      </c>
      <c r="DE1140" s="30" t="s">
        <v>11</v>
      </c>
      <c r="DF1140" s="10">
        <f t="shared" si="197"/>
        <v>85.466939999999994</v>
      </c>
      <c r="DG1140" s="9">
        <f>IF(S1140&lt;Monitors!$H$4,(S1140*Monitors!$I$4)+Monitors!$J$4,IF(S1140&lt;Monitors!$H$5,(S1140*Monitors!$I$5)+Monitors!$J$5,IF(S1140&lt;Monitors!$H$6,(S1140*Monitors!$I$6)+Monitors!$J$6,IF(S1140&lt;Monitors!$H$7,(Monitors!$I$7*S1140)+Monitors!$J$7,IF(S1140&lt;Monitors!$H$8,(S1140*Monitors!$I$8)+Monitors!$J$8,IF(S1140&lt;Monitors!$H$9,(S1140*Monitors!$I$9)+Monitors!$J$9,IF(S1140&lt;Monitors!$H$10,(S1140*Monitors!$I$10)+Monitors!$J$10,IF(S1140&lt;Monitors!$H$11,(S1140*Monitors!$I$11)+Monitors!$J$11,Monitors!$J$12))))))))</f>
        <v>51.34</v>
      </c>
      <c r="DH1140" s="10">
        <f>$DF1140-(Monitors!$B$4*'All Data'!$W1140)</f>
        <v>72.753320000000002</v>
      </c>
      <c r="DI1140" s="10">
        <f>IF($CX1140="Yes",DH1140-(Monitors!$E$4*(DG1140+(Monitors!$B$4*'All Data'!$W1140))),'All Data'!DH1140)</f>
        <v>72.753320000000002</v>
      </c>
      <c r="DJ1140" s="10">
        <f>IF(DD1140="Yes",'All Data'!DI1140-(DG1140*Monitors!$C$4),'All Data'!DI1140)</f>
        <v>72.753320000000002</v>
      </c>
      <c r="DK1140" s="10">
        <f>IF($DE1140="Yes",DJ1140-(DG1140*Monitors!$D$4),'All Data'!DJ1140)</f>
        <v>72.753320000000002</v>
      </c>
      <c r="DL1140" s="10">
        <f>IF($CZ1140="Yes",DK1140-Monitors!$C$7,'All Data'!DK1140)</f>
        <v>72.753320000000002</v>
      </c>
      <c r="DM1140" s="10">
        <f>IF($DA1140="Yes",DL1140-Monitors!$D$7,'All Data'!DL1140)</f>
        <v>72.753320000000002</v>
      </c>
      <c r="DN1140" s="10">
        <f>IF(DB1140="Yes",DM1140-((DG1140+(W1140*Monitors!$B$4))*Monitors!$F$4),'All Data'!DM1140)</f>
        <v>72.753320000000002</v>
      </c>
      <c r="DO1140" s="8" t="str">
        <f t="shared" si="198"/>
        <v>No</v>
      </c>
      <c r="DP1140" s="10">
        <v>3.7404000000000002</v>
      </c>
      <c r="DQ1140" s="10">
        <v>23.5596</v>
      </c>
      <c r="DR1140" s="10">
        <v>23.5596</v>
      </c>
      <c r="DS1140" s="9">
        <v>29.41446083624961</v>
      </c>
      <c r="DT1140" s="9" t="s">
        <v>23</v>
      </c>
      <c r="DU1140" s="14">
        <v>0</v>
      </c>
    </row>
    <row r="1141" spans="1:125" ht="18" customHeight="1">
      <c r="A1141" s="29">
        <v>1140</v>
      </c>
      <c r="B1141" s="29">
        <v>39</v>
      </c>
      <c r="C1141" s="29">
        <v>633</v>
      </c>
      <c r="D1141" s="21">
        <v>41900</v>
      </c>
      <c r="E1141" s="21">
        <v>41870</v>
      </c>
      <c r="F1141" s="21">
        <v>41872</v>
      </c>
      <c r="G1141" s="20" t="s">
        <v>233</v>
      </c>
      <c r="H1141" s="20"/>
      <c r="I1141" s="22">
        <v>6</v>
      </c>
      <c r="J1141" s="20" t="s">
        <v>5</v>
      </c>
      <c r="K1141" s="20"/>
      <c r="L1141" s="20" t="s">
        <v>6</v>
      </c>
      <c r="M1141" s="23"/>
      <c r="N1141" s="23" t="s">
        <v>7</v>
      </c>
      <c r="O1141" s="23"/>
      <c r="P1141" s="24">
        <v>13.2</v>
      </c>
      <c r="Q1141" s="24">
        <v>23.6</v>
      </c>
      <c r="R1141" s="24">
        <v>27</v>
      </c>
      <c r="S1141" s="24">
        <v>312.3</v>
      </c>
      <c r="T1141" s="24">
        <v>1.79</v>
      </c>
      <c r="U1141" s="24">
        <v>1080</v>
      </c>
      <c r="V1141" s="24">
        <v>1920</v>
      </c>
      <c r="W1141" s="24">
        <v>2.0739999999999998</v>
      </c>
      <c r="X1141" s="23" t="s">
        <v>47</v>
      </c>
      <c r="Y1141" s="23" t="s">
        <v>47</v>
      </c>
      <c r="Z1141" s="24">
        <v>6640</v>
      </c>
      <c r="AA1141" s="24">
        <v>60</v>
      </c>
      <c r="AB1141" s="24">
        <v>170</v>
      </c>
      <c r="AC1141" s="24">
        <v>170</v>
      </c>
      <c r="AD1141" s="23" t="s">
        <v>201</v>
      </c>
      <c r="AE1141" s="23" t="s">
        <v>23</v>
      </c>
      <c r="AF1141" s="23" t="s">
        <v>11</v>
      </c>
      <c r="AG1141" s="23"/>
      <c r="AH1141" s="23"/>
      <c r="AI1141" s="23" t="s">
        <v>57</v>
      </c>
      <c r="AJ1141" s="23" t="s">
        <v>11</v>
      </c>
      <c r="AK1141" s="23" t="s">
        <v>11</v>
      </c>
      <c r="AL1141" s="23" t="s">
        <v>129</v>
      </c>
      <c r="AM1141" s="23"/>
      <c r="AN1141" s="23" t="s">
        <v>14</v>
      </c>
      <c r="AO1141" s="23"/>
      <c r="AP1141" s="23" t="s">
        <v>208</v>
      </c>
      <c r="AQ1141" s="23" t="s">
        <v>959</v>
      </c>
      <c r="AR1141" s="23"/>
      <c r="AS1141" s="23" t="s">
        <v>129</v>
      </c>
      <c r="AT1141" s="23"/>
      <c r="AU1141" s="23" t="s">
        <v>14</v>
      </c>
      <c r="AV1141" s="25"/>
      <c r="AW1141" s="25"/>
      <c r="AX1141" s="26">
        <v>27</v>
      </c>
      <c r="AY1141" s="26">
        <v>312.3</v>
      </c>
      <c r="AZ1141" s="25" t="s">
        <v>14</v>
      </c>
      <c r="BA1141" s="25" t="s">
        <v>14</v>
      </c>
      <c r="BB1141" s="23"/>
      <c r="BC1141" s="23" t="s">
        <v>15</v>
      </c>
      <c r="BD1141" s="23"/>
      <c r="BE1141" s="23" t="s">
        <v>11</v>
      </c>
      <c r="BF1141" s="23" t="s">
        <v>960</v>
      </c>
      <c r="BG1141" s="23" t="s">
        <v>11</v>
      </c>
      <c r="BH1141" s="23" t="s">
        <v>17</v>
      </c>
      <c r="BI1141" s="23"/>
      <c r="BJ1141" s="23"/>
      <c r="BK1141" s="23" t="s">
        <v>11</v>
      </c>
      <c r="BL1141" s="23" t="s">
        <v>11</v>
      </c>
      <c r="BM1141" s="23" t="s">
        <v>11</v>
      </c>
      <c r="BN1141" s="23"/>
      <c r="BO1141" s="24">
        <v>0</v>
      </c>
      <c r="BP1141" s="24">
        <v>246</v>
      </c>
      <c r="BQ1141" s="24">
        <v>246</v>
      </c>
      <c r="BR1141" s="24">
        <v>175</v>
      </c>
      <c r="BS1141" s="24">
        <v>200</v>
      </c>
      <c r="BT1141" s="23"/>
      <c r="BU1141" s="23"/>
      <c r="BV1141" s="24">
        <v>27.35</v>
      </c>
      <c r="BW1141" s="24">
        <v>0.24</v>
      </c>
      <c r="BX1141" s="23"/>
      <c r="BY1141" s="24">
        <v>0.34</v>
      </c>
      <c r="BZ1141" s="27">
        <v>0.24</v>
      </c>
      <c r="CA1141" s="27">
        <v>0.34</v>
      </c>
      <c r="CB1141" s="25"/>
      <c r="CC1141" s="25"/>
      <c r="CD1141" s="25"/>
      <c r="CE1141" s="25"/>
      <c r="CF1141" s="25"/>
      <c r="CG1141" s="25"/>
      <c r="CH1141" s="28">
        <v>29.19</v>
      </c>
      <c r="CI1141" s="28">
        <v>0.5</v>
      </c>
      <c r="CJ1141" s="28">
        <v>0.5</v>
      </c>
      <c r="CK1141" s="25"/>
      <c r="CL1141" s="25"/>
      <c r="CM1141" s="28">
        <v>0.54</v>
      </c>
      <c r="CN1141" s="25"/>
      <c r="CO1141" s="28">
        <v>0</v>
      </c>
      <c r="CP1141" s="30" t="s">
        <v>5</v>
      </c>
      <c r="CQ1141" s="8">
        <f t="shared" si="188"/>
        <v>6641.0502721741905</v>
      </c>
      <c r="CR1141" s="8">
        <f t="shared" si="189"/>
        <v>28</v>
      </c>
      <c r="CS1141" s="8">
        <f t="shared" si="190"/>
        <v>2.5</v>
      </c>
      <c r="CT1141" s="8">
        <f t="shared" si="191"/>
        <v>30</v>
      </c>
      <c r="CU1141" s="8">
        <f t="shared" si="192"/>
        <v>200</v>
      </c>
      <c r="CV1141" s="10">
        <f t="shared" si="193"/>
        <v>76825.8</v>
      </c>
      <c r="CW1141" s="10">
        <f t="shared" si="196"/>
        <v>76.825800000000001</v>
      </c>
      <c r="CX1141" s="8" t="str">
        <f t="shared" si="194"/>
        <v>No</v>
      </c>
      <c r="CY1141" s="30" t="s">
        <v>11</v>
      </c>
      <c r="CZ1141" s="30" t="s">
        <v>11</v>
      </c>
      <c r="DA1141" s="31" t="s">
        <v>11</v>
      </c>
      <c r="DB1141" s="31" t="s">
        <v>11</v>
      </c>
      <c r="DC1141" s="8" t="str">
        <f t="shared" si="195"/>
        <v>No</v>
      </c>
      <c r="DD1141" s="8" t="s">
        <v>11</v>
      </c>
      <c r="DE1141" s="30" t="s">
        <v>11</v>
      </c>
      <c r="DF1141" s="10">
        <f t="shared" si="197"/>
        <v>85.22166</v>
      </c>
      <c r="DG1141" s="9">
        <f>IF(S1141&lt;Monitors!$H$4,(S1141*Monitors!$I$4)+Monitors!$J$4,IF(S1141&lt;Monitors!$H$5,(S1141*Monitors!$I$5)+Monitors!$J$5,IF(S1141&lt;Monitors!$H$6,(S1141*Monitors!$I$6)+Monitors!$J$6,IF(S1141&lt;Monitors!$H$7,(Monitors!$I$7*S1141)+Monitors!$J$7,IF(S1141&lt;Monitors!$H$8,(S1141*Monitors!$I$8)+Monitors!$J$8,IF(S1141&lt;Monitors!$H$9,(S1141*Monitors!$I$9)+Monitors!$J$9,IF(S1141&lt;Monitors!$H$10,(S1141*Monitors!$I$10)+Monitors!$J$10,IF(S1141&lt;Monitors!$H$11,(S1141*Monitors!$I$11)+Monitors!$J$11,Monitors!$J$12))))))))</f>
        <v>51.460000000000008</v>
      </c>
      <c r="DH1141" s="10">
        <f>$DF1141-(Monitors!$B$4*'All Data'!$W1141)</f>
        <v>72.508039999999994</v>
      </c>
      <c r="DI1141" s="10">
        <f>IF($CX1141="Yes",DH1141-(Monitors!$E$4*(DG1141+(Monitors!$B$4*'All Data'!$W1141))),'All Data'!DH1141)</f>
        <v>72.508039999999994</v>
      </c>
      <c r="DJ1141" s="10">
        <f>IF(DD1141="Yes",'All Data'!DI1141-(DG1141*Monitors!$C$4),'All Data'!DI1141)</f>
        <v>72.508039999999994</v>
      </c>
      <c r="DK1141" s="10">
        <f>IF($DE1141="Yes",DJ1141-(DG1141*Monitors!$D$4),'All Data'!DJ1141)</f>
        <v>72.508039999999994</v>
      </c>
      <c r="DL1141" s="10">
        <f>IF($CZ1141="Yes",DK1141-Monitors!$C$7,'All Data'!DK1141)</f>
        <v>72.508039999999994</v>
      </c>
      <c r="DM1141" s="10">
        <f>IF($DA1141="Yes",DL1141-Monitors!$D$7,'All Data'!DL1141)</f>
        <v>72.508039999999994</v>
      </c>
      <c r="DN1141" s="10">
        <f>IF(DB1141="Yes",DM1141-((DG1141+(W1141*Monitors!$B$4))*Monitors!$F$4),'All Data'!DM1141)</f>
        <v>72.508039999999994</v>
      </c>
      <c r="DO1141" s="8" t="str">
        <f t="shared" si="198"/>
        <v>No</v>
      </c>
      <c r="DP1141" s="10">
        <v>3.0730320000000004</v>
      </c>
      <c r="DQ1141" s="10">
        <v>24.276968</v>
      </c>
      <c r="DR1141" s="10">
        <v>24.276968</v>
      </c>
      <c r="DS1141" s="9">
        <v>29.469364270645869</v>
      </c>
      <c r="DT1141" s="9" t="s">
        <v>23</v>
      </c>
      <c r="DU1141" s="14">
        <v>0</v>
      </c>
    </row>
    <row r="1142" spans="1:125" ht="18" customHeight="1">
      <c r="A1142" s="29">
        <v>1141</v>
      </c>
      <c r="B1142" s="29">
        <v>52</v>
      </c>
      <c r="C1142" s="29">
        <v>1311</v>
      </c>
      <c r="D1142" s="21">
        <v>40676</v>
      </c>
      <c r="E1142" s="21">
        <v>41421</v>
      </c>
      <c r="F1142" s="21">
        <v>41422</v>
      </c>
      <c r="G1142" s="20" t="s">
        <v>4</v>
      </c>
      <c r="H1142" s="20" t="s">
        <v>26</v>
      </c>
      <c r="I1142" s="22">
        <v>6</v>
      </c>
      <c r="J1142" s="20" t="s">
        <v>5</v>
      </c>
      <c r="K1142" s="20" t="s">
        <v>26</v>
      </c>
      <c r="L1142" s="20" t="s">
        <v>27</v>
      </c>
      <c r="M1142" s="23" t="s">
        <v>27</v>
      </c>
      <c r="N1142" s="23" t="s">
        <v>7</v>
      </c>
      <c r="O1142" s="23" t="s">
        <v>26</v>
      </c>
      <c r="P1142" s="24">
        <v>13.2</v>
      </c>
      <c r="Q1142" s="24">
        <v>23.5</v>
      </c>
      <c r="R1142" s="24">
        <v>27</v>
      </c>
      <c r="S1142" s="24">
        <v>310.2</v>
      </c>
      <c r="T1142" s="24">
        <v>1.78</v>
      </c>
      <c r="U1142" s="24">
        <v>1080</v>
      </c>
      <c r="V1142" s="24">
        <v>1920</v>
      </c>
      <c r="W1142" s="24">
        <v>2.0739999999999998</v>
      </c>
      <c r="X1142" s="23" t="s">
        <v>47</v>
      </c>
      <c r="Y1142" s="23" t="s">
        <v>47</v>
      </c>
      <c r="Z1142" s="24">
        <v>6685</v>
      </c>
      <c r="AA1142" s="24">
        <v>60</v>
      </c>
      <c r="AB1142" s="24">
        <v>178</v>
      </c>
      <c r="AC1142" s="24">
        <v>178</v>
      </c>
      <c r="AD1142" s="23" t="s">
        <v>73</v>
      </c>
      <c r="AE1142" s="23" t="s">
        <v>23</v>
      </c>
      <c r="AF1142" s="23" t="s">
        <v>11</v>
      </c>
      <c r="AG1142" s="23" t="s">
        <v>26</v>
      </c>
      <c r="AH1142" s="23" t="s">
        <v>26</v>
      </c>
      <c r="AI1142" s="23" t="s">
        <v>12</v>
      </c>
      <c r="AJ1142" s="23" t="s">
        <v>11</v>
      </c>
      <c r="AK1142" s="23" t="s">
        <v>11</v>
      </c>
      <c r="AL1142" s="23" t="s">
        <v>53</v>
      </c>
      <c r="AM1142" s="23" t="s">
        <v>26</v>
      </c>
      <c r="AN1142" s="23" t="s">
        <v>72</v>
      </c>
      <c r="AO1142" s="23" t="s">
        <v>26</v>
      </c>
      <c r="AP1142" s="23" t="s">
        <v>14</v>
      </c>
      <c r="AQ1142" s="23" t="s">
        <v>26</v>
      </c>
      <c r="AR1142" s="23"/>
      <c r="AS1142" s="23" t="s">
        <v>53</v>
      </c>
      <c r="AT1142" s="23" t="s">
        <v>26</v>
      </c>
      <c r="AU1142" s="23" t="s">
        <v>83</v>
      </c>
      <c r="AV1142" s="25" t="s">
        <v>26</v>
      </c>
      <c r="AW1142" s="25" t="s">
        <v>26</v>
      </c>
      <c r="AX1142" s="26">
        <v>27</v>
      </c>
      <c r="AY1142" s="26">
        <v>310.2</v>
      </c>
      <c r="AZ1142" s="25" t="s">
        <v>72</v>
      </c>
      <c r="BA1142" s="25" t="s">
        <v>83</v>
      </c>
      <c r="BB1142" s="23" t="s">
        <v>26</v>
      </c>
      <c r="BC1142" s="23" t="s">
        <v>15</v>
      </c>
      <c r="BD1142" s="23" t="s">
        <v>26</v>
      </c>
      <c r="BE1142" s="23" t="s">
        <v>11</v>
      </c>
      <c r="BF1142" s="23" t="s">
        <v>279</v>
      </c>
      <c r="BG1142" s="23" t="s">
        <v>11</v>
      </c>
      <c r="BH1142" s="23" t="s">
        <v>17</v>
      </c>
      <c r="BI1142" s="23" t="s">
        <v>26</v>
      </c>
      <c r="BJ1142" s="23"/>
      <c r="BK1142" s="23" t="s">
        <v>11</v>
      </c>
      <c r="BL1142" s="23" t="s">
        <v>11</v>
      </c>
      <c r="BM1142" s="23" t="s">
        <v>11</v>
      </c>
      <c r="BN1142" s="23"/>
      <c r="BO1142" s="24">
        <v>74</v>
      </c>
      <c r="BP1142" s="24">
        <v>391</v>
      </c>
      <c r="BQ1142" s="24">
        <v>391</v>
      </c>
      <c r="BR1142" s="24">
        <v>284</v>
      </c>
      <c r="BS1142" s="24">
        <v>200</v>
      </c>
      <c r="BT1142" s="23"/>
      <c r="BU1142" s="23"/>
      <c r="BV1142" s="24">
        <v>27.5</v>
      </c>
      <c r="BW1142" s="24">
        <v>0.37</v>
      </c>
      <c r="BX1142" s="23"/>
      <c r="BY1142" s="24">
        <v>0.35</v>
      </c>
      <c r="BZ1142" s="27">
        <v>0.37</v>
      </c>
      <c r="CA1142" s="27">
        <v>0.35</v>
      </c>
      <c r="CB1142" s="25"/>
      <c r="CC1142" s="25"/>
      <c r="CD1142" s="28">
        <v>27.3</v>
      </c>
      <c r="CE1142" s="28">
        <v>0.35</v>
      </c>
      <c r="CF1142" s="25"/>
      <c r="CG1142" s="28">
        <v>0.33</v>
      </c>
      <c r="CH1142" s="28">
        <v>28.96</v>
      </c>
      <c r="CI1142" s="28">
        <v>1</v>
      </c>
      <c r="CJ1142" s="28">
        <v>0.5</v>
      </c>
      <c r="CK1142" s="28">
        <v>0</v>
      </c>
      <c r="CL1142" s="28">
        <v>0</v>
      </c>
      <c r="CM1142" s="28">
        <v>0.5</v>
      </c>
      <c r="CN1142" s="25"/>
      <c r="CO1142" s="28">
        <v>0</v>
      </c>
      <c r="CP1142" s="30" t="s">
        <v>5</v>
      </c>
      <c r="CQ1142" s="8">
        <f t="shared" si="188"/>
        <v>6686.0090264345581</v>
      </c>
      <c r="CR1142" s="8">
        <f t="shared" si="189"/>
        <v>28</v>
      </c>
      <c r="CS1142" s="8">
        <f t="shared" si="190"/>
        <v>2.5</v>
      </c>
      <c r="CT1142" s="8">
        <f t="shared" si="191"/>
        <v>30</v>
      </c>
      <c r="CU1142" s="8">
        <f t="shared" si="192"/>
        <v>300</v>
      </c>
      <c r="CV1142" s="10">
        <f t="shared" si="193"/>
        <v>121288.2</v>
      </c>
      <c r="CW1142" s="10">
        <f t="shared" si="196"/>
        <v>121.2882</v>
      </c>
      <c r="CX1142" s="8" t="str">
        <f t="shared" si="194"/>
        <v>No</v>
      </c>
      <c r="CY1142" s="30" t="s">
        <v>11</v>
      </c>
      <c r="CZ1142" s="30" t="s">
        <v>11</v>
      </c>
      <c r="DA1142" s="31" t="s">
        <v>11</v>
      </c>
      <c r="DB1142" s="31" t="s">
        <v>11</v>
      </c>
      <c r="DC1142" s="8" t="str">
        <f t="shared" si="195"/>
        <v>No</v>
      </c>
      <c r="DD1142" s="8" t="s">
        <v>11</v>
      </c>
      <c r="DE1142" s="30" t="s">
        <v>11</v>
      </c>
      <c r="DF1142" s="10">
        <f t="shared" si="197"/>
        <v>86.421780000000012</v>
      </c>
      <c r="DG1142" s="9">
        <f>IF(S1142&lt;Monitors!$H$4,(S1142*Monitors!$I$4)+Monitors!$J$4,IF(S1142&lt;Monitors!$H$5,(S1142*Monitors!$I$5)+Monitors!$J$5,IF(S1142&lt;Monitors!$H$6,(S1142*Monitors!$I$6)+Monitors!$J$6,IF(S1142&lt;Monitors!$H$7,(Monitors!$I$7*S1142)+Monitors!$J$7,IF(S1142&lt;Monitors!$H$8,(S1142*Monitors!$I$8)+Monitors!$J$8,IF(S1142&lt;Monitors!$H$9,(S1142*Monitors!$I$9)+Monitors!$J$9,IF(S1142&lt;Monitors!$H$10,(S1142*Monitors!$I$10)+Monitors!$J$10,IF(S1142&lt;Monitors!$H$11,(S1142*Monitors!$I$11)+Monitors!$J$11,Monitors!$J$12))))))))</f>
        <v>51.04</v>
      </c>
      <c r="DH1142" s="10">
        <f>$DF1142-(Monitors!$B$4*'All Data'!$W1142)</f>
        <v>73.708160000000021</v>
      </c>
      <c r="DI1142" s="10">
        <f>IF($CX1142="Yes",DH1142-(Monitors!$E$4*(DG1142+(Monitors!$B$4*'All Data'!$W1142))),'All Data'!DH1142)</f>
        <v>73.708160000000021</v>
      </c>
      <c r="DJ1142" s="10">
        <f>IF(DD1142="Yes",'All Data'!DI1142-(DG1142*Monitors!$C$4),'All Data'!DI1142)</f>
        <v>73.708160000000021</v>
      </c>
      <c r="DK1142" s="10">
        <f>IF($DE1142="Yes",DJ1142-(DG1142*Monitors!$D$4),'All Data'!DJ1142)</f>
        <v>73.708160000000021</v>
      </c>
      <c r="DL1142" s="10">
        <f>IF($CZ1142="Yes",DK1142-Monitors!$C$7,'All Data'!DK1142)</f>
        <v>73.708160000000021</v>
      </c>
      <c r="DM1142" s="10">
        <f>IF($DA1142="Yes",DL1142-Monitors!$D$7,'All Data'!DL1142)</f>
        <v>73.708160000000021</v>
      </c>
      <c r="DN1142" s="10">
        <f>IF(DB1142="Yes",DM1142-((DG1142+(W1142*Monitors!$B$4))*Monitors!$F$4),'All Data'!DM1142)</f>
        <v>73.708160000000021</v>
      </c>
      <c r="DO1142" s="8" t="str">
        <f t="shared" si="198"/>
        <v>No</v>
      </c>
      <c r="DP1142" s="10">
        <v>4.8515280000000001</v>
      </c>
      <c r="DQ1142" s="10">
        <v>22.648471999999998</v>
      </c>
      <c r="DR1142" s="10">
        <v>22.648471999999998</v>
      </c>
      <c r="DS1142" s="9">
        <v>29.277156923121758</v>
      </c>
      <c r="DT1142" s="9" t="s">
        <v>23</v>
      </c>
      <c r="DU1142" s="14">
        <v>0</v>
      </c>
    </row>
    <row r="1143" spans="1:125" ht="18" customHeight="1">
      <c r="A1143" s="29">
        <v>1142</v>
      </c>
      <c r="B1143" s="29">
        <v>24</v>
      </c>
      <c r="C1143" s="29">
        <v>287</v>
      </c>
      <c r="D1143" s="21">
        <v>41167</v>
      </c>
      <c r="E1143" s="21">
        <v>41418</v>
      </c>
      <c r="F1143" s="21">
        <v>41422</v>
      </c>
      <c r="G1143" s="20" t="s">
        <v>4</v>
      </c>
      <c r="H1143" s="20" t="s">
        <v>26</v>
      </c>
      <c r="I1143" s="22">
        <v>6</v>
      </c>
      <c r="J1143" s="20" t="s">
        <v>5</v>
      </c>
      <c r="K1143" s="20" t="s">
        <v>26</v>
      </c>
      <c r="L1143" s="20" t="s">
        <v>27</v>
      </c>
      <c r="M1143" s="23" t="s">
        <v>27</v>
      </c>
      <c r="N1143" s="23" t="s">
        <v>7</v>
      </c>
      <c r="O1143" s="23" t="s">
        <v>26</v>
      </c>
      <c r="P1143" s="24">
        <v>13.2</v>
      </c>
      <c r="Q1143" s="24">
        <v>23.5</v>
      </c>
      <c r="R1143" s="24">
        <v>27</v>
      </c>
      <c r="S1143" s="24">
        <v>311.3</v>
      </c>
      <c r="T1143" s="24">
        <v>1.78</v>
      </c>
      <c r="U1143" s="24">
        <v>1080</v>
      </c>
      <c r="V1143" s="24">
        <v>1920</v>
      </c>
      <c r="W1143" s="24">
        <v>2.0739999999999998</v>
      </c>
      <c r="X1143" s="23" t="s">
        <v>47</v>
      </c>
      <c r="Y1143" s="23" t="s">
        <v>47</v>
      </c>
      <c r="Z1143" s="24">
        <v>6685</v>
      </c>
      <c r="AA1143" s="24">
        <v>60</v>
      </c>
      <c r="AB1143" s="24">
        <v>178</v>
      </c>
      <c r="AC1143" s="24">
        <v>178</v>
      </c>
      <c r="AD1143" s="23" t="s">
        <v>73</v>
      </c>
      <c r="AE1143" s="23" t="s">
        <v>23</v>
      </c>
      <c r="AF1143" s="23" t="s">
        <v>11</v>
      </c>
      <c r="AG1143" s="23" t="s">
        <v>26</v>
      </c>
      <c r="AH1143" s="23" t="s">
        <v>26</v>
      </c>
      <c r="AI1143" s="23" t="s">
        <v>12</v>
      </c>
      <c r="AJ1143" s="23" t="s">
        <v>11</v>
      </c>
      <c r="AK1143" s="23" t="s">
        <v>23</v>
      </c>
      <c r="AL1143" s="23" t="s">
        <v>90</v>
      </c>
      <c r="AM1143" s="23" t="s">
        <v>806</v>
      </c>
      <c r="AN1143" s="23" t="s">
        <v>72</v>
      </c>
      <c r="AO1143" s="23" t="s">
        <v>14</v>
      </c>
      <c r="AP1143" s="23" t="s">
        <v>36</v>
      </c>
      <c r="AQ1143" s="23" t="s">
        <v>14</v>
      </c>
      <c r="AR1143" s="23"/>
      <c r="AS1143" s="23" t="s">
        <v>90</v>
      </c>
      <c r="AT1143" s="23" t="s">
        <v>806</v>
      </c>
      <c r="AU1143" s="23" t="s">
        <v>83</v>
      </c>
      <c r="AV1143" s="25" t="s">
        <v>14</v>
      </c>
      <c r="AW1143" s="25" t="s">
        <v>14</v>
      </c>
      <c r="AX1143" s="26">
        <v>27</v>
      </c>
      <c r="AY1143" s="26">
        <v>311.3</v>
      </c>
      <c r="AZ1143" s="25" t="s">
        <v>72</v>
      </c>
      <c r="BA1143" s="25" t="s">
        <v>83</v>
      </c>
      <c r="BB1143" s="23" t="s">
        <v>14</v>
      </c>
      <c r="BC1143" s="23" t="s">
        <v>15</v>
      </c>
      <c r="BD1143" s="23" t="s">
        <v>14</v>
      </c>
      <c r="BE1143" s="23" t="s">
        <v>11</v>
      </c>
      <c r="BF1143" s="23" t="s">
        <v>279</v>
      </c>
      <c r="BG1143" s="23" t="s">
        <v>11</v>
      </c>
      <c r="BH1143" s="23" t="s">
        <v>17</v>
      </c>
      <c r="BI1143" s="23" t="s">
        <v>14</v>
      </c>
      <c r="BJ1143" s="23"/>
      <c r="BK1143" s="23" t="s">
        <v>11</v>
      </c>
      <c r="BL1143" s="23" t="s">
        <v>11</v>
      </c>
      <c r="BM1143" s="23" t="s">
        <v>11</v>
      </c>
      <c r="BN1143" s="23"/>
      <c r="BO1143" s="24">
        <v>20</v>
      </c>
      <c r="BP1143" s="24">
        <v>370</v>
      </c>
      <c r="BQ1143" s="24">
        <v>300</v>
      </c>
      <c r="BR1143" s="24">
        <v>310</v>
      </c>
      <c r="BS1143" s="24">
        <v>200</v>
      </c>
      <c r="BT1143" s="23"/>
      <c r="BU1143" s="23"/>
      <c r="BV1143" s="24">
        <v>27.7</v>
      </c>
      <c r="BW1143" s="24">
        <v>0.3</v>
      </c>
      <c r="BX1143" s="23"/>
      <c r="BY1143" s="24">
        <v>0.2</v>
      </c>
      <c r="BZ1143" s="27">
        <v>0.3</v>
      </c>
      <c r="CA1143" s="27">
        <v>0.2</v>
      </c>
      <c r="CB1143" s="25"/>
      <c r="CC1143" s="25"/>
      <c r="CD1143" s="28">
        <v>27.9</v>
      </c>
      <c r="CE1143" s="28">
        <v>0.3</v>
      </c>
      <c r="CF1143" s="25"/>
      <c r="CG1143" s="28">
        <v>0.2</v>
      </c>
      <c r="CH1143" s="28">
        <v>28.96</v>
      </c>
      <c r="CI1143" s="28">
        <v>1</v>
      </c>
      <c r="CJ1143" s="28">
        <v>0.5</v>
      </c>
      <c r="CK1143" s="28">
        <v>0</v>
      </c>
      <c r="CL1143" s="28">
        <v>0</v>
      </c>
      <c r="CM1143" s="28">
        <v>0.5</v>
      </c>
      <c r="CN1143" s="25"/>
      <c r="CO1143" s="28">
        <v>0</v>
      </c>
      <c r="CP1143" s="30" t="s">
        <v>5</v>
      </c>
      <c r="CQ1143" s="8">
        <f t="shared" si="188"/>
        <v>6662.3835528429154</v>
      </c>
      <c r="CR1143" s="8">
        <f t="shared" si="189"/>
        <v>28</v>
      </c>
      <c r="CS1143" s="8">
        <f t="shared" si="190"/>
        <v>2.5</v>
      </c>
      <c r="CT1143" s="8">
        <f t="shared" si="191"/>
        <v>30</v>
      </c>
      <c r="CU1143" s="8">
        <f t="shared" si="192"/>
        <v>300</v>
      </c>
      <c r="CV1143" s="10">
        <f t="shared" si="193"/>
        <v>115181</v>
      </c>
      <c r="CW1143" s="10">
        <f t="shared" si="196"/>
        <v>115.181</v>
      </c>
      <c r="CX1143" s="8" t="str">
        <f t="shared" si="194"/>
        <v>No</v>
      </c>
      <c r="CY1143" s="30" t="s">
        <v>11</v>
      </c>
      <c r="CZ1143" s="30" t="s">
        <v>11</v>
      </c>
      <c r="DA1143" s="31" t="s">
        <v>11</v>
      </c>
      <c r="DB1143" s="31" t="s">
        <v>11</v>
      </c>
      <c r="DC1143" s="8" t="str">
        <f t="shared" si="195"/>
        <v>No</v>
      </c>
      <c r="DD1143" s="8" t="s">
        <v>11</v>
      </c>
      <c r="DE1143" s="30" t="s">
        <v>11</v>
      </c>
      <c r="DF1143" s="10">
        <f t="shared" si="197"/>
        <v>86.636399999999995</v>
      </c>
      <c r="DG1143" s="9">
        <f>IF(S1143&lt;Monitors!$H$4,(S1143*Monitors!$I$4)+Monitors!$J$4,IF(S1143&lt;Monitors!$H$5,(S1143*Monitors!$I$5)+Monitors!$J$5,IF(S1143&lt;Monitors!$H$6,(S1143*Monitors!$I$6)+Monitors!$J$6,IF(S1143&lt;Monitors!$H$7,(Monitors!$I$7*S1143)+Monitors!$J$7,IF(S1143&lt;Monitors!$H$8,(S1143*Monitors!$I$8)+Monitors!$J$8,IF(S1143&lt;Monitors!$H$9,(S1143*Monitors!$I$9)+Monitors!$J$9,IF(S1143&lt;Monitors!$H$10,(S1143*Monitors!$I$10)+Monitors!$J$10,IF(S1143&lt;Monitors!$H$11,(S1143*Monitors!$I$11)+Monitors!$J$11,Monitors!$J$12))))))))</f>
        <v>51.260000000000005</v>
      </c>
      <c r="DH1143" s="10">
        <f>$DF1143-(Monitors!$B$4*'All Data'!$W1143)</f>
        <v>73.922779999999989</v>
      </c>
      <c r="DI1143" s="10">
        <f>IF($CX1143="Yes",DH1143-(Monitors!$E$4*(DG1143+(Monitors!$B$4*'All Data'!$W1143))),'All Data'!DH1143)</f>
        <v>73.922779999999989</v>
      </c>
      <c r="DJ1143" s="10">
        <f>IF(DD1143="Yes",'All Data'!DI1143-(DG1143*Monitors!$C$4),'All Data'!DI1143)</f>
        <v>73.922779999999989</v>
      </c>
      <c r="DK1143" s="10">
        <f>IF($DE1143="Yes",DJ1143-(DG1143*Monitors!$D$4),'All Data'!DJ1143)</f>
        <v>73.922779999999989</v>
      </c>
      <c r="DL1143" s="10">
        <f>IF($CZ1143="Yes",DK1143-Monitors!$C$7,'All Data'!DK1143)</f>
        <v>73.922779999999989</v>
      </c>
      <c r="DM1143" s="10">
        <f>IF($DA1143="Yes",DL1143-Monitors!$D$7,'All Data'!DL1143)</f>
        <v>73.922779999999989</v>
      </c>
      <c r="DN1143" s="10">
        <f>IF(DB1143="Yes",DM1143-((DG1143+(W1143*Monitors!$B$4))*Monitors!$F$4),'All Data'!DM1143)</f>
        <v>73.922779999999989</v>
      </c>
      <c r="DO1143" s="8" t="str">
        <f t="shared" si="198"/>
        <v>No</v>
      </c>
      <c r="DP1143" s="10">
        <v>4.60724</v>
      </c>
      <c r="DQ1143" s="10">
        <v>23.092759999999998</v>
      </c>
      <c r="DR1143" s="10">
        <v>23.092759999999998</v>
      </c>
      <c r="DS1143" s="9">
        <v>29.377852783229393</v>
      </c>
      <c r="DT1143" s="9" t="s">
        <v>23</v>
      </c>
      <c r="DU1143" s="14">
        <v>0</v>
      </c>
    </row>
    <row r="1144" spans="1:125" ht="18" customHeight="1">
      <c r="A1144" s="29">
        <v>1143</v>
      </c>
      <c r="B1144" s="29">
        <v>24</v>
      </c>
      <c r="C1144" s="29">
        <v>298</v>
      </c>
      <c r="D1144" s="21">
        <v>41238</v>
      </c>
      <c r="E1144" s="21">
        <v>41402</v>
      </c>
      <c r="F1144" s="21">
        <v>41438</v>
      </c>
      <c r="G1144" s="20" t="s">
        <v>4</v>
      </c>
      <c r="H1144" s="20" t="s">
        <v>26</v>
      </c>
      <c r="I1144" s="22">
        <v>6</v>
      </c>
      <c r="J1144" s="20" t="s">
        <v>5</v>
      </c>
      <c r="K1144" s="20" t="s">
        <v>26</v>
      </c>
      <c r="L1144" s="20" t="s">
        <v>27</v>
      </c>
      <c r="M1144" s="23" t="s">
        <v>27</v>
      </c>
      <c r="N1144" s="23" t="s">
        <v>7</v>
      </c>
      <c r="O1144" s="23" t="s">
        <v>26</v>
      </c>
      <c r="P1144" s="24">
        <v>13.2</v>
      </c>
      <c r="Q1144" s="24">
        <v>23.5</v>
      </c>
      <c r="R1144" s="24">
        <v>27</v>
      </c>
      <c r="S1144" s="24">
        <v>311.37</v>
      </c>
      <c r="T1144" s="24">
        <v>1.78</v>
      </c>
      <c r="U1144" s="24">
        <v>1080</v>
      </c>
      <c r="V1144" s="24">
        <v>1920</v>
      </c>
      <c r="W1144" s="24">
        <v>2.0739999999999998</v>
      </c>
      <c r="X1144" s="23" t="s">
        <v>47</v>
      </c>
      <c r="Y1144" s="23" t="s">
        <v>47</v>
      </c>
      <c r="Z1144" s="24">
        <v>6660</v>
      </c>
      <c r="AA1144" s="24">
        <v>60</v>
      </c>
      <c r="AB1144" s="24">
        <v>178</v>
      </c>
      <c r="AC1144" s="24">
        <v>178</v>
      </c>
      <c r="AD1144" s="23" t="s">
        <v>28</v>
      </c>
      <c r="AE1144" s="23" t="s">
        <v>23</v>
      </c>
      <c r="AF1144" s="23" t="s">
        <v>11</v>
      </c>
      <c r="AG1144" s="23" t="s">
        <v>26</v>
      </c>
      <c r="AH1144" s="23" t="s">
        <v>26</v>
      </c>
      <c r="AI1144" s="23" t="s">
        <v>12</v>
      </c>
      <c r="AJ1144" s="23" t="s">
        <v>11</v>
      </c>
      <c r="AK1144" s="23" t="s">
        <v>23</v>
      </c>
      <c r="AL1144" s="23" t="s">
        <v>53</v>
      </c>
      <c r="AM1144" s="23" t="s">
        <v>26</v>
      </c>
      <c r="AN1144" s="23" t="s">
        <v>14</v>
      </c>
      <c r="AO1144" s="23" t="s">
        <v>26</v>
      </c>
      <c r="AP1144" s="23" t="s">
        <v>36</v>
      </c>
      <c r="AQ1144" s="23" t="s">
        <v>26</v>
      </c>
      <c r="AR1144" s="23"/>
      <c r="AS1144" s="23" t="s">
        <v>53</v>
      </c>
      <c r="AT1144" s="23" t="s">
        <v>26</v>
      </c>
      <c r="AU1144" s="23" t="s">
        <v>83</v>
      </c>
      <c r="AV1144" s="25" t="s">
        <v>26</v>
      </c>
      <c r="AW1144" s="25" t="s">
        <v>26</v>
      </c>
      <c r="AX1144" s="26">
        <v>27</v>
      </c>
      <c r="AY1144" s="26">
        <v>311.37</v>
      </c>
      <c r="AZ1144" s="25" t="s">
        <v>14</v>
      </c>
      <c r="BA1144" s="25" t="s">
        <v>83</v>
      </c>
      <c r="BB1144" s="23" t="s">
        <v>26</v>
      </c>
      <c r="BC1144" s="23" t="s">
        <v>15</v>
      </c>
      <c r="BD1144" s="23" t="s">
        <v>26</v>
      </c>
      <c r="BE1144" s="23" t="s">
        <v>11</v>
      </c>
      <c r="BF1144" s="23" t="s">
        <v>812</v>
      </c>
      <c r="BG1144" s="23" t="s">
        <v>11</v>
      </c>
      <c r="BH1144" s="23" t="s">
        <v>17</v>
      </c>
      <c r="BI1144" s="23" t="s">
        <v>26</v>
      </c>
      <c r="BJ1144" s="23"/>
      <c r="BK1144" s="23" t="s">
        <v>11</v>
      </c>
      <c r="BL1144" s="23" t="s">
        <v>11</v>
      </c>
      <c r="BM1144" s="23" t="s">
        <v>11</v>
      </c>
      <c r="BN1144" s="23"/>
      <c r="BO1144" s="24">
        <v>30</v>
      </c>
      <c r="BP1144" s="24">
        <v>324</v>
      </c>
      <c r="BQ1144" s="24">
        <v>300</v>
      </c>
      <c r="BR1144" s="24">
        <v>277</v>
      </c>
      <c r="BS1144" s="24">
        <v>200</v>
      </c>
      <c r="BT1144" s="23"/>
      <c r="BU1144" s="23"/>
      <c r="BV1144" s="24">
        <v>28.1</v>
      </c>
      <c r="BW1144" s="24">
        <v>0.23</v>
      </c>
      <c r="BX1144" s="23"/>
      <c r="BY1144" s="24">
        <v>0.23</v>
      </c>
      <c r="BZ1144" s="27">
        <v>0.23</v>
      </c>
      <c r="CA1144" s="27">
        <v>0.23</v>
      </c>
      <c r="CB1144" s="25"/>
      <c r="CC1144" s="25"/>
      <c r="CD1144" s="28">
        <v>28.3</v>
      </c>
      <c r="CE1144" s="28">
        <v>0.27</v>
      </c>
      <c r="CF1144" s="25"/>
      <c r="CG1144" s="28">
        <v>0.27</v>
      </c>
      <c r="CH1144" s="28">
        <v>29.08</v>
      </c>
      <c r="CI1144" s="28">
        <v>1</v>
      </c>
      <c r="CJ1144" s="28">
        <v>0.5</v>
      </c>
      <c r="CK1144" s="28">
        <v>0</v>
      </c>
      <c r="CL1144" s="28">
        <v>0</v>
      </c>
      <c r="CM1144" s="28">
        <v>0.5</v>
      </c>
      <c r="CN1144" s="25"/>
      <c r="CO1144" s="28">
        <v>0</v>
      </c>
      <c r="CP1144" s="30" t="s">
        <v>5</v>
      </c>
      <c r="CQ1144" s="8">
        <f t="shared" si="188"/>
        <v>6660.8857629187132</v>
      </c>
      <c r="CR1144" s="8">
        <f t="shared" si="189"/>
        <v>28</v>
      </c>
      <c r="CS1144" s="8">
        <f t="shared" si="190"/>
        <v>2.5</v>
      </c>
      <c r="CT1144" s="8">
        <f t="shared" si="191"/>
        <v>30</v>
      </c>
      <c r="CU1144" s="8">
        <f t="shared" si="192"/>
        <v>300</v>
      </c>
      <c r="CV1144" s="10">
        <f t="shared" si="193"/>
        <v>100883.88</v>
      </c>
      <c r="CW1144" s="10">
        <f t="shared" si="196"/>
        <v>100.88388</v>
      </c>
      <c r="CX1144" s="8" t="str">
        <f t="shared" si="194"/>
        <v>No</v>
      </c>
      <c r="CY1144" s="30" t="s">
        <v>11</v>
      </c>
      <c r="CZ1144" s="30" t="s">
        <v>11</v>
      </c>
      <c r="DA1144" s="31" t="s">
        <v>11</v>
      </c>
      <c r="DB1144" s="31" t="s">
        <v>11</v>
      </c>
      <c r="DC1144" s="8" t="str">
        <f t="shared" si="195"/>
        <v>No</v>
      </c>
      <c r="DD1144" s="8" t="s">
        <v>11</v>
      </c>
      <c r="DE1144" s="30" t="s">
        <v>11</v>
      </c>
      <c r="DF1144" s="10">
        <f t="shared" si="197"/>
        <v>87.464219999999983</v>
      </c>
      <c r="DG1144" s="9">
        <f>IF(S1144&lt;Monitors!$H$4,(S1144*Monitors!$I$4)+Monitors!$J$4,IF(S1144&lt;Monitors!$H$5,(S1144*Monitors!$I$5)+Monitors!$J$5,IF(S1144&lt;Monitors!$H$6,(S1144*Monitors!$I$6)+Monitors!$J$6,IF(S1144&lt;Monitors!$H$7,(Monitors!$I$7*S1144)+Monitors!$J$7,IF(S1144&lt;Monitors!$H$8,(S1144*Monitors!$I$8)+Monitors!$J$8,IF(S1144&lt;Monitors!$H$9,(S1144*Monitors!$I$9)+Monitors!$J$9,IF(S1144&lt;Monitors!$H$10,(S1144*Monitors!$I$10)+Monitors!$J$10,IF(S1144&lt;Monitors!$H$11,(S1144*Monitors!$I$11)+Monitors!$J$11,Monitors!$J$12))))))))</f>
        <v>51.274000000000001</v>
      </c>
      <c r="DH1144" s="10">
        <f>$DF1144-(Monitors!$B$4*'All Data'!$W1144)</f>
        <v>74.750599999999991</v>
      </c>
      <c r="DI1144" s="10">
        <f>IF($CX1144="Yes",DH1144-(Monitors!$E$4*(DG1144+(Monitors!$B$4*'All Data'!$W1144))),'All Data'!DH1144)</f>
        <v>74.750599999999991</v>
      </c>
      <c r="DJ1144" s="10">
        <f>IF(DD1144="Yes",'All Data'!DI1144-(DG1144*Monitors!$C$4),'All Data'!DI1144)</f>
        <v>74.750599999999991</v>
      </c>
      <c r="DK1144" s="10">
        <f>IF($DE1144="Yes",DJ1144-(DG1144*Monitors!$D$4),'All Data'!DJ1144)</f>
        <v>74.750599999999991</v>
      </c>
      <c r="DL1144" s="10">
        <f>IF($CZ1144="Yes",DK1144-Monitors!$C$7,'All Data'!DK1144)</f>
        <v>74.750599999999991</v>
      </c>
      <c r="DM1144" s="10">
        <f>IF($DA1144="Yes",DL1144-Monitors!$D$7,'All Data'!DL1144)</f>
        <v>74.750599999999991</v>
      </c>
      <c r="DN1144" s="10">
        <f>IF(DB1144="Yes",DM1144-((DG1144+(W1144*Monitors!$B$4))*Monitors!$F$4),'All Data'!DM1144)</f>
        <v>74.750599999999991</v>
      </c>
      <c r="DO1144" s="8" t="str">
        <f t="shared" si="198"/>
        <v>No</v>
      </c>
      <c r="DP1144" s="10">
        <v>4.0353552000000006</v>
      </c>
      <c r="DQ1144" s="10">
        <v>24.0646448</v>
      </c>
      <c r="DR1144" s="10">
        <v>24.0646448</v>
      </c>
      <c r="DS1144" s="9">
        <v>29.384259524974876</v>
      </c>
      <c r="DT1144" s="9" t="s">
        <v>23</v>
      </c>
      <c r="DU1144" s="14">
        <v>0</v>
      </c>
    </row>
    <row r="1145" spans="1:125" ht="18" customHeight="1">
      <c r="A1145" s="29">
        <v>1144</v>
      </c>
      <c r="B1145" s="29">
        <v>5</v>
      </c>
      <c r="C1145" s="29">
        <v>477</v>
      </c>
      <c r="D1145" s="21">
        <v>40954</v>
      </c>
      <c r="E1145" s="21">
        <v>41312</v>
      </c>
      <c r="F1145" s="21">
        <v>41324</v>
      </c>
      <c r="G1145" s="20" t="s">
        <v>4</v>
      </c>
      <c r="H1145" s="20" t="s">
        <v>26</v>
      </c>
      <c r="I1145" s="22">
        <v>6</v>
      </c>
      <c r="J1145" s="20" t="s">
        <v>5</v>
      </c>
      <c r="K1145" s="20" t="s">
        <v>26</v>
      </c>
      <c r="L1145" s="20" t="s">
        <v>27</v>
      </c>
      <c r="M1145" s="23" t="s">
        <v>27</v>
      </c>
      <c r="N1145" s="23" t="s">
        <v>7</v>
      </c>
      <c r="O1145" s="23" t="s">
        <v>26</v>
      </c>
      <c r="P1145" s="24">
        <v>13.2</v>
      </c>
      <c r="Q1145" s="24">
        <v>23.5</v>
      </c>
      <c r="R1145" s="24">
        <v>27</v>
      </c>
      <c r="S1145" s="24">
        <v>310.47000000000003</v>
      </c>
      <c r="T1145" s="24">
        <v>1.78</v>
      </c>
      <c r="U1145" s="24">
        <v>1080</v>
      </c>
      <c r="V1145" s="24">
        <v>1920</v>
      </c>
      <c r="W1145" s="24">
        <v>2.0739999999999998</v>
      </c>
      <c r="X1145" s="23" t="s">
        <v>47</v>
      </c>
      <c r="Y1145" s="23" t="s">
        <v>47</v>
      </c>
      <c r="Z1145" s="24">
        <v>6679</v>
      </c>
      <c r="AA1145" s="24">
        <v>60</v>
      </c>
      <c r="AB1145" s="24">
        <v>178</v>
      </c>
      <c r="AC1145" s="24">
        <v>178</v>
      </c>
      <c r="AD1145" s="23" t="s">
        <v>28</v>
      </c>
      <c r="AE1145" s="23" t="s">
        <v>23</v>
      </c>
      <c r="AF1145" s="23" t="s">
        <v>11</v>
      </c>
      <c r="AG1145" s="23" t="s">
        <v>26</v>
      </c>
      <c r="AH1145" s="23" t="s">
        <v>26</v>
      </c>
      <c r="AI1145" s="23" t="s">
        <v>12</v>
      </c>
      <c r="AJ1145" s="23" t="s">
        <v>11</v>
      </c>
      <c r="AK1145" s="23" t="s">
        <v>23</v>
      </c>
      <c r="AL1145" s="23" t="s">
        <v>25</v>
      </c>
      <c r="AM1145" s="23" t="s">
        <v>54</v>
      </c>
      <c r="AN1145" s="23" t="s">
        <v>14</v>
      </c>
      <c r="AO1145" s="23" t="s">
        <v>14</v>
      </c>
      <c r="AP1145" s="23" t="s">
        <v>14</v>
      </c>
      <c r="AQ1145" s="23" t="s">
        <v>14</v>
      </c>
      <c r="AR1145" s="23"/>
      <c r="AS1145" s="23" t="s">
        <v>25</v>
      </c>
      <c r="AT1145" s="23" t="s">
        <v>54</v>
      </c>
      <c r="AU1145" s="23" t="s">
        <v>14</v>
      </c>
      <c r="AV1145" s="25" t="s">
        <v>14</v>
      </c>
      <c r="AW1145" s="25" t="s">
        <v>26</v>
      </c>
      <c r="AX1145" s="26">
        <v>27</v>
      </c>
      <c r="AY1145" s="26">
        <v>310.47000000000003</v>
      </c>
      <c r="AZ1145" s="25" t="s">
        <v>14</v>
      </c>
      <c r="BA1145" s="25" t="s">
        <v>14</v>
      </c>
      <c r="BB1145" s="23" t="s">
        <v>26</v>
      </c>
      <c r="BC1145" s="23" t="s">
        <v>15</v>
      </c>
      <c r="BD1145" s="23" t="s">
        <v>26</v>
      </c>
      <c r="BE1145" s="23" t="s">
        <v>11</v>
      </c>
      <c r="BF1145" s="23" t="s">
        <v>92</v>
      </c>
      <c r="BG1145" s="23" t="s">
        <v>11</v>
      </c>
      <c r="BH1145" s="23" t="s">
        <v>17</v>
      </c>
      <c r="BI1145" s="23" t="s">
        <v>14</v>
      </c>
      <c r="BJ1145" s="23"/>
      <c r="BK1145" s="23" t="s">
        <v>11</v>
      </c>
      <c r="BL1145" s="23" t="s">
        <v>11</v>
      </c>
      <c r="BM1145" s="23" t="s">
        <v>11</v>
      </c>
      <c r="BN1145" s="23"/>
      <c r="BO1145" s="24">
        <v>14</v>
      </c>
      <c r="BP1145" s="24">
        <v>392</v>
      </c>
      <c r="BQ1145" s="24">
        <v>380</v>
      </c>
      <c r="BR1145" s="24">
        <v>238</v>
      </c>
      <c r="BS1145" s="24">
        <v>200</v>
      </c>
      <c r="BT1145" s="23"/>
      <c r="BU1145" s="23"/>
      <c r="BV1145" s="24">
        <v>28.21</v>
      </c>
      <c r="BW1145" s="24">
        <v>0.14000000000000001</v>
      </c>
      <c r="BX1145" s="23"/>
      <c r="BY1145" s="24">
        <v>0.09</v>
      </c>
      <c r="BZ1145" s="27">
        <v>0.14000000000000001</v>
      </c>
      <c r="CA1145" s="27">
        <v>0.09</v>
      </c>
      <c r="CB1145" s="25"/>
      <c r="CC1145" s="25"/>
      <c r="CD1145" s="28">
        <v>28.15</v>
      </c>
      <c r="CE1145" s="28">
        <v>0.17</v>
      </c>
      <c r="CF1145" s="25"/>
      <c r="CG1145" s="28">
        <v>0.12</v>
      </c>
      <c r="CH1145" s="28">
        <v>28.99</v>
      </c>
      <c r="CI1145" s="28">
        <v>0.5</v>
      </c>
      <c r="CJ1145" s="28">
        <v>0.5</v>
      </c>
      <c r="CK1145" s="28">
        <v>0</v>
      </c>
      <c r="CL1145" s="28">
        <v>0</v>
      </c>
      <c r="CM1145" s="28">
        <v>0.5</v>
      </c>
      <c r="CN1145" s="25"/>
      <c r="CO1145" s="28">
        <v>0</v>
      </c>
      <c r="CP1145" s="30" t="s">
        <v>5</v>
      </c>
      <c r="CQ1145" s="8">
        <f t="shared" si="188"/>
        <v>6680.194543756239</v>
      </c>
      <c r="CR1145" s="8">
        <f t="shared" si="189"/>
        <v>28</v>
      </c>
      <c r="CS1145" s="8">
        <f t="shared" si="190"/>
        <v>2.5</v>
      </c>
      <c r="CT1145" s="8">
        <f t="shared" si="191"/>
        <v>30</v>
      </c>
      <c r="CU1145" s="8">
        <f t="shared" si="192"/>
        <v>300</v>
      </c>
      <c r="CV1145" s="10">
        <f t="shared" si="193"/>
        <v>121704.24</v>
      </c>
      <c r="CW1145" s="10">
        <f t="shared" si="196"/>
        <v>121.70424</v>
      </c>
      <c r="CX1145" s="8" t="str">
        <f t="shared" si="194"/>
        <v>No</v>
      </c>
      <c r="CY1145" s="30" t="s">
        <v>11</v>
      </c>
      <c r="CZ1145" s="30" t="s">
        <v>11</v>
      </c>
      <c r="DA1145" s="31" t="s">
        <v>11</v>
      </c>
      <c r="DB1145" s="31" t="s">
        <v>11</v>
      </c>
      <c r="DC1145" s="8" t="str">
        <f t="shared" si="195"/>
        <v>No</v>
      </c>
      <c r="DD1145" s="8" t="s">
        <v>11</v>
      </c>
      <c r="DE1145" s="30" t="s">
        <v>11</v>
      </c>
      <c r="DF1145" s="10">
        <f t="shared" si="197"/>
        <v>87.289019999999994</v>
      </c>
      <c r="DG1145" s="9">
        <f>IF(S1145&lt;Monitors!$H$4,(S1145*Monitors!$I$4)+Monitors!$J$4,IF(S1145&lt;Monitors!$H$5,(S1145*Monitors!$I$5)+Monitors!$J$5,IF(S1145&lt;Monitors!$H$6,(S1145*Monitors!$I$6)+Monitors!$J$6,IF(S1145&lt;Monitors!$H$7,(Monitors!$I$7*S1145)+Monitors!$J$7,IF(S1145&lt;Monitors!$H$8,(S1145*Monitors!$I$8)+Monitors!$J$8,IF(S1145&lt;Monitors!$H$9,(S1145*Monitors!$I$9)+Monitors!$J$9,IF(S1145&lt;Monitors!$H$10,(S1145*Monitors!$I$10)+Monitors!$J$10,IF(S1145&lt;Monitors!$H$11,(S1145*Monitors!$I$11)+Monitors!$J$11,Monitors!$J$12))))))))</f>
        <v>51.094000000000008</v>
      </c>
      <c r="DH1145" s="10">
        <f>$DF1145-(Monitors!$B$4*'All Data'!$W1145)</f>
        <v>74.575400000000002</v>
      </c>
      <c r="DI1145" s="10">
        <f>IF($CX1145="Yes",DH1145-(Monitors!$E$4*(DG1145+(Monitors!$B$4*'All Data'!$W1145))),'All Data'!DH1145)</f>
        <v>74.575400000000002</v>
      </c>
      <c r="DJ1145" s="10">
        <f>IF(DD1145="Yes",'All Data'!DI1145-(DG1145*Monitors!$C$4),'All Data'!DI1145)</f>
        <v>74.575400000000002</v>
      </c>
      <c r="DK1145" s="10">
        <f>IF($DE1145="Yes",DJ1145-(DG1145*Monitors!$D$4),'All Data'!DJ1145)</f>
        <v>74.575400000000002</v>
      </c>
      <c r="DL1145" s="10">
        <f>IF($CZ1145="Yes",DK1145-Monitors!$C$7,'All Data'!DK1145)</f>
        <v>74.575400000000002</v>
      </c>
      <c r="DM1145" s="10">
        <f>IF($DA1145="Yes",DL1145-Monitors!$D$7,'All Data'!DL1145)</f>
        <v>74.575400000000002</v>
      </c>
      <c r="DN1145" s="10">
        <f>IF(DB1145="Yes",DM1145-((DG1145+(W1145*Monitors!$B$4))*Monitors!$F$4),'All Data'!DM1145)</f>
        <v>74.575400000000002</v>
      </c>
      <c r="DO1145" s="8" t="str">
        <f t="shared" si="198"/>
        <v>No</v>
      </c>
      <c r="DP1145" s="10">
        <v>4.8681696000000008</v>
      </c>
      <c r="DQ1145" s="10">
        <v>23.341830399999999</v>
      </c>
      <c r="DR1145" s="10">
        <v>23.341830399999999</v>
      </c>
      <c r="DS1145" s="9">
        <v>29.301876395765653</v>
      </c>
      <c r="DT1145" s="9" t="s">
        <v>23</v>
      </c>
      <c r="DU1145" s="14">
        <v>0</v>
      </c>
    </row>
    <row r="1146" spans="1:125" ht="18" customHeight="1">
      <c r="A1146" s="29">
        <v>1145</v>
      </c>
      <c r="B1146" s="29">
        <v>38</v>
      </c>
      <c r="C1146" s="29">
        <v>1230</v>
      </c>
      <c r="D1146" s="21">
        <v>41671</v>
      </c>
      <c r="E1146" s="21">
        <v>41654</v>
      </c>
      <c r="F1146" s="21">
        <v>41661</v>
      </c>
      <c r="G1146" s="20" t="s">
        <v>4</v>
      </c>
      <c r="H1146" s="20" t="s">
        <v>26</v>
      </c>
      <c r="I1146" s="22">
        <v>6</v>
      </c>
      <c r="J1146" s="20" t="s">
        <v>5</v>
      </c>
      <c r="K1146" s="20" t="s">
        <v>26</v>
      </c>
      <c r="L1146" s="20" t="s">
        <v>6</v>
      </c>
      <c r="M1146" s="23" t="s">
        <v>26</v>
      </c>
      <c r="N1146" s="23" t="s">
        <v>7</v>
      </c>
      <c r="O1146" s="23" t="s">
        <v>26</v>
      </c>
      <c r="P1146" s="24">
        <v>13.4</v>
      </c>
      <c r="Q1146" s="24">
        <v>24.4</v>
      </c>
      <c r="R1146" s="24">
        <v>28</v>
      </c>
      <c r="S1146" s="24">
        <v>326.95999999999998</v>
      </c>
      <c r="T1146" s="24">
        <v>1.78</v>
      </c>
      <c r="U1146" s="24">
        <v>1080</v>
      </c>
      <c r="V1146" s="24">
        <v>1920</v>
      </c>
      <c r="W1146" s="24">
        <v>2.0739999999999998</v>
      </c>
      <c r="X1146" s="23" t="s">
        <v>67</v>
      </c>
      <c r="Y1146" s="23" t="s">
        <v>47</v>
      </c>
      <c r="Z1146" s="24">
        <v>6342</v>
      </c>
      <c r="AA1146" s="24">
        <v>60</v>
      </c>
      <c r="AB1146" s="24">
        <v>170</v>
      </c>
      <c r="AC1146" s="24">
        <v>160</v>
      </c>
      <c r="AD1146" s="23" t="s">
        <v>28</v>
      </c>
      <c r="AE1146" s="23" t="s">
        <v>11</v>
      </c>
      <c r="AF1146" s="23" t="s">
        <v>11</v>
      </c>
      <c r="AG1146" s="23" t="s">
        <v>26</v>
      </c>
      <c r="AH1146" s="23" t="s">
        <v>26</v>
      </c>
      <c r="AI1146" s="23" t="s">
        <v>57</v>
      </c>
      <c r="AJ1146" s="23" t="s">
        <v>23</v>
      </c>
      <c r="AK1146" s="23" t="s">
        <v>23</v>
      </c>
      <c r="AL1146" s="23" t="s">
        <v>229</v>
      </c>
      <c r="AM1146" s="23" t="s">
        <v>14</v>
      </c>
      <c r="AN1146" s="23" t="s">
        <v>14</v>
      </c>
      <c r="AO1146" s="23" t="s">
        <v>14</v>
      </c>
      <c r="AP1146" s="23" t="s">
        <v>14</v>
      </c>
      <c r="AQ1146" s="23" t="s">
        <v>14</v>
      </c>
      <c r="AR1146" s="23"/>
      <c r="AS1146" s="23" t="s">
        <v>229</v>
      </c>
      <c r="AT1146" s="23" t="s">
        <v>14</v>
      </c>
      <c r="AU1146" s="23" t="s">
        <v>14</v>
      </c>
      <c r="AV1146" s="25" t="s">
        <v>14</v>
      </c>
      <c r="AW1146" s="25" t="s">
        <v>14</v>
      </c>
      <c r="AX1146" s="26">
        <v>28</v>
      </c>
      <c r="AY1146" s="26">
        <v>326.95999999999998</v>
      </c>
      <c r="AZ1146" s="25" t="s">
        <v>14</v>
      </c>
      <c r="BA1146" s="25" t="s">
        <v>14</v>
      </c>
      <c r="BB1146" s="23" t="s">
        <v>14</v>
      </c>
      <c r="BC1146" s="23" t="s">
        <v>15</v>
      </c>
      <c r="BD1146" s="23" t="s">
        <v>14</v>
      </c>
      <c r="BE1146" s="23" t="s">
        <v>11</v>
      </c>
      <c r="BF1146" s="23" t="s">
        <v>954</v>
      </c>
      <c r="BG1146" s="23" t="s">
        <v>11</v>
      </c>
      <c r="BH1146" s="23" t="s">
        <v>17</v>
      </c>
      <c r="BI1146" s="23" t="s">
        <v>14</v>
      </c>
      <c r="BJ1146" s="23"/>
      <c r="BK1146" s="23" t="s">
        <v>11</v>
      </c>
      <c r="BL1146" s="23" t="s">
        <v>11</v>
      </c>
      <c r="BM1146" s="23" t="s">
        <v>11</v>
      </c>
      <c r="BN1146" s="23"/>
      <c r="BO1146" s="24">
        <v>1.2</v>
      </c>
      <c r="BP1146" s="24">
        <v>364.5</v>
      </c>
      <c r="BQ1146" s="24">
        <v>300</v>
      </c>
      <c r="BR1146" s="24">
        <v>287.8</v>
      </c>
      <c r="BS1146" s="24">
        <v>200</v>
      </c>
      <c r="BT1146" s="23"/>
      <c r="BU1146" s="23"/>
      <c r="BV1146" s="24">
        <v>28.98</v>
      </c>
      <c r="BW1146" s="24">
        <v>0.19</v>
      </c>
      <c r="BX1146" s="23"/>
      <c r="BY1146" s="24">
        <v>0.18</v>
      </c>
      <c r="BZ1146" s="27">
        <v>0.19</v>
      </c>
      <c r="CA1146" s="27">
        <v>0.18</v>
      </c>
      <c r="CB1146" s="25"/>
      <c r="CC1146" s="25"/>
      <c r="CD1146" s="28">
        <v>28.74</v>
      </c>
      <c r="CE1146" s="28">
        <v>0.23</v>
      </c>
      <c r="CF1146" s="25"/>
      <c r="CG1146" s="28">
        <v>0.21</v>
      </c>
      <c r="CH1146" s="28">
        <v>30.64</v>
      </c>
      <c r="CI1146" s="28">
        <v>0.5</v>
      </c>
      <c r="CJ1146" s="28">
        <v>0.5</v>
      </c>
      <c r="CK1146" s="28">
        <v>0</v>
      </c>
      <c r="CL1146" s="28">
        <v>0</v>
      </c>
      <c r="CM1146" s="28">
        <v>0.49</v>
      </c>
      <c r="CN1146" s="25"/>
      <c r="CO1146" s="28">
        <v>0</v>
      </c>
      <c r="CP1146" s="30" t="s">
        <v>5</v>
      </c>
      <c r="CQ1146" s="8">
        <f t="shared" si="188"/>
        <v>6343.2835820895516</v>
      </c>
      <c r="CR1146" s="8">
        <f t="shared" si="189"/>
        <v>28</v>
      </c>
      <c r="CS1146" s="8">
        <f t="shared" si="190"/>
        <v>2.5</v>
      </c>
      <c r="CT1146" s="8">
        <f t="shared" si="191"/>
        <v>30</v>
      </c>
      <c r="CU1146" s="8">
        <f t="shared" si="192"/>
        <v>300</v>
      </c>
      <c r="CV1146" s="10">
        <f t="shared" si="193"/>
        <v>119176.92</v>
      </c>
      <c r="CW1146" s="10">
        <f t="shared" si="196"/>
        <v>119.17692</v>
      </c>
      <c r="CX1146" s="8" t="str">
        <f t="shared" si="194"/>
        <v>No</v>
      </c>
      <c r="CY1146" s="30" t="s">
        <v>11</v>
      </c>
      <c r="CZ1146" s="30" t="s">
        <v>11</v>
      </c>
      <c r="DA1146" s="31" t="s">
        <v>11</v>
      </c>
      <c r="DB1146" s="31" t="s">
        <v>11</v>
      </c>
      <c r="DC1146" s="8" t="str">
        <f t="shared" si="195"/>
        <v>No</v>
      </c>
      <c r="DD1146" s="8" t="s">
        <v>11</v>
      </c>
      <c r="DE1146" s="30" t="s">
        <v>11</v>
      </c>
      <c r="DF1146" s="10">
        <f t="shared" si="197"/>
        <v>89.934539999999998</v>
      </c>
      <c r="DG1146" s="9">
        <f>IF(S1146&lt;Monitors!$H$4,(S1146*Monitors!$I$4)+Monitors!$J$4,IF(S1146&lt;Monitors!$H$5,(S1146*Monitors!$I$5)+Monitors!$J$5,IF(S1146&lt;Monitors!$H$6,(S1146*Monitors!$I$6)+Monitors!$J$6,IF(S1146&lt;Monitors!$H$7,(Monitors!$I$7*S1146)+Monitors!$J$7,IF(S1146&lt;Monitors!$H$8,(S1146*Monitors!$I$8)+Monitors!$J$8,IF(S1146&lt;Monitors!$H$9,(S1146*Monitors!$I$9)+Monitors!$J$9,IF(S1146&lt;Monitors!$H$10,(S1146*Monitors!$I$10)+Monitors!$J$10,IF(S1146&lt;Monitors!$H$11,(S1146*Monitors!$I$11)+Monitors!$J$11,Monitors!$J$12))))))))</f>
        <v>54.391999999999996</v>
      </c>
      <c r="DH1146" s="10">
        <f>$DF1146-(Monitors!$B$4*'All Data'!$W1146)</f>
        <v>77.220920000000007</v>
      </c>
      <c r="DI1146" s="10">
        <f>IF($CX1146="Yes",DH1146-(Monitors!$E$4*(DG1146+(Monitors!$B$4*'All Data'!$W1146))),'All Data'!DH1146)</f>
        <v>77.220920000000007</v>
      </c>
      <c r="DJ1146" s="10">
        <f>IF(DD1146="Yes",'All Data'!DI1146-(DG1146*Monitors!$C$4),'All Data'!DI1146)</f>
        <v>77.220920000000007</v>
      </c>
      <c r="DK1146" s="10">
        <f>IF($DE1146="Yes",DJ1146-(DG1146*Monitors!$D$4),'All Data'!DJ1146)</f>
        <v>77.220920000000007</v>
      </c>
      <c r="DL1146" s="10">
        <f>IF($CZ1146="Yes",DK1146-Monitors!$C$7,'All Data'!DK1146)</f>
        <v>77.220920000000007</v>
      </c>
      <c r="DM1146" s="10">
        <f>IF($DA1146="Yes",DL1146-Monitors!$D$7,'All Data'!DL1146)</f>
        <v>77.220920000000007</v>
      </c>
      <c r="DN1146" s="10">
        <f>IF(DB1146="Yes",DM1146-((DG1146+(W1146*Monitors!$B$4))*Monitors!$F$4),'All Data'!DM1146)</f>
        <v>77.220920000000007</v>
      </c>
      <c r="DO1146" s="8" t="str">
        <f t="shared" si="198"/>
        <v>No</v>
      </c>
      <c r="DP1146" s="10">
        <v>4.7670767999999999</v>
      </c>
      <c r="DQ1146" s="10">
        <v>24.212923199999999</v>
      </c>
      <c r="DR1146" s="10">
        <v>24.212923199999999</v>
      </c>
      <c r="DS1146" s="9">
        <v>30.807554687714404</v>
      </c>
      <c r="DT1146" s="9" t="s">
        <v>23</v>
      </c>
      <c r="DU1146" s="14">
        <v>0</v>
      </c>
    </row>
    <row r="1147" spans="1:125" ht="18" customHeight="1">
      <c r="A1147" s="29">
        <v>1146</v>
      </c>
      <c r="B1147" s="29">
        <v>35</v>
      </c>
      <c r="C1147" s="29">
        <v>718</v>
      </c>
      <c r="D1147" s="21">
        <v>41374</v>
      </c>
      <c r="E1147" s="21">
        <v>41366</v>
      </c>
      <c r="F1147" s="21">
        <v>41372</v>
      </c>
      <c r="G1147" s="20" t="s">
        <v>4</v>
      </c>
      <c r="H1147" s="20"/>
      <c r="I1147" s="22">
        <v>6</v>
      </c>
      <c r="J1147" s="20" t="s">
        <v>5</v>
      </c>
      <c r="K1147" s="20"/>
      <c r="L1147" s="20" t="s">
        <v>6</v>
      </c>
      <c r="M1147" s="23"/>
      <c r="N1147" s="23" t="s">
        <v>7</v>
      </c>
      <c r="O1147" s="23"/>
      <c r="P1147" s="24">
        <v>106</v>
      </c>
      <c r="Q1147" s="24">
        <v>188</v>
      </c>
      <c r="R1147" s="24">
        <v>21.5</v>
      </c>
      <c r="S1147" s="24">
        <f>10.6*18.8</f>
        <v>199.28</v>
      </c>
      <c r="T1147" s="24">
        <v>1.78</v>
      </c>
      <c r="U1147" s="24">
        <v>1080</v>
      </c>
      <c r="V1147" s="24">
        <v>1920</v>
      </c>
      <c r="W1147" s="24">
        <v>2.0739999999999998</v>
      </c>
      <c r="X1147" s="23" t="s">
        <v>47</v>
      </c>
      <c r="Y1147" s="23" t="s">
        <v>47</v>
      </c>
      <c r="Z1147" s="24">
        <v>10469</v>
      </c>
      <c r="AA1147" s="24">
        <v>60</v>
      </c>
      <c r="AB1147" s="24">
        <v>170</v>
      </c>
      <c r="AC1147" s="24">
        <v>160</v>
      </c>
      <c r="AD1147" s="23" t="s">
        <v>10</v>
      </c>
      <c r="AE1147" s="23" t="s">
        <v>11</v>
      </c>
      <c r="AF1147" s="23" t="s">
        <v>11</v>
      </c>
      <c r="AG1147" s="23"/>
      <c r="AH1147" s="23"/>
      <c r="AI1147" s="23" t="s">
        <v>12</v>
      </c>
      <c r="AJ1147" s="23" t="s">
        <v>11</v>
      </c>
      <c r="AK1147" s="23" t="s">
        <v>11</v>
      </c>
      <c r="AL1147" s="23" t="s">
        <v>51</v>
      </c>
      <c r="AM1147" s="23"/>
      <c r="AN1147" s="23" t="s">
        <v>14</v>
      </c>
      <c r="AO1147" s="23"/>
      <c r="AP1147" s="23" t="s">
        <v>14</v>
      </c>
      <c r="AQ1147" s="23"/>
      <c r="AR1147" s="23"/>
      <c r="AS1147" s="23" t="s">
        <v>51</v>
      </c>
      <c r="AT1147" s="23"/>
      <c r="AU1147" s="23" t="s">
        <v>14</v>
      </c>
      <c r="AV1147" s="25"/>
      <c r="AW1147" s="25"/>
      <c r="AX1147" s="26">
        <v>21.5</v>
      </c>
      <c r="AY1147" s="26">
        <v>198</v>
      </c>
      <c r="AZ1147" s="25" t="s">
        <v>14</v>
      </c>
      <c r="BA1147" s="25" t="s">
        <v>14</v>
      </c>
      <c r="BB1147" s="23"/>
      <c r="BC1147" s="23" t="s">
        <v>15</v>
      </c>
      <c r="BD1147" s="23"/>
      <c r="BE1147" s="23" t="s">
        <v>11</v>
      </c>
      <c r="BF1147" s="23" t="s">
        <v>61</v>
      </c>
      <c r="BG1147" s="23" t="s">
        <v>11</v>
      </c>
      <c r="BH1147" s="23" t="s">
        <v>17</v>
      </c>
      <c r="BI1147" s="23"/>
      <c r="BJ1147" s="23" t="s">
        <v>18</v>
      </c>
      <c r="BK1147" s="23" t="s">
        <v>11</v>
      </c>
      <c r="BL1147" s="23" t="s">
        <v>11</v>
      </c>
      <c r="BM1147" s="23"/>
      <c r="BN1147" s="23"/>
      <c r="BO1147" s="24">
        <v>8.1</v>
      </c>
      <c r="BP1147" s="24">
        <v>244.4</v>
      </c>
      <c r="BQ1147" s="24">
        <v>240.7</v>
      </c>
      <c r="BR1147" s="24">
        <v>236.4</v>
      </c>
      <c r="BS1147" s="24">
        <v>200</v>
      </c>
      <c r="BT1147" s="23"/>
      <c r="BU1147" s="23"/>
      <c r="BV1147" s="24">
        <v>31.04</v>
      </c>
      <c r="BW1147" s="24">
        <v>0.24</v>
      </c>
      <c r="BX1147" s="23"/>
      <c r="BY1147" s="24">
        <v>0.13</v>
      </c>
      <c r="BZ1147" s="27">
        <v>0.24</v>
      </c>
      <c r="CA1147" s="27">
        <v>0.13</v>
      </c>
      <c r="CB1147" s="25"/>
      <c r="CC1147" s="25"/>
      <c r="CD1147" s="28">
        <v>30.8</v>
      </c>
      <c r="CE1147" s="28">
        <v>0.28999999999999998</v>
      </c>
      <c r="CF1147" s="25"/>
      <c r="CG1147" s="28">
        <v>0.17</v>
      </c>
      <c r="CH1147" s="28">
        <v>27.43</v>
      </c>
      <c r="CI1147" s="28">
        <v>0.5</v>
      </c>
      <c r="CJ1147" s="28">
        <v>0.5</v>
      </c>
      <c r="CK1147" s="25"/>
      <c r="CL1147" s="25"/>
      <c r="CM1147" s="28">
        <v>0.53</v>
      </c>
      <c r="CN1147" s="25"/>
      <c r="CO1147" s="28">
        <v>0</v>
      </c>
      <c r="CP1147" s="30" t="s">
        <v>5</v>
      </c>
      <c r="CQ1147" s="8">
        <f t="shared" si="188"/>
        <v>10407.466880770773</v>
      </c>
      <c r="CR1147" s="8">
        <f t="shared" si="189"/>
        <v>22</v>
      </c>
      <c r="CS1147" s="8">
        <f t="shared" si="190"/>
        <v>2.5</v>
      </c>
      <c r="CT1147" s="8">
        <f t="shared" si="191"/>
        <v>30</v>
      </c>
      <c r="CU1147" s="8">
        <f t="shared" si="192"/>
        <v>200</v>
      </c>
      <c r="CV1147" s="10">
        <f t="shared" si="193"/>
        <v>48704.031999999999</v>
      </c>
      <c r="CW1147" s="10">
        <f t="shared" si="196"/>
        <v>48.704031999999998</v>
      </c>
      <c r="CX1147" s="8" t="str">
        <f t="shared" si="194"/>
        <v>No</v>
      </c>
      <c r="CY1147" s="30" t="s">
        <v>11</v>
      </c>
      <c r="CZ1147" s="30" t="s">
        <v>11</v>
      </c>
      <c r="DA1147" s="31" t="s">
        <v>11</v>
      </c>
      <c r="DB1147" s="31" t="s">
        <v>11</v>
      </c>
      <c r="DC1147" s="8" t="str">
        <f t="shared" si="195"/>
        <v>No</v>
      </c>
      <c r="DD1147" s="8" t="s">
        <v>11</v>
      </c>
      <c r="DE1147" s="30" t="s">
        <v>11</v>
      </c>
      <c r="DF1147" s="10">
        <f t="shared" si="197"/>
        <v>96.535200000000003</v>
      </c>
      <c r="DG1147" s="9">
        <f>IF(S1147&lt;Monitors!$H$4,(S1147*Monitors!$I$4)+Monitors!$J$4,IF(S1147&lt;Monitors!$H$5,(S1147*Monitors!$I$5)+Monitors!$J$5,IF(S1147&lt;Monitors!$H$6,(S1147*Monitors!$I$6)+Monitors!$J$6,IF(S1147&lt;Monitors!$H$7,(Monitors!$I$7*S1147)+Monitors!$J$7,IF(S1147&lt;Monitors!$H$8,(S1147*Monitors!$I$8)+Monitors!$J$8,IF(S1147&lt;Monitors!$H$9,(S1147*Monitors!$I$9)+Monitors!$J$9,IF(S1147&lt;Monitors!$H$10,(S1147*Monitors!$I$10)+Monitors!$J$10,IF(S1147&lt;Monitors!$H$11,(S1147*Monitors!$I$11)+Monitors!$J$11,Monitors!$J$12))))))))</f>
        <v>37.963999999999999</v>
      </c>
      <c r="DH1147" s="10">
        <f>$DF1147-(Monitors!$B$4*'All Data'!$W1147)</f>
        <v>83.821580000000012</v>
      </c>
      <c r="DI1147" s="10">
        <f>IF($CX1147="Yes",DH1147-(Monitors!$E$4*(DG1147+(Monitors!$B$4*'All Data'!$W1147))),'All Data'!DH1147)</f>
        <v>83.821580000000012</v>
      </c>
      <c r="DJ1147" s="10">
        <f>IF(DD1147="Yes",'All Data'!DI1147-(DG1147*Monitors!$C$4),'All Data'!DI1147)</f>
        <v>83.821580000000012</v>
      </c>
      <c r="DK1147" s="10">
        <f>IF($DE1147="Yes",DJ1147-(DG1147*Monitors!$D$4),'All Data'!DJ1147)</f>
        <v>83.821580000000012</v>
      </c>
      <c r="DL1147" s="10">
        <f>IF($CZ1147="Yes",DK1147-Monitors!$C$7,'All Data'!DK1147)</f>
        <v>83.821580000000012</v>
      </c>
      <c r="DM1147" s="10">
        <f>IF($DA1147="Yes",DL1147-Monitors!$D$7,'All Data'!DL1147)</f>
        <v>83.821580000000012</v>
      </c>
      <c r="DN1147" s="10">
        <f>IF(DB1147="Yes",DM1147-((DG1147+(W1147*Monitors!$B$4))*Monitors!$F$4),'All Data'!DM1147)</f>
        <v>83.821580000000012</v>
      </c>
      <c r="DO1147" s="8" t="str">
        <f t="shared" si="198"/>
        <v>No</v>
      </c>
      <c r="DP1147" s="10">
        <v>1.9481612800000001</v>
      </c>
      <c r="DQ1147" s="10">
        <v>29.091838719999998</v>
      </c>
      <c r="DR1147" s="10">
        <v>29.091838719999998</v>
      </c>
      <c r="DS1147" s="9">
        <v>18.969732426776226</v>
      </c>
      <c r="DT1147" s="9" t="s">
        <v>11</v>
      </c>
      <c r="DU1147" s="14">
        <v>0</v>
      </c>
    </row>
    <row r="1148" spans="1:125" ht="18" customHeight="1">
      <c r="A1148" s="29">
        <v>1147</v>
      </c>
      <c r="B1148" s="29">
        <v>38</v>
      </c>
      <c r="C1148" s="29">
        <v>1161</v>
      </c>
      <c r="D1148" s="21">
        <v>42124</v>
      </c>
      <c r="E1148" s="21">
        <v>42050</v>
      </c>
      <c r="F1148" s="21">
        <v>42114</v>
      </c>
      <c r="G1148" s="20" t="s">
        <v>942</v>
      </c>
      <c r="H1148" s="20"/>
      <c r="I1148" s="22">
        <v>6</v>
      </c>
      <c r="J1148" s="20" t="s">
        <v>5</v>
      </c>
      <c r="K1148" s="20"/>
      <c r="L1148" s="20" t="s">
        <v>121</v>
      </c>
      <c r="M1148" s="23"/>
      <c r="N1148" s="23" t="s">
        <v>7</v>
      </c>
      <c r="O1148" s="23"/>
      <c r="P1148" s="24">
        <v>15.5</v>
      </c>
      <c r="Q1148" s="24">
        <v>27.5</v>
      </c>
      <c r="R1148" s="24">
        <v>31.5</v>
      </c>
      <c r="S1148" s="24">
        <v>425.27</v>
      </c>
      <c r="T1148" s="24">
        <v>1.78</v>
      </c>
      <c r="U1148" s="24">
        <v>1080</v>
      </c>
      <c r="V1148" s="24">
        <v>1920</v>
      </c>
      <c r="W1148" s="24">
        <v>2.0739999999999998</v>
      </c>
      <c r="X1148" s="23" t="s">
        <v>47</v>
      </c>
      <c r="Y1148" s="23" t="s">
        <v>47</v>
      </c>
      <c r="Z1148" s="24">
        <v>4876</v>
      </c>
      <c r="AA1148" s="24">
        <v>60</v>
      </c>
      <c r="AB1148" s="24">
        <v>178</v>
      </c>
      <c r="AC1148" s="24">
        <v>178</v>
      </c>
      <c r="AD1148" s="23" t="s">
        <v>223</v>
      </c>
      <c r="AE1148" s="23" t="s">
        <v>11</v>
      </c>
      <c r="AF1148" s="23" t="s">
        <v>11</v>
      </c>
      <c r="AG1148" s="23"/>
      <c r="AH1148" s="23"/>
      <c r="AI1148" s="23" t="s">
        <v>57</v>
      </c>
      <c r="AJ1148" s="23" t="s">
        <v>23</v>
      </c>
      <c r="AK1148" s="23" t="s">
        <v>11</v>
      </c>
      <c r="AL1148" s="23" t="s">
        <v>229</v>
      </c>
      <c r="AM1148" s="23"/>
      <c r="AN1148" s="23" t="s">
        <v>14</v>
      </c>
      <c r="AO1148" s="23"/>
      <c r="AP1148" s="23" t="s">
        <v>14</v>
      </c>
      <c r="AQ1148" s="23"/>
      <c r="AR1148" s="23"/>
      <c r="AS1148" s="23" t="s">
        <v>229</v>
      </c>
      <c r="AT1148" s="23"/>
      <c r="AU1148" s="23" t="s">
        <v>14</v>
      </c>
      <c r="AV1148" s="25"/>
      <c r="AW1148" s="25"/>
      <c r="AX1148" s="26">
        <v>31.5</v>
      </c>
      <c r="AY1148" s="26">
        <v>425.27</v>
      </c>
      <c r="AZ1148" s="25" t="s">
        <v>14</v>
      </c>
      <c r="BA1148" s="25" t="s">
        <v>14</v>
      </c>
      <c r="BB1148" s="23"/>
      <c r="BC1148" s="23" t="s">
        <v>15</v>
      </c>
      <c r="BD1148" s="23"/>
      <c r="BE1148" s="23" t="s">
        <v>11</v>
      </c>
      <c r="BF1148" s="23" t="s">
        <v>938</v>
      </c>
      <c r="BG1148" s="23" t="s">
        <v>11</v>
      </c>
      <c r="BH1148" s="23" t="s">
        <v>17</v>
      </c>
      <c r="BI1148" s="23"/>
      <c r="BJ1148" s="23"/>
      <c r="BK1148" s="23" t="s">
        <v>11</v>
      </c>
      <c r="BL1148" s="23" t="s">
        <v>11</v>
      </c>
      <c r="BM1148" s="23" t="s">
        <v>11</v>
      </c>
      <c r="BN1148" s="23"/>
      <c r="BO1148" s="24">
        <v>0</v>
      </c>
      <c r="BP1148" s="24">
        <v>300</v>
      </c>
      <c r="BQ1148" s="24">
        <v>310</v>
      </c>
      <c r="BR1148" s="24">
        <v>300</v>
      </c>
      <c r="BS1148" s="24">
        <v>300</v>
      </c>
      <c r="BT1148" s="23"/>
      <c r="BU1148" s="23"/>
      <c r="BV1148" s="24">
        <v>31.8</v>
      </c>
      <c r="BW1148" s="24">
        <v>0.28000000000000003</v>
      </c>
      <c r="BX1148" s="23"/>
      <c r="BY1148" s="24">
        <v>0.21</v>
      </c>
      <c r="BZ1148" s="27">
        <v>0.28000000000000003</v>
      </c>
      <c r="CA1148" s="27">
        <v>0.21</v>
      </c>
      <c r="CB1148" s="25"/>
      <c r="CC1148" s="25"/>
      <c r="CD1148" s="28">
        <v>32.4</v>
      </c>
      <c r="CE1148" s="28">
        <v>0.31</v>
      </c>
      <c r="CF1148" s="25"/>
      <c r="CG1148" s="28">
        <v>0.24</v>
      </c>
      <c r="CH1148" s="28">
        <v>40.5</v>
      </c>
      <c r="CI1148" s="28">
        <v>0.5</v>
      </c>
      <c r="CJ1148" s="28">
        <v>0.5</v>
      </c>
      <c r="CK1148" s="25"/>
      <c r="CL1148" s="25"/>
      <c r="CM1148" s="28">
        <v>0.51</v>
      </c>
      <c r="CN1148" s="25"/>
      <c r="CO1148" s="28">
        <v>0</v>
      </c>
      <c r="CP1148" s="30" t="s">
        <v>5</v>
      </c>
      <c r="CQ1148" s="8">
        <f t="shared" si="188"/>
        <v>4876.9017330166716</v>
      </c>
      <c r="CR1148" s="8">
        <f t="shared" si="189"/>
        <v>28</v>
      </c>
      <c r="CS1148" s="8">
        <f t="shared" si="190"/>
        <v>2.5</v>
      </c>
      <c r="CT1148" s="8">
        <f t="shared" si="191"/>
        <v>40</v>
      </c>
      <c r="CU1148" s="8">
        <f t="shared" si="192"/>
        <v>300</v>
      </c>
      <c r="CV1148" s="10">
        <f t="shared" si="193"/>
        <v>127581</v>
      </c>
      <c r="CW1148" s="10">
        <f t="shared" si="196"/>
        <v>127.581</v>
      </c>
      <c r="CX1148" s="8" t="str">
        <f t="shared" si="194"/>
        <v>No</v>
      </c>
      <c r="CY1148" s="30" t="s">
        <v>11</v>
      </c>
      <c r="CZ1148" s="30" t="s">
        <v>11</v>
      </c>
      <c r="DA1148" s="31" t="s">
        <v>11</v>
      </c>
      <c r="DB1148" s="31" t="s">
        <v>11</v>
      </c>
      <c r="DC1148" s="8" t="str">
        <f t="shared" si="195"/>
        <v>No</v>
      </c>
      <c r="DD1148" s="8" t="s">
        <v>11</v>
      </c>
      <c r="DE1148" s="30" t="s">
        <v>11</v>
      </c>
      <c r="DF1148" s="10">
        <f t="shared" si="197"/>
        <v>99.093119999999999</v>
      </c>
      <c r="DG1148" s="9">
        <f>IF(S1148&lt;Monitors!$H$4,(S1148*Monitors!$I$4)+Monitors!$J$4,IF(S1148&lt;Monitors!$H$5,(S1148*Monitors!$I$5)+Monitors!$J$5,IF(S1148&lt;Monitors!$H$6,(S1148*Monitors!$I$6)+Monitors!$J$6,IF(S1148&lt;Monitors!$H$7,(Monitors!$I$7*S1148)+Monitors!$J$7,IF(S1148&lt;Monitors!$H$8,(S1148*Monitors!$I$8)+Monitors!$J$8,IF(S1148&lt;Monitors!$H$9,(S1148*Monitors!$I$9)+Monitors!$J$9,IF(S1148&lt;Monitors!$H$10,(S1148*Monitors!$I$10)+Monitors!$J$10,IF(S1148&lt;Monitors!$H$11,(S1148*Monitors!$I$11)+Monitors!$J$11,Monitors!$J$12))))))))</f>
        <v>74.054000000000002</v>
      </c>
      <c r="DH1148" s="10">
        <f>$DF1148-(Monitors!$B$4*'All Data'!$W1148)</f>
        <v>86.379500000000007</v>
      </c>
      <c r="DI1148" s="10">
        <f>IF($CX1148="Yes",DH1148-(Monitors!$E$4*(DG1148+(Monitors!$B$4*'All Data'!$W1148))),'All Data'!DH1148)</f>
        <v>86.379500000000007</v>
      </c>
      <c r="DJ1148" s="10">
        <f>IF(DD1148="Yes",'All Data'!DI1148-(DG1148*Monitors!$C$4),'All Data'!DI1148)</f>
        <v>86.379500000000007</v>
      </c>
      <c r="DK1148" s="10">
        <f>IF($DE1148="Yes",DJ1148-(DG1148*Monitors!$D$4),'All Data'!DJ1148)</f>
        <v>86.379500000000007</v>
      </c>
      <c r="DL1148" s="10">
        <f>IF($CZ1148="Yes",DK1148-Monitors!$C$7,'All Data'!DK1148)</f>
        <v>86.379500000000007</v>
      </c>
      <c r="DM1148" s="10">
        <f>IF($DA1148="Yes",DL1148-Monitors!$D$7,'All Data'!DL1148)</f>
        <v>86.379500000000007</v>
      </c>
      <c r="DN1148" s="10">
        <f>IF(DB1148="Yes",DM1148-((DG1148+(W1148*Monitors!$B$4))*Monitors!$F$4),'All Data'!DM1148)</f>
        <v>86.379500000000007</v>
      </c>
      <c r="DO1148" s="8" t="str">
        <f t="shared" si="198"/>
        <v>No</v>
      </c>
      <c r="DP1148" s="10">
        <v>5.1032400000000004</v>
      </c>
      <c r="DQ1148" s="10">
        <v>26.696760000000001</v>
      </c>
      <c r="DR1148" s="10">
        <v>26.696760000000001</v>
      </c>
      <c r="DS1148" s="9">
        <v>39.597699225913878</v>
      </c>
      <c r="DT1148" s="9" t="s">
        <v>23</v>
      </c>
      <c r="DU1148" s="14">
        <v>0</v>
      </c>
    </row>
    <row r="1149" spans="1:125" ht="18" customHeight="1">
      <c r="A1149" s="29">
        <v>1148</v>
      </c>
      <c r="B1149" s="29">
        <v>47</v>
      </c>
      <c r="C1149" s="29">
        <v>169</v>
      </c>
      <c r="D1149" s="21">
        <v>41897</v>
      </c>
      <c r="E1149" s="21">
        <v>41894</v>
      </c>
      <c r="F1149" s="21">
        <v>41899</v>
      </c>
      <c r="G1149" s="20" t="s">
        <v>4</v>
      </c>
      <c r="H1149" s="20"/>
      <c r="I1149" s="22">
        <v>6</v>
      </c>
      <c r="J1149" s="20" t="s">
        <v>5</v>
      </c>
      <c r="K1149" s="20"/>
      <c r="L1149" s="20" t="s">
        <v>6</v>
      </c>
      <c r="M1149" s="23"/>
      <c r="N1149" s="23" t="s">
        <v>7</v>
      </c>
      <c r="O1149" s="23"/>
      <c r="P1149" s="24">
        <v>12</v>
      </c>
      <c r="Q1149" s="24">
        <v>21</v>
      </c>
      <c r="R1149" s="24">
        <v>23.6</v>
      </c>
      <c r="S1149" s="24">
        <f>P1149*Q1149</f>
        <v>252</v>
      </c>
      <c r="T1149" s="24">
        <v>1.78</v>
      </c>
      <c r="U1149" s="24">
        <v>1080</v>
      </c>
      <c r="V1149" s="24">
        <v>1920</v>
      </c>
      <c r="W1149" s="24">
        <v>2.0739999999999998</v>
      </c>
      <c r="X1149" s="23" t="s">
        <v>47</v>
      </c>
      <c r="Y1149" s="23" t="s">
        <v>47</v>
      </c>
      <c r="Z1149" s="24">
        <v>187</v>
      </c>
      <c r="AA1149" s="24">
        <v>60</v>
      </c>
      <c r="AB1149" s="24">
        <v>178</v>
      </c>
      <c r="AC1149" s="24">
        <v>170</v>
      </c>
      <c r="AD1149" s="23" t="s">
        <v>10</v>
      </c>
      <c r="AE1149" s="23" t="s">
        <v>11</v>
      </c>
      <c r="AF1149" s="23" t="s">
        <v>11</v>
      </c>
      <c r="AG1149" s="23"/>
      <c r="AH1149" s="23"/>
      <c r="AI1149" s="23" t="s">
        <v>12</v>
      </c>
      <c r="AJ1149" s="23" t="s">
        <v>23</v>
      </c>
      <c r="AK1149" s="23" t="s">
        <v>11</v>
      </c>
      <c r="AL1149" s="23" t="s">
        <v>114</v>
      </c>
      <c r="AM1149" s="23"/>
      <c r="AN1149" s="23" t="s">
        <v>14</v>
      </c>
      <c r="AO1149" s="23"/>
      <c r="AP1149" s="23" t="s">
        <v>14</v>
      </c>
      <c r="AQ1149" s="23"/>
      <c r="AR1149" s="23"/>
      <c r="AS1149" s="23" t="s">
        <v>114</v>
      </c>
      <c r="AT1149" s="23"/>
      <c r="AU1149" s="23" t="s">
        <v>14</v>
      </c>
      <c r="AV1149" s="25"/>
      <c r="AW1149" s="25"/>
      <c r="AX1149" s="26">
        <v>23.6</v>
      </c>
      <c r="AY1149" s="26">
        <v>187</v>
      </c>
      <c r="AZ1149" s="25" t="s">
        <v>14</v>
      </c>
      <c r="BA1149" s="25" t="s">
        <v>14</v>
      </c>
      <c r="BB1149" s="23"/>
      <c r="BC1149" s="23" t="s">
        <v>15</v>
      </c>
      <c r="BD1149" s="23"/>
      <c r="BE1149" s="23" t="s">
        <v>11</v>
      </c>
      <c r="BF1149" s="23" t="s">
        <v>80</v>
      </c>
      <c r="BG1149" s="23" t="s">
        <v>11</v>
      </c>
      <c r="BH1149" s="23" t="s">
        <v>17</v>
      </c>
      <c r="BI1149" s="23"/>
      <c r="BJ1149" s="23" t="s">
        <v>18</v>
      </c>
      <c r="BK1149" s="23" t="s">
        <v>11</v>
      </c>
      <c r="BL1149" s="23" t="s">
        <v>11</v>
      </c>
      <c r="BM1149" s="23"/>
      <c r="BN1149" s="23"/>
      <c r="BO1149" s="24">
        <v>53.8</v>
      </c>
      <c r="BP1149" s="24">
        <v>285.89999999999998</v>
      </c>
      <c r="BQ1149" s="24">
        <v>200</v>
      </c>
      <c r="BR1149" s="24">
        <v>264.39999999999998</v>
      </c>
      <c r="BS1149" s="24">
        <v>200.2</v>
      </c>
      <c r="BT1149" s="23"/>
      <c r="BU1149" s="23"/>
      <c r="BV1149" s="24">
        <v>33.299999999999997</v>
      </c>
      <c r="BW1149" s="24">
        <v>0.35</v>
      </c>
      <c r="BX1149" s="24">
        <v>0</v>
      </c>
      <c r="BY1149" s="24">
        <v>0.25</v>
      </c>
      <c r="BZ1149" s="27">
        <v>0.35</v>
      </c>
      <c r="CA1149" s="27">
        <v>0.25</v>
      </c>
      <c r="CB1149" s="25"/>
      <c r="CC1149" s="25"/>
      <c r="CD1149" s="28">
        <v>17.59</v>
      </c>
      <c r="CE1149" s="28">
        <v>0.43</v>
      </c>
      <c r="CF1149" s="28">
        <v>0</v>
      </c>
      <c r="CG1149" s="28">
        <v>0.3</v>
      </c>
      <c r="CH1149" s="28">
        <v>22.7</v>
      </c>
      <c r="CI1149" s="28">
        <v>0.5</v>
      </c>
      <c r="CJ1149" s="28">
        <v>0.5</v>
      </c>
      <c r="CK1149" s="25"/>
      <c r="CL1149" s="25"/>
      <c r="CM1149" s="28">
        <v>0.48</v>
      </c>
      <c r="CN1149" s="25"/>
      <c r="CO1149" s="28">
        <v>0</v>
      </c>
      <c r="CP1149" s="30" t="s">
        <v>5</v>
      </c>
      <c r="CQ1149" s="8">
        <f t="shared" si="188"/>
        <v>8230.1587301587297</v>
      </c>
      <c r="CR1149" s="8">
        <f t="shared" si="189"/>
        <v>24</v>
      </c>
      <c r="CS1149" s="8">
        <f t="shared" si="190"/>
        <v>2.5</v>
      </c>
      <c r="CT1149" s="8">
        <f t="shared" si="191"/>
        <v>30</v>
      </c>
      <c r="CU1149" s="8">
        <f t="shared" si="192"/>
        <v>200</v>
      </c>
      <c r="CV1149" s="10">
        <f t="shared" si="193"/>
        <v>72046.799999999988</v>
      </c>
      <c r="CW1149" s="10">
        <f t="shared" si="196"/>
        <v>72.04679999999999</v>
      </c>
      <c r="CX1149" s="8" t="str">
        <f t="shared" si="194"/>
        <v>No</v>
      </c>
      <c r="CY1149" s="30" t="s">
        <v>11</v>
      </c>
      <c r="CZ1149" s="30" t="s">
        <v>11</v>
      </c>
      <c r="DA1149" s="31" t="s">
        <v>11</v>
      </c>
      <c r="DB1149" s="31" t="s">
        <v>11</v>
      </c>
      <c r="DC1149" s="8" t="str">
        <f t="shared" si="195"/>
        <v>No</v>
      </c>
      <c r="DD1149" s="8" t="s">
        <v>11</v>
      </c>
      <c r="DE1149" s="30" t="s">
        <v>11</v>
      </c>
      <c r="DF1149" s="10">
        <f t="shared" si="197"/>
        <v>104.09069999999997</v>
      </c>
      <c r="DG1149" s="9">
        <f>IF(S1149&lt;Monitors!$H$4,(S1149*Monitors!$I$4)+Monitors!$J$4,IF(S1149&lt;Monitors!$H$5,(S1149*Monitors!$I$5)+Monitors!$J$5,IF(S1149&lt;Monitors!$H$6,(S1149*Monitors!$I$6)+Monitors!$J$6,IF(S1149&lt;Monitors!$H$7,(Monitors!$I$7*S1149)+Monitors!$J$7,IF(S1149&lt;Monitors!$H$8,(S1149*Monitors!$I$8)+Monitors!$J$8,IF(S1149&lt;Monitors!$H$9,(S1149*Monitors!$I$9)+Monitors!$J$9,IF(S1149&lt;Monitors!$H$10,(S1149*Monitors!$I$10)+Monitors!$J$10,IF(S1149&lt;Monitors!$H$11,(S1149*Monitors!$I$11)+Monitors!$J$11,Monitors!$J$12))))))))</f>
        <v>43.400000000000006</v>
      </c>
      <c r="DH1149" s="10">
        <f>$DF1149-(Monitors!$B$4*'All Data'!$W1149)</f>
        <v>91.377079999999978</v>
      </c>
      <c r="DI1149" s="10">
        <f>IF($CX1149="Yes",DH1149-(Monitors!$E$4*(DG1149+(Monitors!$B$4*'All Data'!$W1149))),'All Data'!DH1149)</f>
        <v>91.377079999999978</v>
      </c>
      <c r="DJ1149" s="10">
        <f>IF(DD1149="Yes",'All Data'!DI1149-(DG1149*Monitors!$C$4),'All Data'!DI1149)</f>
        <v>91.377079999999978</v>
      </c>
      <c r="DK1149" s="10">
        <f>IF($DE1149="Yes",DJ1149-(DG1149*Monitors!$D$4),'All Data'!DJ1149)</f>
        <v>91.377079999999978</v>
      </c>
      <c r="DL1149" s="10">
        <f>IF($CZ1149="Yes",DK1149-Monitors!$C$7,'All Data'!DK1149)</f>
        <v>91.377079999999978</v>
      </c>
      <c r="DM1149" s="10">
        <f>IF($DA1149="Yes",DL1149-Monitors!$D$7,'All Data'!DL1149)</f>
        <v>91.377079999999978</v>
      </c>
      <c r="DN1149" s="10">
        <f>IF(DB1149="Yes",DM1149-((DG1149+(W1149*Monitors!$B$4))*Monitors!$F$4),'All Data'!DM1149)</f>
        <v>91.377079999999978</v>
      </c>
      <c r="DO1149" s="8" t="str">
        <f t="shared" si="198"/>
        <v>No</v>
      </c>
      <c r="DP1149" s="10">
        <v>2.881872</v>
      </c>
      <c r="DQ1149" s="10">
        <v>30.418127999999996</v>
      </c>
      <c r="DR1149" s="10">
        <v>30.418127999999996</v>
      </c>
      <c r="DS1149" s="9">
        <v>23.903453952189874</v>
      </c>
      <c r="DT1149" s="9" t="s">
        <v>11</v>
      </c>
      <c r="DU1149" s="14">
        <v>0</v>
      </c>
    </row>
    <row r="1150" spans="1:125" ht="18" customHeight="1">
      <c r="A1150" s="29">
        <v>1149</v>
      </c>
      <c r="B1150" s="29">
        <v>47</v>
      </c>
      <c r="C1150" s="29">
        <v>356</v>
      </c>
      <c r="D1150" s="21">
        <v>41820</v>
      </c>
      <c r="E1150" s="21">
        <v>41821</v>
      </c>
      <c r="F1150" s="21">
        <v>41822</v>
      </c>
      <c r="G1150" s="20" t="s">
        <v>4</v>
      </c>
      <c r="H1150" s="20" t="s">
        <v>26</v>
      </c>
      <c r="I1150" s="22">
        <v>6</v>
      </c>
      <c r="J1150" s="20" t="s">
        <v>5</v>
      </c>
      <c r="K1150" s="20" t="s">
        <v>26</v>
      </c>
      <c r="L1150" s="20" t="s">
        <v>27</v>
      </c>
      <c r="M1150" s="23" t="s">
        <v>27</v>
      </c>
      <c r="N1150" s="23" t="s">
        <v>7</v>
      </c>
      <c r="O1150" s="23" t="s">
        <v>26</v>
      </c>
      <c r="P1150" s="24">
        <v>15.5</v>
      </c>
      <c r="Q1150" s="24">
        <v>27.5</v>
      </c>
      <c r="R1150" s="24">
        <v>31.5</v>
      </c>
      <c r="S1150" s="24">
        <v>425.27</v>
      </c>
      <c r="T1150" s="24">
        <v>1.78</v>
      </c>
      <c r="U1150" s="24">
        <v>1080</v>
      </c>
      <c r="V1150" s="24">
        <v>1920</v>
      </c>
      <c r="W1150" s="24">
        <v>2.0739999999999998</v>
      </c>
      <c r="X1150" s="23" t="s">
        <v>47</v>
      </c>
      <c r="Y1150" s="23" t="s">
        <v>47</v>
      </c>
      <c r="Z1150" s="24">
        <v>4876</v>
      </c>
      <c r="AA1150" s="24">
        <v>60</v>
      </c>
      <c r="AB1150" s="24">
        <v>178</v>
      </c>
      <c r="AC1150" s="24">
        <v>178</v>
      </c>
      <c r="AD1150" s="23" t="s">
        <v>256</v>
      </c>
      <c r="AE1150" s="23" t="s">
        <v>23</v>
      </c>
      <c r="AF1150" s="23" t="s">
        <v>11</v>
      </c>
      <c r="AG1150" s="23"/>
      <c r="AH1150" s="23"/>
      <c r="AI1150" s="23" t="s">
        <v>12</v>
      </c>
      <c r="AJ1150" s="23" t="s">
        <v>11</v>
      </c>
      <c r="AK1150" s="23" t="s">
        <v>23</v>
      </c>
      <c r="AL1150" s="23" t="s">
        <v>13</v>
      </c>
      <c r="AM1150" s="23" t="s">
        <v>14</v>
      </c>
      <c r="AN1150" s="23" t="s">
        <v>14</v>
      </c>
      <c r="AO1150" s="23" t="s">
        <v>14</v>
      </c>
      <c r="AP1150" s="23" t="s">
        <v>14</v>
      </c>
      <c r="AQ1150" s="23" t="s">
        <v>14</v>
      </c>
      <c r="AR1150" s="23"/>
      <c r="AS1150" s="23" t="s">
        <v>13</v>
      </c>
      <c r="AT1150" s="23" t="s">
        <v>14</v>
      </c>
      <c r="AU1150" s="23" t="s">
        <v>14</v>
      </c>
      <c r="AV1150" s="25" t="s">
        <v>14</v>
      </c>
      <c r="AW1150" s="25" t="s">
        <v>14</v>
      </c>
      <c r="AX1150" s="26">
        <v>31.5</v>
      </c>
      <c r="AY1150" s="26">
        <v>425.27</v>
      </c>
      <c r="AZ1150" s="25" t="s">
        <v>14</v>
      </c>
      <c r="BA1150" s="25" t="s">
        <v>14</v>
      </c>
      <c r="BB1150" s="23" t="s">
        <v>14</v>
      </c>
      <c r="BC1150" s="23" t="s">
        <v>15</v>
      </c>
      <c r="BD1150" s="23" t="s">
        <v>14</v>
      </c>
      <c r="BE1150" s="23" t="s">
        <v>11</v>
      </c>
      <c r="BF1150" s="23" t="s">
        <v>990</v>
      </c>
      <c r="BG1150" s="23" t="s">
        <v>11</v>
      </c>
      <c r="BH1150" s="23" t="s">
        <v>17</v>
      </c>
      <c r="BI1150" s="23" t="s">
        <v>14</v>
      </c>
      <c r="BJ1150" s="23"/>
      <c r="BK1150" s="23" t="s">
        <v>11</v>
      </c>
      <c r="BL1150" s="23" t="s">
        <v>11</v>
      </c>
      <c r="BM1150" s="23" t="s">
        <v>11</v>
      </c>
      <c r="BN1150" s="23"/>
      <c r="BO1150" s="24">
        <v>8.5</v>
      </c>
      <c r="BP1150" s="24">
        <v>268.5</v>
      </c>
      <c r="BQ1150" s="24">
        <v>300</v>
      </c>
      <c r="BR1150" s="24">
        <v>191</v>
      </c>
      <c r="BS1150" s="24">
        <v>200</v>
      </c>
      <c r="BT1150" s="23"/>
      <c r="BU1150" s="23"/>
      <c r="BV1150" s="24">
        <v>35.340000000000003</v>
      </c>
      <c r="BW1150" s="24">
        <v>0.23</v>
      </c>
      <c r="BX1150" s="23"/>
      <c r="BY1150" s="24">
        <v>0.17</v>
      </c>
      <c r="BZ1150" s="27">
        <v>0.23</v>
      </c>
      <c r="CA1150" s="27">
        <v>0.17</v>
      </c>
      <c r="CB1150" s="25"/>
      <c r="CC1150" s="25"/>
      <c r="CD1150" s="28">
        <v>35.049999999999997</v>
      </c>
      <c r="CE1150" s="28">
        <v>0.27</v>
      </c>
      <c r="CF1150" s="25"/>
      <c r="CG1150" s="28">
        <v>0.24</v>
      </c>
      <c r="CH1150" s="28">
        <v>40.47</v>
      </c>
      <c r="CI1150" s="28">
        <v>0.5</v>
      </c>
      <c r="CJ1150" s="28">
        <v>0.5</v>
      </c>
      <c r="CK1150" s="25"/>
      <c r="CL1150" s="25"/>
      <c r="CM1150" s="28">
        <v>0.5</v>
      </c>
      <c r="CN1150" s="25"/>
      <c r="CO1150" s="28">
        <v>0</v>
      </c>
      <c r="CP1150" s="30" t="s">
        <v>5</v>
      </c>
      <c r="CQ1150" s="8">
        <f t="shared" si="188"/>
        <v>4876.9017330166716</v>
      </c>
      <c r="CR1150" s="8">
        <f t="shared" si="189"/>
        <v>28</v>
      </c>
      <c r="CS1150" s="8">
        <f t="shared" si="190"/>
        <v>2.5</v>
      </c>
      <c r="CT1150" s="8">
        <f t="shared" si="191"/>
        <v>40</v>
      </c>
      <c r="CU1150" s="8">
        <f t="shared" si="192"/>
        <v>200</v>
      </c>
      <c r="CV1150" s="10">
        <f t="shared" si="193"/>
        <v>114184.995</v>
      </c>
      <c r="CW1150" s="10">
        <f t="shared" si="196"/>
        <v>114.184995</v>
      </c>
      <c r="CX1150" s="8" t="str">
        <f t="shared" si="194"/>
        <v>No</v>
      </c>
      <c r="CY1150" s="30" t="s">
        <v>11</v>
      </c>
      <c r="CZ1150" s="30" t="s">
        <v>11</v>
      </c>
      <c r="DA1150" s="31" t="s">
        <v>11</v>
      </c>
      <c r="DB1150" s="31" t="s">
        <v>11</v>
      </c>
      <c r="DC1150" s="8" t="str">
        <f t="shared" si="195"/>
        <v>No</v>
      </c>
      <c r="DD1150" s="8" t="s">
        <v>11</v>
      </c>
      <c r="DE1150" s="30" t="s">
        <v>11</v>
      </c>
      <c r="DF1150" s="10">
        <f t="shared" si="197"/>
        <v>109.66206</v>
      </c>
      <c r="DG1150" s="9">
        <f>IF(S1150&lt;Monitors!$H$4,(S1150*Monitors!$I$4)+Monitors!$J$4,IF(S1150&lt;Monitors!$H$5,(S1150*Monitors!$I$5)+Monitors!$J$5,IF(S1150&lt;Monitors!$H$6,(S1150*Monitors!$I$6)+Monitors!$J$6,IF(S1150&lt;Monitors!$H$7,(Monitors!$I$7*S1150)+Monitors!$J$7,IF(S1150&lt;Monitors!$H$8,(S1150*Monitors!$I$8)+Monitors!$J$8,IF(S1150&lt;Monitors!$H$9,(S1150*Monitors!$I$9)+Monitors!$J$9,IF(S1150&lt;Monitors!$H$10,(S1150*Monitors!$I$10)+Monitors!$J$10,IF(S1150&lt;Monitors!$H$11,(S1150*Monitors!$I$11)+Monitors!$J$11,Monitors!$J$12))))))))</f>
        <v>74.054000000000002</v>
      </c>
      <c r="DH1150" s="10">
        <f>$DF1150-(Monitors!$B$4*'All Data'!$W1150)</f>
        <v>96.948440000000005</v>
      </c>
      <c r="DI1150" s="10">
        <f>IF($CX1150="Yes",DH1150-(Monitors!$E$4*(DG1150+(Monitors!$B$4*'All Data'!$W1150))),'All Data'!DH1150)</f>
        <v>96.948440000000005</v>
      </c>
      <c r="DJ1150" s="10">
        <f>IF(DD1150="Yes",'All Data'!DI1150-(DG1150*Monitors!$C$4),'All Data'!DI1150)</f>
        <v>96.948440000000005</v>
      </c>
      <c r="DK1150" s="10">
        <f>IF($DE1150="Yes",DJ1150-(DG1150*Monitors!$D$4),'All Data'!DJ1150)</f>
        <v>96.948440000000005</v>
      </c>
      <c r="DL1150" s="10">
        <f>IF($CZ1150="Yes",DK1150-Monitors!$C$7,'All Data'!DK1150)</f>
        <v>96.948440000000005</v>
      </c>
      <c r="DM1150" s="10">
        <f>IF($DA1150="Yes",DL1150-Monitors!$D$7,'All Data'!DL1150)</f>
        <v>96.948440000000005</v>
      </c>
      <c r="DN1150" s="10">
        <f>IF(DB1150="Yes",DM1150-((DG1150+(W1150*Monitors!$B$4))*Monitors!$F$4),'All Data'!DM1150)</f>
        <v>96.948440000000005</v>
      </c>
      <c r="DO1150" s="8" t="str">
        <f t="shared" si="198"/>
        <v>No</v>
      </c>
      <c r="DP1150" s="10">
        <v>4.5673998000000005</v>
      </c>
      <c r="DQ1150" s="10">
        <v>30.772600200000003</v>
      </c>
      <c r="DR1150" s="10">
        <v>30.772600200000003</v>
      </c>
      <c r="DS1150" s="9">
        <v>39.597699225913878</v>
      </c>
      <c r="DT1150" s="9" t="s">
        <v>23</v>
      </c>
      <c r="DU1150" s="14">
        <v>0</v>
      </c>
    </row>
    <row r="1151" spans="1:125" ht="18" customHeight="1">
      <c r="A1151" s="29">
        <v>1150</v>
      </c>
      <c r="B1151" s="29">
        <v>29</v>
      </c>
      <c r="C1151" s="29">
        <v>1205</v>
      </c>
      <c r="D1151" s="21">
        <v>42125</v>
      </c>
      <c r="E1151" s="21">
        <v>42025</v>
      </c>
      <c r="F1151" s="21">
        <v>42116</v>
      </c>
      <c r="G1151" s="20" t="s">
        <v>4</v>
      </c>
      <c r="H1151" s="20"/>
      <c r="I1151" s="22">
        <v>6</v>
      </c>
      <c r="J1151" s="20" t="s">
        <v>5</v>
      </c>
      <c r="K1151" s="20"/>
      <c r="L1151" s="20" t="s">
        <v>6</v>
      </c>
      <c r="M1151" s="23"/>
      <c r="N1151" s="23" t="s">
        <v>7</v>
      </c>
      <c r="O1151" s="23"/>
      <c r="P1151" s="24">
        <v>21</v>
      </c>
      <c r="Q1151" s="24">
        <v>37</v>
      </c>
      <c r="R1151" s="24">
        <v>43</v>
      </c>
      <c r="S1151" s="24">
        <v>772</v>
      </c>
      <c r="T1151" s="24">
        <v>1.78</v>
      </c>
      <c r="U1151" s="24">
        <v>1080</v>
      </c>
      <c r="V1151" s="24">
        <v>1920</v>
      </c>
      <c r="W1151" s="24">
        <v>2.0739999999999998</v>
      </c>
      <c r="X1151" s="23" t="s">
        <v>47</v>
      </c>
      <c r="Y1151" s="23" t="s">
        <v>47</v>
      </c>
      <c r="Z1151" s="24">
        <v>104</v>
      </c>
      <c r="AA1151" s="24">
        <v>60</v>
      </c>
      <c r="AB1151" s="24">
        <v>170</v>
      </c>
      <c r="AC1151" s="24">
        <v>160</v>
      </c>
      <c r="AD1151" s="23" t="s">
        <v>10</v>
      </c>
      <c r="AE1151" s="23" t="s">
        <v>11</v>
      </c>
      <c r="AF1151" s="23" t="s">
        <v>11</v>
      </c>
      <c r="AG1151" s="23"/>
      <c r="AH1151" s="23"/>
      <c r="AI1151" s="23" t="s">
        <v>12</v>
      </c>
      <c r="AJ1151" s="23" t="s">
        <v>11</v>
      </c>
      <c r="AK1151" s="23" t="s">
        <v>11</v>
      </c>
      <c r="AL1151" s="23" t="s">
        <v>1279</v>
      </c>
      <c r="AM1151" s="23"/>
      <c r="AN1151" s="23" t="s">
        <v>14</v>
      </c>
      <c r="AO1151" s="23"/>
      <c r="AP1151" s="23" t="s">
        <v>14</v>
      </c>
      <c r="AQ1151" s="23"/>
      <c r="AR1151" s="23"/>
      <c r="AS1151" s="23" t="s">
        <v>1279</v>
      </c>
      <c r="AT1151" s="23"/>
      <c r="AU1151" s="23" t="s">
        <v>14</v>
      </c>
      <c r="AV1151" s="25"/>
      <c r="AW1151" s="25"/>
      <c r="AX1151" s="26">
        <v>43</v>
      </c>
      <c r="AY1151" s="26">
        <v>772</v>
      </c>
      <c r="AZ1151" s="25" t="s">
        <v>14</v>
      </c>
      <c r="BA1151" s="25" t="s">
        <v>14</v>
      </c>
      <c r="BB1151" s="23"/>
      <c r="BC1151" s="23" t="s">
        <v>24</v>
      </c>
      <c r="BD1151" s="23" t="s">
        <v>79</v>
      </c>
      <c r="BE1151" s="23" t="s">
        <v>11</v>
      </c>
      <c r="BF1151" s="23" t="s">
        <v>1280</v>
      </c>
      <c r="BG1151" s="23" t="s">
        <v>11</v>
      </c>
      <c r="BH1151" s="23" t="s">
        <v>17</v>
      </c>
      <c r="BI1151" s="23"/>
      <c r="BJ1151" s="23" t="s">
        <v>18</v>
      </c>
      <c r="BK1151" s="23" t="s">
        <v>11</v>
      </c>
      <c r="BL1151" s="23" t="s">
        <v>11</v>
      </c>
      <c r="BM1151" s="23"/>
      <c r="BN1151" s="23"/>
      <c r="BO1151" s="24">
        <v>3.5</v>
      </c>
      <c r="BP1151" s="24">
        <v>350</v>
      </c>
      <c r="BQ1151" s="24">
        <v>350</v>
      </c>
      <c r="BR1151" s="24">
        <v>418</v>
      </c>
      <c r="BS1151" s="24">
        <v>200.2</v>
      </c>
      <c r="BT1151" s="23"/>
      <c r="BU1151" s="23"/>
      <c r="BV1151" s="24">
        <v>57.14</v>
      </c>
      <c r="BW1151" s="24">
        <v>0.22</v>
      </c>
      <c r="BX1151" s="24">
        <v>0.22</v>
      </c>
      <c r="BY1151" s="24">
        <v>0.11</v>
      </c>
      <c r="BZ1151" s="27">
        <v>0.22</v>
      </c>
      <c r="CA1151" s="27">
        <v>0.11</v>
      </c>
      <c r="CB1151" s="25"/>
      <c r="CC1151" s="25"/>
      <c r="CD1151" s="28">
        <v>56.56</v>
      </c>
      <c r="CE1151" s="28">
        <v>0.24</v>
      </c>
      <c r="CF1151" s="28">
        <v>0.24</v>
      </c>
      <c r="CG1151" s="28">
        <v>0.14000000000000001</v>
      </c>
      <c r="CH1151" s="28">
        <v>75.099999999999994</v>
      </c>
      <c r="CI1151" s="28">
        <v>0.7</v>
      </c>
      <c r="CJ1151" s="28">
        <v>0.5</v>
      </c>
      <c r="CK1151" s="25"/>
      <c r="CL1151" s="25"/>
      <c r="CM1151" s="28">
        <v>0.94</v>
      </c>
      <c r="CN1151" s="25"/>
      <c r="CO1151" s="28">
        <v>0</v>
      </c>
      <c r="CP1151" s="30" t="s">
        <v>5</v>
      </c>
      <c r="CQ1151" s="8">
        <f t="shared" si="188"/>
        <v>2686.5284974093261</v>
      </c>
      <c r="CR1151" s="8">
        <f t="shared" si="189"/>
        <v>28</v>
      </c>
      <c r="CS1151" s="8">
        <f t="shared" si="190"/>
        <v>2.5</v>
      </c>
      <c r="CT1151" s="8">
        <f t="shared" si="191"/>
        <v>50</v>
      </c>
      <c r="CU1151" s="8">
        <f t="shared" si="192"/>
        <v>300</v>
      </c>
      <c r="CV1151" s="10">
        <f t="shared" si="193"/>
        <v>270200</v>
      </c>
      <c r="CW1151" s="10">
        <f t="shared" si="196"/>
        <v>270.2</v>
      </c>
      <c r="CX1151" s="8" t="str">
        <f t="shared" si="194"/>
        <v>No</v>
      </c>
      <c r="CY1151" s="30" t="s">
        <v>11</v>
      </c>
      <c r="CZ1151" s="30" t="s">
        <v>11</v>
      </c>
      <c r="DA1151" s="31" t="s">
        <v>11</v>
      </c>
      <c r="DB1151" s="31" t="s">
        <v>11</v>
      </c>
      <c r="DC1151" s="8" t="str">
        <f t="shared" si="195"/>
        <v>No</v>
      </c>
      <c r="DD1151" s="8" t="s">
        <v>11</v>
      </c>
      <c r="DE1151" s="30" t="s">
        <v>11</v>
      </c>
      <c r="DF1151" s="10">
        <f t="shared" si="197"/>
        <v>176.44391999999999</v>
      </c>
      <c r="DG1151" s="9">
        <f>IF(S1151&lt;Monitors!$H$4,(S1151*Monitors!$I$4)+Monitors!$J$4,IF(S1151&lt;Monitors!$H$5,(S1151*Monitors!$I$5)+Monitors!$J$5,IF(S1151&lt;Monitors!$H$6,(S1151*Monitors!$I$6)+Monitors!$J$6,IF(S1151&lt;Monitors!$H$7,(Monitors!$I$7*S1151)+Monitors!$J$7,IF(S1151&lt;Monitors!$H$8,(S1151*Monitors!$I$8)+Monitors!$J$8,IF(S1151&lt;Monitors!$H$9,(S1151*Monitors!$I$9)+Monitors!$J$9,IF(S1151&lt;Monitors!$H$10,(S1151*Monitors!$I$10)+Monitors!$J$10,IF(S1151&lt;Monitors!$H$11,(S1151*Monitors!$I$11)+Monitors!$J$11,Monitors!$J$12))))))))</f>
        <v>89</v>
      </c>
      <c r="DH1151" s="10">
        <f>$DF1151-(Monitors!$B$4*'All Data'!$W1151)</f>
        <v>163.7303</v>
      </c>
      <c r="DI1151" s="10">
        <f>IF($CX1151="Yes",DH1151-(Monitors!$E$4*(DG1151+(Monitors!$B$4*'All Data'!$W1151))),'All Data'!DH1151)</f>
        <v>163.7303</v>
      </c>
      <c r="DJ1151" s="10">
        <f>IF(DD1151="Yes",'All Data'!DI1151-(DG1151*Monitors!$C$4),'All Data'!DI1151)</f>
        <v>163.7303</v>
      </c>
      <c r="DK1151" s="10">
        <f>IF($DE1151="Yes",DJ1151-(DG1151*Monitors!$D$4),'All Data'!DJ1151)</f>
        <v>163.7303</v>
      </c>
      <c r="DL1151" s="10">
        <f>IF($CZ1151="Yes",DK1151-Monitors!$C$7,'All Data'!DK1151)</f>
        <v>163.7303</v>
      </c>
      <c r="DM1151" s="10">
        <f>IF($DA1151="Yes",DL1151-Monitors!$D$7,'All Data'!DL1151)</f>
        <v>163.7303</v>
      </c>
      <c r="DN1151" s="10">
        <f>IF(DB1151="Yes",DM1151-((DG1151+(W1151*Monitors!$B$4))*Monitors!$F$4),'All Data'!DM1151)</f>
        <v>163.7303</v>
      </c>
      <c r="DO1151" s="8" t="str">
        <f t="shared" si="198"/>
        <v>No</v>
      </c>
      <c r="DP1151" s="10">
        <v>10.808000000000002</v>
      </c>
      <c r="DQ1151" s="10">
        <v>46.332000000000001</v>
      </c>
      <c r="DR1151" s="10">
        <v>46.332000000000001</v>
      </c>
      <c r="DS1151" s="9">
        <v>67.117748723345102</v>
      </c>
      <c r="DT1151" s="9" t="s">
        <v>23</v>
      </c>
      <c r="DU1151" s="14">
        <v>0</v>
      </c>
    </row>
    <row r="1152" spans="1:125" ht="18" customHeight="1">
      <c r="A1152" s="29">
        <v>1151</v>
      </c>
      <c r="B1152" s="29">
        <v>52</v>
      </c>
      <c r="C1152" s="29">
        <v>1342</v>
      </c>
      <c r="D1152" s="21">
        <v>41568</v>
      </c>
      <c r="E1152" s="21">
        <v>41559</v>
      </c>
      <c r="F1152" s="21">
        <v>41562</v>
      </c>
      <c r="G1152" s="20" t="s">
        <v>4</v>
      </c>
      <c r="H1152" s="20"/>
      <c r="I1152" s="22">
        <v>6</v>
      </c>
      <c r="J1152" s="20" t="s">
        <v>5</v>
      </c>
      <c r="K1152" s="20"/>
      <c r="L1152" s="20" t="s">
        <v>6</v>
      </c>
      <c r="M1152" s="23"/>
      <c r="N1152" s="23" t="s">
        <v>7</v>
      </c>
      <c r="O1152" s="23"/>
      <c r="P1152" s="24">
        <v>20.6</v>
      </c>
      <c r="Q1152" s="24">
        <v>36.6</v>
      </c>
      <c r="R1152" s="24">
        <v>42</v>
      </c>
      <c r="S1152" s="24">
        <v>754.5</v>
      </c>
      <c r="T1152" s="24">
        <v>1.78</v>
      </c>
      <c r="U1152" s="24">
        <v>1080</v>
      </c>
      <c r="V1152" s="24">
        <v>1920</v>
      </c>
      <c r="W1152" s="24">
        <v>2.0739999999999998</v>
      </c>
      <c r="X1152" s="23" t="s">
        <v>47</v>
      </c>
      <c r="Y1152" s="23" t="s">
        <v>47</v>
      </c>
      <c r="Z1152" s="24">
        <v>2748</v>
      </c>
      <c r="AA1152" s="24">
        <v>60</v>
      </c>
      <c r="AB1152" s="24">
        <v>170</v>
      </c>
      <c r="AC1152" s="24">
        <v>170</v>
      </c>
      <c r="AD1152" s="23" t="s">
        <v>10</v>
      </c>
      <c r="AE1152" s="23" t="s">
        <v>11</v>
      </c>
      <c r="AF1152" s="23" t="s">
        <v>11</v>
      </c>
      <c r="AG1152" s="23"/>
      <c r="AH1152" s="23"/>
      <c r="AI1152" s="23" t="s">
        <v>12</v>
      </c>
      <c r="AJ1152" s="23" t="s">
        <v>11</v>
      </c>
      <c r="AK1152" s="23" t="s">
        <v>11</v>
      </c>
      <c r="AL1152" s="23" t="s">
        <v>114</v>
      </c>
      <c r="AM1152" s="23"/>
      <c r="AN1152" s="23" t="s">
        <v>14</v>
      </c>
      <c r="AO1152" s="23"/>
      <c r="AP1152" s="23" t="s">
        <v>36</v>
      </c>
      <c r="AQ1152" s="23"/>
      <c r="AR1152" s="23"/>
      <c r="AS1152" s="23" t="s">
        <v>114</v>
      </c>
      <c r="AT1152" s="23"/>
      <c r="AU1152" s="23" t="s">
        <v>63</v>
      </c>
      <c r="AV1152" s="25"/>
      <c r="AW1152" s="25"/>
      <c r="AX1152" s="26">
        <v>42</v>
      </c>
      <c r="AY1152" s="26">
        <v>754.5</v>
      </c>
      <c r="AZ1152" s="25" t="s">
        <v>14</v>
      </c>
      <c r="BA1152" s="25" t="s">
        <v>63</v>
      </c>
      <c r="BB1152" s="23"/>
      <c r="BC1152" s="23" t="s">
        <v>15</v>
      </c>
      <c r="BD1152" s="23"/>
      <c r="BE1152" s="23" t="s">
        <v>11</v>
      </c>
      <c r="BF1152" s="23" t="s">
        <v>919</v>
      </c>
      <c r="BG1152" s="23" t="s">
        <v>11</v>
      </c>
      <c r="BH1152" s="23" t="s">
        <v>17</v>
      </c>
      <c r="BI1152" s="23"/>
      <c r="BJ1152" s="23" t="s">
        <v>18</v>
      </c>
      <c r="BK1152" s="23" t="s">
        <v>11</v>
      </c>
      <c r="BL1152" s="23" t="s">
        <v>11</v>
      </c>
      <c r="BM1152" s="23"/>
      <c r="BN1152" s="23"/>
      <c r="BO1152" s="24">
        <v>0</v>
      </c>
      <c r="BP1152" s="24">
        <v>440.5</v>
      </c>
      <c r="BQ1152" s="24">
        <v>350</v>
      </c>
      <c r="BR1152" s="24">
        <v>423.1</v>
      </c>
      <c r="BS1152" s="24">
        <v>213.7</v>
      </c>
      <c r="BT1152" s="23"/>
      <c r="BU1152" s="23"/>
      <c r="BV1152" s="24">
        <v>66.23</v>
      </c>
      <c r="BW1152" s="24">
        <v>0.2</v>
      </c>
      <c r="BX1152" s="23"/>
      <c r="BY1152" s="24">
        <v>0</v>
      </c>
      <c r="BZ1152" s="27">
        <v>0.2</v>
      </c>
      <c r="CA1152" s="27">
        <v>0</v>
      </c>
      <c r="CB1152" s="25"/>
      <c r="CC1152" s="25"/>
      <c r="CD1152" s="28">
        <v>67.290000000000006</v>
      </c>
      <c r="CE1152" s="28">
        <v>0.28000000000000003</v>
      </c>
      <c r="CF1152" s="25"/>
      <c r="CG1152" s="28">
        <v>0</v>
      </c>
      <c r="CH1152" s="28">
        <v>73.400000000000006</v>
      </c>
      <c r="CI1152" s="28">
        <v>0.5</v>
      </c>
      <c r="CJ1152" s="28">
        <v>0.5</v>
      </c>
      <c r="CK1152" s="25"/>
      <c r="CL1152" s="25"/>
      <c r="CM1152" s="28">
        <v>0.96</v>
      </c>
      <c r="CN1152" s="25"/>
      <c r="CO1152" s="28">
        <v>0</v>
      </c>
      <c r="CP1152" s="30" t="s">
        <v>5</v>
      </c>
      <c r="CQ1152" s="8">
        <f t="shared" si="188"/>
        <v>2748.8402915838301</v>
      </c>
      <c r="CR1152" s="8">
        <f t="shared" si="189"/>
        <v>28</v>
      </c>
      <c r="CS1152" s="8">
        <f t="shared" si="190"/>
        <v>2.5</v>
      </c>
      <c r="CT1152" s="8">
        <f t="shared" si="191"/>
        <v>50</v>
      </c>
      <c r="CU1152" s="8">
        <f t="shared" si="192"/>
        <v>400</v>
      </c>
      <c r="CV1152" s="10">
        <f t="shared" si="193"/>
        <v>332357.25</v>
      </c>
      <c r="CW1152" s="10">
        <f t="shared" si="196"/>
        <v>332.35725000000002</v>
      </c>
      <c r="CX1152" s="8" t="str">
        <f t="shared" si="194"/>
        <v>No</v>
      </c>
      <c r="CY1152" s="30" t="s">
        <v>11</v>
      </c>
      <c r="CZ1152" s="30" t="s">
        <v>11</v>
      </c>
      <c r="DA1152" s="31" t="s">
        <v>11</v>
      </c>
      <c r="DB1152" s="31" t="s">
        <v>11</v>
      </c>
      <c r="DC1152" s="8" t="str">
        <f t="shared" si="195"/>
        <v>No</v>
      </c>
      <c r="DD1152" s="8" t="s">
        <v>11</v>
      </c>
      <c r="DE1152" s="30" t="s">
        <v>11</v>
      </c>
      <c r="DF1152" s="10">
        <f t="shared" si="197"/>
        <v>204.19997999999998</v>
      </c>
      <c r="DG1152" s="9">
        <f>IF(S1152&lt;Monitors!$H$4,(S1152*Monitors!$I$4)+Monitors!$J$4,IF(S1152&lt;Monitors!$H$5,(S1152*Monitors!$I$5)+Monitors!$J$5,IF(S1152&lt;Monitors!$H$6,(S1152*Monitors!$I$6)+Monitors!$J$6,IF(S1152&lt;Monitors!$H$7,(Monitors!$I$7*S1152)+Monitors!$J$7,IF(S1152&lt;Monitors!$H$8,(S1152*Monitors!$I$8)+Monitors!$J$8,IF(S1152&lt;Monitors!$H$9,(S1152*Monitors!$I$9)+Monitors!$J$9,IF(S1152&lt;Monitors!$H$10,(S1152*Monitors!$I$10)+Monitors!$J$10,IF(S1152&lt;Monitors!$H$11,(S1152*Monitors!$I$11)+Monitors!$J$11,Monitors!$J$12))))))))</f>
        <v>89</v>
      </c>
      <c r="DH1152" s="10">
        <f>$DF1152-(Monitors!$B$4*'All Data'!$W1152)</f>
        <v>191.48635999999999</v>
      </c>
      <c r="DI1152" s="10">
        <f>IF($CX1152="Yes",DH1152-(Monitors!$E$4*(DG1152+(Monitors!$B$4*'All Data'!$W1152))),'All Data'!DH1152)</f>
        <v>191.48635999999999</v>
      </c>
      <c r="DJ1152" s="10">
        <f>IF(DD1152="Yes",'All Data'!DI1152-(DG1152*Monitors!$C$4),'All Data'!DI1152)</f>
        <v>191.48635999999999</v>
      </c>
      <c r="DK1152" s="10">
        <f>IF($DE1152="Yes",DJ1152-(DG1152*Monitors!$D$4),'All Data'!DJ1152)</f>
        <v>191.48635999999999</v>
      </c>
      <c r="DL1152" s="10">
        <f>IF($CZ1152="Yes",DK1152-Monitors!$C$7,'All Data'!DK1152)</f>
        <v>191.48635999999999</v>
      </c>
      <c r="DM1152" s="10">
        <f>IF($DA1152="Yes",DL1152-Monitors!$D$7,'All Data'!DL1152)</f>
        <v>191.48635999999999</v>
      </c>
      <c r="DN1152" s="10">
        <f>IF(DB1152="Yes",DM1152-((DG1152+(W1152*Monitors!$B$4))*Monitors!$F$4),'All Data'!DM1152)</f>
        <v>191.48635999999999</v>
      </c>
      <c r="DO1152" s="8" t="str">
        <f t="shared" si="198"/>
        <v>No</v>
      </c>
      <c r="DP1152" s="10">
        <v>13.294290000000002</v>
      </c>
      <c r="DQ1152" s="10">
        <v>52.93571</v>
      </c>
      <c r="DR1152" s="10">
        <v>52.93571</v>
      </c>
      <c r="DS1152" s="9">
        <v>65.882403275804137</v>
      </c>
      <c r="DT1152" s="9" t="s">
        <v>23</v>
      </c>
      <c r="DU1152" s="14">
        <v>0</v>
      </c>
    </row>
    <row r="1153" spans="1:125" ht="18" customHeight="1">
      <c r="A1153" s="29">
        <v>1152</v>
      </c>
      <c r="B1153" s="29">
        <v>52</v>
      </c>
      <c r="C1153" s="29">
        <v>1372</v>
      </c>
      <c r="D1153" s="21">
        <v>42114</v>
      </c>
      <c r="E1153" s="21">
        <v>42086</v>
      </c>
      <c r="F1153" s="21">
        <v>42136</v>
      </c>
      <c r="G1153" s="20"/>
      <c r="H1153" s="20"/>
      <c r="I1153" s="22">
        <v>6</v>
      </c>
      <c r="J1153" s="20" t="s">
        <v>5</v>
      </c>
      <c r="K1153" s="20"/>
      <c r="L1153" s="20" t="s">
        <v>6</v>
      </c>
      <c r="M1153" s="23"/>
      <c r="N1153" s="23" t="s">
        <v>7</v>
      </c>
      <c r="O1153" s="23"/>
      <c r="P1153" s="24">
        <v>24.3</v>
      </c>
      <c r="Q1153" s="24">
        <v>43.1</v>
      </c>
      <c r="R1153" s="24">
        <v>49.5</v>
      </c>
      <c r="S1153" s="24">
        <v>1047</v>
      </c>
      <c r="T1153" s="24">
        <v>1.78</v>
      </c>
      <c r="U1153" s="24">
        <v>1080</v>
      </c>
      <c r="V1153" s="24">
        <v>1920</v>
      </c>
      <c r="W1153" s="24">
        <v>2.0739999999999998</v>
      </c>
      <c r="X1153" s="23" t="s">
        <v>47</v>
      </c>
      <c r="Y1153" s="23" t="s">
        <v>47</v>
      </c>
      <c r="Z1153" s="24">
        <v>1981</v>
      </c>
      <c r="AA1153" s="24">
        <v>60</v>
      </c>
      <c r="AB1153" s="24">
        <v>176</v>
      </c>
      <c r="AC1153" s="24">
        <v>176</v>
      </c>
      <c r="AD1153" s="23" t="s">
        <v>10</v>
      </c>
      <c r="AE1153" s="23" t="s">
        <v>11</v>
      </c>
      <c r="AF1153" s="23" t="s">
        <v>11</v>
      </c>
      <c r="AG1153" s="23"/>
      <c r="AH1153" s="23"/>
      <c r="AI1153" s="23" t="s">
        <v>12</v>
      </c>
      <c r="AJ1153" s="23" t="s">
        <v>11</v>
      </c>
      <c r="AK1153" s="23" t="s">
        <v>11</v>
      </c>
      <c r="AL1153" s="23" t="s">
        <v>114</v>
      </c>
      <c r="AM1153" s="23"/>
      <c r="AN1153" s="23" t="s">
        <v>14</v>
      </c>
      <c r="AO1153" s="23"/>
      <c r="AP1153" s="23" t="s">
        <v>36</v>
      </c>
      <c r="AQ1153" s="23"/>
      <c r="AR1153" s="23"/>
      <c r="AS1153" s="23" t="s">
        <v>114</v>
      </c>
      <c r="AT1153" s="23"/>
      <c r="AU1153" s="23" t="s">
        <v>14</v>
      </c>
      <c r="AV1153" s="25"/>
      <c r="AW1153" s="25"/>
      <c r="AX1153" s="26">
        <v>49.5</v>
      </c>
      <c r="AY1153" s="26">
        <v>1047</v>
      </c>
      <c r="AZ1153" s="25" t="s">
        <v>14</v>
      </c>
      <c r="BA1153" s="25" t="s">
        <v>14</v>
      </c>
      <c r="BB1153" s="23"/>
      <c r="BC1153" s="23" t="s">
        <v>15</v>
      </c>
      <c r="BD1153" s="23"/>
      <c r="BE1153" s="23" t="s">
        <v>11</v>
      </c>
      <c r="BF1153" s="23" t="s">
        <v>1285</v>
      </c>
      <c r="BG1153" s="23" t="s">
        <v>11</v>
      </c>
      <c r="BH1153" s="23" t="s">
        <v>17</v>
      </c>
      <c r="BI1153" s="23"/>
      <c r="BJ1153" s="23" t="s">
        <v>20</v>
      </c>
      <c r="BK1153" s="23" t="s">
        <v>11</v>
      </c>
      <c r="BL1153" s="23" t="s">
        <v>11</v>
      </c>
      <c r="BM1153" s="23"/>
      <c r="BN1153" s="23"/>
      <c r="BO1153" s="24">
        <v>5.8</v>
      </c>
      <c r="BP1153" s="24">
        <v>246.7</v>
      </c>
      <c r="BQ1153" s="24">
        <v>300</v>
      </c>
      <c r="BR1153" s="24">
        <v>173.4</v>
      </c>
      <c r="BS1153" s="24">
        <v>195</v>
      </c>
      <c r="BT1153" s="23"/>
      <c r="BU1153" s="23"/>
      <c r="BV1153" s="24">
        <v>67.14</v>
      </c>
      <c r="BW1153" s="24">
        <v>0.39</v>
      </c>
      <c r="BX1153" s="23"/>
      <c r="BY1153" s="24">
        <v>0.35</v>
      </c>
      <c r="BZ1153" s="27">
        <v>0.39</v>
      </c>
      <c r="CA1153" s="27">
        <v>0.35</v>
      </c>
      <c r="CB1153" s="25"/>
      <c r="CC1153" s="25"/>
      <c r="CD1153" s="28">
        <v>66.3</v>
      </c>
      <c r="CE1153" s="28">
        <v>0.49</v>
      </c>
      <c r="CF1153" s="25"/>
      <c r="CG1153" s="28">
        <v>0.31</v>
      </c>
      <c r="CH1153" s="28">
        <v>102.6</v>
      </c>
      <c r="CI1153" s="28">
        <v>0.5</v>
      </c>
      <c r="CJ1153" s="28">
        <v>0.5</v>
      </c>
      <c r="CK1153" s="25"/>
      <c r="CL1153" s="25"/>
      <c r="CM1153" s="28">
        <v>0.36</v>
      </c>
      <c r="CN1153" s="25"/>
      <c r="CO1153" s="28">
        <v>0</v>
      </c>
      <c r="CP1153" s="30" t="s">
        <v>5</v>
      </c>
      <c r="CQ1153" s="8">
        <f t="shared" si="188"/>
        <v>1980.8978032473733</v>
      </c>
      <c r="CR1153" s="8">
        <f t="shared" si="189"/>
        <v>28</v>
      </c>
      <c r="CS1153" s="8">
        <f t="shared" si="190"/>
        <v>2.5</v>
      </c>
      <c r="CT1153" s="8">
        <f t="shared" si="191"/>
        <v>50</v>
      </c>
      <c r="CU1153" s="8">
        <f t="shared" si="192"/>
        <v>200</v>
      </c>
      <c r="CV1153" s="10">
        <f t="shared" si="193"/>
        <v>258294.9</v>
      </c>
      <c r="CW1153" s="10">
        <f t="shared" si="196"/>
        <v>258.29489999999998</v>
      </c>
      <c r="CX1153" s="8" t="str">
        <f t="shared" si="194"/>
        <v>No</v>
      </c>
      <c r="CY1153" s="30" t="s">
        <v>11</v>
      </c>
      <c r="CZ1153" s="30" t="s">
        <v>11</v>
      </c>
      <c r="DA1153" s="31" t="s">
        <v>11</v>
      </c>
      <c r="DB1153" s="31" t="s">
        <v>11</v>
      </c>
      <c r="DC1153" s="8" t="str">
        <f t="shared" si="195"/>
        <v>No</v>
      </c>
      <c r="DD1153" s="8" t="s">
        <v>11</v>
      </c>
      <c r="DE1153" s="30" t="s">
        <v>11</v>
      </c>
      <c r="DF1153" s="10">
        <f t="shared" si="197"/>
        <v>208.0719</v>
      </c>
      <c r="DG1153" s="9">
        <f>IF(S1153&lt;Monitors!$H$4,(S1153*Monitors!$I$4)+Monitors!$J$4,IF(S1153&lt;Monitors!$H$5,(S1153*Monitors!$I$5)+Monitors!$J$5,IF(S1153&lt;Monitors!$H$6,(S1153*Monitors!$I$6)+Monitors!$J$6,IF(S1153&lt;Monitors!$H$7,(Monitors!$I$7*S1153)+Monitors!$J$7,IF(S1153&lt;Monitors!$H$8,(S1153*Monitors!$I$8)+Monitors!$J$8,IF(S1153&lt;Monitors!$H$9,(S1153*Monitors!$I$9)+Monitors!$J$9,IF(S1153&lt;Monitors!$H$10,(S1153*Monitors!$I$10)+Monitors!$J$10,IF(S1153&lt;Monitors!$H$11,(S1153*Monitors!$I$11)+Monitors!$J$11,Monitors!$J$12))))))))</f>
        <v>89</v>
      </c>
      <c r="DH1153" s="10">
        <f>$DF1153-(Monitors!$B$4*'All Data'!$W1153)</f>
        <v>195.35828000000001</v>
      </c>
      <c r="DI1153" s="10">
        <f>IF($CX1153="Yes",DH1153-(Monitors!$E$4*(DG1153+(Monitors!$B$4*'All Data'!$W1153))),'All Data'!DH1153)</f>
        <v>195.35828000000001</v>
      </c>
      <c r="DJ1153" s="10">
        <f>IF(DD1153="Yes",'All Data'!DI1153-(DG1153*Monitors!$C$4),'All Data'!DI1153)</f>
        <v>195.35828000000001</v>
      </c>
      <c r="DK1153" s="10">
        <f>IF($DE1153="Yes",DJ1153-(DG1153*Monitors!$D$4),'All Data'!DJ1153)</f>
        <v>195.35828000000001</v>
      </c>
      <c r="DL1153" s="10">
        <f>IF($CZ1153="Yes",DK1153-Monitors!$C$7,'All Data'!DK1153)</f>
        <v>195.35828000000001</v>
      </c>
      <c r="DM1153" s="10">
        <f>IF($DA1153="Yes",DL1153-Monitors!$D$7,'All Data'!DL1153)</f>
        <v>195.35828000000001</v>
      </c>
      <c r="DN1153" s="10">
        <f>IF(DB1153="Yes",DM1153-((DG1153+(W1153*Monitors!$B$4))*Monitors!$F$4),'All Data'!DM1153)</f>
        <v>195.35828000000001</v>
      </c>
      <c r="DO1153" s="8" t="str">
        <f t="shared" si="198"/>
        <v>No</v>
      </c>
      <c r="DP1153" s="10">
        <v>10.331796000000001</v>
      </c>
      <c r="DQ1153" s="10">
        <v>56.808204000000003</v>
      </c>
      <c r="DR1153" s="10">
        <v>56.808204000000003</v>
      </c>
      <c r="DS1153" s="9">
        <v>84.188627827575345</v>
      </c>
      <c r="DT1153" s="9" t="s">
        <v>23</v>
      </c>
      <c r="DU1153" s="14">
        <v>0</v>
      </c>
    </row>
    <row r="1154" spans="1:125" ht="18" customHeight="1">
      <c r="A1154" s="29">
        <v>1153</v>
      </c>
      <c r="B1154" s="29">
        <v>29</v>
      </c>
      <c r="C1154" s="29">
        <v>1204</v>
      </c>
      <c r="D1154" s="21">
        <v>41835</v>
      </c>
      <c r="E1154" s="21">
        <v>41808</v>
      </c>
      <c r="F1154" s="21">
        <v>41831</v>
      </c>
      <c r="G1154" s="20" t="s">
        <v>4</v>
      </c>
      <c r="H1154" s="20"/>
      <c r="I1154" s="22">
        <v>6</v>
      </c>
      <c r="J1154" s="20" t="s">
        <v>5</v>
      </c>
      <c r="K1154" s="20"/>
      <c r="L1154" s="20" t="s">
        <v>6</v>
      </c>
      <c r="M1154" s="23"/>
      <c r="N1154" s="23" t="s">
        <v>7</v>
      </c>
      <c r="O1154" s="23"/>
      <c r="P1154" s="24">
        <v>20.6</v>
      </c>
      <c r="Q1154" s="24">
        <v>36.6</v>
      </c>
      <c r="R1154" s="24">
        <v>42</v>
      </c>
      <c r="S1154" s="24">
        <v>754.5</v>
      </c>
      <c r="T1154" s="24">
        <v>1.78</v>
      </c>
      <c r="U1154" s="24">
        <v>1080</v>
      </c>
      <c r="V1154" s="24">
        <v>1920</v>
      </c>
      <c r="W1154" s="24">
        <v>2.0739999999999998</v>
      </c>
      <c r="X1154" s="23" t="s">
        <v>47</v>
      </c>
      <c r="Y1154" s="23" t="s">
        <v>47</v>
      </c>
      <c r="Z1154" s="24">
        <v>2748</v>
      </c>
      <c r="AA1154" s="24">
        <v>60</v>
      </c>
      <c r="AB1154" s="24">
        <v>178</v>
      </c>
      <c r="AC1154" s="24">
        <v>178</v>
      </c>
      <c r="AD1154" s="23" t="s">
        <v>10</v>
      </c>
      <c r="AE1154" s="23" t="s">
        <v>11</v>
      </c>
      <c r="AF1154" s="23" t="s">
        <v>11</v>
      </c>
      <c r="AG1154" s="23"/>
      <c r="AH1154" s="23"/>
      <c r="AI1154" s="23" t="s">
        <v>57</v>
      </c>
      <c r="AJ1154" s="23" t="s">
        <v>11</v>
      </c>
      <c r="AK1154" s="23" t="s">
        <v>11</v>
      </c>
      <c r="AL1154" s="23" t="s">
        <v>917</v>
      </c>
      <c r="AM1154" s="23" t="s">
        <v>918</v>
      </c>
      <c r="AN1154" s="23" t="s">
        <v>302</v>
      </c>
      <c r="AO1154" s="23"/>
      <c r="AP1154" s="23" t="s">
        <v>14</v>
      </c>
      <c r="AQ1154" s="23"/>
      <c r="AR1154" s="23"/>
      <c r="AS1154" s="23" t="s">
        <v>917</v>
      </c>
      <c r="AT1154" s="23" t="s">
        <v>918</v>
      </c>
      <c r="AU1154" s="23" t="s">
        <v>24</v>
      </c>
      <c r="AV1154" s="25"/>
      <c r="AW1154" s="25" t="s">
        <v>302</v>
      </c>
      <c r="AX1154" s="26">
        <v>42</v>
      </c>
      <c r="AY1154" s="26">
        <v>754.5</v>
      </c>
      <c r="AZ1154" s="25" t="s">
        <v>302</v>
      </c>
      <c r="BA1154" s="25" t="s">
        <v>24</v>
      </c>
      <c r="BB1154" s="23" t="s">
        <v>302</v>
      </c>
      <c r="BC1154" s="23" t="s">
        <v>15</v>
      </c>
      <c r="BD1154" s="23"/>
      <c r="BE1154" s="23" t="s">
        <v>11</v>
      </c>
      <c r="BF1154" s="23" t="s">
        <v>919</v>
      </c>
      <c r="BG1154" s="23" t="s">
        <v>11</v>
      </c>
      <c r="BH1154" s="23" t="s">
        <v>17</v>
      </c>
      <c r="BI1154" s="23"/>
      <c r="BJ1154" s="23" t="s">
        <v>18</v>
      </c>
      <c r="BK1154" s="23" t="s">
        <v>11</v>
      </c>
      <c r="BL1154" s="23" t="s">
        <v>11</v>
      </c>
      <c r="BM1154" s="23"/>
      <c r="BN1154" s="23"/>
      <c r="BO1154" s="24">
        <v>0.3</v>
      </c>
      <c r="BP1154" s="24">
        <v>475</v>
      </c>
      <c r="BQ1154" s="24">
        <v>475</v>
      </c>
      <c r="BR1154" s="24">
        <v>418</v>
      </c>
      <c r="BS1154" s="24">
        <v>200.2</v>
      </c>
      <c r="BT1154" s="23"/>
      <c r="BU1154" s="23"/>
      <c r="BV1154" s="24">
        <v>68.849999999999994</v>
      </c>
      <c r="BW1154" s="24">
        <v>0.18</v>
      </c>
      <c r="BX1154" s="24">
        <v>0.18</v>
      </c>
      <c r="BY1154" s="24">
        <v>0.18</v>
      </c>
      <c r="BZ1154" s="27">
        <v>0.18</v>
      </c>
      <c r="CA1154" s="27">
        <v>0.18</v>
      </c>
      <c r="CB1154" s="25"/>
      <c r="CC1154" s="25"/>
      <c r="CD1154" s="28">
        <v>67.98</v>
      </c>
      <c r="CE1154" s="28">
        <v>0.26</v>
      </c>
      <c r="CF1154" s="28">
        <v>0.26</v>
      </c>
      <c r="CG1154" s="28">
        <v>0.26</v>
      </c>
      <c r="CH1154" s="28">
        <v>73.400000000000006</v>
      </c>
      <c r="CI1154" s="28">
        <v>0.7</v>
      </c>
      <c r="CJ1154" s="28">
        <v>0.5</v>
      </c>
      <c r="CK1154" s="25"/>
      <c r="CL1154" s="25"/>
      <c r="CM1154" s="28">
        <v>0.95</v>
      </c>
      <c r="CN1154" s="25"/>
      <c r="CO1154" s="28">
        <v>0</v>
      </c>
      <c r="CP1154" s="30" t="s">
        <v>5</v>
      </c>
      <c r="CQ1154" s="8">
        <f t="shared" ref="CQ1154:CQ1217" si="199">(W1154*1000000)/S1154</f>
        <v>2748.8402915838301</v>
      </c>
      <c r="CR1154" s="8">
        <f t="shared" ref="CR1154:CR1217" si="200">IF($R1154&lt;14,14,IF($R1154&lt;16,16,IF($R1154&lt;19,19,IF($R1154&lt;20,20,IF($R1154&lt;22,22,IF($R1154&lt;24,24,IF($R1154&lt;26,26,28)))))))</f>
        <v>28</v>
      </c>
      <c r="CS1154" s="8">
        <f t="shared" ref="CS1154:CS1217" si="201">IF(W1154&lt;=1.05,1.05,IF(W1154&lt;=1.3,1.3,IF(W1154&lt;=1.5,1.5,IF(W1154&lt;=2,2,IF(W1154&lt;=2.5,2.5,IF(W1154&lt;=3.8,3.8,IF(W1154&lt;=5,5,8)))))))</f>
        <v>2.5</v>
      </c>
      <c r="CT1154" s="8">
        <f t="shared" ref="CT1154:CT1217" si="202">IF($R1154&lt;30,30,IF($R1154&lt;40,40,IF($R1154&lt;50,50,IF($R1154&lt;=60,60))))</f>
        <v>50</v>
      </c>
      <c r="CU1154" s="8">
        <f t="shared" ref="CU1154:CU1217" si="203">IF(BP1154&lt;200,100,IF(BP1154&lt;300,200,IF(BP1154&lt;400,300,IF(BP1154&lt;500,400,IF(BP1154&lt;600,500,IF(BP1154&lt;700,600,IF(BP1154&lt;800,700,IF(BP1154&lt;900,800,900))))))))</f>
        <v>400</v>
      </c>
      <c r="CV1154" s="10">
        <f t="shared" ref="CV1154:CV1217" si="204">($BP1154*$S1154)</f>
        <v>358387.5</v>
      </c>
      <c r="CW1154" s="10">
        <f t="shared" si="196"/>
        <v>358.38749999999999</v>
      </c>
      <c r="CX1154" s="8" t="str">
        <f t="shared" ref="CX1154:CX1217" si="205">IF(AND(BL1154="Yes",BM1154="Yes"),"Yes","No")</f>
        <v>No</v>
      </c>
      <c r="CY1154" s="30" t="s">
        <v>23</v>
      </c>
      <c r="CZ1154" s="30" t="s">
        <v>11</v>
      </c>
      <c r="DA1154" s="31" t="s">
        <v>11</v>
      </c>
      <c r="DB1154" s="31" t="s">
        <v>11</v>
      </c>
      <c r="DC1154" s="8" t="str">
        <f t="shared" ref="DC1154:DC1217" si="206">IF(AF1154="Yes","Yes","No")</f>
        <v>No</v>
      </c>
      <c r="DD1154" s="8" t="s">
        <v>11</v>
      </c>
      <c r="DE1154" s="30" t="s">
        <v>11</v>
      </c>
      <c r="DF1154" s="10">
        <f t="shared" si="197"/>
        <v>212.11901999999998</v>
      </c>
      <c r="DG1154" s="9">
        <f>IF(S1154&lt;Monitors!$H$4,(S1154*Monitors!$I$4)+Monitors!$J$4,IF(S1154&lt;Monitors!$H$5,(S1154*Monitors!$I$5)+Monitors!$J$5,IF(S1154&lt;Monitors!$H$6,(S1154*Monitors!$I$6)+Monitors!$J$6,IF(S1154&lt;Monitors!$H$7,(Monitors!$I$7*S1154)+Monitors!$J$7,IF(S1154&lt;Monitors!$H$8,(S1154*Monitors!$I$8)+Monitors!$J$8,IF(S1154&lt;Monitors!$H$9,(S1154*Monitors!$I$9)+Monitors!$J$9,IF(S1154&lt;Monitors!$H$10,(S1154*Monitors!$I$10)+Monitors!$J$10,IF(S1154&lt;Monitors!$H$11,(S1154*Monitors!$I$11)+Monitors!$J$11,Monitors!$J$12))))))))</f>
        <v>89</v>
      </c>
      <c r="DH1154" s="10">
        <f>$DF1154-(Monitors!$B$4*'All Data'!$W1154)</f>
        <v>199.40539999999999</v>
      </c>
      <c r="DI1154" s="10">
        <f>IF($CX1154="Yes",DH1154-(Monitors!$E$4*(DG1154+(Monitors!$B$4*'All Data'!$W1154))),'All Data'!DH1154)</f>
        <v>199.40539999999999</v>
      </c>
      <c r="DJ1154" s="10">
        <f>IF(DD1154="Yes",'All Data'!DI1154-(DG1154*Monitors!$C$4),'All Data'!DI1154)</f>
        <v>199.40539999999999</v>
      </c>
      <c r="DK1154" s="10">
        <f>IF($DE1154="Yes",DJ1154-(DG1154*Monitors!$D$4),'All Data'!DJ1154)</f>
        <v>199.40539999999999</v>
      </c>
      <c r="DL1154" s="10">
        <f>IF($CZ1154="Yes",DK1154-Monitors!$C$7,'All Data'!DK1154)</f>
        <v>199.40539999999999</v>
      </c>
      <c r="DM1154" s="10">
        <f>IF($DA1154="Yes",DL1154-Monitors!$D$7,'All Data'!DL1154)</f>
        <v>199.40539999999999</v>
      </c>
      <c r="DN1154" s="10">
        <f>IF(DB1154="Yes",DM1154-((DG1154+(W1154*Monitors!$B$4))*Monitors!$F$4),'All Data'!DM1154)</f>
        <v>199.40539999999999</v>
      </c>
      <c r="DO1154" s="8" t="str">
        <f t="shared" si="198"/>
        <v>No</v>
      </c>
      <c r="DP1154" s="10">
        <v>14.335500000000001</v>
      </c>
      <c r="DQ1154" s="10">
        <v>54.514499999999991</v>
      </c>
      <c r="DR1154" s="10">
        <v>54.514499999999991</v>
      </c>
      <c r="DS1154" s="9">
        <v>65.882403275804137</v>
      </c>
      <c r="DT1154" s="9" t="s">
        <v>23</v>
      </c>
      <c r="DU1154" s="14">
        <v>0</v>
      </c>
    </row>
    <row r="1155" spans="1:125" ht="18" customHeight="1">
      <c r="A1155" s="29">
        <v>1154</v>
      </c>
      <c r="B1155" s="29">
        <v>29</v>
      </c>
      <c r="C1155" s="29">
        <v>1206</v>
      </c>
      <c r="D1155" s="21">
        <v>41835</v>
      </c>
      <c r="E1155" s="21">
        <v>41808</v>
      </c>
      <c r="F1155" s="21">
        <v>41831</v>
      </c>
      <c r="G1155" s="20" t="s">
        <v>4</v>
      </c>
      <c r="H1155" s="20"/>
      <c r="I1155" s="22">
        <v>6</v>
      </c>
      <c r="J1155" s="20" t="s">
        <v>5</v>
      </c>
      <c r="K1155" s="20"/>
      <c r="L1155" s="20" t="s">
        <v>6</v>
      </c>
      <c r="M1155" s="23"/>
      <c r="N1155" s="23" t="s">
        <v>7</v>
      </c>
      <c r="O1155" s="23"/>
      <c r="P1155" s="24">
        <v>23</v>
      </c>
      <c r="Q1155" s="24">
        <v>40.9</v>
      </c>
      <c r="R1155" s="24">
        <v>47</v>
      </c>
      <c r="S1155" s="24">
        <v>942.4</v>
      </c>
      <c r="T1155" s="24">
        <v>1.78</v>
      </c>
      <c r="U1155" s="24">
        <v>1080</v>
      </c>
      <c r="V1155" s="24">
        <v>1920</v>
      </c>
      <c r="W1155" s="24">
        <v>2.0739999999999998</v>
      </c>
      <c r="X1155" s="23" t="s">
        <v>47</v>
      </c>
      <c r="Y1155" s="23" t="s">
        <v>47</v>
      </c>
      <c r="Z1155" s="24">
        <v>2200</v>
      </c>
      <c r="AA1155" s="24">
        <v>60</v>
      </c>
      <c r="AB1155" s="24">
        <v>178</v>
      </c>
      <c r="AC1155" s="24">
        <v>178</v>
      </c>
      <c r="AD1155" s="23" t="s">
        <v>10</v>
      </c>
      <c r="AE1155" s="23" t="s">
        <v>11</v>
      </c>
      <c r="AF1155" s="23" t="s">
        <v>11</v>
      </c>
      <c r="AG1155" s="23"/>
      <c r="AH1155" s="23"/>
      <c r="AI1155" s="23" t="s">
        <v>12</v>
      </c>
      <c r="AJ1155" s="23" t="s">
        <v>11</v>
      </c>
      <c r="AK1155" s="23" t="s">
        <v>11</v>
      </c>
      <c r="AL1155" s="23" t="s">
        <v>917</v>
      </c>
      <c r="AM1155" s="23" t="s">
        <v>918</v>
      </c>
      <c r="AN1155" s="23" t="s">
        <v>302</v>
      </c>
      <c r="AO1155" s="23"/>
      <c r="AP1155" s="23" t="s">
        <v>14</v>
      </c>
      <c r="AQ1155" s="23"/>
      <c r="AR1155" s="23"/>
      <c r="AS1155" s="23" t="s">
        <v>917</v>
      </c>
      <c r="AT1155" s="23" t="s">
        <v>918</v>
      </c>
      <c r="AU1155" s="23" t="s">
        <v>24</v>
      </c>
      <c r="AV1155" s="25"/>
      <c r="AW1155" s="25" t="s">
        <v>302</v>
      </c>
      <c r="AX1155" s="26">
        <v>47</v>
      </c>
      <c r="AY1155" s="26">
        <v>942.4</v>
      </c>
      <c r="AZ1155" s="25" t="s">
        <v>302</v>
      </c>
      <c r="BA1155" s="25" t="s">
        <v>24</v>
      </c>
      <c r="BB1155" s="23" t="s">
        <v>302</v>
      </c>
      <c r="BC1155" s="23" t="s">
        <v>15</v>
      </c>
      <c r="BD1155" s="23"/>
      <c r="BE1155" s="23" t="s">
        <v>11</v>
      </c>
      <c r="BF1155" s="23" t="s">
        <v>920</v>
      </c>
      <c r="BG1155" s="23" t="s">
        <v>11</v>
      </c>
      <c r="BH1155" s="23" t="s">
        <v>17</v>
      </c>
      <c r="BI1155" s="23"/>
      <c r="BJ1155" s="23" t="s">
        <v>18</v>
      </c>
      <c r="BK1155" s="23" t="s">
        <v>11</v>
      </c>
      <c r="BL1155" s="23" t="s">
        <v>11</v>
      </c>
      <c r="BM1155" s="23"/>
      <c r="BN1155" s="23"/>
      <c r="BO1155" s="24">
        <v>0.3</v>
      </c>
      <c r="BP1155" s="24">
        <v>472</v>
      </c>
      <c r="BQ1155" s="24">
        <v>472</v>
      </c>
      <c r="BR1155" s="24">
        <v>412</v>
      </c>
      <c r="BS1155" s="24">
        <v>200.2</v>
      </c>
      <c r="BT1155" s="23"/>
      <c r="BU1155" s="23"/>
      <c r="BV1155" s="24">
        <v>69.69</v>
      </c>
      <c r="BW1155" s="24">
        <v>0.21</v>
      </c>
      <c r="BX1155" s="24">
        <v>0.21</v>
      </c>
      <c r="BY1155" s="24">
        <v>0.21</v>
      </c>
      <c r="BZ1155" s="27">
        <v>0.21</v>
      </c>
      <c r="CA1155" s="27">
        <v>0.21</v>
      </c>
      <c r="CB1155" s="25"/>
      <c r="CC1155" s="25"/>
      <c r="CD1155" s="28">
        <v>68.2</v>
      </c>
      <c r="CE1155" s="28">
        <v>0.26</v>
      </c>
      <c r="CF1155" s="28">
        <v>0.26</v>
      </c>
      <c r="CG1155" s="28">
        <v>0.26</v>
      </c>
      <c r="CH1155" s="28">
        <v>92.2</v>
      </c>
      <c r="CI1155" s="28">
        <v>0.7</v>
      </c>
      <c r="CJ1155" s="28">
        <v>0.5</v>
      </c>
      <c r="CK1155" s="25"/>
      <c r="CL1155" s="25"/>
      <c r="CM1155" s="28">
        <v>0.97</v>
      </c>
      <c r="CN1155" s="25"/>
      <c r="CO1155" s="28">
        <v>0</v>
      </c>
      <c r="CP1155" s="30" t="s">
        <v>5</v>
      </c>
      <c r="CQ1155" s="8">
        <f t="shared" si="199"/>
        <v>2200.7640067911711</v>
      </c>
      <c r="CR1155" s="8">
        <f t="shared" si="200"/>
        <v>28</v>
      </c>
      <c r="CS1155" s="8">
        <f t="shared" si="201"/>
        <v>2.5</v>
      </c>
      <c r="CT1155" s="8">
        <f t="shared" si="202"/>
        <v>50</v>
      </c>
      <c r="CU1155" s="8">
        <f t="shared" si="203"/>
        <v>400</v>
      </c>
      <c r="CV1155" s="10">
        <f t="shared" si="204"/>
        <v>444812.79999999999</v>
      </c>
      <c r="CW1155" s="10">
        <f t="shared" ref="CW1155:CW1218" si="207">CV1155/1000</f>
        <v>444.81279999999998</v>
      </c>
      <c r="CX1155" s="8" t="str">
        <f t="shared" si="205"/>
        <v>No</v>
      </c>
      <c r="CY1155" s="30" t="s">
        <v>23</v>
      </c>
      <c r="CZ1155" s="30" t="s">
        <v>11</v>
      </c>
      <c r="DA1155" s="31" t="s">
        <v>11</v>
      </c>
      <c r="DB1155" s="31" t="s">
        <v>11</v>
      </c>
      <c r="DC1155" s="8" t="str">
        <f t="shared" si="206"/>
        <v>No</v>
      </c>
      <c r="DD1155" s="8" t="s">
        <v>11</v>
      </c>
      <c r="DE1155" s="30" t="s">
        <v>11</v>
      </c>
      <c r="DF1155" s="10">
        <f t="shared" ref="DF1155:DF1218" si="208">((BV1155*0.35)+(BW1155*0.65))*(365*24)/1000</f>
        <v>214.86528000000001</v>
      </c>
      <c r="DG1155" s="9">
        <f>IF(S1155&lt;Monitors!$H$4,(S1155*Monitors!$I$4)+Monitors!$J$4,IF(S1155&lt;Monitors!$H$5,(S1155*Monitors!$I$5)+Monitors!$J$5,IF(S1155&lt;Monitors!$H$6,(S1155*Monitors!$I$6)+Monitors!$J$6,IF(S1155&lt;Monitors!$H$7,(Monitors!$I$7*S1155)+Monitors!$J$7,IF(S1155&lt;Monitors!$H$8,(S1155*Monitors!$I$8)+Monitors!$J$8,IF(S1155&lt;Monitors!$H$9,(S1155*Monitors!$I$9)+Monitors!$J$9,IF(S1155&lt;Monitors!$H$10,(S1155*Monitors!$I$10)+Monitors!$J$10,IF(S1155&lt;Monitors!$H$11,(S1155*Monitors!$I$11)+Monitors!$J$11,Monitors!$J$12))))))))</f>
        <v>89</v>
      </c>
      <c r="DH1155" s="10">
        <f>$DF1155-(Monitors!$B$4*'All Data'!$W1155)</f>
        <v>202.15166000000002</v>
      </c>
      <c r="DI1155" s="10">
        <f>IF($CX1155="Yes",DH1155-(Monitors!$E$4*(DG1155+(Monitors!$B$4*'All Data'!$W1155))),'All Data'!DH1155)</f>
        <v>202.15166000000002</v>
      </c>
      <c r="DJ1155" s="10">
        <f>IF(DD1155="Yes",'All Data'!DI1155-(DG1155*Monitors!$C$4),'All Data'!DI1155)</f>
        <v>202.15166000000002</v>
      </c>
      <c r="DK1155" s="10">
        <f>IF($DE1155="Yes",DJ1155-(DG1155*Monitors!$D$4),'All Data'!DJ1155)</f>
        <v>202.15166000000002</v>
      </c>
      <c r="DL1155" s="10">
        <f>IF($CZ1155="Yes",DK1155-Monitors!$C$7,'All Data'!DK1155)</f>
        <v>202.15166000000002</v>
      </c>
      <c r="DM1155" s="10">
        <f>IF($DA1155="Yes",DL1155-Monitors!$D$7,'All Data'!DL1155)</f>
        <v>202.15166000000002</v>
      </c>
      <c r="DN1155" s="10">
        <f>IF(DB1155="Yes",DM1155-((DG1155+(W1155*Monitors!$B$4))*Monitors!$F$4),'All Data'!DM1155)</f>
        <v>202.15166000000002</v>
      </c>
      <c r="DO1155" s="8" t="str">
        <f t="shared" ref="DO1155:DO1218" si="209">IF(DN1155&lt;=DG1155,"Yes","No")</f>
        <v>No</v>
      </c>
      <c r="DP1155" s="10">
        <v>17.792512000000002</v>
      </c>
      <c r="DQ1155" s="10">
        <v>51.897487999999996</v>
      </c>
      <c r="DR1155" s="10">
        <v>51.897487999999996</v>
      </c>
      <c r="DS1155" s="9">
        <v>78.215157468269268</v>
      </c>
      <c r="DT1155" s="9" t="s">
        <v>23</v>
      </c>
      <c r="DU1155" s="14">
        <v>0</v>
      </c>
    </row>
    <row r="1156" spans="1:125" ht="18" customHeight="1">
      <c r="A1156" s="29">
        <v>1155</v>
      </c>
      <c r="B1156" s="29">
        <v>36</v>
      </c>
      <c r="C1156" s="29">
        <v>1023</v>
      </c>
      <c r="D1156" s="21">
        <v>41409</v>
      </c>
      <c r="E1156" s="21">
        <v>41358</v>
      </c>
      <c r="F1156" s="21">
        <v>41383</v>
      </c>
      <c r="G1156" s="20" t="s">
        <v>4</v>
      </c>
      <c r="H1156" s="20"/>
      <c r="I1156" s="22">
        <v>6</v>
      </c>
      <c r="J1156" s="20" t="s">
        <v>5</v>
      </c>
      <c r="K1156" s="20"/>
      <c r="L1156" s="20" t="s">
        <v>121</v>
      </c>
      <c r="M1156" s="23"/>
      <c r="N1156" s="23" t="s">
        <v>7</v>
      </c>
      <c r="O1156" s="23"/>
      <c r="P1156" s="24">
        <v>20.6</v>
      </c>
      <c r="Q1156" s="24">
        <v>36.6</v>
      </c>
      <c r="R1156" s="24">
        <v>42</v>
      </c>
      <c r="S1156" s="24">
        <v>754.48</v>
      </c>
      <c r="T1156" s="24">
        <v>1.78</v>
      </c>
      <c r="U1156" s="24">
        <v>1080</v>
      </c>
      <c r="V1156" s="24">
        <v>1920</v>
      </c>
      <c r="W1156" s="24">
        <v>2.0739999999999998</v>
      </c>
      <c r="X1156" s="23" t="s">
        <v>67</v>
      </c>
      <c r="Y1156" s="23" t="s">
        <v>47</v>
      </c>
      <c r="Z1156" s="24">
        <v>2748</v>
      </c>
      <c r="AA1156" s="24">
        <v>60</v>
      </c>
      <c r="AB1156" s="24">
        <v>178</v>
      </c>
      <c r="AC1156" s="24">
        <v>178</v>
      </c>
      <c r="AD1156" s="23" t="s">
        <v>125</v>
      </c>
      <c r="AE1156" s="23" t="s">
        <v>23</v>
      </c>
      <c r="AF1156" s="23" t="s">
        <v>11</v>
      </c>
      <c r="AG1156" s="23"/>
      <c r="AH1156" s="23"/>
      <c r="AI1156" s="23" t="s">
        <v>57</v>
      </c>
      <c r="AJ1156" s="23" t="s">
        <v>11</v>
      </c>
      <c r="AK1156" s="23" t="s">
        <v>23</v>
      </c>
      <c r="AL1156" s="23" t="s">
        <v>88</v>
      </c>
      <c r="AM1156" s="23" t="s">
        <v>933</v>
      </c>
      <c r="AN1156" s="23" t="s">
        <v>14</v>
      </c>
      <c r="AO1156" s="23"/>
      <c r="AP1156" s="23" t="s">
        <v>14</v>
      </c>
      <c r="AQ1156" s="23"/>
      <c r="AR1156" s="23"/>
      <c r="AS1156" s="23" t="s">
        <v>88</v>
      </c>
      <c r="AT1156" s="23" t="s">
        <v>933</v>
      </c>
      <c r="AU1156" s="23" t="s">
        <v>14</v>
      </c>
      <c r="AV1156" s="25"/>
      <c r="AW1156" s="25"/>
      <c r="AX1156" s="26">
        <v>42</v>
      </c>
      <c r="AY1156" s="26">
        <v>754.48</v>
      </c>
      <c r="AZ1156" s="25" t="s">
        <v>14</v>
      </c>
      <c r="BA1156" s="25" t="s">
        <v>14</v>
      </c>
      <c r="BB1156" s="23"/>
      <c r="BC1156" s="23" t="s">
        <v>15</v>
      </c>
      <c r="BD1156" s="23"/>
      <c r="BE1156" s="23" t="s">
        <v>11</v>
      </c>
      <c r="BF1156" s="23" t="s">
        <v>934</v>
      </c>
      <c r="BG1156" s="23" t="s">
        <v>11</v>
      </c>
      <c r="BH1156" s="23" t="s">
        <v>368</v>
      </c>
      <c r="BI1156" s="23"/>
      <c r="BJ1156" s="23" t="s">
        <v>18</v>
      </c>
      <c r="BK1156" s="23" t="s">
        <v>11</v>
      </c>
      <c r="BL1156" s="23" t="s">
        <v>11</v>
      </c>
      <c r="BM1156" s="23"/>
      <c r="BN1156" s="23"/>
      <c r="BO1156" s="24">
        <v>0</v>
      </c>
      <c r="BP1156" s="24">
        <v>350.7</v>
      </c>
      <c r="BQ1156" s="24">
        <v>350</v>
      </c>
      <c r="BR1156" s="24">
        <v>266.10000000000002</v>
      </c>
      <c r="BS1156" s="24">
        <v>266.10000000000002</v>
      </c>
      <c r="BT1156" s="23"/>
      <c r="BU1156" s="23"/>
      <c r="BV1156" s="24">
        <v>73.58</v>
      </c>
      <c r="BW1156" s="24">
        <v>0.23</v>
      </c>
      <c r="BX1156" s="23"/>
      <c r="BY1156" s="24">
        <v>0.24</v>
      </c>
      <c r="BZ1156" s="27">
        <v>0.23</v>
      </c>
      <c r="CA1156" s="27">
        <v>0.24</v>
      </c>
      <c r="CB1156" s="25"/>
      <c r="CC1156" s="25"/>
      <c r="CD1156" s="28">
        <v>73.7</v>
      </c>
      <c r="CE1156" s="28">
        <v>0.42</v>
      </c>
      <c r="CF1156" s="25"/>
      <c r="CG1156" s="28">
        <v>0.42</v>
      </c>
      <c r="CH1156" s="28">
        <v>211.7</v>
      </c>
      <c r="CI1156" s="28">
        <v>0.5</v>
      </c>
      <c r="CJ1156" s="28">
        <v>0.5</v>
      </c>
      <c r="CK1156" s="25"/>
      <c r="CL1156" s="25"/>
      <c r="CM1156" s="28">
        <v>0.95</v>
      </c>
      <c r="CN1156" s="25"/>
      <c r="CO1156" s="28">
        <v>1</v>
      </c>
      <c r="CP1156" s="30" t="s">
        <v>5</v>
      </c>
      <c r="CQ1156" s="8">
        <f t="shared" si="199"/>
        <v>2748.9131587318416</v>
      </c>
      <c r="CR1156" s="8">
        <f t="shared" si="200"/>
        <v>28</v>
      </c>
      <c r="CS1156" s="8">
        <f t="shared" si="201"/>
        <v>2.5</v>
      </c>
      <c r="CT1156" s="8">
        <f t="shared" si="202"/>
        <v>50</v>
      </c>
      <c r="CU1156" s="8">
        <f t="shared" si="203"/>
        <v>300</v>
      </c>
      <c r="CV1156" s="10">
        <f t="shared" si="204"/>
        <v>264596.136</v>
      </c>
      <c r="CW1156" s="10">
        <f t="shared" si="207"/>
        <v>264.596136</v>
      </c>
      <c r="CX1156" s="8" t="str">
        <f t="shared" si="205"/>
        <v>No</v>
      </c>
      <c r="CY1156" s="30" t="s">
        <v>11</v>
      </c>
      <c r="CZ1156" s="30" t="s">
        <v>11</v>
      </c>
      <c r="DA1156" s="31" t="s">
        <v>11</v>
      </c>
      <c r="DB1156" s="31" t="s">
        <v>11</v>
      </c>
      <c r="DC1156" s="8" t="str">
        <f t="shared" si="206"/>
        <v>No</v>
      </c>
      <c r="DD1156" s="8" t="s">
        <v>11</v>
      </c>
      <c r="DE1156" s="30" t="s">
        <v>11</v>
      </c>
      <c r="DF1156" s="10">
        <f t="shared" si="208"/>
        <v>226.90589999999997</v>
      </c>
      <c r="DG1156" s="9">
        <f>IF(S1156&lt;Monitors!$H$4,(S1156*Monitors!$I$4)+Monitors!$J$4,IF(S1156&lt;Monitors!$H$5,(S1156*Monitors!$I$5)+Monitors!$J$5,IF(S1156&lt;Monitors!$H$6,(S1156*Monitors!$I$6)+Monitors!$J$6,IF(S1156&lt;Monitors!$H$7,(Monitors!$I$7*S1156)+Monitors!$J$7,IF(S1156&lt;Monitors!$H$8,(S1156*Monitors!$I$8)+Monitors!$J$8,IF(S1156&lt;Monitors!$H$9,(S1156*Monitors!$I$9)+Monitors!$J$9,IF(S1156&lt;Monitors!$H$10,(S1156*Monitors!$I$10)+Monitors!$J$10,IF(S1156&lt;Monitors!$H$11,(S1156*Monitors!$I$11)+Monitors!$J$11,Monitors!$J$12))))))))</f>
        <v>89</v>
      </c>
      <c r="DH1156" s="10">
        <f>$DF1156-(Monitors!$B$4*'All Data'!$W1156)</f>
        <v>214.19227999999998</v>
      </c>
      <c r="DI1156" s="10">
        <f>IF($CX1156="Yes",DH1156-(Monitors!$E$4*(DG1156+(Monitors!$B$4*'All Data'!$W1156))),'All Data'!DH1156)</f>
        <v>214.19227999999998</v>
      </c>
      <c r="DJ1156" s="10">
        <f>IF(DD1156="Yes",'All Data'!DI1156-(DG1156*Monitors!$C$4),'All Data'!DI1156)</f>
        <v>214.19227999999998</v>
      </c>
      <c r="DK1156" s="10">
        <f>IF($DE1156="Yes",DJ1156-(DG1156*Monitors!$D$4),'All Data'!DJ1156)</f>
        <v>214.19227999999998</v>
      </c>
      <c r="DL1156" s="10">
        <f>IF($CZ1156="Yes",DK1156-Monitors!$C$7,'All Data'!DK1156)</f>
        <v>214.19227999999998</v>
      </c>
      <c r="DM1156" s="10">
        <f>IF($DA1156="Yes",DL1156-Monitors!$D$7,'All Data'!DL1156)</f>
        <v>214.19227999999998</v>
      </c>
      <c r="DN1156" s="10">
        <f>IF(DB1156="Yes",DM1156-((DG1156+(W1156*Monitors!$B$4))*Monitors!$F$4),'All Data'!DM1156)</f>
        <v>214.19227999999998</v>
      </c>
      <c r="DO1156" s="8" t="str">
        <f t="shared" si="209"/>
        <v>No</v>
      </c>
      <c r="DP1156" s="10">
        <v>10.583845440000001</v>
      </c>
      <c r="DQ1156" s="10">
        <v>62.996154559999994</v>
      </c>
      <c r="DR1156" s="10">
        <v>62.996154559999994</v>
      </c>
      <c r="DS1156" s="9">
        <v>65.880981402470056</v>
      </c>
      <c r="DT1156" s="9" t="s">
        <v>23</v>
      </c>
      <c r="DU1156" s="14">
        <v>0</v>
      </c>
    </row>
    <row r="1157" spans="1:125" ht="18" customHeight="1">
      <c r="A1157" s="29">
        <v>1156</v>
      </c>
      <c r="B1157" s="29">
        <v>48</v>
      </c>
      <c r="C1157" s="29">
        <v>1201</v>
      </c>
      <c r="D1157" s="21">
        <v>41470</v>
      </c>
      <c r="E1157" s="21">
        <v>41431</v>
      </c>
      <c r="F1157" s="21">
        <v>41444</v>
      </c>
      <c r="G1157" s="20" t="s">
        <v>993</v>
      </c>
      <c r="H1157" s="20" t="s">
        <v>706</v>
      </c>
      <c r="I1157" s="22">
        <v>6</v>
      </c>
      <c r="J1157" s="20" t="s">
        <v>5</v>
      </c>
      <c r="K1157" s="20"/>
      <c r="L1157" s="20" t="s">
        <v>6</v>
      </c>
      <c r="M1157" s="23"/>
      <c r="N1157" s="23" t="s">
        <v>7</v>
      </c>
      <c r="O1157" s="23"/>
      <c r="P1157" s="24">
        <v>268</v>
      </c>
      <c r="Q1157" s="24">
        <v>476</v>
      </c>
      <c r="R1157" s="24">
        <v>54.6</v>
      </c>
      <c r="S1157" s="24">
        <v>1276</v>
      </c>
      <c r="T1157" s="24">
        <v>1.78</v>
      </c>
      <c r="U1157" s="24">
        <v>1080</v>
      </c>
      <c r="V1157" s="24">
        <v>1920</v>
      </c>
      <c r="W1157" s="24">
        <v>2.0739999999999998</v>
      </c>
      <c r="X1157" s="23" t="s">
        <v>47</v>
      </c>
      <c r="Y1157" s="23" t="s">
        <v>47</v>
      </c>
      <c r="Z1157" s="24">
        <v>1625</v>
      </c>
      <c r="AA1157" s="24">
        <v>60</v>
      </c>
      <c r="AB1157" s="24">
        <v>178</v>
      </c>
      <c r="AC1157" s="24">
        <v>178</v>
      </c>
      <c r="AD1157" s="23" t="s">
        <v>10</v>
      </c>
      <c r="AE1157" s="23" t="s">
        <v>11</v>
      </c>
      <c r="AF1157" s="23" t="s">
        <v>11</v>
      </c>
      <c r="AG1157" s="23"/>
      <c r="AH1157" s="23"/>
      <c r="AI1157" s="23" t="s">
        <v>12</v>
      </c>
      <c r="AJ1157" s="23" t="s">
        <v>11</v>
      </c>
      <c r="AK1157" s="23" t="s">
        <v>23</v>
      </c>
      <c r="AL1157" s="23" t="s">
        <v>994</v>
      </c>
      <c r="AM1157" s="23" t="s">
        <v>995</v>
      </c>
      <c r="AN1157" s="23" t="s">
        <v>14</v>
      </c>
      <c r="AO1157" s="23"/>
      <c r="AP1157" s="23" t="s">
        <v>208</v>
      </c>
      <c r="AQ1157" s="23" t="s">
        <v>713</v>
      </c>
      <c r="AR1157" s="23"/>
      <c r="AS1157" s="23" t="s">
        <v>994</v>
      </c>
      <c r="AT1157" s="23" t="s">
        <v>995</v>
      </c>
      <c r="AU1157" s="23" t="s">
        <v>83</v>
      </c>
      <c r="AV1157" s="25"/>
      <c r="AW1157" s="25"/>
      <c r="AX1157" s="26">
        <v>54.6</v>
      </c>
      <c r="AY1157" s="26">
        <v>1276</v>
      </c>
      <c r="AZ1157" s="25" t="s">
        <v>14</v>
      </c>
      <c r="BA1157" s="25" t="s">
        <v>83</v>
      </c>
      <c r="BB1157" s="23"/>
      <c r="BC1157" s="23" t="s">
        <v>15</v>
      </c>
      <c r="BD1157" s="23"/>
      <c r="BE1157" s="23" t="s">
        <v>11</v>
      </c>
      <c r="BF1157" s="23" t="s">
        <v>360</v>
      </c>
      <c r="BG1157" s="23" t="s">
        <v>11</v>
      </c>
      <c r="BH1157" s="23" t="s">
        <v>17</v>
      </c>
      <c r="BI1157" s="23"/>
      <c r="BJ1157" s="23" t="s">
        <v>18</v>
      </c>
      <c r="BK1157" s="23" t="s">
        <v>11</v>
      </c>
      <c r="BL1157" s="23" t="s">
        <v>11</v>
      </c>
      <c r="BM1157" s="23"/>
      <c r="BN1157" s="23"/>
      <c r="BO1157" s="24">
        <v>9.1999999999999993</v>
      </c>
      <c r="BP1157" s="24">
        <v>471.3</v>
      </c>
      <c r="BQ1157" s="24">
        <v>450</v>
      </c>
      <c r="BR1157" s="24">
        <v>349.7</v>
      </c>
      <c r="BS1157" s="24">
        <v>295.8</v>
      </c>
      <c r="BT1157" s="23"/>
      <c r="BU1157" s="23"/>
      <c r="BV1157" s="24">
        <v>88.77</v>
      </c>
      <c r="BW1157" s="24">
        <v>0.36</v>
      </c>
      <c r="BX1157" s="24">
        <v>0.35</v>
      </c>
      <c r="BY1157" s="24">
        <v>0</v>
      </c>
      <c r="BZ1157" s="27">
        <v>0.36</v>
      </c>
      <c r="CA1157" s="27">
        <v>0</v>
      </c>
      <c r="CB1157" s="25"/>
      <c r="CC1157" s="25"/>
      <c r="CD1157" s="28">
        <v>88.97</v>
      </c>
      <c r="CE1157" s="28">
        <v>0.51</v>
      </c>
      <c r="CF1157" s="28">
        <v>0.49</v>
      </c>
      <c r="CG1157" s="28">
        <v>0</v>
      </c>
      <c r="CH1157" s="28">
        <v>125.5</v>
      </c>
      <c r="CI1157" s="28">
        <v>1</v>
      </c>
      <c r="CJ1157" s="28">
        <v>0.5</v>
      </c>
      <c r="CK1157" s="25"/>
      <c r="CL1157" s="25"/>
      <c r="CM1157" s="28">
        <v>0.95</v>
      </c>
      <c r="CN1157" s="25"/>
      <c r="CO1157" s="28">
        <v>0</v>
      </c>
      <c r="CP1157" s="30" t="s">
        <v>5</v>
      </c>
      <c r="CQ1157" s="8">
        <f t="shared" si="199"/>
        <v>1625.3918495297803</v>
      </c>
      <c r="CR1157" s="8">
        <f t="shared" si="200"/>
        <v>28</v>
      </c>
      <c r="CS1157" s="8">
        <f t="shared" si="201"/>
        <v>2.5</v>
      </c>
      <c r="CT1157" s="8">
        <f t="shared" si="202"/>
        <v>60</v>
      </c>
      <c r="CU1157" s="8">
        <f t="shared" si="203"/>
        <v>400</v>
      </c>
      <c r="CV1157" s="10">
        <f t="shared" si="204"/>
        <v>601378.80000000005</v>
      </c>
      <c r="CW1157" s="10">
        <f t="shared" si="207"/>
        <v>601.37880000000007</v>
      </c>
      <c r="CX1157" s="8" t="str">
        <f t="shared" si="205"/>
        <v>No</v>
      </c>
      <c r="CY1157" s="30" t="s">
        <v>11</v>
      </c>
      <c r="CZ1157" s="30" t="s">
        <v>11</v>
      </c>
      <c r="DA1157" s="31" t="s">
        <v>11</v>
      </c>
      <c r="DB1157" s="31" t="s">
        <v>11</v>
      </c>
      <c r="DC1157" s="8" t="str">
        <f t="shared" si="206"/>
        <v>No</v>
      </c>
      <c r="DD1157" s="8" t="s">
        <v>11</v>
      </c>
      <c r="DE1157" s="30" t="s">
        <v>11</v>
      </c>
      <c r="DF1157" s="10">
        <f t="shared" si="208"/>
        <v>274.21866</v>
      </c>
      <c r="DG1157" s="9">
        <f>IF(S1157&lt;Monitors!$H$4,(S1157*Monitors!$I$4)+Monitors!$J$4,IF(S1157&lt;Monitors!$H$5,(S1157*Monitors!$I$5)+Monitors!$J$5,IF(S1157&lt;Monitors!$H$6,(S1157*Monitors!$I$6)+Monitors!$J$6,IF(S1157&lt;Monitors!$H$7,(Monitors!$I$7*S1157)+Monitors!$J$7,IF(S1157&lt;Monitors!$H$8,(S1157*Monitors!$I$8)+Monitors!$J$8,IF(S1157&lt;Monitors!$H$9,(S1157*Monitors!$I$9)+Monitors!$J$9,IF(S1157&lt;Monitors!$H$10,(S1157*Monitors!$I$10)+Monitors!$J$10,IF(S1157&lt;Monitors!$H$11,(S1157*Monitors!$I$11)+Monitors!$J$11,Monitors!$J$12))))))))</f>
        <v>89</v>
      </c>
      <c r="DH1157" s="10">
        <f>$DF1157-(Monitors!$B$4*'All Data'!$W1157)</f>
        <v>261.50504000000001</v>
      </c>
      <c r="DI1157" s="10">
        <f>IF($CX1157="Yes",DH1157-(Monitors!$E$4*(DG1157+(Monitors!$B$4*'All Data'!$W1157))),'All Data'!DH1157)</f>
        <v>261.50504000000001</v>
      </c>
      <c r="DJ1157" s="10">
        <f>IF(DD1157="Yes",'All Data'!DI1157-(DG1157*Monitors!$C$4),'All Data'!DI1157)</f>
        <v>261.50504000000001</v>
      </c>
      <c r="DK1157" s="10">
        <f>IF($DE1157="Yes",DJ1157-(DG1157*Monitors!$D$4),'All Data'!DJ1157)</f>
        <v>261.50504000000001</v>
      </c>
      <c r="DL1157" s="10">
        <f>IF($CZ1157="Yes",DK1157-Monitors!$C$7,'All Data'!DK1157)</f>
        <v>261.50504000000001</v>
      </c>
      <c r="DM1157" s="10">
        <f>IF($DA1157="Yes",DL1157-Monitors!$D$7,'All Data'!DL1157)</f>
        <v>261.50504000000001</v>
      </c>
      <c r="DN1157" s="10">
        <f>IF(DB1157="Yes",DM1157-((DG1157+(W1157*Monitors!$B$4))*Monitors!$F$4),'All Data'!DM1157)</f>
        <v>261.50504000000001</v>
      </c>
      <c r="DO1157" s="8" t="str">
        <f t="shared" si="209"/>
        <v>No</v>
      </c>
      <c r="DP1157" s="10">
        <v>24.055152000000003</v>
      </c>
      <c r="DQ1157" s="10">
        <v>64.714847999999989</v>
      </c>
      <c r="DR1157" s="10">
        <v>64.714847999999989</v>
      </c>
      <c r="DS1157" s="9">
        <v>95.137619965869362</v>
      </c>
      <c r="DT1157" s="9" t="s">
        <v>23</v>
      </c>
      <c r="DU1157" s="14">
        <v>0</v>
      </c>
    </row>
    <row r="1158" spans="1:125" ht="18" customHeight="1">
      <c r="A1158" s="29">
        <v>1157</v>
      </c>
      <c r="B1158" s="29">
        <v>47</v>
      </c>
      <c r="C1158" s="29">
        <v>506</v>
      </c>
      <c r="D1158" s="21">
        <v>41353</v>
      </c>
      <c r="E1158" s="21">
        <v>41337</v>
      </c>
      <c r="F1158" s="21">
        <v>41341</v>
      </c>
      <c r="G1158" s="20" t="s">
        <v>4</v>
      </c>
      <c r="H1158" s="20" t="s">
        <v>26</v>
      </c>
      <c r="I1158" s="22">
        <v>6</v>
      </c>
      <c r="J1158" s="20" t="s">
        <v>5</v>
      </c>
      <c r="K1158" s="20" t="s">
        <v>26</v>
      </c>
      <c r="L1158" s="20" t="s">
        <v>27</v>
      </c>
      <c r="M1158" s="23" t="s">
        <v>27</v>
      </c>
      <c r="N1158" s="23" t="s">
        <v>7</v>
      </c>
      <c r="O1158" s="23" t="s">
        <v>26</v>
      </c>
      <c r="P1158" s="24">
        <v>20.6</v>
      </c>
      <c r="Q1158" s="24">
        <v>36.6</v>
      </c>
      <c r="R1158" s="24">
        <v>42</v>
      </c>
      <c r="S1158" s="24">
        <v>753.96</v>
      </c>
      <c r="T1158" s="24">
        <v>1.78</v>
      </c>
      <c r="U1158" s="24">
        <v>1080</v>
      </c>
      <c r="V1158" s="24">
        <v>1920</v>
      </c>
      <c r="W1158" s="24">
        <v>2.0739999999999998</v>
      </c>
      <c r="X1158" s="23" t="s">
        <v>47</v>
      </c>
      <c r="Y1158" s="23" t="s">
        <v>47</v>
      </c>
      <c r="Z1158" s="24">
        <v>2708</v>
      </c>
      <c r="AA1158" s="24">
        <v>60</v>
      </c>
      <c r="AB1158" s="24">
        <v>178</v>
      </c>
      <c r="AC1158" s="24">
        <v>178</v>
      </c>
      <c r="AD1158" s="23" t="s">
        <v>28</v>
      </c>
      <c r="AE1158" s="23" t="s">
        <v>23</v>
      </c>
      <c r="AF1158" s="23" t="s">
        <v>11</v>
      </c>
      <c r="AG1158" s="23" t="s">
        <v>26</v>
      </c>
      <c r="AH1158" s="23" t="s">
        <v>26</v>
      </c>
      <c r="AI1158" s="23" t="s">
        <v>12</v>
      </c>
      <c r="AJ1158" s="23" t="s">
        <v>11</v>
      </c>
      <c r="AK1158" s="23" t="s">
        <v>23</v>
      </c>
      <c r="AL1158" s="23" t="s">
        <v>107</v>
      </c>
      <c r="AM1158" s="23" t="s">
        <v>822</v>
      </c>
      <c r="AN1158" s="23" t="s">
        <v>14</v>
      </c>
      <c r="AO1158" s="23" t="s">
        <v>628</v>
      </c>
      <c r="AP1158" s="23" t="s">
        <v>36</v>
      </c>
      <c r="AQ1158" s="23" t="s">
        <v>26</v>
      </c>
      <c r="AR1158" s="23"/>
      <c r="AS1158" s="23" t="s">
        <v>107</v>
      </c>
      <c r="AT1158" s="23" t="s">
        <v>822</v>
      </c>
      <c r="AU1158" s="23" t="s">
        <v>24</v>
      </c>
      <c r="AV1158" s="25" t="s">
        <v>628</v>
      </c>
      <c r="AW1158" s="25" t="s">
        <v>26</v>
      </c>
      <c r="AX1158" s="26">
        <v>42</v>
      </c>
      <c r="AY1158" s="26">
        <v>753.96</v>
      </c>
      <c r="AZ1158" s="25" t="s">
        <v>14</v>
      </c>
      <c r="BA1158" s="25" t="s">
        <v>24</v>
      </c>
      <c r="BB1158" s="23" t="s">
        <v>26</v>
      </c>
      <c r="BC1158" s="23" t="s">
        <v>15</v>
      </c>
      <c r="BD1158" s="23" t="s">
        <v>26</v>
      </c>
      <c r="BE1158" s="23" t="s">
        <v>11</v>
      </c>
      <c r="BF1158" s="23" t="s">
        <v>831</v>
      </c>
      <c r="BG1158" s="23" t="s">
        <v>11</v>
      </c>
      <c r="BH1158" s="23" t="s">
        <v>17</v>
      </c>
      <c r="BI1158" s="23" t="s">
        <v>26</v>
      </c>
      <c r="BJ1158" s="23"/>
      <c r="BK1158" s="23" t="s">
        <v>11</v>
      </c>
      <c r="BL1158" s="23" t="s">
        <v>11</v>
      </c>
      <c r="BM1158" s="23" t="s">
        <v>11</v>
      </c>
      <c r="BN1158" s="23"/>
      <c r="BO1158" s="24">
        <v>7</v>
      </c>
      <c r="BP1158" s="24">
        <v>565</v>
      </c>
      <c r="BQ1158" s="24">
        <v>389</v>
      </c>
      <c r="BR1158" s="23"/>
      <c r="BS1158" s="24">
        <v>252.9</v>
      </c>
      <c r="BT1158" s="23"/>
      <c r="BU1158" s="23"/>
      <c r="BV1158" s="24">
        <v>90.18</v>
      </c>
      <c r="BW1158" s="24">
        <v>0.3</v>
      </c>
      <c r="BX1158" s="23"/>
      <c r="BY1158" s="24">
        <v>0.28999999999999998</v>
      </c>
      <c r="BZ1158" s="27">
        <v>0.3</v>
      </c>
      <c r="CA1158" s="27">
        <v>0.28999999999999998</v>
      </c>
      <c r="CB1158" s="25"/>
      <c r="CC1158" s="25"/>
      <c r="CD1158" s="28">
        <v>91.02</v>
      </c>
      <c r="CE1158" s="28">
        <v>0.35</v>
      </c>
      <c r="CF1158" s="25"/>
      <c r="CG1158" s="28">
        <v>0.35</v>
      </c>
      <c r="CH1158" s="28">
        <v>211.57</v>
      </c>
      <c r="CI1158" s="28">
        <v>0.5</v>
      </c>
      <c r="CJ1158" s="28">
        <v>0.5</v>
      </c>
      <c r="CK1158" s="28">
        <v>0</v>
      </c>
      <c r="CL1158" s="28">
        <v>0</v>
      </c>
      <c r="CM1158" s="28">
        <v>0.5</v>
      </c>
      <c r="CN1158" s="25"/>
      <c r="CO1158" s="28">
        <v>0</v>
      </c>
      <c r="CP1158" s="30" t="s">
        <v>5</v>
      </c>
      <c r="CQ1158" s="8">
        <f t="shared" si="199"/>
        <v>2750.8090614886728</v>
      </c>
      <c r="CR1158" s="8">
        <f t="shared" si="200"/>
        <v>28</v>
      </c>
      <c r="CS1158" s="8">
        <f t="shared" si="201"/>
        <v>2.5</v>
      </c>
      <c r="CT1158" s="8">
        <f t="shared" si="202"/>
        <v>50</v>
      </c>
      <c r="CU1158" s="8">
        <f t="shared" si="203"/>
        <v>500</v>
      </c>
      <c r="CV1158" s="10">
        <f t="shared" si="204"/>
        <v>425987.4</v>
      </c>
      <c r="CW1158" s="10">
        <f t="shared" si="207"/>
        <v>425.98740000000004</v>
      </c>
      <c r="CX1158" s="8" t="str">
        <f t="shared" si="205"/>
        <v>No</v>
      </c>
      <c r="CY1158" s="30" t="s">
        <v>11</v>
      </c>
      <c r="CZ1158" s="30" t="s">
        <v>11</v>
      </c>
      <c r="DA1158" s="31" t="s">
        <v>11</v>
      </c>
      <c r="DB1158" s="31" t="s">
        <v>11</v>
      </c>
      <c r="DC1158" s="8" t="str">
        <f t="shared" si="206"/>
        <v>No</v>
      </c>
      <c r="DD1158" s="8" t="s">
        <v>11</v>
      </c>
      <c r="DE1158" s="30" t="s">
        <v>11</v>
      </c>
      <c r="DF1158" s="10">
        <f t="shared" si="208"/>
        <v>278.20008000000001</v>
      </c>
      <c r="DG1158" s="9">
        <f>IF(S1158&lt;Monitors!$H$4,(S1158*Monitors!$I$4)+Monitors!$J$4,IF(S1158&lt;Monitors!$H$5,(S1158*Monitors!$I$5)+Monitors!$J$5,IF(S1158&lt;Monitors!$H$6,(S1158*Monitors!$I$6)+Monitors!$J$6,IF(S1158&lt;Monitors!$H$7,(Monitors!$I$7*S1158)+Monitors!$J$7,IF(S1158&lt;Monitors!$H$8,(S1158*Monitors!$I$8)+Monitors!$J$8,IF(S1158&lt;Monitors!$H$9,(S1158*Monitors!$I$9)+Monitors!$J$9,IF(S1158&lt;Monitors!$H$10,(S1158*Monitors!$I$10)+Monitors!$J$10,IF(S1158&lt;Monitors!$H$11,(S1158*Monitors!$I$11)+Monitors!$J$11,Monitors!$J$12))))))))</f>
        <v>89</v>
      </c>
      <c r="DH1158" s="10">
        <f>$DF1158-(Monitors!$B$4*'All Data'!$W1158)</f>
        <v>265.48646000000002</v>
      </c>
      <c r="DI1158" s="10">
        <f>IF($CX1158="Yes",DH1158-(Monitors!$E$4*(DG1158+(Monitors!$B$4*'All Data'!$W1158))),'All Data'!DH1158)</f>
        <v>265.48646000000002</v>
      </c>
      <c r="DJ1158" s="10">
        <f>IF(DD1158="Yes",'All Data'!DI1158-(DG1158*Monitors!$C$4),'All Data'!DI1158)</f>
        <v>265.48646000000002</v>
      </c>
      <c r="DK1158" s="10">
        <f>IF($DE1158="Yes",DJ1158-(DG1158*Monitors!$D$4),'All Data'!DJ1158)</f>
        <v>265.48646000000002</v>
      </c>
      <c r="DL1158" s="10">
        <f>IF($CZ1158="Yes",DK1158-Monitors!$C$7,'All Data'!DK1158)</f>
        <v>265.48646000000002</v>
      </c>
      <c r="DM1158" s="10">
        <f>IF($DA1158="Yes",DL1158-Monitors!$D$7,'All Data'!DL1158)</f>
        <v>265.48646000000002</v>
      </c>
      <c r="DN1158" s="10">
        <f>IF(DB1158="Yes",DM1158-((DG1158+(W1158*Monitors!$B$4))*Monitors!$F$4),'All Data'!DM1158)</f>
        <v>265.48646000000002</v>
      </c>
      <c r="DO1158" s="8" t="str">
        <f t="shared" si="209"/>
        <v>No</v>
      </c>
      <c r="DP1158" s="10">
        <v>17.039496000000003</v>
      </c>
      <c r="DQ1158" s="10">
        <v>73.140504000000007</v>
      </c>
      <c r="DR1158" s="10">
        <v>73.140504000000007</v>
      </c>
      <c r="DS1158" s="9">
        <v>65.844004659861213</v>
      </c>
      <c r="DT1158" s="9" t="s">
        <v>11</v>
      </c>
      <c r="DU1158" s="14">
        <v>0</v>
      </c>
    </row>
    <row r="1159" spans="1:125" ht="18" customHeight="1">
      <c r="A1159" s="29">
        <v>1158</v>
      </c>
      <c r="B1159" s="29">
        <v>29</v>
      </c>
      <c r="C1159" s="29">
        <v>1207</v>
      </c>
      <c r="D1159" s="21">
        <v>42125</v>
      </c>
      <c r="E1159" s="21">
        <v>42025</v>
      </c>
      <c r="F1159" s="21">
        <v>42116</v>
      </c>
      <c r="G1159" s="20" t="s">
        <v>4</v>
      </c>
      <c r="H1159" s="20"/>
      <c r="I1159" s="22">
        <v>6</v>
      </c>
      <c r="J1159" s="20" t="s">
        <v>5</v>
      </c>
      <c r="K1159" s="20"/>
      <c r="L1159" s="20" t="s">
        <v>6</v>
      </c>
      <c r="M1159" s="23"/>
      <c r="N1159" s="23" t="s">
        <v>7</v>
      </c>
      <c r="O1159" s="23"/>
      <c r="P1159" s="24">
        <v>23</v>
      </c>
      <c r="Q1159" s="24">
        <v>41</v>
      </c>
      <c r="R1159" s="24">
        <v>48</v>
      </c>
      <c r="S1159" s="24">
        <v>969</v>
      </c>
      <c r="T1159" s="24">
        <v>1.78</v>
      </c>
      <c r="U1159" s="24">
        <v>1080</v>
      </c>
      <c r="V1159" s="24">
        <v>1920</v>
      </c>
      <c r="W1159" s="24">
        <v>2.0739999999999998</v>
      </c>
      <c r="X1159" s="23" t="s">
        <v>47</v>
      </c>
      <c r="Y1159" s="23" t="s">
        <v>47</v>
      </c>
      <c r="Z1159" s="24">
        <v>93</v>
      </c>
      <c r="AA1159" s="24">
        <v>60</v>
      </c>
      <c r="AB1159" s="24">
        <v>170</v>
      </c>
      <c r="AC1159" s="24">
        <v>160</v>
      </c>
      <c r="AD1159" s="23" t="s">
        <v>10</v>
      </c>
      <c r="AE1159" s="23" t="s">
        <v>11</v>
      </c>
      <c r="AF1159" s="23" t="s">
        <v>11</v>
      </c>
      <c r="AG1159" s="23"/>
      <c r="AH1159" s="23"/>
      <c r="AI1159" s="23" t="s">
        <v>12</v>
      </c>
      <c r="AJ1159" s="23" t="s">
        <v>11</v>
      </c>
      <c r="AK1159" s="23" t="s">
        <v>11</v>
      </c>
      <c r="AL1159" s="23" t="s">
        <v>1294</v>
      </c>
      <c r="AM1159" s="23"/>
      <c r="AN1159" s="23" t="s">
        <v>14</v>
      </c>
      <c r="AO1159" s="23"/>
      <c r="AP1159" s="23" t="s">
        <v>14</v>
      </c>
      <c r="AQ1159" s="23"/>
      <c r="AR1159" s="23"/>
      <c r="AS1159" s="23" t="s">
        <v>1294</v>
      </c>
      <c r="AT1159" s="23"/>
      <c r="AU1159" s="23" t="s">
        <v>14</v>
      </c>
      <c r="AV1159" s="25"/>
      <c r="AW1159" s="25"/>
      <c r="AX1159" s="26">
        <v>48</v>
      </c>
      <c r="AY1159" s="26">
        <v>969</v>
      </c>
      <c r="AZ1159" s="25" t="s">
        <v>14</v>
      </c>
      <c r="BA1159" s="25" t="s">
        <v>14</v>
      </c>
      <c r="BB1159" s="23"/>
      <c r="BC1159" s="23" t="s">
        <v>24</v>
      </c>
      <c r="BD1159" s="23" t="s">
        <v>79</v>
      </c>
      <c r="BE1159" s="23" t="s">
        <v>11</v>
      </c>
      <c r="BF1159" s="23" t="s">
        <v>1295</v>
      </c>
      <c r="BG1159" s="23" t="s">
        <v>11</v>
      </c>
      <c r="BH1159" s="23" t="s">
        <v>17</v>
      </c>
      <c r="BI1159" s="23"/>
      <c r="BJ1159" s="23" t="s">
        <v>18</v>
      </c>
      <c r="BK1159" s="23" t="s">
        <v>11</v>
      </c>
      <c r="BL1159" s="23" t="s">
        <v>11</v>
      </c>
      <c r="BM1159" s="23"/>
      <c r="BN1159" s="23"/>
      <c r="BO1159" s="24">
        <v>4.3</v>
      </c>
      <c r="BP1159" s="24">
        <v>350</v>
      </c>
      <c r="BQ1159" s="24">
        <v>350</v>
      </c>
      <c r="BR1159" s="24">
        <v>250</v>
      </c>
      <c r="BS1159" s="24">
        <v>200.2</v>
      </c>
      <c r="BT1159" s="23"/>
      <c r="BU1159" s="23"/>
      <c r="BV1159" s="24">
        <v>90.32</v>
      </c>
      <c r="BW1159" s="24">
        <v>0.17</v>
      </c>
      <c r="BX1159" s="24">
        <v>0.17</v>
      </c>
      <c r="BY1159" s="24">
        <v>0.15</v>
      </c>
      <c r="BZ1159" s="27">
        <v>0.17</v>
      </c>
      <c r="CA1159" s="27">
        <v>0.15</v>
      </c>
      <c r="CB1159" s="25"/>
      <c r="CC1159" s="25"/>
      <c r="CD1159" s="28">
        <v>89.28</v>
      </c>
      <c r="CE1159" s="28">
        <v>0.21</v>
      </c>
      <c r="CF1159" s="28">
        <v>0.21</v>
      </c>
      <c r="CG1159" s="28">
        <v>0.16</v>
      </c>
      <c r="CH1159" s="28">
        <v>94.8</v>
      </c>
      <c r="CI1159" s="28">
        <v>0.7</v>
      </c>
      <c r="CJ1159" s="28">
        <v>0.5</v>
      </c>
      <c r="CK1159" s="25"/>
      <c r="CL1159" s="25"/>
      <c r="CM1159" s="28">
        <v>0.97</v>
      </c>
      <c r="CN1159" s="25"/>
      <c r="CO1159" s="28">
        <v>0</v>
      </c>
      <c r="CP1159" s="30" t="s">
        <v>5</v>
      </c>
      <c r="CQ1159" s="8">
        <f t="shared" si="199"/>
        <v>2140.3508771929824</v>
      </c>
      <c r="CR1159" s="8">
        <f t="shared" si="200"/>
        <v>28</v>
      </c>
      <c r="CS1159" s="8">
        <f t="shared" si="201"/>
        <v>2.5</v>
      </c>
      <c r="CT1159" s="8">
        <f t="shared" si="202"/>
        <v>50</v>
      </c>
      <c r="CU1159" s="8">
        <f t="shared" si="203"/>
        <v>300</v>
      </c>
      <c r="CV1159" s="10">
        <f t="shared" si="204"/>
        <v>339150</v>
      </c>
      <c r="CW1159" s="10">
        <f t="shared" si="207"/>
        <v>339.15</v>
      </c>
      <c r="CX1159" s="8" t="str">
        <f t="shared" si="205"/>
        <v>No</v>
      </c>
      <c r="CY1159" s="30" t="s">
        <v>11</v>
      </c>
      <c r="CZ1159" s="30" t="s">
        <v>11</v>
      </c>
      <c r="DA1159" s="31" t="s">
        <v>11</v>
      </c>
      <c r="DB1159" s="31" t="s">
        <v>11</v>
      </c>
      <c r="DC1159" s="8" t="str">
        <f t="shared" si="206"/>
        <v>No</v>
      </c>
      <c r="DD1159" s="8" t="s">
        <v>11</v>
      </c>
      <c r="DE1159" s="30" t="s">
        <v>11</v>
      </c>
      <c r="DF1159" s="10">
        <f t="shared" si="208"/>
        <v>277.88909999999993</v>
      </c>
      <c r="DG1159" s="9">
        <f>IF(S1159&lt;Monitors!$H$4,(S1159*Monitors!$I$4)+Monitors!$J$4,IF(S1159&lt;Monitors!$H$5,(S1159*Monitors!$I$5)+Monitors!$J$5,IF(S1159&lt;Monitors!$H$6,(S1159*Monitors!$I$6)+Monitors!$J$6,IF(S1159&lt;Monitors!$H$7,(Monitors!$I$7*S1159)+Monitors!$J$7,IF(S1159&lt;Monitors!$H$8,(S1159*Monitors!$I$8)+Monitors!$J$8,IF(S1159&lt;Monitors!$H$9,(S1159*Monitors!$I$9)+Monitors!$J$9,IF(S1159&lt;Monitors!$H$10,(S1159*Monitors!$I$10)+Monitors!$J$10,IF(S1159&lt;Monitors!$H$11,(S1159*Monitors!$I$11)+Monitors!$J$11,Monitors!$J$12))))))))</f>
        <v>89</v>
      </c>
      <c r="DH1159" s="10">
        <f>$DF1159-(Monitors!$B$4*'All Data'!$W1159)</f>
        <v>265.17547999999994</v>
      </c>
      <c r="DI1159" s="10">
        <f>IF($CX1159="Yes",DH1159-(Monitors!$E$4*(DG1159+(Monitors!$B$4*'All Data'!$W1159))),'All Data'!DH1159)</f>
        <v>265.17547999999994</v>
      </c>
      <c r="DJ1159" s="10">
        <f>IF(DD1159="Yes",'All Data'!DI1159-(DG1159*Monitors!$C$4),'All Data'!DI1159)</f>
        <v>265.17547999999994</v>
      </c>
      <c r="DK1159" s="10">
        <f>IF($DE1159="Yes",DJ1159-(DG1159*Monitors!$D$4),'All Data'!DJ1159)</f>
        <v>265.17547999999994</v>
      </c>
      <c r="DL1159" s="10">
        <f>IF($CZ1159="Yes",DK1159-Monitors!$C$7,'All Data'!DK1159)</f>
        <v>265.17547999999994</v>
      </c>
      <c r="DM1159" s="10">
        <f>IF($DA1159="Yes",DL1159-Monitors!$D$7,'All Data'!DL1159)</f>
        <v>265.17547999999994</v>
      </c>
      <c r="DN1159" s="10">
        <f>IF(DB1159="Yes",DM1159-((DG1159+(W1159*Monitors!$B$4))*Monitors!$F$4),'All Data'!DM1159)</f>
        <v>265.17547999999994</v>
      </c>
      <c r="DO1159" s="8" t="str">
        <f t="shared" si="209"/>
        <v>No</v>
      </c>
      <c r="DP1159" s="10">
        <v>13.566000000000001</v>
      </c>
      <c r="DQ1159" s="10">
        <v>76.753999999999991</v>
      </c>
      <c r="DR1159" s="10">
        <v>76.753999999999991</v>
      </c>
      <c r="DS1159" s="9">
        <v>79.794276844056711</v>
      </c>
      <c r="DT1159" s="9" t="s">
        <v>23</v>
      </c>
      <c r="DU1159" s="14">
        <v>0</v>
      </c>
    </row>
    <row r="1160" spans="1:125" ht="18" customHeight="1">
      <c r="A1160" s="29">
        <v>1159</v>
      </c>
      <c r="B1160" s="29">
        <v>29</v>
      </c>
      <c r="C1160" s="29">
        <v>1208</v>
      </c>
      <c r="D1160" s="21">
        <v>41835</v>
      </c>
      <c r="E1160" s="21">
        <v>41808</v>
      </c>
      <c r="F1160" s="21">
        <v>41831</v>
      </c>
      <c r="G1160" s="20" t="s">
        <v>4</v>
      </c>
      <c r="H1160" s="20"/>
      <c r="I1160" s="22">
        <v>6</v>
      </c>
      <c r="J1160" s="20" t="s">
        <v>5</v>
      </c>
      <c r="K1160" s="20"/>
      <c r="L1160" s="20" t="s">
        <v>6</v>
      </c>
      <c r="M1160" s="23"/>
      <c r="N1160" s="23" t="s">
        <v>7</v>
      </c>
      <c r="O1160" s="23"/>
      <c r="P1160" s="24">
        <v>26.8</v>
      </c>
      <c r="Q1160" s="24">
        <v>47.6</v>
      </c>
      <c r="R1160" s="24">
        <v>54.6</v>
      </c>
      <c r="S1160" s="24">
        <v>1275.7</v>
      </c>
      <c r="T1160" s="24">
        <v>1.78</v>
      </c>
      <c r="U1160" s="24">
        <v>1080</v>
      </c>
      <c r="V1160" s="24">
        <v>1920</v>
      </c>
      <c r="W1160" s="24">
        <v>2.0739999999999998</v>
      </c>
      <c r="X1160" s="23" t="s">
        <v>47</v>
      </c>
      <c r="Y1160" s="23" t="s">
        <v>47</v>
      </c>
      <c r="Z1160" s="24">
        <v>1626</v>
      </c>
      <c r="AA1160" s="24">
        <v>60</v>
      </c>
      <c r="AB1160" s="24">
        <v>178</v>
      </c>
      <c r="AC1160" s="24">
        <v>178</v>
      </c>
      <c r="AD1160" s="23" t="s">
        <v>10</v>
      </c>
      <c r="AE1160" s="23" t="s">
        <v>11</v>
      </c>
      <c r="AF1160" s="23" t="s">
        <v>11</v>
      </c>
      <c r="AG1160" s="23"/>
      <c r="AH1160" s="23"/>
      <c r="AI1160" s="23" t="s">
        <v>12</v>
      </c>
      <c r="AJ1160" s="23" t="s">
        <v>11</v>
      </c>
      <c r="AK1160" s="23" t="s">
        <v>11</v>
      </c>
      <c r="AL1160" s="23" t="s">
        <v>917</v>
      </c>
      <c r="AM1160" s="23" t="s">
        <v>918</v>
      </c>
      <c r="AN1160" s="23" t="s">
        <v>302</v>
      </c>
      <c r="AO1160" s="23"/>
      <c r="AP1160" s="23" t="s">
        <v>14</v>
      </c>
      <c r="AQ1160" s="23"/>
      <c r="AR1160" s="23"/>
      <c r="AS1160" s="23" t="s">
        <v>917</v>
      </c>
      <c r="AT1160" s="23" t="s">
        <v>918</v>
      </c>
      <c r="AU1160" s="23" t="s">
        <v>24</v>
      </c>
      <c r="AV1160" s="25"/>
      <c r="AW1160" s="25" t="s">
        <v>302</v>
      </c>
      <c r="AX1160" s="26">
        <v>54.6</v>
      </c>
      <c r="AY1160" s="26">
        <v>1275.7</v>
      </c>
      <c r="AZ1160" s="25" t="s">
        <v>302</v>
      </c>
      <c r="BA1160" s="25" t="s">
        <v>24</v>
      </c>
      <c r="BB1160" s="23" t="s">
        <v>302</v>
      </c>
      <c r="BC1160" s="23" t="s">
        <v>15</v>
      </c>
      <c r="BD1160" s="23"/>
      <c r="BE1160" s="23" t="s">
        <v>11</v>
      </c>
      <c r="BF1160" s="23" t="s">
        <v>921</v>
      </c>
      <c r="BG1160" s="23" t="s">
        <v>11</v>
      </c>
      <c r="BH1160" s="23" t="s">
        <v>17</v>
      </c>
      <c r="BI1160" s="23"/>
      <c r="BJ1160" s="23" t="s">
        <v>18</v>
      </c>
      <c r="BK1160" s="23" t="s">
        <v>11</v>
      </c>
      <c r="BL1160" s="23" t="s">
        <v>11</v>
      </c>
      <c r="BM1160" s="23"/>
      <c r="BN1160" s="23"/>
      <c r="BO1160" s="24">
        <v>0.4</v>
      </c>
      <c r="BP1160" s="24">
        <v>465</v>
      </c>
      <c r="BQ1160" s="24">
        <v>465</v>
      </c>
      <c r="BR1160" s="24">
        <v>405</v>
      </c>
      <c r="BS1160" s="24">
        <v>200.2</v>
      </c>
      <c r="BT1160" s="23"/>
      <c r="BU1160" s="23"/>
      <c r="BV1160" s="24">
        <v>93.04</v>
      </c>
      <c r="BW1160" s="24">
        <v>0.18</v>
      </c>
      <c r="BX1160" s="24">
        <v>0.18</v>
      </c>
      <c r="BY1160" s="24">
        <v>0.18</v>
      </c>
      <c r="BZ1160" s="27">
        <v>0.18</v>
      </c>
      <c r="CA1160" s="27">
        <v>0.18</v>
      </c>
      <c r="CB1160" s="25"/>
      <c r="CC1160" s="25"/>
      <c r="CD1160" s="28">
        <v>92.31</v>
      </c>
      <c r="CE1160" s="28">
        <v>0.27</v>
      </c>
      <c r="CF1160" s="28">
        <v>0.27</v>
      </c>
      <c r="CG1160" s="28">
        <v>0.27</v>
      </c>
      <c r="CH1160" s="28">
        <v>125.5</v>
      </c>
      <c r="CI1160" s="28">
        <v>0.7</v>
      </c>
      <c r="CJ1160" s="28">
        <v>0.5</v>
      </c>
      <c r="CK1160" s="25"/>
      <c r="CL1160" s="25"/>
      <c r="CM1160" s="28">
        <v>0.98</v>
      </c>
      <c r="CN1160" s="25"/>
      <c r="CO1160" s="28">
        <v>0</v>
      </c>
      <c r="CP1160" s="30" t="s">
        <v>5</v>
      </c>
      <c r="CQ1160" s="8">
        <f t="shared" si="199"/>
        <v>1625.7740848161791</v>
      </c>
      <c r="CR1160" s="8">
        <f t="shared" si="200"/>
        <v>28</v>
      </c>
      <c r="CS1160" s="8">
        <f t="shared" si="201"/>
        <v>2.5</v>
      </c>
      <c r="CT1160" s="8">
        <f t="shared" si="202"/>
        <v>60</v>
      </c>
      <c r="CU1160" s="8">
        <f t="shared" si="203"/>
        <v>400</v>
      </c>
      <c r="CV1160" s="10">
        <f t="shared" si="204"/>
        <v>593200.5</v>
      </c>
      <c r="CW1160" s="10">
        <f t="shared" si="207"/>
        <v>593.20050000000003</v>
      </c>
      <c r="CX1160" s="8" t="str">
        <f t="shared" si="205"/>
        <v>No</v>
      </c>
      <c r="CY1160" s="30" t="s">
        <v>23</v>
      </c>
      <c r="CZ1160" s="30" t="s">
        <v>11</v>
      </c>
      <c r="DA1160" s="31" t="s">
        <v>11</v>
      </c>
      <c r="DB1160" s="31" t="s">
        <v>11</v>
      </c>
      <c r="DC1160" s="8" t="str">
        <f t="shared" si="206"/>
        <v>No</v>
      </c>
      <c r="DD1160" s="8" t="s">
        <v>11</v>
      </c>
      <c r="DE1160" s="30" t="s">
        <v>11</v>
      </c>
      <c r="DF1160" s="10">
        <f t="shared" si="208"/>
        <v>286.28555999999998</v>
      </c>
      <c r="DG1160" s="9">
        <f>IF(S1160&lt;Monitors!$H$4,(S1160*Monitors!$I$4)+Monitors!$J$4,IF(S1160&lt;Monitors!$H$5,(S1160*Monitors!$I$5)+Monitors!$J$5,IF(S1160&lt;Monitors!$H$6,(S1160*Monitors!$I$6)+Monitors!$J$6,IF(S1160&lt;Monitors!$H$7,(Monitors!$I$7*S1160)+Monitors!$J$7,IF(S1160&lt;Monitors!$H$8,(S1160*Monitors!$I$8)+Monitors!$J$8,IF(S1160&lt;Monitors!$H$9,(S1160*Monitors!$I$9)+Monitors!$J$9,IF(S1160&lt;Monitors!$H$10,(S1160*Monitors!$I$10)+Monitors!$J$10,IF(S1160&lt;Monitors!$H$11,(S1160*Monitors!$I$11)+Monitors!$J$11,Monitors!$J$12))))))))</f>
        <v>89</v>
      </c>
      <c r="DH1160" s="10">
        <f>$DF1160-(Monitors!$B$4*'All Data'!$W1160)</f>
        <v>273.57193999999998</v>
      </c>
      <c r="DI1160" s="10">
        <f>IF($CX1160="Yes",DH1160-(Monitors!$E$4*(DG1160+(Monitors!$B$4*'All Data'!$W1160))),'All Data'!DH1160)</f>
        <v>273.57193999999998</v>
      </c>
      <c r="DJ1160" s="10">
        <f>IF(DD1160="Yes",'All Data'!DI1160-(DG1160*Monitors!$C$4),'All Data'!DI1160)</f>
        <v>273.57193999999998</v>
      </c>
      <c r="DK1160" s="10">
        <f>IF($DE1160="Yes",DJ1160-(DG1160*Monitors!$D$4),'All Data'!DJ1160)</f>
        <v>273.57193999999998</v>
      </c>
      <c r="DL1160" s="10">
        <f>IF($CZ1160="Yes",DK1160-Monitors!$C$7,'All Data'!DK1160)</f>
        <v>273.57193999999998</v>
      </c>
      <c r="DM1160" s="10">
        <f>IF($DA1160="Yes",DL1160-Monitors!$D$7,'All Data'!DL1160)</f>
        <v>273.57193999999998</v>
      </c>
      <c r="DN1160" s="10">
        <f>IF(DB1160="Yes",DM1160-((DG1160+(W1160*Monitors!$B$4))*Monitors!$F$4),'All Data'!DM1160)</f>
        <v>273.57193999999998</v>
      </c>
      <c r="DO1160" s="8" t="str">
        <f t="shared" si="209"/>
        <v>No</v>
      </c>
      <c r="DP1160" s="10">
        <v>23.728020000000001</v>
      </c>
      <c r="DQ1160" s="10">
        <v>69.311980000000005</v>
      </c>
      <c r="DR1160" s="10">
        <v>69.311980000000005</v>
      </c>
      <c r="DS1160" s="9">
        <v>95.125082280826931</v>
      </c>
      <c r="DT1160" s="9" t="s">
        <v>23</v>
      </c>
      <c r="DU1160" s="14">
        <v>0</v>
      </c>
    </row>
    <row r="1161" spans="1:125" ht="18" customHeight="1">
      <c r="A1161" s="29">
        <v>1160</v>
      </c>
      <c r="B1161" s="29">
        <v>29</v>
      </c>
      <c r="C1161" s="29">
        <v>1209</v>
      </c>
      <c r="D1161" s="21">
        <v>42139</v>
      </c>
      <c r="E1161" s="21">
        <v>42131</v>
      </c>
      <c r="F1161" s="21">
        <v>42131</v>
      </c>
      <c r="G1161" s="20"/>
      <c r="H1161" s="20"/>
      <c r="I1161" s="22">
        <v>6</v>
      </c>
      <c r="J1161" s="20" t="s">
        <v>5</v>
      </c>
      <c r="K1161" s="20"/>
      <c r="L1161" s="20" t="s">
        <v>6</v>
      </c>
      <c r="M1161" s="23"/>
      <c r="N1161" s="23" t="s">
        <v>7</v>
      </c>
      <c r="O1161" s="23"/>
      <c r="P1161" s="24">
        <v>27</v>
      </c>
      <c r="Q1161" s="24">
        <v>48</v>
      </c>
      <c r="R1161" s="24">
        <v>55</v>
      </c>
      <c r="S1161" s="24">
        <v>1276</v>
      </c>
      <c r="T1161" s="24">
        <v>1.78</v>
      </c>
      <c r="U1161" s="24">
        <v>1080</v>
      </c>
      <c r="V1161" s="24">
        <v>1920</v>
      </c>
      <c r="W1161" s="24">
        <v>2.0739999999999998</v>
      </c>
      <c r="X1161" s="23" t="s">
        <v>47</v>
      </c>
      <c r="Y1161" s="23" t="s">
        <v>47</v>
      </c>
      <c r="Z1161" s="24">
        <v>81</v>
      </c>
      <c r="AA1161" s="24">
        <v>60</v>
      </c>
      <c r="AB1161" s="24">
        <v>170</v>
      </c>
      <c r="AC1161" s="24">
        <v>160</v>
      </c>
      <c r="AD1161" s="23" t="s">
        <v>10</v>
      </c>
      <c r="AE1161" s="23" t="s">
        <v>11</v>
      </c>
      <c r="AF1161" s="23" t="s">
        <v>11</v>
      </c>
      <c r="AG1161" s="23"/>
      <c r="AH1161" s="23"/>
      <c r="AI1161" s="23" t="s">
        <v>12</v>
      </c>
      <c r="AJ1161" s="23" t="s">
        <v>11</v>
      </c>
      <c r="AK1161" s="23" t="s">
        <v>11</v>
      </c>
      <c r="AL1161" s="23" t="s">
        <v>1279</v>
      </c>
      <c r="AM1161" s="23"/>
      <c r="AN1161" s="23" t="s">
        <v>14</v>
      </c>
      <c r="AO1161" s="23"/>
      <c r="AP1161" s="23" t="s">
        <v>14</v>
      </c>
      <c r="AQ1161" s="23"/>
      <c r="AR1161" s="23"/>
      <c r="AS1161" s="23" t="s">
        <v>1279</v>
      </c>
      <c r="AT1161" s="23"/>
      <c r="AU1161" s="23" t="s">
        <v>14</v>
      </c>
      <c r="AV1161" s="25"/>
      <c r="AW1161" s="25"/>
      <c r="AX1161" s="26">
        <v>55</v>
      </c>
      <c r="AY1161" s="26">
        <v>1276</v>
      </c>
      <c r="AZ1161" s="25" t="s">
        <v>14</v>
      </c>
      <c r="BA1161" s="25" t="s">
        <v>14</v>
      </c>
      <c r="BB1161" s="23"/>
      <c r="BC1161" s="23" t="s">
        <v>24</v>
      </c>
      <c r="BD1161" s="23" t="s">
        <v>79</v>
      </c>
      <c r="BE1161" s="23" t="s">
        <v>11</v>
      </c>
      <c r="BF1161" s="23" t="s">
        <v>360</v>
      </c>
      <c r="BG1161" s="23" t="s">
        <v>11</v>
      </c>
      <c r="BH1161" s="23" t="s">
        <v>17</v>
      </c>
      <c r="BI1161" s="23"/>
      <c r="BJ1161" s="23" t="s">
        <v>18</v>
      </c>
      <c r="BK1161" s="23" t="s">
        <v>11</v>
      </c>
      <c r="BL1161" s="23" t="s">
        <v>11</v>
      </c>
      <c r="BM1161" s="23"/>
      <c r="BN1161" s="23"/>
      <c r="BO1161" s="24">
        <v>4.3</v>
      </c>
      <c r="BP1161" s="24">
        <v>350</v>
      </c>
      <c r="BQ1161" s="24">
        <v>350</v>
      </c>
      <c r="BR1161" s="24">
        <v>250</v>
      </c>
      <c r="BS1161" s="24">
        <v>200.2</v>
      </c>
      <c r="BT1161" s="23"/>
      <c r="BU1161" s="23"/>
      <c r="BV1161" s="24">
        <v>95.63</v>
      </c>
      <c r="BW1161" s="24">
        <v>0.22</v>
      </c>
      <c r="BX1161" s="24">
        <v>0.17</v>
      </c>
      <c r="BY1161" s="24">
        <v>0.14000000000000001</v>
      </c>
      <c r="BZ1161" s="27">
        <v>0.22</v>
      </c>
      <c r="CA1161" s="27">
        <v>0.14000000000000001</v>
      </c>
      <c r="CB1161" s="25"/>
      <c r="CC1161" s="25" t="s">
        <v>20</v>
      </c>
      <c r="CD1161" s="28">
        <v>94.33</v>
      </c>
      <c r="CE1161" s="28">
        <v>0.26</v>
      </c>
      <c r="CF1161" s="28">
        <v>0.21</v>
      </c>
      <c r="CG1161" s="28">
        <v>0.16</v>
      </c>
      <c r="CH1161" s="28">
        <v>125.5</v>
      </c>
      <c r="CI1161" s="28">
        <v>0.7</v>
      </c>
      <c r="CJ1161" s="28">
        <v>0.5</v>
      </c>
      <c r="CK1161" s="25"/>
      <c r="CL1161" s="25"/>
      <c r="CM1161" s="28">
        <v>0.93</v>
      </c>
      <c r="CN1161" s="25"/>
      <c r="CO1161" s="28">
        <v>0</v>
      </c>
      <c r="CP1161" s="30" t="s">
        <v>5</v>
      </c>
      <c r="CQ1161" s="8">
        <f t="shared" si="199"/>
        <v>1625.3918495297803</v>
      </c>
      <c r="CR1161" s="8">
        <f t="shared" si="200"/>
        <v>28</v>
      </c>
      <c r="CS1161" s="8">
        <f t="shared" si="201"/>
        <v>2.5</v>
      </c>
      <c r="CT1161" s="8">
        <f t="shared" si="202"/>
        <v>60</v>
      </c>
      <c r="CU1161" s="8">
        <f t="shared" si="203"/>
        <v>300</v>
      </c>
      <c r="CV1161" s="10">
        <f t="shared" si="204"/>
        <v>446600</v>
      </c>
      <c r="CW1161" s="10">
        <f t="shared" si="207"/>
        <v>446.6</v>
      </c>
      <c r="CX1161" s="8" t="str">
        <f t="shared" si="205"/>
        <v>No</v>
      </c>
      <c r="CY1161" s="30" t="s">
        <v>11</v>
      </c>
      <c r="CZ1161" s="30" t="s">
        <v>11</v>
      </c>
      <c r="DA1161" s="31" t="s">
        <v>11</v>
      </c>
      <c r="DB1161" s="31" t="s">
        <v>11</v>
      </c>
      <c r="DC1161" s="8" t="str">
        <f t="shared" si="206"/>
        <v>No</v>
      </c>
      <c r="DD1161" s="8" t="s">
        <v>11</v>
      </c>
      <c r="DE1161" s="30" t="s">
        <v>11</v>
      </c>
      <c r="DF1161" s="10">
        <f t="shared" si="208"/>
        <v>294.45425999999998</v>
      </c>
      <c r="DG1161" s="9">
        <f>IF(S1161&lt;Monitors!$H$4,(S1161*Monitors!$I$4)+Monitors!$J$4,IF(S1161&lt;Monitors!$H$5,(S1161*Monitors!$I$5)+Monitors!$J$5,IF(S1161&lt;Monitors!$H$6,(S1161*Monitors!$I$6)+Monitors!$J$6,IF(S1161&lt;Monitors!$H$7,(Monitors!$I$7*S1161)+Monitors!$J$7,IF(S1161&lt;Monitors!$H$8,(S1161*Monitors!$I$8)+Monitors!$J$8,IF(S1161&lt;Monitors!$H$9,(S1161*Monitors!$I$9)+Monitors!$J$9,IF(S1161&lt;Monitors!$H$10,(S1161*Monitors!$I$10)+Monitors!$J$10,IF(S1161&lt;Monitors!$H$11,(S1161*Monitors!$I$11)+Monitors!$J$11,Monitors!$J$12))))))))</f>
        <v>89</v>
      </c>
      <c r="DH1161" s="10">
        <f>$DF1161-(Monitors!$B$4*'All Data'!$W1161)</f>
        <v>281.74063999999998</v>
      </c>
      <c r="DI1161" s="10">
        <f>IF($CX1161="Yes",DH1161-(Monitors!$E$4*(DG1161+(Monitors!$B$4*'All Data'!$W1161))),'All Data'!DH1161)</f>
        <v>281.74063999999998</v>
      </c>
      <c r="DJ1161" s="10">
        <f>IF(DD1161="Yes",'All Data'!DI1161-(DG1161*Monitors!$C$4),'All Data'!DI1161)</f>
        <v>281.74063999999998</v>
      </c>
      <c r="DK1161" s="10">
        <f>IF($DE1161="Yes",DJ1161-(DG1161*Monitors!$D$4),'All Data'!DJ1161)</f>
        <v>281.74063999999998</v>
      </c>
      <c r="DL1161" s="10">
        <f>IF($CZ1161="Yes",DK1161-Monitors!$C$7,'All Data'!DK1161)</f>
        <v>281.74063999999998</v>
      </c>
      <c r="DM1161" s="10">
        <f>IF($DA1161="Yes",DL1161-Monitors!$D$7,'All Data'!DL1161)</f>
        <v>281.74063999999998</v>
      </c>
      <c r="DN1161" s="10">
        <f>IF(DB1161="Yes",DM1161-((DG1161+(W1161*Monitors!$B$4))*Monitors!$F$4),'All Data'!DM1161)</f>
        <v>281.74063999999998</v>
      </c>
      <c r="DO1161" s="8" t="str">
        <f t="shared" si="209"/>
        <v>No</v>
      </c>
      <c r="DP1161" s="10">
        <v>17.864000000000001</v>
      </c>
      <c r="DQ1161" s="10">
        <v>77.765999999999991</v>
      </c>
      <c r="DR1161" s="10">
        <v>77.765999999999991</v>
      </c>
      <c r="DS1161" s="9">
        <v>95.137619965869362</v>
      </c>
      <c r="DT1161" s="9" t="s">
        <v>23</v>
      </c>
      <c r="DU1161" s="14">
        <v>0</v>
      </c>
    </row>
    <row r="1162" spans="1:125" ht="18" customHeight="1">
      <c r="A1162" s="29">
        <v>1161</v>
      </c>
      <c r="B1162" s="29">
        <v>3</v>
      </c>
      <c r="C1162" s="29">
        <v>844</v>
      </c>
      <c r="D1162" s="21">
        <v>41883</v>
      </c>
      <c r="E1162" s="21">
        <v>41852</v>
      </c>
      <c r="F1162" s="21">
        <v>41855</v>
      </c>
      <c r="G1162" s="20" t="s">
        <v>391</v>
      </c>
      <c r="H1162" s="20"/>
      <c r="I1162" s="22">
        <v>6</v>
      </c>
      <c r="J1162" s="20" t="s">
        <v>5</v>
      </c>
      <c r="K1162" s="20"/>
      <c r="L1162" s="20" t="s">
        <v>6</v>
      </c>
      <c r="M1162" s="23"/>
      <c r="N1162" s="23" t="s">
        <v>7</v>
      </c>
      <c r="O1162" s="23"/>
      <c r="P1162" s="24">
        <v>18.7</v>
      </c>
      <c r="Q1162" s="24">
        <v>10.5</v>
      </c>
      <c r="R1162" s="24">
        <v>21.5</v>
      </c>
      <c r="S1162" s="24">
        <v>197.7</v>
      </c>
      <c r="T1162" s="24">
        <v>1.78</v>
      </c>
      <c r="U1162" s="24">
        <v>1080</v>
      </c>
      <c r="V1162" s="24">
        <v>1920</v>
      </c>
      <c r="W1162" s="24">
        <v>2.1</v>
      </c>
      <c r="X1162" s="23" t="s">
        <v>47</v>
      </c>
      <c r="Y1162" s="23" t="s">
        <v>47</v>
      </c>
      <c r="Z1162" s="24">
        <v>10468</v>
      </c>
      <c r="AA1162" s="24">
        <v>60</v>
      </c>
      <c r="AB1162" s="24">
        <v>178</v>
      </c>
      <c r="AC1162" s="24">
        <v>178</v>
      </c>
      <c r="AD1162" s="23" t="s">
        <v>392</v>
      </c>
      <c r="AE1162" s="23" t="s">
        <v>11</v>
      </c>
      <c r="AF1162" s="23" t="s">
        <v>11</v>
      </c>
      <c r="AG1162" s="23"/>
      <c r="AH1162" s="23"/>
      <c r="AI1162" s="23" t="s">
        <v>57</v>
      </c>
      <c r="AJ1162" s="23" t="s">
        <v>11</v>
      </c>
      <c r="AK1162" s="23" t="s">
        <v>11</v>
      </c>
      <c r="AL1162" s="23" t="s">
        <v>276</v>
      </c>
      <c r="AM1162" s="23"/>
      <c r="AN1162" s="23" t="s">
        <v>14</v>
      </c>
      <c r="AO1162" s="23"/>
      <c r="AP1162" s="23" t="s">
        <v>36</v>
      </c>
      <c r="AQ1162" s="23"/>
      <c r="AR1162" s="23"/>
      <c r="AS1162" s="23" t="s">
        <v>276</v>
      </c>
      <c r="AT1162" s="23"/>
      <c r="AU1162" s="23" t="s">
        <v>14</v>
      </c>
      <c r="AV1162" s="25"/>
      <c r="AW1162" s="25"/>
      <c r="AX1162" s="26">
        <v>21.5</v>
      </c>
      <c r="AY1162" s="26">
        <v>197.7</v>
      </c>
      <c r="AZ1162" s="25" t="s">
        <v>14</v>
      </c>
      <c r="BA1162" s="25" t="s">
        <v>14</v>
      </c>
      <c r="BB1162" s="23"/>
      <c r="BC1162" s="23" t="s">
        <v>15</v>
      </c>
      <c r="BD1162" s="23"/>
      <c r="BE1162" s="23" t="s">
        <v>11</v>
      </c>
      <c r="BF1162" s="23" t="s">
        <v>393</v>
      </c>
      <c r="BG1162" s="23" t="s">
        <v>11</v>
      </c>
      <c r="BH1162" s="23" t="s">
        <v>17</v>
      </c>
      <c r="BI1162" s="23"/>
      <c r="BJ1162" s="23" t="s">
        <v>18</v>
      </c>
      <c r="BK1162" s="23" t="s">
        <v>11</v>
      </c>
      <c r="BL1162" s="23" t="s">
        <v>11</v>
      </c>
      <c r="BM1162" s="23"/>
      <c r="BN1162" s="23"/>
      <c r="BO1162" s="24">
        <v>64.3</v>
      </c>
      <c r="BP1162" s="24">
        <v>302.89999999999998</v>
      </c>
      <c r="BQ1162" s="24">
        <v>302.89999999999998</v>
      </c>
      <c r="BR1162" s="24">
        <v>275</v>
      </c>
      <c r="BS1162" s="24">
        <v>201.6</v>
      </c>
      <c r="BT1162" s="23"/>
      <c r="BU1162" s="23"/>
      <c r="BV1162" s="24">
        <v>17.47</v>
      </c>
      <c r="BW1162" s="24">
        <v>0.25</v>
      </c>
      <c r="BX1162" s="23"/>
      <c r="BY1162" s="24">
        <v>0.23</v>
      </c>
      <c r="BZ1162" s="27">
        <v>0.25</v>
      </c>
      <c r="CA1162" s="27">
        <v>0.23</v>
      </c>
      <c r="CB1162" s="25"/>
      <c r="CC1162" s="25"/>
      <c r="CD1162" s="28">
        <v>17.29</v>
      </c>
      <c r="CE1162" s="28">
        <v>0.28999999999999998</v>
      </c>
      <c r="CF1162" s="25"/>
      <c r="CG1162" s="28">
        <v>0.25</v>
      </c>
      <c r="CH1162" s="28">
        <v>21.24</v>
      </c>
      <c r="CI1162" s="28">
        <v>0.5</v>
      </c>
      <c r="CJ1162" s="28">
        <v>0.5</v>
      </c>
      <c r="CK1162" s="25"/>
      <c r="CL1162" s="25"/>
      <c r="CM1162" s="28">
        <v>0.53</v>
      </c>
      <c r="CN1162" s="25"/>
      <c r="CO1162" s="28">
        <v>0</v>
      </c>
      <c r="CP1162" s="30" t="s">
        <v>5</v>
      </c>
      <c r="CQ1162" s="8">
        <f t="shared" si="199"/>
        <v>10622.154779969651</v>
      </c>
      <c r="CR1162" s="8">
        <f t="shared" si="200"/>
        <v>22</v>
      </c>
      <c r="CS1162" s="8">
        <f t="shared" si="201"/>
        <v>2.5</v>
      </c>
      <c r="CT1162" s="8">
        <f t="shared" si="202"/>
        <v>30</v>
      </c>
      <c r="CU1162" s="8">
        <f t="shared" si="203"/>
        <v>300</v>
      </c>
      <c r="CV1162" s="10">
        <f t="shared" si="204"/>
        <v>59883.329999999994</v>
      </c>
      <c r="CW1162" s="10">
        <f t="shared" si="207"/>
        <v>59.883329999999994</v>
      </c>
      <c r="CX1162" s="8" t="str">
        <f t="shared" si="205"/>
        <v>No</v>
      </c>
      <c r="CY1162" s="30" t="s">
        <v>11</v>
      </c>
      <c r="CZ1162" s="30" t="s">
        <v>11</v>
      </c>
      <c r="DA1162" s="31" t="s">
        <v>11</v>
      </c>
      <c r="DB1162" s="31" t="s">
        <v>11</v>
      </c>
      <c r="DC1162" s="8" t="str">
        <f t="shared" si="206"/>
        <v>No</v>
      </c>
      <c r="DD1162" s="8" t="s">
        <v>11</v>
      </c>
      <c r="DE1162" s="30" t="s">
        <v>11</v>
      </c>
      <c r="DF1162" s="10">
        <f t="shared" si="208"/>
        <v>54.986519999999999</v>
      </c>
      <c r="DG1162" s="9">
        <f>IF(S1162&lt;Monitors!$H$4,(S1162*Monitors!$I$4)+Monitors!$J$4,IF(S1162&lt;Monitors!$H$5,(S1162*Monitors!$I$5)+Monitors!$J$5,IF(S1162&lt;Monitors!$H$6,(S1162*Monitors!$I$6)+Monitors!$J$6,IF(S1162&lt;Monitors!$H$7,(Monitors!$I$7*S1162)+Monitors!$J$7,IF(S1162&lt;Monitors!$H$8,(S1162*Monitors!$I$8)+Monitors!$J$8,IF(S1162&lt;Monitors!$H$9,(S1162*Monitors!$I$9)+Monitors!$J$9,IF(S1162&lt;Monitors!$H$10,(S1162*Monitors!$I$10)+Monitors!$J$10,IF(S1162&lt;Monitors!$H$11,(S1162*Monitors!$I$11)+Monitors!$J$11,Monitors!$J$12))))))))</f>
        <v>37.884999999999998</v>
      </c>
      <c r="DH1162" s="10">
        <f>$DF1162-(Monitors!$B$4*'All Data'!$W1162)</f>
        <v>42.113519999999994</v>
      </c>
      <c r="DI1162" s="10">
        <f>IF($CX1162="Yes",DH1162-(Monitors!$E$4*(DG1162+(Monitors!$B$4*'All Data'!$W1162))),'All Data'!DH1162)</f>
        <v>42.113519999999994</v>
      </c>
      <c r="DJ1162" s="10">
        <f>IF(DD1162="Yes",'All Data'!DI1162-(DG1162*Monitors!$C$4),'All Data'!DI1162)</f>
        <v>42.113519999999994</v>
      </c>
      <c r="DK1162" s="10">
        <f>IF($DE1162="Yes",DJ1162-(DG1162*Monitors!$D$4),'All Data'!DJ1162)</f>
        <v>42.113519999999994</v>
      </c>
      <c r="DL1162" s="10">
        <f>IF($CZ1162="Yes",DK1162-Monitors!$C$7,'All Data'!DK1162)</f>
        <v>42.113519999999994</v>
      </c>
      <c r="DM1162" s="10">
        <f>IF($DA1162="Yes",DL1162-Monitors!$D$7,'All Data'!DL1162)</f>
        <v>42.113519999999994</v>
      </c>
      <c r="DN1162" s="10">
        <f>IF(DB1162="Yes",DM1162-((DG1162+(W1162*Monitors!$B$4))*Monitors!$F$4),'All Data'!DM1162)</f>
        <v>42.113519999999994</v>
      </c>
      <c r="DO1162" s="8" t="str">
        <f t="shared" si="209"/>
        <v>No</v>
      </c>
      <c r="DP1162" s="10">
        <v>2.3953332000000001</v>
      </c>
      <c r="DQ1162" s="10">
        <v>15.074666799999999</v>
      </c>
      <c r="DR1162" s="10">
        <v>15.074666799999999</v>
      </c>
      <c r="DS1162" s="9">
        <v>18.821082770819018</v>
      </c>
      <c r="DT1162" s="9" t="s">
        <v>23</v>
      </c>
      <c r="DU1162" s="14">
        <v>0</v>
      </c>
    </row>
    <row r="1163" spans="1:125" ht="18" customHeight="1">
      <c r="A1163" s="29">
        <v>1162</v>
      </c>
      <c r="B1163" s="29">
        <v>25</v>
      </c>
      <c r="C1163" s="29">
        <v>1292</v>
      </c>
      <c r="D1163" s="21">
        <v>41222</v>
      </c>
      <c r="E1163" s="21">
        <v>41208</v>
      </c>
      <c r="F1163" s="21">
        <v>42017</v>
      </c>
      <c r="G1163" s="20" t="s">
        <v>4</v>
      </c>
      <c r="H1163" s="20"/>
      <c r="I1163" s="22">
        <v>6</v>
      </c>
      <c r="J1163" s="20" t="s">
        <v>5</v>
      </c>
      <c r="K1163" s="20"/>
      <c r="L1163" s="20" t="s">
        <v>27</v>
      </c>
      <c r="M1163" s="23" t="s">
        <v>27</v>
      </c>
      <c r="N1163" s="23" t="s">
        <v>7</v>
      </c>
      <c r="O1163" s="23"/>
      <c r="P1163" s="24">
        <v>11.8</v>
      </c>
      <c r="Q1163" s="24">
        <v>20.9</v>
      </c>
      <c r="R1163" s="24">
        <v>24</v>
      </c>
      <c r="S1163" s="24">
        <v>246.2</v>
      </c>
      <c r="T1163" s="24">
        <v>1.78</v>
      </c>
      <c r="U1163" s="24">
        <v>1080</v>
      </c>
      <c r="V1163" s="24">
        <v>1920</v>
      </c>
      <c r="W1163" s="24">
        <v>2.1</v>
      </c>
      <c r="X1163" s="23" t="s">
        <v>47</v>
      </c>
      <c r="Y1163" s="23" t="s">
        <v>47</v>
      </c>
      <c r="Z1163" s="24">
        <v>8422</v>
      </c>
      <c r="AA1163" s="24">
        <v>60</v>
      </c>
      <c r="AB1163" s="24">
        <v>170</v>
      </c>
      <c r="AC1163" s="24">
        <v>160</v>
      </c>
      <c r="AD1163" s="23" t="s">
        <v>10</v>
      </c>
      <c r="AE1163" s="23" t="s">
        <v>11</v>
      </c>
      <c r="AF1163" s="23" t="s">
        <v>11</v>
      </c>
      <c r="AG1163" s="23"/>
      <c r="AH1163" s="23"/>
      <c r="AI1163" s="23" t="s">
        <v>57</v>
      </c>
      <c r="AJ1163" s="23" t="s">
        <v>11</v>
      </c>
      <c r="AK1163" s="23" t="s">
        <v>23</v>
      </c>
      <c r="AL1163" s="23" t="s">
        <v>93</v>
      </c>
      <c r="AM1163" s="23"/>
      <c r="AN1163" s="23" t="s">
        <v>46</v>
      </c>
      <c r="AO1163" s="23"/>
      <c r="AP1163" s="23" t="s">
        <v>36</v>
      </c>
      <c r="AQ1163" s="23"/>
      <c r="AR1163" s="23"/>
      <c r="AS1163" s="23" t="s">
        <v>93</v>
      </c>
      <c r="AT1163" s="23"/>
      <c r="AU1163" s="23" t="s">
        <v>46</v>
      </c>
      <c r="AV1163" s="25"/>
      <c r="AW1163" s="25"/>
      <c r="AX1163" s="26">
        <v>24</v>
      </c>
      <c r="AY1163" s="26">
        <v>246.2</v>
      </c>
      <c r="AZ1163" s="25" t="s">
        <v>46</v>
      </c>
      <c r="BA1163" s="25" t="s">
        <v>46</v>
      </c>
      <c r="BB1163" s="23"/>
      <c r="BC1163" s="23" t="s">
        <v>15</v>
      </c>
      <c r="BD1163" s="23"/>
      <c r="BE1163" s="23" t="s">
        <v>11</v>
      </c>
      <c r="BF1163" s="23" t="s">
        <v>277</v>
      </c>
      <c r="BG1163" s="23" t="s">
        <v>11</v>
      </c>
      <c r="BH1163" s="23" t="s">
        <v>17</v>
      </c>
      <c r="BI1163" s="23"/>
      <c r="BJ1163" s="23" t="s">
        <v>20</v>
      </c>
      <c r="BK1163" s="23" t="s">
        <v>11</v>
      </c>
      <c r="BL1163" s="23" t="s">
        <v>11</v>
      </c>
      <c r="BM1163" s="23"/>
      <c r="BN1163" s="23"/>
      <c r="BO1163" s="24">
        <v>29.7</v>
      </c>
      <c r="BP1163" s="24">
        <v>405.4</v>
      </c>
      <c r="BQ1163" s="24">
        <v>400</v>
      </c>
      <c r="BR1163" s="24">
        <v>371.3</v>
      </c>
      <c r="BS1163" s="24">
        <v>202.1</v>
      </c>
      <c r="BT1163" s="23"/>
      <c r="BU1163" s="23"/>
      <c r="BV1163" s="24">
        <v>18.34</v>
      </c>
      <c r="BW1163" s="24">
        <v>0.42</v>
      </c>
      <c r="BX1163" s="23"/>
      <c r="BY1163" s="24">
        <v>0.4</v>
      </c>
      <c r="BZ1163" s="27">
        <v>0.42</v>
      </c>
      <c r="CA1163" s="27">
        <v>0.4</v>
      </c>
      <c r="CB1163" s="25"/>
      <c r="CC1163" s="25"/>
      <c r="CD1163" s="28">
        <v>18.43</v>
      </c>
      <c r="CE1163" s="28">
        <v>0.46</v>
      </c>
      <c r="CF1163" s="25"/>
      <c r="CG1163" s="28">
        <v>0.44</v>
      </c>
      <c r="CH1163" s="28">
        <v>23.2</v>
      </c>
      <c r="CI1163" s="28">
        <v>1.2</v>
      </c>
      <c r="CJ1163" s="28">
        <v>0.5</v>
      </c>
      <c r="CK1163" s="25"/>
      <c r="CL1163" s="25"/>
      <c r="CM1163" s="28">
        <v>0.53</v>
      </c>
      <c r="CN1163" s="25"/>
      <c r="CO1163" s="28">
        <v>0</v>
      </c>
      <c r="CP1163" s="30" t="s">
        <v>5</v>
      </c>
      <c r="CQ1163" s="8">
        <f t="shared" si="199"/>
        <v>8529.6506904955331</v>
      </c>
      <c r="CR1163" s="8">
        <f t="shared" si="200"/>
        <v>26</v>
      </c>
      <c r="CS1163" s="8">
        <f t="shared" si="201"/>
        <v>2.5</v>
      </c>
      <c r="CT1163" s="8">
        <f t="shared" si="202"/>
        <v>30</v>
      </c>
      <c r="CU1163" s="8">
        <f t="shared" si="203"/>
        <v>400</v>
      </c>
      <c r="CV1163" s="10">
        <f t="shared" si="204"/>
        <v>99809.48</v>
      </c>
      <c r="CW1163" s="10">
        <f t="shared" si="207"/>
        <v>99.809479999999994</v>
      </c>
      <c r="CX1163" s="8" t="str">
        <f t="shared" si="205"/>
        <v>No</v>
      </c>
      <c r="CY1163" s="30" t="s">
        <v>11</v>
      </c>
      <c r="CZ1163" s="30" t="s">
        <v>11</v>
      </c>
      <c r="DA1163" s="31" t="s">
        <v>11</v>
      </c>
      <c r="DB1163" s="31" t="s">
        <v>11</v>
      </c>
      <c r="DC1163" s="8" t="str">
        <f t="shared" si="206"/>
        <v>No</v>
      </c>
      <c r="DD1163" s="8" t="s">
        <v>11</v>
      </c>
      <c r="DE1163" s="30" t="s">
        <v>11</v>
      </c>
      <c r="DF1163" s="10">
        <f t="shared" si="208"/>
        <v>58.621919999999989</v>
      </c>
      <c r="DG1163" s="9">
        <f>IF(S1163&lt;Monitors!$H$4,(S1163*Monitors!$I$4)+Monitors!$J$4,IF(S1163&lt;Monitors!$H$5,(S1163*Monitors!$I$5)+Monitors!$J$5,IF(S1163&lt;Monitors!$H$6,(S1163*Monitors!$I$6)+Monitors!$J$6,IF(S1163&lt;Monitors!$H$7,(Monitors!$I$7*S1163)+Monitors!$J$7,IF(S1163&lt;Monitors!$H$8,(S1163*Monitors!$I$8)+Monitors!$J$8,IF(S1163&lt;Monitors!$H$9,(S1163*Monitors!$I$9)+Monitors!$J$9,IF(S1163&lt;Monitors!$H$10,(S1163*Monitors!$I$10)+Monitors!$J$10,IF(S1163&lt;Monitors!$H$11,(S1163*Monitors!$I$11)+Monitors!$J$11,Monitors!$J$12))))))))</f>
        <v>42.24</v>
      </c>
      <c r="DH1163" s="10">
        <f>$DF1163-(Monitors!$B$4*'All Data'!$W1163)</f>
        <v>45.748919999999984</v>
      </c>
      <c r="DI1163" s="10">
        <f>IF($CX1163="Yes",DH1163-(Monitors!$E$4*(DG1163+(Monitors!$B$4*'All Data'!$W1163))),'All Data'!DH1163)</f>
        <v>45.748919999999984</v>
      </c>
      <c r="DJ1163" s="10">
        <f>IF(DD1163="Yes",'All Data'!DI1163-(DG1163*Monitors!$C$4),'All Data'!DI1163)</f>
        <v>45.748919999999984</v>
      </c>
      <c r="DK1163" s="10">
        <f>IF($DE1163="Yes",DJ1163-(DG1163*Monitors!$D$4),'All Data'!DJ1163)</f>
        <v>45.748919999999984</v>
      </c>
      <c r="DL1163" s="10">
        <f>IF($CZ1163="Yes",DK1163-Monitors!$C$7,'All Data'!DK1163)</f>
        <v>45.748919999999984</v>
      </c>
      <c r="DM1163" s="10">
        <f>IF($DA1163="Yes",DL1163-Monitors!$D$7,'All Data'!DL1163)</f>
        <v>45.748919999999984</v>
      </c>
      <c r="DN1163" s="10">
        <f>IF(DB1163="Yes",DM1163-((DG1163+(W1163*Monitors!$B$4))*Monitors!$F$4),'All Data'!DM1163)</f>
        <v>45.748919999999984</v>
      </c>
      <c r="DO1163" s="8" t="str">
        <f t="shared" si="209"/>
        <v>No</v>
      </c>
      <c r="DP1163" s="10">
        <v>3.9923792000000002</v>
      </c>
      <c r="DQ1163" s="10">
        <v>14.3476208</v>
      </c>
      <c r="DR1163" s="10">
        <v>14.3476208</v>
      </c>
      <c r="DS1163" s="9">
        <v>23.36341895714941</v>
      </c>
      <c r="DT1163" s="9" t="s">
        <v>23</v>
      </c>
      <c r="DU1163" s="14">
        <v>0</v>
      </c>
    </row>
    <row r="1164" spans="1:125" ht="18" customHeight="1">
      <c r="A1164" s="29">
        <v>1163</v>
      </c>
      <c r="B1164" s="29">
        <v>25</v>
      </c>
      <c r="C1164" s="29">
        <v>1292</v>
      </c>
      <c r="D1164" s="21">
        <v>41222</v>
      </c>
      <c r="E1164" s="21">
        <v>41208</v>
      </c>
      <c r="F1164" s="21">
        <v>41239</v>
      </c>
      <c r="G1164" s="20" t="s">
        <v>4</v>
      </c>
      <c r="H1164" s="20" t="s">
        <v>274</v>
      </c>
      <c r="I1164" s="22">
        <v>6</v>
      </c>
      <c r="J1164" s="20" t="s">
        <v>5</v>
      </c>
      <c r="K1164" s="20"/>
      <c r="L1164" s="20" t="s">
        <v>27</v>
      </c>
      <c r="M1164" s="23" t="s">
        <v>27</v>
      </c>
      <c r="N1164" s="23" t="s">
        <v>7</v>
      </c>
      <c r="O1164" s="23"/>
      <c r="P1164" s="24">
        <v>11.8</v>
      </c>
      <c r="Q1164" s="24">
        <v>20.9</v>
      </c>
      <c r="R1164" s="24">
        <v>24</v>
      </c>
      <c r="S1164" s="24">
        <v>246.2</v>
      </c>
      <c r="T1164" s="24">
        <v>1.78</v>
      </c>
      <c r="U1164" s="24">
        <v>1080</v>
      </c>
      <c r="V1164" s="24">
        <v>1920</v>
      </c>
      <c r="W1164" s="24">
        <v>2.1</v>
      </c>
      <c r="X1164" s="23" t="s">
        <v>47</v>
      </c>
      <c r="Y1164" s="23" t="s">
        <v>47</v>
      </c>
      <c r="Z1164" s="24">
        <v>8422</v>
      </c>
      <c r="AA1164" s="24">
        <v>60</v>
      </c>
      <c r="AB1164" s="24">
        <v>170</v>
      </c>
      <c r="AC1164" s="24">
        <v>160</v>
      </c>
      <c r="AD1164" s="23" t="s">
        <v>10</v>
      </c>
      <c r="AE1164" s="23" t="s">
        <v>11</v>
      </c>
      <c r="AF1164" s="23" t="s">
        <v>11</v>
      </c>
      <c r="AG1164" s="23"/>
      <c r="AH1164" s="23"/>
      <c r="AI1164" s="23" t="s">
        <v>57</v>
      </c>
      <c r="AJ1164" s="23" t="s">
        <v>11</v>
      </c>
      <c r="AK1164" s="23" t="s">
        <v>23</v>
      </c>
      <c r="AL1164" s="23" t="s">
        <v>93</v>
      </c>
      <c r="AM1164" s="23"/>
      <c r="AN1164" s="23" t="s">
        <v>46</v>
      </c>
      <c r="AO1164" s="23"/>
      <c r="AP1164" s="23" t="s">
        <v>36</v>
      </c>
      <c r="AQ1164" s="23"/>
      <c r="AR1164" s="23"/>
      <c r="AS1164" s="23" t="s">
        <v>93</v>
      </c>
      <c r="AT1164" s="23"/>
      <c r="AU1164" s="23" t="s">
        <v>46</v>
      </c>
      <c r="AV1164" s="25"/>
      <c r="AW1164" s="25"/>
      <c r="AX1164" s="26">
        <v>24</v>
      </c>
      <c r="AY1164" s="26">
        <v>246.2</v>
      </c>
      <c r="AZ1164" s="25" t="s">
        <v>46</v>
      </c>
      <c r="BA1164" s="25" t="s">
        <v>46</v>
      </c>
      <c r="BB1164" s="23"/>
      <c r="BC1164" s="23" t="s">
        <v>15</v>
      </c>
      <c r="BD1164" s="23"/>
      <c r="BE1164" s="23" t="s">
        <v>11</v>
      </c>
      <c r="BF1164" s="23" t="s">
        <v>277</v>
      </c>
      <c r="BG1164" s="23" t="s">
        <v>11</v>
      </c>
      <c r="BH1164" s="23" t="s">
        <v>17</v>
      </c>
      <c r="BI1164" s="23"/>
      <c r="BJ1164" s="23" t="s">
        <v>20</v>
      </c>
      <c r="BK1164" s="23" t="s">
        <v>11</v>
      </c>
      <c r="BL1164" s="23" t="s">
        <v>11</v>
      </c>
      <c r="BM1164" s="23"/>
      <c r="BN1164" s="23"/>
      <c r="BO1164" s="24">
        <v>29.7</v>
      </c>
      <c r="BP1164" s="24">
        <v>405.4</v>
      </c>
      <c r="BQ1164" s="24">
        <v>400</v>
      </c>
      <c r="BR1164" s="24">
        <v>371.3</v>
      </c>
      <c r="BS1164" s="24">
        <v>202.1</v>
      </c>
      <c r="BT1164" s="23"/>
      <c r="BU1164" s="23"/>
      <c r="BV1164" s="24">
        <v>18.34</v>
      </c>
      <c r="BW1164" s="24">
        <v>0.42</v>
      </c>
      <c r="BX1164" s="23"/>
      <c r="BY1164" s="24">
        <v>0.4</v>
      </c>
      <c r="BZ1164" s="27">
        <v>0.42</v>
      </c>
      <c r="CA1164" s="27">
        <v>0.4</v>
      </c>
      <c r="CB1164" s="25"/>
      <c r="CC1164" s="25"/>
      <c r="CD1164" s="28">
        <v>18.43</v>
      </c>
      <c r="CE1164" s="28">
        <v>0.46</v>
      </c>
      <c r="CF1164" s="25"/>
      <c r="CG1164" s="28">
        <v>0.44</v>
      </c>
      <c r="CH1164" s="28">
        <v>23.2</v>
      </c>
      <c r="CI1164" s="28">
        <v>1.2</v>
      </c>
      <c r="CJ1164" s="28">
        <v>0.5</v>
      </c>
      <c r="CK1164" s="25"/>
      <c r="CL1164" s="25"/>
      <c r="CM1164" s="28">
        <v>0.53</v>
      </c>
      <c r="CN1164" s="25"/>
      <c r="CO1164" s="28">
        <v>0</v>
      </c>
      <c r="CP1164" s="30" t="s">
        <v>5</v>
      </c>
      <c r="CQ1164" s="8">
        <f t="shared" si="199"/>
        <v>8529.6506904955331</v>
      </c>
      <c r="CR1164" s="8">
        <f t="shared" si="200"/>
        <v>26</v>
      </c>
      <c r="CS1164" s="8">
        <f t="shared" si="201"/>
        <v>2.5</v>
      </c>
      <c r="CT1164" s="8">
        <f t="shared" si="202"/>
        <v>30</v>
      </c>
      <c r="CU1164" s="8">
        <f t="shared" si="203"/>
        <v>400</v>
      </c>
      <c r="CV1164" s="10">
        <f t="shared" si="204"/>
        <v>99809.48</v>
      </c>
      <c r="CW1164" s="10">
        <f t="shared" si="207"/>
        <v>99.809479999999994</v>
      </c>
      <c r="CX1164" s="8" t="str">
        <f t="shared" si="205"/>
        <v>No</v>
      </c>
      <c r="CY1164" s="30" t="s">
        <v>11</v>
      </c>
      <c r="CZ1164" s="30" t="s">
        <v>11</v>
      </c>
      <c r="DA1164" s="31" t="s">
        <v>11</v>
      </c>
      <c r="DB1164" s="31" t="s">
        <v>11</v>
      </c>
      <c r="DC1164" s="8" t="str">
        <f t="shared" si="206"/>
        <v>No</v>
      </c>
      <c r="DD1164" s="8" t="s">
        <v>11</v>
      </c>
      <c r="DE1164" s="30" t="s">
        <v>11</v>
      </c>
      <c r="DF1164" s="10">
        <f t="shared" si="208"/>
        <v>58.621919999999989</v>
      </c>
      <c r="DG1164" s="9">
        <f>IF(S1164&lt;Monitors!$H$4,(S1164*Monitors!$I$4)+Monitors!$J$4,IF(S1164&lt;Monitors!$H$5,(S1164*Monitors!$I$5)+Monitors!$J$5,IF(S1164&lt;Monitors!$H$6,(S1164*Monitors!$I$6)+Monitors!$J$6,IF(S1164&lt;Monitors!$H$7,(Monitors!$I$7*S1164)+Monitors!$J$7,IF(S1164&lt;Monitors!$H$8,(S1164*Monitors!$I$8)+Monitors!$J$8,IF(S1164&lt;Monitors!$H$9,(S1164*Monitors!$I$9)+Monitors!$J$9,IF(S1164&lt;Monitors!$H$10,(S1164*Monitors!$I$10)+Monitors!$J$10,IF(S1164&lt;Monitors!$H$11,(S1164*Monitors!$I$11)+Monitors!$J$11,Monitors!$J$12))))))))</f>
        <v>42.24</v>
      </c>
      <c r="DH1164" s="10">
        <f>$DF1164-(Monitors!$B$4*'All Data'!$W1164)</f>
        <v>45.748919999999984</v>
      </c>
      <c r="DI1164" s="10">
        <f>IF($CX1164="Yes",DH1164-(Monitors!$E$4*(DG1164+(Monitors!$B$4*'All Data'!$W1164))),'All Data'!DH1164)</f>
        <v>45.748919999999984</v>
      </c>
      <c r="DJ1164" s="10">
        <f>IF(DD1164="Yes",'All Data'!DI1164-(DG1164*Monitors!$C$4),'All Data'!DI1164)</f>
        <v>45.748919999999984</v>
      </c>
      <c r="DK1164" s="10">
        <f>IF($DE1164="Yes",DJ1164-(DG1164*Monitors!$D$4),'All Data'!DJ1164)</f>
        <v>45.748919999999984</v>
      </c>
      <c r="DL1164" s="10">
        <f>IF($CZ1164="Yes",DK1164-Monitors!$C$7,'All Data'!DK1164)</f>
        <v>45.748919999999984</v>
      </c>
      <c r="DM1164" s="10">
        <f>IF($DA1164="Yes",DL1164-Monitors!$D$7,'All Data'!DL1164)</f>
        <v>45.748919999999984</v>
      </c>
      <c r="DN1164" s="10">
        <f>IF(DB1164="Yes",DM1164-((DG1164+(W1164*Monitors!$B$4))*Monitors!$F$4),'All Data'!DM1164)</f>
        <v>45.748919999999984</v>
      </c>
      <c r="DO1164" s="8" t="str">
        <f t="shared" si="209"/>
        <v>No</v>
      </c>
      <c r="DP1164" s="10">
        <v>3.9923792000000002</v>
      </c>
      <c r="DQ1164" s="10">
        <v>14.3476208</v>
      </c>
      <c r="DR1164" s="10">
        <v>14.3476208</v>
      </c>
      <c r="DS1164" s="9">
        <v>23.36341895714941</v>
      </c>
      <c r="DT1164" s="9" t="s">
        <v>23</v>
      </c>
      <c r="DU1164" s="14">
        <v>0</v>
      </c>
    </row>
    <row r="1165" spans="1:125" ht="18" customHeight="1">
      <c r="A1165" s="29">
        <v>1164</v>
      </c>
      <c r="B1165" s="29">
        <v>3</v>
      </c>
      <c r="C1165" s="29">
        <v>853</v>
      </c>
      <c r="D1165" s="21">
        <v>41883</v>
      </c>
      <c r="E1165" s="21">
        <v>41852</v>
      </c>
      <c r="F1165" s="21">
        <v>41855</v>
      </c>
      <c r="G1165" s="20" t="s">
        <v>391</v>
      </c>
      <c r="H1165" s="20"/>
      <c r="I1165" s="22">
        <v>6</v>
      </c>
      <c r="J1165" s="20" t="s">
        <v>5</v>
      </c>
      <c r="K1165" s="20"/>
      <c r="L1165" s="20" t="s">
        <v>6</v>
      </c>
      <c r="M1165" s="23"/>
      <c r="N1165" s="23" t="s">
        <v>7</v>
      </c>
      <c r="O1165" s="23"/>
      <c r="P1165" s="24">
        <v>23.6</v>
      </c>
      <c r="Q1165" s="24">
        <v>13.3</v>
      </c>
      <c r="R1165" s="24">
        <v>27</v>
      </c>
      <c r="S1165" s="24">
        <v>311.7</v>
      </c>
      <c r="T1165" s="24">
        <v>1.78</v>
      </c>
      <c r="U1165" s="24">
        <v>1080</v>
      </c>
      <c r="V1165" s="24">
        <v>1920</v>
      </c>
      <c r="W1165" s="24">
        <v>2.1</v>
      </c>
      <c r="X1165" s="23" t="s">
        <v>47</v>
      </c>
      <c r="Y1165" s="23" t="s">
        <v>47</v>
      </c>
      <c r="Z1165" s="24">
        <v>6653</v>
      </c>
      <c r="AA1165" s="24">
        <v>60</v>
      </c>
      <c r="AB1165" s="24">
        <v>164</v>
      </c>
      <c r="AC1165" s="24">
        <v>159</v>
      </c>
      <c r="AD1165" s="23" t="s">
        <v>395</v>
      </c>
      <c r="AE1165" s="23" t="s">
        <v>11</v>
      </c>
      <c r="AF1165" s="23" t="s">
        <v>11</v>
      </c>
      <c r="AG1165" s="23"/>
      <c r="AH1165" s="23"/>
      <c r="AI1165" s="23" t="s">
        <v>57</v>
      </c>
      <c r="AJ1165" s="23" t="s">
        <v>11</v>
      </c>
      <c r="AK1165" s="23" t="s">
        <v>11</v>
      </c>
      <c r="AL1165" s="23" t="s">
        <v>276</v>
      </c>
      <c r="AM1165" s="23"/>
      <c r="AN1165" s="23" t="s">
        <v>14</v>
      </c>
      <c r="AO1165" s="23"/>
      <c r="AP1165" s="23" t="s">
        <v>36</v>
      </c>
      <c r="AQ1165" s="23"/>
      <c r="AR1165" s="23"/>
      <c r="AS1165" s="23" t="s">
        <v>276</v>
      </c>
      <c r="AT1165" s="23"/>
      <c r="AU1165" s="23" t="s">
        <v>14</v>
      </c>
      <c r="AV1165" s="25"/>
      <c r="AW1165" s="25"/>
      <c r="AX1165" s="26">
        <v>27</v>
      </c>
      <c r="AY1165" s="26">
        <v>311.7</v>
      </c>
      <c r="AZ1165" s="25" t="s">
        <v>14</v>
      </c>
      <c r="BA1165" s="25" t="s">
        <v>14</v>
      </c>
      <c r="BB1165" s="23"/>
      <c r="BC1165" s="23" t="s">
        <v>15</v>
      </c>
      <c r="BD1165" s="23"/>
      <c r="BE1165" s="23" t="s">
        <v>11</v>
      </c>
      <c r="BF1165" s="23" t="s">
        <v>393</v>
      </c>
      <c r="BG1165" s="23" t="s">
        <v>11</v>
      </c>
      <c r="BH1165" s="23" t="s">
        <v>17</v>
      </c>
      <c r="BI1165" s="23"/>
      <c r="BJ1165" s="23" t="s">
        <v>18</v>
      </c>
      <c r="BK1165" s="23" t="s">
        <v>11</v>
      </c>
      <c r="BL1165" s="23" t="s">
        <v>11</v>
      </c>
      <c r="BM1165" s="23"/>
      <c r="BN1165" s="23"/>
      <c r="BO1165" s="24">
        <v>45</v>
      </c>
      <c r="BP1165" s="24">
        <v>281.3</v>
      </c>
      <c r="BQ1165" s="24">
        <v>281.3</v>
      </c>
      <c r="BR1165" s="24">
        <v>228.1</v>
      </c>
      <c r="BS1165" s="24">
        <v>200.1</v>
      </c>
      <c r="BT1165" s="23"/>
      <c r="BU1165" s="23"/>
      <c r="BV1165" s="24">
        <v>25.28</v>
      </c>
      <c r="BW1165" s="24">
        <v>0.17</v>
      </c>
      <c r="BX1165" s="23"/>
      <c r="BY1165" s="24">
        <v>0.19</v>
      </c>
      <c r="BZ1165" s="27">
        <v>0.17</v>
      </c>
      <c r="CA1165" s="27">
        <v>0.19</v>
      </c>
      <c r="CB1165" s="25"/>
      <c r="CC1165" s="25"/>
      <c r="CD1165" s="28">
        <v>25.13</v>
      </c>
      <c r="CE1165" s="28">
        <v>0.21</v>
      </c>
      <c r="CF1165" s="25"/>
      <c r="CG1165" s="28">
        <v>0.23</v>
      </c>
      <c r="CH1165" s="28">
        <v>29.27</v>
      </c>
      <c r="CI1165" s="28">
        <v>0.5</v>
      </c>
      <c r="CJ1165" s="28">
        <v>0.5</v>
      </c>
      <c r="CK1165" s="25"/>
      <c r="CL1165" s="25"/>
      <c r="CM1165" s="28">
        <v>0.47</v>
      </c>
      <c r="CN1165" s="25"/>
      <c r="CO1165" s="28">
        <v>0</v>
      </c>
      <c r="CP1165" s="30" t="s">
        <v>5</v>
      </c>
      <c r="CQ1165" s="8">
        <f t="shared" si="199"/>
        <v>6737.2473532242548</v>
      </c>
      <c r="CR1165" s="8">
        <f t="shared" si="200"/>
        <v>28</v>
      </c>
      <c r="CS1165" s="8">
        <f t="shared" si="201"/>
        <v>2.5</v>
      </c>
      <c r="CT1165" s="8">
        <f t="shared" si="202"/>
        <v>30</v>
      </c>
      <c r="CU1165" s="8">
        <f t="shared" si="203"/>
        <v>200</v>
      </c>
      <c r="CV1165" s="10">
        <f t="shared" si="204"/>
        <v>87681.21</v>
      </c>
      <c r="CW1165" s="10">
        <f t="shared" si="207"/>
        <v>87.681210000000007</v>
      </c>
      <c r="CX1165" s="8" t="str">
        <f t="shared" si="205"/>
        <v>No</v>
      </c>
      <c r="CY1165" s="30" t="s">
        <v>11</v>
      </c>
      <c r="CZ1165" s="30" t="s">
        <v>11</v>
      </c>
      <c r="DA1165" s="31" t="s">
        <v>11</v>
      </c>
      <c r="DB1165" s="31" t="s">
        <v>11</v>
      </c>
      <c r="DC1165" s="8" t="str">
        <f t="shared" si="206"/>
        <v>No</v>
      </c>
      <c r="DD1165" s="8" t="s">
        <v>11</v>
      </c>
      <c r="DE1165" s="30" t="s">
        <v>11</v>
      </c>
      <c r="DF1165" s="10">
        <f t="shared" si="208"/>
        <v>78.476459999999989</v>
      </c>
      <c r="DG1165" s="9">
        <f>IF(S1165&lt;Monitors!$H$4,(S1165*Monitors!$I$4)+Monitors!$J$4,IF(S1165&lt;Monitors!$H$5,(S1165*Monitors!$I$5)+Monitors!$J$5,IF(S1165&lt;Monitors!$H$6,(S1165*Monitors!$I$6)+Monitors!$J$6,IF(S1165&lt;Monitors!$H$7,(Monitors!$I$7*S1165)+Monitors!$J$7,IF(S1165&lt;Monitors!$H$8,(S1165*Monitors!$I$8)+Monitors!$J$8,IF(S1165&lt;Monitors!$H$9,(S1165*Monitors!$I$9)+Monitors!$J$9,IF(S1165&lt;Monitors!$H$10,(S1165*Monitors!$I$10)+Monitors!$J$10,IF(S1165&lt;Monitors!$H$11,(S1165*Monitors!$I$11)+Monitors!$J$11,Monitors!$J$12))))))))</f>
        <v>51.34</v>
      </c>
      <c r="DH1165" s="10">
        <f>$DF1165-(Monitors!$B$4*'All Data'!$W1165)</f>
        <v>65.603459999999984</v>
      </c>
      <c r="DI1165" s="10">
        <f>IF($CX1165="Yes",DH1165-(Monitors!$E$4*(DG1165+(Monitors!$B$4*'All Data'!$W1165))),'All Data'!DH1165)</f>
        <v>65.603459999999984</v>
      </c>
      <c r="DJ1165" s="10">
        <f>IF(DD1165="Yes",'All Data'!DI1165-(DG1165*Monitors!$C$4),'All Data'!DI1165)</f>
        <v>65.603459999999984</v>
      </c>
      <c r="DK1165" s="10">
        <f>IF($DE1165="Yes",DJ1165-(DG1165*Monitors!$D$4),'All Data'!DJ1165)</f>
        <v>65.603459999999984</v>
      </c>
      <c r="DL1165" s="10">
        <f>IF($CZ1165="Yes",DK1165-Monitors!$C$7,'All Data'!DK1165)</f>
        <v>65.603459999999984</v>
      </c>
      <c r="DM1165" s="10">
        <f>IF($DA1165="Yes",DL1165-Monitors!$D$7,'All Data'!DL1165)</f>
        <v>65.603459999999984</v>
      </c>
      <c r="DN1165" s="10">
        <f>IF(DB1165="Yes",DM1165-((DG1165+(W1165*Monitors!$B$4))*Monitors!$F$4),'All Data'!DM1165)</f>
        <v>65.603459999999984</v>
      </c>
      <c r="DO1165" s="8" t="str">
        <f t="shared" si="209"/>
        <v>No</v>
      </c>
      <c r="DP1165" s="10">
        <v>3.5072484000000004</v>
      </c>
      <c r="DQ1165" s="10">
        <v>21.772751599999999</v>
      </c>
      <c r="DR1165" s="10">
        <v>21.772751599999999</v>
      </c>
      <c r="DS1165" s="9">
        <v>29.41446083624961</v>
      </c>
      <c r="DT1165" s="9" t="s">
        <v>23</v>
      </c>
      <c r="DU1165" s="14">
        <v>0</v>
      </c>
    </row>
    <row r="1166" spans="1:125" ht="18" customHeight="1">
      <c r="A1166" s="29">
        <v>1165</v>
      </c>
      <c r="B1166" s="29">
        <v>25</v>
      </c>
      <c r="C1166" s="29">
        <v>1003</v>
      </c>
      <c r="D1166" s="21">
        <v>41222</v>
      </c>
      <c r="E1166" s="21">
        <v>41208</v>
      </c>
      <c r="F1166" s="21">
        <v>41239</v>
      </c>
      <c r="G1166" s="20" t="s">
        <v>4</v>
      </c>
      <c r="H1166" s="20"/>
      <c r="I1166" s="22">
        <v>6</v>
      </c>
      <c r="J1166" s="20" t="s">
        <v>5</v>
      </c>
      <c r="K1166" s="20"/>
      <c r="L1166" s="20" t="s">
        <v>27</v>
      </c>
      <c r="M1166" s="23" t="s">
        <v>27</v>
      </c>
      <c r="N1166" s="23" t="s">
        <v>7</v>
      </c>
      <c r="O1166" s="23"/>
      <c r="P1166" s="24">
        <v>12.8</v>
      </c>
      <c r="Q1166" s="24">
        <v>20.399999999999999</v>
      </c>
      <c r="R1166" s="24">
        <v>24.1</v>
      </c>
      <c r="S1166" s="24">
        <v>260.3</v>
      </c>
      <c r="T1166" s="24">
        <v>1.6</v>
      </c>
      <c r="U1166" s="24">
        <v>1200</v>
      </c>
      <c r="V1166" s="24">
        <v>1920</v>
      </c>
      <c r="W1166" s="24">
        <v>2.2999999999999998</v>
      </c>
      <c r="X1166" s="23" t="s">
        <v>71</v>
      </c>
      <c r="Y1166" s="23" t="s">
        <v>71</v>
      </c>
      <c r="Z1166" s="24">
        <v>8851</v>
      </c>
      <c r="AA1166" s="24">
        <v>60</v>
      </c>
      <c r="AB1166" s="24">
        <v>178</v>
      </c>
      <c r="AC1166" s="24">
        <v>178</v>
      </c>
      <c r="AD1166" s="23" t="s">
        <v>10</v>
      </c>
      <c r="AE1166" s="23" t="s">
        <v>11</v>
      </c>
      <c r="AF1166" s="23" t="s">
        <v>11</v>
      </c>
      <c r="AG1166" s="23"/>
      <c r="AH1166" s="23"/>
      <c r="AI1166" s="23" t="s">
        <v>12</v>
      </c>
      <c r="AJ1166" s="23" t="s">
        <v>11</v>
      </c>
      <c r="AK1166" s="23" t="s">
        <v>23</v>
      </c>
      <c r="AL1166" s="23" t="s">
        <v>245</v>
      </c>
      <c r="AM1166" s="23"/>
      <c r="AN1166" s="23" t="s">
        <v>207</v>
      </c>
      <c r="AO1166" s="23"/>
      <c r="AP1166" s="23" t="s">
        <v>36</v>
      </c>
      <c r="AQ1166" s="23"/>
      <c r="AR1166" s="23"/>
      <c r="AS1166" s="23" t="s">
        <v>245</v>
      </c>
      <c r="AT1166" s="23"/>
      <c r="AU1166" s="23" t="s">
        <v>63</v>
      </c>
      <c r="AV1166" s="25"/>
      <c r="AW1166" s="25"/>
      <c r="AX1166" s="26">
        <v>24.1</v>
      </c>
      <c r="AY1166" s="26">
        <v>260.3</v>
      </c>
      <c r="AZ1166" s="25" t="s">
        <v>207</v>
      </c>
      <c r="BA1166" s="25" t="s">
        <v>63</v>
      </c>
      <c r="BB1166" s="23"/>
      <c r="BC1166" s="23" t="s">
        <v>15</v>
      </c>
      <c r="BD1166" s="23"/>
      <c r="BE1166" s="23" t="s">
        <v>11</v>
      </c>
      <c r="BF1166" s="23" t="s">
        <v>246</v>
      </c>
      <c r="BG1166" s="23" t="s">
        <v>11</v>
      </c>
      <c r="BH1166" s="23" t="s">
        <v>17</v>
      </c>
      <c r="BI1166" s="23"/>
      <c r="BJ1166" s="23" t="s">
        <v>20</v>
      </c>
      <c r="BK1166" s="23" t="s">
        <v>11</v>
      </c>
      <c r="BL1166" s="23" t="s">
        <v>11</v>
      </c>
      <c r="BM1166" s="23"/>
      <c r="BN1166" s="23"/>
      <c r="BO1166" s="24">
        <v>13.1</v>
      </c>
      <c r="BP1166" s="24">
        <v>289</v>
      </c>
      <c r="BQ1166" s="24">
        <v>300</v>
      </c>
      <c r="BR1166" s="24">
        <v>270.8</v>
      </c>
      <c r="BS1166" s="24">
        <v>200</v>
      </c>
      <c r="BT1166" s="23"/>
      <c r="BU1166" s="23"/>
      <c r="BV1166" s="24">
        <v>16.72</v>
      </c>
      <c r="BW1166" s="24">
        <v>0.41</v>
      </c>
      <c r="BX1166" s="23"/>
      <c r="BY1166" s="24">
        <v>0.01</v>
      </c>
      <c r="BZ1166" s="27">
        <v>0.41</v>
      </c>
      <c r="CA1166" s="27">
        <v>0.01</v>
      </c>
      <c r="CB1166" s="25"/>
      <c r="CC1166" s="25"/>
      <c r="CD1166" s="28">
        <v>16.66</v>
      </c>
      <c r="CE1166" s="28">
        <v>0.45</v>
      </c>
      <c r="CF1166" s="25"/>
      <c r="CG1166" s="28">
        <v>0.03</v>
      </c>
      <c r="CH1166" s="28">
        <v>25.4</v>
      </c>
      <c r="CI1166" s="28">
        <v>1.2</v>
      </c>
      <c r="CJ1166" s="28">
        <v>0.5</v>
      </c>
      <c r="CK1166" s="25"/>
      <c r="CL1166" s="25"/>
      <c r="CM1166" s="28">
        <v>0.53</v>
      </c>
      <c r="CN1166" s="25"/>
      <c r="CO1166" s="28">
        <v>0</v>
      </c>
      <c r="CP1166" s="30" t="s">
        <v>5</v>
      </c>
      <c r="CQ1166" s="8">
        <f t="shared" si="199"/>
        <v>8835.9585094122158</v>
      </c>
      <c r="CR1166" s="8">
        <f t="shared" si="200"/>
        <v>26</v>
      </c>
      <c r="CS1166" s="8">
        <f t="shared" si="201"/>
        <v>2.5</v>
      </c>
      <c r="CT1166" s="8">
        <f t="shared" si="202"/>
        <v>30</v>
      </c>
      <c r="CU1166" s="8">
        <f t="shared" si="203"/>
        <v>200</v>
      </c>
      <c r="CV1166" s="10">
        <f t="shared" si="204"/>
        <v>75226.7</v>
      </c>
      <c r="CW1166" s="10">
        <f t="shared" si="207"/>
        <v>75.226699999999994</v>
      </c>
      <c r="CX1166" s="8" t="str">
        <f t="shared" si="205"/>
        <v>No</v>
      </c>
      <c r="CY1166" s="30" t="s">
        <v>11</v>
      </c>
      <c r="CZ1166" s="30" t="s">
        <v>11</v>
      </c>
      <c r="DA1166" s="31" t="s">
        <v>11</v>
      </c>
      <c r="DB1166" s="31" t="s">
        <v>11</v>
      </c>
      <c r="DC1166" s="8" t="str">
        <f t="shared" si="206"/>
        <v>No</v>
      </c>
      <c r="DD1166" s="8" t="s">
        <v>11</v>
      </c>
      <c r="DE1166" s="30" t="s">
        <v>11</v>
      </c>
      <c r="DF1166" s="10">
        <f t="shared" si="208"/>
        <v>53.59805999999999</v>
      </c>
      <c r="DG1166" s="9">
        <f>IF(S1166&lt;Monitors!$H$4,(S1166*Monitors!$I$4)+Monitors!$J$4,IF(S1166&lt;Monitors!$H$5,(S1166*Monitors!$I$5)+Monitors!$J$5,IF(S1166&lt;Monitors!$H$6,(S1166*Monitors!$I$6)+Monitors!$J$6,IF(S1166&lt;Monitors!$H$7,(Monitors!$I$7*S1166)+Monitors!$J$7,IF(S1166&lt;Monitors!$H$8,(S1166*Monitors!$I$8)+Monitors!$J$8,IF(S1166&lt;Monitors!$H$9,(S1166*Monitors!$I$9)+Monitors!$J$9,IF(S1166&lt;Monitors!$H$10,(S1166*Monitors!$I$10)+Monitors!$J$10,IF(S1166&lt;Monitors!$H$11,(S1166*Monitors!$I$11)+Monitors!$J$11,Monitors!$J$12))))))))</f>
        <v>45.06</v>
      </c>
      <c r="DH1166" s="10">
        <f>$DF1166-(Monitors!$B$4*'All Data'!$W1166)</f>
        <v>39.499059999999993</v>
      </c>
      <c r="DI1166" s="10">
        <f>IF($CX1166="Yes",DH1166-(Monitors!$E$4*(DG1166+(Monitors!$B$4*'All Data'!$W1166))),'All Data'!DH1166)</f>
        <v>39.499059999999993</v>
      </c>
      <c r="DJ1166" s="10">
        <f>IF(DD1166="Yes",'All Data'!DI1166-(DG1166*Monitors!$C$4),'All Data'!DI1166)</f>
        <v>39.499059999999993</v>
      </c>
      <c r="DK1166" s="10">
        <f>IF($DE1166="Yes",DJ1166-(DG1166*Monitors!$D$4),'All Data'!DJ1166)</f>
        <v>39.499059999999993</v>
      </c>
      <c r="DL1166" s="10">
        <f>IF($CZ1166="Yes",DK1166-Monitors!$C$7,'All Data'!DK1166)</f>
        <v>39.499059999999993</v>
      </c>
      <c r="DM1166" s="10">
        <f>IF($DA1166="Yes",DL1166-Monitors!$D$7,'All Data'!DL1166)</f>
        <v>39.499059999999993</v>
      </c>
      <c r="DN1166" s="10">
        <f>IF(DB1166="Yes",DM1166-((DG1166+(W1166*Monitors!$B$4))*Monitors!$F$4),'All Data'!DM1166)</f>
        <v>39.499059999999993</v>
      </c>
      <c r="DO1166" s="8" t="str">
        <f t="shared" si="209"/>
        <v>Yes</v>
      </c>
      <c r="DP1166" s="10">
        <v>3.0090680000000001</v>
      </c>
      <c r="DQ1166" s="10">
        <v>13.710932</v>
      </c>
      <c r="DR1166" s="10">
        <v>13.710932</v>
      </c>
      <c r="DS1166" s="9">
        <v>24.674946666419185</v>
      </c>
      <c r="DT1166" s="9" t="s">
        <v>23</v>
      </c>
      <c r="DU1166" s="14">
        <v>0</v>
      </c>
    </row>
    <row r="1167" spans="1:125" ht="18" customHeight="1">
      <c r="A1167" s="29">
        <v>1166</v>
      </c>
      <c r="B1167" s="29">
        <v>26</v>
      </c>
      <c r="C1167" s="29">
        <v>827</v>
      </c>
      <c r="D1167" s="21">
        <v>41278</v>
      </c>
      <c r="E1167" s="21">
        <v>41242</v>
      </c>
      <c r="F1167" s="21">
        <v>41295</v>
      </c>
      <c r="G1167" s="20" t="s">
        <v>4</v>
      </c>
      <c r="H1167" s="20"/>
      <c r="I1167" s="22">
        <v>6</v>
      </c>
      <c r="J1167" s="20" t="s">
        <v>5</v>
      </c>
      <c r="K1167" s="20"/>
      <c r="L1167" s="20" t="s">
        <v>49</v>
      </c>
      <c r="M1167" s="23"/>
      <c r="N1167" s="23" t="s">
        <v>7</v>
      </c>
      <c r="O1167" s="23"/>
      <c r="P1167" s="24">
        <v>12.8</v>
      </c>
      <c r="Q1167" s="24">
        <v>20.399999999999999</v>
      </c>
      <c r="R1167" s="24">
        <v>24.1</v>
      </c>
      <c r="S1167" s="24">
        <v>261.12</v>
      </c>
      <c r="T1167" s="24">
        <v>1.6</v>
      </c>
      <c r="U1167" s="24">
        <v>1200</v>
      </c>
      <c r="V1167" s="24">
        <v>1920</v>
      </c>
      <c r="W1167" s="24">
        <v>2.2999999999999998</v>
      </c>
      <c r="X1167" s="23" t="s">
        <v>71</v>
      </c>
      <c r="Y1167" s="23" t="s">
        <v>71</v>
      </c>
      <c r="Z1167" s="24">
        <v>8808</v>
      </c>
      <c r="AA1167" s="24">
        <v>74000</v>
      </c>
      <c r="AB1167" s="24">
        <v>178</v>
      </c>
      <c r="AC1167" s="24">
        <v>178</v>
      </c>
      <c r="AD1167" s="23" t="s">
        <v>637</v>
      </c>
      <c r="AE1167" s="23" t="s">
        <v>23</v>
      </c>
      <c r="AF1167" s="23" t="s">
        <v>11</v>
      </c>
      <c r="AG1167" s="23"/>
      <c r="AH1167" s="23"/>
      <c r="AI1167" s="23" t="s">
        <v>12</v>
      </c>
      <c r="AJ1167" s="23" t="s">
        <v>11</v>
      </c>
      <c r="AK1167" s="23" t="s">
        <v>23</v>
      </c>
      <c r="AL1167" s="23" t="s">
        <v>107</v>
      </c>
      <c r="AM1167" s="23"/>
      <c r="AN1167" s="23" t="s">
        <v>14</v>
      </c>
      <c r="AO1167" s="23"/>
      <c r="AP1167" s="23" t="s">
        <v>24</v>
      </c>
      <c r="AQ1167" s="23" t="s">
        <v>881</v>
      </c>
      <c r="AR1167" s="23"/>
      <c r="AS1167" s="23" t="s">
        <v>107</v>
      </c>
      <c r="AT1167" s="23"/>
      <c r="AU1167" s="23" t="s">
        <v>83</v>
      </c>
      <c r="AV1167" s="25"/>
      <c r="AW1167" s="25"/>
      <c r="AX1167" s="26">
        <v>24.1</v>
      </c>
      <c r="AY1167" s="26">
        <v>261.12</v>
      </c>
      <c r="AZ1167" s="25" t="s">
        <v>14</v>
      </c>
      <c r="BA1167" s="25" t="s">
        <v>83</v>
      </c>
      <c r="BB1167" s="23"/>
      <c r="BC1167" s="23" t="s">
        <v>24</v>
      </c>
      <c r="BD1167" s="23" t="s">
        <v>882</v>
      </c>
      <c r="BE1167" s="23" t="s">
        <v>11</v>
      </c>
      <c r="BF1167" s="23" t="s">
        <v>587</v>
      </c>
      <c r="BG1167" s="23" t="s">
        <v>11</v>
      </c>
      <c r="BH1167" s="23" t="s">
        <v>17</v>
      </c>
      <c r="BI1167" s="23"/>
      <c r="BJ1167" s="23"/>
      <c r="BK1167" s="23" t="s">
        <v>11</v>
      </c>
      <c r="BL1167" s="23" t="s">
        <v>23</v>
      </c>
      <c r="BM1167" s="23" t="s">
        <v>11</v>
      </c>
      <c r="BN1167" s="23"/>
      <c r="BO1167" s="24">
        <v>200</v>
      </c>
      <c r="BP1167" s="24">
        <v>346.4</v>
      </c>
      <c r="BQ1167" s="24">
        <v>350</v>
      </c>
      <c r="BR1167" s="24">
        <v>200</v>
      </c>
      <c r="BS1167" s="24">
        <v>202.1</v>
      </c>
      <c r="BT1167" s="23"/>
      <c r="BU1167" s="23"/>
      <c r="BV1167" s="24">
        <v>19.2</v>
      </c>
      <c r="BW1167" s="24">
        <v>0.46</v>
      </c>
      <c r="BX1167" s="23"/>
      <c r="BY1167" s="24">
        <v>0.1</v>
      </c>
      <c r="BZ1167" s="27">
        <v>0.46</v>
      </c>
      <c r="CA1167" s="27">
        <v>0.1</v>
      </c>
      <c r="CB1167" s="25"/>
      <c r="CC1167" s="25"/>
      <c r="CD1167" s="28">
        <v>19.7</v>
      </c>
      <c r="CE1167" s="28">
        <v>0.5</v>
      </c>
      <c r="CF1167" s="25"/>
      <c r="CG1167" s="28">
        <v>0.1</v>
      </c>
      <c r="CH1167" s="28">
        <v>25.4</v>
      </c>
      <c r="CI1167" s="28">
        <v>1</v>
      </c>
      <c r="CJ1167" s="28">
        <v>0.5</v>
      </c>
      <c r="CK1167" s="25"/>
      <c r="CL1167" s="25"/>
      <c r="CM1167" s="28">
        <v>0.56000000000000005</v>
      </c>
      <c r="CN1167" s="25"/>
      <c r="CO1167" s="28">
        <v>0</v>
      </c>
      <c r="CP1167" s="30" t="s">
        <v>5</v>
      </c>
      <c r="CQ1167" s="8">
        <f t="shared" si="199"/>
        <v>8808.2107843137255</v>
      </c>
      <c r="CR1167" s="8">
        <f t="shared" si="200"/>
        <v>26</v>
      </c>
      <c r="CS1167" s="8">
        <f t="shared" si="201"/>
        <v>2.5</v>
      </c>
      <c r="CT1167" s="8">
        <f t="shared" si="202"/>
        <v>30</v>
      </c>
      <c r="CU1167" s="8">
        <f t="shared" si="203"/>
        <v>300</v>
      </c>
      <c r="CV1167" s="10">
        <f t="shared" si="204"/>
        <v>90451.967999999993</v>
      </c>
      <c r="CW1167" s="10">
        <f t="shared" si="207"/>
        <v>90.451967999999994</v>
      </c>
      <c r="CX1167" s="8" t="str">
        <f t="shared" si="205"/>
        <v>No</v>
      </c>
      <c r="CY1167" s="30" t="s">
        <v>11</v>
      </c>
      <c r="CZ1167" s="30" t="s">
        <v>11</v>
      </c>
      <c r="DA1167" s="31" t="s">
        <v>11</v>
      </c>
      <c r="DB1167" s="31" t="s">
        <v>11</v>
      </c>
      <c r="DC1167" s="8" t="str">
        <f t="shared" si="206"/>
        <v>No</v>
      </c>
      <c r="DD1167" s="8" t="s">
        <v>11</v>
      </c>
      <c r="DE1167" s="30" t="s">
        <v>11</v>
      </c>
      <c r="DF1167" s="10">
        <f t="shared" si="208"/>
        <v>61.486440000000002</v>
      </c>
      <c r="DG1167" s="9">
        <f>IF(S1167&lt;Monitors!$H$4,(S1167*Monitors!$I$4)+Monitors!$J$4,IF(S1167&lt;Monitors!$H$5,(S1167*Monitors!$I$5)+Monitors!$J$5,IF(S1167&lt;Monitors!$H$6,(S1167*Monitors!$I$6)+Monitors!$J$6,IF(S1167&lt;Monitors!$H$7,(Monitors!$I$7*S1167)+Monitors!$J$7,IF(S1167&lt;Monitors!$H$8,(S1167*Monitors!$I$8)+Monitors!$J$8,IF(S1167&lt;Monitors!$H$9,(S1167*Monitors!$I$9)+Monitors!$J$9,IF(S1167&lt;Monitors!$H$10,(S1167*Monitors!$I$10)+Monitors!$J$10,IF(S1167&lt;Monitors!$H$11,(S1167*Monitors!$I$11)+Monitors!$J$11,Monitors!$J$12))))))))</f>
        <v>45.224000000000004</v>
      </c>
      <c r="DH1167" s="10">
        <f>$DF1167-(Monitors!$B$4*'All Data'!$W1167)</f>
        <v>47.387440000000005</v>
      </c>
      <c r="DI1167" s="10">
        <f>IF($CX1167="Yes",DH1167-(Monitors!$E$4*(DG1167+(Monitors!$B$4*'All Data'!$W1167))),'All Data'!DH1167)</f>
        <v>47.387440000000005</v>
      </c>
      <c r="DJ1167" s="10">
        <f>IF(DD1167="Yes",'All Data'!DI1167-(DG1167*Monitors!$C$4),'All Data'!DI1167)</f>
        <v>47.387440000000005</v>
      </c>
      <c r="DK1167" s="10">
        <f>IF($DE1167="Yes",DJ1167-(DG1167*Monitors!$D$4),'All Data'!DJ1167)</f>
        <v>47.387440000000005</v>
      </c>
      <c r="DL1167" s="10">
        <f>IF($CZ1167="Yes",DK1167-Monitors!$C$7,'All Data'!DK1167)</f>
        <v>47.387440000000005</v>
      </c>
      <c r="DM1167" s="10">
        <f>IF($DA1167="Yes",DL1167-Monitors!$D$7,'All Data'!DL1167)</f>
        <v>47.387440000000005</v>
      </c>
      <c r="DN1167" s="10">
        <f>IF(DB1167="Yes",DM1167-((DG1167+(W1167*Monitors!$B$4))*Monitors!$F$4),'All Data'!DM1167)</f>
        <v>47.387440000000005</v>
      </c>
      <c r="DO1167" s="8" t="str">
        <f t="shared" si="209"/>
        <v>No</v>
      </c>
      <c r="DP1167" s="10">
        <v>3.6180787200000002</v>
      </c>
      <c r="DQ1167" s="10">
        <v>15.58192128</v>
      </c>
      <c r="DR1167" s="10">
        <v>15.58192128</v>
      </c>
      <c r="DS1167" s="9">
        <v>24.751080276689656</v>
      </c>
      <c r="DT1167" s="9" t="s">
        <v>23</v>
      </c>
      <c r="DU1167" s="14">
        <v>0</v>
      </c>
    </row>
    <row r="1168" spans="1:125" ht="18" customHeight="1">
      <c r="A1168" s="29">
        <v>1167</v>
      </c>
      <c r="B1168" s="29">
        <v>4</v>
      </c>
      <c r="C1168" s="29">
        <v>1220</v>
      </c>
      <c r="D1168" s="21">
        <v>40744</v>
      </c>
      <c r="E1168" s="21">
        <v>41218</v>
      </c>
      <c r="F1168" s="21">
        <v>41221</v>
      </c>
      <c r="G1168" s="20" t="s">
        <v>416</v>
      </c>
      <c r="H1168" s="20" t="s">
        <v>417</v>
      </c>
      <c r="I1168" s="22">
        <v>6</v>
      </c>
      <c r="J1168" s="20" t="s">
        <v>5</v>
      </c>
      <c r="K1168" s="20"/>
      <c r="L1168" s="20" t="s">
        <v>49</v>
      </c>
      <c r="M1168" s="23"/>
      <c r="N1168" s="23" t="s">
        <v>7</v>
      </c>
      <c r="O1168" s="23"/>
      <c r="P1168" s="24">
        <v>12.8</v>
      </c>
      <c r="Q1168" s="24">
        <v>20.399999999999999</v>
      </c>
      <c r="R1168" s="24">
        <v>24.1</v>
      </c>
      <c r="S1168" s="24">
        <v>260.3</v>
      </c>
      <c r="T1168" s="24">
        <v>1.6</v>
      </c>
      <c r="U1168" s="24">
        <v>1200</v>
      </c>
      <c r="V1168" s="24">
        <v>1920</v>
      </c>
      <c r="W1168" s="24">
        <v>2.2999999999999998</v>
      </c>
      <c r="X1168" s="23" t="s">
        <v>71</v>
      </c>
      <c r="Y1168" s="23" t="s">
        <v>71</v>
      </c>
      <c r="Z1168" s="24">
        <v>8851</v>
      </c>
      <c r="AA1168" s="24">
        <v>60</v>
      </c>
      <c r="AB1168" s="24">
        <v>178</v>
      </c>
      <c r="AC1168" s="24">
        <v>178</v>
      </c>
      <c r="AD1168" s="23" t="s">
        <v>10</v>
      </c>
      <c r="AE1168" s="23" t="s">
        <v>11</v>
      </c>
      <c r="AF1168" s="23" t="s">
        <v>11</v>
      </c>
      <c r="AG1168" s="23"/>
      <c r="AH1168" s="23"/>
      <c r="AI1168" s="23" t="s">
        <v>12</v>
      </c>
      <c r="AJ1168" s="23" t="s">
        <v>11</v>
      </c>
      <c r="AK1168" s="23" t="s">
        <v>11</v>
      </c>
      <c r="AL1168" s="23" t="s">
        <v>78</v>
      </c>
      <c r="AM1168" s="23"/>
      <c r="AN1168" s="23" t="s">
        <v>207</v>
      </c>
      <c r="AO1168" s="23"/>
      <c r="AP1168" s="23" t="s">
        <v>14</v>
      </c>
      <c r="AQ1168" s="23"/>
      <c r="AR1168" s="23"/>
      <c r="AS1168" s="23" t="s">
        <v>78</v>
      </c>
      <c r="AT1168" s="23"/>
      <c r="AU1168" s="23" t="s">
        <v>83</v>
      </c>
      <c r="AV1168" s="25"/>
      <c r="AW1168" s="25"/>
      <c r="AX1168" s="26">
        <v>24.1</v>
      </c>
      <c r="AY1168" s="26">
        <v>260.3</v>
      </c>
      <c r="AZ1168" s="25" t="s">
        <v>207</v>
      </c>
      <c r="BA1168" s="25" t="s">
        <v>83</v>
      </c>
      <c r="BB1168" s="23"/>
      <c r="BC1168" s="23" t="s">
        <v>15</v>
      </c>
      <c r="BD1168" s="23"/>
      <c r="BE1168" s="23" t="s">
        <v>11</v>
      </c>
      <c r="BF1168" s="23" t="s">
        <v>246</v>
      </c>
      <c r="BG1168" s="23" t="s">
        <v>11</v>
      </c>
      <c r="BH1168" s="23" t="s">
        <v>17</v>
      </c>
      <c r="BI1168" s="23"/>
      <c r="BJ1168" s="23" t="s">
        <v>18</v>
      </c>
      <c r="BK1168" s="23" t="s">
        <v>11</v>
      </c>
      <c r="BL1168" s="23" t="s">
        <v>11</v>
      </c>
      <c r="BM1168" s="23"/>
      <c r="BN1168" s="23"/>
      <c r="BO1168" s="24">
        <v>15.7</v>
      </c>
      <c r="BP1168" s="24">
        <v>232.3</v>
      </c>
      <c r="BQ1168" s="24">
        <v>300</v>
      </c>
      <c r="BR1168" s="24">
        <v>175.6</v>
      </c>
      <c r="BS1168" s="24">
        <v>200</v>
      </c>
      <c r="BT1168" s="23"/>
      <c r="BU1168" s="23"/>
      <c r="BV1168" s="24">
        <v>23.51</v>
      </c>
      <c r="BW1168" s="24">
        <v>0.32</v>
      </c>
      <c r="BX1168" s="23"/>
      <c r="BY1168" s="24">
        <v>0.25</v>
      </c>
      <c r="BZ1168" s="27">
        <v>0.32</v>
      </c>
      <c r="CA1168" s="27">
        <v>0.25</v>
      </c>
      <c r="CB1168" s="25"/>
      <c r="CC1168" s="25"/>
      <c r="CD1168" s="28">
        <v>24.06</v>
      </c>
      <c r="CE1168" s="28">
        <v>0.35</v>
      </c>
      <c r="CF1168" s="25"/>
      <c r="CG1168" s="28">
        <v>0.28000000000000003</v>
      </c>
      <c r="CH1168" s="28">
        <v>25.4</v>
      </c>
      <c r="CI1168" s="28">
        <v>0.5</v>
      </c>
      <c r="CJ1168" s="28">
        <v>0.5</v>
      </c>
      <c r="CK1168" s="25"/>
      <c r="CL1168" s="25"/>
      <c r="CM1168" s="28">
        <v>0.47</v>
      </c>
      <c r="CN1168" s="25"/>
      <c r="CO1168" s="28">
        <v>0</v>
      </c>
      <c r="CP1168" s="30" t="s">
        <v>5</v>
      </c>
      <c r="CQ1168" s="8">
        <f t="shared" si="199"/>
        <v>8835.9585094122158</v>
      </c>
      <c r="CR1168" s="8">
        <f t="shared" si="200"/>
        <v>26</v>
      </c>
      <c r="CS1168" s="8">
        <f t="shared" si="201"/>
        <v>2.5</v>
      </c>
      <c r="CT1168" s="8">
        <f t="shared" si="202"/>
        <v>30</v>
      </c>
      <c r="CU1168" s="8">
        <f t="shared" si="203"/>
        <v>200</v>
      </c>
      <c r="CV1168" s="10">
        <f t="shared" si="204"/>
        <v>60467.69</v>
      </c>
      <c r="CW1168" s="10">
        <f t="shared" si="207"/>
        <v>60.467690000000005</v>
      </c>
      <c r="CX1168" s="8" t="str">
        <f t="shared" si="205"/>
        <v>No</v>
      </c>
      <c r="CY1168" s="30" t="s">
        <v>11</v>
      </c>
      <c r="CZ1168" s="30" t="s">
        <v>11</v>
      </c>
      <c r="DA1168" s="31" t="s">
        <v>11</v>
      </c>
      <c r="DB1168" s="31" t="s">
        <v>11</v>
      </c>
      <c r="DC1168" s="8" t="str">
        <f t="shared" si="206"/>
        <v>No</v>
      </c>
      <c r="DD1168" s="8" t="s">
        <v>11</v>
      </c>
      <c r="DE1168" s="30" t="s">
        <v>11</v>
      </c>
      <c r="DF1168" s="10">
        <f t="shared" si="208"/>
        <v>73.903739999999999</v>
      </c>
      <c r="DG1168" s="9">
        <f>IF(S1168&lt;Monitors!$H$4,(S1168*Monitors!$I$4)+Monitors!$J$4,IF(S1168&lt;Monitors!$H$5,(S1168*Monitors!$I$5)+Monitors!$J$5,IF(S1168&lt;Monitors!$H$6,(S1168*Monitors!$I$6)+Monitors!$J$6,IF(S1168&lt;Monitors!$H$7,(Monitors!$I$7*S1168)+Monitors!$J$7,IF(S1168&lt;Monitors!$H$8,(S1168*Monitors!$I$8)+Monitors!$J$8,IF(S1168&lt;Monitors!$H$9,(S1168*Monitors!$I$9)+Monitors!$J$9,IF(S1168&lt;Monitors!$H$10,(S1168*Monitors!$I$10)+Monitors!$J$10,IF(S1168&lt;Monitors!$H$11,(S1168*Monitors!$I$11)+Monitors!$J$11,Monitors!$J$12))))))))</f>
        <v>45.06</v>
      </c>
      <c r="DH1168" s="10">
        <f>$DF1168-(Monitors!$B$4*'All Data'!$W1168)</f>
        <v>59.804740000000002</v>
      </c>
      <c r="DI1168" s="10">
        <f>IF($CX1168="Yes",DH1168-(Monitors!$E$4*(DG1168+(Monitors!$B$4*'All Data'!$W1168))),'All Data'!DH1168)</f>
        <v>59.804740000000002</v>
      </c>
      <c r="DJ1168" s="10">
        <f>IF(DD1168="Yes",'All Data'!DI1168-(DG1168*Monitors!$C$4),'All Data'!DI1168)</f>
        <v>59.804740000000002</v>
      </c>
      <c r="DK1168" s="10">
        <f>IF($DE1168="Yes",DJ1168-(DG1168*Monitors!$D$4),'All Data'!DJ1168)</f>
        <v>59.804740000000002</v>
      </c>
      <c r="DL1168" s="10">
        <f>IF($CZ1168="Yes",DK1168-Monitors!$C$7,'All Data'!DK1168)</f>
        <v>59.804740000000002</v>
      </c>
      <c r="DM1168" s="10">
        <f>IF($DA1168="Yes",DL1168-Monitors!$D$7,'All Data'!DL1168)</f>
        <v>59.804740000000002</v>
      </c>
      <c r="DN1168" s="10">
        <f>IF(DB1168="Yes",DM1168-((DG1168+(W1168*Monitors!$B$4))*Monitors!$F$4),'All Data'!DM1168)</f>
        <v>59.804740000000002</v>
      </c>
      <c r="DO1168" s="8" t="str">
        <f t="shared" si="209"/>
        <v>No</v>
      </c>
      <c r="DP1168" s="10">
        <v>2.4187076000000003</v>
      </c>
      <c r="DQ1168" s="10">
        <v>21.0912924</v>
      </c>
      <c r="DR1168" s="10">
        <v>21.0912924</v>
      </c>
      <c r="DS1168" s="9">
        <v>24.674946666419185</v>
      </c>
      <c r="DT1168" s="9" t="s">
        <v>23</v>
      </c>
      <c r="DU1168" s="14">
        <v>0</v>
      </c>
    </row>
    <row r="1169" spans="1:125" ht="18" customHeight="1">
      <c r="A1169" s="29">
        <v>1168</v>
      </c>
      <c r="B1169" s="29">
        <v>38</v>
      </c>
      <c r="C1169" s="29">
        <v>1134</v>
      </c>
      <c r="D1169" s="21">
        <v>42125</v>
      </c>
      <c r="E1169" s="21">
        <v>42114</v>
      </c>
      <c r="F1169" s="21">
        <v>42117</v>
      </c>
      <c r="G1169" s="20" t="s">
        <v>4</v>
      </c>
      <c r="H1169" s="20"/>
      <c r="I1169" s="22">
        <v>6</v>
      </c>
      <c r="J1169" s="20" t="s">
        <v>5</v>
      </c>
      <c r="K1169" s="20"/>
      <c r="L1169" s="20" t="s">
        <v>6</v>
      </c>
      <c r="M1169" s="23"/>
      <c r="N1169" s="23" t="s">
        <v>7</v>
      </c>
      <c r="O1169" s="23"/>
      <c r="P1169" s="24">
        <v>12.8</v>
      </c>
      <c r="Q1169" s="24">
        <v>20.399999999999999</v>
      </c>
      <c r="R1169" s="24">
        <v>24.1</v>
      </c>
      <c r="S1169" s="24">
        <v>260.3</v>
      </c>
      <c r="T1169" s="24">
        <v>1.6</v>
      </c>
      <c r="U1169" s="24">
        <v>1200</v>
      </c>
      <c r="V1169" s="24">
        <v>1920</v>
      </c>
      <c r="W1169" s="24">
        <v>2.2999999999999998</v>
      </c>
      <c r="X1169" s="23" t="s">
        <v>71</v>
      </c>
      <c r="Y1169" s="23" t="s">
        <v>71</v>
      </c>
      <c r="Z1169" s="24">
        <v>8850</v>
      </c>
      <c r="AA1169" s="24">
        <v>60</v>
      </c>
      <c r="AB1169" s="24">
        <v>178</v>
      </c>
      <c r="AC1169" s="24">
        <v>178</v>
      </c>
      <c r="AD1169" s="23" t="s">
        <v>10</v>
      </c>
      <c r="AE1169" s="23" t="s">
        <v>11</v>
      </c>
      <c r="AF1169" s="23" t="s">
        <v>11</v>
      </c>
      <c r="AG1169" s="23"/>
      <c r="AH1169" s="23"/>
      <c r="AI1169" s="23" t="s">
        <v>12</v>
      </c>
      <c r="AJ1169" s="23" t="s">
        <v>11</v>
      </c>
      <c r="AK1169" s="23" t="s">
        <v>11</v>
      </c>
      <c r="AL1169" s="23" t="s">
        <v>687</v>
      </c>
      <c r="AM1169" s="23" t="s">
        <v>1196</v>
      </c>
      <c r="AN1169" s="23" t="s">
        <v>14</v>
      </c>
      <c r="AO1169" s="23"/>
      <c r="AP1169" s="23" t="s">
        <v>36</v>
      </c>
      <c r="AQ1169" s="23"/>
      <c r="AR1169" s="23"/>
      <c r="AS1169" s="23" t="s">
        <v>687</v>
      </c>
      <c r="AT1169" s="23" t="s">
        <v>1196</v>
      </c>
      <c r="AU1169" s="23" t="s">
        <v>14</v>
      </c>
      <c r="AV1169" s="25"/>
      <c r="AW1169" s="25"/>
      <c r="AX1169" s="26">
        <v>24.1</v>
      </c>
      <c r="AY1169" s="26">
        <v>260.3</v>
      </c>
      <c r="AZ1169" s="25" t="s">
        <v>14</v>
      </c>
      <c r="BA1169" s="25" t="s">
        <v>14</v>
      </c>
      <c r="BB1169" s="23"/>
      <c r="BC1169" s="23" t="s">
        <v>15</v>
      </c>
      <c r="BD1169" s="23"/>
      <c r="BE1169" s="23" t="s">
        <v>11</v>
      </c>
      <c r="BF1169" s="23" t="s">
        <v>453</v>
      </c>
      <c r="BG1169" s="23" t="s">
        <v>11</v>
      </c>
      <c r="BH1169" s="23" t="s">
        <v>17</v>
      </c>
      <c r="BI1169" s="23"/>
      <c r="BJ1169" s="23" t="s">
        <v>18</v>
      </c>
      <c r="BK1169" s="23" t="s">
        <v>11</v>
      </c>
      <c r="BL1169" s="23" t="s">
        <v>11</v>
      </c>
      <c r="BM1169" s="23"/>
      <c r="BN1169" s="23"/>
      <c r="BO1169" s="24">
        <v>11</v>
      </c>
      <c r="BP1169" s="24">
        <v>258</v>
      </c>
      <c r="BQ1169" s="24">
        <v>250</v>
      </c>
      <c r="BR1169" s="24">
        <v>256</v>
      </c>
      <c r="BS1169" s="24">
        <v>201</v>
      </c>
      <c r="BT1169" s="23"/>
      <c r="BU1169" s="23"/>
      <c r="BV1169" s="24">
        <v>24.38</v>
      </c>
      <c r="BW1169" s="24">
        <v>0.17</v>
      </c>
      <c r="BX1169" s="23"/>
      <c r="BY1169" s="24">
        <v>0</v>
      </c>
      <c r="BZ1169" s="27">
        <v>0.17</v>
      </c>
      <c r="CA1169" s="27">
        <v>0</v>
      </c>
      <c r="CB1169" s="25"/>
      <c r="CC1169" s="25"/>
      <c r="CD1169" s="28">
        <v>24.26</v>
      </c>
      <c r="CE1169" s="28">
        <v>0.18</v>
      </c>
      <c r="CF1169" s="25"/>
      <c r="CG1169" s="28">
        <v>0</v>
      </c>
      <c r="CH1169" s="28">
        <v>25.4</v>
      </c>
      <c r="CI1169" s="28">
        <v>0.5</v>
      </c>
      <c r="CJ1169" s="28">
        <v>0.5</v>
      </c>
      <c r="CK1169" s="25"/>
      <c r="CL1169" s="25"/>
      <c r="CM1169" s="28">
        <v>0.57999999999999996</v>
      </c>
      <c r="CN1169" s="25"/>
      <c r="CO1169" s="28">
        <v>0</v>
      </c>
      <c r="CP1169" s="30" t="s">
        <v>5</v>
      </c>
      <c r="CQ1169" s="8">
        <f t="shared" si="199"/>
        <v>8835.9585094122158</v>
      </c>
      <c r="CR1169" s="8">
        <f t="shared" si="200"/>
        <v>26</v>
      </c>
      <c r="CS1169" s="8">
        <f t="shared" si="201"/>
        <v>2.5</v>
      </c>
      <c r="CT1169" s="8">
        <f t="shared" si="202"/>
        <v>30</v>
      </c>
      <c r="CU1169" s="8">
        <f t="shared" si="203"/>
        <v>200</v>
      </c>
      <c r="CV1169" s="10">
        <f t="shared" si="204"/>
        <v>67157.400000000009</v>
      </c>
      <c r="CW1169" s="10">
        <f t="shared" si="207"/>
        <v>67.15740000000001</v>
      </c>
      <c r="CX1169" s="8" t="str">
        <f t="shared" si="205"/>
        <v>No</v>
      </c>
      <c r="CY1169" s="30" t="s">
        <v>11</v>
      </c>
      <c r="CZ1169" s="30" t="s">
        <v>11</v>
      </c>
      <c r="DA1169" s="31" t="s">
        <v>11</v>
      </c>
      <c r="DB1169" s="31" t="s">
        <v>11</v>
      </c>
      <c r="DC1169" s="8" t="str">
        <f t="shared" si="206"/>
        <v>No</v>
      </c>
      <c r="DD1169" s="8" t="s">
        <v>11</v>
      </c>
      <c r="DE1169" s="30" t="s">
        <v>11</v>
      </c>
      <c r="DF1169" s="10">
        <f t="shared" si="208"/>
        <v>75.717060000000004</v>
      </c>
      <c r="DG1169" s="9">
        <f>IF(S1169&lt;Monitors!$H$4,(S1169*Monitors!$I$4)+Monitors!$J$4,IF(S1169&lt;Monitors!$H$5,(S1169*Monitors!$I$5)+Monitors!$J$5,IF(S1169&lt;Monitors!$H$6,(S1169*Monitors!$I$6)+Monitors!$J$6,IF(S1169&lt;Monitors!$H$7,(Monitors!$I$7*S1169)+Monitors!$J$7,IF(S1169&lt;Monitors!$H$8,(S1169*Monitors!$I$8)+Monitors!$J$8,IF(S1169&lt;Monitors!$H$9,(S1169*Monitors!$I$9)+Monitors!$J$9,IF(S1169&lt;Monitors!$H$10,(S1169*Monitors!$I$10)+Monitors!$J$10,IF(S1169&lt;Monitors!$H$11,(S1169*Monitors!$I$11)+Monitors!$J$11,Monitors!$J$12))))))))</f>
        <v>45.06</v>
      </c>
      <c r="DH1169" s="10">
        <f>$DF1169-(Monitors!$B$4*'All Data'!$W1169)</f>
        <v>61.618060000000007</v>
      </c>
      <c r="DI1169" s="10">
        <f>IF($CX1169="Yes",DH1169-(Monitors!$E$4*(DG1169+(Monitors!$B$4*'All Data'!$W1169))),'All Data'!DH1169)</f>
        <v>61.618060000000007</v>
      </c>
      <c r="DJ1169" s="10">
        <f>IF(DD1169="Yes",'All Data'!DI1169-(DG1169*Monitors!$C$4),'All Data'!DI1169)</f>
        <v>61.618060000000007</v>
      </c>
      <c r="DK1169" s="10">
        <f>IF($DE1169="Yes",DJ1169-(DG1169*Monitors!$D$4),'All Data'!DJ1169)</f>
        <v>61.618060000000007</v>
      </c>
      <c r="DL1169" s="10">
        <f>IF($CZ1169="Yes",DK1169-Monitors!$C$7,'All Data'!DK1169)</f>
        <v>61.618060000000007</v>
      </c>
      <c r="DM1169" s="10">
        <f>IF($DA1169="Yes",DL1169-Monitors!$D$7,'All Data'!DL1169)</f>
        <v>61.618060000000007</v>
      </c>
      <c r="DN1169" s="10">
        <f>IF(DB1169="Yes",DM1169-((DG1169+(W1169*Monitors!$B$4))*Monitors!$F$4),'All Data'!DM1169)</f>
        <v>61.618060000000007</v>
      </c>
      <c r="DO1169" s="8" t="str">
        <f t="shared" si="209"/>
        <v>No</v>
      </c>
      <c r="DP1169" s="10">
        <v>2.6862960000000005</v>
      </c>
      <c r="DQ1169" s="10">
        <v>21.693703999999997</v>
      </c>
      <c r="DR1169" s="10">
        <v>21.693703999999997</v>
      </c>
      <c r="DS1169" s="9">
        <v>24.674946666419185</v>
      </c>
      <c r="DT1169" s="9" t="s">
        <v>23</v>
      </c>
      <c r="DU1169" s="14">
        <v>0</v>
      </c>
    </row>
    <row r="1170" spans="1:125" ht="18" customHeight="1">
      <c r="A1170" s="29">
        <v>1169</v>
      </c>
      <c r="B1170" s="29">
        <v>47</v>
      </c>
      <c r="C1170" s="29">
        <v>212</v>
      </c>
      <c r="D1170" s="21">
        <v>42036</v>
      </c>
      <c r="E1170" s="21">
        <v>42026</v>
      </c>
      <c r="F1170" s="21">
        <v>42033</v>
      </c>
      <c r="G1170" s="20" t="s">
        <v>4</v>
      </c>
      <c r="H1170" s="20"/>
      <c r="I1170" s="22">
        <v>6</v>
      </c>
      <c r="J1170" s="20" t="s">
        <v>5</v>
      </c>
      <c r="K1170" s="20"/>
      <c r="L1170" s="20" t="s">
        <v>6</v>
      </c>
      <c r="M1170" s="23"/>
      <c r="N1170" s="23" t="s">
        <v>7</v>
      </c>
      <c r="O1170" s="23"/>
      <c r="P1170" s="24">
        <v>13</v>
      </c>
      <c r="Q1170" s="24">
        <v>20</v>
      </c>
      <c r="R1170" s="24">
        <v>24</v>
      </c>
      <c r="S1170" s="24">
        <v>188</v>
      </c>
      <c r="T1170" s="24">
        <v>1.6</v>
      </c>
      <c r="U1170" s="24">
        <v>900</v>
      </c>
      <c r="V1170" s="24">
        <v>1600</v>
      </c>
      <c r="W1170" s="24">
        <v>2.3039999999999998</v>
      </c>
      <c r="X1170" s="23" t="s">
        <v>40</v>
      </c>
      <c r="Y1170" s="23" t="s">
        <v>40</v>
      </c>
      <c r="Z1170" s="24">
        <v>8850</v>
      </c>
      <c r="AA1170" s="24">
        <v>60</v>
      </c>
      <c r="AB1170" s="24">
        <v>170</v>
      </c>
      <c r="AC1170" s="24">
        <v>160</v>
      </c>
      <c r="AD1170" s="23" t="s">
        <v>10</v>
      </c>
      <c r="AE1170" s="23" t="s">
        <v>11</v>
      </c>
      <c r="AF1170" s="23" t="s">
        <v>11</v>
      </c>
      <c r="AG1170" s="23"/>
      <c r="AH1170" s="23"/>
      <c r="AI1170" s="23" t="s">
        <v>12</v>
      </c>
      <c r="AJ1170" s="23" t="s">
        <v>11</v>
      </c>
      <c r="AK1170" s="23" t="s">
        <v>11</v>
      </c>
      <c r="AL1170" s="23" t="s">
        <v>13</v>
      </c>
      <c r="AM1170" s="23"/>
      <c r="AN1170" s="23" t="s">
        <v>14</v>
      </c>
      <c r="AO1170" s="23"/>
      <c r="AP1170" s="23" t="s">
        <v>14</v>
      </c>
      <c r="AQ1170" s="23"/>
      <c r="AR1170" s="23"/>
      <c r="AS1170" s="23" t="s">
        <v>13</v>
      </c>
      <c r="AT1170" s="23"/>
      <c r="AU1170" s="23" t="s">
        <v>14</v>
      </c>
      <c r="AV1170" s="25"/>
      <c r="AW1170" s="25"/>
      <c r="AX1170" s="26">
        <v>24</v>
      </c>
      <c r="AY1170" s="26">
        <v>188</v>
      </c>
      <c r="AZ1170" s="25" t="s">
        <v>14</v>
      </c>
      <c r="BA1170" s="25" t="s">
        <v>14</v>
      </c>
      <c r="BB1170" s="23"/>
      <c r="BC1170" s="23" t="s">
        <v>24</v>
      </c>
      <c r="BD1170" s="23" t="s">
        <v>79</v>
      </c>
      <c r="BE1170" s="23" t="s">
        <v>11</v>
      </c>
      <c r="BF1170" s="23" t="s">
        <v>234</v>
      </c>
      <c r="BG1170" s="23" t="s">
        <v>11</v>
      </c>
      <c r="BH1170" s="23" t="s">
        <v>17</v>
      </c>
      <c r="BI1170" s="23"/>
      <c r="BJ1170" s="23" t="s">
        <v>18</v>
      </c>
      <c r="BK1170" s="23" t="s">
        <v>11</v>
      </c>
      <c r="BL1170" s="23" t="s">
        <v>11</v>
      </c>
      <c r="BM1170" s="23"/>
      <c r="BN1170" s="23"/>
      <c r="BO1170" s="24">
        <v>20.5</v>
      </c>
      <c r="BP1170" s="24">
        <v>288.2</v>
      </c>
      <c r="BQ1170" s="24">
        <v>250</v>
      </c>
      <c r="BR1170" s="24">
        <v>276.8</v>
      </c>
      <c r="BS1170" s="24">
        <v>200</v>
      </c>
      <c r="BT1170" s="23"/>
      <c r="BU1170" s="23" t="s">
        <v>20</v>
      </c>
      <c r="BV1170" s="24">
        <v>14.19</v>
      </c>
      <c r="BW1170" s="24">
        <v>0.19</v>
      </c>
      <c r="BX1170" s="24">
        <v>0.19</v>
      </c>
      <c r="BY1170" s="24">
        <v>0.13</v>
      </c>
      <c r="BZ1170" s="27">
        <v>0.19</v>
      </c>
      <c r="CA1170" s="27">
        <v>0.13</v>
      </c>
      <c r="CB1170" s="25"/>
      <c r="CC1170" s="25" t="s">
        <v>20</v>
      </c>
      <c r="CD1170" s="28">
        <v>14.11</v>
      </c>
      <c r="CE1170" s="28">
        <v>0.22</v>
      </c>
      <c r="CF1170" s="28">
        <v>0.22</v>
      </c>
      <c r="CG1170" s="28">
        <v>0.12</v>
      </c>
      <c r="CH1170" s="28">
        <v>25.4</v>
      </c>
      <c r="CI1170" s="28">
        <v>0.5</v>
      </c>
      <c r="CJ1170" s="28">
        <v>0.5</v>
      </c>
      <c r="CK1170" s="25"/>
      <c r="CL1170" s="25"/>
      <c r="CM1170" s="28">
        <v>0.57999999999999996</v>
      </c>
      <c r="CN1170" s="25"/>
      <c r="CO1170" s="28">
        <v>0</v>
      </c>
      <c r="CP1170" s="30" t="s">
        <v>5</v>
      </c>
      <c r="CQ1170" s="8">
        <f t="shared" si="199"/>
        <v>12255.319148936171</v>
      </c>
      <c r="CR1170" s="8">
        <f t="shared" si="200"/>
        <v>26</v>
      </c>
      <c r="CS1170" s="8">
        <f t="shared" si="201"/>
        <v>2.5</v>
      </c>
      <c r="CT1170" s="8">
        <f t="shared" si="202"/>
        <v>30</v>
      </c>
      <c r="CU1170" s="8">
        <f t="shared" si="203"/>
        <v>200</v>
      </c>
      <c r="CV1170" s="10">
        <f t="shared" si="204"/>
        <v>54181.599999999999</v>
      </c>
      <c r="CW1170" s="10">
        <f t="shared" si="207"/>
        <v>54.181599999999996</v>
      </c>
      <c r="CX1170" s="8" t="str">
        <f t="shared" si="205"/>
        <v>No</v>
      </c>
      <c r="CY1170" s="30" t="s">
        <v>11</v>
      </c>
      <c r="CZ1170" s="30" t="s">
        <v>11</v>
      </c>
      <c r="DA1170" s="31" t="s">
        <v>11</v>
      </c>
      <c r="DB1170" s="31" t="s">
        <v>11</v>
      </c>
      <c r="DC1170" s="8" t="str">
        <f t="shared" si="206"/>
        <v>No</v>
      </c>
      <c r="DD1170" s="8" t="s">
        <v>11</v>
      </c>
      <c r="DE1170" s="30" t="s">
        <v>11</v>
      </c>
      <c r="DF1170" s="10">
        <f t="shared" si="208"/>
        <v>44.5884</v>
      </c>
      <c r="DG1170" s="9">
        <f>IF(S1170&lt;Monitors!$H$4,(S1170*Monitors!$I$4)+Monitors!$J$4,IF(S1170&lt;Monitors!$H$5,(S1170*Monitors!$I$5)+Monitors!$J$5,IF(S1170&lt;Monitors!$H$6,(S1170*Monitors!$I$6)+Monitors!$J$6,IF(S1170&lt;Monitors!$H$7,(Monitors!$I$7*S1170)+Monitors!$J$7,IF(S1170&lt;Monitors!$H$8,(S1170*Monitors!$I$8)+Monitors!$J$8,IF(S1170&lt;Monitors!$H$9,(S1170*Monitors!$I$9)+Monitors!$J$9,IF(S1170&lt;Monitors!$H$10,(S1170*Monitors!$I$10)+Monitors!$J$10,IF(S1170&lt;Monitors!$H$11,(S1170*Monitors!$I$11)+Monitors!$J$11,Monitors!$J$12))))))))</f>
        <v>37.4</v>
      </c>
      <c r="DH1170" s="10">
        <f>$DF1170-(Monitors!$B$4*'All Data'!$W1170)</f>
        <v>30.464880000000001</v>
      </c>
      <c r="DI1170" s="10">
        <f>IF($CX1170="Yes",DH1170-(Monitors!$E$4*(DG1170+(Monitors!$B$4*'All Data'!$W1170))),'All Data'!DH1170)</f>
        <v>30.464880000000001</v>
      </c>
      <c r="DJ1170" s="10">
        <f>IF(DD1170="Yes",'All Data'!DI1170-(DG1170*Monitors!$C$4),'All Data'!DI1170)</f>
        <v>30.464880000000001</v>
      </c>
      <c r="DK1170" s="10">
        <f>IF($DE1170="Yes",DJ1170-(DG1170*Monitors!$D$4),'All Data'!DJ1170)</f>
        <v>30.464880000000001</v>
      </c>
      <c r="DL1170" s="10">
        <f>IF($CZ1170="Yes",DK1170-Monitors!$C$7,'All Data'!DK1170)</f>
        <v>30.464880000000001</v>
      </c>
      <c r="DM1170" s="10">
        <f>IF($DA1170="Yes",DL1170-Monitors!$D$7,'All Data'!DL1170)</f>
        <v>30.464880000000001</v>
      </c>
      <c r="DN1170" s="10">
        <f>IF(DB1170="Yes",DM1170-((DG1170+(W1170*Monitors!$B$4))*Monitors!$F$4),'All Data'!DM1170)</f>
        <v>30.464880000000001</v>
      </c>
      <c r="DO1170" s="8" t="str">
        <f t="shared" si="209"/>
        <v>Yes</v>
      </c>
      <c r="DP1170" s="10">
        <v>2.1672640000000003</v>
      </c>
      <c r="DQ1170" s="10">
        <v>12.022735999999998</v>
      </c>
      <c r="DR1170" s="10">
        <v>12.022735999999998</v>
      </c>
      <c r="DS1170" s="9">
        <v>17.907616634548102</v>
      </c>
      <c r="DT1170" s="9" t="s">
        <v>23</v>
      </c>
      <c r="DU1170" s="14">
        <v>0</v>
      </c>
    </row>
    <row r="1171" spans="1:125" ht="18" customHeight="1">
      <c r="A1171" s="29">
        <v>1170</v>
      </c>
      <c r="B1171" s="29">
        <v>24</v>
      </c>
      <c r="C1171" s="29">
        <v>305</v>
      </c>
      <c r="D1171" s="21">
        <v>41687</v>
      </c>
      <c r="E1171" s="21">
        <v>41690</v>
      </c>
      <c r="F1171" s="21">
        <v>41701</v>
      </c>
      <c r="G1171" s="20" t="s">
        <v>4</v>
      </c>
      <c r="H1171" s="20" t="s">
        <v>26</v>
      </c>
      <c r="I1171" s="22">
        <v>6</v>
      </c>
      <c r="J1171" s="20" t="s">
        <v>5</v>
      </c>
      <c r="K1171" s="20" t="s">
        <v>26</v>
      </c>
      <c r="L1171" s="20" t="s">
        <v>6</v>
      </c>
      <c r="M1171" s="23" t="s">
        <v>26</v>
      </c>
      <c r="N1171" s="23" t="s">
        <v>7</v>
      </c>
      <c r="O1171" s="23" t="s">
        <v>26</v>
      </c>
      <c r="P1171" s="24">
        <v>13.2</v>
      </c>
      <c r="Q1171" s="24">
        <v>23.5</v>
      </c>
      <c r="R1171" s="24">
        <v>27</v>
      </c>
      <c r="S1171" s="24">
        <v>311.67</v>
      </c>
      <c r="T1171" s="24">
        <v>1.78</v>
      </c>
      <c r="U1171" s="24">
        <v>1080</v>
      </c>
      <c r="V1171" s="24">
        <v>1920</v>
      </c>
      <c r="W1171" s="24">
        <v>2.0739999999999998</v>
      </c>
      <c r="X1171" s="23" t="s">
        <v>47</v>
      </c>
      <c r="Y1171" s="23" t="s">
        <v>47</v>
      </c>
      <c r="Z1171" s="24">
        <v>6685</v>
      </c>
      <c r="AA1171" s="24">
        <v>60</v>
      </c>
      <c r="AB1171" s="24">
        <v>178</v>
      </c>
      <c r="AC1171" s="24">
        <v>178</v>
      </c>
      <c r="AD1171" s="23" t="s">
        <v>73</v>
      </c>
      <c r="AE1171" s="23" t="s">
        <v>23</v>
      </c>
      <c r="AF1171" s="23" t="s">
        <v>11</v>
      </c>
      <c r="AG1171" s="23" t="s">
        <v>26</v>
      </c>
      <c r="AH1171" s="23" t="s">
        <v>26</v>
      </c>
      <c r="AI1171" s="23" t="s">
        <v>12</v>
      </c>
      <c r="AJ1171" s="23" t="s">
        <v>23</v>
      </c>
      <c r="AK1171" s="23" t="s">
        <v>23</v>
      </c>
      <c r="AL1171" s="23" t="s">
        <v>51</v>
      </c>
      <c r="AM1171" s="23" t="s">
        <v>14</v>
      </c>
      <c r="AN1171" s="23" t="s">
        <v>14</v>
      </c>
      <c r="AO1171" s="23" t="s">
        <v>14</v>
      </c>
      <c r="AP1171" s="23" t="s">
        <v>14</v>
      </c>
      <c r="AQ1171" s="23" t="s">
        <v>14</v>
      </c>
      <c r="AR1171" s="23"/>
      <c r="AS1171" s="23" t="s">
        <v>51</v>
      </c>
      <c r="AT1171" s="23" t="s">
        <v>14</v>
      </c>
      <c r="AU1171" s="23" t="s">
        <v>14</v>
      </c>
      <c r="AV1171" s="25" t="s">
        <v>14</v>
      </c>
      <c r="AW1171" s="25" t="s">
        <v>14</v>
      </c>
      <c r="AX1171" s="26">
        <v>27</v>
      </c>
      <c r="AY1171" s="26">
        <v>311.67</v>
      </c>
      <c r="AZ1171" s="25" t="s">
        <v>14</v>
      </c>
      <c r="BA1171" s="25" t="s">
        <v>14</v>
      </c>
      <c r="BB1171" s="23" t="s">
        <v>14</v>
      </c>
      <c r="BC1171" s="23" t="s">
        <v>15</v>
      </c>
      <c r="BD1171" s="23" t="s">
        <v>14</v>
      </c>
      <c r="BE1171" s="23" t="s">
        <v>11</v>
      </c>
      <c r="BF1171" s="23" t="s">
        <v>423</v>
      </c>
      <c r="BG1171" s="23" t="s">
        <v>11</v>
      </c>
      <c r="BH1171" s="23" t="s">
        <v>17</v>
      </c>
      <c r="BI1171" s="23" t="s">
        <v>14</v>
      </c>
      <c r="BJ1171" s="23"/>
      <c r="BK1171" s="23" t="s">
        <v>11</v>
      </c>
      <c r="BL1171" s="23" t="s">
        <v>11</v>
      </c>
      <c r="BM1171" s="23" t="s">
        <v>11</v>
      </c>
      <c r="BN1171" s="23"/>
      <c r="BO1171" s="24">
        <v>21</v>
      </c>
      <c r="BP1171" s="24">
        <v>316</v>
      </c>
      <c r="BQ1171" s="24">
        <v>300</v>
      </c>
      <c r="BR1171" s="24">
        <v>300</v>
      </c>
      <c r="BS1171" s="24">
        <v>200</v>
      </c>
      <c r="BT1171" s="23"/>
      <c r="BU1171" s="23"/>
      <c r="BV1171" s="24">
        <v>17.14</v>
      </c>
      <c r="BW1171" s="24">
        <v>0.37</v>
      </c>
      <c r="BX1171" s="23"/>
      <c r="BY1171" s="24">
        <v>0.22</v>
      </c>
      <c r="BZ1171" s="27">
        <v>0.37</v>
      </c>
      <c r="CA1171" s="27">
        <v>0.22</v>
      </c>
      <c r="CB1171" s="25"/>
      <c r="CC1171" s="25"/>
      <c r="CD1171" s="28">
        <v>17.46</v>
      </c>
      <c r="CE1171" s="28">
        <v>0.39</v>
      </c>
      <c r="CF1171" s="25"/>
      <c r="CG1171" s="28">
        <v>0.25</v>
      </c>
      <c r="CH1171" s="28">
        <v>28.96</v>
      </c>
      <c r="CI1171" s="28">
        <v>0.5</v>
      </c>
      <c r="CJ1171" s="28">
        <v>0.5</v>
      </c>
      <c r="CK1171" s="28">
        <v>0</v>
      </c>
      <c r="CL1171" s="28">
        <v>0</v>
      </c>
      <c r="CM1171" s="28">
        <v>0.36</v>
      </c>
      <c r="CN1171" s="25"/>
      <c r="CO1171" s="28">
        <v>0</v>
      </c>
      <c r="CP1171" s="30" t="s">
        <v>5</v>
      </c>
      <c r="CQ1171" s="8">
        <f t="shared" si="199"/>
        <v>6654.4742836974992</v>
      </c>
      <c r="CR1171" s="8">
        <f t="shared" si="200"/>
        <v>28</v>
      </c>
      <c r="CS1171" s="8">
        <f t="shared" si="201"/>
        <v>2.5</v>
      </c>
      <c r="CT1171" s="8">
        <f t="shared" si="202"/>
        <v>30</v>
      </c>
      <c r="CU1171" s="8">
        <f t="shared" si="203"/>
        <v>300</v>
      </c>
      <c r="CV1171" s="10">
        <f t="shared" si="204"/>
        <v>98487.72</v>
      </c>
      <c r="CW1171" s="10">
        <f t="shared" si="207"/>
        <v>98.487719999999996</v>
      </c>
      <c r="CX1171" s="8" t="str">
        <f t="shared" si="205"/>
        <v>No</v>
      </c>
      <c r="CY1171" s="30" t="s">
        <v>11</v>
      </c>
      <c r="CZ1171" s="30" t="s">
        <v>11</v>
      </c>
      <c r="DA1171" s="31" t="s">
        <v>11</v>
      </c>
      <c r="DB1171" s="31" t="s">
        <v>11</v>
      </c>
      <c r="DC1171" s="8" t="str">
        <f t="shared" si="206"/>
        <v>No</v>
      </c>
      <c r="DD1171" s="8" t="s">
        <v>11</v>
      </c>
      <c r="DE1171" s="30" t="s">
        <v>11</v>
      </c>
      <c r="DF1171" s="10">
        <f t="shared" si="208"/>
        <v>54.658019999999993</v>
      </c>
      <c r="DG1171" s="9">
        <f>IF(S1171&lt;Monitors!$H$4,(S1171*Monitors!$I$4)+Monitors!$J$4,IF(S1171&lt;Monitors!$H$5,(S1171*Monitors!$I$5)+Monitors!$J$5,IF(S1171&lt;Monitors!$H$6,(S1171*Monitors!$I$6)+Monitors!$J$6,IF(S1171&lt;Monitors!$H$7,(Monitors!$I$7*S1171)+Monitors!$J$7,IF(S1171&lt;Monitors!$H$8,(S1171*Monitors!$I$8)+Monitors!$J$8,IF(S1171&lt;Monitors!$H$9,(S1171*Monitors!$I$9)+Monitors!$J$9,IF(S1171&lt;Monitors!$H$10,(S1171*Monitors!$I$10)+Monitors!$J$10,IF(S1171&lt;Monitors!$H$11,(S1171*Monitors!$I$11)+Monitors!$J$11,Monitors!$J$12))))))))</f>
        <v>51.334000000000003</v>
      </c>
      <c r="DH1171" s="10">
        <f>$DF1171-(Monitors!$B$4*'All Data'!$W1171)</f>
        <v>41.944399999999995</v>
      </c>
      <c r="DI1171" s="10">
        <f>IF($CX1171="Yes",DH1171-(Monitors!$E$4*(DG1171+(Monitors!$B$4*'All Data'!$W1171))),'All Data'!DH1171)</f>
        <v>41.944399999999995</v>
      </c>
      <c r="DJ1171" s="10">
        <f>IF(DD1171="Yes",'All Data'!DI1171-(DG1171*Monitors!$C$4),'All Data'!DI1171)</f>
        <v>41.944399999999995</v>
      </c>
      <c r="DK1171" s="10">
        <f>IF($DE1171="Yes",DJ1171-(DG1171*Monitors!$D$4),'All Data'!DJ1171)</f>
        <v>41.944399999999995</v>
      </c>
      <c r="DL1171" s="10">
        <f>IF($CZ1171="Yes",DK1171-Monitors!$C$7,'All Data'!DK1171)</f>
        <v>41.944399999999995</v>
      </c>
      <c r="DM1171" s="10">
        <f>IF($DA1171="Yes",DL1171-Monitors!$D$7,'All Data'!DL1171)</f>
        <v>41.944399999999995</v>
      </c>
      <c r="DN1171" s="10">
        <f>IF(DB1171="Yes",DM1171-((DG1171+(W1171*Monitors!$B$4))*Monitors!$F$4),'All Data'!DM1171)</f>
        <v>41.944399999999995</v>
      </c>
      <c r="DO1171" s="8" t="str">
        <f t="shared" si="209"/>
        <v>Yes</v>
      </c>
      <c r="DP1171" s="10">
        <v>3.9395088000000005</v>
      </c>
      <c r="DQ1171" s="10">
        <v>13.2004912</v>
      </c>
      <c r="DR1171" s="10">
        <v>13.2004912</v>
      </c>
      <c r="DS1171" s="9">
        <v>29.411715392087416</v>
      </c>
      <c r="DT1171" s="9" t="s">
        <v>23</v>
      </c>
      <c r="DU1171" s="14">
        <v>0</v>
      </c>
    </row>
    <row r="1172" spans="1:125" ht="18" customHeight="1">
      <c r="A1172" s="29">
        <v>1171</v>
      </c>
      <c r="B1172" s="29">
        <v>18</v>
      </c>
      <c r="C1172" s="29">
        <v>1032</v>
      </c>
      <c r="D1172" s="21">
        <v>41646</v>
      </c>
      <c r="E1172" s="21">
        <v>41434</v>
      </c>
      <c r="F1172" s="21">
        <v>41813</v>
      </c>
      <c r="G1172" s="20" t="s">
        <v>4</v>
      </c>
      <c r="H1172" s="20"/>
      <c r="I1172" s="22">
        <v>6</v>
      </c>
      <c r="J1172" s="20" t="s">
        <v>5</v>
      </c>
      <c r="K1172" s="20"/>
      <c r="L1172" s="20" t="s">
        <v>6</v>
      </c>
      <c r="M1172" s="23"/>
      <c r="N1172" s="23" t="s">
        <v>7</v>
      </c>
      <c r="O1172" s="23"/>
      <c r="P1172" s="24">
        <v>10.6</v>
      </c>
      <c r="Q1172" s="24">
        <v>18.8</v>
      </c>
      <c r="R1172" s="24">
        <v>21.5</v>
      </c>
      <c r="S1172" s="24">
        <v>198</v>
      </c>
      <c r="T1172" s="24">
        <v>1.78</v>
      </c>
      <c r="U1172" s="24">
        <v>1080</v>
      </c>
      <c r="V1172" s="24">
        <v>1920</v>
      </c>
      <c r="W1172" s="24">
        <v>2.0739999999999998</v>
      </c>
      <c r="X1172" s="23" t="s">
        <v>47</v>
      </c>
      <c r="Y1172" s="23" t="s">
        <v>47</v>
      </c>
      <c r="Z1172" s="24">
        <v>10473</v>
      </c>
      <c r="AA1172" s="24">
        <v>60</v>
      </c>
      <c r="AB1172" s="24">
        <v>90</v>
      </c>
      <c r="AC1172" s="24">
        <v>65</v>
      </c>
      <c r="AD1172" s="23" t="s">
        <v>10</v>
      </c>
      <c r="AE1172" s="23" t="s">
        <v>11</v>
      </c>
      <c r="AF1172" s="23" t="s">
        <v>11</v>
      </c>
      <c r="AG1172" s="23"/>
      <c r="AH1172" s="23"/>
      <c r="AI1172" s="23" t="s">
        <v>12</v>
      </c>
      <c r="AJ1172" s="23" t="s">
        <v>11</v>
      </c>
      <c r="AK1172" s="23" t="s">
        <v>11</v>
      </c>
      <c r="AL1172" s="23" t="s">
        <v>25</v>
      </c>
      <c r="AM1172" s="23"/>
      <c r="AN1172" s="23" t="s">
        <v>14</v>
      </c>
      <c r="AO1172" s="23"/>
      <c r="AP1172" s="23" t="s">
        <v>36</v>
      </c>
      <c r="AQ1172" s="23"/>
      <c r="AR1172" s="23"/>
      <c r="AS1172" s="23" t="s">
        <v>25</v>
      </c>
      <c r="AT1172" s="23"/>
      <c r="AU1172" s="23" t="s">
        <v>14</v>
      </c>
      <c r="AV1172" s="25"/>
      <c r="AW1172" s="25"/>
      <c r="AX1172" s="26">
        <v>21.5</v>
      </c>
      <c r="AY1172" s="26">
        <v>198</v>
      </c>
      <c r="AZ1172" s="25" t="s">
        <v>14</v>
      </c>
      <c r="BA1172" s="25" t="s">
        <v>14</v>
      </c>
      <c r="BB1172" s="23"/>
      <c r="BC1172" s="23" t="s">
        <v>15</v>
      </c>
      <c r="BD1172" s="23"/>
      <c r="BE1172" s="23" t="s">
        <v>11</v>
      </c>
      <c r="BF1172" s="23" t="s">
        <v>61</v>
      </c>
      <c r="BG1172" s="23" t="s">
        <v>11</v>
      </c>
      <c r="BH1172" s="23" t="s">
        <v>17</v>
      </c>
      <c r="BI1172" s="23"/>
      <c r="BJ1172" s="23" t="s">
        <v>18</v>
      </c>
      <c r="BK1172" s="23" t="s">
        <v>11</v>
      </c>
      <c r="BL1172" s="23" t="s">
        <v>11</v>
      </c>
      <c r="BM1172" s="23"/>
      <c r="BN1172" s="23"/>
      <c r="BO1172" s="24">
        <v>31.1</v>
      </c>
      <c r="BP1172" s="24">
        <v>313.5</v>
      </c>
      <c r="BQ1172" s="24">
        <v>220</v>
      </c>
      <c r="BR1172" s="24">
        <v>274.39999999999998</v>
      </c>
      <c r="BS1172" s="24">
        <v>201.2</v>
      </c>
      <c r="BT1172" s="23"/>
      <c r="BU1172" s="23"/>
      <c r="BV1172" s="24">
        <v>13.47</v>
      </c>
      <c r="BW1172" s="24">
        <v>0.17</v>
      </c>
      <c r="BX1172" s="23"/>
      <c r="BY1172" s="24">
        <v>0.16</v>
      </c>
      <c r="BZ1172" s="27">
        <v>0.17</v>
      </c>
      <c r="CA1172" s="27">
        <v>0.16</v>
      </c>
      <c r="CB1172" s="25"/>
      <c r="CC1172" s="25"/>
      <c r="CD1172" s="28">
        <v>13.45</v>
      </c>
      <c r="CE1172" s="28">
        <v>0.27</v>
      </c>
      <c r="CF1172" s="25"/>
      <c r="CG1172" s="28">
        <v>0.24</v>
      </c>
      <c r="CH1172" s="28">
        <v>21.1</v>
      </c>
      <c r="CI1172" s="28">
        <v>0.5</v>
      </c>
      <c r="CJ1172" s="28">
        <v>0.5</v>
      </c>
      <c r="CK1172" s="25"/>
      <c r="CL1172" s="25"/>
      <c r="CM1172" s="28">
        <v>0.51</v>
      </c>
      <c r="CN1172" s="25"/>
      <c r="CO1172" s="28">
        <v>0</v>
      </c>
      <c r="CP1172" s="30" t="s">
        <v>5</v>
      </c>
      <c r="CQ1172" s="8">
        <f t="shared" si="199"/>
        <v>10474.747474747473</v>
      </c>
      <c r="CR1172" s="8">
        <f t="shared" si="200"/>
        <v>22</v>
      </c>
      <c r="CS1172" s="8">
        <f t="shared" si="201"/>
        <v>2.5</v>
      </c>
      <c r="CT1172" s="8">
        <f t="shared" si="202"/>
        <v>30</v>
      </c>
      <c r="CU1172" s="8">
        <f t="shared" si="203"/>
        <v>300</v>
      </c>
      <c r="CV1172" s="10">
        <f t="shared" si="204"/>
        <v>62073</v>
      </c>
      <c r="CW1172" s="10">
        <f t="shared" si="207"/>
        <v>62.073</v>
      </c>
      <c r="CX1172" s="8" t="str">
        <f t="shared" si="205"/>
        <v>No</v>
      </c>
      <c r="CY1172" s="30" t="s">
        <v>11</v>
      </c>
      <c r="CZ1172" s="30" t="s">
        <v>11</v>
      </c>
      <c r="DA1172" s="31" t="s">
        <v>11</v>
      </c>
      <c r="DB1172" s="31" t="s">
        <v>11</v>
      </c>
      <c r="DC1172" s="8" t="str">
        <f t="shared" si="206"/>
        <v>No</v>
      </c>
      <c r="DD1172" s="8" t="s">
        <v>11</v>
      </c>
      <c r="DE1172" s="30" t="s">
        <v>11</v>
      </c>
      <c r="DF1172" s="10">
        <f t="shared" si="208"/>
        <v>42.267000000000003</v>
      </c>
      <c r="DG1172" s="9">
        <f>IF(S1172&lt;Monitors!$H$4,(S1172*Monitors!$I$4)+Monitors!$J$4,IF(S1172&lt;Monitors!$H$5,(S1172*Monitors!$I$5)+Monitors!$J$5,IF(S1172&lt;Monitors!$H$6,(S1172*Monitors!$I$6)+Monitors!$J$6,IF(S1172&lt;Monitors!$H$7,(Monitors!$I$7*S1172)+Monitors!$J$7,IF(S1172&lt;Monitors!$H$8,(S1172*Monitors!$I$8)+Monitors!$J$8,IF(S1172&lt;Monitors!$H$9,(S1172*Monitors!$I$9)+Monitors!$J$9,IF(S1172&lt;Monitors!$H$10,(S1172*Monitors!$I$10)+Monitors!$J$10,IF(S1172&lt;Monitors!$H$11,(S1172*Monitors!$I$11)+Monitors!$J$11,Monitors!$J$12))))))))</f>
        <v>37.9</v>
      </c>
      <c r="DH1172" s="10">
        <f>$DF1172-(Monitors!$B$4*'All Data'!$W1172)</f>
        <v>29.553380000000004</v>
      </c>
      <c r="DI1172" s="10">
        <f>IF($CX1172="Yes",DH1172-(Monitors!$E$4*(DG1172+(Monitors!$B$4*'All Data'!$W1172))),'All Data'!DH1172)</f>
        <v>29.553380000000004</v>
      </c>
      <c r="DJ1172" s="10">
        <f>IF(DD1172="Yes",'All Data'!DI1172-(DG1172*Monitors!$C$4),'All Data'!DI1172)</f>
        <v>29.553380000000004</v>
      </c>
      <c r="DK1172" s="10">
        <f>IF($DE1172="Yes",DJ1172-(DG1172*Monitors!$D$4),'All Data'!DJ1172)</f>
        <v>29.553380000000004</v>
      </c>
      <c r="DL1172" s="10">
        <f>IF($CZ1172="Yes",DK1172-Monitors!$C$7,'All Data'!DK1172)</f>
        <v>29.553380000000004</v>
      </c>
      <c r="DM1172" s="10">
        <f>IF($DA1172="Yes",DL1172-Monitors!$D$7,'All Data'!DL1172)</f>
        <v>29.553380000000004</v>
      </c>
      <c r="DN1172" s="10">
        <f>IF(DB1172="Yes",DM1172-((DG1172+(W1172*Monitors!$B$4))*Monitors!$F$4),'All Data'!DM1172)</f>
        <v>29.553380000000004</v>
      </c>
      <c r="DO1172" s="8" t="str">
        <f t="shared" si="209"/>
        <v>Yes</v>
      </c>
      <c r="DP1172" s="10">
        <v>2.48292</v>
      </c>
      <c r="DQ1172" s="10">
        <v>10.987080000000001</v>
      </c>
      <c r="DR1172" s="10">
        <v>10.987080000000001</v>
      </c>
      <c r="DS1172" s="9">
        <v>18.849310517355313</v>
      </c>
      <c r="DT1172" s="9" t="s">
        <v>23</v>
      </c>
      <c r="DU1172" s="14">
        <v>0</v>
      </c>
    </row>
    <row r="1173" spans="1:125" ht="18" customHeight="1">
      <c r="A1173" s="29">
        <v>1172</v>
      </c>
      <c r="B1173" s="29">
        <v>38</v>
      </c>
      <c r="C1173" s="29">
        <v>1075</v>
      </c>
      <c r="D1173" s="21">
        <v>41456</v>
      </c>
      <c r="E1173" s="21">
        <v>41452</v>
      </c>
      <c r="F1173" s="21">
        <v>41955</v>
      </c>
      <c r="G1173" s="20" t="s">
        <v>4</v>
      </c>
      <c r="H1173" s="20"/>
      <c r="I1173" s="22">
        <v>6</v>
      </c>
      <c r="J1173" s="20" t="s">
        <v>5</v>
      </c>
      <c r="K1173" s="20"/>
      <c r="L1173" s="20" t="s">
        <v>6</v>
      </c>
      <c r="M1173" s="23"/>
      <c r="N1173" s="23" t="s">
        <v>7</v>
      </c>
      <c r="O1173" s="23"/>
      <c r="P1173" s="24">
        <v>10.6</v>
      </c>
      <c r="Q1173" s="24">
        <v>18.8</v>
      </c>
      <c r="R1173" s="24">
        <v>21.5</v>
      </c>
      <c r="S1173" s="24">
        <v>198</v>
      </c>
      <c r="T1173" s="24">
        <v>1.78</v>
      </c>
      <c r="U1173" s="24">
        <v>1080</v>
      </c>
      <c r="V1173" s="24">
        <v>1920</v>
      </c>
      <c r="W1173" s="24">
        <v>2.0739999999999998</v>
      </c>
      <c r="X1173" s="23" t="s">
        <v>47</v>
      </c>
      <c r="Y1173" s="23" t="s">
        <v>47</v>
      </c>
      <c r="Z1173" s="24">
        <v>10473</v>
      </c>
      <c r="AA1173" s="24">
        <v>60</v>
      </c>
      <c r="AB1173" s="24">
        <v>178</v>
      </c>
      <c r="AC1173" s="24">
        <v>170</v>
      </c>
      <c r="AD1173" s="23" t="s">
        <v>10</v>
      </c>
      <c r="AE1173" s="23" t="s">
        <v>11</v>
      </c>
      <c r="AF1173" s="23" t="s">
        <v>11</v>
      </c>
      <c r="AG1173" s="23"/>
      <c r="AH1173" s="23"/>
      <c r="AI1173" s="23" t="s">
        <v>12</v>
      </c>
      <c r="AJ1173" s="23" t="s">
        <v>11</v>
      </c>
      <c r="AK1173" s="23" t="s">
        <v>23</v>
      </c>
      <c r="AL1173" s="23" t="s">
        <v>13</v>
      </c>
      <c r="AM1173" s="23"/>
      <c r="AN1173" s="23" t="s">
        <v>14</v>
      </c>
      <c r="AO1173" s="23"/>
      <c r="AP1173" s="23" t="s">
        <v>14</v>
      </c>
      <c r="AQ1173" s="23"/>
      <c r="AR1173" s="23"/>
      <c r="AS1173" s="23" t="s">
        <v>13</v>
      </c>
      <c r="AT1173" s="23"/>
      <c r="AU1173" s="23" t="s">
        <v>14</v>
      </c>
      <c r="AV1173" s="25"/>
      <c r="AW1173" s="25"/>
      <c r="AX1173" s="26">
        <v>21.5</v>
      </c>
      <c r="AY1173" s="26">
        <v>198</v>
      </c>
      <c r="AZ1173" s="25" t="s">
        <v>14</v>
      </c>
      <c r="BA1173" s="25" t="s">
        <v>14</v>
      </c>
      <c r="BB1173" s="23"/>
      <c r="BC1173" s="23" t="s">
        <v>15</v>
      </c>
      <c r="BD1173" s="23"/>
      <c r="BE1173" s="23" t="s">
        <v>11</v>
      </c>
      <c r="BF1173" s="23" t="s">
        <v>61</v>
      </c>
      <c r="BG1173" s="23" t="s">
        <v>11</v>
      </c>
      <c r="BH1173" s="23" t="s">
        <v>17</v>
      </c>
      <c r="BI1173" s="23"/>
      <c r="BJ1173" s="23" t="s">
        <v>272</v>
      </c>
      <c r="BK1173" s="23" t="s">
        <v>11</v>
      </c>
      <c r="BL1173" s="23" t="s">
        <v>11</v>
      </c>
      <c r="BM1173" s="23"/>
      <c r="BN1173" s="23"/>
      <c r="BO1173" s="24">
        <v>23.4</v>
      </c>
      <c r="BP1173" s="24">
        <v>238.1</v>
      </c>
      <c r="BQ1173" s="24">
        <v>250</v>
      </c>
      <c r="BR1173" s="24">
        <v>237.2</v>
      </c>
      <c r="BS1173" s="24">
        <v>201.5</v>
      </c>
      <c r="BT1173" s="23"/>
      <c r="BU1173" s="23"/>
      <c r="BV1173" s="24">
        <v>14.08</v>
      </c>
      <c r="BW1173" s="24">
        <v>0.08</v>
      </c>
      <c r="BX1173" s="23"/>
      <c r="BY1173" s="24">
        <v>7.0000000000000007E-2</v>
      </c>
      <c r="BZ1173" s="27">
        <v>0.08</v>
      </c>
      <c r="CA1173" s="27">
        <v>7.0000000000000007E-2</v>
      </c>
      <c r="CB1173" s="25"/>
      <c r="CC1173" s="25"/>
      <c r="CD1173" s="28">
        <v>14.21</v>
      </c>
      <c r="CE1173" s="28">
        <v>0.05</v>
      </c>
      <c r="CF1173" s="25"/>
      <c r="CG1173" s="28">
        <v>0.03</v>
      </c>
      <c r="CH1173" s="28">
        <v>21.1</v>
      </c>
      <c r="CI1173" s="28">
        <v>0.5</v>
      </c>
      <c r="CJ1173" s="28">
        <v>0.5</v>
      </c>
      <c r="CK1173" s="25"/>
      <c r="CL1173" s="25"/>
      <c r="CM1173" s="28">
        <v>0.44</v>
      </c>
      <c r="CN1173" s="25"/>
      <c r="CO1173" s="28">
        <v>0</v>
      </c>
      <c r="CP1173" s="30" t="s">
        <v>5</v>
      </c>
      <c r="CQ1173" s="8">
        <f t="shared" si="199"/>
        <v>10474.747474747473</v>
      </c>
      <c r="CR1173" s="8">
        <f t="shared" si="200"/>
        <v>22</v>
      </c>
      <c r="CS1173" s="8">
        <f t="shared" si="201"/>
        <v>2.5</v>
      </c>
      <c r="CT1173" s="8">
        <f t="shared" si="202"/>
        <v>30</v>
      </c>
      <c r="CU1173" s="8">
        <f t="shared" si="203"/>
        <v>200</v>
      </c>
      <c r="CV1173" s="10">
        <f t="shared" si="204"/>
        <v>47143.799999999996</v>
      </c>
      <c r="CW1173" s="10">
        <f t="shared" si="207"/>
        <v>47.143799999999999</v>
      </c>
      <c r="CX1173" s="8" t="str">
        <f t="shared" si="205"/>
        <v>No</v>
      </c>
      <c r="CY1173" s="30" t="s">
        <v>11</v>
      </c>
      <c r="CZ1173" s="30" t="s">
        <v>11</v>
      </c>
      <c r="DA1173" s="31" t="s">
        <v>11</v>
      </c>
      <c r="DB1173" s="31" t="s">
        <v>11</v>
      </c>
      <c r="DC1173" s="8" t="str">
        <f t="shared" si="206"/>
        <v>No</v>
      </c>
      <c r="DD1173" s="8" t="s">
        <v>11</v>
      </c>
      <c r="DE1173" s="30" t="s">
        <v>11</v>
      </c>
      <c r="DF1173" s="10">
        <f t="shared" si="208"/>
        <v>43.624799999999993</v>
      </c>
      <c r="DG1173" s="9">
        <f>IF(S1173&lt;Monitors!$H$4,(S1173*Monitors!$I$4)+Monitors!$J$4,IF(S1173&lt;Monitors!$H$5,(S1173*Monitors!$I$5)+Monitors!$J$5,IF(S1173&lt;Monitors!$H$6,(S1173*Monitors!$I$6)+Monitors!$J$6,IF(S1173&lt;Monitors!$H$7,(Monitors!$I$7*S1173)+Monitors!$J$7,IF(S1173&lt;Monitors!$H$8,(S1173*Monitors!$I$8)+Monitors!$J$8,IF(S1173&lt;Monitors!$H$9,(S1173*Monitors!$I$9)+Monitors!$J$9,IF(S1173&lt;Monitors!$H$10,(S1173*Monitors!$I$10)+Monitors!$J$10,IF(S1173&lt;Monitors!$H$11,(S1173*Monitors!$I$11)+Monitors!$J$11,Monitors!$J$12))))))))</f>
        <v>37.9</v>
      </c>
      <c r="DH1173" s="10">
        <f>$DF1173-(Monitors!$B$4*'All Data'!$W1173)</f>
        <v>30.911179999999995</v>
      </c>
      <c r="DI1173" s="10">
        <f>IF($CX1173="Yes",DH1173-(Monitors!$E$4*(DG1173+(Monitors!$B$4*'All Data'!$W1173))),'All Data'!DH1173)</f>
        <v>30.911179999999995</v>
      </c>
      <c r="DJ1173" s="10">
        <f>IF(DD1173="Yes",'All Data'!DI1173-(DG1173*Monitors!$C$4),'All Data'!DI1173)</f>
        <v>30.911179999999995</v>
      </c>
      <c r="DK1173" s="10">
        <f>IF($DE1173="Yes",DJ1173-(DG1173*Monitors!$D$4),'All Data'!DJ1173)</f>
        <v>30.911179999999995</v>
      </c>
      <c r="DL1173" s="10">
        <f>IF($CZ1173="Yes",DK1173-Monitors!$C$7,'All Data'!DK1173)</f>
        <v>30.911179999999995</v>
      </c>
      <c r="DM1173" s="10">
        <f>IF($DA1173="Yes",DL1173-Monitors!$D$7,'All Data'!DL1173)</f>
        <v>30.911179999999995</v>
      </c>
      <c r="DN1173" s="10">
        <f>IF(DB1173="Yes",DM1173-((DG1173+(W1173*Monitors!$B$4))*Monitors!$F$4),'All Data'!DM1173)</f>
        <v>30.911179999999995</v>
      </c>
      <c r="DO1173" s="8" t="str">
        <f t="shared" si="209"/>
        <v>Yes</v>
      </c>
      <c r="DP1173" s="10">
        <v>1.8857519999999999</v>
      </c>
      <c r="DQ1173" s="10">
        <v>12.194248</v>
      </c>
      <c r="DR1173" s="10">
        <v>12.194248</v>
      </c>
      <c r="DS1173" s="9">
        <v>18.849310517355313</v>
      </c>
      <c r="DT1173" s="9" t="s">
        <v>23</v>
      </c>
      <c r="DU1173" s="14">
        <v>0</v>
      </c>
    </row>
    <row r="1174" spans="1:125" ht="18" customHeight="1">
      <c r="A1174" s="29">
        <v>1173</v>
      </c>
      <c r="B1174" s="29">
        <v>19</v>
      </c>
      <c r="C1174" s="29">
        <v>906</v>
      </c>
      <c r="D1174" s="21">
        <v>41347</v>
      </c>
      <c r="E1174" s="21">
        <v>41255</v>
      </c>
      <c r="F1174" s="21">
        <v>41261</v>
      </c>
      <c r="G1174" s="20" t="s">
        <v>4</v>
      </c>
      <c r="H1174" s="20"/>
      <c r="I1174" s="22">
        <v>6</v>
      </c>
      <c r="J1174" s="20" t="s">
        <v>5</v>
      </c>
      <c r="K1174" s="20"/>
      <c r="L1174" s="20" t="s">
        <v>49</v>
      </c>
      <c r="M1174" s="23"/>
      <c r="N1174" s="23" t="s">
        <v>7</v>
      </c>
      <c r="O1174" s="23"/>
      <c r="P1174" s="24">
        <v>12.8</v>
      </c>
      <c r="Q1174" s="24">
        <v>20.399999999999999</v>
      </c>
      <c r="R1174" s="24">
        <v>24.1</v>
      </c>
      <c r="S1174" s="24">
        <v>260.3</v>
      </c>
      <c r="T1174" s="24">
        <v>1.6</v>
      </c>
      <c r="U1174" s="24">
        <v>1920</v>
      </c>
      <c r="V1174" s="24">
        <v>1200</v>
      </c>
      <c r="W1174" s="24">
        <v>2.3039999999999998</v>
      </c>
      <c r="X1174" s="23" t="s">
        <v>681</v>
      </c>
      <c r="Y1174" s="23" t="s">
        <v>681</v>
      </c>
      <c r="Z1174" s="24">
        <v>8850</v>
      </c>
      <c r="AA1174" s="24">
        <v>60</v>
      </c>
      <c r="AB1174" s="24">
        <v>178</v>
      </c>
      <c r="AC1174" s="24">
        <v>178</v>
      </c>
      <c r="AD1174" s="23" t="s">
        <v>10</v>
      </c>
      <c r="AE1174" s="23" t="s">
        <v>11</v>
      </c>
      <c r="AF1174" s="23" t="s">
        <v>11</v>
      </c>
      <c r="AG1174" s="23"/>
      <c r="AH1174" s="23"/>
      <c r="AI1174" s="23" t="s">
        <v>12</v>
      </c>
      <c r="AJ1174" s="23" t="s">
        <v>11</v>
      </c>
      <c r="AK1174" s="23" t="s">
        <v>23</v>
      </c>
      <c r="AL1174" s="23" t="s">
        <v>78</v>
      </c>
      <c r="AM1174" s="23"/>
      <c r="AN1174" s="23" t="s">
        <v>14</v>
      </c>
      <c r="AO1174" s="23"/>
      <c r="AP1174" s="23" t="s">
        <v>14</v>
      </c>
      <c r="AQ1174" s="23"/>
      <c r="AR1174" s="23"/>
      <c r="AS1174" s="23" t="s">
        <v>78</v>
      </c>
      <c r="AT1174" s="23"/>
      <c r="AU1174" s="23" t="s">
        <v>14</v>
      </c>
      <c r="AV1174" s="25"/>
      <c r="AW1174" s="25"/>
      <c r="AX1174" s="26">
        <v>24.1</v>
      </c>
      <c r="AY1174" s="26">
        <v>260.3</v>
      </c>
      <c r="AZ1174" s="25" t="s">
        <v>14</v>
      </c>
      <c r="BA1174" s="25" t="s">
        <v>14</v>
      </c>
      <c r="BB1174" s="23"/>
      <c r="BC1174" s="23" t="s">
        <v>15</v>
      </c>
      <c r="BD1174" s="23"/>
      <c r="BE1174" s="23" t="s">
        <v>11</v>
      </c>
      <c r="BF1174" s="23" t="s">
        <v>636</v>
      </c>
      <c r="BG1174" s="23" t="s">
        <v>11</v>
      </c>
      <c r="BH1174" s="23" t="s">
        <v>17</v>
      </c>
      <c r="BI1174" s="23"/>
      <c r="BJ1174" s="23" t="s">
        <v>18</v>
      </c>
      <c r="BK1174" s="23" t="s">
        <v>11</v>
      </c>
      <c r="BL1174" s="23" t="s">
        <v>11</v>
      </c>
      <c r="BM1174" s="23"/>
      <c r="BN1174" s="23"/>
      <c r="BO1174" s="24">
        <v>12.3</v>
      </c>
      <c r="BP1174" s="24">
        <v>342</v>
      </c>
      <c r="BQ1174" s="24">
        <v>300</v>
      </c>
      <c r="BR1174" s="24">
        <v>259</v>
      </c>
      <c r="BS1174" s="24">
        <v>201</v>
      </c>
      <c r="BT1174" s="23"/>
      <c r="BU1174" s="23"/>
      <c r="BV1174" s="24">
        <v>17.32</v>
      </c>
      <c r="BW1174" s="24">
        <v>0.43</v>
      </c>
      <c r="BX1174" s="23"/>
      <c r="BY1174" s="24">
        <v>0.33</v>
      </c>
      <c r="BZ1174" s="27">
        <v>0.43</v>
      </c>
      <c r="CA1174" s="27">
        <v>0.33</v>
      </c>
      <c r="CB1174" s="25"/>
      <c r="CC1174" s="25"/>
      <c r="CD1174" s="28">
        <v>17.579999999999998</v>
      </c>
      <c r="CE1174" s="28">
        <v>0.49</v>
      </c>
      <c r="CF1174" s="25"/>
      <c r="CG1174" s="28">
        <v>0.38</v>
      </c>
      <c r="CH1174" s="28">
        <v>25.4</v>
      </c>
      <c r="CI1174" s="28">
        <v>0.5</v>
      </c>
      <c r="CJ1174" s="28">
        <v>0.5</v>
      </c>
      <c r="CK1174" s="25"/>
      <c r="CL1174" s="25"/>
      <c r="CM1174" s="28">
        <v>0.55000000000000004</v>
      </c>
      <c r="CN1174" s="25"/>
      <c r="CO1174" s="28">
        <v>0</v>
      </c>
      <c r="CP1174" s="30" t="s">
        <v>5</v>
      </c>
      <c r="CQ1174" s="8">
        <f t="shared" si="199"/>
        <v>8851.3253937764111</v>
      </c>
      <c r="CR1174" s="8">
        <f t="shared" si="200"/>
        <v>26</v>
      </c>
      <c r="CS1174" s="8">
        <f t="shared" si="201"/>
        <v>2.5</v>
      </c>
      <c r="CT1174" s="8">
        <f t="shared" si="202"/>
        <v>30</v>
      </c>
      <c r="CU1174" s="8">
        <f t="shared" si="203"/>
        <v>300</v>
      </c>
      <c r="CV1174" s="10">
        <f t="shared" si="204"/>
        <v>89022.6</v>
      </c>
      <c r="CW1174" s="10">
        <f t="shared" si="207"/>
        <v>89.022600000000011</v>
      </c>
      <c r="CX1174" s="8" t="str">
        <f t="shared" si="205"/>
        <v>No</v>
      </c>
      <c r="CY1174" s="30" t="s">
        <v>11</v>
      </c>
      <c r="CZ1174" s="30" t="s">
        <v>11</v>
      </c>
      <c r="DA1174" s="31" t="s">
        <v>11</v>
      </c>
      <c r="DB1174" s="31" t="s">
        <v>11</v>
      </c>
      <c r="DC1174" s="8" t="str">
        <f t="shared" si="206"/>
        <v>No</v>
      </c>
      <c r="DD1174" s="8" t="s">
        <v>11</v>
      </c>
      <c r="DE1174" s="30" t="s">
        <v>11</v>
      </c>
      <c r="DF1174" s="10">
        <f t="shared" si="208"/>
        <v>55.551539999999996</v>
      </c>
      <c r="DG1174" s="9">
        <f>IF(S1174&lt;Monitors!$H$4,(S1174*Monitors!$I$4)+Monitors!$J$4,IF(S1174&lt;Monitors!$H$5,(S1174*Monitors!$I$5)+Monitors!$J$5,IF(S1174&lt;Monitors!$H$6,(S1174*Monitors!$I$6)+Monitors!$J$6,IF(S1174&lt;Monitors!$H$7,(Monitors!$I$7*S1174)+Monitors!$J$7,IF(S1174&lt;Monitors!$H$8,(S1174*Monitors!$I$8)+Monitors!$J$8,IF(S1174&lt;Monitors!$H$9,(S1174*Monitors!$I$9)+Monitors!$J$9,IF(S1174&lt;Monitors!$H$10,(S1174*Monitors!$I$10)+Monitors!$J$10,IF(S1174&lt;Monitors!$H$11,(S1174*Monitors!$I$11)+Monitors!$J$11,Monitors!$J$12))))))))</f>
        <v>45.06</v>
      </c>
      <c r="DH1174" s="10">
        <f>$DF1174-(Monitors!$B$4*'All Data'!$W1174)</f>
        <v>41.428019999999997</v>
      </c>
      <c r="DI1174" s="10">
        <f>IF($CX1174="Yes",DH1174-(Monitors!$E$4*(DG1174+(Monitors!$B$4*'All Data'!$W1174))),'All Data'!DH1174)</f>
        <v>41.428019999999997</v>
      </c>
      <c r="DJ1174" s="10">
        <f>IF(DD1174="Yes",'All Data'!DI1174-(DG1174*Monitors!$C$4),'All Data'!DI1174)</f>
        <v>41.428019999999997</v>
      </c>
      <c r="DK1174" s="10">
        <f>IF($DE1174="Yes",DJ1174-(DG1174*Monitors!$D$4),'All Data'!DJ1174)</f>
        <v>41.428019999999997</v>
      </c>
      <c r="DL1174" s="10">
        <f>IF($CZ1174="Yes",DK1174-Monitors!$C$7,'All Data'!DK1174)</f>
        <v>41.428019999999997</v>
      </c>
      <c r="DM1174" s="10">
        <f>IF($DA1174="Yes",DL1174-Monitors!$D$7,'All Data'!DL1174)</f>
        <v>41.428019999999997</v>
      </c>
      <c r="DN1174" s="10">
        <f>IF(DB1174="Yes",DM1174-((DG1174+(W1174*Monitors!$B$4))*Monitors!$F$4),'All Data'!DM1174)</f>
        <v>41.428019999999997</v>
      </c>
      <c r="DO1174" s="8" t="str">
        <f t="shared" si="209"/>
        <v>Yes</v>
      </c>
      <c r="DP1174" s="10">
        <v>3.5609040000000007</v>
      </c>
      <c r="DQ1174" s="10">
        <v>13.759096</v>
      </c>
      <c r="DR1174" s="10">
        <v>13.759096</v>
      </c>
      <c r="DS1174" s="9">
        <v>24.674946666419185</v>
      </c>
      <c r="DT1174" s="9" t="s">
        <v>23</v>
      </c>
      <c r="DU1174" s="14">
        <v>0</v>
      </c>
    </row>
    <row r="1175" spans="1:125" ht="18" customHeight="1">
      <c r="A1175" s="29">
        <v>1174</v>
      </c>
      <c r="B1175" s="29">
        <v>24</v>
      </c>
      <c r="C1175" s="29">
        <v>543</v>
      </c>
      <c r="D1175" s="21">
        <v>41358</v>
      </c>
      <c r="E1175" s="21">
        <v>41391</v>
      </c>
      <c r="F1175" s="21">
        <v>41401</v>
      </c>
      <c r="G1175" s="20" t="s">
        <v>4</v>
      </c>
      <c r="H1175" s="20" t="s">
        <v>26</v>
      </c>
      <c r="I1175" s="22">
        <v>6</v>
      </c>
      <c r="J1175" s="20" t="s">
        <v>5</v>
      </c>
      <c r="K1175" s="20" t="s">
        <v>26</v>
      </c>
      <c r="L1175" s="20" t="s">
        <v>49</v>
      </c>
      <c r="M1175" s="23" t="s">
        <v>26</v>
      </c>
      <c r="N1175" s="23" t="s">
        <v>7</v>
      </c>
      <c r="O1175" s="23" t="s">
        <v>26</v>
      </c>
      <c r="P1175" s="24">
        <v>12.7</v>
      </c>
      <c r="Q1175" s="24">
        <v>20.399999999999999</v>
      </c>
      <c r="R1175" s="24">
        <v>24</v>
      </c>
      <c r="S1175" s="24">
        <v>259.08</v>
      </c>
      <c r="T1175" s="24">
        <v>1.6</v>
      </c>
      <c r="U1175" s="24">
        <v>1200</v>
      </c>
      <c r="V1175" s="24">
        <v>1920</v>
      </c>
      <c r="W1175" s="24">
        <v>2.3039999999999998</v>
      </c>
      <c r="X1175" s="23" t="s">
        <v>71</v>
      </c>
      <c r="Y1175" s="23" t="s">
        <v>71</v>
      </c>
      <c r="Z1175" s="24">
        <v>6176</v>
      </c>
      <c r="AA1175" s="24">
        <v>60</v>
      </c>
      <c r="AB1175" s="24">
        <v>178</v>
      </c>
      <c r="AC1175" s="24">
        <v>178</v>
      </c>
      <c r="AD1175" s="23" t="s">
        <v>28</v>
      </c>
      <c r="AE1175" s="23" t="s">
        <v>23</v>
      </c>
      <c r="AF1175" s="23" t="s">
        <v>11</v>
      </c>
      <c r="AG1175" s="23" t="s">
        <v>26</v>
      </c>
      <c r="AH1175" s="23" t="s">
        <v>26</v>
      </c>
      <c r="AI1175" s="23" t="s">
        <v>12</v>
      </c>
      <c r="AJ1175" s="23" t="s">
        <v>23</v>
      </c>
      <c r="AK1175" s="23" t="s">
        <v>11</v>
      </c>
      <c r="AL1175" s="23" t="s">
        <v>53</v>
      </c>
      <c r="AM1175" s="23" t="s">
        <v>82</v>
      </c>
      <c r="AN1175" s="23" t="s">
        <v>72</v>
      </c>
      <c r="AO1175" s="23" t="s">
        <v>26</v>
      </c>
      <c r="AP1175" s="23" t="s">
        <v>36</v>
      </c>
      <c r="AQ1175" s="23" t="s">
        <v>26</v>
      </c>
      <c r="AR1175" s="23"/>
      <c r="AS1175" s="23" t="s">
        <v>53</v>
      </c>
      <c r="AT1175" s="23" t="s">
        <v>82</v>
      </c>
      <c r="AU1175" s="23" t="s">
        <v>14</v>
      </c>
      <c r="AV1175" s="25" t="s">
        <v>26</v>
      </c>
      <c r="AW1175" s="25" t="s">
        <v>26</v>
      </c>
      <c r="AX1175" s="26">
        <v>24</v>
      </c>
      <c r="AY1175" s="26">
        <v>259.08</v>
      </c>
      <c r="AZ1175" s="25" t="s">
        <v>72</v>
      </c>
      <c r="BA1175" s="25" t="s">
        <v>14</v>
      </c>
      <c r="BB1175" s="23" t="s">
        <v>26</v>
      </c>
      <c r="BC1175" s="23" t="s">
        <v>15</v>
      </c>
      <c r="BD1175" s="23" t="s">
        <v>26</v>
      </c>
      <c r="BE1175" s="23" t="s">
        <v>11</v>
      </c>
      <c r="BF1175" s="23" t="s">
        <v>457</v>
      </c>
      <c r="BG1175" s="23" t="s">
        <v>11</v>
      </c>
      <c r="BH1175" s="23" t="s">
        <v>17</v>
      </c>
      <c r="BI1175" s="23" t="s">
        <v>26</v>
      </c>
      <c r="BJ1175" s="23"/>
      <c r="BK1175" s="23" t="s">
        <v>11</v>
      </c>
      <c r="BL1175" s="23" t="s">
        <v>11</v>
      </c>
      <c r="BM1175" s="23" t="s">
        <v>11</v>
      </c>
      <c r="BN1175" s="23"/>
      <c r="BO1175" s="24">
        <v>46</v>
      </c>
      <c r="BP1175" s="24">
        <v>300</v>
      </c>
      <c r="BQ1175" s="24">
        <v>300</v>
      </c>
      <c r="BR1175" s="24">
        <v>260</v>
      </c>
      <c r="BS1175" s="24">
        <v>200</v>
      </c>
      <c r="BT1175" s="23"/>
      <c r="BU1175" s="23"/>
      <c r="BV1175" s="24">
        <v>17.350000000000001</v>
      </c>
      <c r="BW1175" s="24">
        <v>0.35</v>
      </c>
      <c r="BX1175" s="23"/>
      <c r="BY1175" s="24">
        <v>0.31</v>
      </c>
      <c r="BZ1175" s="27">
        <v>0.35</v>
      </c>
      <c r="CA1175" s="27">
        <v>0.31</v>
      </c>
      <c r="CB1175" s="25"/>
      <c r="CC1175" s="25"/>
      <c r="CD1175" s="28">
        <v>17.34</v>
      </c>
      <c r="CE1175" s="28">
        <v>0.47</v>
      </c>
      <c r="CF1175" s="25"/>
      <c r="CG1175" s="28">
        <v>0.42</v>
      </c>
      <c r="CH1175" s="28">
        <v>25.36</v>
      </c>
      <c r="CI1175" s="28">
        <v>0.5</v>
      </c>
      <c r="CJ1175" s="28">
        <v>0.5</v>
      </c>
      <c r="CK1175" s="28">
        <v>0</v>
      </c>
      <c r="CL1175" s="28">
        <v>0</v>
      </c>
      <c r="CM1175" s="28">
        <v>0.5</v>
      </c>
      <c r="CN1175" s="25"/>
      <c r="CO1175" s="28">
        <v>0</v>
      </c>
      <c r="CP1175" s="30" t="s">
        <v>5</v>
      </c>
      <c r="CQ1175" s="8">
        <f t="shared" si="199"/>
        <v>8893.0060213061606</v>
      </c>
      <c r="CR1175" s="8">
        <f t="shared" si="200"/>
        <v>26</v>
      </c>
      <c r="CS1175" s="8">
        <f t="shared" si="201"/>
        <v>2.5</v>
      </c>
      <c r="CT1175" s="8">
        <f t="shared" si="202"/>
        <v>30</v>
      </c>
      <c r="CU1175" s="8">
        <f t="shared" si="203"/>
        <v>300</v>
      </c>
      <c r="CV1175" s="10">
        <f t="shared" si="204"/>
        <v>77724</v>
      </c>
      <c r="CW1175" s="10">
        <f t="shared" si="207"/>
        <v>77.724000000000004</v>
      </c>
      <c r="CX1175" s="8" t="str">
        <f t="shared" si="205"/>
        <v>No</v>
      </c>
      <c r="CY1175" s="30" t="s">
        <v>11</v>
      </c>
      <c r="CZ1175" s="30" t="s">
        <v>11</v>
      </c>
      <c r="DA1175" s="31" t="s">
        <v>11</v>
      </c>
      <c r="DB1175" s="31" t="s">
        <v>11</v>
      </c>
      <c r="DC1175" s="8" t="str">
        <f t="shared" si="206"/>
        <v>No</v>
      </c>
      <c r="DD1175" s="8" t="s">
        <v>11</v>
      </c>
      <c r="DE1175" s="30" t="s">
        <v>11</v>
      </c>
      <c r="DF1175" s="10">
        <f t="shared" si="208"/>
        <v>55.188000000000002</v>
      </c>
      <c r="DG1175" s="9">
        <f>IF(S1175&lt;Monitors!$H$4,(S1175*Monitors!$I$4)+Monitors!$J$4,IF(S1175&lt;Monitors!$H$5,(S1175*Monitors!$I$5)+Monitors!$J$5,IF(S1175&lt;Monitors!$H$6,(S1175*Monitors!$I$6)+Monitors!$J$6,IF(S1175&lt;Monitors!$H$7,(Monitors!$I$7*S1175)+Monitors!$J$7,IF(S1175&lt;Monitors!$H$8,(S1175*Monitors!$I$8)+Monitors!$J$8,IF(S1175&lt;Monitors!$H$9,(S1175*Monitors!$I$9)+Monitors!$J$9,IF(S1175&lt;Monitors!$H$10,(S1175*Monitors!$I$10)+Monitors!$J$10,IF(S1175&lt;Monitors!$H$11,(S1175*Monitors!$I$11)+Monitors!$J$11,Monitors!$J$12))))))))</f>
        <v>44.816000000000003</v>
      </c>
      <c r="DH1175" s="10">
        <f>$DF1175-(Monitors!$B$4*'All Data'!$W1175)</f>
        <v>41.064480000000003</v>
      </c>
      <c r="DI1175" s="10">
        <f>IF($CX1175="Yes",DH1175-(Monitors!$E$4*(DG1175+(Monitors!$B$4*'All Data'!$W1175))),'All Data'!DH1175)</f>
        <v>41.064480000000003</v>
      </c>
      <c r="DJ1175" s="10">
        <f>IF(DD1175="Yes",'All Data'!DI1175-(DG1175*Monitors!$C$4),'All Data'!DI1175)</f>
        <v>41.064480000000003</v>
      </c>
      <c r="DK1175" s="10">
        <f>IF($DE1175="Yes",DJ1175-(DG1175*Monitors!$D$4),'All Data'!DJ1175)</f>
        <v>41.064480000000003</v>
      </c>
      <c r="DL1175" s="10">
        <f>IF($CZ1175="Yes",DK1175-Monitors!$C$7,'All Data'!DK1175)</f>
        <v>41.064480000000003</v>
      </c>
      <c r="DM1175" s="10">
        <f>IF($DA1175="Yes",DL1175-Monitors!$D$7,'All Data'!DL1175)</f>
        <v>41.064480000000003</v>
      </c>
      <c r="DN1175" s="10">
        <f>IF(DB1175="Yes",DM1175-((DG1175+(W1175*Monitors!$B$4))*Monitors!$F$4),'All Data'!DM1175)</f>
        <v>41.064480000000003</v>
      </c>
      <c r="DO1175" s="8" t="str">
        <f t="shared" si="209"/>
        <v>Yes</v>
      </c>
      <c r="DP1175" s="10">
        <v>3.1089600000000002</v>
      </c>
      <c r="DQ1175" s="10">
        <v>14.241040000000002</v>
      </c>
      <c r="DR1175" s="10">
        <v>14.241040000000002</v>
      </c>
      <c r="DS1175" s="9">
        <v>24.561645714478363</v>
      </c>
      <c r="DT1175" s="9" t="s">
        <v>23</v>
      </c>
      <c r="DU1175" s="14">
        <v>0</v>
      </c>
    </row>
    <row r="1176" spans="1:125" ht="18" customHeight="1">
      <c r="A1176" s="29">
        <v>1175</v>
      </c>
      <c r="B1176" s="29">
        <v>9</v>
      </c>
      <c r="C1176" s="29">
        <v>986</v>
      </c>
      <c r="D1176" s="21">
        <v>41751</v>
      </c>
      <c r="E1176" s="21">
        <v>41757</v>
      </c>
      <c r="F1176" s="21">
        <v>41772</v>
      </c>
      <c r="G1176" s="20" t="s">
        <v>4</v>
      </c>
      <c r="H1176" s="20" t="s">
        <v>26</v>
      </c>
      <c r="I1176" s="22">
        <v>6</v>
      </c>
      <c r="J1176" s="20" t="s">
        <v>5</v>
      </c>
      <c r="K1176" s="20" t="s">
        <v>26</v>
      </c>
      <c r="L1176" s="20" t="s">
        <v>6</v>
      </c>
      <c r="M1176" s="23" t="s">
        <v>26</v>
      </c>
      <c r="N1176" s="23" t="s">
        <v>7</v>
      </c>
      <c r="O1176" s="23" t="s">
        <v>26</v>
      </c>
      <c r="P1176" s="24">
        <v>12.8</v>
      </c>
      <c r="Q1176" s="24">
        <v>20.399999999999999</v>
      </c>
      <c r="R1176" s="24">
        <v>24</v>
      </c>
      <c r="S1176" s="24">
        <v>260.33999999999997</v>
      </c>
      <c r="T1176" s="24">
        <v>1.6</v>
      </c>
      <c r="U1176" s="24">
        <v>1200</v>
      </c>
      <c r="V1176" s="24">
        <v>1920</v>
      </c>
      <c r="W1176" s="24">
        <v>2.3039999999999998</v>
      </c>
      <c r="X1176" s="23" t="s">
        <v>71</v>
      </c>
      <c r="Y1176" s="23" t="s">
        <v>71</v>
      </c>
      <c r="Z1176" s="24">
        <v>8850</v>
      </c>
      <c r="AA1176" s="24">
        <v>60</v>
      </c>
      <c r="AB1176" s="24">
        <v>178</v>
      </c>
      <c r="AC1176" s="24">
        <v>178</v>
      </c>
      <c r="AD1176" s="23" t="s">
        <v>28</v>
      </c>
      <c r="AE1176" s="23" t="s">
        <v>23</v>
      </c>
      <c r="AF1176" s="23" t="s">
        <v>11</v>
      </c>
      <c r="AG1176" s="23" t="s">
        <v>26</v>
      </c>
      <c r="AH1176" s="23" t="s">
        <v>26</v>
      </c>
      <c r="AI1176" s="23" t="s">
        <v>12</v>
      </c>
      <c r="AJ1176" s="23" t="s">
        <v>11</v>
      </c>
      <c r="AK1176" s="23" t="s">
        <v>23</v>
      </c>
      <c r="AL1176" s="23" t="s">
        <v>107</v>
      </c>
      <c r="AM1176" s="23" t="s">
        <v>26</v>
      </c>
      <c r="AN1176" s="23" t="s">
        <v>72</v>
      </c>
      <c r="AO1176" s="23" t="s">
        <v>26</v>
      </c>
      <c r="AP1176" s="23" t="s">
        <v>36</v>
      </c>
      <c r="AQ1176" s="23" t="s">
        <v>26</v>
      </c>
      <c r="AR1176" s="23"/>
      <c r="AS1176" s="23" t="s">
        <v>107</v>
      </c>
      <c r="AT1176" s="23" t="s">
        <v>26</v>
      </c>
      <c r="AU1176" s="23" t="s">
        <v>63</v>
      </c>
      <c r="AV1176" s="25" t="s">
        <v>26</v>
      </c>
      <c r="AW1176" s="25" t="s">
        <v>26</v>
      </c>
      <c r="AX1176" s="26">
        <v>24</v>
      </c>
      <c r="AY1176" s="26">
        <v>260.33999999999997</v>
      </c>
      <c r="AZ1176" s="25" t="s">
        <v>72</v>
      </c>
      <c r="BA1176" s="25" t="s">
        <v>63</v>
      </c>
      <c r="BB1176" s="23" t="s">
        <v>26</v>
      </c>
      <c r="BC1176" s="23" t="s">
        <v>15</v>
      </c>
      <c r="BD1176" s="23" t="s">
        <v>26</v>
      </c>
      <c r="BE1176" s="23" t="s">
        <v>11</v>
      </c>
      <c r="BF1176" s="23" t="s">
        <v>587</v>
      </c>
      <c r="BG1176" s="23" t="s">
        <v>11</v>
      </c>
      <c r="BH1176" s="23" t="s">
        <v>17</v>
      </c>
      <c r="BI1176" s="23" t="s">
        <v>26</v>
      </c>
      <c r="BJ1176" s="23"/>
      <c r="BK1176" s="23" t="s">
        <v>11</v>
      </c>
      <c r="BL1176" s="23" t="s">
        <v>11</v>
      </c>
      <c r="BM1176" s="23" t="s">
        <v>11</v>
      </c>
      <c r="BN1176" s="23"/>
      <c r="BO1176" s="24">
        <v>22.4</v>
      </c>
      <c r="BP1176" s="24">
        <v>317.5</v>
      </c>
      <c r="BQ1176" s="24">
        <v>275</v>
      </c>
      <c r="BR1176" s="24">
        <v>280.10000000000002</v>
      </c>
      <c r="BS1176" s="24">
        <v>200</v>
      </c>
      <c r="BT1176" s="23"/>
      <c r="BU1176" s="23"/>
      <c r="BV1176" s="24">
        <v>18.25</v>
      </c>
      <c r="BW1176" s="24">
        <v>0.75</v>
      </c>
      <c r="BX1176" s="23"/>
      <c r="BY1176" s="24">
        <v>0.17</v>
      </c>
      <c r="BZ1176" s="27">
        <v>0.75</v>
      </c>
      <c r="CA1176" s="27">
        <v>0.17</v>
      </c>
      <c r="CB1176" s="25"/>
      <c r="CC1176" s="25"/>
      <c r="CD1176" s="28">
        <v>18.04</v>
      </c>
      <c r="CE1176" s="28">
        <v>0.78</v>
      </c>
      <c r="CF1176" s="25"/>
      <c r="CG1176" s="28">
        <v>0.21</v>
      </c>
      <c r="CH1176" s="28">
        <v>25.44</v>
      </c>
      <c r="CI1176" s="28">
        <v>1.2</v>
      </c>
      <c r="CJ1176" s="28">
        <v>0.5</v>
      </c>
      <c r="CK1176" s="28">
        <v>0</v>
      </c>
      <c r="CL1176" s="28">
        <v>0</v>
      </c>
      <c r="CM1176" s="28">
        <v>0.5</v>
      </c>
      <c r="CN1176" s="25"/>
      <c r="CO1176" s="28">
        <v>0</v>
      </c>
      <c r="CP1176" s="30" t="s">
        <v>5</v>
      </c>
      <c r="CQ1176" s="8">
        <f t="shared" si="199"/>
        <v>8849.9654298225414</v>
      </c>
      <c r="CR1176" s="8">
        <f t="shared" si="200"/>
        <v>26</v>
      </c>
      <c r="CS1176" s="8">
        <f t="shared" si="201"/>
        <v>2.5</v>
      </c>
      <c r="CT1176" s="8">
        <f t="shared" si="202"/>
        <v>30</v>
      </c>
      <c r="CU1176" s="8">
        <f t="shared" si="203"/>
        <v>300</v>
      </c>
      <c r="CV1176" s="10">
        <f t="shared" si="204"/>
        <v>82657.95</v>
      </c>
      <c r="CW1176" s="10">
        <f t="shared" si="207"/>
        <v>82.65795</v>
      </c>
      <c r="CX1176" s="8" t="str">
        <f t="shared" si="205"/>
        <v>No</v>
      </c>
      <c r="CY1176" s="30" t="s">
        <v>11</v>
      </c>
      <c r="CZ1176" s="30" t="s">
        <v>11</v>
      </c>
      <c r="DA1176" s="31" t="s">
        <v>11</v>
      </c>
      <c r="DB1176" s="31" t="s">
        <v>11</v>
      </c>
      <c r="DC1176" s="8" t="str">
        <f t="shared" si="206"/>
        <v>No</v>
      </c>
      <c r="DD1176" s="8" t="s">
        <v>11</v>
      </c>
      <c r="DE1176" s="30" t="s">
        <v>11</v>
      </c>
      <c r="DF1176" s="10">
        <f t="shared" si="208"/>
        <v>60.224999999999994</v>
      </c>
      <c r="DG1176" s="9">
        <f>IF(S1176&lt;Monitors!$H$4,(S1176*Monitors!$I$4)+Monitors!$J$4,IF(S1176&lt;Monitors!$H$5,(S1176*Monitors!$I$5)+Monitors!$J$5,IF(S1176&lt;Monitors!$H$6,(S1176*Monitors!$I$6)+Monitors!$J$6,IF(S1176&lt;Monitors!$H$7,(Monitors!$I$7*S1176)+Monitors!$J$7,IF(S1176&lt;Monitors!$H$8,(S1176*Monitors!$I$8)+Monitors!$J$8,IF(S1176&lt;Monitors!$H$9,(S1176*Monitors!$I$9)+Monitors!$J$9,IF(S1176&lt;Monitors!$H$10,(S1176*Monitors!$I$10)+Monitors!$J$10,IF(S1176&lt;Monitors!$H$11,(S1176*Monitors!$I$11)+Monitors!$J$11,Monitors!$J$12))))))))</f>
        <v>45.067999999999998</v>
      </c>
      <c r="DH1176" s="10">
        <f>$DF1176-(Monitors!$B$4*'All Data'!$W1176)</f>
        <v>46.101479999999995</v>
      </c>
      <c r="DI1176" s="10">
        <f>IF($CX1176="Yes",DH1176-(Monitors!$E$4*(DG1176+(Monitors!$B$4*'All Data'!$W1176))),'All Data'!DH1176)</f>
        <v>46.101479999999995</v>
      </c>
      <c r="DJ1176" s="10">
        <f>IF(DD1176="Yes",'All Data'!DI1176-(DG1176*Monitors!$C$4),'All Data'!DI1176)</f>
        <v>46.101479999999995</v>
      </c>
      <c r="DK1176" s="10">
        <f>IF($DE1176="Yes",DJ1176-(DG1176*Monitors!$D$4),'All Data'!DJ1176)</f>
        <v>46.101479999999995</v>
      </c>
      <c r="DL1176" s="10">
        <f>IF($CZ1176="Yes",DK1176-Monitors!$C$7,'All Data'!DK1176)</f>
        <v>46.101479999999995</v>
      </c>
      <c r="DM1176" s="10">
        <f>IF($DA1176="Yes",DL1176-Monitors!$D$7,'All Data'!DL1176)</f>
        <v>46.101479999999995</v>
      </c>
      <c r="DN1176" s="10">
        <f>IF(DB1176="Yes",DM1176-((DG1176+(W1176*Monitors!$B$4))*Monitors!$F$4),'All Data'!DM1176)</f>
        <v>46.101479999999995</v>
      </c>
      <c r="DO1176" s="8" t="str">
        <f t="shared" si="209"/>
        <v>No</v>
      </c>
      <c r="DP1176" s="10">
        <v>3.3063180000000001</v>
      </c>
      <c r="DQ1176" s="10">
        <v>14.943681999999999</v>
      </c>
      <c r="DR1176" s="10">
        <v>14.943681999999999</v>
      </c>
      <c r="DS1176" s="9">
        <v>24.678660865276271</v>
      </c>
      <c r="DT1176" s="9" t="s">
        <v>23</v>
      </c>
      <c r="DU1176" s="14">
        <v>0</v>
      </c>
    </row>
    <row r="1177" spans="1:125" ht="18" customHeight="1">
      <c r="A1177" s="29">
        <v>1176</v>
      </c>
      <c r="B1177" s="29">
        <v>4</v>
      </c>
      <c r="C1177" s="29">
        <v>1221</v>
      </c>
      <c r="D1177" s="21">
        <v>41996</v>
      </c>
      <c r="E1177" s="21">
        <v>41981</v>
      </c>
      <c r="F1177" s="21">
        <v>41983</v>
      </c>
      <c r="G1177" s="20" t="s">
        <v>4</v>
      </c>
      <c r="H1177" s="20"/>
      <c r="I1177" s="22">
        <v>6</v>
      </c>
      <c r="J1177" s="20" t="s">
        <v>5</v>
      </c>
      <c r="K1177" s="20"/>
      <c r="L1177" s="20" t="s">
        <v>6</v>
      </c>
      <c r="M1177" s="23"/>
      <c r="N1177" s="23" t="s">
        <v>7</v>
      </c>
      <c r="O1177" s="23"/>
      <c r="P1177" s="24">
        <v>12.8</v>
      </c>
      <c r="Q1177" s="24">
        <v>20.399999999999999</v>
      </c>
      <c r="R1177" s="24">
        <v>24.1</v>
      </c>
      <c r="S1177" s="24">
        <v>260.3</v>
      </c>
      <c r="T1177" s="24">
        <v>1.6</v>
      </c>
      <c r="U1177" s="24">
        <v>1200</v>
      </c>
      <c r="V1177" s="24">
        <v>1920</v>
      </c>
      <c r="W1177" s="24">
        <v>2.3039999999999998</v>
      </c>
      <c r="X1177" s="23" t="s">
        <v>71</v>
      </c>
      <c r="Y1177" s="23" t="s">
        <v>71</v>
      </c>
      <c r="Z1177" s="24">
        <v>8850</v>
      </c>
      <c r="AA1177" s="24">
        <v>60</v>
      </c>
      <c r="AB1177" s="24">
        <v>178</v>
      </c>
      <c r="AC1177" s="24">
        <v>178</v>
      </c>
      <c r="AD1177" s="23" t="s">
        <v>10</v>
      </c>
      <c r="AE1177" s="23" t="s">
        <v>11</v>
      </c>
      <c r="AF1177" s="23" t="s">
        <v>11</v>
      </c>
      <c r="AG1177" s="23"/>
      <c r="AH1177" s="23"/>
      <c r="AI1177" s="23" t="s">
        <v>12</v>
      </c>
      <c r="AJ1177" s="23" t="s">
        <v>11</v>
      </c>
      <c r="AK1177" s="23" t="s">
        <v>11</v>
      </c>
      <c r="AL1177" s="23" t="s">
        <v>53</v>
      </c>
      <c r="AM1177" s="23"/>
      <c r="AN1177" s="23" t="s">
        <v>72</v>
      </c>
      <c r="AO1177" s="23"/>
      <c r="AP1177" s="23" t="s">
        <v>14</v>
      </c>
      <c r="AQ1177" s="23"/>
      <c r="AR1177" s="23"/>
      <c r="AS1177" s="23" t="s">
        <v>53</v>
      </c>
      <c r="AT1177" s="23"/>
      <c r="AU1177" s="23" t="s">
        <v>83</v>
      </c>
      <c r="AV1177" s="25"/>
      <c r="AW1177" s="25"/>
      <c r="AX1177" s="26">
        <v>24.1</v>
      </c>
      <c r="AY1177" s="26">
        <v>260.3</v>
      </c>
      <c r="AZ1177" s="25" t="s">
        <v>72</v>
      </c>
      <c r="BA1177" s="25" t="s">
        <v>83</v>
      </c>
      <c r="BB1177" s="23"/>
      <c r="BC1177" s="23" t="s">
        <v>15</v>
      </c>
      <c r="BD1177" s="23"/>
      <c r="BE1177" s="23" t="s">
        <v>11</v>
      </c>
      <c r="BF1177" s="23" t="s">
        <v>453</v>
      </c>
      <c r="BG1177" s="23" t="s">
        <v>11</v>
      </c>
      <c r="BH1177" s="23" t="s">
        <v>17</v>
      </c>
      <c r="BI1177" s="23"/>
      <c r="BJ1177" s="23" t="s">
        <v>18</v>
      </c>
      <c r="BK1177" s="23" t="s">
        <v>11</v>
      </c>
      <c r="BL1177" s="23" t="s">
        <v>11</v>
      </c>
      <c r="BM1177" s="23"/>
      <c r="BN1177" s="23"/>
      <c r="BO1177" s="24">
        <v>49</v>
      </c>
      <c r="BP1177" s="24">
        <v>295</v>
      </c>
      <c r="BQ1177" s="24">
        <v>295</v>
      </c>
      <c r="BR1177" s="24">
        <v>217</v>
      </c>
      <c r="BS1177" s="24">
        <v>200</v>
      </c>
      <c r="BT1177" s="23"/>
      <c r="BU1177" s="23"/>
      <c r="BV1177" s="24">
        <v>18.46</v>
      </c>
      <c r="BW1177" s="24">
        <v>0.19</v>
      </c>
      <c r="BX1177" s="24">
        <v>0.19</v>
      </c>
      <c r="BY1177" s="24">
        <v>0.16</v>
      </c>
      <c r="BZ1177" s="27">
        <v>0.19</v>
      </c>
      <c r="CA1177" s="27">
        <v>0.16</v>
      </c>
      <c r="CB1177" s="25"/>
      <c r="CC1177" s="25"/>
      <c r="CD1177" s="28">
        <v>18.829999999999998</v>
      </c>
      <c r="CE1177" s="28">
        <v>0.25</v>
      </c>
      <c r="CF1177" s="28">
        <v>0.25</v>
      </c>
      <c r="CG1177" s="28">
        <v>0.22</v>
      </c>
      <c r="CH1177" s="28">
        <v>25.4</v>
      </c>
      <c r="CI1177" s="28">
        <v>1</v>
      </c>
      <c r="CJ1177" s="28">
        <v>0.5</v>
      </c>
      <c r="CK1177" s="25"/>
      <c r="CL1177" s="25"/>
      <c r="CM1177" s="28">
        <v>0.51</v>
      </c>
      <c r="CN1177" s="25"/>
      <c r="CO1177" s="28">
        <v>0</v>
      </c>
      <c r="CP1177" s="30" t="s">
        <v>5</v>
      </c>
      <c r="CQ1177" s="8">
        <f t="shared" si="199"/>
        <v>8851.3253937764111</v>
      </c>
      <c r="CR1177" s="8">
        <f t="shared" si="200"/>
        <v>26</v>
      </c>
      <c r="CS1177" s="8">
        <f t="shared" si="201"/>
        <v>2.5</v>
      </c>
      <c r="CT1177" s="8">
        <f t="shared" si="202"/>
        <v>30</v>
      </c>
      <c r="CU1177" s="8">
        <f t="shared" si="203"/>
        <v>200</v>
      </c>
      <c r="CV1177" s="10">
        <f t="shared" si="204"/>
        <v>76788.5</v>
      </c>
      <c r="CW1177" s="10">
        <f t="shared" si="207"/>
        <v>76.788499999999999</v>
      </c>
      <c r="CX1177" s="8" t="str">
        <f t="shared" si="205"/>
        <v>No</v>
      </c>
      <c r="CY1177" s="30" t="s">
        <v>11</v>
      </c>
      <c r="CZ1177" s="30" t="s">
        <v>11</v>
      </c>
      <c r="DA1177" s="31" t="s">
        <v>11</v>
      </c>
      <c r="DB1177" s="31" t="s">
        <v>11</v>
      </c>
      <c r="DC1177" s="8" t="str">
        <f t="shared" si="206"/>
        <v>No</v>
      </c>
      <c r="DD1177" s="8" t="s">
        <v>11</v>
      </c>
      <c r="DE1177" s="30" t="s">
        <v>11</v>
      </c>
      <c r="DF1177" s="10">
        <f t="shared" si="208"/>
        <v>57.680219999999998</v>
      </c>
      <c r="DG1177" s="9">
        <f>IF(S1177&lt;Monitors!$H$4,(S1177*Monitors!$I$4)+Monitors!$J$4,IF(S1177&lt;Monitors!$H$5,(S1177*Monitors!$I$5)+Monitors!$J$5,IF(S1177&lt;Monitors!$H$6,(S1177*Monitors!$I$6)+Monitors!$J$6,IF(S1177&lt;Monitors!$H$7,(Monitors!$I$7*S1177)+Monitors!$J$7,IF(S1177&lt;Monitors!$H$8,(S1177*Monitors!$I$8)+Monitors!$J$8,IF(S1177&lt;Monitors!$H$9,(S1177*Monitors!$I$9)+Monitors!$J$9,IF(S1177&lt;Monitors!$H$10,(S1177*Monitors!$I$10)+Monitors!$J$10,IF(S1177&lt;Monitors!$H$11,(S1177*Monitors!$I$11)+Monitors!$J$11,Monitors!$J$12))))))))</f>
        <v>45.06</v>
      </c>
      <c r="DH1177" s="10">
        <f>$DF1177-(Monitors!$B$4*'All Data'!$W1177)</f>
        <v>43.556699999999999</v>
      </c>
      <c r="DI1177" s="10">
        <f>IF($CX1177="Yes",DH1177-(Monitors!$E$4*(DG1177+(Monitors!$B$4*'All Data'!$W1177))),'All Data'!DH1177)</f>
        <v>43.556699999999999</v>
      </c>
      <c r="DJ1177" s="10">
        <f>IF(DD1177="Yes",'All Data'!DI1177-(DG1177*Monitors!$C$4),'All Data'!DI1177)</f>
        <v>43.556699999999999</v>
      </c>
      <c r="DK1177" s="10">
        <f>IF($DE1177="Yes",DJ1177-(DG1177*Monitors!$D$4),'All Data'!DJ1177)</f>
        <v>43.556699999999999</v>
      </c>
      <c r="DL1177" s="10">
        <f>IF($CZ1177="Yes",DK1177-Monitors!$C$7,'All Data'!DK1177)</f>
        <v>43.556699999999999</v>
      </c>
      <c r="DM1177" s="10">
        <f>IF($DA1177="Yes",DL1177-Monitors!$D$7,'All Data'!DL1177)</f>
        <v>43.556699999999999</v>
      </c>
      <c r="DN1177" s="10">
        <f>IF(DB1177="Yes",DM1177-((DG1177+(W1177*Monitors!$B$4))*Monitors!$F$4),'All Data'!DM1177)</f>
        <v>43.556699999999999</v>
      </c>
      <c r="DO1177" s="8" t="str">
        <f t="shared" si="209"/>
        <v>Yes</v>
      </c>
      <c r="DP1177" s="10">
        <v>3.0715400000000002</v>
      </c>
      <c r="DQ1177" s="10">
        <v>15.38846</v>
      </c>
      <c r="DR1177" s="10">
        <v>15.38846</v>
      </c>
      <c r="DS1177" s="9">
        <v>24.674946666419185</v>
      </c>
      <c r="DT1177" s="9" t="s">
        <v>23</v>
      </c>
      <c r="DU1177" s="14">
        <v>0</v>
      </c>
    </row>
    <row r="1178" spans="1:125" ht="18" customHeight="1">
      <c r="A1178" s="29">
        <v>1177</v>
      </c>
      <c r="B1178" s="29">
        <v>21</v>
      </c>
      <c r="C1178" s="29">
        <v>240</v>
      </c>
      <c r="D1178" s="21">
        <v>41233</v>
      </c>
      <c r="E1178" s="21">
        <v>41338</v>
      </c>
      <c r="F1178" s="21">
        <v>41340</v>
      </c>
      <c r="G1178" s="20" t="s">
        <v>4</v>
      </c>
      <c r="H1178" s="20" t="s">
        <v>26</v>
      </c>
      <c r="I1178" s="22">
        <v>6</v>
      </c>
      <c r="J1178" s="20" t="s">
        <v>5</v>
      </c>
      <c r="K1178" s="20" t="s">
        <v>26</v>
      </c>
      <c r="L1178" s="20" t="s">
        <v>27</v>
      </c>
      <c r="M1178" s="23" t="s">
        <v>27</v>
      </c>
      <c r="N1178" s="23" t="s">
        <v>7</v>
      </c>
      <c r="O1178" s="23" t="s">
        <v>26</v>
      </c>
      <c r="P1178" s="24">
        <v>12.7</v>
      </c>
      <c r="Q1178" s="24">
        <v>20.3</v>
      </c>
      <c r="R1178" s="24">
        <v>24</v>
      </c>
      <c r="S1178" s="24">
        <v>258.82</v>
      </c>
      <c r="T1178" s="24">
        <v>1.6</v>
      </c>
      <c r="U1178" s="24">
        <v>1200</v>
      </c>
      <c r="V1178" s="24">
        <v>1920</v>
      </c>
      <c r="W1178" s="24">
        <v>2.3039999999999998</v>
      </c>
      <c r="X1178" s="23" t="s">
        <v>71</v>
      </c>
      <c r="Y1178" s="23" t="s">
        <v>71</v>
      </c>
      <c r="Z1178" s="24">
        <v>8902</v>
      </c>
      <c r="AA1178" s="24">
        <v>60</v>
      </c>
      <c r="AB1178" s="24">
        <v>160</v>
      </c>
      <c r="AC1178" s="24">
        <v>160</v>
      </c>
      <c r="AD1178" s="23" t="s">
        <v>28</v>
      </c>
      <c r="AE1178" s="23" t="s">
        <v>23</v>
      </c>
      <c r="AF1178" s="23" t="s">
        <v>11</v>
      </c>
      <c r="AG1178" s="23" t="s">
        <v>26</v>
      </c>
      <c r="AH1178" s="23" t="s">
        <v>26</v>
      </c>
      <c r="AI1178" s="23" t="s">
        <v>12</v>
      </c>
      <c r="AJ1178" s="23" t="s">
        <v>11</v>
      </c>
      <c r="AK1178" s="23" t="s">
        <v>23</v>
      </c>
      <c r="AL1178" s="23" t="s">
        <v>107</v>
      </c>
      <c r="AM1178" s="23" t="s">
        <v>26</v>
      </c>
      <c r="AN1178" s="23" t="s">
        <v>14</v>
      </c>
      <c r="AO1178" s="23" t="s">
        <v>26</v>
      </c>
      <c r="AP1178" s="23" t="s">
        <v>36</v>
      </c>
      <c r="AQ1178" s="23" t="s">
        <v>26</v>
      </c>
      <c r="AR1178" s="23"/>
      <c r="AS1178" s="23" t="s">
        <v>107</v>
      </c>
      <c r="AT1178" s="23" t="s">
        <v>26</v>
      </c>
      <c r="AU1178" s="23" t="s">
        <v>83</v>
      </c>
      <c r="AV1178" s="25" t="s">
        <v>26</v>
      </c>
      <c r="AW1178" s="25" t="s">
        <v>26</v>
      </c>
      <c r="AX1178" s="26">
        <v>24</v>
      </c>
      <c r="AY1178" s="26">
        <v>258.82</v>
      </c>
      <c r="AZ1178" s="25" t="s">
        <v>14</v>
      </c>
      <c r="BA1178" s="25" t="s">
        <v>83</v>
      </c>
      <c r="BB1178" s="23" t="s">
        <v>26</v>
      </c>
      <c r="BC1178" s="23" t="s">
        <v>15</v>
      </c>
      <c r="BD1178" s="23" t="s">
        <v>26</v>
      </c>
      <c r="BE1178" s="23" t="s">
        <v>11</v>
      </c>
      <c r="BF1178" s="23" t="s">
        <v>728</v>
      </c>
      <c r="BG1178" s="23" t="s">
        <v>11</v>
      </c>
      <c r="BH1178" s="23" t="s">
        <v>17</v>
      </c>
      <c r="BI1178" s="23" t="s">
        <v>26</v>
      </c>
      <c r="BJ1178" s="23"/>
      <c r="BK1178" s="23" t="s">
        <v>11</v>
      </c>
      <c r="BL1178" s="23" t="s">
        <v>11</v>
      </c>
      <c r="BM1178" s="23" t="s">
        <v>11</v>
      </c>
      <c r="BN1178" s="23"/>
      <c r="BO1178" s="24">
        <v>0</v>
      </c>
      <c r="BP1178" s="24">
        <v>275</v>
      </c>
      <c r="BQ1178" s="24">
        <v>275</v>
      </c>
      <c r="BR1178" s="24">
        <v>275</v>
      </c>
      <c r="BS1178" s="24">
        <v>200</v>
      </c>
      <c r="BT1178" s="23"/>
      <c r="BU1178" s="23"/>
      <c r="BV1178" s="24">
        <v>18.54</v>
      </c>
      <c r="BW1178" s="24">
        <v>0.39</v>
      </c>
      <c r="BX1178" s="23"/>
      <c r="BY1178" s="24">
        <v>0.28999999999999998</v>
      </c>
      <c r="BZ1178" s="27">
        <v>0.39</v>
      </c>
      <c r="CA1178" s="27">
        <v>0.28999999999999998</v>
      </c>
      <c r="CB1178" s="25"/>
      <c r="CC1178" s="25"/>
      <c r="CD1178" s="28">
        <v>18.45</v>
      </c>
      <c r="CE1178" s="28">
        <v>0.36</v>
      </c>
      <c r="CF1178" s="25"/>
      <c r="CG1178" s="28">
        <v>0.28999999999999998</v>
      </c>
      <c r="CH1178" s="28">
        <v>25.35</v>
      </c>
      <c r="CI1178" s="28">
        <v>0.5</v>
      </c>
      <c r="CJ1178" s="28">
        <v>0.5</v>
      </c>
      <c r="CK1178" s="28">
        <v>0</v>
      </c>
      <c r="CL1178" s="28">
        <v>0</v>
      </c>
      <c r="CM1178" s="28">
        <v>0.5</v>
      </c>
      <c r="CN1178" s="25"/>
      <c r="CO1178" s="28">
        <v>0</v>
      </c>
      <c r="CP1178" s="30" t="s">
        <v>5</v>
      </c>
      <c r="CQ1178" s="8">
        <f t="shared" si="199"/>
        <v>8901.9395719032527</v>
      </c>
      <c r="CR1178" s="8">
        <f t="shared" si="200"/>
        <v>26</v>
      </c>
      <c r="CS1178" s="8">
        <f t="shared" si="201"/>
        <v>2.5</v>
      </c>
      <c r="CT1178" s="8">
        <f t="shared" si="202"/>
        <v>30</v>
      </c>
      <c r="CU1178" s="8">
        <f t="shared" si="203"/>
        <v>200</v>
      </c>
      <c r="CV1178" s="10">
        <f t="shared" si="204"/>
        <v>71175.5</v>
      </c>
      <c r="CW1178" s="10">
        <f t="shared" si="207"/>
        <v>71.1755</v>
      </c>
      <c r="CX1178" s="8" t="str">
        <f t="shared" si="205"/>
        <v>No</v>
      </c>
      <c r="CY1178" s="30" t="s">
        <v>11</v>
      </c>
      <c r="CZ1178" s="30" t="s">
        <v>11</v>
      </c>
      <c r="DA1178" s="31" t="s">
        <v>11</v>
      </c>
      <c r="DB1178" s="31" t="s">
        <v>11</v>
      </c>
      <c r="DC1178" s="8" t="str">
        <f t="shared" si="206"/>
        <v>No</v>
      </c>
      <c r="DD1178" s="8" t="s">
        <v>11</v>
      </c>
      <c r="DE1178" s="30" t="s">
        <v>11</v>
      </c>
      <c r="DF1178" s="10">
        <f t="shared" si="208"/>
        <v>59.064299999999989</v>
      </c>
      <c r="DG1178" s="9">
        <f>IF(S1178&lt;Monitors!$H$4,(S1178*Monitors!$I$4)+Monitors!$J$4,IF(S1178&lt;Monitors!$H$5,(S1178*Monitors!$I$5)+Monitors!$J$5,IF(S1178&lt;Monitors!$H$6,(S1178*Monitors!$I$6)+Monitors!$J$6,IF(S1178&lt;Monitors!$H$7,(Monitors!$I$7*S1178)+Monitors!$J$7,IF(S1178&lt;Monitors!$H$8,(S1178*Monitors!$I$8)+Monitors!$J$8,IF(S1178&lt;Monitors!$H$9,(S1178*Monitors!$I$9)+Monitors!$J$9,IF(S1178&lt;Monitors!$H$10,(S1178*Monitors!$I$10)+Monitors!$J$10,IF(S1178&lt;Monitors!$H$11,(S1178*Monitors!$I$11)+Monitors!$J$11,Monitors!$J$12))))))))</f>
        <v>44.764000000000003</v>
      </c>
      <c r="DH1178" s="10">
        <f>$DF1178-(Monitors!$B$4*'All Data'!$W1178)</f>
        <v>44.94077999999999</v>
      </c>
      <c r="DI1178" s="10">
        <f>IF($CX1178="Yes",DH1178-(Monitors!$E$4*(DG1178+(Monitors!$B$4*'All Data'!$W1178))),'All Data'!DH1178)</f>
        <v>44.94077999999999</v>
      </c>
      <c r="DJ1178" s="10">
        <f>IF(DD1178="Yes",'All Data'!DI1178-(DG1178*Monitors!$C$4),'All Data'!DI1178)</f>
        <v>44.94077999999999</v>
      </c>
      <c r="DK1178" s="10">
        <f>IF($DE1178="Yes",DJ1178-(DG1178*Monitors!$D$4),'All Data'!DJ1178)</f>
        <v>44.94077999999999</v>
      </c>
      <c r="DL1178" s="10">
        <f>IF($CZ1178="Yes",DK1178-Monitors!$C$7,'All Data'!DK1178)</f>
        <v>44.94077999999999</v>
      </c>
      <c r="DM1178" s="10">
        <f>IF($DA1178="Yes",DL1178-Monitors!$D$7,'All Data'!DL1178)</f>
        <v>44.94077999999999</v>
      </c>
      <c r="DN1178" s="10">
        <f>IF(DB1178="Yes",DM1178-((DG1178+(W1178*Monitors!$B$4))*Monitors!$F$4),'All Data'!DM1178)</f>
        <v>44.94077999999999</v>
      </c>
      <c r="DO1178" s="8" t="str">
        <f t="shared" si="209"/>
        <v>No</v>
      </c>
      <c r="DP1178" s="10">
        <v>2.8470200000000001</v>
      </c>
      <c r="DQ1178" s="10">
        <v>15.692979999999999</v>
      </c>
      <c r="DR1178" s="10">
        <v>15.692979999999999</v>
      </c>
      <c r="DS1178" s="9">
        <v>24.537495143186266</v>
      </c>
      <c r="DT1178" s="9" t="s">
        <v>23</v>
      </c>
      <c r="DU1178" s="14">
        <v>0</v>
      </c>
    </row>
    <row r="1179" spans="1:125" ht="18" customHeight="1">
      <c r="A1179" s="29">
        <v>1178</v>
      </c>
      <c r="B1179" s="29">
        <v>21</v>
      </c>
      <c r="C1179" s="29">
        <v>241</v>
      </c>
      <c r="D1179" s="21">
        <v>41233</v>
      </c>
      <c r="E1179" s="21">
        <v>41338</v>
      </c>
      <c r="F1179" s="21">
        <v>41577</v>
      </c>
      <c r="G1179" s="20" t="s">
        <v>182</v>
      </c>
      <c r="H1179" s="20" t="s">
        <v>1173</v>
      </c>
      <c r="I1179" s="22">
        <v>6</v>
      </c>
      <c r="J1179" s="20" t="s">
        <v>5</v>
      </c>
      <c r="K1179" s="20" t="s">
        <v>26</v>
      </c>
      <c r="L1179" s="20" t="s">
        <v>27</v>
      </c>
      <c r="M1179" s="23" t="s">
        <v>27</v>
      </c>
      <c r="N1179" s="23" t="s">
        <v>7</v>
      </c>
      <c r="O1179" s="23" t="s">
        <v>26</v>
      </c>
      <c r="P1179" s="24">
        <v>12.7</v>
      </c>
      <c r="Q1179" s="24">
        <v>20.3</v>
      </c>
      <c r="R1179" s="24">
        <v>24</v>
      </c>
      <c r="S1179" s="24">
        <v>258.82</v>
      </c>
      <c r="T1179" s="24">
        <v>1.6</v>
      </c>
      <c r="U1179" s="24">
        <v>1200</v>
      </c>
      <c r="V1179" s="24">
        <v>1920</v>
      </c>
      <c r="W1179" s="24">
        <v>2.3039999999999998</v>
      </c>
      <c r="X1179" s="23" t="s">
        <v>71</v>
      </c>
      <c r="Y1179" s="23" t="s">
        <v>71</v>
      </c>
      <c r="Z1179" s="24">
        <v>8902</v>
      </c>
      <c r="AA1179" s="24">
        <v>60</v>
      </c>
      <c r="AB1179" s="24">
        <v>160</v>
      </c>
      <c r="AC1179" s="24">
        <v>160</v>
      </c>
      <c r="AD1179" s="23" t="s">
        <v>28</v>
      </c>
      <c r="AE1179" s="23" t="s">
        <v>23</v>
      </c>
      <c r="AF1179" s="23" t="s">
        <v>11</v>
      </c>
      <c r="AG1179" s="23" t="s">
        <v>26</v>
      </c>
      <c r="AH1179" s="23" t="s">
        <v>26</v>
      </c>
      <c r="AI1179" s="23" t="s">
        <v>12</v>
      </c>
      <c r="AJ1179" s="23" t="s">
        <v>11</v>
      </c>
      <c r="AK1179" s="23" t="s">
        <v>23</v>
      </c>
      <c r="AL1179" s="23" t="s">
        <v>107</v>
      </c>
      <c r="AM1179" s="23" t="s">
        <v>26</v>
      </c>
      <c r="AN1179" s="23" t="s">
        <v>14</v>
      </c>
      <c r="AO1179" s="23" t="s">
        <v>26</v>
      </c>
      <c r="AP1179" s="23" t="s">
        <v>36</v>
      </c>
      <c r="AQ1179" s="23" t="s">
        <v>26</v>
      </c>
      <c r="AR1179" s="23"/>
      <c r="AS1179" s="23" t="s">
        <v>107</v>
      </c>
      <c r="AT1179" s="23" t="s">
        <v>26</v>
      </c>
      <c r="AU1179" s="23" t="s">
        <v>14</v>
      </c>
      <c r="AV1179" s="25" t="s">
        <v>26</v>
      </c>
      <c r="AW1179" s="25" t="s">
        <v>26</v>
      </c>
      <c r="AX1179" s="26">
        <v>24</v>
      </c>
      <c r="AY1179" s="26">
        <v>258.82</v>
      </c>
      <c r="AZ1179" s="25" t="s">
        <v>14</v>
      </c>
      <c r="BA1179" s="25" t="s">
        <v>14</v>
      </c>
      <c r="BB1179" s="23" t="s">
        <v>26</v>
      </c>
      <c r="BC1179" s="23" t="s">
        <v>15</v>
      </c>
      <c r="BD1179" s="23" t="s">
        <v>26</v>
      </c>
      <c r="BE1179" s="23" t="s">
        <v>11</v>
      </c>
      <c r="BF1179" s="23" t="s">
        <v>728</v>
      </c>
      <c r="BG1179" s="23" t="s">
        <v>11</v>
      </c>
      <c r="BH1179" s="23" t="s">
        <v>17</v>
      </c>
      <c r="BI1179" s="23" t="s">
        <v>26</v>
      </c>
      <c r="BJ1179" s="23"/>
      <c r="BK1179" s="23" t="s">
        <v>11</v>
      </c>
      <c r="BL1179" s="23" t="s">
        <v>11</v>
      </c>
      <c r="BM1179" s="23" t="s">
        <v>11</v>
      </c>
      <c r="BN1179" s="23"/>
      <c r="BO1179" s="24">
        <v>0</v>
      </c>
      <c r="BP1179" s="24">
        <v>275</v>
      </c>
      <c r="BQ1179" s="24">
        <v>275</v>
      </c>
      <c r="BR1179" s="24">
        <v>275</v>
      </c>
      <c r="BS1179" s="24">
        <v>200</v>
      </c>
      <c r="BT1179" s="23"/>
      <c r="BU1179" s="23"/>
      <c r="BV1179" s="24">
        <v>18.54</v>
      </c>
      <c r="BW1179" s="24">
        <v>0.39</v>
      </c>
      <c r="BX1179" s="23"/>
      <c r="BY1179" s="24">
        <v>0.28999999999999998</v>
      </c>
      <c r="BZ1179" s="27">
        <v>0.39</v>
      </c>
      <c r="CA1179" s="27">
        <v>0.28999999999999998</v>
      </c>
      <c r="CB1179" s="25"/>
      <c r="CC1179" s="25"/>
      <c r="CD1179" s="28">
        <v>18.45</v>
      </c>
      <c r="CE1179" s="28">
        <v>0.36</v>
      </c>
      <c r="CF1179" s="25"/>
      <c r="CG1179" s="28">
        <v>0.28999999999999998</v>
      </c>
      <c r="CH1179" s="28">
        <v>25.35</v>
      </c>
      <c r="CI1179" s="28">
        <v>0.5</v>
      </c>
      <c r="CJ1179" s="28">
        <v>0.5</v>
      </c>
      <c r="CK1179" s="28">
        <v>0</v>
      </c>
      <c r="CL1179" s="28">
        <v>0</v>
      </c>
      <c r="CM1179" s="28">
        <v>0.5</v>
      </c>
      <c r="CN1179" s="25"/>
      <c r="CO1179" s="28">
        <v>0</v>
      </c>
      <c r="CP1179" s="30" t="s">
        <v>5</v>
      </c>
      <c r="CQ1179" s="8">
        <f t="shared" si="199"/>
        <v>8901.9395719032527</v>
      </c>
      <c r="CR1179" s="8">
        <f t="shared" si="200"/>
        <v>26</v>
      </c>
      <c r="CS1179" s="8">
        <f t="shared" si="201"/>
        <v>2.5</v>
      </c>
      <c r="CT1179" s="8">
        <f t="shared" si="202"/>
        <v>30</v>
      </c>
      <c r="CU1179" s="8">
        <f t="shared" si="203"/>
        <v>200</v>
      </c>
      <c r="CV1179" s="10">
        <f t="shared" si="204"/>
        <v>71175.5</v>
      </c>
      <c r="CW1179" s="10">
        <f t="shared" si="207"/>
        <v>71.1755</v>
      </c>
      <c r="CX1179" s="8" t="str">
        <f t="shared" si="205"/>
        <v>No</v>
      </c>
      <c r="CY1179" s="30" t="s">
        <v>11</v>
      </c>
      <c r="CZ1179" s="30" t="s">
        <v>11</v>
      </c>
      <c r="DA1179" s="31" t="s">
        <v>11</v>
      </c>
      <c r="DB1179" s="31" t="s">
        <v>11</v>
      </c>
      <c r="DC1179" s="8" t="str">
        <f t="shared" si="206"/>
        <v>No</v>
      </c>
      <c r="DD1179" s="8" t="s">
        <v>11</v>
      </c>
      <c r="DE1179" s="30" t="s">
        <v>11</v>
      </c>
      <c r="DF1179" s="10">
        <f t="shared" si="208"/>
        <v>59.064299999999989</v>
      </c>
      <c r="DG1179" s="9">
        <f>IF(S1179&lt;Monitors!$H$4,(S1179*Monitors!$I$4)+Monitors!$J$4,IF(S1179&lt;Monitors!$H$5,(S1179*Monitors!$I$5)+Monitors!$J$5,IF(S1179&lt;Monitors!$H$6,(S1179*Monitors!$I$6)+Monitors!$J$6,IF(S1179&lt;Monitors!$H$7,(Monitors!$I$7*S1179)+Monitors!$J$7,IF(S1179&lt;Monitors!$H$8,(S1179*Monitors!$I$8)+Monitors!$J$8,IF(S1179&lt;Monitors!$H$9,(S1179*Monitors!$I$9)+Monitors!$J$9,IF(S1179&lt;Monitors!$H$10,(S1179*Monitors!$I$10)+Monitors!$J$10,IF(S1179&lt;Monitors!$H$11,(S1179*Monitors!$I$11)+Monitors!$J$11,Monitors!$J$12))))))))</f>
        <v>44.764000000000003</v>
      </c>
      <c r="DH1179" s="10">
        <f>$DF1179-(Monitors!$B$4*'All Data'!$W1179)</f>
        <v>44.94077999999999</v>
      </c>
      <c r="DI1179" s="10">
        <f>IF($CX1179="Yes",DH1179-(Monitors!$E$4*(DG1179+(Monitors!$B$4*'All Data'!$W1179))),'All Data'!DH1179)</f>
        <v>44.94077999999999</v>
      </c>
      <c r="DJ1179" s="10">
        <f>IF(DD1179="Yes",'All Data'!DI1179-(DG1179*Monitors!$C$4),'All Data'!DI1179)</f>
        <v>44.94077999999999</v>
      </c>
      <c r="DK1179" s="10">
        <f>IF($DE1179="Yes",DJ1179-(DG1179*Monitors!$D$4),'All Data'!DJ1179)</f>
        <v>44.94077999999999</v>
      </c>
      <c r="DL1179" s="10">
        <f>IF($CZ1179="Yes",DK1179-Monitors!$C$7,'All Data'!DK1179)</f>
        <v>44.94077999999999</v>
      </c>
      <c r="DM1179" s="10">
        <f>IF($DA1179="Yes",DL1179-Monitors!$D$7,'All Data'!DL1179)</f>
        <v>44.94077999999999</v>
      </c>
      <c r="DN1179" s="10">
        <f>IF(DB1179="Yes",DM1179-((DG1179+(W1179*Monitors!$B$4))*Monitors!$F$4),'All Data'!DM1179)</f>
        <v>44.94077999999999</v>
      </c>
      <c r="DO1179" s="8" t="str">
        <f t="shared" si="209"/>
        <v>No</v>
      </c>
      <c r="DP1179" s="10">
        <v>2.8470200000000001</v>
      </c>
      <c r="DQ1179" s="10">
        <v>15.692979999999999</v>
      </c>
      <c r="DR1179" s="10">
        <v>15.692979999999999</v>
      </c>
      <c r="DS1179" s="9">
        <v>24.537495143186266</v>
      </c>
      <c r="DT1179" s="9" t="s">
        <v>23</v>
      </c>
      <c r="DU1179" s="14">
        <v>0</v>
      </c>
    </row>
    <row r="1180" spans="1:125" ht="18" customHeight="1">
      <c r="A1180" s="29">
        <v>1179</v>
      </c>
      <c r="B1180" s="29">
        <v>35</v>
      </c>
      <c r="C1180" s="29">
        <v>534</v>
      </c>
      <c r="D1180" s="21">
        <v>41294</v>
      </c>
      <c r="E1180" s="21">
        <v>41267</v>
      </c>
      <c r="F1180" s="21">
        <v>41284</v>
      </c>
      <c r="G1180" s="20" t="s">
        <v>4</v>
      </c>
      <c r="H1180" s="20" t="s">
        <v>26</v>
      </c>
      <c r="I1180" s="22">
        <v>6</v>
      </c>
      <c r="J1180" s="20" t="s">
        <v>5</v>
      </c>
      <c r="K1180" s="20" t="s">
        <v>26</v>
      </c>
      <c r="L1180" s="20" t="s">
        <v>27</v>
      </c>
      <c r="M1180" s="23" t="s">
        <v>27</v>
      </c>
      <c r="N1180" s="23" t="s">
        <v>7</v>
      </c>
      <c r="O1180" s="23" t="s">
        <v>26</v>
      </c>
      <c r="P1180" s="24">
        <v>11.7</v>
      </c>
      <c r="Q1180" s="24">
        <v>20.9</v>
      </c>
      <c r="R1180" s="24">
        <v>24</v>
      </c>
      <c r="S1180" s="24">
        <v>244.53</v>
      </c>
      <c r="T1180" s="24">
        <v>1.6</v>
      </c>
      <c r="U1180" s="24">
        <v>1200</v>
      </c>
      <c r="V1180" s="24">
        <v>1920</v>
      </c>
      <c r="W1180" s="24">
        <v>2.3039999999999998</v>
      </c>
      <c r="X1180" s="23" t="s">
        <v>71</v>
      </c>
      <c r="Y1180" s="23" t="s">
        <v>71</v>
      </c>
      <c r="Z1180" s="24">
        <v>9264</v>
      </c>
      <c r="AA1180" s="24">
        <v>60</v>
      </c>
      <c r="AB1180" s="24">
        <v>170</v>
      </c>
      <c r="AC1180" s="24">
        <v>160</v>
      </c>
      <c r="AD1180" s="23" t="s">
        <v>28</v>
      </c>
      <c r="AE1180" s="23" t="s">
        <v>23</v>
      </c>
      <c r="AF1180" s="23" t="s">
        <v>11</v>
      </c>
      <c r="AG1180" s="23" t="s">
        <v>26</v>
      </c>
      <c r="AH1180" s="23" t="s">
        <v>26</v>
      </c>
      <c r="AI1180" s="23" t="s">
        <v>12</v>
      </c>
      <c r="AJ1180" s="23" t="s">
        <v>11</v>
      </c>
      <c r="AK1180" s="23" t="s">
        <v>23</v>
      </c>
      <c r="AL1180" s="23" t="s">
        <v>53</v>
      </c>
      <c r="AM1180" s="23" t="s">
        <v>14</v>
      </c>
      <c r="AN1180" s="23" t="s">
        <v>14</v>
      </c>
      <c r="AO1180" s="23" t="s">
        <v>14</v>
      </c>
      <c r="AP1180" s="23" t="s">
        <v>14</v>
      </c>
      <c r="AQ1180" s="23" t="s">
        <v>14</v>
      </c>
      <c r="AR1180" s="23"/>
      <c r="AS1180" s="23" t="s">
        <v>53</v>
      </c>
      <c r="AT1180" s="23" t="s">
        <v>14</v>
      </c>
      <c r="AU1180" s="23" t="s">
        <v>83</v>
      </c>
      <c r="AV1180" s="25" t="s">
        <v>14</v>
      </c>
      <c r="AW1180" s="25" t="s">
        <v>26</v>
      </c>
      <c r="AX1180" s="26">
        <v>24</v>
      </c>
      <c r="AY1180" s="26">
        <v>244.53</v>
      </c>
      <c r="AZ1180" s="25" t="s">
        <v>14</v>
      </c>
      <c r="BA1180" s="25" t="s">
        <v>83</v>
      </c>
      <c r="BB1180" s="23" t="s">
        <v>26</v>
      </c>
      <c r="BC1180" s="23" t="s">
        <v>15</v>
      </c>
      <c r="BD1180" s="23" t="s">
        <v>26</v>
      </c>
      <c r="BE1180" s="23" t="s">
        <v>11</v>
      </c>
      <c r="BF1180" s="23" t="s">
        <v>313</v>
      </c>
      <c r="BG1180" s="23" t="s">
        <v>11</v>
      </c>
      <c r="BH1180" s="23" t="s">
        <v>17</v>
      </c>
      <c r="BI1180" s="23" t="s">
        <v>14</v>
      </c>
      <c r="BJ1180" s="23"/>
      <c r="BK1180" s="23" t="s">
        <v>11</v>
      </c>
      <c r="BL1180" s="23" t="s">
        <v>11</v>
      </c>
      <c r="BM1180" s="23" t="s">
        <v>11</v>
      </c>
      <c r="BN1180" s="23"/>
      <c r="BO1180" s="24">
        <v>105.6</v>
      </c>
      <c r="BP1180" s="24">
        <v>346</v>
      </c>
      <c r="BQ1180" s="24">
        <v>250</v>
      </c>
      <c r="BR1180" s="24">
        <v>317</v>
      </c>
      <c r="BS1180" s="24">
        <v>200</v>
      </c>
      <c r="BT1180" s="23"/>
      <c r="BU1180" s="23"/>
      <c r="BV1180" s="24">
        <v>18.98</v>
      </c>
      <c r="BW1180" s="24">
        <v>0.16</v>
      </c>
      <c r="BX1180" s="23"/>
      <c r="BY1180" s="24">
        <v>0.13</v>
      </c>
      <c r="BZ1180" s="27">
        <v>0.16</v>
      </c>
      <c r="CA1180" s="27">
        <v>0.13</v>
      </c>
      <c r="CB1180" s="25"/>
      <c r="CC1180" s="25"/>
      <c r="CD1180" s="28">
        <v>19.07</v>
      </c>
      <c r="CE1180" s="28">
        <v>0.19</v>
      </c>
      <c r="CF1180" s="25"/>
      <c r="CG1180" s="28">
        <v>0.16</v>
      </c>
      <c r="CH1180" s="28">
        <v>24.75</v>
      </c>
      <c r="CI1180" s="28">
        <v>1</v>
      </c>
      <c r="CJ1180" s="28">
        <v>0.5</v>
      </c>
      <c r="CK1180" s="28">
        <v>0</v>
      </c>
      <c r="CL1180" s="28">
        <v>0</v>
      </c>
      <c r="CM1180" s="28">
        <v>0.5</v>
      </c>
      <c r="CN1180" s="25"/>
      <c r="CO1180" s="28">
        <v>0</v>
      </c>
      <c r="CP1180" s="30" t="s">
        <v>5</v>
      </c>
      <c r="CQ1180" s="8">
        <f t="shared" si="199"/>
        <v>9422.1567905778429</v>
      </c>
      <c r="CR1180" s="8">
        <f t="shared" si="200"/>
        <v>26</v>
      </c>
      <c r="CS1180" s="8">
        <f t="shared" si="201"/>
        <v>2.5</v>
      </c>
      <c r="CT1180" s="8">
        <f t="shared" si="202"/>
        <v>30</v>
      </c>
      <c r="CU1180" s="8">
        <f t="shared" si="203"/>
        <v>300</v>
      </c>
      <c r="CV1180" s="10">
        <f t="shared" si="204"/>
        <v>84607.38</v>
      </c>
      <c r="CW1180" s="10">
        <f t="shared" si="207"/>
        <v>84.607380000000006</v>
      </c>
      <c r="CX1180" s="8" t="str">
        <f t="shared" si="205"/>
        <v>No</v>
      </c>
      <c r="CY1180" s="30" t="s">
        <v>11</v>
      </c>
      <c r="CZ1180" s="30" t="s">
        <v>11</v>
      </c>
      <c r="DA1180" s="31" t="s">
        <v>11</v>
      </c>
      <c r="DB1180" s="31" t="s">
        <v>11</v>
      </c>
      <c r="DC1180" s="8" t="str">
        <f t="shared" si="206"/>
        <v>No</v>
      </c>
      <c r="DD1180" s="8" t="s">
        <v>11</v>
      </c>
      <c r="DE1180" s="30" t="s">
        <v>11</v>
      </c>
      <c r="DF1180" s="10">
        <f t="shared" si="208"/>
        <v>59.103720000000003</v>
      </c>
      <c r="DG1180" s="9">
        <f>IF(S1180&lt;Monitors!$H$4,(S1180*Monitors!$I$4)+Monitors!$J$4,IF(S1180&lt;Monitors!$H$5,(S1180*Monitors!$I$5)+Monitors!$J$5,IF(S1180&lt;Monitors!$H$6,(S1180*Monitors!$I$6)+Monitors!$J$6,IF(S1180&lt;Monitors!$H$7,(Monitors!$I$7*S1180)+Monitors!$J$7,IF(S1180&lt;Monitors!$H$8,(S1180*Monitors!$I$8)+Monitors!$J$8,IF(S1180&lt;Monitors!$H$9,(S1180*Monitors!$I$9)+Monitors!$J$9,IF(S1180&lt;Monitors!$H$10,(S1180*Monitors!$I$10)+Monitors!$J$10,IF(S1180&lt;Monitors!$H$11,(S1180*Monitors!$I$11)+Monitors!$J$11,Monitors!$J$12))))))))</f>
        <v>41.906000000000006</v>
      </c>
      <c r="DH1180" s="10">
        <f>$DF1180-(Monitors!$B$4*'All Data'!$W1180)</f>
        <v>44.980200000000004</v>
      </c>
      <c r="DI1180" s="10">
        <f>IF($CX1180="Yes",DH1180-(Monitors!$E$4*(DG1180+(Monitors!$B$4*'All Data'!$W1180))),'All Data'!DH1180)</f>
        <v>44.980200000000004</v>
      </c>
      <c r="DJ1180" s="10">
        <f>IF(DD1180="Yes",'All Data'!DI1180-(DG1180*Monitors!$C$4),'All Data'!DI1180)</f>
        <v>44.980200000000004</v>
      </c>
      <c r="DK1180" s="10">
        <f>IF($DE1180="Yes",DJ1180-(DG1180*Monitors!$D$4),'All Data'!DJ1180)</f>
        <v>44.980200000000004</v>
      </c>
      <c r="DL1180" s="10">
        <f>IF($CZ1180="Yes",DK1180-Monitors!$C$7,'All Data'!DK1180)</f>
        <v>44.980200000000004</v>
      </c>
      <c r="DM1180" s="10">
        <f>IF($DA1180="Yes",DL1180-Monitors!$D$7,'All Data'!DL1180)</f>
        <v>44.980200000000004</v>
      </c>
      <c r="DN1180" s="10">
        <f>IF(DB1180="Yes",DM1180-((DG1180+(W1180*Monitors!$B$4))*Monitors!$F$4),'All Data'!DM1180)</f>
        <v>44.980200000000004</v>
      </c>
      <c r="DO1180" s="8" t="str">
        <f t="shared" si="209"/>
        <v>No</v>
      </c>
      <c r="DP1180" s="10">
        <v>3.3842952000000004</v>
      </c>
      <c r="DQ1180" s="10">
        <v>15.5957048</v>
      </c>
      <c r="DR1180" s="10">
        <v>15.5957048</v>
      </c>
      <c r="DS1180" s="9">
        <v>23.207789488178566</v>
      </c>
      <c r="DT1180" s="9" t="s">
        <v>23</v>
      </c>
      <c r="DU1180" s="14">
        <v>0</v>
      </c>
    </row>
    <row r="1181" spans="1:125" ht="18" customHeight="1">
      <c r="A1181" s="29">
        <v>1180</v>
      </c>
      <c r="B1181" s="29">
        <v>47</v>
      </c>
      <c r="C1181" s="29">
        <v>215</v>
      </c>
      <c r="D1181" s="21">
        <v>41628</v>
      </c>
      <c r="E1181" s="21">
        <v>41625</v>
      </c>
      <c r="F1181" s="21">
        <v>41631</v>
      </c>
      <c r="G1181" s="20" t="s">
        <v>4</v>
      </c>
      <c r="H1181" s="20" t="s">
        <v>26</v>
      </c>
      <c r="I1181" s="22">
        <v>6</v>
      </c>
      <c r="J1181" s="20" t="s">
        <v>5</v>
      </c>
      <c r="K1181" s="20" t="s">
        <v>26</v>
      </c>
      <c r="L1181" s="20" t="s">
        <v>6</v>
      </c>
      <c r="M1181" s="23" t="s">
        <v>26</v>
      </c>
      <c r="N1181" s="23" t="s">
        <v>7</v>
      </c>
      <c r="O1181" s="23" t="s">
        <v>26</v>
      </c>
      <c r="P1181" s="24">
        <v>12.8</v>
      </c>
      <c r="Q1181" s="24">
        <v>20.399999999999999</v>
      </c>
      <c r="R1181" s="24">
        <v>24</v>
      </c>
      <c r="S1181" s="24">
        <v>260.33999999999997</v>
      </c>
      <c r="T1181" s="24">
        <v>1.6</v>
      </c>
      <c r="U1181" s="24">
        <v>1200</v>
      </c>
      <c r="V1181" s="24">
        <v>1920</v>
      </c>
      <c r="W1181" s="24">
        <v>2.3039999999999998</v>
      </c>
      <c r="X1181" s="23" t="s">
        <v>71</v>
      </c>
      <c r="Y1181" s="23" t="s">
        <v>71</v>
      </c>
      <c r="Z1181" s="24">
        <v>8824</v>
      </c>
      <c r="AA1181" s="24">
        <v>60</v>
      </c>
      <c r="AB1181" s="24">
        <v>170</v>
      </c>
      <c r="AC1181" s="24">
        <v>160</v>
      </c>
      <c r="AD1181" s="23" t="s">
        <v>73</v>
      </c>
      <c r="AE1181" s="23" t="s">
        <v>23</v>
      </c>
      <c r="AF1181" s="23" t="s">
        <v>11</v>
      </c>
      <c r="AG1181" s="23"/>
      <c r="AH1181" s="23"/>
      <c r="AI1181" s="23" t="s">
        <v>12</v>
      </c>
      <c r="AJ1181" s="23" t="s">
        <v>11</v>
      </c>
      <c r="AK1181" s="23" t="s">
        <v>23</v>
      </c>
      <c r="AL1181" s="23" t="s">
        <v>90</v>
      </c>
      <c r="AM1181" s="23"/>
      <c r="AN1181" s="23" t="s">
        <v>14</v>
      </c>
      <c r="AO1181" s="23" t="s">
        <v>14</v>
      </c>
      <c r="AP1181" s="23" t="s">
        <v>14</v>
      </c>
      <c r="AQ1181" s="23" t="s">
        <v>14</v>
      </c>
      <c r="AR1181" s="23"/>
      <c r="AS1181" s="23" t="s">
        <v>90</v>
      </c>
      <c r="AT1181" s="23"/>
      <c r="AU1181" s="23" t="s">
        <v>83</v>
      </c>
      <c r="AV1181" s="25" t="s">
        <v>14</v>
      </c>
      <c r="AW1181" s="25" t="s">
        <v>14</v>
      </c>
      <c r="AX1181" s="26">
        <v>24</v>
      </c>
      <c r="AY1181" s="26">
        <v>260.33999999999997</v>
      </c>
      <c r="AZ1181" s="25" t="s">
        <v>14</v>
      </c>
      <c r="BA1181" s="25" t="s">
        <v>83</v>
      </c>
      <c r="BB1181" s="23" t="s">
        <v>14</v>
      </c>
      <c r="BC1181" s="23" t="s">
        <v>15</v>
      </c>
      <c r="BD1181" s="23" t="s">
        <v>14</v>
      </c>
      <c r="BE1181" s="23" t="s">
        <v>11</v>
      </c>
      <c r="BF1181" s="23" t="s">
        <v>587</v>
      </c>
      <c r="BG1181" s="23" t="s">
        <v>11</v>
      </c>
      <c r="BH1181" s="23" t="s">
        <v>17</v>
      </c>
      <c r="BI1181" s="23" t="s">
        <v>14</v>
      </c>
      <c r="BJ1181" s="23"/>
      <c r="BK1181" s="23" t="s">
        <v>11</v>
      </c>
      <c r="BL1181" s="23" t="s">
        <v>11</v>
      </c>
      <c r="BM1181" s="23" t="s">
        <v>11</v>
      </c>
      <c r="BN1181" s="23"/>
      <c r="BO1181" s="24">
        <v>33.5</v>
      </c>
      <c r="BP1181" s="24">
        <v>285</v>
      </c>
      <c r="BQ1181" s="24">
        <v>300</v>
      </c>
      <c r="BR1181" s="24">
        <v>242</v>
      </c>
      <c r="BS1181" s="24">
        <v>200</v>
      </c>
      <c r="BT1181" s="23"/>
      <c r="BU1181" s="23"/>
      <c r="BV1181" s="24">
        <v>19</v>
      </c>
      <c r="BW1181" s="24">
        <v>0.24</v>
      </c>
      <c r="BX1181" s="23"/>
      <c r="BY1181" s="24">
        <v>0.14000000000000001</v>
      </c>
      <c r="BZ1181" s="27">
        <v>0.24</v>
      </c>
      <c r="CA1181" s="27">
        <v>0.14000000000000001</v>
      </c>
      <c r="CB1181" s="25"/>
      <c r="CC1181" s="25"/>
      <c r="CD1181" s="28">
        <v>18.899999999999999</v>
      </c>
      <c r="CE1181" s="28">
        <v>0.26</v>
      </c>
      <c r="CF1181" s="25"/>
      <c r="CG1181" s="28">
        <v>0.17</v>
      </c>
      <c r="CH1181" s="28">
        <v>25.49</v>
      </c>
      <c r="CI1181" s="28">
        <v>1</v>
      </c>
      <c r="CJ1181" s="28">
        <v>0.5</v>
      </c>
      <c r="CK1181" s="25"/>
      <c r="CL1181" s="25"/>
      <c r="CM1181" s="28">
        <v>0.5</v>
      </c>
      <c r="CN1181" s="25"/>
      <c r="CO1181" s="28">
        <v>0</v>
      </c>
      <c r="CP1181" s="30" t="s">
        <v>5</v>
      </c>
      <c r="CQ1181" s="8">
        <f t="shared" si="199"/>
        <v>8849.9654298225414</v>
      </c>
      <c r="CR1181" s="8">
        <f t="shared" si="200"/>
        <v>26</v>
      </c>
      <c r="CS1181" s="8">
        <f t="shared" si="201"/>
        <v>2.5</v>
      </c>
      <c r="CT1181" s="8">
        <f t="shared" si="202"/>
        <v>30</v>
      </c>
      <c r="CU1181" s="8">
        <f t="shared" si="203"/>
        <v>200</v>
      </c>
      <c r="CV1181" s="10">
        <f t="shared" si="204"/>
        <v>74196.899999999994</v>
      </c>
      <c r="CW1181" s="10">
        <f t="shared" si="207"/>
        <v>74.196899999999999</v>
      </c>
      <c r="CX1181" s="8" t="str">
        <f t="shared" si="205"/>
        <v>No</v>
      </c>
      <c r="CY1181" s="30" t="s">
        <v>11</v>
      </c>
      <c r="CZ1181" s="30" t="s">
        <v>11</v>
      </c>
      <c r="DA1181" s="31" t="s">
        <v>11</v>
      </c>
      <c r="DB1181" s="31" t="s">
        <v>11</v>
      </c>
      <c r="DC1181" s="8" t="str">
        <f t="shared" si="206"/>
        <v>No</v>
      </c>
      <c r="DD1181" s="8" t="s">
        <v>11</v>
      </c>
      <c r="DE1181" s="30" t="s">
        <v>11</v>
      </c>
      <c r="DF1181" s="10">
        <f t="shared" si="208"/>
        <v>59.62055999999999</v>
      </c>
      <c r="DG1181" s="9">
        <f>IF(S1181&lt;Monitors!$H$4,(S1181*Monitors!$I$4)+Monitors!$J$4,IF(S1181&lt;Monitors!$H$5,(S1181*Monitors!$I$5)+Monitors!$J$5,IF(S1181&lt;Monitors!$H$6,(S1181*Monitors!$I$6)+Monitors!$J$6,IF(S1181&lt;Monitors!$H$7,(Monitors!$I$7*S1181)+Monitors!$J$7,IF(S1181&lt;Monitors!$H$8,(S1181*Monitors!$I$8)+Monitors!$J$8,IF(S1181&lt;Monitors!$H$9,(S1181*Monitors!$I$9)+Monitors!$J$9,IF(S1181&lt;Monitors!$H$10,(S1181*Monitors!$I$10)+Monitors!$J$10,IF(S1181&lt;Monitors!$H$11,(S1181*Monitors!$I$11)+Monitors!$J$11,Monitors!$J$12))))))))</f>
        <v>45.067999999999998</v>
      </c>
      <c r="DH1181" s="10">
        <f>$DF1181-(Monitors!$B$4*'All Data'!$W1181)</f>
        <v>45.497039999999991</v>
      </c>
      <c r="DI1181" s="10">
        <f>IF($CX1181="Yes",DH1181-(Monitors!$E$4*(DG1181+(Monitors!$B$4*'All Data'!$W1181))),'All Data'!DH1181)</f>
        <v>45.497039999999991</v>
      </c>
      <c r="DJ1181" s="10">
        <f>IF(DD1181="Yes",'All Data'!DI1181-(DG1181*Monitors!$C$4),'All Data'!DI1181)</f>
        <v>45.497039999999991</v>
      </c>
      <c r="DK1181" s="10">
        <f>IF($DE1181="Yes",DJ1181-(DG1181*Monitors!$D$4),'All Data'!DJ1181)</f>
        <v>45.497039999999991</v>
      </c>
      <c r="DL1181" s="10">
        <f>IF($CZ1181="Yes",DK1181-Monitors!$C$7,'All Data'!DK1181)</f>
        <v>45.497039999999991</v>
      </c>
      <c r="DM1181" s="10">
        <f>IF($DA1181="Yes",DL1181-Monitors!$D$7,'All Data'!DL1181)</f>
        <v>45.497039999999991</v>
      </c>
      <c r="DN1181" s="10">
        <f>IF(DB1181="Yes",DM1181-((DG1181+(W1181*Monitors!$B$4))*Monitors!$F$4),'All Data'!DM1181)</f>
        <v>45.497039999999991</v>
      </c>
      <c r="DO1181" s="8" t="str">
        <f t="shared" si="209"/>
        <v>No</v>
      </c>
      <c r="DP1181" s="10">
        <v>2.967876</v>
      </c>
      <c r="DQ1181" s="10">
        <v>16.032124</v>
      </c>
      <c r="DR1181" s="10">
        <v>16.032124</v>
      </c>
      <c r="DS1181" s="9">
        <v>24.678660865276271</v>
      </c>
      <c r="DT1181" s="9" t="s">
        <v>23</v>
      </c>
      <c r="DU1181" s="14">
        <v>0</v>
      </c>
    </row>
    <row r="1182" spans="1:125" ht="18" customHeight="1">
      <c r="A1182" s="29">
        <v>1181</v>
      </c>
      <c r="B1182" s="29">
        <v>13</v>
      </c>
      <c r="C1182" s="29">
        <v>1435</v>
      </c>
      <c r="D1182" s="21">
        <v>42034</v>
      </c>
      <c r="E1182" s="21">
        <v>41982</v>
      </c>
      <c r="F1182" s="21">
        <v>41983</v>
      </c>
      <c r="G1182" s="20" t="s">
        <v>4</v>
      </c>
      <c r="H1182" s="20"/>
      <c r="I1182" s="22">
        <v>6</v>
      </c>
      <c r="J1182" s="20" t="s">
        <v>5</v>
      </c>
      <c r="K1182" s="20"/>
      <c r="L1182" s="20" t="s">
        <v>6</v>
      </c>
      <c r="M1182" s="23"/>
      <c r="N1182" s="23" t="s">
        <v>7</v>
      </c>
      <c r="O1182" s="23"/>
      <c r="P1182" s="24">
        <v>12.8</v>
      </c>
      <c r="Q1182" s="24">
        <v>20.399999999999999</v>
      </c>
      <c r="R1182" s="24">
        <v>24.1</v>
      </c>
      <c r="S1182" s="24">
        <v>260.3</v>
      </c>
      <c r="T1182" s="24">
        <v>1.6</v>
      </c>
      <c r="U1182" s="24">
        <v>1200</v>
      </c>
      <c r="V1182" s="24">
        <v>1920</v>
      </c>
      <c r="W1182" s="24">
        <v>2.3039999999999998</v>
      </c>
      <c r="X1182" s="23" t="s">
        <v>71</v>
      </c>
      <c r="Y1182" s="23" t="s">
        <v>71</v>
      </c>
      <c r="Z1182" s="24">
        <v>8850</v>
      </c>
      <c r="AA1182" s="24">
        <v>60</v>
      </c>
      <c r="AB1182" s="24">
        <v>178</v>
      </c>
      <c r="AC1182" s="24">
        <v>178</v>
      </c>
      <c r="AD1182" s="23" t="s">
        <v>10</v>
      </c>
      <c r="AE1182" s="23" t="s">
        <v>11</v>
      </c>
      <c r="AF1182" s="23" t="s">
        <v>11</v>
      </c>
      <c r="AG1182" s="23"/>
      <c r="AH1182" s="23"/>
      <c r="AI1182" s="23" t="s">
        <v>57</v>
      </c>
      <c r="AJ1182" s="23" t="s">
        <v>11</v>
      </c>
      <c r="AK1182" s="23" t="s">
        <v>23</v>
      </c>
      <c r="AL1182" s="23" t="s">
        <v>45</v>
      </c>
      <c r="AM1182" s="23" t="s">
        <v>472</v>
      </c>
      <c r="AN1182" s="23" t="s">
        <v>72</v>
      </c>
      <c r="AO1182" s="23"/>
      <c r="AP1182" s="23" t="s">
        <v>14</v>
      </c>
      <c r="AQ1182" s="23"/>
      <c r="AR1182" s="23"/>
      <c r="AS1182" s="23" t="s">
        <v>45</v>
      </c>
      <c r="AT1182" s="23" t="s">
        <v>472</v>
      </c>
      <c r="AU1182" s="23" t="s">
        <v>63</v>
      </c>
      <c r="AV1182" s="25"/>
      <c r="AW1182" s="25"/>
      <c r="AX1182" s="26">
        <v>24.1</v>
      </c>
      <c r="AY1182" s="26">
        <v>260.3</v>
      </c>
      <c r="AZ1182" s="25" t="s">
        <v>72</v>
      </c>
      <c r="BA1182" s="25" t="s">
        <v>63</v>
      </c>
      <c r="BB1182" s="23"/>
      <c r="BC1182" s="23" t="s">
        <v>15</v>
      </c>
      <c r="BD1182" s="23"/>
      <c r="BE1182" s="23" t="s">
        <v>11</v>
      </c>
      <c r="BF1182" s="23" t="s">
        <v>453</v>
      </c>
      <c r="BG1182" s="23" t="s">
        <v>11</v>
      </c>
      <c r="BH1182" s="23" t="s">
        <v>17</v>
      </c>
      <c r="BI1182" s="23"/>
      <c r="BJ1182" s="23" t="s">
        <v>18</v>
      </c>
      <c r="BK1182" s="23" t="s">
        <v>11</v>
      </c>
      <c r="BL1182" s="23" t="s">
        <v>11</v>
      </c>
      <c r="BM1182" s="23"/>
      <c r="BN1182" s="23"/>
      <c r="BO1182" s="24">
        <v>41.9</v>
      </c>
      <c r="BP1182" s="24">
        <v>319.60000000000002</v>
      </c>
      <c r="BQ1182" s="24">
        <v>400</v>
      </c>
      <c r="BR1182" s="24">
        <v>283.60000000000002</v>
      </c>
      <c r="BS1182" s="24">
        <v>200.1</v>
      </c>
      <c r="BT1182" s="23"/>
      <c r="BU1182" s="23"/>
      <c r="BV1182" s="24">
        <v>19.100000000000001</v>
      </c>
      <c r="BW1182" s="24">
        <v>0.56000000000000005</v>
      </c>
      <c r="BX1182" s="24">
        <v>0.27</v>
      </c>
      <c r="BY1182" s="24">
        <v>0.26</v>
      </c>
      <c r="BZ1182" s="27">
        <v>0.56000000000000005</v>
      </c>
      <c r="CA1182" s="27">
        <v>0.26</v>
      </c>
      <c r="CB1182" s="25"/>
      <c r="CC1182" s="25"/>
      <c r="CD1182" s="28">
        <v>19.32</v>
      </c>
      <c r="CE1182" s="28">
        <v>0.63</v>
      </c>
      <c r="CF1182" s="28">
        <v>0.33</v>
      </c>
      <c r="CG1182" s="28">
        <v>0.32</v>
      </c>
      <c r="CH1182" s="28">
        <v>25.4</v>
      </c>
      <c r="CI1182" s="28">
        <v>1.2</v>
      </c>
      <c r="CJ1182" s="28">
        <v>0.5</v>
      </c>
      <c r="CK1182" s="25"/>
      <c r="CL1182" s="25"/>
      <c r="CM1182" s="28">
        <v>0.47</v>
      </c>
      <c r="CN1182" s="25"/>
      <c r="CO1182" s="28">
        <v>0</v>
      </c>
      <c r="CP1182" s="30" t="s">
        <v>5</v>
      </c>
      <c r="CQ1182" s="8">
        <f t="shared" si="199"/>
        <v>8851.3253937764111</v>
      </c>
      <c r="CR1182" s="8">
        <f t="shared" si="200"/>
        <v>26</v>
      </c>
      <c r="CS1182" s="8">
        <f t="shared" si="201"/>
        <v>2.5</v>
      </c>
      <c r="CT1182" s="8">
        <f t="shared" si="202"/>
        <v>30</v>
      </c>
      <c r="CU1182" s="8">
        <f t="shared" si="203"/>
        <v>300</v>
      </c>
      <c r="CV1182" s="10">
        <f t="shared" si="204"/>
        <v>83191.88</v>
      </c>
      <c r="CW1182" s="10">
        <f t="shared" si="207"/>
        <v>83.191879999999998</v>
      </c>
      <c r="CX1182" s="8" t="str">
        <f t="shared" si="205"/>
        <v>No</v>
      </c>
      <c r="CY1182" s="30" t="s">
        <v>11</v>
      </c>
      <c r="CZ1182" s="30" t="s">
        <v>11</v>
      </c>
      <c r="DA1182" s="31" t="s">
        <v>11</v>
      </c>
      <c r="DB1182" s="31" t="s">
        <v>11</v>
      </c>
      <c r="DC1182" s="8" t="str">
        <f t="shared" si="206"/>
        <v>No</v>
      </c>
      <c r="DD1182" s="8" t="s">
        <v>11</v>
      </c>
      <c r="DE1182" s="30" t="s">
        <v>11</v>
      </c>
      <c r="DF1182" s="10">
        <f t="shared" si="208"/>
        <v>61.749240000000007</v>
      </c>
      <c r="DG1182" s="9">
        <f>IF(S1182&lt;Monitors!$H$4,(S1182*Monitors!$I$4)+Monitors!$J$4,IF(S1182&lt;Monitors!$H$5,(S1182*Monitors!$I$5)+Monitors!$J$5,IF(S1182&lt;Monitors!$H$6,(S1182*Monitors!$I$6)+Monitors!$J$6,IF(S1182&lt;Monitors!$H$7,(Monitors!$I$7*S1182)+Monitors!$J$7,IF(S1182&lt;Monitors!$H$8,(S1182*Monitors!$I$8)+Monitors!$J$8,IF(S1182&lt;Monitors!$H$9,(S1182*Monitors!$I$9)+Monitors!$J$9,IF(S1182&lt;Monitors!$H$10,(S1182*Monitors!$I$10)+Monitors!$J$10,IF(S1182&lt;Monitors!$H$11,(S1182*Monitors!$I$11)+Monitors!$J$11,Monitors!$J$12))))))))</f>
        <v>45.06</v>
      </c>
      <c r="DH1182" s="10">
        <f>$DF1182-(Monitors!$B$4*'All Data'!$W1182)</f>
        <v>47.625720000000008</v>
      </c>
      <c r="DI1182" s="10">
        <f>IF($CX1182="Yes",DH1182-(Monitors!$E$4*(DG1182+(Monitors!$B$4*'All Data'!$W1182))),'All Data'!DH1182)</f>
        <v>47.625720000000008</v>
      </c>
      <c r="DJ1182" s="10">
        <f>IF(DD1182="Yes",'All Data'!DI1182-(DG1182*Monitors!$C$4),'All Data'!DI1182)</f>
        <v>47.625720000000008</v>
      </c>
      <c r="DK1182" s="10">
        <f>IF($DE1182="Yes",DJ1182-(DG1182*Monitors!$D$4),'All Data'!DJ1182)</f>
        <v>47.625720000000008</v>
      </c>
      <c r="DL1182" s="10">
        <f>IF($CZ1182="Yes",DK1182-Monitors!$C$7,'All Data'!DK1182)</f>
        <v>47.625720000000008</v>
      </c>
      <c r="DM1182" s="10">
        <f>IF($DA1182="Yes",DL1182-Monitors!$D$7,'All Data'!DL1182)</f>
        <v>47.625720000000008</v>
      </c>
      <c r="DN1182" s="10">
        <f>IF(DB1182="Yes",DM1182-((DG1182+(W1182*Monitors!$B$4))*Monitors!$F$4),'All Data'!DM1182)</f>
        <v>47.625720000000008</v>
      </c>
      <c r="DO1182" s="8" t="str">
        <f t="shared" si="209"/>
        <v>No</v>
      </c>
      <c r="DP1182" s="10">
        <v>3.3276752000000003</v>
      </c>
      <c r="DQ1182" s="10">
        <v>15.772324800000002</v>
      </c>
      <c r="DR1182" s="10">
        <v>15.772324800000002</v>
      </c>
      <c r="DS1182" s="9">
        <v>24.674946666419185</v>
      </c>
      <c r="DT1182" s="9" t="s">
        <v>23</v>
      </c>
      <c r="DU1182" s="14">
        <v>0</v>
      </c>
    </row>
    <row r="1183" spans="1:125" ht="18" customHeight="1">
      <c r="A1183" s="29">
        <v>1182</v>
      </c>
      <c r="B1183" s="29">
        <v>13</v>
      </c>
      <c r="C1183" s="29">
        <v>629</v>
      </c>
      <c r="D1183" s="21">
        <v>41406</v>
      </c>
      <c r="E1183" s="21">
        <v>41561</v>
      </c>
      <c r="F1183" s="21">
        <v>41786</v>
      </c>
      <c r="G1183" s="20" t="s">
        <v>4</v>
      </c>
      <c r="H1183" s="20"/>
      <c r="I1183" s="22">
        <v>6</v>
      </c>
      <c r="J1183" s="20" t="s">
        <v>5</v>
      </c>
      <c r="K1183" s="20"/>
      <c r="L1183" s="20" t="s">
        <v>49</v>
      </c>
      <c r="M1183" s="23"/>
      <c r="N1183" s="23" t="s">
        <v>7</v>
      </c>
      <c r="O1183" s="23"/>
      <c r="P1183" s="24">
        <v>12.8</v>
      </c>
      <c r="Q1183" s="24">
        <v>20.399999999999999</v>
      </c>
      <c r="R1183" s="24">
        <v>24.1</v>
      </c>
      <c r="S1183" s="24">
        <v>260.3</v>
      </c>
      <c r="T1183" s="24">
        <v>1.6</v>
      </c>
      <c r="U1183" s="24">
        <v>1200</v>
      </c>
      <c r="V1183" s="24">
        <v>1920</v>
      </c>
      <c r="W1183" s="24">
        <v>2.3039999999999998</v>
      </c>
      <c r="X1183" s="23" t="s">
        <v>71</v>
      </c>
      <c r="Y1183" s="23" t="s">
        <v>71</v>
      </c>
      <c r="Z1183" s="24">
        <v>8850</v>
      </c>
      <c r="AA1183" s="24">
        <v>60</v>
      </c>
      <c r="AB1183" s="24">
        <v>178</v>
      </c>
      <c r="AC1183" s="24">
        <v>178</v>
      </c>
      <c r="AD1183" s="23" t="s">
        <v>10</v>
      </c>
      <c r="AE1183" s="23" t="s">
        <v>11</v>
      </c>
      <c r="AF1183" s="23" t="s">
        <v>11</v>
      </c>
      <c r="AG1183" s="23"/>
      <c r="AH1183" s="23"/>
      <c r="AI1183" s="23" t="s">
        <v>12</v>
      </c>
      <c r="AJ1183" s="23" t="s">
        <v>11</v>
      </c>
      <c r="AK1183" s="23" t="s">
        <v>23</v>
      </c>
      <c r="AL1183" s="23" t="s">
        <v>78</v>
      </c>
      <c r="AM1183" s="23"/>
      <c r="AN1183" s="23" t="s">
        <v>72</v>
      </c>
      <c r="AO1183" s="23"/>
      <c r="AP1183" s="23" t="s">
        <v>14</v>
      </c>
      <c r="AQ1183" s="23"/>
      <c r="AR1183" s="23"/>
      <c r="AS1183" s="23" t="s">
        <v>78</v>
      </c>
      <c r="AT1183" s="23"/>
      <c r="AU1183" s="23" t="s">
        <v>83</v>
      </c>
      <c r="AV1183" s="25"/>
      <c r="AW1183" s="25"/>
      <c r="AX1183" s="26">
        <v>24.1</v>
      </c>
      <c r="AY1183" s="26">
        <v>260.3</v>
      </c>
      <c r="AZ1183" s="25" t="s">
        <v>72</v>
      </c>
      <c r="BA1183" s="25" t="s">
        <v>83</v>
      </c>
      <c r="BB1183" s="23"/>
      <c r="BC1183" s="23" t="s">
        <v>15</v>
      </c>
      <c r="BD1183" s="23"/>
      <c r="BE1183" s="23" t="s">
        <v>11</v>
      </c>
      <c r="BF1183" s="23" t="s">
        <v>234</v>
      </c>
      <c r="BG1183" s="23" t="s">
        <v>11</v>
      </c>
      <c r="BH1183" s="23" t="s">
        <v>17</v>
      </c>
      <c r="BI1183" s="23"/>
      <c r="BJ1183" s="23" t="s">
        <v>18</v>
      </c>
      <c r="BK1183" s="23" t="s">
        <v>11</v>
      </c>
      <c r="BL1183" s="23" t="s">
        <v>11</v>
      </c>
      <c r="BM1183" s="23" t="s">
        <v>11</v>
      </c>
      <c r="BN1183" s="23"/>
      <c r="BO1183" s="24">
        <v>4.8</v>
      </c>
      <c r="BP1183" s="24">
        <v>262.8</v>
      </c>
      <c r="BQ1183" s="24">
        <v>200</v>
      </c>
      <c r="BR1183" s="24">
        <v>226.1</v>
      </c>
      <c r="BS1183" s="24">
        <v>200.3</v>
      </c>
      <c r="BT1183" s="23"/>
      <c r="BU1183" s="23"/>
      <c r="BV1183" s="24">
        <v>19.2</v>
      </c>
      <c r="BW1183" s="24">
        <v>0.23</v>
      </c>
      <c r="BX1183" s="24">
        <v>0.22</v>
      </c>
      <c r="BY1183" s="24">
        <v>0.2</v>
      </c>
      <c r="BZ1183" s="27">
        <v>0.23</v>
      </c>
      <c r="CA1183" s="27">
        <v>0.2</v>
      </c>
      <c r="CB1183" s="25"/>
      <c r="CC1183" s="25"/>
      <c r="CD1183" s="28">
        <v>19.600000000000001</v>
      </c>
      <c r="CE1183" s="28">
        <v>0.28999999999999998</v>
      </c>
      <c r="CF1183" s="28">
        <v>0.27</v>
      </c>
      <c r="CG1183" s="28">
        <v>0.27</v>
      </c>
      <c r="CH1183" s="28">
        <v>25.4</v>
      </c>
      <c r="CI1183" s="28">
        <v>1</v>
      </c>
      <c r="CJ1183" s="28">
        <v>0.5</v>
      </c>
      <c r="CK1183" s="25"/>
      <c r="CL1183" s="25"/>
      <c r="CM1183" s="28">
        <v>0.5</v>
      </c>
      <c r="CN1183" s="25"/>
      <c r="CO1183" s="28">
        <v>0</v>
      </c>
      <c r="CP1183" s="30" t="s">
        <v>5</v>
      </c>
      <c r="CQ1183" s="8">
        <f t="shared" si="199"/>
        <v>8851.3253937764111</v>
      </c>
      <c r="CR1183" s="8">
        <f t="shared" si="200"/>
        <v>26</v>
      </c>
      <c r="CS1183" s="8">
        <f t="shared" si="201"/>
        <v>2.5</v>
      </c>
      <c r="CT1183" s="8">
        <f t="shared" si="202"/>
        <v>30</v>
      </c>
      <c r="CU1183" s="8">
        <f t="shared" si="203"/>
        <v>200</v>
      </c>
      <c r="CV1183" s="10">
        <f t="shared" si="204"/>
        <v>68406.840000000011</v>
      </c>
      <c r="CW1183" s="10">
        <f t="shared" si="207"/>
        <v>68.406840000000017</v>
      </c>
      <c r="CX1183" s="8" t="str">
        <f t="shared" si="205"/>
        <v>No</v>
      </c>
      <c r="CY1183" s="30" t="s">
        <v>11</v>
      </c>
      <c r="CZ1183" s="30" t="s">
        <v>11</v>
      </c>
      <c r="DA1183" s="31" t="s">
        <v>11</v>
      </c>
      <c r="DB1183" s="31" t="s">
        <v>11</v>
      </c>
      <c r="DC1183" s="8" t="str">
        <f t="shared" si="206"/>
        <v>No</v>
      </c>
      <c r="DD1183" s="8" t="s">
        <v>11</v>
      </c>
      <c r="DE1183" s="30" t="s">
        <v>11</v>
      </c>
      <c r="DF1183" s="10">
        <f t="shared" si="208"/>
        <v>60.176819999999992</v>
      </c>
      <c r="DG1183" s="9">
        <f>IF(S1183&lt;Monitors!$H$4,(S1183*Monitors!$I$4)+Monitors!$J$4,IF(S1183&lt;Monitors!$H$5,(S1183*Monitors!$I$5)+Monitors!$J$5,IF(S1183&lt;Monitors!$H$6,(S1183*Monitors!$I$6)+Monitors!$J$6,IF(S1183&lt;Monitors!$H$7,(Monitors!$I$7*S1183)+Monitors!$J$7,IF(S1183&lt;Monitors!$H$8,(S1183*Monitors!$I$8)+Monitors!$J$8,IF(S1183&lt;Monitors!$H$9,(S1183*Monitors!$I$9)+Monitors!$J$9,IF(S1183&lt;Monitors!$H$10,(S1183*Monitors!$I$10)+Monitors!$J$10,IF(S1183&lt;Monitors!$H$11,(S1183*Monitors!$I$11)+Monitors!$J$11,Monitors!$J$12))))))))</f>
        <v>45.06</v>
      </c>
      <c r="DH1183" s="10">
        <f>$DF1183-(Monitors!$B$4*'All Data'!$W1183)</f>
        <v>46.053299999999993</v>
      </c>
      <c r="DI1183" s="10">
        <f>IF($CX1183="Yes",DH1183-(Monitors!$E$4*(DG1183+(Monitors!$B$4*'All Data'!$W1183))),'All Data'!DH1183)</f>
        <v>46.053299999999993</v>
      </c>
      <c r="DJ1183" s="10">
        <f>IF(DD1183="Yes",'All Data'!DI1183-(DG1183*Monitors!$C$4),'All Data'!DI1183)</f>
        <v>46.053299999999993</v>
      </c>
      <c r="DK1183" s="10">
        <f>IF($DE1183="Yes",DJ1183-(DG1183*Monitors!$D$4),'All Data'!DJ1183)</f>
        <v>46.053299999999993</v>
      </c>
      <c r="DL1183" s="10">
        <f>IF($CZ1183="Yes",DK1183-Monitors!$C$7,'All Data'!DK1183)</f>
        <v>46.053299999999993</v>
      </c>
      <c r="DM1183" s="10">
        <f>IF($DA1183="Yes",DL1183-Monitors!$D$7,'All Data'!DL1183)</f>
        <v>46.053299999999993</v>
      </c>
      <c r="DN1183" s="10">
        <f>IF(DB1183="Yes",DM1183-((DG1183+(W1183*Monitors!$B$4))*Monitors!$F$4),'All Data'!DM1183)</f>
        <v>46.053299999999993</v>
      </c>
      <c r="DO1183" s="8" t="str">
        <f t="shared" si="209"/>
        <v>No</v>
      </c>
      <c r="DP1183" s="10">
        <v>2.7362736000000005</v>
      </c>
      <c r="DQ1183" s="10">
        <v>16.463726399999999</v>
      </c>
      <c r="DR1183" s="10">
        <v>16.463726399999999</v>
      </c>
      <c r="DS1183" s="9">
        <v>24.674946666419185</v>
      </c>
      <c r="DT1183" s="9" t="s">
        <v>23</v>
      </c>
      <c r="DU1183" s="14">
        <v>0</v>
      </c>
    </row>
    <row r="1184" spans="1:125" ht="18" customHeight="1">
      <c r="A1184" s="29">
        <v>1183</v>
      </c>
      <c r="B1184" s="29">
        <v>13</v>
      </c>
      <c r="C1184" s="29">
        <v>630</v>
      </c>
      <c r="D1184" s="21">
        <v>41406</v>
      </c>
      <c r="E1184" s="21">
        <v>41561</v>
      </c>
      <c r="F1184" s="21">
        <v>41593</v>
      </c>
      <c r="G1184" s="20" t="s">
        <v>4</v>
      </c>
      <c r="H1184" s="20"/>
      <c r="I1184" s="22">
        <v>6</v>
      </c>
      <c r="J1184" s="20" t="s">
        <v>5</v>
      </c>
      <c r="K1184" s="20"/>
      <c r="L1184" s="20" t="s">
        <v>49</v>
      </c>
      <c r="M1184" s="23"/>
      <c r="N1184" s="23" t="s">
        <v>7</v>
      </c>
      <c r="O1184" s="23"/>
      <c r="P1184" s="24">
        <v>12.8</v>
      </c>
      <c r="Q1184" s="24">
        <v>20.399999999999999</v>
      </c>
      <c r="R1184" s="24">
        <v>24.1</v>
      </c>
      <c r="S1184" s="24">
        <v>260.3</v>
      </c>
      <c r="T1184" s="24">
        <v>1.6</v>
      </c>
      <c r="U1184" s="24">
        <v>1200</v>
      </c>
      <c r="V1184" s="24">
        <v>1920</v>
      </c>
      <c r="W1184" s="24">
        <v>2.3039999999999998</v>
      </c>
      <c r="X1184" s="23" t="s">
        <v>71</v>
      </c>
      <c r="Y1184" s="23" t="s">
        <v>71</v>
      </c>
      <c r="Z1184" s="24">
        <v>8850</v>
      </c>
      <c r="AA1184" s="24">
        <v>60</v>
      </c>
      <c r="AB1184" s="24">
        <v>178</v>
      </c>
      <c r="AC1184" s="24">
        <v>178</v>
      </c>
      <c r="AD1184" s="23" t="s">
        <v>10</v>
      </c>
      <c r="AE1184" s="23" t="s">
        <v>11</v>
      </c>
      <c r="AF1184" s="23" t="s">
        <v>11</v>
      </c>
      <c r="AG1184" s="23"/>
      <c r="AH1184" s="23"/>
      <c r="AI1184" s="23" t="s">
        <v>12</v>
      </c>
      <c r="AJ1184" s="23" t="s">
        <v>11</v>
      </c>
      <c r="AK1184" s="23" t="s">
        <v>23</v>
      </c>
      <c r="AL1184" s="23" t="s">
        <v>78</v>
      </c>
      <c r="AM1184" s="23"/>
      <c r="AN1184" s="23" t="s">
        <v>72</v>
      </c>
      <c r="AO1184" s="23"/>
      <c r="AP1184" s="23" t="s">
        <v>14</v>
      </c>
      <c r="AQ1184" s="23"/>
      <c r="AR1184" s="23"/>
      <c r="AS1184" s="23" t="s">
        <v>78</v>
      </c>
      <c r="AT1184" s="23"/>
      <c r="AU1184" s="23" t="s">
        <v>83</v>
      </c>
      <c r="AV1184" s="25"/>
      <c r="AW1184" s="25"/>
      <c r="AX1184" s="26">
        <v>24.1</v>
      </c>
      <c r="AY1184" s="26">
        <v>260.3</v>
      </c>
      <c r="AZ1184" s="25" t="s">
        <v>72</v>
      </c>
      <c r="BA1184" s="25" t="s">
        <v>83</v>
      </c>
      <c r="BB1184" s="23"/>
      <c r="BC1184" s="23" t="s">
        <v>15</v>
      </c>
      <c r="BD1184" s="23"/>
      <c r="BE1184" s="23" t="s">
        <v>11</v>
      </c>
      <c r="BF1184" s="23" t="s">
        <v>636</v>
      </c>
      <c r="BG1184" s="23" t="s">
        <v>11</v>
      </c>
      <c r="BH1184" s="23" t="s">
        <v>17</v>
      </c>
      <c r="BI1184" s="23"/>
      <c r="BJ1184" s="23" t="s">
        <v>18</v>
      </c>
      <c r="BK1184" s="23" t="s">
        <v>11</v>
      </c>
      <c r="BL1184" s="23" t="s">
        <v>11</v>
      </c>
      <c r="BM1184" s="23"/>
      <c r="BN1184" s="23"/>
      <c r="BO1184" s="24">
        <v>4.8</v>
      </c>
      <c r="BP1184" s="24">
        <v>262.8</v>
      </c>
      <c r="BQ1184" s="24">
        <v>250</v>
      </c>
      <c r="BR1184" s="24">
        <v>226.1</v>
      </c>
      <c r="BS1184" s="24">
        <v>200.3</v>
      </c>
      <c r="BT1184" s="23"/>
      <c r="BU1184" s="23"/>
      <c r="BV1184" s="24">
        <v>19.2</v>
      </c>
      <c r="BW1184" s="24">
        <v>0.23</v>
      </c>
      <c r="BX1184" s="24">
        <v>0.22</v>
      </c>
      <c r="BY1184" s="24">
        <v>0.2</v>
      </c>
      <c r="BZ1184" s="27">
        <v>0.23</v>
      </c>
      <c r="CA1184" s="27">
        <v>0.2</v>
      </c>
      <c r="CB1184" s="25"/>
      <c r="CC1184" s="25"/>
      <c r="CD1184" s="28">
        <v>19.600000000000001</v>
      </c>
      <c r="CE1184" s="28">
        <v>0.28999999999999998</v>
      </c>
      <c r="CF1184" s="28">
        <v>0.27</v>
      </c>
      <c r="CG1184" s="28">
        <v>0.27</v>
      </c>
      <c r="CH1184" s="28">
        <v>25.4</v>
      </c>
      <c r="CI1184" s="28">
        <v>1</v>
      </c>
      <c r="CJ1184" s="28">
        <v>0.5</v>
      </c>
      <c r="CK1184" s="25"/>
      <c r="CL1184" s="25"/>
      <c r="CM1184" s="28">
        <v>0.5</v>
      </c>
      <c r="CN1184" s="25"/>
      <c r="CO1184" s="28">
        <v>0</v>
      </c>
      <c r="CP1184" s="30" t="s">
        <v>5</v>
      </c>
      <c r="CQ1184" s="8">
        <f t="shared" si="199"/>
        <v>8851.3253937764111</v>
      </c>
      <c r="CR1184" s="8">
        <f t="shared" si="200"/>
        <v>26</v>
      </c>
      <c r="CS1184" s="8">
        <f t="shared" si="201"/>
        <v>2.5</v>
      </c>
      <c r="CT1184" s="8">
        <f t="shared" si="202"/>
        <v>30</v>
      </c>
      <c r="CU1184" s="8">
        <f t="shared" si="203"/>
        <v>200</v>
      </c>
      <c r="CV1184" s="10">
        <f t="shared" si="204"/>
        <v>68406.840000000011</v>
      </c>
      <c r="CW1184" s="10">
        <f t="shared" si="207"/>
        <v>68.406840000000017</v>
      </c>
      <c r="CX1184" s="8" t="str">
        <f t="shared" si="205"/>
        <v>No</v>
      </c>
      <c r="CY1184" s="30" t="s">
        <v>11</v>
      </c>
      <c r="CZ1184" s="30" t="s">
        <v>11</v>
      </c>
      <c r="DA1184" s="31" t="s">
        <v>11</v>
      </c>
      <c r="DB1184" s="31" t="s">
        <v>11</v>
      </c>
      <c r="DC1184" s="8" t="str">
        <f t="shared" si="206"/>
        <v>No</v>
      </c>
      <c r="DD1184" s="8" t="s">
        <v>11</v>
      </c>
      <c r="DE1184" s="30" t="s">
        <v>11</v>
      </c>
      <c r="DF1184" s="10">
        <f t="shared" si="208"/>
        <v>60.176819999999992</v>
      </c>
      <c r="DG1184" s="9">
        <f>IF(S1184&lt;Monitors!$H$4,(S1184*Monitors!$I$4)+Monitors!$J$4,IF(S1184&lt;Monitors!$H$5,(S1184*Monitors!$I$5)+Monitors!$J$5,IF(S1184&lt;Monitors!$H$6,(S1184*Monitors!$I$6)+Monitors!$J$6,IF(S1184&lt;Monitors!$H$7,(Monitors!$I$7*S1184)+Monitors!$J$7,IF(S1184&lt;Monitors!$H$8,(S1184*Monitors!$I$8)+Monitors!$J$8,IF(S1184&lt;Monitors!$H$9,(S1184*Monitors!$I$9)+Monitors!$J$9,IF(S1184&lt;Monitors!$H$10,(S1184*Monitors!$I$10)+Monitors!$J$10,IF(S1184&lt;Monitors!$H$11,(S1184*Monitors!$I$11)+Monitors!$J$11,Monitors!$J$12))))))))</f>
        <v>45.06</v>
      </c>
      <c r="DH1184" s="10">
        <f>$DF1184-(Monitors!$B$4*'All Data'!$W1184)</f>
        <v>46.053299999999993</v>
      </c>
      <c r="DI1184" s="10">
        <f>IF($CX1184="Yes",DH1184-(Monitors!$E$4*(DG1184+(Monitors!$B$4*'All Data'!$W1184))),'All Data'!DH1184)</f>
        <v>46.053299999999993</v>
      </c>
      <c r="DJ1184" s="10">
        <f>IF(DD1184="Yes",'All Data'!DI1184-(DG1184*Monitors!$C$4),'All Data'!DI1184)</f>
        <v>46.053299999999993</v>
      </c>
      <c r="DK1184" s="10">
        <f>IF($DE1184="Yes",DJ1184-(DG1184*Monitors!$D$4),'All Data'!DJ1184)</f>
        <v>46.053299999999993</v>
      </c>
      <c r="DL1184" s="10">
        <f>IF($CZ1184="Yes",DK1184-Monitors!$C$7,'All Data'!DK1184)</f>
        <v>46.053299999999993</v>
      </c>
      <c r="DM1184" s="10">
        <f>IF($DA1184="Yes",DL1184-Monitors!$D$7,'All Data'!DL1184)</f>
        <v>46.053299999999993</v>
      </c>
      <c r="DN1184" s="10">
        <f>IF(DB1184="Yes",DM1184-((DG1184+(W1184*Monitors!$B$4))*Monitors!$F$4),'All Data'!DM1184)</f>
        <v>46.053299999999993</v>
      </c>
      <c r="DO1184" s="8" t="str">
        <f t="shared" si="209"/>
        <v>No</v>
      </c>
      <c r="DP1184" s="10">
        <v>2.7362736000000005</v>
      </c>
      <c r="DQ1184" s="10">
        <v>16.463726399999999</v>
      </c>
      <c r="DR1184" s="10">
        <v>16.463726399999999</v>
      </c>
      <c r="DS1184" s="9">
        <v>24.674946666419185</v>
      </c>
      <c r="DT1184" s="9" t="s">
        <v>23</v>
      </c>
      <c r="DU1184" s="14">
        <v>0</v>
      </c>
    </row>
    <row r="1185" spans="1:125" ht="18" customHeight="1">
      <c r="A1185" s="29">
        <v>1184</v>
      </c>
      <c r="B1185" s="29">
        <v>13</v>
      </c>
      <c r="C1185" s="29">
        <v>632</v>
      </c>
      <c r="D1185" s="21">
        <v>42215</v>
      </c>
      <c r="E1185" s="21">
        <v>42123</v>
      </c>
      <c r="F1185" s="21">
        <v>42136</v>
      </c>
      <c r="G1185" s="20"/>
      <c r="H1185" s="20"/>
      <c r="I1185" s="22">
        <v>6</v>
      </c>
      <c r="J1185" s="20" t="s">
        <v>5</v>
      </c>
      <c r="K1185" s="20"/>
      <c r="L1185" s="20" t="s">
        <v>49</v>
      </c>
      <c r="M1185" s="23"/>
      <c r="N1185" s="23" t="s">
        <v>7</v>
      </c>
      <c r="O1185" s="23"/>
      <c r="P1185" s="24">
        <v>12.8</v>
      </c>
      <c r="Q1185" s="24">
        <v>20.399999999999999</v>
      </c>
      <c r="R1185" s="24">
        <v>24.1</v>
      </c>
      <c r="S1185" s="24">
        <v>260.3</v>
      </c>
      <c r="T1185" s="24">
        <v>1.6</v>
      </c>
      <c r="U1185" s="24">
        <v>1200</v>
      </c>
      <c r="V1185" s="24">
        <v>1920</v>
      </c>
      <c r="W1185" s="24">
        <v>2.3039999999999998</v>
      </c>
      <c r="X1185" s="23" t="s">
        <v>71</v>
      </c>
      <c r="Y1185" s="23" t="s">
        <v>71</v>
      </c>
      <c r="Z1185" s="24">
        <v>8850</v>
      </c>
      <c r="AA1185" s="24">
        <v>60</v>
      </c>
      <c r="AB1185" s="24">
        <v>178</v>
      </c>
      <c r="AC1185" s="24">
        <v>178</v>
      </c>
      <c r="AD1185" s="23" t="s">
        <v>10</v>
      </c>
      <c r="AE1185" s="23" t="s">
        <v>11</v>
      </c>
      <c r="AF1185" s="23" t="s">
        <v>11</v>
      </c>
      <c r="AG1185" s="23"/>
      <c r="AH1185" s="23"/>
      <c r="AI1185" s="23" t="s">
        <v>12</v>
      </c>
      <c r="AJ1185" s="23" t="s">
        <v>11</v>
      </c>
      <c r="AK1185" s="23" t="s">
        <v>11</v>
      </c>
      <c r="AL1185" s="23" t="s">
        <v>276</v>
      </c>
      <c r="AM1185" s="23"/>
      <c r="AN1185" s="23" t="s">
        <v>14</v>
      </c>
      <c r="AO1185" s="23"/>
      <c r="AP1185" s="23" t="s">
        <v>14</v>
      </c>
      <c r="AQ1185" s="23"/>
      <c r="AR1185" s="23"/>
      <c r="AS1185" s="23" t="s">
        <v>276</v>
      </c>
      <c r="AT1185" s="23"/>
      <c r="AU1185" s="23" t="s">
        <v>14</v>
      </c>
      <c r="AV1185" s="25"/>
      <c r="AW1185" s="25"/>
      <c r="AX1185" s="26">
        <v>24.1</v>
      </c>
      <c r="AY1185" s="26">
        <v>260.3</v>
      </c>
      <c r="AZ1185" s="25" t="s">
        <v>14</v>
      </c>
      <c r="BA1185" s="25" t="s">
        <v>14</v>
      </c>
      <c r="BB1185" s="23"/>
      <c r="BC1185" s="23" t="s">
        <v>15</v>
      </c>
      <c r="BD1185" s="23"/>
      <c r="BE1185" s="23" t="s">
        <v>11</v>
      </c>
      <c r="BF1185" s="23" t="s">
        <v>453</v>
      </c>
      <c r="BG1185" s="23" t="s">
        <v>11</v>
      </c>
      <c r="BH1185" s="23" t="s">
        <v>17</v>
      </c>
      <c r="BI1185" s="23"/>
      <c r="BJ1185" s="23" t="s">
        <v>18</v>
      </c>
      <c r="BK1185" s="23" t="s">
        <v>11</v>
      </c>
      <c r="BL1185" s="23" t="s">
        <v>11</v>
      </c>
      <c r="BM1185" s="23"/>
      <c r="BN1185" s="23"/>
      <c r="BO1185" s="24">
        <v>3.3</v>
      </c>
      <c r="BP1185" s="24">
        <v>234.2</v>
      </c>
      <c r="BQ1185" s="24">
        <v>200</v>
      </c>
      <c r="BR1185" s="24">
        <v>221.4</v>
      </c>
      <c r="BS1185" s="24">
        <v>200.3</v>
      </c>
      <c r="BT1185" s="23"/>
      <c r="BU1185" s="23"/>
      <c r="BV1185" s="24">
        <v>19.22</v>
      </c>
      <c r="BW1185" s="24">
        <v>0.22</v>
      </c>
      <c r="BX1185" s="23"/>
      <c r="BY1185" s="24">
        <v>0.19</v>
      </c>
      <c r="BZ1185" s="27">
        <v>0.22</v>
      </c>
      <c r="CA1185" s="27">
        <v>0.19</v>
      </c>
      <c r="CB1185" s="25"/>
      <c r="CC1185" s="25"/>
      <c r="CD1185" s="28">
        <v>19.27</v>
      </c>
      <c r="CE1185" s="28">
        <v>0.27</v>
      </c>
      <c r="CF1185" s="25"/>
      <c r="CG1185" s="28">
        <v>0.23</v>
      </c>
      <c r="CH1185" s="28">
        <v>25.4</v>
      </c>
      <c r="CI1185" s="28">
        <v>1</v>
      </c>
      <c r="CJ1185" s="28">
        <v>0.5</v>
      </c>
      <c r="CK1185" s="25"/>
      <c r="CL1185" s="25"/>
      <c r="CM1185" s="28">
        <v>0.48</v>
      </c>
      <c r="CN1185" s="25"/>
      <c r="CO1185" s="28">
        <v>0</v>
      </c>
      <c r="CP1185" s="30" t="s">
        <v>5</v>
      </c>
      <c r="CQ1185" s="8">
        <f t="shared" si="199"/>
        <v>8851.3253937764111</v>
      </c>
      <c r="CR1185" s="8">
        <f t="shared" si="200"/>
        <v>26</v>
      </c>
      <c r="CS1185" s="8">
        <f t="shared" si="201"/>
        <v>2.5</v>
      </c>
      <c r="CT1185" s="8">
        <f t="shared" si="202"/>
        <v>30</v>
      </c>
      <c r="CU1185" s="8">
        <f t="shared" si="203"/>
        <v>200</v>
      </c>
      <c r="CV1185" s="10">
        <f t="shared" si="204"/>
        <v>60962.26</v>
      </c>
      <c r="CW1185" s="10">
        <f t="shared" si="207"/>
        <v>60.962260000000001</v>
      </c>
      <c r="CX1185" s="8" t="str">
        <f t="shared" si="205"/>
        <v>No</v>
      </c>
      <c r="CY1185" s="30" t="s">
        <v>11</v>
      </c>
      <c r="CZ1185" s="30" t="s">
        <v>11</v>
      </c>
      <c r="DA1185" s="31" t="s">
        <v>11</v>
      </c>
      <c r="DB1185" s="31" t="s">
        <v>11</v>
      </c>
      <c r="DC1185" s="8" t="str">
        <f t="shared" si="206"/>
        <v>No</v>
      </c>
      <c r="DD1185" s="8" t="s">
        <v>11</v>
      </c>
      <c r="DE1185" s="30" t="s">
        <v>11</v>
      </c>
      <c r="DF1185" s="10">
        <f t="shared" si="208"/>
        <v>60.18119999999999</v>
      </c>
      <c r="DG1185" s="9">
        <f>IF(S1185&lt;Monitors!$H$4,(S1185*Monitors!$I$4)+Monitors!$J$4,IF(S1185&lt;Monitors!$H$5,(S1185*Monitors!$I$5)+Monitors!$J$5,IF(S1185&lt;Monitors!$H$6,(S1185*Monitors!$I$6)+Monitors!$J$6,IF(S1185&lt;Monitors!$H$7,(Monitors!$I$7*S1185)+Monitors!$J$7,IF(S1185&lt;Monitors!$H$8,(S1185*Monitors!$I$8)+Monitors!$J$8,IF(S1185&lt;Monitors!$H$9,(S1185*Monitors!$I$9)+Monitors!$J$9,IF(S1185&lt;Monitors!$H$10,(S1185*Monitors!$I$10)+Monitors!$J$10,IF(S1185&lt;Monitors!$H$11,(S1185*Monitors!$I$11)+Monitors!$J$11,Monitors!$J$12))))))))</f>
        <v>45.06</v>
      </c>
      <c r="DH1185" s="10">
        <f>$DF1185-(Monitors!$B$4*'All Data'!$W1185)</f>
        <v>46.057679999999991</v>
      </c>
      <c r="DI1185" s="10">
        <f>IF($CX1185="Yes",DH1185-(Monitors!$E$4*(DG1185+(Monitors!$B$4*'All Data'!$W1185))),'All Data'!DH1185)</f>
        <v>46.057679999999991</v>
      </c>
      <c r="DJ1185" s="10">
        <f>IF(DD1185="Yes",'All Data'!DI1185-(DG1185*Monitors!$C$4),'All Data'!DI1185)</f>
        <v>46.057679999999991</v>
      </c>
      <c r="DK1185" s="10">
        <f>IF($DE1185="Yes",DJ1185-(DG1185*Monitors!$D$4),'All Data'!DJ1185)</f>
        <v>46.057679999999991</v>
      </c>
      <c r="DL1185" s="10">
        <f>IF($CZ1185="Yes",DK1185-Monitors!$C$7,'All Data'!DK1185)</f>
        <v>46.057679999999991</v>
      </c>
      <c r="DM1185" s="10">
        <f>IF($DA1185="Yes",DL1185-Monitors!$D$7,'All Data'!DL1185)</f>
        <v>46.057679999999991</v>
      </c>
      <c r="DN1185" s="10">
        <f>IF(DB1185="Yes",DM1185-((DG1185+(W1185*Monitors!$B$4))*Monitors!$F$4),'All Data'!DM1185)</f>
        <v>46.057679999999991</v>
      </c>
      <c r="DO1185" s="8" t="str">
        <f t="shared" si="209"/>
        <v>No</v>
      </c>
      <c r="DP1185" s="10">
        <v>2.4384904000000005</v>
      </c>
      <c r="DQ1185" s="10">
        <v>16.7815096</v>
      </c>
      <c r="DR1185" s="10">
        <v>16.7815096</v>
      </c>
      <c r="DS1185" s="9">
        <v>24.674946666419185</v>
      </c>
      <c r="DT1185" s="9" t="s">
        <v>23</v>
      </c>
      <c r="DU1185" s="14">
        <v>0</v>
      </c>
    </row>
    <row r="1186" spans="1:125" ht="18" customHeight="1">
      <c r="A1186" s="29">
        <v>1185</v>
      </c>
      <c r="B1186" s="29">
        <v>24</v>
      </c>
      <c r="C1186" s="29">
        <v>216</v>
      </c>
      <c r="D1186" s="21">
        <v>41263</v>
      </c>
      <c r="E1186" s="21">
        <v>41256</v>
      </c>
      <c r="F1186" s="21">
        <v>41274</v>
      </c>
      <c r="G1186" s="20" t="s">
        <v>4</v>
      </c>
      <c r="H1186" s="20" t="s">
        <v>26</v>
      </c>
      <c r="I1186" s="22">
        <v>6</v>
      </c>
      <c r="J1186" s="20" t="s">
        <v>5</v>
      </c>
      <c r="K1186" s="20" t="s">
        <v>26</v>
      </c>
      <c r="L1186" s="20" t="s">
        <v>27</v>
      </c>
      <c r="M1186" s="23" t="s">
        <v>27</v>
      </c>
      <c r="N1186" s="23" t="s">
        <v>7</v>
      </c>
      <c r="O1186" s="23" t="s">
        <v>26</v>
      </c>
      <c r="P1186" s="24">
        <v>12.8</v>
      </c>
      <c r="Q1186" s="24">
        <v>20.399999999999999</v>
      </c>
      <c r="R1186" s="24">
        <v>24</v>
      </c>
      <c r="S1186" s="24">
        <v>260.10000000000002</v>
      </c>
      <c r="T1186" s="24">
        <v>1.6</v>
      </c>
      <c r="U1186" s="24">
        <v>1200</v>
      </c>
      <c r="V1186" s="24">
        <v>1920</v>
      </c>
      <c r="W1186" s="24">
        <v>2.3039999999999998</v>
      </c>
      <c r="X1186" s="23" t="s">
        <v>71</v>
      </c>
      <c r="Y1186" s="23" t="s">
        <v>71</v>
      </c>
      <c r="Z1186" s="24">
        <v>8858</v>
      </c>
      <c r="AA1186" s="24">
        <v>60</v>
      </c>
      <c r="AB1186" s="24">
        <v>160</v>
      </c>
      <c r="AC1186" s="24">
        <v>160</v>
      </c>
      <c r="AD1186" s="23" t="s">
        <v>28</v>
      </c>
      <c r="AE1186" s="23" t="s">
        <v>23</v>
      </c>
      <c r="AF1186" s="23" t="s">
        <v>11</v>
      </c>
      <c r="AG1186" s="23" t="s">
        <v>26</v>
      </c>
      <c r="AH1186" s="23" t="s">
        <v>26</v>
      </c>
      <c r="AI1186" s="23" t="s">
        <v>12</v>
      </c>
      <c r="AJ1186" s="23" t="s">
        <v>11</v>
      </c>
      <c r="AK1186" s="23" t="s">
        <v>23</v>
      </c>
      <c r="AL1186" s="23" t="s">
        <v>25</v>
      </c>
      <c r="AM1186" s="23" t="s">
        <v>54</v>
      </c>
      <c r="AN1186" s="23" t="s">
        <v>14</v>
      </c>
      <c r="AO1186" s="23" t="s">
        <v>26</v>
      </c>
      <c r="AP1186" s="23" t="s">
        <v>36</v>
      </c>
      <c r="AQ1186" s="23" t="s">
        <v>26</v>
      </c>
      <c r="AR1186" s="23"/>
      <c r="AS1186" s="23" t="s">
        <v>25</v>
      </c>
      <c r="AT1186" s="23" t="s">
        <v>54</v>
      </c>
      <c r="AU1186" s="23" t="s">
        <v>14</v>
      </c>
      <c r="AV1186" s="25" t="s">
        <v>26</v>
      </c>
      <c r="AW1186" s="25" t="s">
        <v>26</v>
      </c>
      <c r="AX1186" s="26">
        <v>24</v>
      </c>
      <c r="AY1186" s="26">
        <v>260.10000000000002</v>
      </c>
      <c r="AZ1186" s="25" t="s">
        <v>14</v>
      </c>
      <c r="BA1186" s="25" t="s">
        <v>14</v>
      </c>
      <c r="BB1186" s="23" t="s">
        <v>26</v>
      </c>
      <c r="BC1186" s="23" t="s">
        <v>15</v>
      </c>
      <c r="BD1186" s="23" t="s">
        <v>26</v>
      </c>
      <c r="BE1186" s="23" t="s">
        <v>11</v>
      </c>
      <c r="BF1186" s="23" t="s">
        <v>576</v>
      </c>
      <c r="BG1186" s="23" t="s">
        <v>11</v>
      </c>
      <c r="BH1186" s="23" t="s">
        <v>17</v>
      </c>
      <c r="BI1186" s="23" t="s">
        <v>26</v>
      </c>
      <c r="BJ1186" s="23"/>
      <c r="BK1186" s="23" t="s">
        <v>11</v>
      </c>
      <c r="BL1186" s="23" t="s">
        <v>11</v>
      </c>
      <c r="BM1186" s="23" t="s">
        <v>11</v>
      </c>
      <c r="BN1186" s="23"/>
      <c r="BO1186" s="24">
        <v>45</v>
      </c>
      <c r="BP1186" s="24">
        <v>267</v>
      </c>
      <c r="BQ1186" s="24">
        <v>300</v>
      </c>
      <c r="BR1186" s="24">
        <v>265</v>
      </c>
      <c r="BS1186" s="24">
        <v>200</v>
      </c>
      <c r="BT1186" s="23"/>
      <c r="BU1186" s="23"/>
      <c r="BV1186" s="24">
        <v>19.88</v>
      </c>
      <c r="BW1186" s="24">
        <v>0.13</v>
      </c>
      <c r="BX1186" s="23"/>
      <c r="BY1186" s="24">
        <v>0.1</v>
      </c>
      <c r="BZ1186" s="27">
        <v>0.13</v>
      </c>
      <c r="CA1186" s="27">
        <v>0.1</v>
      </c>
      <c r="CB1186" s="25"/>
      <c r="CC1186" s="25"/>
      <c r="CD1186" s="28">
        <v>19.71</v>
      </c>
      <c r="CE1186" s="28">
        <v>0.14000000000000001</v>
      </c>
      <c r="CF1186" s="25"/>
      <c r="CG1186" s="28">
        <v>0.12</v>
      </c>
      <c r="CH1186" s="28">
        <v>25.43</v>
      </c>
      <c r="CI1186" s="28">
        <v>0.5</v>
      </c>
      <c r="CJ1186" s="28">
        <v>0.5</v>
      </c>
      <c r="CK1186" s="28">
        <v>0</v>
      </c>
      <c r="CL1186" s="28">
        <v>0</v>
      </c>
      <c r="CM1186" s="28">
        <v>0.4</v>
      </c>
      <c r="CN1186" s="25"/>
      <c r="CO1186" s="28">
        <v>0</v>
      </c>
      <c r="CP1186" s="30" t="s">
        <v>5</v>
      </c>
      <c r="CQ1186" s="8">
        <f t="shared" si="199"/>
        <v>8858.1314878892717</v>
      </c>
      <c r="CR1186" s="8">
        <f t="shared" si="200"/>
        <v>26</v>
      </c>
      <c r="CS1186" s="8">
        <f t="shared" si="201"/>
        <v>2.5</v>
      </c>
      <c r="CT1186" s="8">
        <f t="shared" si="202"/>
        <v>30</v>
      </c>
      <c r="CU1186" s="8">
        <f t="shared" si="203"/>
        <v>200</v>
      </c>
      <c r="CV1186" s="10">
        <f t="shared" si="204"/>
        <v>69446.700000000012</v>
      </c>
      <c r="CW1186" s="10">
        <f t="shared" si="207"/>
        <v>69.446700000000007</v>
      </c>
      <c r="CX1186" s="8" t="str">
        <f t="shared" si="205"/>
        <v>No</v>
      </c>
      <c r="CY1186" s="30" t="s">
        <v>11</v>
      </c>
      <c r="CZ1186" s="30" t="s">
        <v>11</v>
      </c>
      <c r="DA1186" s="31" t="s">
        <v>11</v>
      </c>
      <c r="DB1186" s="31" t="s">
        <v>11</v>
      </c>
      <c r="DC1186" s="8" t="str">
        <f t="shared" si="206"/>
        <v>No</v>
      </c>
      <c r="DD1186" s="8" t="s">
        <v>11</v>
      </c>
      <c r="DE1186" s="30" t="s">
        <v>11</v>
      </c>
      <c r="DF1186" s="10">
        <f t="shared" si="208"/>
        <v>61.692299999999996</v>
      </c>
      <c r="DG1186" s="9">
        <f>IF(S1186&lt;Monitors!$H$4,(S1186*Monitors!$I$4)+Monitors!$J$4,IF(S1186&lt;Monitors!$H$5,(S1186*Monitors!$I$5)+Monitors!$J$5,IF(S1186&lt;Monitors!$H$6,(S1186*Monitors!$I$6)+Monitors!$J$6,IF(S1186&lt;Monitors!$H$7,(Monitors!$I$7*S1186)+Monitors!$J$7,IF(S1186&lt;Monitors!$H$8,(S1186*Monitors!$I$8)+Monitors!$J$8,IF(S1186&lt;Monitors!$H$9,(S1186*Monitors!$I$9)+Monitors!$J$9,IF(S1186&lt;Monitors!$H$10,(S1186*Monitors!$I$10)+Monitors!$J$10,IF(S1186&lt;Monitors!$H$11,(S1186*Monitors!$I$11)+Monitors!$J$11,Monitors!$J$12))))))))</f>
        <v>45.02000000000001</v>
      </c>
      <c r="DH1186" s="10">
        <f>$DF1186-(Monitors!$B$4*'All Data'!$W1186)</f>
        <v>47.568779999999997</v>
      </c>
      <c r="DI1186" s="10">
        <f>IF($CX1186="Yes",DH1186-(Monitors!$E$4*(DG1186+(Monitors!$B$4*'All Data'!$W1186))),'All Data'!DH1186)</f>
        <v>47.568779999999997</v>
      </c>
      <c r="DJ1186" s="10">
        <f>IF(DD1186="Yes",'All Data'!DI1186-(DG1186*Monitors!$C$4),'All Data'!DI1186)</f>
        <v>47.568779999999997</v>
      </c>
      <c r="DK1186" s="10">
        <f>IF($DE1186="Yes",DJ1186-(DG1186*Monitors!$D$4),'All Data'!DJ1186)</f>
        <v>47.568779999999997</v>
      </c>
      <c r="DL1186" s="10">
        <f>IF($CZ1186="Yes",DK1186-Monitors!$C$7,'All Data'!DK1186)</f>
        <v>47.568779999999997</v>
      </c>
      <c r="DM1186" s="10">
        <f>IF($DA1186="Yes",DL1186-Monitors!$D$7,'All Data'!DL1186)</f>
        <v>47.568779999999997</v>
      </c>
      <c r="DN1186" s="10">
        <f>IF(DB1186="Yes",DM1186-((DG1186+(W1186*Monitors!$B$4))*Monitors!$F$4),'All Data'!DM1186)</f>
        <v>47.568779999999997</v>
      </c>
      <c r="DO1186" s="8" t="str">
        <f t="shared" si="209"/>
        <v>No</v>
      </c>
      <c r="DP1186" s="10">
        <v>2.7778680000000007</v>
      </c>
      <c r="DQ1186" s="10">
        <v>17.102131999999997</v>
      </c>
      <c r="DR1186" s="10">
        <v>17.102131999999997</v>
      </c>
      <c r="DS1186" s="9">
        <v>24.656375112709043</v>
      </c>
      <c r="DT1186" s="9" t="s">
        <v>23</v>
      </c>
      <c r="DU1186" s="14">
        <v>0</v>
      </c>
    </row>
    <row r="1187" spans="1:125" ht="18" customHeight="1">
      <c r="A1187" s="29">
        <v>1186</v>
      </c>
      <c r="B1187" s="29">
        <v>13</v>
      </c>
      <c r="C1187" s="29">
        <v>1434</v>
      </c>
      <c r="D1187" s="21">
        <v>41487</v>
      </c>
      <c r="E1187" s="21">
        <v>41514</v>
      </c>
      <c r="F1187" s="21">
        <v>41527</v>
      </c>
      <c r="G1187" s="20" t="s">
        <v>4</v>
      </c>
      <c r="H1187" s="20"/>
      <c r="I1187" s="22">
        <v>6</v>
      </c>
      <c r="J1187" s="20" t="s">
        <v>5</v>
      </c>
      <c r="K1187" s="20"/>
      <c r="L1187" s="20" t="s">
        <v>49</v>
      </c>
      <c r="M1187" s="23"/>
      <c r="N1187" s="23" t="s">
        <v>7</v>
      </c>
      <c r="O1187" s="23"/>
      <c r="P1187" s="24">
        <v>12.8</v>
      </c>
      <c r="Q1187" s="24">
        <v>20.399999999999999</v>
      </c>
      <c r="R1187" s="24">
        <v>24.1</v>
      </c>
      <c r="S1187" s="24">
        <v>260.3</v>
      </c>
      <c r="T1187" s="24">
        <v>1.6</v>
      </c>
      <c r="U1187" s="24">
        <v>1200</v>
      </c>
      <c r="V1187" s="24">
        <v>1920</v>
      </c>
      <c r="W1187" s="24">
        <v>2.3039999999999998</v>
      </c>
      <c r="X1187" s="23" t="s">
        <v>71</v>
      </c>
      <c r="Y1187" s="23" t="s">
        <v>71</v>
      </c>
      <c r="Z1187" s="24">
        <v>8850</v>
      </c>
      <c r="AA1187" s="24">
        <v>60</v>
      </c>
      <c r="AB1187" s="24">
        <v>178</v>
      </c>
      <c r="AC1187" s="24">
        <v>178</v>
      </c>
      <c r="AD1187" s="23" t="s">
        <v>10</v>
      </c>
      <c r="AE1187" s="23" t="s">
        <v>11</v>
      </c>
      <c r="AF1187" s="23" t="s">
        <v>11</v>
      </c>
      <c r="AG1187" s="23"/>
      <c r="AH1187" s="23"/>
      <c r="AI1187" s="23" t="s">
        <v>12</v>
      </c>
      <c r="AJ1187" s="23" t="s">
        <v>11</v>
      </c>
      <c r="AK1187" s="23" t="s">
        <v>23</v>
      </c>
      <c r="AL1187" s="23" t="s">
        <v>78</v>
      </c>
      <c r="AM1187" s="23"/>
      <c r="AN1187" s="23" t="s">
        <v>72</v>
      </c>
      <c r="AO1187" s="23"/>
      <c r="AP1187" s="23" t="s">
        <v>14</v>
      </c>
      <c r="AQ1187" s="23"/>
      <c r="AR1187" s="23"/>
      <c r="AS1187" s="23" t="s">
        <v>78</v>
      </c>
      <c r="AT1187" s="23"/>
      <c r="AU1187" s="23" t="s">
        <v>83</v>
      </c>
      <c r="AV1187" s="25"/>
      <c r="AW1187" s="25"/>
      <c r="AX1187" s="26">
        <v>24.1</v>
      </c>
      <c r="AY1187" s="26">
        <v>260.3</v>
      </c>
      <c r="AZ1187" s="25" t="s">
        <v>72</v>
      </c>
      <c r="BA1187" s="25" t="s">
        <v>83</v>
      </c>
      <c r="BB1187" s="23"/>
      <c r="BC1187" s="23" t="s">
        <v>15</v>
      </c>
      <c r="BD1187" s="23"/>
      <c r="BE1187" s="23" t="s">
        <v>11</v>
      </c>
      <c r="BF1187" s="23" t="s">
        <v>636</v>
      </c>
      <c r="BG1187" s="23" t="s">
        <v>11</v>
      </c>
      <c r="BH1187" s="23" t="s">
        <v>17</v>
      </c>
      <c r="BI1187" s="23"/>
      <c r="BJ1187" s="23" t="s">
        <v>18</v>
      </c>
      <c r="BK1187" s="23" t="s">
        <v>11</v>
      </c>
      <c r="BL1187" s="23" t="s">
        <v>11</v>
      </c>
      <c r="BM1187" s="23"/>
      <c r="BN1187" s="23"/>
      <c r="BO1187" s="24">
        <v>6.9</v>
      </c>
      <c r="BP1187" s="24">
        <v>364.9</v>
      </c>
      <c r="BQ1187" s="24">
        <v>300</v>
      </c>
      <c r="BR1187" s="24">
        <v>359.1</v>
      </c>
      <c r="BS1187" s="24">
        <v>200.7</v>
      </c>
      <c r="BT1187" s="23"/>
      <c r="BU1187" s="23"/>
      <c r="BV1187" s="24">
        <v>19.98</v>
      </c>
      <c r="BW1187" s="24">
        <v>0.16</v>
      </c>
      <c r="BX1187" s="24">
        <v>0.15</v>
      </c>
      <c r="BY1187" s="24">
        <v>0.15</v>
      </c>
      <c r="BZ1187" s="27">
        <v>0.16</v>
      </c>
      <c r="CA1187" s="27">
        <v>0.15</v>
      </c>
      <c r="CB1187" s="25"/>
      <c r="CC1187" s="25"/>
      <c r="CD1187" s="28">
        <v>19.940000000000001</v>
      </c>
      <c r="CE1187" s="28">
        <v>0.22</v>
      </c>
      <c r="CF1187" s="28">
        <v>0.21</v>
      </c>
      <c r="CG1187" s="28">
        <v>0.2</v>
      </c>
      <c r="CH1187" s="28">
        <v>25.4</v>
      </c>
      <c r="CI1187" s="28">
        <v>1</v>
      </c>
      <c r="CJ1187" s="28">
        <v>0.5</v>
      </c>
      <c r="CK1187" s="25"/>
      <c r="CL1187" s="25"/>
      <c r="CM1187" s="28">
        <v>0.48</v>
      </c>
      <c r="CN1187" s="25"/>
      <c r="CO1187" s="28">
        <v>0</v>
      </c>
      <c r="CP1187" s="30" t="s">
        <v>5</v>
      </c>
      <c r="CQ1187" s="8">
        <f t="shared" si="199"/>
        <v>8851.3253937764111</v>
      </c>
      <c r="CR1187" s="8">
        <f t="shared" si="200"/>
        <v>26</v>
      </c>
      <c r="CS1187" s="8">
        <f t="shared" si="201"/>
        <v>2.5</v>
      </c>
      <c r="CT1187" s="8">
        <f t="shared" si="202"/>
        <v>30</v>
      </c>
      <c r="CU1187" s="8">
        <f t="shared" si="203"/>
        <v>300</v>
      </c>
      <c r="CV1187" s="10">
        <f t="shared" si="204"/>
        <v>94983.47</v>
      </c>
      <c r="CW1187" s="10">
        <f t="shared" si="207"/>
        <v>94.983469999999997</v>
      </c>
      <c r="CX1187" s="8" t="str">
        <f t="shared" si="205"/>
        <v>No</v>
      </c>
      <c r="CY1187" s="30" t="s">
        <v>11</v>
      </c>
      <c r="CZ1187" s="30" t="s">
        <v>11</v>
      </c>
      <c r="DA1187" s="31" t="s">
        <v>11</v>
      </c>
      <c r="DB1187" s="31" t="s">
        <v>11</v>
      </c>
      <c r="DC1187" s="8" t="str">
        <f t="shared" si="206"/>
        <v>No</v>
      </c>
      <c r="DD1187" s="8" t="s">
        <v>11</v>
      </c>
      <c r="DE1187" s="30" t="s">
        <v>11</v>
      </c>
      <c r="DF1187" s="10">
        <f t="shared" si="208"/>
        <v>62.169719999999991</v>
      </c>
      <c r="DG1187" s="9">
        <f>IF(S1187&lt;Monitors!$H$4,(S1187*Monitors!$I$4)+Monitors!$J$4,IF(S1187&lt;Monitors!$H$5,(S1187*Monitors!$I$5)+Monitors!$J$5,IF(S1187&lt;Monitors!$H$6,(S1187*Monitors!$I$6)+Monitors!$J$6,IF(S1187&lt;Monitors!$H$7,(Monitors!$I$7*S1187)+Monitors!$J$7,IF(S1187&lt;Monitors!$H$8,(S1187*Monitors!$I$8)+Monitors!$J$8,IF(S1187&lt;Monitors!$H$9,(S1187*Monitors!$I$9)+Monitors!$J$9,IF(S1187&lt;Monitors!$H$10,(S1187*Monitors!$I$10)+Monitors!$J$10,IF(S1187&lt;Monitors!$H$11,(S1187*Monitors!$I$11)+Monitors!$J$11,Monitors!$J$12))))))))</f>
        <v>45.06</v>
      </c>
      <c r="DH1187" s="10">
        <f>$DF1187-(Monitors!$B$4*'All Data'!$W1187)</f>
        <v>48.046199999999992</v>
      </c>
      <c r="DI1187" s="10">
        <f>IF($CX1187="Yes",DH1187-(Monitors!$E$4*(DG1187+(Monitors!$B$4*'All Data'!$W1187))),'All Data'!DH1187)</f>
        <v>48.046199999999992</v>
      </c>
      <c r="DJ1187" s="10">
        <f>IF(DD1187="Yes",'All Data'!DI1187-(DG1187*Monitors!$C$4),'All Data'!DI1187)</f>
        <v>48.046199999999992</v>
      </c>
      <c r="DK1187" s="10">
        <f>IF($DE1187="Yes",DJ1187-(DG1187*Monitors!$D$4),'All Data'!DJ1187)</f>
        <v>48.046199999999992</v>
      </c>
      <c r="DL1187" s="10">
        <f>IF($CZ1187="Yes",DK1187-Monitors!$C$7,'All Data'!DK1187)</f>
        <v>48.046199999999992</v>
      </c>
      <c r="DM1187" s="10">
        <f>IF($DA1187="Yes",DL1187-Monitors!$D$7,'All Data'!DL1187)</f>
        <v>48.046199999999992</v>
      </c>
      <c r="DN1187" s="10">
        <f>IF(DB1187="Yes",DM1187-((DG1187+(W1187*Monitors!$B$4))*Monitors!$F$4),'All Data'!DM1187)</f>
        <v>48.046199999999992</v>
      </c>
      <c r="DO1187" s="8" t="str">
        <f t="shared" si="209"/>
        <v>No</v>
      </c>
      <c r="DP1187" s="10">
        <v>3.7993388000000006</v>
      </c>
      <c r="DQ1187" s="10">
        <v>16.180661199999999</v>
      </c>
      <c r="DR1187" s="10">
        <v>16.180661199999999</v>
      </c>
      <c r="DS1187" s="9">
        <v>24.674946666419185</v>
      </c>
      <c r="DT1187" s="9" t="s">
        <v>23</v>
      </c>
      <c r="DU1187" s="14">
        <v>0</v>
      </c>
    </row>
    <row r="1188" spans="1:125" ht="18" customHeight="1">
      <c r="A1188" s="29">
        <v>1187</v>
      </c>
      <c r="B1188" s="29">
        <v>38</v>
      </c>
      <c r="C1188" s="29">
        <v>1117</v>
      </c>
      <c r="D1188" s="21">
        <v>41426</v>
      </c>
      <c r="E1188" s="21">
        <v>41417</v>
      </c>
      <c r="F1188" s="21">
        <v>41423</v>
      </c>
      <c r="G1188" s="20" t="s">
        <v>4</v>
      </c>
      <c r="H1188" s="20"/>
      <c r="I1188" s="22">
        <v>6</v>
      </c>
      <c r="J1188" s="20" t="s">
        <v>5</v>
      </c>
      <c r="K1188" s="20"/>
      <c r="L1188" s="20" t="s">
        <v>6</v>
      </c>
      <c r="M1188" s="23"/>
      <c r="N1188" s="23" t="s">
        <v>7</v>
      </c>
      <c r="O1188" s="23"/>
      <c r="P1188" s="24">
        <v>12.8</v>
      </c>
      <c r="Q1188" s="24">
        <v>20.399999999999999</v>
      </c>
      <c r="R1188" s="24">
        <v>24.1</v>
      </c>
      <c r="S1188" s="24">
        <v>260.3</v>
      </c>
      <c r="T1188" s="24">
        <v>1.6</v>
      </c>
      <c r="U1188" s="24">
        <v>1200</v>
      </c>
      <c r="V1188" s="24">
        <v>1920</v>
      </c>
      <c r="W1188" s="24">
        <v>2.3039999999999998</v>
      </c>
      <c r="X1188" s="23" t="s">
        <v>71</v>
      </c>
      <c r="Y1188" s="23" t="s">
        <v>71</v>
      </c>
      <c r="Z1188" s="24">
        <v>8850</v>
      </c>
      <c r="AA1188" s="24">
        <v>60</v>
      </c>
      <c r="AB1188" s="24">
        <v>170</v>
      </c>
      <c r="AC1188" s="24">
        <v>160</v>
      </c>
      <c r="AD1188" s="23" t="s">
        <v>10</v>
      </c>
      <c r="AE1188" s="23" t="s">
        <v>11</v>
      </c>
      <c r="AF1188" s="23" t="s">
        <v>11</v>
      </c>
      <c r="AG1188" s="23"/>
      <c r="AH1188" s="23"/>
      <c r="AI1188" s="23" t="s">
        <v>12</v>
      </c>
      <c r="AJ1188" s="23" t="s">
        <v>11</v>
      </c>
      <c r="AK1188" s="23" t="s">
        <v>23</v>
      </c>
      <c r="AL1188" s="23" t="s">
        <v>78</v>
      </c>
      <c r="AM1188" s="23"/>
      <c r="AN1188" s="23" t="s">
        <v>14</v>
      </c>
      <c r="AO1188" s="23"/>
      <c r="AP1188" s="23" t="s">
        <v>14</v>
      </c>
      <c r="AQ1188" s="23"/>
      <c r="AR1188" s="23"/>
      <c r="AS1188" s="23" t="s">
        <v>78</v>
      </c>
      <c r="AT1188" s="23"/>
      <c r="AU1188" s="23" t="s">
        <v>14</v>
      </c>
      <c r="AV1188" s="25"/>
      <c r="AW1188" s="25"/>
      <c r="AX1188" s="26">
        <v>24.1</v>
      </c>
      <c r="AY1188" s="26">
        <v>260.3</v>
      </c>
      <c r="AZ1188" s="25" t="s">
        <v>14</v>
      </c>
      <c r="BA1188" s="25" t="s">
        <v>14</v>
      </c>
      <c r="BB1188" s="23"/>
      <c r="BC1188" s="23" t="s">
        <v>15</v>
      </c>
      <c r="BD1188" s="23"/>
      <c r="BE1188" s="23" t="s">
        <v>11</v>
      </c>
      <c r="BF1188" s="23" t="s">
        <v>234</v>
      </c>
      <c r="BG1188" s="23" t="s">
        <v>11</v>
      </c>
      <c r="BH1188" s="23" t="s">
        <v>17</v>
      </c>
      <c r="BI1188" s="23"/>
      <c r="BJ1188" s="23" t="s">
        <v>272</v>
      </c>
      <c r="BK1188" s="23" t="s">
        <v>11</v>
      </c>
      <c r="BL1188" s="23" t="s">
        <v>11</v>
      </c>
      <c r="BM1188" s="23"/>
      <c r="BN1188" s="23"/>
      <c r="BO1188" s="24">
        <v>7.8</v>
      </c>
      <c r="BP1188" s="24">
        <v>240.1</v>
      </c>
      <c r="BQ1188" s="24">
        <v>250</v>
      </c>
      <c r="BR1188" s="24">
        <v>239.2</v>
      </c>
      <c r="BS1188" s="24">
        <v>201.6</v>
      </c>
      <c r="BT1188" s="23"/>
      <c r="BU1188" s="23"/>
      <c r="BV1188" s="24">
        <v>20.79</v>
      </c>
      <c r="BW1188" s="24">
        <v>0.3</v>
      </c>
      <c r="BX1188" s="23"/>
      <c r="BY1188" s="24">
        <v>0.28000000000000003</v>
      </c>
      <c r="BZ1188" s="27">
        <v>0.3</v>
      </c>
      <c r="CA1188" s="27">
        <v>0.28000000000000003</v>
      </c>
      <c r="CB1188" s="25"/>
      <c r="CC1188" s="25"/>
      <c r="CD1188" s="28">
        <v>20.6</v>
      </c>
      <c r="CE1188" s="28">
        <v>0.32</v>
      </c>
      <c r="CF1188" s="25"/>
      <c r="CG1188" s="28">
        <v>0.28999999999999998</v>
      </c>
      <c r="CH1188" s="28">
        <v>25.4</v>
      </c>
      <c r="CI1188" s="28">
        <v>0.5</v>
      </c>
      <c r="CJ1188" s="28">
        <v>0.5</v>
      </c>
      <c r="CK1188" s="25"/>
      <c r="CL1188" s="25"/>
      <c r="CM1188" s="28">
        <v>0.51</v>
      </c>
      <c r="CN1188" s="25"/>
      <c r="CO1188" s="28">
        <v>0</v>
      </c>
      <c r="CP1188" s="30" t="s">
        <v>5</v>
      </c>
      <c r="CQ1188" s="8">
        <f t="shared" si="199"/>
        <v>8851.3253937764111</v>
      </c>
      <c r="CR1188" s="8">
        <f t="shared" si="200"/>
        <v>26</v>
      </c>
      <c r="CS1188" s="8">
        <f t="shared" si="201"/>
        <v>2.5</v>
      </c>
      <c r="CT1188" s="8">
        <f t="shared" si="202"/>
        <v>30</v>
      </c>
      <c r="CU1188" s="8">
        <f t="shared" si="203"/>
        <v>200</v>
      </c>
      <c r="CV1188" s="10">
        <f t="shared" si="204"/>
        <v>62498.03</v>
      </c>
      <c r="CW1188" s="10">
        <f t="shared" si="207"/>
        <v>62.49803</v>
      </c>
      <c r="CX1188" s="8" t="str">
        <f t="shared" si="205"/>
        <v>No</v>
      </c>
      <c r="CY1188" s="30" t="s">
        <v>11</v>
      </c>
      <c r="CZ1188" s="30" t="s">
        <v>11</v>
      </c>
      <c r="DA1188" s="31" t="s">
        <v>11</v>
      </c>
      <c r="DB1188" s="31" t="s">
        <v>11</v>
      </c>
      <c r="DC1188" s="8" t="str">
        <f t="shared" si="206"/>
        <v>No</v>
      </c>
      <c r="DD1188" s="8" t="s">
        <v>11</v>
      </c>
      <c r="DE1188" s="30" t="s">
        <v>11</v>
      </c>
      <c r="DF1188" s="10">
        <f t="shared" si="208"/>
        <v>65.450339999999997</v>
      </c>
      <c r="DG1188" s="9">
        <f>IF(S1188&lt;Monitors!$H$4,(S1188*Monitors!$I$4)+Monitors!$J$4,IF(S1188&lt;Monitors!$H$5,(S1188*Monitors!$I$5)+Monitors!$J$5,IF(S1188&lt;Monitors!$H$6,(S1188*Monitors!$I$6)+Monitors!$J$6,IF(S1188&lt;Monitors!$H$7,(Monitors!$I$7*S1188)+Monitors!$J$7,IF(S1188&lt;Monitors!$H$8,(S1188*Monitors!$I$8)+Monitors!$J$8,IF(S1188&lt;Monitors!$H$9,(S1188*Monitors!$I$9)+Monitors!$J$9,IF(S1188&lt;Monitors!$H$10,(S1188*Monitors!$I$10)+Monitors!$J$10,IF(S1188&lt;Monitors!$H$11,(S1188*Monitors!$I$11)+Monitors!$J$11,Monitors!$J$12))))))))</f>
        <v>45.06</v>
      </c>
      <c r="DH1188" s="10">
        <f>$DF1188-(Monitors!$B$4*'All Data'!$W1188)</f>
        <v>51.326819999999998</v>
      </c>
      <c r="DI1188" s="10">
        <f>IF($CX1188="Yes",DH1188-(Monitors!$E$4*(DG1188+(Monitors!$B$4*'All Data'!$W1188))),'All Data'!DH1188)</f>
        <v>51.326819999999998</v>
      </c>
      <c r="DJ1188" s="10">
        <f>IF(DD1188="Yes",'All Data'!DI1188-(DG1188*Monitors!$C$4),'All Data'!DI1188)</f>
        <v>51.326819999999998</v>
      </c>
      <c r="DK1188" s="10">
        <f>IF($DE1188="Yes",DJ1188-(DG1188*Monitors!$D$4),'All Data'!DJ1188)</f>
        <v>51.326819999999998</v>
      </c>
      <c r="DL1188" s="10">
        <f>IF($CZ1188="Yes",DK1188-Monitors!$C$7,'All Data'!DK1188)</f>
        <v>51.326819999999998</v>
      </c>
      <c r="DM1188" s="10">
        <f>IF($DA1188="Yes",DL1188-Monitors!$D$7,'All Data'!DL1188)</f>
        <v>51.326819999999998</v>
      </c>
      <c r="DN1188" s="10">
        <f>IF(DB1188="Yes",DM1188-((DG1188+(W1188*Monitors!$B$4))*Monitors!$F$4),'All Data'!DM1188)</f>
        <v>51.326819999999998</v>
      </c>
      <c r="DO1188" s="8" t="str">
        <f t="shared" si="209"/>
        <v>No</v>
      </c>
      <c r="DP1188" s="10">
        <v>2.4999212000000002</v>
      </c>
      <c r="DQ1188" s="10">
        <v>18.2900788</v>
      </c>
      <c r="DR1188" s="10">
        <v>18.2900788</v>
      </c>
      <c r="DS1188" s="9">
        <v>24.674946666419185</v>
      </c>
      <c r="DT1188" s="9" t="s">
        <v>23</v>
      </c>
      <c r="DU1188" s="14">
        <v>0</v>
      </c>
    </row>
    <row r="1189" spans="1:125" ht="18" customHeight="1">
      <c r="A1189" s="29">
        <v>1188</v>
      </c>
      <c r="B1189" s="29">
        <v>8</v>
      </c>
      <c r="C1189" s="29">
        <v>684</v>
      </c>
      <c r="D1189" s="21">
        <v>41166</v>
      </c>
      <c r="E1189" s="21">
        <v>41043</v>
      </c>
      <c r="F1189" s="21">
        <v>41422</v>
      </c>
      <c r="G1189" s="20" t="s">
        <v>4</v>
      </c>
      <c r="H1189" s="20"/>
      <c r="I1189" s="22">
        <v>6</v>
      </c>
      <c r="J1189" s="20" t="s">
        <v>5</v>
      </c>
      <c r="K1189" s="20"/>
      <c r="L1189" s="20" t="s">
        <v>49</v>
      </c>
      <c r="M1189" s="23"/>
      <c r="N1189" s="23" t="s">
        <v>7</v>
      </c>
      <c r="O1189" s="23"/>
      <c r="P1189" s="24">
        <v>20.399999999999999</v>
      </c>
      <c r="Q1189" s="24">
        <v>12.7</v>
      </c>
      <c r="R1189" s="24">
        <v>24.1</v>
      </c>
      <c r="S1189" s="24">
        <v>259.10000000000002</v>
      </c>
      <c r="T1189" s="24">
        <v>1.61</v>
      </c>
      <c r="U1189" s="24">
        <v>1200</v>
      </c>
      <c r="V1189" s="24">
        <v>1920</v>
      </c>
      <c r="W1189" s="24">
        <v>2.3039999999999998</v>
      </c>
      <c r="X1189" s="23" t="s">
        <v>71</v>
      </c>
      <c r="Y1189" s="23" t="s">
        <v>71</v>
      </c>
      <c r="Z1189" s="24">
        <v>8892</v>
      </c>
      <c r="AA1189" s="24">
        <v>60</v>
      </c>
      <c r="AB1189" s="24">
        <v>178</v>
      </c>
      <c r="AC1189" s="24">
        <v>178</v>
      </c>
      <c r="AD1189" s="23" t="s">
        <v>223</v>
      </c>
      <c r="AE1189" s="23" t="s">
        <v>23</v>
      </c>
      <c r="AF1189" s="23" t="s">
        <v>11</v>
      </c>
      <c r="AG1189" s="23"/>
      <c r="AH1189" s="23"/>
      <c r="AI1189" s="23" t="s">
        <v>12</v>
      </c>
      <c r="AJ1189" s="23" t="s">
        <v>11</v>
      </c>
      <c r="AK1189" s="23" t="s">
        <v>23</v>
      </c>
      <c r="AL1189" s="23" t="s">
        <v>53</v>
      </c>
      <c r="AM1189" s="23"/>
      <c r="AN1189" s="23" t="s">
        <v>72</v>
      </c>
      <c r="AO1189" s="23"/>
      <c r="AP1189" s="23" t="s">
        <v>36</v>
      </c>
      <c r="AQ1189" s="23"/>
      <c r="AR1189" s="23"/>
      <c r="AS1189" s="23" t="s">
        <v>53</v>
      </c>
      <c r="AT1189" s="23"/>
      <c r="AU1189" s="23" t="s">
        <v>83</v>
      </c>
      <c r="AV1189" s="25"/>
      <c r="AW1189" s="25"/>
      <c r="AX1189" s="26">
        <v>24.1</v>
      </c>
      <c r="AY1189" s="26">
        <v>259.10000000000002</v>
      </c>
      <c r="AZ1189" s="25" t="s">
        <v>72</v>
      </c>
      <c r="BA1189" s="25" t="s">
        <v>83</v>
      </c>
      <c r="BB1189" s="23"/>
      <c r="BC1189" s="23" t="s">
        <v>15</v>
      </c>
      <c r="BD1189" s="32" t="s">
        <v>513</v>
      </c>
      <c r="BE1189" s="23" t="s">
        <v>11</v>
      </c>
      <c r="BF1189" s="23" t="s">
        <v>508</v>
      </c>
      <c r="BG1189" s="23" t="s">
        <v>11</v>
      </c>
      <c r="BH1189" s="23" t="s">
        <v>17</v>
      </c>
      <c r="BI1189" s="23"/>
      <c r="BJ1189" s="23"/>
      <c r="BK1189" s="23" t="s">
        <v>23</v>
      </c>
      <c r="BL1189" s="23" t="s">
        <v>23</v>
      </c>
      <c r="BM1189" s="23" t="s">
        <v>23</v>
      </c>
      <c r="BN1189" s="23" t="s">
        <v>210</v>
      </c>
      <c r="BO1189" s="24">
        <v>3</v>
      </c>
      <c r="BP1189" s="24">
        <v>350.8</v>
      </c>
      <c r="BQ1189" s="24">
        <v>300</v>
      </c>
      <c r="BR1189" s="24">
        <v>350.8</v>
      </c>
      <c r="BS1189" s="24">
        <v>200</v>
      </c>
      <c r="BT1189" s="23" t="s">
        <v>514</v>
      </c>
      <c r="BU1189" s="23" t="s">
        <v>515</v>
      </c>
      <c r="BV1189" s="24">
        <v>20.95</v>
      </c>
      <c r="BW1189" s="24">
        <v>0.22</v>
      </c>
      <c r="BX1189" s="24">
        <v>0.16</v>
      </c>
      <c r="BY1189" s="24">
        <v>0.14000000000000001</v>
      </c>
      <c r="BZ1189" s="27">
        <v>0.22</v>
      </c>
      <c r="CA1189" s="27">
        <v>0.14000000000000001</v>
      </c>
      <c r="CB1189" s="25" t="s">
        <v>516</v>
      </c>
      <c r="CC1189" s="25" t="s">
        <v>517</v>
      </c>
      <c r="CD1189" s="28">
        <v>20.88</v>
      </c>
      <c r="CE1189" s="28">
        <v>0.27</v>
      </c>
      <c r="CF1189" s="28">
        <v>0.21</v>
      </c>
      <c r="CG1189" s="28">
        <v>0.19</v>
      </c>
      <c r="CH1189" s="28">
        <v>27.94</v>
      </c>
      <c r="CI1189" s="28">
        <v>1</v>
      </c>
      <c r="CJ1189" s="28">
        <v>0.5</v>
      </c>
      <c r="CK1189" s="28">
        <v>2.54</v>
      </c>
      <c r="CL1189" s="25"/>
      <c r="CM1189" s="28">
        <v>0.52</v>
      </c>
      <c r="CN1189" s="25"/>
      <c r="CO1189" s="28">
        <v>0</v>
      </c>
      <c r="CP1189" s="30" t="s">
        <v>5</v>
      </c>
      <c r="CQ1189" s="8">
        <f t="shared" si="199"/>
        <v>8892.3195677344647</v>
      </c>
      <c r="CR1189" s="8">
        <f t="shared" si="200"/>
        <v>26</v>
      </c>
      <c r="CS1189" s="8">
        <f t="shared" si="201"/>
        <v>2.5</v>
      </c>
      <c r="CT1189" s="8">
        <f t="shared" si="202"/>
        <v>30</v>
      </c>
      <c r="CU1189" s="8">
        <f t="shared" si="203"/>
        <v>300</v>
      </c>
      <c r="CV1189" s="10">
        <f t="shared" si="204"/>
        <v>90892.280000000013</v>
      </c>
      <c r="CW1189" s="10">
        <f t="shared" si="207"/>
        <v>90.892280000000014</v>
      </c>
      <c r="CX1189" s="8" t="str">
        <f t="shared" si="205"/>
        <v>Yes</v>
      </c>
      <c r="CY1189" s="30" t="s">
        <v>11</v>
      </c>
      <c r="CZ1189" s="30" t="s">
        <v>11</v>
      </c>
      <c r="DA1189" s="31" t="s">
        <v>11</v>
      </c>
      <c r="DB1189" s="31" t="s">
        <v>11</v>
      </c>
      <c r="DC1189" s="8" t="str">
        <f t="shared" si="206"/>
        <v>No</v>
      </c>
      <c r="DD1189" s="8" t="s">
        <v>11</v>
      </c>
      <c r="DE1189" s="30" t="s">
        <v>11</v>
      </c>
      <c r="DF1189" s="10">
        <f t="shared" si="208"/>
        <v>65.485379999999992</v>
      </c>
      <c r="DG1189" s="9">
        <f>IF(S1189&lt;Monitors!$H$4,(S1189*Monitors!$I$4)+Monitors!$J$4,IF(S1189&lt;Monitors!$H$5,(S1189*Monitors!$I$5)+Monitors!$J$5,IF(S1189&lt;Monitors!$H$6,(S1189*Monitors!$I$6)+Monitors!$J$6,IF(S1189&lt;Monitors!$H$7,(Monitors!$I$7*S1189)+Monitors!$J$7,IF(S1189&lt;Monitors!$H$8,(S1189*Monitors!$I$8)+Monitors!$J$8,IF(S1189&lt;Monitors!$H$9,(S1189*Monitors!$I$9)+Monitors!$J$9,IF(S1189&lt;Monitors!$H$10,(S1189*Monitors!$I$10)+Monitors!$J$10,IF(S1189&lt;Monitors!$H$11,(S1189*Monitors!$I$11)+Monitors!$J$11,Monitors!$J$12))))))))</f>
        <v>44.820000000000007</v>
      </c>
      <c r="DH1189" s="10">
        <f>$DF1189-(Monitors!$B$4*'All Data'!$W1189)</f>
        <v>51.361859999999993</v>
      </c>
      <c r="DI1189" s="10">
        <f>IF($CX1189="Yes",DH1189-(Monitors!$E$4*(DG1189+(Monitors!$B$4*'All Data'!$W1189))),'All Data'!DH1189)</f>
        <v>48.414683999999994</v>
      </c>
      <c r="DJ1189" s="10">
        <f>IF(DD1189="Yes",'All Data'!DI1189-(DG1189*Monitors!$C$4),'All Data'!DI1189)</f>
        <v>48.414683999999994</v>
      </c>
      <c r="DK1189" s="10">
        <f>IF($DE1189="Yes",DJ1189-(DG1189*Monitors!$D$4),'All Data'!DJ1189)</f>
        <v>48.414683999999994</v>
      </c>
      <c r="DL1189" s="10">
        <f>IF($CZ1189="Yes",DK1189-Monitors!$C$7,'All Data'!DK1189)</f>
        <v>48.414683999999994</v>
      </c>
      <c r="DM1189" s="10">
        <f>IF($DA1189="Yes",DL1189-Monitors!$D$7,'All Data'!DL1189)</f>
        <v>48.414683999999994</v>
      </c>
      <c r="DN1189" s="10">
        <f>IF(DB1189="Yes",DM1189-((DG1189+(W1189*Monitors!$B$4))*Monitors!$F$4),'All Data'!DM1189)</f>
        <v>48.414683999999994</v>
      </c>
      <c r="DO1189" s="8" t="str">
        <f t="shared" si="209"/>
        <v>No</v>
      </c>
      <c r="DP1189" s="10">
        <v>3.635691200000001</v>
      </c>
      <c r="DQ1189" s="10">
        <v>17.314308799999999</v>
      </c>
      <c r="DR1189" s="10">
        <v>16.086133630707504</v>
      </c>
      <c r="DS1189" s="9">
        <v>24.563503385849895</v>
      </c>
      <c r="DT1189" s="9" t="s">
        <v>23</v>
      </c>
      <c r="DU1189" s="14">
        <v>0</v>
      </c>
    </row>
    <row r="1190" spans="1:125" ht="18" customHeight="1">
      <c r="A1190" s="29">
        <v>1189</v>
      </c>
      <c r="B1190" s="29">
        <v>52</v>
      </c>
      <c r="C1190" s="29">
        <v>1375</v>
      </c>
      <c r="D1190" s="21">
        <v>41913</v>
      </c>
      <c r="E1190" s="21">
        <v>41885</v>
      </c>
      <c r="F1190" s="21">
        <v>41887</v>
      </c>
      <c r="G1190" s="20" t="s">
        <v>4</v>
      </c>
      <c r="H1190" s="20"/>
      <c r="I1190" s="22">
        <v>6</v>
      </c>
      <c r="J1190" s="20" t="s">
        <v>5</v>
      </c>
      <c r="K1190" s="20"/>
      <c r="L1190" s="20" t="s">
        <v>6</v>
      </c>
      <c r="M1190" s="23"/>
      <c r="N1190" s="23" t="s">
        <v>7</v>
      </c>
      <c r="O1190" s="23"/>
      <c r="P1190" s="24">
        <v>12.8</v>
      </c>
      <c r="Q1190" s="24">
        <v>20.399999999999999</v>
      </c>
      <c r="R1190" s="24">
        <v>24.1</v>
      </c>
      <c r="S1190" s="24">
        <v>260.3</v>
      </c>
      <c r="T1190" s="24">
        <v>1.6</v>
      </c>
      <c r="U1190" s="24">
        <v>1200</v>
      </c>
      <c r="V1190" s="24">
        <v>1920</v>
      </c>
      <c r="W1190" s="24">
        <v>2.3039999999999998</v>
      </c>
      <c r="X1190" s="23" t="s">
        <v>71</v>
      </c>
      <c r="Y1190" s="23" t="s">
        <v>71</v>
      </c>
      <c r="Z1190" s="24">
        <v>8850</v>
      </c>
      <c r="AA1190" s="24">
        <v>60</v>
      </c>
      <c r="AB1190" s="24">
        <v>178</v>
      </c>
      <c r="AC1190" s="24">
        <v>178</v>
      </c>
      <c r="AD1190" s="23" t="s">
        <v>10</v>
      </c>
      <c r="AE1190" s="23" t="s">
        <v>11</v>
      </c>
      <c r="AF1190" s="23" t="s">
        <v>11</v>
      </c>
      <c r="AG1190" s="23"/>
      <c r="AH1190" s="23"/>
      <c r="AI1190" s="23" t="s">
        <v>12</v>
      </c>
      <c r="AJ1190" s="23" t="s">
        <v>11</v>
      </c>
      <c r="AK1190" s="23" t="s">
        <v>11</v>
      </c>
      <c r="AL1190" s="23" t="s">
        <v>78</v>
      </c>
      <c r="AM1190" s="23"/>
      <c r="AN1190" s="23" t="s">
        <v>72</v>
      </c>
      <c r="AO1190" s="23"/>
      <c r="AP1190" s="23" t="s">
        <v>36</v>
      </c>
      <c r="AQ1190" s="23"/>
      <c r="AR1190" s="23"/>
      <c r="AS1190" s="23" t="s">
        <v>78</v>
      </c>
      <c r="AT1190" s="23"/>
      <c r="AU1190" s="23" t="s">
        <v>63</v>
      </c>
      <c r="AV1190" s="25"/>
      <c r="AW1190" s="25"/>
      <c r="AX1190" s="26">
        <v>24.1</v>
      </c>
      <c r="AY1190" s="26">
        <v>260.3</v>
      </c>
      <c r="AZ1190" s="25" t="s">
        <v>72</v>
      </c>
      <c r="BA1190" s="25" t="s">
        <v>63</v>
      </c>
      <c r="BB1190" s="23"/>
      <c r="BC1190" s="23" t="s">
        <v>15</v>
      </c>
      <c r="BD1190" s="23"/>
      <c r="BE1190" s="23" t="s">
        <v>11</v>
      </c>
      <c r="BF1190" s="23" t="s">
        <v>453</v>
      </c>
      <c r="BG1190" s="23" t="s">
        <v>11</v>
      </c>
      <c r="BH1190" s="23" t="s">
        <v>17</v>
      </c>
      <c r="BI1190" s="23"/>
      <c r="BJ1190" s="23" t="s">
        <v>20</v>
      </c>
      <c r="BK1190" s="23" t="s">
        <v>11</v>
      </c>
      <c r="BL1190" s="23" t="s">
        <v>11</v>
      </c>
      <c r="BM1190" s="23"/>
      <c r="BN1190" s="23"/>
      <c r="BO1190" s="24">
        <v>5.9</v>
      </c>
      <c r="BP1190" s="24">
        <v>250.8</v>
      </c>
      <c r="BQ1190" s="24">
        <v>300</v>
      </c>
      <c r="BR1190" s="24">
        <v>230.4</v>
      </c>
      <c r="BS1190" s="24">
        <v>200.3</v>
      </c>
      <c r="BT1190" s="23"/>
      <c r="BU1190" s="23"/>
      <c r="BV1190" s="24">
        <v>21.7</v>
      </c>
      <c r="BW1190" s="24">
        <v>0.39</v>
      </c>
      <c r="BX1190" s="24">
        <v>0.38</v>
      </c>
      <c r="BY1190" s="24">
        <v>0.21</v>
      </c>
      <c r="BZ1190" s="27">
        <v>0.39</v>
      </c>
      <c r="CA1190" s="27">
        <v>0.21</v>
      </c>
      <c r="CB1190" s="25"/>
      <c r="CC1190" s="25"/>
      <c r="CD1190" s="28">
        <v>21.7</v>
      </c>
      <c r="CE1190" s="28">
        <v>0.41</v>
      </c>
      <c r="CF1190" s="28">
        <v>0.4</v>
      </c>
      <c r="CG1190" s="28">
        <v>0.25</v>
      </c>
      <c r="CH1190" s="28">
        <v>25.4</v>
      </c>
      <c r="CI1190" s="28">
        <v>1.2</v>
      </c>
      <c r="CJ1190" s="28">
        <v>0.5</v>
      </c>
      <c r="CK1190" s="25"/>
      <c r="CL1190" s="25"/>
      <c r="CM1190" s="28">
        <v>0.36</v>
      </c>
      <c r="CN1190" s="25"/>
      <c r="CO1190" s="28">
        <v>0</v>
      </c>
      <c r="CP1190" s="30" t="s">
        <v>5</v>
      </c>
      <c r="CQ1190" s="8">
        <f t="shared" si="199"/>
        <v>8851.3253937764111</v>
      </c>
      <c r="CR1190" s="8">
        <f t="shared" si="200"/>
        <v>26</v>
      </c>
      <c r="CS1190" s="8">
        <f t="shared" si="201"/>
        <v>2.5</v>
      </c>
      <c r="CT1190" s="8">
        <f t="shared" si="202"/>
        <v>30</v>
      </c>
      <c r="CU1190" s="8">
        <f t="shared" si="203"/>
        <v>200</v>
      </c>
      <c r="CV1190" s="10">
        <f t="shared" si="204"/>
        <v>65283.240000000005</v>
      </c>
      <c r="CW1190" s="10">
        <f t="shared" si="207"/>
        <v>65.283240000000006</v>
      </c>
      <c r="CX1190" s="8" t="str">
        <f t="shared" si="205"/>
        <v>No</v>
      </c>
      <c r="CY1190" s="30" t="s">
        <v>11</v>
      </c>
      <c r="CZ1190" s="30" t="s">
        <v>11</v>
      </c>
      <c r="DA1190" s="31" t="s">
        <v>11</v>
      </c>
      <c r="DB1190" s="31" t="s">
        <v>11</v>
      </c>
      <c r="DC1190" s="8" t="str">
        <f t="shared" si="206"/>
        <v>No</v>
      </c>
      <c r="DD1190" s="8" t="s">
        <v>11</v>
      </c>
      <c r="DE1190" s="30" t="s">
        <v>11</v>
      </c>
      <c r="DF1190" s="10">
        <f t="shared" si="208"/>
        <v>68.752859999999984</v>
      </c>
      <c r="DG1190" s="9">
        <f>IF(S1190&lt;Monitors!$H$4,(S1190*Monitors!$I$4)+Monitors!$J$4,IF(S1190&lt;Monitors!$H$5,(S1190*Monitors!$I$5)+Monitors!$J$5,IF(S1190&lt;Monitors!$H$6,(S1190*Monitors!$I$6)+Monitors!$J$6,IF(S1190&lt;Monitors!$H$7,(Monitors!$I$7*S1190)+Monitors!$J$7,IF(S1190&lt;Monitors!$H$8,(S1190*Monitors!$I$8)+Monitors!$J$8,IF(S1190&lt;Monitors!$H$9,(S1190*Monitors!$I$9)+Monitors!$J$9,IF(S1190&lt;Monitors!$H$10,(S1190*Monitors!$I$10)+Monitors!$J$10,IF(S1190&lt;Monitors!$H$11,(S1190*Monitors!$I$11)+Monitors!$J$11,Monitors!$J$12))))))))</f>
        <v>45.06</v>
      </c>
      <c r="DH1190" s="10">
        <f>$DF1190-(Monitors!$B$4*'All Data'!$W1190)</f>
        <v>54.629339999999985</v>
      </c>
      <c r="DI1190" s="10">
        <f>IF($CX1190="Yes",DH1190-(Monitors!$E$4*(DG1190+(Monitors!$B$4*'All Data'!$W1190))),'All Data'!DH1190)</f>
        <v>54.629339999999985</v>
      </c>
      <c r="DJ1190" s="10">
        <f>IF(DD1190="Yes",'All Data'!DI1190-(DG1190*Monitors!$C$4),'All Data'!DI1190)</f>
        <v>54.629339999999985</v>
      </c>
      <c r="DK1190" s="10">
        <f>IF($DE1190="Yes",DJ1190-(DG1190*Monitors!$D$4),'All Data'!DJ1190)</f>
        <v>54.629339999999985</v>
      </c>
      <c r="DL1190" s="10">
        <f>IF($CZ1190="Yes",DK1190-Monitors!$C$7,'All Data'!DK1190)</f>
        <v>54.629339999999985</v>
      </c>
      <c r="DM1190" s="10">
        <f>IF($DA1190="Yes",DL1190-Monitors!$D$7,'All Data'!DL1190)</f>
        <v>54.629339999999985</v>
      </c>
      <c r="DN1190" s="10">
        <f>IF(DB1190="Yes",DM1190-((DG1190+(W1190*Monitors!$B$4))*Monitors!$F$4),'All Data'!DM1190)</f>
        <v>54.629339999999985</v>
      </c>
      <c r="DO1190" s="8" t="str">
        <f t="shared" si="209"/>
        <v>No</v>
      </c>
      <c r="DP1190" s="10">
        <v>2.6113296000000004</v>
      </c>
      <c r="DQ1190" s="10">
        <v>19.088670399999998</v>
      </c>
      <c r="DR1190" s="10">
        <v>19.088670399999998</v>
      </c>
      <c r="DS1190" s="9">
        <v>24.674946666419185</v>
      </c>
      <c r="DT1190" s="9" t="s">
        <v>23</v>
      </c>
      <c r="DU1190" s="14">
        <v>0</v>
      </c>
    </row>
    <row r="1191" spans="1:125" ht="18" customHeight="1">
      <c r="A1191" s="29">
        <v>1190</v>
      </c>
      <c r="B1191" s="29">
        <v>9</v>
      </c>
      <c r="C1191" s="29">
        <v>985</v>
      </c>
      <c r="D1191" s="21">
        <v>41000</v>
      </c>
      <c r="E1191" s="21">
        <v>41255</v>
      </c>
      <c r="F1191" s="21">
        <v>41361</v>
      </c>
      <c r="G1191" s="20" t="s">
        <v>4</v>
      </c>
      <c r="H1191" s="20" t="s">
        <v>586</v>
      </c>
      <c r="I1191" s="22">
        <v>6</v>
      </c>
      <c r="J1191" s="20" t="s">
        <v>5</v>
      </c>
      <c r="K1191" s="20" t="s">
        <v>26</v>
      </c>
      <c r="L1191" s="20" t="s">
        <v>27</v>
      </c>
      <c r="M1191" s="23" t="s">
        <v>27</v>
      </c>
      <c r="N1191" s="23" t="s">
        <v>7</v>
      </c>
      <c r="O1191" s="23" t="s">
        <v>26</v>
      </c>
      <c r="P1191" s="24">
        <v>12.8</v>
      </c>
      <c r="Q1191" s="24">
        <v>20.399999999999999</v>
      </c>
      <c r="R1191" s="24">
        <v>24</v>
      </c>
      <c r="S1191" s="24">
        <v>260.10000000000002</v>
      </c>
      <c r="T1191" s="24">
        <v>1.6</v>
      </c>
      <c r="U1191" s="24">
        <v>1200</v>
      </c>
      <c r="V1191" s="24">
        <v>1920</v>
      </c>
      <c r="W1191" s="24">
        <v>2.3039999999999998</v>
      </c>
      <c r="X1191" s="23" t="s">
        <v>71</v>
      </c>
      <c r="Y1191" s="23" t="s">
        <v>71</v>
      </c>
      <c r="Z1191" s="24">
        <v>8858</v>
      </c>
      <c r="AA1191" s="24">
        <v>60</v>
      </c>
      <c r="AB1191" s="24">
        <v>170</v>
      </c>
      <c r="AC1191" s="24">
        <v>160</v>
      </c>
      <c r="AD1191" s="23" t="s">
        <v>28</v>
      </c>
      <c r="AE1191" s="23" t="s">
        <v>23</v>
      </c>
      <c r="AF1191" s="23" t="s">
        <v>11</v>
      </c>
      <c r="AG1191" s="23" t="s">
        <v>26</v>
      </c>
      <c r="AH1191" s="23" t="s">
        <v>26</v>
      </c>
      <c r="AI1191" s="23" t="s">
        <v>12</v>
      </c>
      <c r="AJ1191" s="23" t="s">
        <v>11</v>
      </c>
      <c r="AK1191" s="23" t="s">
        <v>23</v>
      </c>
      <c r="AL1191" s="23" t="s">
        <v>53</v>
      </c>
      <c r="AM1191" s="23" t="s">
        <v>26</v>
      </c>
      <c r="AN1191" s="23" t="s">
        <v>72</v>
      </c>
      <c r="AO1191" s="23" t="s">
        <v>26</v>
      </c>
      <c r="AP1191" s="23" t="s">
        <v>36</v>
      </c>
      <c r="AQ1191" s="23" t="s">
        <v>26</v>
      </c>
      <c r="AR1191" s="23"/>
      <c r="AS1191" s="23" t="s">
        <v>53</v>
      </c>
      <c r="AT1191" s="23" t="s">
        <v>26</v>
      </c>
      <c r="AU1191" s="23" t="s">
        <v>83</v>
      </c>
      <c r="AV1191" s="25" t="s">
        <v>26</v>
      </c>
      <c r="AW1191" s="25" t="s">
        <v>26</v>
      </c>
      <c r="AX1191" s="26">
        <v>24</v>
      </c>
      <c r="AY1191" s="26">
        <v>260.10000000000002</v>
      </c>
      <c r="AZ1191" s="25" t="s">
        <v>72</v>
      </c>
      <c r="BA1191" s="25" t="s">
        <v>83</v>
      </c>
      <c r="BB1191" s="23" t="s">
        <v>26</v>
      </c>
      <c r="BC1191" s="23" t="s">
        <v>15</v>
      </c>
      <c r="BD1191" s="23" t="s">
        <v>26</v>
      </c>
      <c r="BE1191" s="23" t="s">
        <v>11</v>
      </c>
      <c r="BF1191" s="23" t="s">
        <v>576</v>
      </c>
      <c r="BG1191" s="23" t="s">
        <v>11</v>
      </c>
      <c r="BH1191" s="23" t="s">
        <v>17</v>
      </c>
      <c r="BI1191" s="23" t="s">
        <v>26</v>
      </c>
      <c r="BJ1191" s="23"/>
      <c r="BK1191" s="23" t="s">
        <v>11</v>
      </c>
      <c r="BL1191" s="23" t="s">
        <v>11</v>
      </c>
      <c r="BM1191" s="23" t="s">
        <v>11</v>
      </c>
      <c r="BN1191" s="23"/>
      <c r="BO1191" s="24">
        <v>9.1</v>
      </c>
      <c r="BP1191" s="24">
        <v>233.9</v>
      </c>
      <c r="BQ1191" s="24">
        <v>250</v>
      </c>
      <c r="BR1191" s="24">
        <v>161.30000000000001</v>
      </c>
      <c r="BS1191" s="24">
        <v>200</v>
      </c>
      <c r="BT1191" s="23"/>
      <c r="BU1191" s="23"/>
      <c r="BV1191" s="24">
        <v>21.83</v>
      </c>
      <c r="BW1191" s="24">
        <v>0.5</v>
      </c>
      <c r="BX1191" s="23"/>
      <c r="BY1191" s="24">
        <v>0.41</v>
      </c>
      <c r="BZ1191" s="27">
        <v>0.5</v>
      </c>
      <c r="CA1191" s="27">
        <v>0.41</v>
      </c>
      <c r="CB1191" s="25"/>
      <c r="CC1191" s="25"/>
      <c r="CD1191" s="28">
        <v>21.59</v>
      </c>
      <c r="CE1191" s="28">
        <v>0.5</v>
      </c>
      <c r="CF1191" s="25"/>
      <c r="CG1191" s="28">
        <v>0.49</v>
      </c>
      <c r="CH1191" s="28">
        <v>25.43</v>
      </c>
      <c r="CI1191" s="28">
        <v>1</v>
      </c>
      <c r="CJ1191" s="28">
        <v>0.5</v>
      </c>
      <c r="CK1191" s="28">
        <v>0</v>
      </c>
      <c r="CL1191" s="28">
        <v>0</v>
      </c>
      <c r="CM1191" s="28">
        <v>0.5</v>
      </c>
      <c r="CN1191" s="25"/>
      <c r="CO1191" s="28">
        <v>0</v>
      </c>
      <c r="CP1191" s="30" t="s">
        <v>5</v>
      </c>
      <c r="CQ1191" s="8">
        <f t="shared" si="199"/>
        <v>8858.1314878892717</v>
      </c>
      <c r="CR1191" s="8">
        <f t="shared" si="200"/>
        <v>26</v>
      </c>
      <c r="CS1191" s="8">
        <f t="shared" si="201"/>
        <v>2.5</v>
      </c>
      <c r="CT1191" s="8">
        <f t="shared" si="202"/>
        <v>30</v>
      </c>
      <c r="CU1191" s="8">
        <f t="shared" si="203"/>
        <v>200</v>
      </c>
      <c r="CV1191" s="10">
        <f t="shared" si="204"/>
        <v>60837.390000000007</v>
      </c>
      <c r="CW1191" s="10">
        <f t="shared" si="207"/>
        <v>60.837390000000006</v>
      </c>
      <c r="CX1191" s="8" t="str">
        <f t="shared" si="205"/>
        <v>No</v>
      </c>
      <c r="CY1191" s="30" t="s">
        <v>11</v>
      </c>
      <c r="CZ1191" s="30" t="s">
        <v>11</v>
      </c>
      <c r="DA1191" s="31" t="s">
        <v>11</v>
      </c>
      <c r="DB1191" s="31" t="s">
        <v>11</v>
      </c>
      <c r="DC1191" s="8" t="str">
        <f t="shared" si="206"/>
        <v>No</v>
      </c>
      <c r="DD1191" s="8" t="s">
        <v>11</v>
      </c>
      <c r="DE1191" s="30" t="s">
        <v>11</v>
      </c>
      <c r="DF1191" s="10">
        <f t="shared" si="208"/>
        <v>69.777779999999979</v>
      </c>
      <c r="DG1191" s="9">
        <f>IF(S1191&lt;Monitors!$H$4,(S1191*Monitors!$I$4)+Monitors!$J$4,IF(S1191&lt;Monitors!$H$5,(S1191*Monitors!$I$5)+Monitors!$J$5,IF(S1191&lt;Monitors!$H$6,(S1191*Monitors!$I$6)+Monitors!$J$6,IF(S1191&lt;Monitors!$H$7,(Monitors!$I$7*S1191)+Monitors!$J$7,IF(S1191&lt;Monitors!$H$8,(S1191*Monitors!$I$8)+Monitors!$J$8,IF(S1191&lt;Monitors!$H$9,(S1191*Monitors!$I$9)+Monitors!$J$9,IF(S1191&lt;Monitors!$H$10,(S1191*Monitors!$I$10)+Monitors!$J$10,IF(S1191&lt;Monitors!$H$11,(S1191*Monitors!$I$11)+Monitors!$J$11,Monitors!$J$12))))))))</f>
        <v>45.02000000000001</v>
      </c>
      <c r="DH1191" s="10">
        <f>$DF1191-(Monitors!$B$4*'All Data'!$W1191)</f>
        <v>55.654259999999979</v>
      </c>
      <c r="DI1191" s="10">
        <f>IF($CX1191="Yes",DH1191-(Monitors!$E$4*(DG1191+(Monitors!$B$4*'All Data'!$W1191))),'All Data'!DH1191)</f>
        <v>55.654259999999979</v>
      </c>
      <c r="DJ1191" s="10">
        <f>IF(DD1191="Yes",'All Data'!DI1191-(DG1191*Monitors!$C$4),'All Data'!DI1191)</f>
        <v>55.654259999999979</v>
      </c>
      <c r="DK1191" s="10">
        <f>IF($DE1191="Yes",DJ1191-(DG1191*Monitors!$D$4),'All Data'!DJ1191)</f>
        <v>55.654259999999979</v>
      </c>
      <c r="DL1191" s="10">
        <f>IF($CZ1191="Yes",DK1191-Monitors!$C$7,'All Data'!DK1191)</f>
        <v>55.654259999999979</v>
      </c>
      <c r="DM1191" s="10">
        <f>IF($DA1191="Yes",DL1191-Monitors!$D$7,'All Data'!DL1191)</f>
        <v>55.654259999999979</v>
      </c>
      <c r="DN1191" s="10">
        <f>IF(DB1191="Yes",DM1191-((DG1191+(W1191*Monitors!$B$4))*Monitors!$F$4),'All Data'!DM1191)</f>
        <v>55.654259999999979</v>
      </c>
      <c r="DO1191" s="8" t="str">
        <f t="shared" si="209"/>
        <v>No</v>
      </c>
      <c r="DP1191" s="10">
        <v>2.4334956000000005</v>
      </c>
      <c r="DQ1191" s="10">
        <v>19.396504399999998</v>
      </c>
      <c r="DR1191" s="10">
        <v>19.396504399999998</v>
      </c>
      <c r="DS1191" s="9">
        <v>24.656375112709043</v>
      </c>
      <c r="DT1191" s="9" t="s">
        <v>23</v>
      </c>
      <c r="DU1191" s="14">
        <v>0</v>
      </c>
    </row>
    <row r="1192" spans="1:125" ht="18" customHeight="1">
      <c r="A1192" s="29">
        <v>1191</v>
      </c>
      <c r="B1192" s="29">
        <v>9</v>
      </c>
      <c r="C1192" s="29">
        <v>475</v>
      </c>
      <c r="D1192" s="21">
        <v>41000</v>
      </c>
      <c r="E1192" s="21">
        <v>41243</v>
      </c>
      <c r="F1192" s="21">
        <v>41337</v>
      </c>
      <c r="G1192" s="20" t="s">
        <v>4</v>
      </c>
      <c r="H1192" s="20" t="s">
        <v>26</v>
      </c>
      <c r="I1192" s="22">
        <v>6</v>
      </c>
      <c r="J1192" s="20" t="s">
        <v>5</v>
      </c>
      <c r="K1192" s="20" t="s">
        <v>26</v>
      </c>
      <c r="L1192" s="20" t="s">
        <v>27</v>
      </c>
      <c r="M1192" s="23" t="s">
        <v>27</v>
      </c>
      <c r="N1192" s="23" t="s">
        <v>7</v>
      </c>
      <c r="O1192" s="23" t="s">
        <v>26</v>
      </c>
      <c r="P1192" s="24">
        <v>12.8</v>
      </c>
      <c r="Q1192" s="24">
        <v>20.399999999999999</v>
      </c>
      <c r="R1192" s="24">
        <v>24</v>
      </c>
      <c r="S1192" s="24">
        <v>260.10000000000002</v>
      </c>
      <c r="T1192" s="24">
        <v>1.6</v>
      </c>
      <c r="U1192" s="24">
        <v>1200</v>
      </c>
      <c r="V1192" s="24">
        <v>1920</v>
      </c>
      <c r="W1192" s="24">
        <v>2.3039999999999998</v>
      </c>
      <c r="X1192" s="23" t="s">
        <v>71</v>
      </c>
      <c r="Y1192" s="23" t="s">
        <v>71</v>
      </c>
      <c r="Z1192" s="24">
        <v>8858</v>
      </c>
      <c r="AA1192" s="24">
        <v>60</v>
      </c>
      <c r="AB1192" s="24">
        <v>170</v>
      </c>
      <c r="AC1192" s="24">
        <v>160</v>
      </c>
      <c r="AD1192" s="23" t="s">
        <v>28</v>
      </c>
      <c r="AE1192" s="23" t="s">
        <v>23</v>
      </c>
      <c r="AF1192" s="23" t="s">
        <v>11</v>
      </c>
      <c r="AG1192" s="23" t="s">
        <v>26</v>
      </c>
      <c r="AH1192" s="23" t="s">
        <v>26</v>
      </c>
      <c r="AI1192" s="23" t="s">
        <v>12</v>
      </c>
      <c r="AJ1192" s="23" t="s">
        <v>11</v>
      </c>
      <c r="AK1192" s="23" t="s">
        <v>23</v>
      </c>
      <c r="AL1192" s="23" t="s">
        <v>53</v>
      </c>
      <c r="AM1192" s="23" t="s">
        <v>26</v>
      </c>
      <c r="AN1192" s="23" t="s">
        <v>72</v>
      </c>
      <c r="AO1192" s="23" t="s">
        <v>26</v>
      </c>
      <c r="AP1192" s="23" t="s">
        <v>36</v>
      </c>
      <c r="AQ1192" s="23" t="s">
        <v>26</v>
      </c>
      <c r="AR1192" s="23"/>
      <c r="AS1192" s="23" t="s">
        <v>53</v>
      </c>
      <c r="AT1192" s="23" t="s">
        <v>26</v>
      </c>
      <c r="AU1192" s="23" t="s">
        <v>83</v>
      </c>
      <c r="AV1192" s="25" t="s">
        <v>26</v>
      </c>
      <c r="AW1192" s="25" t="s">
        <v>26</v>
      </c>
      <c r="AX1192" s="26">
        <v>24</v>
      </c>
      <c r="AY1192" s="26">
        <v>260.10000000000002</v>
      </c>
      <c r="AZ1192" s="25" t="s">
        <v>72</v>
      </c>
      <c r="BA1192" s="25" t="s">
        <v>83</v>
      </c>
      <c r="BB1192" s="23" t="s">
        <v>26</v>
      </c>
      <c r="BC1192" s="23" t="s">
        <v>15</v>
      </c>
      <c r="BD1192" s="23" t="s">
        <v>26</v>
      </c>
      <c r="BE1192" s="23" t="s">
        <v>11</v>
      </c>
      <c r="BF1192" s="23" t="s">
        <v>576</v>
      </c>
      <c r="BG1192" s="23" t="s">
        <v>11</v>
      </c>
      <c r="BH1192" s="23" t="s">
        <v>17</v>
      </c>
      <c r="BI1192" s="23" t="s">
        <v>26</v>
      </c>
      <c r="BJ1192" s="23"/>
      <c r="BK1192" s="23" t="s">
        <v>11</v>
      </c>
      <c r="BL1192" s="23" t="s">
        <v>11</v>
      </c>
      <c r="BM1192" s="23" t="s">
        <v>11</v>
      </c>
      <c r="BN1192" s="23"/>
      <c r="BO1192" s="24">
        <v>9.1</v>
      </c>
      <c r="BP1192" s="24">
        <v>233.9</v>
      </c>
      <c r="BQ1192" s="24">
        <v>250</v>
      </c>
      <c r="BR1192" s="24">
        <v>161.30000000000001</v>
      </c>
      <c r="BS1192" s="24">
        <v>200</v>
      </c>
      <c r="BT1192" s="23"/>
      <c r="BU1192" s="23"/>
      <c r="BV1192" s="24">
        <v>22.16</v>
      </c>
      <c r="BW1192" s="24">
        <v>0.46</v>
      </c>
      <c r="BX1192" s="23"/>
      <c r="BY1192" s="24">
        <v>0.28999999999999998</v>
      </c>
      <c r="BZ1192" s="27">
        <v>0.46</v>
      </c>
      <c r="CA1192" s="27">
        <v>0.28999999999999998</v>
      </c>
      <c r="CB1192" s="25"/>
      <c r="CC1192" s="25"/>
      <c r="CD1192" s="28">
        <v>22.14</v>
      </c>
      <c r="CE1192" s="28">
        <v>0.46</v>
      </c>
      <c r="CF1192" s="25"/>
      <c r="CG1192" s="28">
        <v>0.28999999999999998</v>
      </c>
      <c r="CH1192" s="28">
        <v>25.43</v>
      </c>
      <c r="CI1192" s="28">
        <v>1</v>
      </c>
      <c r="CJ1192" s="28">
        <v>0.5</v>
      </c>
      <c r="CK1192" s="28">
        <v>0</v>
      </c>
      <c r="CL1192" s="28">
        <v>0</v>
      </c>
      <c r="CM1192" s="28">
        <v>0.5</v>
      </c>
      <c r="CN1192" s="25"/>
      <c r="CO1192" s="28">
        <v>0</v>
      </c>
      <c r="CP1192" s="30" t="s">
        <v>5</v>
      </c>
      <c r="CQ1192" s="8">
        <f t="shared" si="199"/>
        <v>8858.1314878892717</v>
      </c>
      <c r="CR1192" s="8">
        <f t="shared" si="200"/>
        <v>26</v>
      </c>
      <c r="CS1192" s="8">
        <f t="shared" si="201"/>
        <v>2.5</v>
      </c>
      <c r="CT1192" s="8">
        <f t="shared" si="202"/>
        <v>30</v>
      </c>
      <c r="CU1192" s="8">
        <f t="shared" si="203"/>
        <v>200</v>
      </c>
      <c r="CV1192" s="10">
        <f t="shared" si="204"/>
        <v>60837.390000000007</v>
      </c>
      <c r="CW1192" s="10">
        <f t="shared" si="207"/>
        <v>60.837390000000006</v>
      </c>
      <c r="CX1192" s="8" t="str">
        <f t="shared" si="205"/>
        <v>No</v>
      </c>
      <c r="CY1192" s="30" t="s">
        <v>11</v>
      </c>
      <c r="CZ1192" s="30" t="s">
        <v>11</v>
      </c>
      <c r="DA1192" s="31" t="s">
        <v>11</v>
      </c>
      <c r="DB1192" s="31" t="s">
        <v>11</v>
      </c>
      <c r="DC1192" s="8" t="str">
        <f t="shared" si="206"/>
        <v>No</v>
      </c>
      <c r="DD1192" s="8" t="s">
        <v>11</v>
      </c>
      <c r="DE1192" s="30" t="s">
        <v>11</v>
      </c>
      <c r="DF1192" s="10">
        <f t="shared" si="208"/>
        <v>70.561800000000005</v>
      </c>
      <c r="DG1192" s="9">
        <f>IF(S1192&lt;Monitors!$H$4,(S1192*Monitors!$I$4)+Monitors!$J$4,IF(S1192&lt;Monitors!$H$5,(S1192*Monitors!$I$5)+Monitors!$J$5,IF(S1192&lt;Monitors!$H$6,(S1192*Monitors!$I$6)+Monitors!$J$6,IF(S1192&lt;Monitors!$H$7,(Monitors!$I$7*S1192)+Monitors!$J$7,IF(S1192&lt;Monitors!$H$8,(S1192*Monitors!$I$8)+Monitors!$J$8,IF(S1192&lt;Monitors!$H$9,(S1192*Monitors!$I$9)+Monitors!$J$9,IF(S1192&lt;Monitors!$H$10,(S1192*Monitors!$I$10)+Monitors!$J$10,IF(S1192&lt;Monitors!$H$11,(S1192*Monitors!$I$11)+Monitors!$J$11,Monitors!$J$12))))))))</f>
        <v>45.02000000000001</v>
      </c>
      <c r="DH1192" s="10">
        <f>$DF1192-(Monitors!$B$4*'All Data'!$W1192)</f>
        <v>56.438280000000006</v>
      </c>
      <c r="DI1192" s="10">
        <f>IF($CX1192="Yes",DH1192-(Monitors!$E$4*(DG1192+(Monitors!$B$4*'All Data'!$W1192))),'All Data'!DH1192)</f>
        <v>56.438280000000006</v>
      </c>
      <c r="DJ1192" s="10">
        <f>IF(DD1192="Yes",'All Data'!DI1192-(DG1192*Monitors!$C$4),'All Data'!DI1192)</f>
        <v>56.438280000000006</v>
      </c>
      <c r="DK1192" s="10">
        <f>IF($DE1192="Yes",DJ1192-(DG1192*Monitors!$D$4),'All Data'!DJ1192)</f>
        <v>56.438280000000006</v>
      </c>
      <c r="DL1192" s="10">
        <f>IF($CZ1192="Yes",DK1192-Monitors!$C$7,'All Data'!DK1192)</f>
        <v>56.438280000000006</v>
      </c>
      <c r="DM1192" s="10">
        <f>IF($DA1192="Yes",DL1192-Monitors!$D$7,'All Data'!DL1192)</f>
        <v>56.438280000000006</v>
      </c>
      <c r="DN1192" s="10">
        <f>IF(DB1192="Yes",DM1192-((DG1192+(W1192*Monitors!$B$4))*Monitors!$F$4),'All Data'!DM1192)</f>
        <v>56.438280000000006</v>
      </c>
      <c r="DO1192" s="8" t="str">
        <f t="shared" si="209"/>
        <v>No</v>
      </c>
      <c r="DP1192" s="10">
        <v>2.4334956000000005</v>
      </c>
      <c r="DQ1192" s="10">
        <v>19.7265044</v>
      </c>
      <c r="DR1192" s="10">
        <v>19.7265044</v>
      </c>
      <c r="DS1192" s="9">
        <v>24.656375112709043</v>
      </c>
      <c r="DT1192" s="9" t="s">
        <v>23</v>
      </c>
      <c r="DU1192" s="14">
        <v>0</v>
      </c>
    </row>
    <row r="1193" spans="1:125" ht="18" customHeight="1">
      <c r="A1193" s="29">
        <v>1192</v>
      </c>
      <c r="B1193" s="29">
        <v>24</v>
      </c>
      <c r="C1193" s="29">
        <v>211</v>
      </c>
      <c r="D1193" s="21">
        <v>41772</v>
      </c>
      <c r="E1193" s="21">
        <v>41771</v>
      </c>
      <c r="F1193" s="21">
        <v>41778</v>
      </c>
      <c r="G1193" s="20" t="s">
        <v>4</v>
      </c>
      <c r="H1193" s="20" t="s">
        <v>26</v>
      </c>
      <c r="I1193" s="22">
        <v>6</v>
      </c>
      <c r="J1193" s="20" t="s">
        <v>5</v>
      </c>
      <c r="K1193" s="20" t="s">
        <v>26</v>
      </c>
      <c r="L1193" s="20" t="s">
        <v>6</v>
      </c>
      <c r="M1193" s="23" t="s">
        <v>26</v>
      </c>
      <c r="N1193" s="23" t="s">
        <v>7</v>
      </c>
      <c r="O1193" s="23" t="s">
        <v>26</v>
      </c>
      <c r="P1193" s="24">
        <v>12.8</v>
      </c>
      <c r="Q1193" s="24">
        <v>20.399999999999999</v>
      </c>
      <c r="R1193" s="24">
        <v>24</v>
      </c>
      <c r="S1193" s="24">
        <v>260.33999999999997</v>
      </c>
      <c r="T1193" s="24">
        <v>1.6</v>
      </c>
      <c r="U1193" s="24">
        <v>1200</v>
      </c>
      <c r="V1193" s="24">
        <v>1920</v>
      </c>
      <c r="W1193" s="24">
        <v>2.3039999999999998</v>
      </c>
      <c r="X1193" s="23" t="s">
        <v>71</v>
      </c>
      <c r="Y1193" s="23" t="s">
        <v>71</v>
      </c>
      <c r="Z1193" s="24">
        <v>8850</v>
      </c>
      <c r="AA1193" s="24">
        <v>60</v>
      </c>
      <c r="AB1193" s="24">
        <v>178</v>
      </c>
      <c r="AC1193" s="24">
        <v>178</v>
      </c>
      <c r="AD1193" s="23" t="s">
        <v>400</v>
      </c>
      <c r="AE1193" s="23" t="s">
        <v>23</v>
      </c>
      <c r="AF1193" s="23" t="s">
        <v>11</v>
      </c>
      <c r="AG1193" s="23" t="s">
        <v>26</v>
      </c>
      <c r="AH1193" s="23" t="s">
        <v>26</v>
      </c>
      <c r="AI1193" s="23" t="s">
        <v>12</v>
      </c>
      <c r="AJ1193" s="23" t="s">
        <v>11</v>
      </c>
      <c r="AK1193" s="23" t="s">
        <v>23</v>
      </c>
      <c r="AL1193" s="23" t="s">
        <v>78</v>
      </c>
      <c r="AM1193" s="23" t="s">
        <v>14</v>
      </c>
      <c r="AN1193" s="23" t="s">
        <v>14</v>
      </c>
      <c r="AO1193" s="23" t="s">
        <v>14</v>
      </c>
      <c r="AP1193" s="23" t="s">
        <v>36</v>
      </c>
      <c r="AQ1193" s="23" t="s">
        <v>14</v>
      </c>
      <c r="AR1193" s="23"/>
      <c r="AS1193" s="23" t="s">
        <v>78</v>
      </c>
      <c r="AT1193" s="23" t="s">
        <v>14</v>
      </c>
      <c r="AU1193" s="23" t="s">
        <v>83</v>
      </c>
      <c r="AV1193" s="25" t="s">
        <v>14</v>
      </c>
      <c r="AW1193" s="25" t="s">
        <v>14</v>
      </c>
      <c r="AX1193" s="26">
        <v>24</v>
      </c>
      <c r="AY1193" s="26">
        <v>260.33999999999997</v>
      </c>
      <c r="AZ1193" s="25" t="s">
        <v>14</v>
      </c>
      <c r="BA1193" s="25" t="s">
        <v>83</v>
      </c>
      <c r="BB1193" s="23" t="s">
        <v>14</v>
      </c>
      <c r="BC1193" s="23" t="s">
        <v>15</v>
      </c>
      <c r="BD1193" s="23" t="s">
        <v>26</v>
      </c>
      <c r="BE1193" s="23" t="s">
        <v>11</v>
      </c>
      <c r="BF1193" s="23" t="s">
        <v>587</v>
      </c>
      <c r="BG1193" s="23" t="s">
        <v>11</v>
      </c>
      <c r="BH1193" s="23" t="s">
        <v>17</v>
      </c>
      <c r="BI1193" s="23" t="s">
        <v>14</v>
      </c>
      <c r="BJ1193" s="23"/>
      <c r="BK1193" s="23" t="s">
        <v>11</v>
      </c>
      <c r="BL1193" s="23" t="s">
        <v>11</v>
      </c>
      <c r="BM1193" s="23" t="s">
        <v>11</v>
      </c>
      <c r="BN1193" s="23"/>
      <c r="BO1193" s="24">
        <v>16</v>
      </c>
      <c r="BP1193" s="24">
        <v>236</v>
      </c>
      <c r="BQ1193" s="24">
        <v>300</v>
      </c>
      <c r="BR1193" s="24">
        <v>230</v>
      </c>
      <c r="BS1193" s="24">
        <v>200</v>
      </c>
      <c r="BT1193" s="23"/>
      <c r="BU1193" s="23"/>
      <c r="BV1193" s="24">
        <v>22.3</v>
      </c>
      <c r="BW1193" s="24">
        <v>0.27</v>
      </c>
      <c r="BX1193" s="23"/>
      <c r="BY1193" s="24">
        <v>0.17</v>
      </c>
      <c r="BZ1193" s="27">
        <v>0.27</v>
      </c>
      <c r="CA1193" s="27">
        <v>0.17</v>
      </c>
      <c r="CB1193" s="25"/>
      <c r="CC1193" s="25"/>
      <c r="CD1193" s="28">
        <v>22.52</v>
      </c>
      <c r="CE1193" s="28">
        <v>0.28000000000000003</v>
      </c>
      <c r="CF1193" s="25"/>
      <c r="CG1193" s="28">
        <v>0.21</v>
      </c>
      <c r="CH1193" s="28">
        <v>25.44</v>
      </c>
      <c r="CI1193" s="28">
        <v>1</v>
      </c>
      <c r="CJ1193" s="28">
        <v>0.5</v>
      </c>
      <c r="CK1193" s="28">
        <v>0</v>
      </c>
      <c r="CL1193" s="28">
        <v>0</v>
      </c>
      <c r="CM1193" s="28">
        <v>0.59</v>
      </c>
      <c r="CN1193" s="25"/>
      <c r="CO1193" s="28">
        <v>0</v>
      </c>
      <c r="CP1193" s="30" t="s">
        <v>5</v>
      </c>
      <c r="CQ1193" s="8">
        <f t="shared" si="199"/>
        <v>8849.9654298225414</v>
      </c>
      <c r="CR1193" s="8">
        <f t="shared" si="200"/>
        <v>26</v>
      </c>
      <c r="CS1193" s="8">
        <f t="shared" si="201"/>
        <v>2.5</v>
      </c>
      <c r="CT1193" s="8">
        <f t="shared" si="202"/>
        <v>30</v>
      </c>
      <c r="CU1193" s="8">
        <f t="shared" si="203"/>
        <v>200</v>
      </c>
      <c r="CV1193" s="10">
        <f t="shared" si="204"/>
        <v>61440.239999999991</v>
      </c>
      <c r="CW1193" s="10">
        <f t="shared" si="207"/>
        <v>61.440239999999989</v>
      </c>
      <c r="CX1193" s="8" t="str">
        <f t="shared" si="205"/>
        <v>No</v>
      </c>
      <c r="CY1193" s="30" t="s">
        <v>11</v>
      </c>
      <c r="CZ1193" s="30" t="s">
        <v>11</v>
      </c>
      <c r="DA1193" s="31" t="s">
        <v>11</v>
      </c>
      <c r="DB1193" s="31" t="s">
        <v>11</v>
      </c>
      <c r="DC1193" s="8" t="str">
        <f t="shared" si="206"/>
        <v>No</v>
      </c>
      <c r="DD1193" s="8" t="s">
        <v>11</v>
      </c>
      <c r="DE1193" s="30" t="s">
        <v>11</v>
      </c>
      <c r="DF1193" s="10">
        <f t="shared" si="208"/>
        <v>69.909180000000006</v>
      </c>
      <c r="DG1193" s="9">
        <f>IF(S1193&lt;Monitors!$H$4,(S1193*Monitors!$I$4)+Monitors!$J$4,IF(S1193&lt;Monitors!$H$5,(S1193*Monitors!$I$5)+Monitors!$J$5,IF(S1193&lt;Monitors!$H$6,(S1193*Monitors!$I$6)+Monitors!$J$6,IF(S1193&lt;Monitors!$H$7,(Monitors!$I$7*S1193)+Monitors!$J$7,IF(S1193&lt;Monitors!$H$8,(S1193*Monitors!$I$8)+Monitors!$J$8,IF(S1193&lt;Monitors!$H$9,(S1193*Monitors!$I$9)+Monitors!$J$9,IF(S1193&lt;Monitors!$H$10,(S1193*Monitors!$I$10)+Monitors!$J$10,IF(S1193&lt;Monitors!$H$11,(S1193*Monitors!$I$11)+Monitors!$J$11,Monitors!$J$12))))))))</f>
        <v>45.067999999999998</v>
      </c>
      <c r="DH1193" s="10">
        <f>$DF1193-(Monitors!$B$4*'All Data'!$W1193)</f>
        <v>55.785660000000007</v>
      </c>
      <c r="DI1193" s="10">
        <f>IF($CX1193="Yes",DH1193-(Monitors!$E$4*(DG1193+(Monitors!$B$4*'All Data'!$W1193))),'All Data'!DH1193)</f>
        <v>55.785660000000007</v>
      </c>
      <c r="DJ1193" s="10">
        <f>IF(DD1193="Yes",'All Data'!DI1193-(DG1193*Monitors!$C$4),'All Data'!DI1193)</f>
        <v>55.785660000000007</v>
      </c>
      <c r="DK1193" s="10">
        <f>IF($DE1193="Yes",DJ1193-(DG1193*Monitors!$D$4),'All Data'!DJ1193)</f>
        <v>55.785660000000007</v>
      </c>
      <c r="DL1193" s="10">
        <f>IF($CZ1193="Yes",DK1193-Monitors!$C$7,'All Data'!DK1193)</f>
        <v>55.785660000000007</v>
      </c>
      <c r="DM1193" s="10">
        <f>IF($DA1193="Yes",DL1193-Monitors!$D$7,'All Data'!DL1193)</f>
        <v>55.785660000000007</v>
      </c>
      <c r="DN1193" s="10">
        <f>IF(DB1193="Yes",DM1193-((DG1193+(W1193*Monitors!$B$4))*Monitors!$F$4),'All Data'!DM1193)</f>
        <v>55.785660000000007</v>
      </c>
      <c r="DO1193" s="8" t="str">
        <f t="shared" si="209"/>
        <v>No</v>
      </c>
      <c r="DP1193" s="10">
        <v>2.4576095999999996</v>
      </c>
      <c r="DQ1193" s="10">
        <v>19.842390399999999</v>
      </c>
      <c r="DR1193" s="10">
        <v>19.842390399999999</v>
      </c>
      <c r="DS1193" s="9">
        <v>24.678660865276271</v>
      </c>
      <c r="DT1193" s="9" t="s">
        <v>23</v>
      </c>
      <c r="DU1193" s="14">
        <v>0</v>
      </c>
    </row>
    <row r="1194" spans="1:125" ht="18" customHeight="1">
      <c r="A1194" s="29">
        <v>1193</v>
      </c>
      <c r="B1194" s="29">
        <v>24</v>
      </c>
      <c r="C1194" s="29">
        <v>210</v>
      </c>
      <c r="D1194" s="21">
        <v>41263</v>
      </c>
      <c r="E1194" s="21">
        <v>41269</v>
      </c>
      <c r="F1194" s="21">
        <v>41274</v>
      </c>
      <c r="G1194" s="20" t="s">
        <v>4</v>
      </c>
      <c r="H1194" s="20" t="s">
        <v>26</v>
      </c>
      <c r="I1194" s="22">
        <v>6</v>
      </c>
      <c r="J1194" s="20" t="s">
        <v>5</v>
      </c>
      <c r="K1194" s="20" t="s">
        <v>26</v>
      </c>
      <c r="L1194" s="20" t="s">
        <v>27</v>
      </c>
      <c r="M1194" s="23" t="s">
        <v>27</v>
      </c>
      <c r="N1194" s="23" t="s">
        <v>7</v>
      </c>
      <c r="O1194" s="23" t="s">
        <v>26</v>
      </c>
      <c r="P1194" s="24">
        <v>12.8</v>
      </c>
      <c r="Q1194" s="24">
        <v>20.399999999999999</v>
      </c>
      <c r="R1194" s="24">
        <v>24</v>
      </c>
      <c r="S1194" s="24">
        <v>260.10000000000002</v>
      </c>
      <c r="T1194" s="24">
        <v>1.6</v>
      </c>
      <c r="U1194" s="24">
        <v>1200</v>
      </c>
      <c r="V1194" s="24">
        <v>1920</v>
      </c>
      <c r="W1194" s="24">
        <v>2.3039999999999998</v>
      </c>
      <c r="X1194" s="23" t="s">
        <v>71</v>
      </c>
      <c r="Y1194" s="23" t="s">
        <v>71</v>
      </c>
      <c r="Z1194" s="24">
        <v>8858</v>
      </c>
      <c r="AA1194" s="24">
        <v>60</v>
      </c>
      <c r="AB1194" s="24">
        <v>160</v>
      </c>
      <c r="AC1194" s="24">
        <v>160</v>
      </c>
      <c r="AD1194" s="23" t="s">
        <v>28</v>
      </c>
      <c r="AE1194" s="23" t="s">
        <v>23</v>
      </c>
      <c r="AF1194" s="23" t="s">
        <v>11</v>
      </c>
      <c r="AG1194" s="23" t="s">
        <v>26</v>
      </c>
      <c r="AH1194" s="23" t="s">
        <v>26</v>
      </c>
      <c r="AI1194" s="23" t="s">
        <v>12</v>
      </c>
      <c r="AJ1194" s="23" t="s">
        <v>11</v>
      </c>
      <c r="AK1194" s="23" t="s">
        <v>23</v>
      </c>
      <c r="AL1194" s="23" t="s">
        <v>53</v>
      </c>
      <c r="AM1194" s="23" t="s">
        <v>26</v>
      </c>
      <c r="AN1194" s="23" t="s">
        <v>72</v>
      </c>
      <c r="AO1194" s="23" t="s">
        <v>26</v>
      </c>
      <c r="AP1194" s="23" t="s">
        <v>36</v>
      </c>
      <c r="AQ1194" s="23" t="s">
        <v>26</v>
      </c>
      <c r="AR1194" s="23"/>
      <c r="AS1194" s="23" t="s">
        <v>53</v>
      </c>
      <c r="AT1194" s="23" t="s">
        <v>26</v>
      </c>
      <c r="AU1194" s="23" t="s">
        <v>83</v>
      </c>
      <c r="AV1194" s="25" t="s">
        <v>26</v>
      </c>
      <c r="AW1194" s="25" t="s">
        <v>26</v>
      </c>
      <c r="AX1194" s="26">
        <v>24</v>
      </c>
      <c r="AY1194" s="26">
        <v>260.10000000000002</v>
      </c>
      <c r="AZ1194" s="25" t="s">
        <v>72</v>
      </c>
      <c r="BA1194" s="25" t="s">
        <v>83</v>
      </c>
      <c r="BB1194" s="23" t="s">
        <v>26</v>
      </c>
      <c r="BC1194" s="23" t="s">
        <v>15</v>
      </c>
      <c r="BD1194" s="23" t="s">
        <v>26</v>
      </c>
      <c r="BE1194" s="23" t="s">
        <v>11</v>
      </c>
      <c r="BF1194" s="23" t="s">
        <v>576</v>
      </c>
      <c r="BG1194" s="23" t="s">
        <v>11</v>
      </c>
      <c r="BH1194" s="23" t="s">
        <v>17</v>
      </c>
      <c r="BI1194" s="23" t="s">
        <v>26</v>
      </c>
      <c r="BJ1194" s="23"/>
      <c r="BK1194" s="23" t="s">
        <v>11</v>
      </c>
      <c r="BL1194" s="23" t="s">
        <v>11</v>
      </c>
      <c r="BM1194" s="23" t="s">
        <v>11</v>
      </c>
      <c r="BN1194" s="23"/>
      <c r="BO1194" s="24">
        <v>45</v>
      </c>
      <c r="BP1194" s="24">
        <v>267</v>
      </c>
      <c r="BQ1194" s="24">
        <v>300</v>
      </c>
      <c r="BR1194" s="24">
        <v>265</v>
      </c>
      <c r="BS1194" s="24">
        <v>200</v>
      </c>
      <c r="BT1194" s="23"/>
      <c r="BU1194" s="23"/>
      <c r="BV1194" s="24">
        <v>22.4</v>
      </c>
      <c r="BW1194" s="24">
        <v>0.27</v>
      </c>
      <c r="BX1194" s="23"/>
      <c r="BY1194" s="24">
        <v>0.18</v>
      </c>
      <c r="BZ1194" s="27">
        <v>0.27</v>
      </c>
      <c r="CA1194" s="27">
        <v>0.18</v>
      </c>
      <c r="CB1194" s="25"/>
      <c r="CC1194" s="25"/>
      <c r="CD1194" s="28">
        <v>23.9</v>
      </c>
      <c r="CE1194" s="28">
        <v>0.3</v>
      </c>
      <c r="CF1194" s="25"/>
      <c r="CG1194" s="28">
        <v>0.22</v>
      </c>
      <c r="CH1194" s="28">
        <v>25.43</v>
      </c>
      <c r="CI1194" s="28">
        <v>1</v>
      </c>
      <c r="CJ1194" s="28">
        <v>0.5</v>
      </c>
      <c r="CK1194" s="28">
        <v>0</v>
      </c>
      <c r="CL1194" s="28">
        <v>0</v>
      </c>
      <c r="CM1194" s="28">
        <v>0.5</v>
      </c>
      <c r="CN1194" s="25"/>
      <c r="CO1194" s="28">
        <v>0</v>
      </c>
      <c r="CP1194" s="30" t="s">
        <v>5</v>
      </c>
      <c r="CQ1194" s="8">
        <f t="shared" si="199"/>
        <v>8858.1314878892717</v>
      </c>
      <c r="CR1194" s="8">
        <f t="shared" si="200"/>
        <v>26</v>
      </c>
      <c r="CS1194" s="8">
        <f t="shared" si="201"/>
        <v>2.5</v>
      </c>
      <c r="CT1194" s="8">
        <f t="shared" si="202"/>
        <v>30</v>
      </c>
      <c r="CU1194" s="8">
        <f t="shared" si="203"/>
        <v>200</v>
      </c>
      <c r="CV1194" s="10">
        <f t="shared" si="204"/>
        <v>69446.700000000012</v>
      </c>
      <c r="CW1194" s="10">
        <f t="shared" si="207"/>
        <v>69.446700000000007</v>
      </c>
      <c r="CX1194" s="8" t="str">
        <f t="shared" si="205"/>
        <v>No</v>
      </c>
      <c r="CY1194" s="30" t="s">
        <v>11</v>
      </c>
      <c r="CZ1194" s="30" t="s">
        <v>11</v>
      </c>
      <c r="DA1194" s="31" t="s">
        <v>11</v>
      </c>
      <c r="DB1194" s="31" t="s">
        <v>11</v>
      </c>
      <c r="DC1194" s="8" t="str">
        <f t="shared" si="206"/>
        <v>No</v>
      </c>
      <c r="DD1194" s="8" t="s">
        <v>11</v>
      </c>
      <c r="DE1194" s="30" t="s">
        <v>11</v>
      </c>
      <c r="DF1194" s="10">
        <f t="shared" si="208"/>
        <v>70.215779999999995</v>
      </c>
      <c r="DG1194" s="9">
        <f>IF(S1194&lt;Monitors!$H$4,(S1194*Monitors!$I$4)+Monitors!$J$4,IF(S1194&lt;Monitors!$H$5,(S1194*Monitors!$I$5)+Monitors!$J$5,IF(S1194&lt;Monitors!$H$6,(S1194*Monitors!$I$6)+Monitors!$J$6,IF(S1194&lt;Monitors!$H$7,(Monitors!$I$7*S1194)+Monitors!$J$7,IF(S1194&lt;Monitors!$H$8,(S1194*Monitors!$I$8)+Monitors!$J$8,IF(S1194&lt;Monitors!$H$9,(S1194*Monitors!$I$9)+Monitors!$J$9,IF(S1194&lt;Monitors!$H$10,(S1194*Monitors!$I$10)+Monitors!$J$10,IF(S1194&lt;Monitors!$H$11,(S1194*Monitors!$I$11)+Monitors!$J$11,Monitors!$J$12))))))))</f>
        <v>45.02000000000001</v>
      </c>
      <c r="DH1194" s="10">
        <f>$DF1194-(Monitors!$B$4*'All Data'!$W1194)</f>
        <v>56.092259999999996</v>
      </c>
      <c r="DI1194" s="10">
        <f>IF($CX1194="Yes",DH1194-(Monitors!$E$4*(DG1194+(Monitors!$B$4*'All Data'!$W1194))),'All Data'!DH1194)</f>
        <v>56.092259999999996</v>
      </c>
      <c r="DJ1194" s="10">
        <f>IF(DD1194="Yes",'All Data'!DI1194-(DG1194*Monitors!$C$4),'All Data'!DI1194)</f>
        <v>56.092259999999996</v>
      </c>
      <c r="DK1194" s="10">
        <f>IF($DE1194="Yes",DJ1194-(DG1194*Monitors!$D$4),'All Data'!DJ1194)</f>
        <v>56.092259999999996</v>
      </c>
      <c r="DL1194" s="10">
        <f>IF($CZ1194="Yes",DK1194-Monitors!$C$7,'All Data'!DK1194)</f>
        <v>56.092259999999996</v>
      </c>
      <c r="DM1194" s="10">
        <f>IF($DA1194="Yes",DL1194-Monitors!$D$7,'All Data'!DL1194)</f>
        <v>56.092259999999996</v>
      </c>
      <c r="DN1194" s="10">
        <f>IF(DB1194="Yes",DM1194-((DG1194+(W1194*Monitors!$B$4))*Monitors!$F$4),'All Data'!DM1194)</f>
        <v>56.092259999999996</v>
      </c>
      <c r="DO1194" s="8" t="str">
        <f t="shared" si="209"/>
        <v>No</v>
      </c>
      <c r="DP1194" s="10">
        <v>2.7778680000000007</v>
      </c>
      <c r="DQ1194" s="10">
        <v>19.622131999999997</v>
      </c>
      <c r="DR1194" s="10">
        <v>19.622131999999997</v>
      </c>
      <c r="DS1194" s="9">
        <v>24.656375112709043</v>
      </c>
      <c r="DT1194" s="9" t="s">
        <v>23</v>
      </c>
      <c r="DU1194" s="14">
        <v>0</v>
      </c>
    </row>
    <row r="1195" spans="1:125" ht="18" customHeight="1">
      <c r="A1195" s="29">
        <v>1194</v>
      </c>
      <c r="B1195" s="29">
        <v>38</v>
      </c>
      <c r="C1195" s="29">
        <v>1121</v>
      </c>
      <c r="D1195" s="21">
        <v>41593</v>
      </c>
      <c r="E1195" s="21">
        <v>41557</v>
      </c>
      <c r="F1195" s="21">
        <v>41599</v>
      </c>
      <c r="G1195" s="20" t="s">
        <v>337</v>
      </c>
      <c r="H1195" s="20"/>
      <c r="I1195" s="22">
        <v>6</v>
      </c>
      <c r="J1195" s="20" t="s">
        <v>5</v>
      </c>
      <c r="K1195" s="20"/>
      <c r="L1195" s="20" t="s">
        <v>6</v>
      </c>
      <c r="M1195" s="23"/>
      <c r="N1195" s="23" t="s">
        <v>7</v>
      </c>
      <c r="O1195" s="23"/>
      <c r="P1195" s="24">
        <v>12.8</v>
      </c>
      <c r="Q1195" s="24">
        <v>20.399999999999999</v>
      </c>
      <c r="R1195" s="24">
        <v>24.1</v>
      </c>
      <c r="S1195" s="24">
        <v>260.3</v>
      </c>
      <c r="T1195" s="24">
        <v>1.6</v>
      </c>
      <c r="U1195" s="24">
        <v>1200</v>
      </c>
      <c r="V1195" s="24">
        <v>1920</v>
      </c>
      <c r="W1195" s="24">
        <v>2.3039999999999998</v>
      </c>
      <c r="X1195" s="23" t="s">
        <v>71</v>
      </c>
      <c r="Y1195" s="23" t="s">
        <v>71</v>
      </c>
      <c r="Z1195" s="24">
        <v>8850</v>
      </c>
      <c r="AA1195" s="24">
        <v>60</v>
      </c>
      <c r="AB1195" s="24">
        <v>178</v>
      </c>
      <c r="AC1195" s="24">
        <v>178</v>
      </c>
      <c r="AD1195" s="23" t="s">
        <v>10</v>
      </c>
      <c r="AE1195" s="23" t="s">
        <v>11</v>
      </c>
      <c r="AF1195" s="23" t="s">
        <v>11</v>
      </c>
      <c r="AG1195" s="23"/>
      <c r="AH1195" s="23"/>
      <c r="AI1195" s="23" t="s">
        <v>12</v>
      </c>
      <c r="AJ1195" s="23" t="s">
        <v>11</v>
      </c>
      <c r="AK1195" s="23" t="s">
        <v>11</v>
      </c>
      <c r="AL1195" s="23" t="s">
        <v>53</v>
      </c>
      <c r="AM1195" s="23"/>
      <c r="AN1195" s="23" t="s">
        <v>14</v>
      </c>
      <c r="AO1195" s="23"/>
      <c r="AP1195" s="23" t="s">
        <v>14</v>
      </c>
      <c r="AQ1195" s="23"/>
      <c r="AR1195" s="23"/>
      <c r="AS1195" s="23" t="s">
        <v>53</v>
      </c>
      <c r="AT1195" s="23"/>
      <c r="AU1195" s="23" t="s">
        <v>14</v>
      </c>
      <c r="AV1195" s="25"/>
      <c r="AW1195" s="25"/>
      <c r="AX1195" s="26">
        <v>24.1</v>
      </c>
      <c r="AY1195" s="26">
        <v>260.3</v>
      </c>
      <c r="AZ1195" s="25" t="s">
        <v>14</v>
      </c>
      <c r="BA1195" s="25" t="s">
        <v>14</v>
      </c>
      <c r="BB1195" s="23"/>
      <c r="BC1195" s="23" t="s">
        <v>15</v>
      </c>
      <c r="BD1195" s="23"/>
      <c r="BE1195" s="23" t="s">
        <v>11</v>
      </c>
      <c r="BF1195" s="23" t="s">
        <v>453</v>
      </c>
      <c r="BG1195" s="23" t="s">
        <v>11</v>
      </c>
      <c r="BH1195" s="23" t="s">
        <v>17</v>
      </c>
      <c r="BI1195" s="23"/>
      <c r="BJ1195" s="23" t="s">
        <v>18</v>
      </c>
      <c r="BK1195" s="23" t="s">
        <v>11</v>
      </c>
      <c r="BL1195" s="23" t="s">
        <v>11</v>
      </c>
      <c r="BM1195" s="23"/>
      <c r="BN1195" s="23"/>
      <c r="BO1195" s="24">
        <v>8.6</v>
      </c>
      <c r="BP1195" s="24">
        <v>237.5</v>
      </c>
      <c r="BQ1195" s="24">
        <v>250</v>
      </c>
      <c r="BR1195" s="24">
        <v>236.9</v>
      </c>
      <c r="BS1195" s="24">
        <v>201</v>
      </c>
      <c r="BT1195" s="23"/>
      <c r="BU1195" s="23"/>
      <c r="BV1195" s="24">
        <v>23.2</v>
      </c>
      <c r="BW1195" s="24">
        <v>0.15</v>
      </c>
      <c r="BX1195" s="23"/>
      <c r="BY1195" s="24">
        <v>0.14000000000000001</v>
      </c>
      <c r="BZ1195" s="27">
        <v>0.15</v>
      </c>
      <c r="CA1195" s="27">
        <v>0.14000000000000001</v>
      </c>
      <c r="CB1195" s="25"/>
      <c r="CC1195" s="25"/>
      <c r="CD1195" s="28">
        <v>23.29</v>
      </c>
      <c r="CE1195" s="28">
        <v>0.18</v>
      </c>
      <c r="CF1195" s="25"/>
      <c r="CG1195" s="28">
        <v>0.17</v>
      </c>
      <c r="CH1195" s="28">
        <v>25.4</v>
      </c>
      <c r="CI1195" s="28">
        <v>0.5</v>
      </c>
      <c r="CJ1195" s="28">
        <v>0.5</v>
      </c>
      <c r="CK1195" s="25"/>
      <c r="CL1195" s="25"/>
      <c r="CM1195" s="28">
        <v>0.57999999999999996</v>
      </c>
      <c r="CN1195" s="25"/>
      <c r="CO1195" s="28">
        <v>0</v>
      </c>
      <c r="CP1195" s="30" t="s">
        <v>5</v>
      </c>
      <c r="CQ1195" s="8">
        <f t="shared" si="199"/>
        <v>8851.3253937764111</v>
      </c>
      <c r="CR1195" s="8">
        <f t="shared" si="200"/>
        <v>26</v>
      </c>
      <c r="CS1195" s="8">
        <f t="shared" si="201"/>
        <v>2.5</v>
      </c>
      <c r="CT1195" s="8">
        <f t="shared" si="202"/>
        <v>30</v>
      </c>
      <c r="CU1195" s="8">
        <f t="shared" si="203"/>
        <v>200</v>
      </c>
      <c r="CV1195" s="10">
        <f t="shared" si="204"/>
        <v>61821.25</v>
      </c>
      <c r="CW1195" s="10">
        <f t="shared" si="207"/>
        <v>61.821249999999999</v>
      </c>
      <c r="CX1195" s="8" t="str">
        <f t="shared" si="205"/>
        <v>No</v>
      </c>
      <c r="CY1195" s="30" t="s">
        <v>11</v>
      </c>
      <c r="CZ1195" s="30" t="s">
        <v>11</v>
      </c>
      <c r="DA1195" s="31" t="s">
        <v>11</v>
      </c>
      <c r="DB1195" s="31" t="s">
        <v>11</v>
      </c>
      <c r="DC1195" s="8" t="str">
        <f t="shared" si="206"/>
        <v>No</v>
      </c>
      <c r="DD1195" s="8" t="s">
        <v>11</v>
      </c>
      <c r="DE1195" s="30" t="s">
        <v>11</v>
      </c>
      <c r="DF1195" s="10">
        <f t="shared" si="208"/>
        <v>71.985299999999995</v>
      </c>
      <c r="DG1195" s="9">
        <f>IF(S1195&lt;Monitors!$H$4,(S1195*Monitors!$I$4)+Monitors!$J$4,IF(S1195&lt;Monitors!$H$5,(S1195*Monitors!$I$5)+Monitors!$J$5,IF(S1195&lt;Monitors!$H$6,(S1195*Monitors!$I$6)+Monitors!$J$6,IF(S1195&lt;Monitors!$H$7,(Monitors!$I$7*S1195)+Monitors!$J$7,IF(S1195&lt;Monitors!$H$8,(S1195*Monitors!$I$8)+Monitors!$J$8,IF(S1195&lt;Monitors!$H$9,(S1195*Monitors!$I$9)+Monitors!$J$9,IF(S1195&lt;Monitors!$H$10,(S1195*Monitors!$I$10)+Monitors!$J$10,IF(S1195&lt;Monitors!$H$11,(S1195*Monitors!$I$11)+Monitors!$J$11,Monitors!$J$12))))))))</f>
        <v>45.06</v>
      </c>
      <c r="DH1195" s="10">
        <f>$DF1195-(Monitors!$B$4*'All Data'!$W1195)</f>
        <v>57.861779999999996</v>
      </c>
      <c r="DI1195" s="10">
        <f>IF($CX1195="Yes",DH1195-(Monitors!$E$4*(DG1195+(Monitors!$B$4*'All Data'!$W1195))),'All Data'!DH1195)</f>
        <v>57.861779999999996</v>
      </c>
      <c r="DJ1195" s="10">
        <f>IF(DD1195="Yes",'All Data'!DI1195-(DG1195*Monitors!$C$4),'All Data'!DI1195)</f>
        <v>57.861779999999996</v>
      </c>
      <c r="DK1195" s="10">
        <f>IF($DE1195="Yes",DJ1195-(DG1195*Monitors!$D$4),'All Data'!DJ1195)</f>
        <v>57.861779999999996</v>
      </c>
      <c r="DL1195" s="10">
        <f>IF($CZ1195="Yes",DK1195-Monitors!$C$7,'All Data'!DK1195)</f>
        <v>57.861779999999996</v>
      </c>
      <c r="DM1195" s="10">
        <f>IF($DA1195="Yes",DL1195-Monitors!$D$7,'All Data'!DL1195)</f>
        <v>57.861779999999996</v>
      </c>
      <c r="DN1195" s="10">
        <f>IF(DB1195="Yes",DM1195-((DG1195+(W1195*Monitors!$B$4))*Monitors!$F$4),'All Data'!DM1195)</f>
        <v>57.861779999999996</v>
      </c>
      <c r="DO1195" s="8" t="str">
        <f t="shared" si="209"/>
        <v>No</v>
      </c>
      <c r="DP1195" s="10">
        <v>2.4728500000000002</v>
      </c>
      <c r="DQ1195" s="10">
        <v>20.727149999999998</v>
      </c>
      <c r="DR1195" s="10">
        <v>20.727149999999998</v>
      </c>
      <c r="DS1195" s="9">
        <v>24.674946666419185</v>
      </c>
      <c r="DT1195" s="9" t="s">
        <v>23</v>
      </c>
      <c r="DU1195" s="14">
        <v>0</v>
      </c>
    </row>
    <row r="1196" spans="1:125" ht="18" customHeight="1">
      <c r="A1196" s="29">
        <v>1195</v>
      </c>
      <c r="B1196" s="29">
        <v>24</v>
      </c>
      <c r="C1196" s="29">
        <v>217</v>
      </c>
      <c r="D1196" s="21">
        <v>41772</v>
      </c>
      <c r="E1196" s="21">
        <v>41771</v>
      </c>
      <c r="F1196" s="21">
        <v>41778</v>
      </c>
      <c r="G1196" s="20" t="s">
        <v>4</v>
      </c>
      <c r="H1196" s="20" t="s">
        <v>26</v>
      </c>
      <c r="I1196" s="22">
        <v>6</v>
      </c>
      <c r="J1196" s="20" t="s">
        <v>5</v>
      </c>
      <c r="K1196" s="20" t="s">
        <v>26</v>
      </c>
      <c r="L1196" s="20" t="s">
        <v>6</v>
      </c>
      <c r="M1196" s="23" t="s">
        <v>26</v>
      </c>
      <c r="N1196" s="23" t="s">
        <v>7</v>
      </c>
      <c r="O1196" s="23" t="s">
        <v>26</v>
      </c>
      <c r="P1196" s="24">
        <v>12.8</v>
      </c>
      <c r="Q1196" s="24">
        <v>20.399999999999999</v>
      </c>
      <c r="R1196" s="24">
        <v>24</v>
      </c>
      <c r="S1196" s="24">
        <v>260.33999999999997</v>
      </c>
      <c r="T1196" s="24">
        <v>1.6</v>
      </c>
      <c r="U1196" s="24">
        <v>1200</v>
      </c>
      <c r="V1196" s="24">
        <v>1920</v>
      </c>
      <c r="W1196" s="24">
        <v>2.3039999999999998</v>
      </c>
      <c r="X1196" s="23" t="s">
        <v>71</v>
      </c>
      <c r="Y1196" s="23" t="s">
        <v>71</v>
      </c>
      <c r="Z1196" s="24">
        <v>8850</v>
      </c>
      <c r="AA1196" s="24">
        <v>60</v>
      </c>
      <c r="AB1196" s="24">
        <v>178</v>
      </c>
      <c r="AC1196" s="24">
        <v>178</v>
      </c>
      <c r="AD1196" s="23" t="s">
        <v>400</v>
      </c>
      <c r="AE1196" s="23" t="s">
        <v>23</v>
      </c>
      <c r="AF1196" s="23" t="s">
        <v>11</v>
      </c>
      <c r="AG1196" s="23" t="s">
        <v>26</v>
      </c>
      <c r="AH1196" s="23" t="s">
        <v>26</v>
      </c>
      <c r="AI1196" s="23" t="s">
        <v>12</v>
      </c>
      <c r="AJ1196" s="23" t="s">
        <v>11</v>
      </c>
      <c r="AK1196" s="23" t="s">
        <v>23</v>
      </c>
      <c r="AL1196" s="23" t="s">
        <v>13</v>
      </c>
      <c r="AM1196" s="23" t="s">
        <v>14</v>
      </c>
      <c r="AN1196" s="23" t="s">
        <v>14</v>
      </c>
      <c r="AO1196" s="23" t="s">
        <v>14</v>
      </c>
      <c r="AP1196" s="23" t="s">
        <v>36</v>
      </c>
      <c r="AQ1196" s="23" t="s">
        <v>14</v>
      </c>
      <c r="AR1196" s="23"/>
      <c r="AS1196" s="23" t="s">
        <v>13</v>
      </c>
      <c r="AT1196" s="23" t="s">
        <v>14</v>
      </c>
      <c r="AU1196" s="23" t="s">
        <v>14</v>
      </c>
      <c r="AV1196" s="25" t="s">
        <v>14</v>
      </c>
      <c r="AW1196" s="25" t="s">
        <v>14</v>
      </c>
      <c r="AX1196" s="26">
        <v>24</v>
      </c>
      <c r="AY1196" s="26">
        <v>260.33999999999997</v>
      </c>
      <c r="AZ1196" s="25" t="s">
        <v>14</v>
      </c>
      <c r="BA1196" s="25" t="s">
        <v>14</v>
      </c>
      <c r="BB1196" s="23" t="s">
        <v>14</v>
      </c>
      <c r="BC1196" s="23" t="s">
        <v>15</v>
      </c>
      <c r="BD1196" s="23" t="s">
        <v>26</v>
      </c>
      <c r="BE1196" s="23" t="s">
        <v>11</v>
      </c>
      <c r="BF1196" s="23" t="s">
        <v>587</v>
      </c>
      <c r="BG1196" s="23" t="s">
        <v>11</v>
      </c>
      <c r="BH1196" s="23" t="s">
        <v>17</v>
      </c>
      <c r="BI1196" s="23" t="s">
        <v>14</v>
      </c>
      <c r="BJ1196" s="23"/>
      <c r="BK1196" s="23" t="s">
        <v>11</v>
      </c>
      <c r="BL1196" s="23" t="s">
        <v>11</v>
      </c>
      <c r="BM1196" s="23" t="s">
        <v>11</v>
      </c>
      <c r="BN1196" s="23"/>
      <c r="BO1196" s="24">
        <v>17</v>
      </c>
      <c r="BP1196" s="24">
        <v>277</v>
      </c>
      <c r="BQ1196" s="24">
        <v>300</v>
      </c>
      <c r="BR1196" s="24">
        <v>246</v>
      </c>
      <c r="BS1196" s="24">
        <v>200</v>
      </c>
      <c r="BT1196" s="23"/>
      <c r="BU1196" s="23"/>
      <c r="BV1196" s="24">
        <v>23.59</v>
      </c>
      <c r="BW1196" s="24">
        <v>0.17</v>
      </c>
      <c r="BX1196" s="23"/>
      <c r="BY1196" s="24">
        <v>0.13</v>
      </c>
      <c r="BZ1196" s="27">
        <v>0.17</v>
      </c>
      <c r="CA1196" s="27">
        <v>0.13</v>
      </c>
      <c r="CB1196" s="25"/>
      <c r="CC1196" s="25"/>
      <c r="CD1196" s="28">
        <v>23.67</v>
      </c>
      <c r="CE1196" s="28">
        <v>0.21</v>
      </c>
      <c r="CF1196" s="25"/>
      <c r="CG1196" s="28">
        <v>0.16</v>
      </c>
      <c r="CH1196" s="28">
        <v>25.44</v>
      </c>
      <c r="CI1196" s="28">
        <v>0.5</v>
      </c>
      <c r="CJ1196" s="28">
        <v>0.5</v>
      </c>
      <c r="CK1196" s="28">
        <v>0</v>
      </c>
      <c r="CL1196" s="28">
        <v>0</v>
      </c>
      <c r="CM1196" s="28">
        <v>0.56000000000000005</v>
      </c>
      <c r="CN1196" s="25"/>
      <c r="CO1196" s="28">
        <v>0</v>
      </c>
      <c r="CP1196" s="30" t="s">
        <v>5</v>
      </c>
      <c r="CQ1196" s="8">
        <f t="shared" si="199"/>
        <v>8849.9654298225414</v>
      </c>
      <c r="CR1196" s="8">
        <f t="shared" si="200"/>
        <v>26</v>
      </c>
      <c r="CS1196" s="8">
        <f t="shared" si="201"/>
        <v>2.5</v>
      </c>
      <c r="CT1196" s="8">
        <f t="shared" si="202"/>
        <v>30</v>
      </c>
      <c r="CU1196" s="8">
        <f t="shared" si="203"/>
        <v>200</v>
      </c>
      <c r="CV1196" s="10">
        <f t="shared" si="204"/>
        <v>72114.179999999993</v>
      </c>
      <c r="CW1196" s="10">
        <f t="shared" si="207"/>
        <v>72.11417999999999</v>
      </c>
      <c r="CX1196" s="8" t="str">
        <f t="shared" si="205"/>
        <v>No</v>
      </c>
      <c r="CY1196" s="30" t="s">
        <v>11</v>
      </c>
      <c r="CZ1196" s="30" t="s">
        <v>11</v>
      </c>
      <c r="DA1196" s="31" t="s">
        <v>11</v>
      </c>
      <c r="DB1196" s="31" t="s">
        <v>11</v>
      </c>
      <c r="DC1196" s="8" t="str">
        <f t="shared" si="206"/>
        <v>No</v>
      </c>
      <c r="DD1196" s="8" t="s">
        <v>11</v>
      </c>
      <c r="DE1196" s="30" t="s">
        <v>11</v>
      </c>
      <c r="DF1196" s="10">
        <f t="shared" si="208"/>
        <v>73.294920000000005</v>
      </c>
      <c r="DG1196" s="9">
        <f>IF(S1196&lt;Monitors!$H$4,(S1196*Monitors!$I$4)+Monitors!$J$4,IF(S1196&lt;Monitors!$H$5,(S1196*Monitors!$I$5)+Monitors!$J$5,IF(S1196&lt;Monitors!$H$6,(S1196*Monitors!$I$6)+Monitors!$J$6,IF(S1196&lt;Monitors!$H$7,(Monitors!$I$7*S1196)+Monitors!$J$7,IF(S1196&lt;Monitors!$H$8,(S1196*Monitors!$I$8)+Monitors!$J$8,IF(S1196&lt;Monitors!$H$9,(S1196*Monitors!$I$9)+Monitors!$J$9,IF(S1196&lt;Monitors!$H$10,(S1196*Monitors!$I$10)+Monitors!$J$10,IF(S1196&lt;Monitors!$H$11,(S1196*Monitors!$I$11)+Monitors!$J$11,Monitors!$J$12))))))))</f>
        <v>45.067999999999998</v>
      </c>
      <c r="DH1196" s="10">
        <f>$DF1196-(Monitors!$B$4*'All Data'!$W1196)</f>
        <v>59.171400000000006</v>
      </c>
      <c r="DI1196" s="10">
        <f>IF($CX1196="Yes",DH1196-(Monitors!$E$4*(DG1196+(Monitors!$B$4*'All Data'!$W1196))),'All Data'!DH1196)</f>
        <v>59.171400000000006</v>
      </c>
      <c r="DJ1196" s="10">
        <f>IF(DD1196="Yes",'All Data'!DI1196-(DG1196*Monitors!$C$4),'All Data'!DI1196)</f>
        <v>59.171400000000006</v>
      </c>
      <c r="DK1196" s="10">
        <f>IF($DE1196="Yes",DJ1196-(DG1196*Monitors!$D$4),'All Data'!DJ1196)</f>
        <v>59.171400000000006</v>
      </c>
      <c r="DL1196" s="10">
        <f>IF($CZ1196="Yes",DK1196-Monitors!$C$7,'All Data'!DK1196)</f>
        <v>59.171400000000006</v>
      </c>
      <c r="DM1196" s="10">
        <f>IF($DA1196="Yes",DL1196-Monitors!$D$7,'All Data'!DL1196)</f>
        <v>59.171400000000006</v>
      </c>
      <c r="DN1196" s="10">
        <f>IF(DB1196="Yes",DM1196-((DG1196+(W1196*Monitors!$B$4))*Monitors!$F$4),'All Data'!DM1196)</f>
        <v>59.171400000000006</v>
      </c>
      <c r="DO1196" s="8" t="str">
        <f t="shared" si="209"/>
        <v>No</v>
      </c>
      <c r="DP1196" s="10">
        <v>2.8845671999999998</v>
      </c>
      <c r="DQ1196" s="10">
        <v>20.705432800000001</v>
      </c>
      <c r="DR1196" s="10">
        <v>20.705432800000001</v>
      </c>
      <c r="DS1196" s="9">
        <v>24.678660865276271</v>
      </c>
      <c r="DT1196" s="9" t="s">
        <v>23</v>
      </c>
      <c r="DU1196" s="14">
        <v>0</v>
      </c>
    </row>
    <row r="1197" spans="1:125" ht="18" customHeight="1">
      <c r="A1197" s="29">
        <v>1196</v>
      </c>
      <c r="B1197" s="29">
        <v>52</v>
      </c>
      <c r="C1197" s="29">
        <v>1375</v>
      </c>
      <c r="D1197" s="21">
        <v>41913</v>
      </c>
      <c r="E1197" s="21">
        <v>41885</v>
      </c>
      <c r="F1197" s="21">
        <v>41887</v>
      </c>
      <c r="G1197" s="20" t="s">
        <v>4</v>
      </c>
      <c r="H1197" s="20"/>
      <c r="I1197" s="22">
        <v>6</v>
      </c>
      <c r="J1197" s="20" t="s">
        <v>5</v>
      </c>
      <c r="K1197" s="20"/>
      <c r="L1197" s="20" t="s">
        <v>6</v>
      </c>
      <c r="M1197" s="23"/>
      <c r="N1197" s="23" t="s">
        <v>7</v>
      </c>
      <c r="O1197" s="23"/>
      <c r="P1197" s="24">
        <v>12.8</v>
      </c>
      <c r="Q1197" s="24">
        <v>20.399999999999999</v>
      </c>
      <c r="R1197" s="24">
        <v>24.1</v>
      </c>
      <c r="S1197" s="24">
        <v>260.3</v>
      </c>
      <c r="T1197" s="24">
        <v>1.6</v>
      </c>
      <c r="U1197" s="24">
        <v>1200</v>
      </c>
      <c r="V1197" s="24">
        <v>1920</v>
      </c>
      <c r="W1197" s="24">
        <v>2.3039999999999998</v>
      </c>
      <c r="X1197" s="23" t="s">
        <v>71</v>
      </c>
      <c r="Y1197" s="23" t="s">
        <v>71</v>
      </c>
      <c r="Z1197" s="24">
        <v>8850</v>
      </c>
      <c r="AA1197" s="24">
        <v>60</v>
      </c>
      <c r="AB1197" s="24">
        <v>178</v>
      </c>
      <c r="AC1197" s="24">
        <v>178</v>
      </c>
      <c r="AD1197" s="23" t="s">
        <v>10</v>
      </c>
      <c r="AE1197" s="23" t="s">
        <v>11</v>
      </c>
      <c r="AF1197" s="23" t="s">
        <v>11</v>
      </c>
      <c r="AG1197" s="23"/>
      <c r="AH1197" s="23"/>
      <c r="AI1197" s="23" t="s">
        <v>12</v>
      </c>
      <c r="AJ1197" s="23" t="s">
        <v>11</v>
      </c>
      <c r="AK1197" s="23" t="s">
        <v>11</v>
      </c>
      <c r="AL1197" s="23" t="s">
        <v>13</v>
      </c>
      <c r="AM1197" s="23"/>
      <c r="AN1197" s="23" t="s">
        <v>14</v>
      </c>
      <c r="AO1197" s="23"/>
      <c r="AP1197" s="23" t="s">
        <v>36</v>
      </c>
      <c r="AQ1197" s="23"/>
      <c r="AR1197" s="23"/>
      <c r="AS1197" s="23" t="s">
        <v>13</v>
      </c>
      <c r="AT1197" s="23"/>
      <c r="AU1197" s="23" t="s">
        <v>14</v>
      </c>
      <c r="AV1197" s="25"/>
      <c r="AW1197" s="25"/>
      <c r="AX1197" s="26">
        <v>24.1</v>
      </c>
      <c r="AY1197" s="26">
        <v>260.3</v>
      </c>
      <c r="AZ1197" s="25" t="s">
        <v>14</v>
      </c>
      <c r="BA1197" s="25" t="s">
        <v>14</v>
      </c>
      <c r="BB1197" s="23"/>
      <c r="BC1197" s="23" t="s">
        <v>15</v>
      </c>
      <c r="BD1197" s="23"/>
      <c r="BE1197" s="23" t="s">
        <v>11</v>
      </c>
      <c r="BF1197" s="23" t="s">
        <v>453</v>
      </c>
      <c r="BG1197" s="23" t="s">
        <v>11</v>
      </c>
      <c r="BH1197" s="23" t="s">
        <v>17</v>
      </c>
      <c r="BI1197" s="23"/>
      <c r="BJ1197" s="23" t="s">
        <v>20</v>
      </c>
      <c r="BK1197" s="23" t="s">
        <v>11</v>
      </c>
      <c r="BL1197" s="23" t="s">
        <v>11</v>
      </c>
      <c r="BM1197" s="23"/>
      <c r="BN1197" s="23"/>
      <c r="BO1197" s="24">
        <v>8.5</v>
      </c>
      <c r="BP1197" s="24">
        <v>255.9</v>
      </c>
      <c r="BQ1197" s="24">
        <v>300</v>
      </c>
      <c r="BR1197" s="24">
        <v>230.4</v>
      </c>
      <c r="BS1197" s="24">
        <v>200.1</v>
      </c>
      <c r="BT1197" s="23"/>
      <c r="BU1197" s="23"/>
      <c r="BV1197" s="24">
        <v>23.7</v>
      </c>
      <c r="BW1197" s="24">
        <v>0.33</v>
      </c>
      <c r="BX1197" s="23"/>
      <c r="BY1197" s="24">
        <v>0.19</v>
      </c>
      <c r="BZ1197" s="27">
        <v>0.33</v>
      </c>
      <c r="CA1197" s="27">
        <v>0.19</v>
      </c>
      <c r="CB1197" s="25"/>
      <c r="CC1197" s="25"/>
      <c r="CD1197" s="28">
        <v>23.5</v>
      </c>
      <c r="CE1197" s="28">
        <v>0.46</v>
      </c>
      <c r="CF1197" s="25"/>
      <c r="CG1197" s="28">
        <v>0.33</v>
      </c>
      <c r="CH1197" s="28">
        <v>25.4</v>
      </c>
      <c r="CI1197" s="28">
        <v>0.5</v>
      </c>
      <c r="CJ1197" s="28">
        <v>0.5</v>
      </c>
      <c r="CK1197" s="25"/>
      <c r="CL1197" s="25"/>
      <c r="CM1197" s="28">
        <v>0.36</v>
      </c>
      <c r="CN1197" s="25"/>
      <c r="CO1197" s="28">
        <v>0</v>
      </c>
      <c r="CP1197" s="30" t="s">
        <v>5</v>
      </c>
      <c r="CQ1197" s="8">
        <f t="shared" si="199"/>
        <v>8851.3253937764111</v>
      </c>
      <c r="CR1197" s="8">
        <f t="shared" si="200"/>
        <v>26</v>
      </c>
      <c r="CS1197" s="8">
        <f t="shared" si="201"/>
        <v>2.5</v>
      </c>
      <c r="CT1197" s="8">
        <f t="shared" si="202"/>
        <v>30</v>
      </c>
      <c r="CU1197" s="8">
        <f t="shared" si="203"/>
        <v>200</v>
      </c>
      <c r="CV1197" s="10">
        <f t="shared" si="204"/>
        <v>66610.77</v>
      </c>
      <c r="CW1197" s="10">
        <f t="shared" si="207"/>
        <v>66.610770000000002</v>
      </c>
      <c r="CX1197" s="8" t="str">
        <f t="shared" si="205"/>
        <v>No</v>
      </c>
      <c r="CY1197" s="30" t="s">
        <v>11</v>
      </c>
      <c r="CZ1197" s="30" t="s">
        <v>11</v>
      </c>
      <c r="DA1197" s="31" t="s">
        <v>11</v>
      </c>
      <c r="DB1197" s="31" t="s">
        <v>11</v>
      </c>
      <c r="DC1197" s="8" t="str">
        <f t="shared" si="206"/>
        <v>No</v>
      </c>
      <c r="DD1197" s="8" t="s">
        <v>11</v>
      </c>
      <c r="DE1197" s="30" t="s">
        <v>11</v>
      </c>
      <c r="DF1197" s="10">
        <f t="shared" si="208"/>
        <v>74.543219999999991</v>
      </c>
      <c r="DG1197" s="9">
        <f>IF(S1197&lt;Monitors!$H$4,(S1197*Monitors!$I$4)+Monitors!$J$4,IF(S1197&lt;Monitors!$H$5,(S1197*Monitors!$I$5)+Monitors!$J$5,IF(S1197&lt;Monitors!$H$6,(S1197*Monitors!$I$6)+Monitors!$J$6,IF(S1197&lt;Monitors!$H$7,(Monitors!$I$7*S1197)+Monitors!$J$7,IF(S1197&lt;Monitors!$H$8,(S1197*Monitors!$I$8)+Monitors!$J$8,IF(S1197&lt;Monitors!$H$9,(S1197*Monitors!$I$9)+Monitors!$J$9,IF(S1197&lt;Monitors!$H$10,(S1197*Monitors!$I$10)+Monitors!$J$10,IF(S1197&lt;Monitors!$H$11,(S1197*Monitors!$I$11)+Monitors!$J$11,Monitors!$J$12))))))))</f>
        <v>45.06</v>
      </c>
      <c r="DH1197" s="10">
        <f>$DF1197-(Monitors!$B$4*'All Data'!$W1197)</f>
        <v>60.419699999999992</v>
      </c>
      <c r="DI1197" s="10">
        <f>IF($CX1197="Yes",DH1197-(Monitors!$E$4*(DG1197+(Monitors!$B$4*'All Data'!$W1197))),'All Data'!DH1197)</f>
        <v>60.419699999999992</v>
      </c>
      <c r="DJ1197" s="10">
        <f>IF(DD1197="Yes",'All Data'!DI1197-(DG1197*Monitors!$C$4),'All Data'!DI1197)</f>
        <v>60.419699999999992</v>
      </c>
      <c r="DK1197" s="10">
        <f>IF($DE1197="Yes",DJ1197-(DG1197*Monitors!$D$4),'All Data'!DJ1197)</f>
        <v>60.419699999999992</v>
      </c>
      <c r="DL1197" s="10">
        <f>IF($CZ1197="Yes",DK1197-Monitors!$C$7,'All Data'!DK1197)</f>
        <v>60.419699999999992</v>
      </c>
      <c r="DM1197" s="10">
        <f>IF($DA1197="Yes",DL1197-Monitors!$D$7,'All Data'!DL1197)</f>
        <v>60.419699999999992</v>
      </c>
      <c r="DN1197" s="10">
        <f>IF(DB1197="Yes",DM1197-((DG1197+(W1197*Monitors!$B$4))*Monitors!$F$4),'All Data'!DM1197)</f>
        <v>60.419699999999992</v>
      </c>
      <c r="DO1197" s="8" t="str">
        <f t="shared" si="209"/>
        <v>No</v>
      </c>
      <c r="DP1197" s="10">
        <v>2.6644308000000003</v>
      </c>
      <c r="DQ1197" s="10">
        <v>21.035569199999998</v>
      </c>
      <c r="DR1197" s="10">
        <v>21.035569199999998</v>
      </c>
      <c r="DS1197" s="9">
        <v>24.674946666419185</v>
      </c>
      <c r="DT1197" s="9" t="s">
        <v>23</v>
      </c>
      <c r="DU1197" s="14">
        <v>0</v>
      </c>
    </row>
    <row r="1198" spans="1:125" ht="18" customHeight="1">
      <c r="A1198" s="29">
        <v>1197</v>
      </c>
      <c r="B1198" s="29">
        <v>19</v>
      </c>
      <c r="C1198" s="29">
        <v>1189</v>
      </c>
      <c r="D1198" s="21">
        <v>41998</v>
      </c>
      <c r="E1198" s="21">
        <v>41969</v>
      </c>
      <c r="F1198" s="21">
        <v>41976</v>
      </c>
      <c r="G1198" s="20" t="s">
        <v>4</v>
      </c>
      <c r="H1198" s="20"/>
      <c r="I1198" s="22">
        <v>6</v>
      </c>
      <c r="J1198" s="20" t="s">
        <v>5</v>
      </c>
      <c r="K1198" s="20"/>
      <c r="L1198" s="20" t="s">
        <v>6</v>
      </c>
      <c r="M1198" s="23"/>
      <c r="N1198" s="23" t="s">
        <v>7</v>
      </c>
      <c r="O1198" s="23"/>
      <c r="P1198" s="24">
        <v>12.8</v>
      </c>
      <c r="Q1198" s="24">
        <v>20.399999999999999</v>
      </c>
      <c r="R1198" s="24">
        <v>24.1</v>
      </c>
      <c r="S1198" s="24">
        <v>260.3</v>
      </c>
      <c r="T1198" s="24">
        <v>1.6</v>
      </c>
      <c r="U1198" s="24">
        <v>1200</v>
      </c>
      <c r="V1198" s="24">
        <v>1920</v>
      </c>
      <c r="W1198" s="24">
        <v>2.3039999999999998</v>
      </c>
      <c r="X1198" s="23" t="s">
        <v>71</v>
      </c>
      <c r="Y1198" s="23" t="s">
        <v>71</v>
      </c>
      <c r="Z1198" s="24">
        <v>8850</v>
      </c>
      <c r="AA1198" s="24">
        <v>60</v>
      </c>
      <c r="AB1198" s="24">
        <v>178</v>
      </c>
      <c r="AC1198" s="24">
        <v>178</v>
      </c>
      <c r="AD1198" s="23" t="s">
        <v>10</v>
      </c>
      <c r="AE1198" s="23" t="s">
        <v>11</v>
      </c>
      <c r="AF1198" s="23" t="s">
        <v>11</v>
      </c>
      <c r="AG1198" s="23"/>
      <c r="AH1198" s="23"/>
      <c r="AI1198" s="23" t="s">
        <v>12</v>
      </c>
      <c r="AJ1198" s="23" t="s">
        <v>11</v>
      </c>
      <c r="AK1198" s="23" t="s">
        <v>11</v>
      </c>
      <c r="AL1198" s="23" t="s">
        <v>276</v>
      </c>
      <c r="AM1198" s="23"/>
      <c r="AN1198" s="23" t="s">
        <v>72</v>
      </c>
      <c r="AO1198" s="23"/>
      <c r="AP1198" s="23" t="s">
        <v>14</v>
      </c>
      <c r="AQ1198" s="23"/>
      <c r="AR1198" s="23"/>
      <c r="AS1198" s="23" t="s">
        <v>276</v>
      </c>
      <c r="AT1198" s="23"/>
      <c r="AU1198" s="23" t="s">
        <v>63</v>
      </c>
      <c r="AV1198" s="25"/>
      <c r="AW1198" s="25"/>
      <c r="AX1198" s="26">
        <v>24.1</v>
      </c>
      <c r="AY1198" s="26">
        <v>260.3</v>
      </c>
      <c r="AZ1198" s="25" t="s">
        <v>72</v>
      </c>
      <c r="BA1198" s="25" t="s">
        <v>63</v>
      </c>
      <c r="BB1198" s="23"/>
      <c r="BC1198" s="23" t="s">
        <v>15</v>
      </c>
      <c r="BD1198" s="23"/>
      <c r="BE1198" s="23" t="s">
        <v>11</v>
      </c>
      <c r="BF1198" s="23" t="s">
        <v>453</v>
      </c>
      <c r="BG1198" s="23" t="s">
        <v>11</v>
      </c>
      <c r="BH1198" s="23" t="s">
        <v>17</v>
      </c>
      <c r="BI1198" s="23"/>
      <c r="BJ1198" s="23" t="s">
        <v>18</v>
      </c>
      <c r="BK1198" s="23" t="s">
        <v>11</v>
      </c>
      <c r="BL1198" s="23" t="s">
        <v>11</v>
      </c>
      <c r="BM1198" s="23"/>
      <c r="BN1198" s="23"/>
      <c r="BO1198" s="24">
        <v>8.6</v>
      </c>
      <c r="BP1198" s="24">
        <v>305</v>
      </c>
      <c r="BQ1198" s="24">
        <v>300</v>
      </c>
      <c r="BR1198" s="24">
        <v>220</v>
      </c>
      <c r="BS1198" s="24">
        <v>200</v>
      </c>
      <c r="BT1198" s="23"/>
      <c r="BU1198" s="23"/>
      <c r="BV1198" s="24">
        <v>23.86</v>
      </c>
      <c r="BW1198" s="24">
        <v>0.47</v>
      </c>
      <c r="BX1198" s="24">
        <v>0.26</v>
      </c>
      <c r="BY1198" s="24">
        <v>0.11</v>
      </c>
      <c r="BZ1198" s="27">
        <v>0.47</v>
      </c>
      <c r="CA1198" s="27">
        <v>0.11</v>
      </c>
      <c r="CB1198" s="25"/>
      <c r="CC1198" s="25"/>
      <c r="CD1198" s="28">
        <v>23.81</v>
      </c>
      <c r="CE1198" s="28">
        <v>0.4</v>
      </c>
      <c r="CF1198" s="28">
        <v>0.27</v>
      </c>
      <c r="CG1198" s="28">
        <v>0.11</v>
      </c>
      <c r="CH1198" s="28">
        <v>25.4</v>
      </c>
      <c r="CI1198" s="28">
        <v>1.2</v>
      </c>
      <c r="CJ1198" s="28">
        <v>0.5</v>
      </c>
      <c r="CK1198" s="25"/>
      <c r="CL1198" s="25"/>
      <c r="CM1198" s="28">
        <v>0.51</v>
      </c>
      <c r="CN1198" s="25"/>
      <c r="CO1198" s="28">
        <v>0</v>
      </c>
      <c r="CP1198" s="30" t="s">
        <v>5</v>
      </c>
      <c r="CQ1198" s="8">
        <f t="shared" si="199"/>
        <v>8851.3253937764111</v>
      </c>
      <c r="CR1198" s="8">
        <f t="shared" si="200"/>
        <v>26</v>
      </c>
      <c r="CS1198" s="8">
        <f t="shared" si="201"/>
        <v>2.5</v>
      </c>
      <c r="CT1198" s="8">
        <f t="shared" si="202"/>
        <v>30</v>
      </c>
      <c r="CU1198" s="8">
        <f t="shared" si="203"/>
        <v>300</v>
      </c>
      <c r="CV1198" s="10">
        <f t="shared" si="204"/>
        <v>79391.5</v>
      </c>
      <c r="CW1198" s="10">
        <f t="shared" si="207"/>
        <v>79.391499999999994</v>
      </c>
      <c r="CX1198" s="8" t="str">
        <f t="shared" si="205"/>
        <v>No</v>
      </c>
      <c r="CY1198" s="30" t="s">
        <v>11</v>
      </c>
      <c r="CZ1198" s="30" t="s">
        <v>11</v>
      </c>
      <c r="DA1198" s="31" t="s">
        <v>11</v>
      </c>
      <c r="DB1198" s="31" t="s">
        <v>11</v>
      </c>
      <c r="DC1198" s="8" t="str">
        <f t="shared" si="206"/>
        <v>No</v>
      </c>
      <c r="DD1198" s="8" t="s">
        <v>11</v>
      </c>
      <c r="DE1198" s="30" t="s">
        <v>11</v>
      </c>
      <c r="DF1198" s="10">
        <f t="shared" si="208"/>
        <v>75.830939999999984</v>
      </c>
      <c r="DG1198" s="9">
        <f>IF(S1198&lt;Monitors!$H$4,(S1198*Monitors!$I$4)+Monitors!$J$4,IF(S1198&lt;Monitors!$H$5,(S1198*Monitors!$I$5)+Monitors!$J$5,IF(S1198&lt;Monitors!$H$6,(S1198*Monitors!$I$6)+Monitors!$J$6,IF(S1198&lt;Monitors!$H$7,(Monitors!$I$7*S1198)+Monitors!$J$7,IF(S1198&lt;Monitors!$H$8,(S1198*Monitors!$I$8)+Monitors!$J$8,IF(S1198&lt;Monitors!$H$9,(S1198*Monitors!$I$9)+Monitors!$J$9,IF(S1198&lt;Monitors!$H$10,(S1198*Monitors!$I$10)+Monitors!$J$10,IF(S1198&lt;Monitors!$H$11,(S1198*Monitors!$I$11)+Monitors!$J$11,Monitors!$J$12))))))))</f>
        <v>45.06</v>
      </c>
      <c r="DH1198" s="10">
        <f>$DF1198-(Monitors!$B$4*'All Data'!$W1198)</f>
        <v>61.707419999999985</v>
      </c>
      <c r="DI1198" s="10">
        <f>IF($CX1198="Yes",DH1198-(Monitors!$E$4*(DG1198+(Monitors!$B$4*'All Data'!$W1198))),'All Data'!DH1198)</f>
        <v>61.707419999999985</v>
      </c>
      <c r="DJ1198" s="10">
        <f>IF(DD1198="Yes",'All Data'!DI1198-(DG1198*Monitors!$C$4),'All Data'!DI1198)</f>
        <v>61.707419999999985</v>
      </c>
      <c r="DK1198" s="10">
        <f>IF($DE1198="Yes",DJ1198-(DG1198*Monitors!$D$4),'All Data'!DJ1198)</f>
        <v>61.707419999999985</v>
      </c>
      <c r="DL1198" s="10">
        <f>IF($CZ1198="Yes",DK1198-Monitors!$C$7,'All Data'!DK1198)</f>
        <v>61.707419999999985</v>
      </c>
      <c r="DM1198" s="10">
        <f>IF($DA1198="Yes",DL1198-Monitors!$D$7,'All Data'!DL1198)</f>
        <v>61.707419999999985</v>
      </c>
      <c r="DN1198" s="10">
        <f>IF(DB1198="Yes",DM1198-((DG1198+(W1198*Monitors!$B$4))*Monitors!$F$4),'All Data'!DM1198)</f>
        <v>61.707419999999985</v>
      </c>
      <c r="DO1198" s="8" t="str">
        <f t="shared" si="209"/>
        <v>No</v>
      </c>
      <c r="DP1198" s="10">
        <v>3.1756600000000001</v>
      </c>
      <c r="DQ1198" s="10">
        <v>20.684339999999999</v>
      </c>
      <c r="DR1198" s="10">
        <v>20.684339999999999</v>
      </c>
      <c r="DS1198" s="9">
        <v>24.674946666419185</v>
      </c>
      <c r="DT1198" s="9" t="s">
        <v>23</v>
      </c>
      <c r="DU1198" s="14">
        <v>0</v>
      </c>
    </row>
    <row r="1199" spans="1:125" ht="18" customHeight="1">
      <c r="A1199" s="29">
        <v>1198</v>
      </c>
      <c r="B1199" s="29">
        <v>13</v>
      </c>
      <c r="C1199" s="29">
        <v>1442</v>
      </c>
      <c r="D1199" s="21">
        <v>40988</v>
      </c>
      <c r="E1199" s="21">
        <v>41267</v>
      </c>
      <c r="F1199" s="21">
        <v>41288</v>
      </c>
      <c r="G1199" s="20" t="s">
        <v>4</v>
      </c>
      <c r="H1199" s="20"/>
      <c r="I1199" s="22">
        <v>6</v>
      </c>
      <c r="J1199" s="20" t="s">
        <v>5</v>
      </c>
      <c r="K1199" s="20"/>
      <c r="L1199" s="20" t="s">
        <v>6</v>
      </c>
      <c r="M1199" s="23"/>
      <c r="N1199" s="23" t="s">
        <v>7</v>
      </c>
      <c r="O1199" s="23"/>
      <c r="P1199" s="24">
        <v>12.8</v>
      </c>
      <c r="Q1199" s="24">
        <v>20.399999999999999</v>
      </c>
      <c r="R1199" s="24">
        <v>24.1</v>
      </c>
      <c r="S1199" s="24">
        <v>260.3</v>
      </c>
      <c r="T1199" s="24">
        <v>1.6</v>
      </c>
      <c r="U1199" s="24">
        <v>1920</v>
      </c>
      <c r="V1199" s="24">
        <v>1200</v>
      </c>
      <c r="W1199" s="24">
        <v>2.3039999999999998</v>
      </c>
      <c r="X1199" s="23" t="s">
        <v>681</v>
      </c>
      <c r="Y1199" s="23" t="s">
        <v>681</v>
      </c>
      <c r="Z1199" s="24">
        <v>8850</v>
      </c>
      <c r="AA1199" s="24">
        <v>60</v>
      </c>
      <c r="AB1199" s="24">
        <v>178</v>
      </c>
      <c r="AC1199" s="24">
        <v>178</v>
      </c>
      <c r="AD1199" s="23" t="s">
        <v>10</v>
      </c>
      <c r="AE1199" s="23" t="s">
        <v>11</v>
      </c>
      <c r="AF1199" s="23" t="s">
        <v>11</v>
      </c>
      <c r="AG1199" s="23"/>
      <c r="AH1199" s="23"/>
      <c r="AI1199" s="23" t="s">
        <v>57</v>
      </c>
      <c r="AJ1199" s="23" t="s">
        <v>11</v>
      </c>
      <c r="AK1199" s="23" t="s">
        <v>23</v>
      </c>
      <c r="AL1199" s="23" t="s">
        <v>46</v>
      </c>
      <c r="AM1199" s="23"/>
      <c r="AN1199" s="23" t="s">
        <v>14</v>
      </c>
      <c r="AO1199" s="23"/>
      <c r="AP1199" s="23" t="s">
        <v>14</v>
      </c>
      <c r="AQ1199" s="23"/>
      <c r="AR1199" s="23"/>
      <c r="AS1199" s="23" t="s">
        <v>46</v>
      </c>
      <c r="AT1199" s="23"/>
      <c r="AU1199" s="23" t="s">
        <v>14</v>
      </c>
      <c r="AV1199" s="25"/>
      <c r="AW1199" s="25"/>
      <c r="AX1199" s="26">
        <v>24.1</v>
      </c>
      <c r="AY1199" s="26">
        <v>260.3</v>
      </c>
      <c r="AZ1199" s="25" t="s">
        <v>14</v>
      </c>
      <c r="BA1199" s="25" t="s">
        <v>14</v>
      </c>
      <c r="BB1199" s="23"/>
      <c r="BC1199" s="23" t="s">
        <v>15</v>
      </c>
      <c r="BD1199" s="23"/>
      <c r="BE1199" s="23" t="s">
        <v>11</v>
      </c>
      <c r="BF1199" s="23" t="s">
        <v>636</v>
      </c>
      <c r="BG1199" s="23" t="s">
        <v>11</v>
      </c>
      <c r="BH1199" s="23" t="s">
        <v>17</v>
      </c>
      <c r="BI1199" s="23"/>
      <c r="BJ1199" s="23" t="s">
        <v>272</v>
      </c>
      <c r="BK1199" s="23" t="s">
        <v>11</v>
      </c>
      <c r="BL1199" s="23" t="s">
        <v>11</v>
      </c>
      <c r="BM1199" s="23"/>
      <c r="BN1199" s="23"/>
      <c r="BO1199" s="24">
        <v>9.1</v>
      </c>
      <c r="BP1199" s="24">
        <v>345</v>
      </c>
      <c r="BQ1199" s="24">
        <v>350</v>
      </c>
      <c r="BR1199" s="24">
        <v>322</v>
      </c>
      <c r="BS1199" s="24">
        <v>200</v>
      </c>
      <c r="BT1199" s="23"/>
      <c r="BU1199" s="23"/>
      <c r="BV1199" s="24">
        <v>24.43</v>
      </c>
      <c r="BW1199" s="24">
        <v>0.36</v>
      </c>
      <c r="BX1199" s="23"/>
      <c r="BY1199" s="24">
        <v>0.34</v>
      </c>
      <c r="BZ1199" s="27">
        <v>0.36</v>
      </c>
      <c r="CA1199" s="27">
        <v>0.34</v>
      </c>
      <c r="CB1199" s="25"/>
      <c r="CC1199" s="25"/>
      <c r="CD1199" s="28">
        <v>24.34</v>
      </c>
      <c r="CE1199" s="28">
        <v>0.42</v>
      </c>
      <c r="CF1199" s="25"/>
      <c r="CG1199" s="28">
        <v>0.4</v>
      </c>
      <c r="CH1199" s="28">
        <v>25.4</v>
      </c>
      <c r="CI1199" s="28">
        <v>0.5</v>
      </c>
      <c r="CJ1199" s="28">
        <v>0.5</v>
      </c>
      <c r="CK1199" s="25"/>
      <c r="CL1199" s="25"/>
      <c r="CM1199" s="28">
        <v>0.5</v>
      </c>
      <c r="CN1199" s="25"/>
      <c r="CO1199" s="28">
        <v>0</v>
      </c>
      <c r="CP1199" s="30" t="s">
        <v>5</v>
      </c>
      <c r="CQ1199" s="8">
        <f t="shared" si="199"/>
        <v>8851.3253937764111</v>
      </c>
      <c r="CR1199" s="8">
        <f t="shared" si="200"/>
        <v>26</v>
      </c>
      <c r="CS1199" s="8">
        <f t="shared" si="201"/>
        <v>2.5</v>
      </c>
      <c r="CT1199" s="8">
        <f t="shared" si="202"/>
        <v>30</v>
      </c>
      <c r="CU1199" s="8">
        <f t="shared" si="203"/>
        <v>300</v>
      </c>
      <c r="CV1199" s="10">
        <f t="shared" si="204"/>
        <v>89803.5</v>
      </c>
      <c r="CW1199" s="10">
        <f t="shared" si="207"/>
        <v>89.8035</v>
      </c>
      <c r="CX1199" s="8" t="str">
        <f t="shared" si="205"/>
        <v>No</v>
      </c>
      <c r="CY1199" s="30" t="s">
        <v>11</v>
      </c>
      <c r="CZ1199" s="30" t="s">
        <v>11</v>
      </c>
      <c r="DA1199" s="31" t="s">
        <v>11</v>
      </c>
      <c r="DB1199" s="31" t="s">
        <v>11</v>
      </c>
      <c r="DC1199" s="8" t="str">
        <f t="shared" si="206"/>
        <v>No</v>
      </c>
      <c r="DD1199" s="8" t="s">
        <v>11</v>
      </c>
      <c r="DE1199" s="30" t="s">
        <v>11</v>
      </c>
      <c r="DF1199" s="10">
        <f t="shared" si="208"/>
        <v>76.952219999999997</v>
      </c>
      <c r="DG1199" s="9">
        <f>IF(S1199&lt;Monitors!$H$4,(S1199*Monitors!$I$4)+Monitors!$J$4,IF(S1199&lt;Monitors!$H$5,(S1199*Monitors!$I$5)+Monitors!$J$5,IF(S1199&lt;Monitors!$H$6,(S1199*Monitors!$I$6)+Monitors!$J$6,IF(S1199&lt;Monitors!$H$7,(Monitors!$I$7*S1199)+Monitors!$J$7,IF(S1199&lt;Monitors!$H$8,(S1199*Monitors!$I$8)+Monitors!$J$8,IF(S1199&lt;Monitors!$H$9,(S1199*Monitors!$I$9)+Monitors!$J$9,IF(S1199&lt;Monitors!$H$10,(S1199*Monitors!$I$10)+Monitors!$J$10,IF(S1199&lt;Monitors!$H$11,(S1199*Monitors!$I$11)+Monitors!$J$11,Monitors!$J$12))))))))</f>
        <v>45.06</v>
      </c>
      <c r="DH1199" s="10">
        <f>$DF1199-(Monitors!$B$4*'All Data'!$W1199)</f>
        <v>62.828699999999998</v>
      </c>
      <c r="DI1199" s="10">
        <f>IF($CX1199="Yes",DH1199-(Monitors!$E$4*(DG1199+(Monitors!$B$4*'All Data'!$W1199))),'All Data'!DH1199)</f>
        <v>62.828699999999998</v>
      </c>
      <c r="DJ1199" s="10">
        <f>IF(DD1199="Yes",'All Data'!DI1199-(DG1199*Monitors!$C$4),'All Data'!DI1199)</f>
        <v>62.828699999999998</v>
      </c>
      <c r="DK1199" s="10">
        <f>IF($DE1199="Yes",DJ1199-(DG1199*Monitors!$D$4),'All Data'!DJ1199)</f>
        <v>62.828699999999998</v>
      </c>
      <c r="DL1199" s="10">
        <f>IF($CZ1199="Yes",DK1199-Monitors!$C$7,'All Data'!DK1199)</f>
        <v>62.828699999999998</v>
      </c>
      <c r="DM1199" s="10">
        <f>IF($DA1199="Yes",DL1199-Monitors!$D$7,'All Data'!DL1199)</f>
        <v>62.828699999999998</v>
      </c>
      <c r="DN1199" s="10">
        <f>IF(DB1199="Yes",DM1199-((DG1199+(W1199*Monitors!$B$4))*Monitors!$F$4),'All Data'!DM1199)</f>
        <v>62.828699999999998</v>
      </c>
      <c r="DO1199" s="8" t="str">
        <f t="shared" si="209"/>
        <v>No</v>
      </c>
      <c r="DP1199" s="10">
        <v>3.5921400000000001</v>
      </c>
      <c r="DQ1199" s="10">
        <v>20.837859999999999</v>
      </c>
      <c r="DR1199" s="10">
        <v>20.837859999999999</v>
      </c>
      <c r="DS1199" s="9">
        <v>24.674946666419185</v>
      </c>
      <c r="DT1199" s="9" t="s">
        <v>23</v>
      </c>
      <c r="DU1199" s="14">
        <v>0</v>
      </c>
    </row>
    <row r="1200" spans="1:125" ht="18" customHeight="1">
      <c r="A1200" s="29">
        <v>1199</v>
      </c>
      <c r="B1200" s="29">
        <v>24</v>
      </c>
      <c r="C1200" s="29">
        <v>37</v>
      </c>
      <c r="D1200" s="21">
        <v>41835</v>
      </c>
      <c r="E1200" s="21">
        <v>41835</v>
      </c>
      <c r="F1200" s="21">
        <v>41836</v>
      </c>
      <c r="G1200" s="20" t="s">
        <v>4</v>
      </c>
      <c r="H1200" s="20" t="s">
        <v>26</v>
      </c>
      <c r="I1200" s="22">
        <v>6</v>
      </c>
      <c r="J1200" s="20" t="s">
        <v>5</v>
      </c>
      <c r="K1200" s="20" t="s">
        <v>26</v>
      </c>
      <c r="L1200" s="20" t="s">
        <v>6</v>
      </c>
      <c r="M1200" s="23" t="s">
        <v>26</v>
      </c>
      <c r="N1200" s="23" t="s">
        <v>7</v>
      </c>
      <c r="O1200" s="23" t="s">
        <v>26</v>
      </c>
      <c r="P1200" s="24">
        <v>11.8</v>
      </c>
      <c r="Q1200" s="24">
        <v>29.5</v>
      </c>
      <c r="R1200" s="24">
        <v>31.8</v>
      </c>
      <c r="S1200" s="24">
        <v>348.41</v>
      </c>
      <c r="T1200" s="24">
        <v>2.5</v>
      </c>
      <c r="U1200" s="24">
        <v>1024</v>
      </c>
      <c r="V1200" s="24">
        <v>2560</v>
      </c>
      <c r="W1200" s="24">
        <v>2.621</v>
      </c>
      <c r="X1200" s="23" t="s">
        <v>771</v>
      </c>
      <c r="Y1200" s="23" t="s">
        <v>771</v>
      </c>
      <c r="Z1200" s="24">
        <v>7531</v>
      </c>
      <c r="AA1200" s="24">
        <v>60</v>
      </c>
      <c r="AB1200" s="24">
        <v>178</v>
      </c>
      <c r="AC1200" s="24">
        <v>178</v>
      </c>
      <c r="AD1200" s="23" t="s">
        <v>400</v>
      </c>
      <c r="AE1200" s="23" t="s">
        <v>23</v>
      </c>
      <c r="AF1200" s="23" t="s">
        <v>11</v>
      </c>
      <c r="AG1200" s="23" t="s">
        <v>26</v>
      </c>
      <c r="AH1200" s="23" t="s">
        <v>26</v>
      </c>
      <c r="AI1200" s="23" t="s">
        <v>12</v>
      </c>
      <c r="AJ1200" s="23" t="s">
        <v>23</v>
      </c>
      <c r="AK1200" s="23" t="s">
        <v>23</v>
      </c>
      <c r="AL1200" s="23" t="s">
        <v>276</v>
      </c>
      <c r="AM1200" s="23" t="s">
        <v>14</v>
      </c>
      <c r="AN1200" s="23" t="s">
        <v>72</v>
      </c>
      <c r="AO1200" s="23" t="s">
        <v>14</v>
      </c>
      <c r="AP1200" s="23" t="s">
        <v>36</v>
      </c>
      <c r="AQ1200" s="23" t="s">
        <v>14</v>
      </c>
      <c r="AR1200" s="23"/>
      <c r="AS1200" s="23" t="s">
        <v>276</v>
      </c>
      <c r="AT1200" s="23" t="s">
        <v>14</v>
      </c>
      <c r="AU1200" s="23" t="s">
        <v>83</v>
      </c>
      <c r="AV1200" s="25" t="s">
        <v>14</v>
      </c>
      <c r="AW1200" s="25" t="s">
        <v>14</v>
      </c>
      <c r="AX1200" s="26">
        <v>31.8</v>
      </c>
      <c r="AY1200" s="26">
        <v>348.41</v>
      </c>
      <c r="AZ1200" s="25" t="s">
        <v>72</v>
      </c>
      <c r="BA1200" s="25" t="s">
        <v>83</v>
      </c>
      <c r="BB1200" s="23" t="s">
        <v>14</v>
      </c>
      <c r="BC1200" s="23" t="s">
        <v>15</v>
      </c>
      <c r="BD1200" s="23" t="s">
        <v>26</v>
      </c>
      <c r="BE1200" s="23" t="s">
        <v>11</v>
      </c>
      <c r="BF1200" s="23" t="s">
        <v>772</v>
      </c>
      <c r="BG1200" s="23" t="s">
        <v>11</v>
      </c>
      <c r="BH1200" s="23" t="s">
        <v>17</v>
      </c>
      <c r="BI1200" s="23" t="s">
        <v>14</v>
      </c>
      <c r="BJ1200" s="23"/>
      <c r="BK1200" s="23" t="s">
        <v>11</v>
      </c>
      <c r="BL1200" s="23" t="s">
        <v>11</v>
      </c>
      <c r="BM1200" s="23" t="s">
        <v>11</v>
      </c>
      <c r="BN1200" s="23"/>
      <c r="BO1200" s="24">
        <v>21.2</v>
      </c>
      <c r="BP1200" s="24">
        <v>282.10000000000002</v>
      </c>
      <c r="BQ1200" s="24">
        <v>250</v>
      </c>
      <c r="BR1200" s="24">
        <v>276.3</v>
      </c>
      <c r="BS1200" s="24">
        <v>200</v>
      </c>
      <c r="BT1200" s="23"/>
      <c r="BU1200" s="23"/>
      <c r="BV1200" s="24">
        <v>20.37</v>
      </c>
      <c r="BW1200" s="24">
        <v>0.48</v>
      </c>
      <c r="BX1200" s="23"/>
      <c r="BY1200" s="24">
        <v>0.24</v>
      </c>
      <c r="BZ1200" s="27">
        <v>0.48</v>
      </c>
      <c r="CA1200" s="27">
        <v>0.24</v>
      </c>
      <c r="CB1200" s="25"/>
      <c r="CC1200" s="25"/>
      <c r="CD1200" s="28">
        <v>20.34</v>
      </c>
      <c r="CE1200" s="28">
        <v>0.48</v>
      </c>
      <c r="CF1200" s="25"/>
      <c r="CG1200" s="28">
        <v>0.25</v>
      </c>
      <c r="CH1200" s="28">
        <v>36.04</v>
      </c>
      <c r="CI1200" s="28">
        <v>1</v>
      </c>
      <c r="CJ1200" s="28">
        <v>0.5</v>
      </c>
      <c r="CK1200" s="28">
        <v>0</v>
      </c>
      <c r="CL1200" s="28">
        <v>0</v>
      </c>
      <c r="CM1200" s="28">
        <v>0.44</v>
      </c>
      <c r="CN1200" s="25"/>
      <c r="CO1200" s="28">
        <v>0</v>
      </c>
      <c r="CP1200" s="30" t="s">
        <v>5</v>
      </c>
      <c r="CQ1200" s="8">
        <f t="shared" si="199"/>
        <v>7522.7461898338161</v>
      </c>
      <c r="CR1200" s="8">
        <f t="shared" si="200"/>
        <v>28</v>
      </c>
      <c r="CS1200" s="8">
        <f t="shared" si="201"/>
        <v>3.8</v>
      </c>
      <c r="CT1200" s="8">
        <f t="shared" si="202"/>
        <v>40</v>
      </c>
      <c r="CU1200" s="8">
        <f t="shared" si="203"/>
        <v>200</v>
      </c>
      <c r="CV1200" s="10">
        <f t="shared" si="204"/>
        <v>98286.46100000001</v>
      </c>
      <c r="CW1200" s="10">
        <f t="shared" si="207"/>
        <v>98.286461000000017</v>
      </c>
      <c r="CX1200" s="8" t="str">
        <f t="shared" si="205"/>
        <v>No</v>
      </c>
      <c r="CY1200" s="30" t="s">
        <v>11</v>
      </c>
      <c r="CZ1200" s="30" t="s">
        <v>11</v>
      </c>
      <c r="DA1200" s="31" t="s">
        <v>11</v>
      </c>
      <c r="DB1200" s="31" t="s">
        <v>11</v>
      </c>
      <c r="DC1200" s="8" t="str">
        <f t="shared" si="206"/>
        <v>No</v>
      </c>
      <c r="DD1200" s="8" t="s">
        <v>11</v>
      </c>
      <c r="DE1200" s="30" t="s">
        <v>11</v>
      </c>
      <c r="DF1200" s="10">
        <f t="shared" si="208"/>
        <v>65.187539999999998</v>
      </c>
      <c r="DG1200" s="9">
        <f>IF(S1200&lt;Monitors!$H$4,(S1200*Monitors!$I$4)+Monitors!$J$4,IF(S1200&lt;Monitors!$H$5,(S1200*Monitors!$I$5)+Monitors!$J$5,IF(S1200&lt;Monitors!$H$6,(S1200*Monitors!$I$6)+Monitors!$J$6,IF(S1200&lt;Monitors!$H$7,(Monitors!$I$7*S1200)+Monitors!$J$7,IF(S1200&lt;Monitors!$H$8,(S1200*Monitors!$I$8)+Monitors!$J$8,IF(S1200&lt;Monitors!$H$9,(S1200*Monitors!$I$9)+Monitors!$J$9,IF(S1200&lt;Monitors!$H$10,(S1200*Monitors!$I$10)+Monitors!$J$10,IF(S1200&lt;Monitors!$H$11,(S1200*Monitors!$I$11)+Monitors!$J$11,Monitors!$J$12))))))))</f>
        <v>58.682000000000002</v>
      </c>
      <c r="DH1200" s="10">
        <f>$DF1200-(Monitors!$B$4*'All Data'!$W1200)</f>
        <v>49.120809999999999</v>
      </c>
      <c r="DI1200" s="10">
        <f>IF($CX1200="Yes",DH1200-(Monitors!$E$4*(DG1200+(Monitors!$B$4*'All Data'!$W1200))),'All Data'!DH1200)</f>
        <v>49.120809999999999</v>
      </c>
      <c r="DJ1200" s="10">
        <f>IF(DD1200="Yes",'All Data'!DI1200-(DG1200*Monitors!$C$4),'All Data'!DI1200)</f>
        <v>49.120809999999999</v>
      </c>
      <c r="DK1200" s="10">
        <f>IF($DE1200="Yes",DJ1200-(DG1200*Monitors!$D$4),'All Data'!DJ1200)</f>
        <v>49.120809999999999</v>
      </c>
      <c r="DL1200" s="10">
        <f>IF($CZ1200="Yes",DK1200-Monitors!$C$7,'All Data'!DK1200)</f>
        <v>49.120809999999999</v>
      </c>
      <c r="DM1200" s="10">
        <f>IF($DA1200="Yes",DL1200-Monitors!$D$7,'All Data'!DL1200)</f>
        <v>49.120809999999999</v>
      </c>
      <c r="DN1200" s="10">
        <f>IF(DB1200="Yes",DM1200-((DG1200+(W1200*Monitors!$B$4))*Monitors!$F$4),'All Data'!DM1200)</f>
        <v>49.120809999999999</v>
      </c>
      <c r="DO1200" s="8" t="str">
        <f t="shared" si="209"/>
        <v>Yes</v>
      </c>
      <c r="DP1200" s="10">
        <v>3.9314584400000006</v>
      </c>
      <c r="DQ1200" s="10">
        <v>16.438541560000001</v>
      </c>
      <c r="DR1200" s="10">
        <v>16.438541560000001</v>
      </c>
      <c r="DS1200" s="9">
        <v>32.753697902541781</v>
      </c>
      <c r="DT1200" s="9" t="s">
        <v>23</v>
      </c>
      <c r="DU1200" s="14">
        <v>0</v>
      </c>
    </row>
    <row r="1201" spans="1:125" ht="18" customHeight="1">
      <c r="A1201" s="29">
        <v>1200</v>
      </c>
      <c r="B1201" s="29">
        <v>47</v>
      </c>
      <c r="C1201" s="29">
        <v>270</v>
      </c>
      <c r="D1201" s="21">
        <v>41701</v>
      </c>
      <c r="E1201" s="21">
        <v>41681</v>
      </c>
      <c r="F1201" s="21">
        <v>41689</v>
      </c>
      <c r="G1201" s="20" t="s">
        <v>4</v>
      </c>
      <c r="H1201" s="20" t="s">
        <v>26</v>
      </c>
      <c r="I1201" s="22">
        <v>6</v>
      </c>
      <c r="J1201" s="20" t="s">
        <v>5</v>
      </c>
      <c r="K1201" s="20" t="s">
        <v>26</v>
      </c>
      <c r="L1201" s="20" t="s">
        <v>6</v>
      </c>
      <c r="M1201" s="23" t="s">
        <v>26</v>
      </c>
      <c r="N1201" s="23" t="s">
        <v>7</v>
      </c>
      <c r="O1201" s="23" t="s">
        <v>26</v>
      </c>
      <c r="P1201" s="24">
        <v>9.6999999999999993</v>
      </c>
      <c r="Q1201" s="24">
        <v>23</v>
      </c>
      <c r="R1201" s="24">
        <v>25</v>
      </c>
      <c r="S1201" s="24">
        <v>223.95</v>
      </c>
      <c r="T1201" s="24">
        <v>2.37</v>
      </c>
      <c r="U1201" s="24">
        <v>1080</v>
      </c>
      <c r="V1201" s="24">
        <v>2560</v>
      </c>
      <c r="W1201" s="24">
        <v>2.7639999999999998</v>
      </c>
      <c r="X1201" s="23" t="s">
        <v>95</v>
      </c>
      <c r="Y1201" s="23" t="s">
        <v>95</v>
      </c>
      <c r="Z1201" s="24">
        <v>12380</v>
      </c>
      <c r="AA1201" s="24">
        <v>60</v>
      </c>
      <c r="AB1201" s="24">
        <v>170</v>
      </c>
      <c r="AC1201" s="24">
        <v>160</v>
      </c>
      <c r="AD1201" s="23" t="s">
        <v>300</v>
      </c>
      <c r="AE1201" s="23" t="s">
        <v>11</v>
      </c>
      <c r="AF1201" s="23" t="s">
        <v>11</v>
      </c>
      <c r="AG1201" s="23" t="s">
        <v>26</v>
      </c>
      <c r="AH1201" s="23" t="s">
        <v>26</v>
      </c>
      <c r="AI1201" s="23" t="s">
        <v>12</v>
      </c>
      <c r="AJ1201" s="23" t="s">
        <v>23</v>
      </c>
      <c r="AK1201" s="23" t="s">
        <v>23</v>
      </c>
      <c r="AL1201" s="23" t="s">
        <v>90</v>
      </c>
      <c r="AM1201" s="23" t="s">
        <v>14</v>
      </c>
      <c r="AN1201" s="23" t="s">
        <v>72</v>
      </c>
      <c r="AO1201" s="23" t="s">
        <v>14</v>
      </c>
      <c r="AP1201" s="23" t="s">
        <v>14</v>
      </c>
      <c r="AQ1201" s="23" t="s">
        <v>14</v>
      </c>
      <c r="AR1201" s="23"/>
      <c r="AS1201" s="23" t="s">
        <v>90</v>
      </c>
      <c r="AT1201" s="23" t="s">
        <v>14</v>
      </c>
      <c r="AU1201" s="23" t="s">
        <v>63</v>
      </c>
      <c r="AV1201" s="25" t="s">
        <v>14</v>
      </c>
      <c r="AW1201" s="25" t="s">
        <v>14</v>
      </c>
      <c r="AX1201" s="26">
        <v>25</v>
      </c>
      <c r="AY1201" s="26">
        <v>223.95</v>
      </c>
      <c r="AZ1201" s="25" t="s">
        <v>72</v>
      </c>
      <c r="BA1201" s="25" t="s">
        <v>63</v>
      </c>
      <c r="BB1201" s="23" t="s">
        <v>14</v>
      </c>
      <c r="BC1201" s="23" t="s">
        <v>15</v>
      </c>
      <c r="BD1201" s="23" t="s">
        <v>14</v>
      </c>
      <c r="BE1201" s="23" t="s">
        <v>11</v>
      </c>
      <c r="BF1201" s="23" t="s">
        <v>985</v>
      </c>
      <c r="BG1201" s="23" t="s">
        <v>11</v>
      </c>
      <c r="BH1201" s="23" t="s">
        <v>17</v>
      </c>
      <c r="BI1201" s="23" t="s">
        <v>14</v>
      </c>
      <c r="BJ1201" s="23"/>
      <c r="BK1201" s="23" t="s">
        <v>11</v>
      </c>
      <c r="BL1201" s="23" t="s">
        <v>11</v>
      </c>
      <c r="BM1201" s="23" t="s">
        <v>11</v>
      </c>
      <c r="BN1201" s="23"/>
      <c r="BO1201" s="24">
        <v>3.5</v>
      </c>
      <c r="BP1201" s="24">
        <v>280.5</v>
      </c>
      <c r="BQ1201" s="24">
        <v>215</v>
      </c>
      <c r="BR1201" s="23"/>
      <c r="BS1201" s="24">
        <v>200</v>
      </c>
      <c r="BT1201" s="23"/>
      <c r="BU1201" s="23"/>
      <c r="BV1201" s="24">
        <v>24.1</v>
      </c>
      <c r="BW1201" s="24">
        <v>0.92</v>
      </c>
      <c r="BX1201" s="23"/>
      <c r="BY1201" s="24">
        <v>0.32</v>
      </c>
      <c r="BZ1201" s="27">
        <v>0.92</v>
      </c>
      <c r="CA1201" s="27">
        <v>0.32</v>
      </c>
      <c r="CB1201" s="25"/>
      <c r="CC1201" s="25"/>
      <c r="CD1201" s="28">
        <v>24.03</v>
      </c>
      <c r="CE1201" s="28">
        <v>0.93</v>
      </c>
      <c r="CF1201" s="25"/>
      <c r="CG1201" s="28">
        <v>0.32</v>
      </c>
      <c r="CH1201" s="28">
        <v>24.42</v>
      </c>
      <c r="CI1201" s="28">
        <v>1.2</v>
      </c>
      <c r="CJ1201" s="28">
        <v>0.5</v>
      </c>
      <c r="CK1201" s="28">
        <v>0</v>
      </c>
      <c r="CL1201" s="28">
        <v>0</v>
      </c>
      <c r="CM1201" s="28">
        <v>0.48</v>
      </c>
      <c r="CN1201" s="25"/>
      <c r="CO1201" s="28">
        <v>0</v>
      </c>
      <c r="CP1201" s="30" t="s">
        <v>5</v>
      </c>
      <c r="CQ1201" s="8">
        <f t="shared" si="199"/>
        <v>12342.040634070105</v>
      </c>
      <c r="CR1201" s="8">
        <f t="shared" si="200"/>
        <v>26</v>
      </c>
      <c r="CS1201" s="8">
        <f t="shared" si="201"/>
        <v>3.8</v>
      </c>
      <c r="CT1201" s="8">
        <f t="shared" si="202"/>
        <v>30</v>
      </c>
      <c r="CU1201" s="8">
        <f t="shared" si="203"/>
        <v>200</v>
      </c>
      <c r="CV1201" s="10">
        <f t="shared" si="204"/>
        <v>62817.974999999999</v>
      </c>
      <c r="CW1201" s="10">
        <f t="shared" si="207"/>
        <v>62.817974999999997</v>
      </c>
      <c r="CX1201" s="8" t="str">
        <f t="shared" si="205"/>
        <v>No</v>
      </c>
      <c r="CY1201" s="30" t="s">
        <v>11</v>
      </c>
      <c r="CZ1201" s="30" t="s">
        <v>11</v>
      </c>
      <c r="DA1201" s="31" t="s">
        <v>11</v>
      </c>
      <c r="DB1201" s="31" t="s">
        <v>11</v>
      </c>
      <c r="DC1201" s="8" t="str">
        <f t="shared" si="206"/>
        <v>No</v>
      </c>
      <c r="DD1201" s="8" t="s">
        <v>11</v>
      </c>
      <c r="DE1201" s="30" t="s">
        <v>11</v>
      </c>
      <c r="DF1201" s="10">
        <f t="shared" si="208"/>
        <v>79.129080000000016</v>
      </c>
      <c r="DG1201" s="9">
        <f>IF(S1201&lt;Monitors!$H$4,(S1201*Monitors!$I$4)+Monitors!$J$4,IF(S1201&lt;Monitors!$H$5,(S1201*Monitors!$I$5)+Monitors!$J$5,IF(S1201&lt;Monitors!$H$6,(S1201*Monitors!$I$6)+Monitors!$J$6,IF(S1201&lt;Monitors!$H$7,(Monitors!$I$7*S1201)+Monitors!$J$7,IF(S1201&lt;Monitors!$H$8,(S1201*Monitors!$I$8)+Monitors!$J$8,IF(S1201&lt;Monitors!$H$9,(S1201*Monitors!$I$9)+Monitors!$J$9,IF(S1201&lt;Monitors!$H$10,(S1201*Monitors!$I$10)+Monitors!$J$10,IF(S1201&lt;Monitors!$H$11,(S1201*Monitors!$I$11)+Monitors!$J$11,Monitors!$J$12))))))))</f>
        <v>38.798333333333332</v>
      </c>
      <c r="DH1201" s="10">
        <f>$DF1201-(Monitors!$B$4*'All Data'!$W1201)</f>
        <v>62.185760000000016</v>
      </c>
      <c r="DI1201" s="10">
        <f>IF($CX1201="Yes",DH1201-(Monitors!$E$4*(DG1201+(Monitors!$B$4*'All Data'!$W1201))),'All Data'!DH1201)</f>
        <v>62.185760000000016</v>
      </c>
      <c r="DJ1201" s="10">
        <f>IF(DD1201="Yes",'All Data'!DI1201-(DG1201*Monitors!$C$4),'All Data'!DI1201)</f>
        <v>62.185760000000016</v>
      </c>
      <c r="DK1201" s="10">
        <f>IF($DE1201="Yes",DJ1201-(DG1201*Monitors!$D$4),'All Data'!DJ1201)</f>
        <v>62.185760000000016</v>
      </c>
      <c r="DL1201" s="10">
        <f>IF($CZ1201="Yes",DK1201-Monitors!$C$7,'All Data'!DK1201)</f>
        <v>62.185760000000016</v>
      </c>
      <c r="DM1201" s="10">
        <f>IF($DA1201="Yes",DL1201-Monitors!$D$7,'All Data'!DL1201)</f>
        <v>62.185760000000016</v>
      </c>
      <c r="DN1201" s="10">
        <f>IF(DB1201="Yes",DM1201-((DG1201+(W1201*Monitors!$B$4))*Monitors!$F$4),'All Data'!DM1201)</f>
        <v>62.185760000000016</v>
      </c>
      <c r="DO1201" s="8" t="str">
        <f t="shared" si="209"/>
        <v>No</v>
      </c>
      <c r="DP1201" s="10">
        <v>2.5127190000000001</v>
      </c>
      <c r="DQ1201" s="10">
        <v>21.587281000000001</v>
      </c>
      <c r="DR1201" s="10">
        <v>21.587281000000001</v>
      </c>
      <c r="DS1201" s="9">
        <v>21.285137269557055</v>
      </c>
      <c r="DT1201" s="9" t="s">
        <v>11</v>
      </c>
      <c r="DU1201" s="14">
        <v>0</v>
      </c>
    </row>
    <row r="1202" spans="1:125" ht="18" customHeight="1">
      <c r="A1202" s="29">
        <v>1201</v>
      </c>
      <c r="B1202" s="29">
        <v>21</v>
      </c>
      <c r="C1202" s="29">
        <v>275</v>
      </c>
      <c r="D1202" s="21">
        <v>41990</v>
      </c>
      <c r="E1202" s="21">
        <v>41991</v>
      </c>
      <c r="F1202" s="21">
        <v>42003</v>
      </c>
      <c r="G1202" s="20" t="s">
        <v>182</v>
      </c>
      <c r="H1202" s="20" t="s">
        <v>1173</v>
      </c>
      <c r="I1202" s="22">
        <v>6</v>
      </c>
      <c r="J1202" s="20" t="s">
        <v>5</v>
      </c>
      <c r="K1202" s="20" t="s">
        <v>26</v>
      </c>
      <c r="L1202" s="20" t="s">
        <v>49</v>
      </c>
      <c r="M1202" s="23" t="s">
        <v>26</v>
      </c>
      <c r="N1202" s="23" t="s">
        <v>7</v>
      </c>
      <c r="O1202" s="23" t="s">
        <v>26</v>
      </c>
      <c r="P1202" s="24">
        <v>9.6999999999999993</v>
      </c>
      <c r="Q1202" s="24">
        <v>23</v>
      </c>
      <c r="R1202" s="24">
        <v>25</v>
      </c>
      <c r="S1202" s="24">
        <v>223.1</v>
      </c>
      <c r="T1202" s="24">
        <v>2.37</v>
      </c>
      <c r="U1202" s="24">
        <v>1080</v>
      </c>
      <c r="V1202" s="24">
        <v>2560</v>
      </c>
      <c r="W1202" s="24">
        <v>2.7650000000000001</v>
      </c>
      <c r="X1202" s="23" t="s">
        <v>95</v>
      </c>
      <c r="Y1202" s="23" t="s">
        <v>95</v>
      </c>
      <c r="Z1202" s="24">
        <v>11878</v>
      </c>
      <c r="AA1202" s="24">
        <v>60</v>
      </c>
      <c r="AB1202" s="24">
        <v>160</v>
      </c>
      <c r="AC1202" s="24">
        <v>160</v>
      </c>
      <c r="AD1202" s="23" t="s">
        <v>73</v>
      </c>
      <c r="AE1202" s="23" t="s">
        <v>23</v>
      </c>
      <c r="AF1202" s="23" t="s">
        <v>11</v>
      </c>
      <c r="AG1202" s="23" t="s">
        <v>26</v>
      </c>
      <c r="AH1202" s="23" t="s">
        <v>26</v>
      </c>
      <c r="AI1202" s="23" t="s">
        <v>12</v>
      </c>
      <c r="AJ1202" s="23" t="s">
        <v>23</v>
      </c>
      <c r="AK1202" s="23" t="s">
        <v>23</v>
      </c>
      <c r="AL1202" s="23" t="s">
        <v>129</v>
      </c>
      <c r="AM1202" s="23" t="s">
        <v>26</v>
      </c>
      <c r="AN1202" s="23" t="s">
        <v>14</v>
      </c>
      <c r="AO1202" s="23" t="s">
        <v>26</v>
      </c>
      <c r="AP1202" s="23" t="s">
        <v>14</v>
      </c>
      <c r="AQ1202" s="23" t="s">
        <v>26</v>
      </c>
      <c r="AR1202" s="23"/>
      <c r="AS1202" s="23" t="s">
        <v>129</v>
      </c>
      <c r="AT1202" s="23" t="s">
        <v>26</v>
      </c>
      <c r="AU1202" s="23" t="s">
        <v>14</v>
      </c>
      <c r="AV1202" s="25" t="s">
        <v>26</v>
      </c>
      <c r="AW1202" s="25" t="s">
        <v>26</v>
      </c>
      <c r="AX1202" s="26">
        <v>25</v>
      </c>
      <c r="AY1202" s="26">
        <v>223.1</v>
      </c>
      <c r="AZ1202" s="25" t="s">
        <v>14</v>
      </c>
      <c r="BA1202" s="25" t="s">
        <v>14</v>
      </c>
      <c r="BB1202" s="23" t="s">
        <v>26</v>
      </c>
      <c r="BC1202" s="23" t="s">
        <v>15</v>
      </c>
      <c r="BD1202" s="23" t="s">
        <v>26</v>
      </c>
      <c r="BE1202" s="23" t="s">
        <v>11</v>
      </c>
      <c r="BF1202" s="23" t="s">
        <v>732</v>
      </c>
      <c r="BG1202" s="23" t="s">
        <v>11</v>
      </c>
      <c r="BH1202" s="23" t="s">
        <v>17</v>
      </c>
      <c r="BI1202" s="23" t="s">
        <v>26</v>
      </c>
      <c r="BJ1202" s="23"/>
      <c r="BK1202" s="23" t="s">
        <v>11</v>
      </c>
      <c r="BL1202" s="23" t="s">
        <v>11</v>
      </c>
      <c r="BM1202" s="23" t="s">
        <v>11</v>
      </c>
      <c r="BN1202" s="23"/>
      <c r="BO1202" s="24">
        <v>0</v>
      </c>
      <c r="BP1202" s="24">
        <v>350</v>
      </c>
      <c r="BQ1202" s="24">
        <v>324.89999999999998</v>
      </c>
      <c r="BR1202" s="24">
        <v>330</v>
      </c>
      <c r="BS1202" s="24">
        <v>200</v>
      </c>
      <c r="BT1202" s="23"/>
      <c r="BU1202" s="23"/>
      <c r="BV1202" s="24">
        <v>19.14</v>
      </c>
      <c r="BW1202" s="24">
        <v>0.28999999999999998</v>
      </c>
      <c r="BX1202" s="23"/>
      <c r="BY1202" s="24">
        <v>0.26</v>
      </c>
      <c r="BZ1202" s="27">
        <v>0.28999999999999998</v>
      </c>
      <c r="CA1202" s="27">
        <v>0.26</v>
      </c>
      <c r="CB1202" s="25"/>
      <c r="CC1202" s="25"/>
      <c r="CD1202" s="28">
        <v>19.13</v>
      </c>
      <c r="CE1202" s="28">
        <v>0.28999999999999998</v>
      </c>
      <c r="CF1202" s="25"/>
      <c r="CG1202" s="28">
        <v>0.27</v>
      </c>
      <c r="CH1202" s="28">
        <v>24.6</v>
      </c>
      <c r="CI1202" s="28">
        <v>0.5</v>
      </c>
      <c r="CJ1202" s="28">
        <v>0.5</v>
      </c>
      <c r="CK1202" s="28">
        <v>0</v>
      </c>
      <c r="CL1202" s="28">
        <v>0</v>
      </c>
      <c r="CM1202" s="28">
        <v>0.5</v>
      </c>
      <c r="CN1202" s="25"/>
      <c r="CO1202" s="28">
        <v>0</v>
      </c>
      <c r="CP1202" s="30" t="s">
        <v>5</v>
      </c>
      <c r="CQ1202" s="8">
        <f t="shared" si="199"/>
        <v>12393.545495293591</v>
      </c>
      <c r="CR1202" s="8">
        <f t="shared" si="200"/>
        <v>26</v>
      </c>
      <c r="CS1202" s="8">
        <f t="shared" si="201"/>
        <v>3.8</v>
      </c>
      <c r="CT1202" s="8">
        <f t="shared" si="202"/>
        <v>30</v>
      </c>
      <c r="CU1202" s="8">
        <f t="shared" si="203"/>
        <v>300</v>
      </c>
      <c r="CV1202" s="10">
        <f t="shared" si="204"/>
        <v>78085</v>
      </c>
      <c r="CW1202" s="10">
        <f t="shared" si="207"/>
        <v>78.084999999999994</v>
      </c>
      <c r="CX1202" s="8" t="str">
        <f t="shared" si="205"/>
        <v>No</v>
      </c>
      <c r="CY1202" s="30" t="s">
        <v>11</v>
      </c>
      <c r="CZ1202" s="30" t="s">
        <v>11</v>
      </c>
      <c r="DA1202" s="31" t="s">
        <v>11</v>
      </c>
      <c r="DB1202" s="31" t="s">
        <v>11</v>
      </c>
      <c r="DC1202" s="8" t="str">
        <f t="shared" si="206"/>
        <v>No</v>
      </c>
      <c r="DD1202" s="8" t="s">
        <v>11</v>
      </c>
      <c r="DE1202" s="30" t="s">
        <v>11</v>
      </c>
      <c r="DF1202" s="10">
        <f t="shared" si="208"/>
        <v>60.334499999999998</v>
      </c>
      <c r="DG1202" s="9">
        <f>IF(S1202&lt;Monitors!$H$4,(S1202*Monitors!$I$4)+Monitors!$J$4,IF(S1202&lt;Monitors!$H$5,(S1202*Monitors!$I$5)+Monitors!$J$5,IF(S1202&lt;Monitors!$H$6,(S1202*Monitors!$I$6)+Monitors!$J$6,IF(S1202&lt;Monitors!$H$7,(Monitors!$I$7*S1202)+Monitors!$J$7,IF(S1202&lt;Monitors!$H$8,(S1202*Monitors!$I$8)+Monitors!$J$8,IF(S1202&lt;Monitors!$H$9,(S1202*Monitors!$I$9)+Monitors!$J$9,IF(S1202&lt;Monitors!$H$10,(S1202*Monitors!$I$10)+Monitors!$J$10,IF(S1202&lt;Monitors!$H$11,(S1202*Monitors!$I$11)+Monitors!$J$11,Monitors!$J$12))))))))</f>
        <v>38.769999999999996</v>
      </c>
      <c r="DH1202" s="10">
        <f>$DF1202-(Monitors!$B$4*'All Data'!$W1202)</f>
        <v>43.38505</v>
      </c>
      <c r="DI1202" s="10">
        <f>IF($CX1202="Yes",DH1202-(Monitors!$E$4*(DG1202+(Monitors!$B$4*'All Data'!$W1202))),'All Data'!DH1202)</f>
        <v>43.38505</v>
      </c>
      <c r="DJ1202" s="10">
        <f>IF(DD1202="Yes",'All Data'!DI1202-(DG1202*Monitors!$C$4),'All Data'!DI1202)</f>
        <v>43.38505</v>
      </c>
      <c r="DK1202" s="10">
        <f>IF($DE1202="Yes",DJ1202-(DG1202*Monitors!$D$4),'All Data'!DJ1202)</f>
        <v>43.38505</v>
      </c>
      <c r="DL1202" s="10">
        <f>IF($CZ1202="Yes",DK1202-Monitors!$C$7,'All Data'!DK1202)</f>
        <v>43.38505</v>
      </c>
      <c r="DM1202" s="10">
        <f>IF($DA1202="Yes",DL1202-Monitors!$D$7,'All Data'!DL1202)</f>
        <v>43.38505</v>
      </c>
      <c r="DN1202" s="10">
        <f>IF(DB1202="Yes",DM1202-((DG1202+(W1202*Monitors!$B$4))*Monitors!$F$4),'All Data'!DM1202)</f>
        <v>43.38505</v>
      </c>
      <c r="DO1202" s="8" t="str">
        <f t="shared" si="209"/>
        <v>No</v>
      </c>
      <c r="DP1202" s="10">
        <v>3.1234000000000002</v>
      </c>
      <c r="DQ1202" s="10">
        <v>16.0166</v>
      </c>
      <c r="DR1202" s="10">
        <v>16.0166</v>
      </c>
      <c r="DS1202" s="9">
        <v>21.205545389530744</v>
      </c>
      <c r="DT1202" s="9" t="s">
        <v>23</v>
      </c>
      <c r="DU1202" s="14">
        <v>0</v>
      </c>
    </row>
    <row r="1203" spans="1:125" ht="18" customHeight="1">
      <c r="A1203" s="29">
        <v>1202</v>
      </c>
      <c r="B1203" s="29">
        <v>21</v>
      </c>
      <c r="C1203" s="29">
        <v>275</v>
      </c>
      <c r="D1203" s="21">
        <v>41990</v>
      </c>
      <c r="E1203" s="21">
        <v>42052</v>
      </c>
      <c r="F1203" s="21">
        <v>42067</v>
      </c>
      <c r="G1203" s="20" t="s">
        <v>233</v>
      </c>
      <c r="H1203" s="20" t="s">
        <v>26</v>
      </c>
      <c r="I1203" s="22">
        <v>6</v>
      </c>
      <c r="J1203" s="20" t="s">
        <v>5</v>
      </c>
      <c r="K1203" s="20" t="s">
        <v>26</v>
      </c>
      <c r="L1203" s="20" t="s">
        <v>49</v>
      </c>
      <c r="M1203" s="23" t="s">
        <v>26</v>
      </c>
      <c r="N1203" s="23" t="s">
        <v>7</v>
      </c>
      <c r="O1203" s="23" t="s">
        <v>26</v>
      </c>
      <c r="P1203" s="24">
        <v>9.6999999999999993</v>
      </c>
      <c r="Q1203" s="24">
        <v>23</v>
      </c>
      <c r="R1203" s="24">
        <v>25</v>
      </c>
      <c r="S1203" s="24">
        <v>223.1</v>
      </c>
      <c r="T1203" s="24">
        <v>2.37</v>
      </c>
      <c r="U1203" s="24">
        <v>1080</v>
      </c>
      <c r="V1203" s="24">
        <v>2560</v>
      </c>
      <c r="W1203" s="24">
        <v>2.7650000000000001</v>
      </c>
      <c r="X1203" s="23" t="s">
        <v>95</v>
      </c>
      <c r="Y1203" s="23" t="s">
        <v>95</v>
      </c>
      <c r="Z1203" s="24">
        <v>11878</v>
      </c>
      <c r="AA1203" s="24">
        <v>60</v>
      </c>
      <c r="AB1203" s="24">
        <v>160</v>
      </c>
      <c r="AC1203" s="24">
        <v>160</v>
      </c>
      <c r="AD1203" s="23" t="s">
        <v>73</v>
      </c>
      <c r="AE1203" s="23" t="s">
        <v>23</v>
      </c>
      <c r="AF1203" s="23" t="s">
        <v>11</v>
      </c>
      <c r="AG1203" s="23" t="s">
        <v>26</v>
      </c>
      <c r="AH1203" s="23" t="s">
        <v>26</v>
      </c>
      <c r="AI1203" s="23" t="s">
        <v>57</v>
      </c>
      <c r="AJ1203" s="23" t="s">
        <v>23</v>
      </c>
      <c r="AK1203" s="23" t="s">
        <v>23</v>
      </c>
      <c r="AL1203" s="23" t="s">
        <v>88</v>
      </c>
      <c r="AM1203" s="23" t="s">
        <v>26</v>
      </c>
      <c r="AN1203" s="23" t="s">
        <v>14</v>
      </c>
      <c r="AO1203" s="23" t="s">
        <v>26</v>
      </c>
      <c r="AP1203" s="23" t="s">
        <v>14</v>
      </c>
      <c r="AQ1203" s="23" t="s">
        <v>26</v>
      </c>
      <c r="AR1203" s="23"/>
      <c r="AS1203" s="23" t="s">
        <v>88</v>
      </c>
      <c r="AT1203" s="23" t="s">
        <v>26</v>
      </c>
      <c r="AU1203" s="23" t="s">
        <v>14</v>
      </c>
      <c r="AV1203" s="25" t="s">
        <v>26</v>
      </c>
      <c r="AW1203" s="25" t="s">
        <v>26</v>
      </c>
      <c r="AX1203" s="26">
        <v>25</v>
      </c>
      <c r="AY1203" s="26">
        <v>223.1</v>
      </c>
      <c r="AZ1203" s="25" t="s">
        <v>14</v>
      </c>
      <c r="BA1203" s="25" t="s">
        <v>14</v>
      </c>
      <c r="BB1203" s="23" t="s">
        <v>26</v>
      </c>
      <c r="BC1203" s="23" t="s">
        <v>15</v>
      </c>
      <c r="BD1203" s="23" t="s">
        <v>26</v>
      </c>
      <c r="BE1203" s="23" t="s">
        <v>11</v>
      </c>
      <c r="BF1203" s="23" t="s">
        <v>732</v>
      </c>
      <c r="BG1203" s="23" t="s">
        <v>11</v>
      </c>
      <c r="BH1203" s="23" t="s">
        <v>17</v>
      </c>
      <c r="BI1203" s="23" t="s">
        <v>26</v>
      </c>
      <c r="BJ1203" s="23"/>
      <c r="BK1203" s="23" t="s">
        <v>11</v>
      </c>
      <c r="BL1203" s="23" t="s">
        <v>11</v>
      </c>
      <c r="BM1203" s="23" t="s">
        <v>11</v>
      </c>
      <c r="BN1203" s="23"/>
      <c r="BO1203" s="24">
        <v>0</v>
      </c>
      <c r="BP1203" s="24">
        <v>350</v>
      </c>
      <c r="BQ1203" s="24">
        <v>324.89999999999998</v>
      </c>
      <c r="BR1203" s="24">
        <v>330</v>
      </c>
      <c r="BS1203" s="24">
        <v>200</v>
      </c>
      <c r="BT1203" s="23"/>
      <c r="BU1203" s="23"/>
      <c r="BV1203" s="24">
        <v>19.14</v>
      </c>
      <c r="BW1203" s="24">
        <v>0.28999999999999998</v>
      </c>
      <c r="BX1203" s="23"/>
      <c r="BY1203" s="24">
        <v>0.26</v>
      </c>
      <c r="BZ1203" s="27">
        <v>0.28999999999999998</v>
      </c>
      <c r="CA1203" s="27">
        <v>0.26</v>
      </c>
      <c r="CB1203" s="25"/>
      <c r="CC1203" s="25"/>
      <c r="CD1203" s="28">
        <v>19.13</v>
      </c>
      <c r="CE1203" s="28">
        <v>0.28999999999999998</v>
      </c>
      <c r="CF1203" s="25"/>
      <c r="CG1203" s="28">
        <v>0.27</v>
      </c>
      <c r="CH1203" s="28">
        <v>24.6</v>
      </c>
      <c r="CI1203" s="28">
        <v>0.5</v>
      </c>
      <c r="CJ1203" s="28">
        <v>0.5</v>
      </c>
      <c r="CK1203" s="28">
        <v>0</v>
      </c>
      <c r="CL1203" s="28">
        <v>0</v>
      </c>
      <c r="CM1203" s="28">
        <v>0.5</v>
      </c>
      <c r="CN1203" s="25"/>
      <c r="CO1203" s="28">
        <v>0</v>
      </c>
      <c r="CP1203" s="30" t="s">
        <v>5</v>
      </c>
      <c r="CQ1203" s="8">
        <f t="shared" si="199"/>
        <v>12393.545495293591</v>
      </c>
      <c r="CR1203" s="8">
        <f t="shared" si="200"/>
        <v>26</v>
      </c>
      <c r="CS1203" s="8">
        <f t="shared" si="201"/>
        <v>3.8</v>
      </c>
      <c r="CT1203" s="8">
        <f t="shared" si="202"/>
        <v>30</v>
      </c>
      <c r="CU1203" s="8">
        <f t="shared" si="203"/>
        <v>300</v>
      </c>
      <c r="CV1203" s="10">
        <f t="shared" si="204"/>
        <v>78085</v>
      </c>
      <c r="CW1203" s="10">
        <f t="shared" si="207"/>
        <v>78.084999999999994</v>
      </c>
      <c r="CX1203" s="8" t="str">
        <f t="shared" si="205"/>
        <v>No</v>
      </c>
      <c r="CY1203" s="30" t="s">
        <v>11</v>
      </c>
      <c r="CZ1203" s="30" t="s">
        <v>11</v>
      </c>
      <c r="DA1203" s="31" t="s">
        <v>11</v>
      </c>
      <c r="DB1203" s="31" t="s">
        <v>11</v>
      </c>
      <c r="DC1203" s="8" t="str">
        <f t="shared" si="206"/>
        <v>No</v>
      </c>
      <c r="DD1203" s="8" t="s">
        <v>11</v>
      </c>
      <c r="DE1203" s="30" t="s">
        <v>11</v>
      </c>
      <c r="DF1203" s="10">
        <f t="shared" si="208"/>
        <v>60.334499999999998</v>
      </c>
      <c r="DG1203" s="9">
        <f>IF(S1203&lt;Monitors!$H$4,(S1203*Monitors!$I$4)+Monitors!$J$4,IF(S1203&lt;Monitors!$H$5,(S1203*Monitors!$I$5)+Monitors!$J$5,IF(S1203&lt;Monitors!$H$6,(S1203*Monitors!$I$6)+Monitors!$J$6,IF(S1203&lt;Monitors!$H$7,(Monitors!$I$7*S1203)+Monitors!$J$7,IF(S1203&lt;Monitors!$H$8,(S1203*Monitors!$I$8)+Monitors!$J$8,IF(S1203&lt;Monitors!$H$9,(S1203*Monitors!$I$9)+Monitors!$J$9,IF(S1203&lt;Monitors!$H$10,(S1203*Monitors!$I$10)+Monitors!$J$10,IF(S1203&lt;Monitors!$H$11,(S1203*Monitors!$I$11)+Monitors!$J$11,Monitors!$J$12))))))))</f>
        <v>38.769999999999996</v>
      </c>
      <c r="DH1203" s="10">
        <f>$DF1203-(Monitors!$B$4*'All Data'!$W1203)</f>
        <v>43.38505</v>
      </c>
      <c r="DI1203" s="10">
        <f>IF($CX1203="Yes",DH1203-(Monitors!$E$4*(DG1203+(Monitors!$B$4*'All Data'!$W1203))),'All Data'!DH1203)</f>
        <v>43.38505</v>
      </c>
      <c r="DJ1203" s="10">
        <f>IF(DD1203="Yes",'All Data'!DI1203-(DG1203*Monitors!$C$4),'All Data'!DI1203)</f>
        <v>43.38505</v>
      </c>
      <c r="DK1203" s="10">
        <f>IF($DE1203="Yes",DJ1203-(DG1203*Monitors!$D$4),'All Data'!DJ1203)</f>
        <v>43.38505</v>
      </c>
      <c r="DL1203" s="10">
        <f>IF($CZ1203="Yes",DK1203-Monitors!$C$7,'All Data'!DK1203)</f>
        <v>43.38505</v>
      </c>
      <c r="DM1203" s="10">
        <f>IF($DA1203="Yes",DL1203-Monitors!$D$7,'All Data'!DL1203)</f>
        <v>43.38505</v>
      </c>
      <c r="DN1203" s="10">
        <f>IF(DB1203="Yes",DM1203-((DG1203+(W1203*Monitors!$B$4))*Monitors!$F$4),'All Data'!DM1203)</f>
        <v>43.38505</v>
      </c>
      <c r="DO1203" s="8" t="str">
        <f t="shared" si="209"/>
        <v>No</v>
      </c>
      <c r="DP1203" s="10">
        <v>3.1234000000000002</v>
      </c>
      <c r="DQ1203" s="10">
        <v>16.0166</v>
      </c>
      <c r="DR1203" s="10">
        <v>16.0166</v>
      </c>
      <c r="DS1203" s="9">
        <v>21.205545389530744</v>
      </c>
      <c r="DT1203" s="9" t="s">
        <v>23</v>
      </c>
      <c r="DU1203" s="14">
        <v>0</v>
      </c>
    </row>
    <row r="1204" spans="1:125" ht="18" customHeight="1">
      <c r="A1204" s="29">
        <v>1203</v>
      </c>
      <c r="B1204" s="29">
        <v>21</v>
      </c>
      <c r="C1204" s="29">
        <v>353</v>
      </c>
      <c r="D1204" s="21">
        <v>41989</v>
      </c>
      <c r="E1204" s="21">
        <v>42052</v>
      </c>
      <c r="F1204" s="21">
        <v>42067</v>
      </c>
      <c r="G1204" s="20" t="s">
        <v>233</v>
      </c>
      <c r="H1204" s="20" t="s">
        <v>26</v>
      </c>
      <c r="I1204" s="22">
        <v>6</v>
      </c>
      <c r="J1204" s="20" t="s">
        <v>5</v>
      </c>
      <c r="K1204" s="20" t="s">
        <v>26</v>
      </c>
      <c r="L1204" s="20" t="s">
        <v>49</v>
      </c>
      <c r="M1204" s="23" t="s">
        <v>26</v>
      </c>
      <c r="N1204" s="23" t="s">
        <v>7</v>
      </c>
      <c r="O1204" s="23" t="s">
        <v>26</v>
      </c>
      <c r="P1204" s="24">
        <v>11.2</v>
      </c>
      <c r="Q1204" s="24">
        <v>26.5</v>
      </c>
      <c r="R1204" s="24">
        <v>29</v>
      </c>
      <c r="S1204" s="24">
        <v>296.8</v>
      </c>
      <c r="T1204" s="24">
        <v>2.37</v>
      </c>
      <c r="U1204" s="24">
        <v>1080</v>
      </c>
      <c r="V1204" s="24">
        <v>2560</v>
      </c>
      <c r="W1204" s="24">
        <v>2.7650000000000001</v>
      </c>
      <c r="X1204" s="23" t="s">
        <v>95</v>
      </c>
      <c r="Y1204" s="23" t="s">
        <v>95</v>
      </c>
      <c r="Z1204" s="24">
        <v>9316</v>
      </c>
      <c r="AA1204" s="24">
        <v>60</v>
      </c>
      <c r="AB1204" s="24">
        <v>160</v>
      </c>
      <c r="AC1204" s="24">
        <v>160</v>
      </c>
      <c r="AD1204" s="23" t="s">
        <v>73</v>
      </c>
      <c r="AE1204" s="23" t="s">
        <v>23</v>
      </c>
      <c r="AF1204" s="23" t="s">
        <v>11</v>
      </c>
      <c r="AG1204" s="23" t="s">
        <v>26</v>
      </c>
      <c r="AH1204" s="23" t="s">
        <v>26</v>
      </c>
      <c r="AI1204" s="23" t="s">
        <v>57</v>
      </c>
      <c r="AJ1204" s="23" t="s">
        <v>23</v>
      </c>
      <c r="AK1204" s="23" t="s">
        <v>23</v>
      </c>
      <c r="AL1204" s="23" t="s">
        <v>88</v>
      </c>
      <c r="AM1204" s="23" t="s">
        <v>26</v>
      </c>
      <c r="AN1204" s="23" t="s">
        <v>14</v>
      </c>
      <c r="AO1204" s="23" t="s">
        <v>26</v>
      </c>
      <c r="AP1204" s="23" t="s">
        <v>14</v>
      </c>
      <c r="AQ1204" s="23" t="s">
        <v>26</v>
      </c>
      <c r="AR1204" s="23"/>
      <c r="AS1204" s="23" t="s">
        <v>88</v>
      </c>
      <c r="AT1204" s="23" t="s">
        <v>26</v>
      </c>
      <c r="AU1204" s="23" t="s">
        <v>14</v>
      </c>
      <c r="AV1204" s="25" t="s">
        <v>26</v>
      </c>
      <c r="AW1204" s="25" t="s">
        <v>26</v>
      </c>
      <c r="AX1204" s="26">
        <v>29</v>
      </c>
      <c r="AY1204" s="26">
        <v>296.8</v>
      </c>
      <c r="AZ1204" s="25" t="s">
        <v>14</v>
      </c>
      <c r="BA1204" s="25" t="s">
        <v>14</v>
      </c>
      <c r="BB1204" s="23" t="s">
        <v>26</v>
      </c>
      <c r="BC1204" s="23" t="s">
        <v>15</v>
      </c>
      <c r="BD1204" s="23" t="s">
        <v>26</v>
      </c>
      <c r="BE1204" s="23" t="s">
        <v>11</v>
      </c>
      <c r="BF1204" s="23" t="s">
        <v>738</v>
      </c>
      <c r="BG1204" s="23" t="s">
        <v>11</v>
      </c>
      <c r="BH1204" s="23" t="s">
        <v>17</v>
      </c>
      <c r="BI1204" s="23" t="s">
        <v>26</v>
      </c>
      <c r="BJ1204" s="23"/>
      <c r="BK1204" s="23" t="s">
        <v>11</v>
      </c>
      <c r="BL1204" s="23" t="s">
        <v>11</v>
      </c>
      <c r="BM1204" s="23" t="s">
        <v>11</v>
      </c>
      <c r="BN1204" s="23"/>
      <c r="BO1204" s="24">
        <v>0</v>
      </c>
      <c r="BP1204" s="24">
        <v>350</v>
      </c>
      <c r="BQ1204" s="24">
        <v>324.89999999999998</v>
      </c>
      <c r="BR1204" s="24">
        <v>330</v>
      </c>
      <c r="BS1204" s="24">
        <v>200</v>
      </c>
      <c r="BT1204" s="23"/>
      <c r="BU1204" s="23"/>
      <c r="BV1204" s="24">
        <v>20.57</v>
      </c>
      <c r="BW1204" s="24">
        <v>0.25</v>
      </c>
      <c r="BX1204" s="23"/>
      <c r="BY1204" s="24">
        <v>0.19</v>
      </c>
      <c r="BZ1204" s="27">
        <v>0.25</v>
      </c>
      <c r="CA1204" s="27">
        <v>0.19</v>
      </c>
      <c r="CB1204" s="25"/>
      <c r="CC1204" s="25"/>
      <c r="CD1204" s="28">
        <v>20.59</v>
      </c>
      <c r="CE1204" s="28">
        <v>0.26</v>
      </c>
      <c r="CF1204" s="25"/>
      <c r="CG1204" s="28">
        <v>0.21</v>
      </c>
      <c r="CH1204" s="28">
        <v>31.69</v>
      </c>
      <c r="CI1204" s="28">
        <v>0.5</v>
      </c>
      <c r="CJ1204" s="28">
        <v>0.5</v>
      </c>
      <c r="CK1204" s="28">
        <v>0</v>
      </c>
      <c r="CL1204" s="28">
        <v>0</v>
      </c>
      <c r="CM1204" s="28">
        <v>0.5</v>
      </c>
      <c r="CN1204" s="25"/>
      <c r="CO1204" s="28">
        <v>0</v>
      </c>
      <c r="CP1204" s="30" t="s">
        <v>5</v>
      </c>
      <c r="CQ1204" s="8">
        <f t="shared" si="199"/>
        <v>9316.0377358490568</v>
      </c>
      <c r="CR1204" s="8">
        <f t="shared" si="200"/>
        <v>28</v>
      </c>
      <c r="CS1204" s="8">
        <f t="shared" si="201"/>
        <v>3.8</v>
      </c>
      <c r="CT1204" s="8">
        <f t="shared" si="202"/>
        <v>30</v>
      </c>
      <c r="CU1204" s="8">
        <f t="shared" si="203"/>
        <v>300</v>
      </c>
      <c r="CV1204" s="10">
        <f t="shared" si="204"/>
        <v>103880</v>
      </c>
      <c r="CW1204" s="10">
        <f t="shared" si="207"/>
        <v>103.88</v>
      </c>
      <c r="CX1204" s="8" t="str">
        <f t="shared" si="205"/>
        <v>No</v>
      </c>
      <c r="CY1204" s="30" t="s">
        <v>11</v>
      </c>
      <c r="CZ1204" s="30" t="s">
        <v>11</v>
      </c>
      <c r="DA1204" s="31" t="s">
        <v>11</v>
      </c>
      <c r="DB1204" s="31" t="s">
        <v>11</v>
      </c>
      <c r="DC1204" s="8" t="str">
        <f t="shared" si="206"/>
        <v>No</v>
      </c>
      <c r="DD1204" s="8" t="s">
        <v>11</v>
      </c>
      <c r="DE1204" s="30" t="s">
        <v>11</v>
      </c>
      <c r="DF1204" s="10">
        <f t="shared" si="208"/>
        <v>64.491119999999995</v>
      </c>
      <c r="DG1204" s="9">
        <f>IF(S1204&lt;Monitors!$H$4,(S1204*Monitors!$I$4)+Monitors!$J$4,IF(S1204&lt;Monitors!$H$5,(S1204*Monitors!$I$5)+Monitors!$J$5,IF(S1204&lt;Monitors!$H$6,(S1204*Monitors!$I$6)+Monitors!$J$6,IF(S1204&lt;Monitors!$H$7,(Monitors!$I$7*S1204)+Monitors!$J$7,IF(S1204&lt;Monitors!$H$8,(S1204*Monitors!$I$8)+Monitors!$J$8,IF(S1204&lt;Monitors!$H$9,(S1204*Monitors!$I$9)+Monitors!$J$9,IF(S1204&lt;Monitors!$H$10,(S1204*Monitors!$I$10)+Monitors!$J$10,IF(S1204&lt;Monitors!$H$11,(S1204*Monitors!$I$11)+Monitors!$J$11,Monitors!$J$12))))))))</f>
        <v>49</v>
      </c>
      <c r="DH1204" s="10">
        <f>$DF1204-(Monitors!$B$4*'All Data'!$W1204)</f>
        <v>47.541669999999996</v>
      </c>
      <c r="DI1204" s="10">
        <f>IF($CX1204="Yes",DH1204-(Monitors!$E$4*(DG1204+(Monitors!$B$4*'All Data'!$W1204))),'All Data'!DH1204)</f>
        <v>47.541669999999996</v>
      </c>
      <c r="DJ1204" s="10">
        <f>IF(DD1204="Yes",'All Data'!DI1204-(DG1204*Monitors!$C$4),'All Data'!DI1204)</f>
        <v>47.541669999999996</v>
      </c>
      <c r="DK1204" s="10">
        <f>IF($DE1204="Yes",DJ1204-(DG1204*Monitors!$D$4),'All Data'!DJ1204)</f>
        <v>47.541669999999996</v>
      </c>
      <c r="DL1204" s="10">
        <f>IF($CZ1204="Yes",DK1204-Monitors!$C$7,'All Data'!DK1204)</f>
        <v>47.541669999999996</v>
      </c>
      <c r="DM1204" s="10">
        <f>IF($DA1204="Yes",DL1204-Monitors!$D$7,'All Data'!DL1204)</f>
        <v>47.541669999999996</v>
      </c>
      <c r="DN1204" s="10">
        <f>IF(DB1204="Yes",DM1204-((DG1204+(W1204*Monitors!$B$4))*Monitors!$F$4),'All Data'!DM1204)</f>
        <v>47.541669999999996</v>
      </c>
      <c r="DO1204" s="8" t="str">
        <f t="shared" si="209"/>
        <v>Yes</v>
      </c>
      <c r="DP1204" s="10">
        <v>4.1552000000000007</v>
      </c>
      <c r="DQ1204" s="10">
        <v>16.4148</v>
      </c>
      <c r="DR1204" s="10">
        <v>16.4148</v>
      </c>
      <c r="DS1204" s="9">
        <v>28.047755959946649</v>
      </c>
      <c r="DT1204" s="9" t="s">
        <v>23</v>
      </c>
      <c r="DU1204" s="14">
        <v>0</v>
      </c>
    </row>
    <row r="1205" spans="1:125" ht="18" customHeight="1">
      <c r="A1205" s="29">
        <v>1204</v>
      </c>
      <c r="B1205" s="29">
        <v>21</v>
      </c>
      <c r="C1205" s="29">
        <v>353</v>
      </c>
      <c r="D1205" s="21">
        <v>41989</v>
      </c>
      <c r="E1205" s="21">
        <v>41991</v>
      </c>
      <c r="F1205" s="21">
        <v>42003</v>
      </c>
      <c r="G1205" s="20" t="s">
        <v>182</v>
      </c>
      <c r="H1205" s="20" t="s">
        <v>1173</v>
      </c>
      <c r="I1205" s="22">
        <v>6</v>
      </c>
      <c r="J1205" s="20" t="s">
        <v>5</v>
      </c>
      <c r="K1205" s="20" t="s">
        <v>26</v>
      </c>
      <c r="L1205" s="20" t="s">
        <v>49</v>
      </c>
      <c r="M1205" s="23" t="s">
        <v>26</v>
      </c>
      <c r="N1205" s="23" t="s">
        <v>7</v>
      </c>
      <c r="O1205" s="23" t="s">
        <v>26</v>
      </c>
      <c r="P1205" s="24">
        <v>11.2</v>
      </c>
      <c r="Q1205" s="24">
        <v>26.5</v>
      </c>
      <c r="R1205" s="24">
        <v>29</v>
      </c>
      <c r="S1205" s="24">
        <v>296.8</v>
      </c>
      <c r="T1205" s="24">
        <v>2.37</v>
      </c>
      <c r="U1205" s="24">
        <v>1080</v>
      </c>
      <c r="V1205" s="24">
        <v>2560</v>
      </c>
      <c r="W1205" s="24">
        <v>2.7650000000000001</v>
      </c>
      <c r="X1205" s="23" t="s">
        <v>95</v>
      </c>
      <c r="Y1205" s="23" t="s">
        <v>95</v>
      </c>
      <c r="Z1205" s="24">
        <v>9316</v>
      </c>
      <c r="AA1205" s="24">
        <v>60</v>
      </c>
      <c r="AB1205" s="24">
        <v>160</v>
      </c>
      <c r="AC1205" s="24">
        <v>160</v>
      </c>
      <c r="AD1205" s="23" t="s">
        <v>73</v>
      </c>
      <c r="AE1205" s="23" t="s">
        <v>23</v>
      </c>
      <c r="AF1205" s="23" t="s">
        <v>11</v>
      </c>
      <c r="AG1205" s="23" t="s">
        <v>26</v>
      </c>
      <c r="AH1205" s="23" t="s">
        <v>26</v>
      </c>
      <c r="AI1205" s="23" t="s">
        <v>12</v>
      </c>
      <c r="AJ1205" s="23" t="s">
        <v>23</v>
      </c>
      <c r="AK1205" s="23" t="s">
        <v>23</v>
      </c>
      <c r="AL1205" s="23" t="s">
        <v>129</v>
      </c>
      <c r="AM1205" s="23" t="s">
        <v>26</v>
      </c>
      <c r="AN1205" s="23" t="s">
        <v>14</v>
      </c>
      <c r="AO1205" s="23" t="s">
        <v>26</v>
      </c>
      <c r="AP1205" s="23" t="s">
        <v>14</v>
      </c>
      <c r="AQ1205" s="23" t="s">
        <v>26</v>
      </c>
      <c r="AR1205" s="23"/>
      <c r="AS1205" s="23" t="s">
        <v>129</v>
      </c>
      <c r="AT1205" s="23" t="s">
        <v>26</v>
      </c>
      <c r="AU1205" s="23" t="s">
        <v>14</v>
      </c>
      <c r="AV1205" s="25" t="s">
        <v>26</v>
      </c>
      <c r="AW1205" s="25" t="s">
        <v>26</v>
      </c>
      <c r="AX1205" s="26">
        <v>29</v>
      </c>
      <c r="AY1205" s="26">
        <v>296.8</v>
      </c>
      <c r="AZ1205" s="25" t="s">
        <v>14</v>
      </c>
      <c r="BA1205" s="25" t="s">
        <v>14</v>
      </c>
      <c r="BB1205" s="23" t="s">
        <v>26</v>
      </c>
      <c r="BC1205" s="23" t="s">
        <v>15</v>
      </c>
      <c r="BD1205" s="23" t="s">
        <v>26</v>
      </c>
      <c r="BE1205" s="23" t="s">
        <v>11</v>
      </c>
      <c r="BF1205" s="23" t="s">
        <v>738</v>
      </c>
      <c r="BG1205" s="23" t="s">
        <v>11</v>
      </c>
      <c r="BH1205" s="23" t="s">
        <v>17</v>
      </c>
      <c r="BI1205" s="23" t="s">
        <v>26</v>
      </c>
      <c r="BJ1205" s="23"/>
      <c r="BK1205" s="23" t="s">
        <v>11</v>
      </c>
      <c r="BL1205" s="23" t="s">
        <v>11</v>
      </c>
      <c r="BM1205" s="23" t="s">
        <v>11</v>
      </c>
      <c r="BN1205" s="23"/>
      <c r="BO1205" s="24">
        <v>0</v>
      </c>
      <c r="BP1205" s="24">
        <v>350</v>
      </c>
      <c r="BQ1205" s="24">
        <v>324.89999999999998</v>
      </c>
      <c r="BR1205" s="24">
        <v>330</v>
      </c>
      <c r="BS1205" s="24">
        <v>200</v>
      </c>
      <c r="BT1205" s="23"/>
      <c r="BU1205" s="23"/>
      <c r="BV1205" s="24">
        <v>20.57</v>
      </c>
      <c r="BW1205" s="24">
        <v>0.25</v>
      </c>
      <c r="BX1205" s="23"/>
      <c r="BY1205" s="24">
        <v>0.19</v>
      </c>
      <c r="BZ1205" s="27">
        <v>0.25</v>
      </c>
      <c r="CA1205" s="27">
        <v>0.19</v>
      </c>
      <c r="CB1205" s="25"/>
      <c r="CC1205" s="25"/>
      <c r="CD1205" s="28">
        <v>20.59</v>
      </c>
      <c r="CE1205" s="28">
        <v>0.26</v>
      </c>
      <c r="CF1205" s="25"/>
      <c r="CG1205" s="28">
        <v>0.21</v>
      </c>
      <c r="CH1205" s="28">
        <v>31.69</v>
      </c>
      <c r="CI1205" s="28">
        <v>0.5</v>
      </c>
      <c r="CJ1205" s="28">
        <v>0.5</v>
      </c>
      <c r="CK1205" s="28">
        <v>0</v>
      </c>
      <c r="CL1205" s="28">
        <v>0</v>
      </c>
      <c r="CM1205" s="28">
        <v>0.5</v>
      </c>
      <c r="CN1205" s="25"/>
      <c r="CO1205" s="28">
        <v>0</v>
      </c>
      <c r="CP1205" s="30" t="s">
        <v>5</v>
      </c>
      <c r="CQ1205" s="8">
        <f t="shared" si="199"/>
        <v>9316.0377358490568</v>
      </c>
      <c r="CR1205" s="8">
        <f t="shared" si="200"/>
        <v>28</v>
      </c>
      <c r="CS1205" s="8">
        <f t="shared" si="201"/>
        <v>3.8</v>
      </c>
      <c r="CT1205" s="8">
        <f t="shared" si="202"/>
        <v>30</v>
      </c>
      <c r="CU1205" s="8">
        <f t="shared" si="203"/>
        <v>300</v>
      </c>
      <c r="CV1205" s="10">
        <f t="shared" si="204"/>
        <v>103880</v>
      </c>
      <c r="CW1205" s="10">
        <f t="shared" si="207"/>
        <v>103.88</v>
      </c>
      <c r="CX1205" s="8" t="str">
        <f t="shared" si="205"/>
        <v>No</v>
      </c>
      <c r="CY1205" s="30" t="s">
        <v>11</v>
      </c>
      <c r="CZ1205" s="30" t="s">
        <v>11</v>
      </c>
      <c r="DA1205" s="31" t="s">
        <v>11</v>
      </c>
      <c r="DB1205" s="31" t="s">
        <v>11</v>
      </c>
      <c r="DC1205" s="8" t="str">
        <f t="shared" si="206"/>
        <v>No</v>
      </c>
      <c r="DD1205" s="8" t="s">
        <v>11</v>
      </c>
      <c r="DE1205" s="30" t="s">
        <v>11</v>
      </c>
      <c r="DF1205" s="10">
        <f t="shared" si="208"/>
        <v>64.491119999999995</v>
      </c>
      <c r="DG1205" s="9">
        <f>IF(S1205&lt;Monitors!$H$4,(S1205*Monitors!$I$4)+Monitors!$J$4,IF(S1205&lt;Monitors!$H$5,(S1205*Monitors!$I$5)+Monitors!$J$5,IF(S1205&lt;Monitors!$H$6,(S1205*Monitors!$I$6)+Monitors!$J$6,IF(S1205&lt;Monitors!$H$7,(Monitors!$I$7*S1205)+Monitors!$J$7,IF(S1205&lt;Monitors!$H$8,(S1205*Monitors!$I$8)+Monitors!$J$8,IF(S1205&lt;Monitors!$H$9,(S1205*Monitors!$I$9)+Monitors!$J$9,IF(S1205&lt;Monitors!$H$10,(S1205*Monitors!$I$10)+Monitors!$J$10,IF(S1205&lt;Monitors!$H$11,(S1205*Monitors!$I$11)+Monitors!$J$11,Monitors!$J$12))))))))</f>
        <v>49</v>
      </c>
      <c r="DH1205" s="10">
        <f>$DF1205-(Monitors!$B$4*'All Data'!$W1205)</f>
        <v>47.541669999999996</v>
      </c>
      <c r="DI1205" s="10">
        <f>IF($CX1205="Yes",DH1205-(Monitors!$E$4*(DG1205+(Monitors!$B$4*'All Data'!$W1205))),'All Data'!DH1205)</f>
        <v>47.541669999999996</v>
      </c>
      <c r="DJ1205" s="10">
        <f>IF(DD1205="Yes",'All Data'!DI1205-(DG1205*Monitors!$C$4),'All Data'!DI1205)</f>
        <v>47.541669999999996</v>
      </c>
      <c r="DK1205" s="10">
        <f>IF($DE1205="Yes",DJ1205-(DG1205*Monitors!$D$4),'All Data'!DJ1205)</f>
        <v>47.541669999999996</v>
      </c>
      <c r="DL1205" s="10">
        <f>IF($CZ1205="Yes",DK1205-Monitors!$C$7,'All Data'!DK1205)</f>
        <v>47.541669999999996</v>
      </c>
      <c r="DM1205" s="10">
        <f>IF($DA1205="Yes",DL1205-Monitors!$D$7,'All Data'!DL1205)</f>
        <v>47.541669999999996</v>
      </c>
      <c r="DN1205" s="10">
        <f>IF(DB1205="Yes",DM1205-((DG1205+(W1205*Monitors!$B$4))*Monitors!$F$4),'All Data'!DM1205)</f>
        <v>47.541669999999996</v>
      </c>
      <c r="DO1205" s="8" t="str">
        <f t="shared" si="209"/>
        <v>Yes</v>
      </c>
      <c r="DP1205" s="10">
        <v>4.1552000000000007</v>
      </c>
      <c r="DQ1205" s="10">
        <v>16.4148</v>
      </c>
      <c r="DR1205" s="10">
        <v>16.4148</v>
      </c>
      <c r="DS1205" s="9">
        <v>28.047755959946649</v>
      </c>
      <c r="DT1205" s="9" t="s">
        <v>23</v>
      </c>
      <c r="DU1205" s="14">
        <v>0</v>
      </c>
    </row>
    <row r="1206" spans="1:125" ht="18" customHeight="1">
      <c r="A1206" s="29">
        <v>1205</v>
      </c>
      <c r="B1206" s="29">
        <v>21</v>
      </c>
      <c r="C1206" s="29">
        <v>274</v>
      </c>
      <c r="D1206" s="21">
        <v>41795</v>
      </c>
      <c r="E1206" s="21">
        <v>42038</v>
      </c>
      <c r="F1206" s="21">
        <v>42045</v>
      </c>
      <c r="G1206" s="20" t="s">
        <v>233</v>
      </c>
      <c r="H1206" s="20" t="s">
        <v>26</v>
      </c>
      <c r="I1206" s="22">
        <v>6</v>
      </c>
      <c r="J1206" s="20" t="s">
        <v>5</v>
      </c>
      <c r="K1206" s="20" t="s">
        <v>26</v>
      </c>
      <c r="L1206" s="20" t="s">
        <v>27</v>
      </c>
      <c r="M1206" s="23" t="s">
        <v>27</v>
      </c>
      <c r="N1206" s="23" t="s">
        <v>7</v>
      </c>
      <c r="O1206" s="23" t="s">
        <v>26</v>
      </c>
      <c r="P1206" s="24">
        <v>9.6999999999999993</v>
      </c>
      <c r="Q1206" s="24">
        <v>23</v>
      </c>
      <c r="R1206" s="24">
        <v>25</v>
      </c>
      <c r="S1206" s="24">
        <v>223.1</v>
      </c>
      <c r="T1206" s="24">
        <v>2.37</v>
      </c>
      <c r="U1206" s="24">
        <v>1080</v>
      </c>
      <c r="V1206" s="24">
        <v>2560</v>
      </c>
      <c r="W1206" s="24">
        <v>2.7650000000000001</v>
      </c>
      <c r="X1206" s="23" t="s">
        <v>95</v>
      </c>
      <c r="Y1206" s="23" t="s">
        <v>95</v>
      </c>
      <c r="Z1206" s="24">
        <v>11878</v>
      </c>
      <c r="AA1206" s="24">
        <v>60</v>
      </c>
      <c r="AB1206" s="24">
        <v>160</v>
      </c>
      <c r="AC1206" s="24">
        <v>160</v>
      </c>
      <c r="AD1206" s="23" t="s">
        <v>73</v>
      </c>
      <c r="AE1206" s="23" t="s">
        <v>23</v>
      </c>
      <c r="AF1206" s="23" t="s">
        <v>11</v>
      </c>
      <c r="AG1206" s="23" t="s">
        <v>26</v>
      </c>
      <c r="AH1206" s="23" t="s">
        <v>26</v>
      </c>
      <c r="AI1206" s="23" t="s">
        <v>57</v>
      </c>
      <c r="AJ1206" s="23" t="s">
        <v>23</v>
      </c>
      <c r="AK1206" s="23" t="s">
        <v>23</v>
      </c>
      <c r="AL1206" s="23" t="s">
        <v>229</v>
      </c>
      <c r="AM1206" s="23" t="s">
        <v>26</v>
      </c>
      <c r="AN1206" s="23" t="s">
        <v>14</v>
      </c>
      <c r="AO1206" s="23" t="s">
        <v>26</v>
      </c>
      <c r="AP1206" s="23" t="s">
        <v>14</v>
      </c>
      <c r="AQ1206" s="23" t="s">
        <v>26</v>
      </c>
      <c r="AR1206" s="23"/>
      <c r="AS1206" s="23" t="s">
        <v>229</v>
      </c>
      <c r="AT1206" s="23" t="s">
        <v>26</v>
      </c>
      <c r="AU1206" s="23" t="s">
        <v>14</v>
      </c>
      <c r="AV1206" s="25" t="s">
        <v>26</v>
      </c>
      <c r="AW1206" s="25" t="s">
        <v>26</v>
      </c>
      <c r="AX1206" s="26">
        <v>25</v>
      </c>
      <c r="AY1206" s="26">
        <v>223.1</v>
      </c>
      <c r="AZ1206" s="25" t="s">
        <v>14</v>
      </c>
      <c r="BA1206" s="25" t="s">
        <v>14</v>
      </c>
      <c r="BB1206" s="23" t="s">
        <v>26</v>
      </c>
      <c r="BC1206" s="23" t="s">
        <v>15</v>
      </c>
      <c r="BD1206" s="23" t="s">
        <v>26</v>
      </c>
      <c r="BE1206" s="23" t="s">
        <v>11</v>
      </c>
      <c r="BF1206" s="23" t="s">
        <v>732</v>
      </c>
      <c r="BG1206" s="23" t="s">
        <v>11</v>
      </c>
      <c r="BH1206" s="23" t="s">
        <v>17</v>
      </c>
      <c r="BI1206" s="23" t="s">
        <v>26</v>
      </c>
      <c r="BJ1206" s="23"/>
      <c r="BK1206" s="23" t="s">
        <v>11</v>
      </c>
      <c r="BL1206" s="23" t="s">
        <v>11</v>
      </c>
      <c r="BM1206" s="23" t="s">
        <v>11</v>
      </c>
      <c r="BN1206" s="23"/>
      <c r="BO1206" s="24">
        <v>0</v>
      </c>
      <c r="BP1206" s="24">
        <v>324.89999999999998</v>
      </c>
      <c r="BQ1206" s="24">
        <v>350</v>
      </c>
      <c r="BR1206" s="24">
        <v>330</v>
      </c>
      <c r="BS1206" s="24">
        <v>200</v>
      </c>
      <c r="BT1206" s="23"/>
      <c r="BU1206" s="23"/>
      <c r="BV1206" s="24">
        <v>23.04</v>
      </c>
      <c r="BW1206" s="24">
        <v>0.28999999999999998</v>
      </c>
      <c r="BX1206" s="23"/>
      <c r="BY1206" s="24">
        <v>0.27</v>
      </c>
      <c r="BZ1206" s="27">
        <v>0.28999999999999998</v>
      </c>
      <c r="CA1206" s="27">
        <v>0.27</v>
      </c>
      <c r="CB1206" s="25"/>
      <c r="CC1206" s="25"/>
      <c r="CD1206" s="28">
        <v>23.03</v>
      </c>
      <c r="CE1206" s="28">
        <v>0.28999999999999998</v>
      </c>
      <c r="CF1206" s="25"/>
      <c r="CG1206" s="28">
        <v>0.26</v>
      </c>
      <c r="CH1206" s="28">
        <v>24.6</v>
      </c>
      <c r="CI1206" s="28">
        <v>0.5</v>
      </c>
      <c r="CJ1206" s="28">
        <v>0.5</v>
      </c>
      <c r="CK1206" s="28">
        <v>0</v>
      </c>
      <c r="CL1206" s="28">
        <v>0</v>
      </c>
      <c r="CM1206" s="28">
        <v>0.5</v>
      </c>
      <c r="CN1206" s="25"/>
      <c r="CO1206" s="28">
        <v>0</v>
      </c>
      <c r="CP1206" s="30" t="s">
        <v>5</v>
      </c>
      <c r="CQ1206" s="8">
        <f t="shared" si="199"/>
        <v>12393.545495293591</v>
      </c>
      <c r="CR1206" s="8">
        <f t="shared" si="200"/>
        <v>26</v>
      </c>
      <c r="CS1206" s="8">
        <f t="shared" si="201"/>
        <v>3.8</v>
      </c>
      <c r="CT1206" s="8">
        <f t="shared" si="202"/>
        <v>30</v>
      </c>
      <c r="CU1206" s="8">
        <f t="shared" si="203"/>
        <v>300</v>
      </c>
      <c r="CV1206" s="10">
        <f t="shared" si="204"/>
        <v>72485.189999999988</v>
      </c>
      <c r="CW1206" s="10">
        <f t="shared" si="207"/>
        <v>72.485189999999989</v>
      </c>
      <c r="CX1206" s="8" t="str">
        <f t="shared" si="205"/>
        <v>No</v>
      </c>
      <c r="CY1206" s="30" t="s">
        <v>11</v>
      </c>
      <c r="CZ1206" s="30" t="s">
        <v>11</v>
      </c>
      <c r="DA1206" s="31" t="s">
        <v>11</v>
      </c>
      <c r="DB1206" s="31" t="s">
        <v>11</v>
      </c>
      <c r="DC1206" s="8" t="str">
        <f t="shared" si="206"/>
        <v>No</v>
      </c>
      <c r="DD1206" s="8" t="s">
        <v>11</v>
      </c>
      <c r="DE1206" s="30" t="s">
        <v>11</v>
      </c>
      <c r="DF1206" s="10">
        <f t="shared" si="208"/>
        <v>72.291899999999998</v>
      </c>
      <c r="DG1206" s="9">
        <f>IF(S1206&lt;Monitors!$H$4,(S1206*Monitors!$I$4)+Monitors!$J$4,IF(S1206&lt;Monitors!$H$5,(S1206*Monitors!$I$5)+Monitors!$J$5,IF(S1206&lt;Monitors!$H$6,(S1206*Monitors!$I$6)+Monitors!$J$6,IF(S1206&lt;Monitors!$H$7,(Monitors!$I$7*S1206)+Monitors!$J$7,IF(S1206&lt;Monitors!$H$8,(S1206*Monitors!$I$8)+Monitors!$J$8,IF(S1206&lt;Monitors!$H$9,(S1206*Monitors!$I$9)+Monitors!$J$9,IF(S1206&lt;Monitors!$H$10,(S1206*Monitors!$I$10)+Monitors!$J$10,IF(S1206&lt;Monitors!$H$11,(S1206*Monitors!$I$11)+Monitors!$J$11,Monitors!$J$12))))))))</f>
        <v>38.769999999999996</v>
      </c>
      <c r="DH1206" s="10">
        <f>$DF1206-(Monitors!$B$4*'All Data'!$W1206)</f>
        <v>55.342449999999999</v>
      </c>
      <c r="DI1206" s="10">
        <f>IF($CX1206="Yes",DH1206-(Monitors!$E$4*(DG1206+(Monitors!$B$4*'All Data'!$W1206))),'All Data'!DH1206)</f>
        <v>55.342449999999999</v>
      </c>
      <c r="DJ1206" s="10">
        <f>IF(DD1206="Yes",'All Data'!DI1206-(DG1206*Monitors!$C$4),'All Data'!DI1206)</f>
        <v>55.342449999999999</v>
      </c>
      <c r="DK1206" s="10">
        <f>IF($DE1206="Yes",DJ1206-(DG1206*Monitors!$D$4),'All Data'!DJ1206)</f>
        <v>55.342449999999999</v>
      </c>
      <c r="DL1206" s="10">
        <f>IF($CZ1206="Yes",DK1206-Monitors!$C$7,'All Data'!DK1206)</f>
        <v>55.342449999999999</v>
      </c>
      <c r="DM1206" s="10">
        <f>IF($DA1206="Yes",DL1206-Monitors!$D$7,'All Data'!DL1206)</f>
        <v>55.342449999999999</v>
      </c>
      <c r="DN1206" s="10">
        <f>IF(DB1206="Yes",DM1206-((DG1206+(W1206*Monitors!$B$4))*Monitors!$F$4),'All Data'!DM1206)</f>
        <v>55.342449999999999</v>
      </c>
      <c r="DO1206" s="8" t="str">
        <f t="shared" si="209"/>
        <v>No</v>
      </c>
      <c r="DP1206" s="10">
        <v>2.8994075999999995</v>
      </c>
      <c r="DQ1206" s="10">
        <v>20.140592399999999</v>
      </c>
      <c r="DR1206" s="10">
        <v>20.140592399999999</v>
      </c>
      <c r="DS1206" s="9">
        <v>21.205545389530744</v>
      </c>
      <c r="DT1206" s="9" t="s">
        <v>23</v>
      </c>
      <c r="DU1206" s="14">
        <v>0</v>
      </c>
    </row>
    <row r="1207" spans="1:125" ht="18" customHeight="1">
      <c r="A1207" s="29">
        <v>1206</v>
      </c>
      <c r="B1207" s="29">
        <v>21</v>
      </c>
      <c r="C1207" s="29">
        <v>274</v>
      </c>
      <c r="D1207" s="21">
        <v>41795</v>
      </c>
      <c r="E1207" s="21">
        <v>41800</v>
      </c>
      <c r="F1207" s="21">
        <v>41806</v>
      </c>
      <c r="G1207" s="20" t="s">
        <v>182</v>
      </c>
      <c r="H1207" s="20" t="s">
        <v>26</v>
      </c>
      <c r="I1207" s="22">
        <v>6</v>
      </c>
      <c r="J1207" s="20" t="s">
        <v>5</v>
      </c>
      <c r="K1207" s="20" t="s">
        <v>26</v>
      </c>
      <c r="L1207" s="20" t="s">
        <v>27</v>
      </c>
      <c r="M1207" s="23" t="s">
        <v>27</v>
      </c>
      <c r="N1207" s="23" t="s">
        <v>7</v>
      </c>
      <c r="O1207" s="23" t="s">
        <v>26</v>
      </c>
      <c r="P1207" s="24">
        <v>9.6999999999999993</v>
      </c>
      <c r="Q1207" s="24">
        <v>23</v>
      </c>
      <c r="R1207" s="24">
        <v>25</v>
      </c>
      <c r="S1207" s="24">
        <v>223.1</v>
      </c>
      <c r="T1207" s="24">
        <v>2.37</v>
      </c>
      <c r="U1207" s="24">
        <v>1080</v>
      </c>
      <c r="V1207" s="24">
        <v>2560</v>
      </c>
      <c r="W1207" s="24">
        <v>2.7650000000000001</v>
      </c>
      <c r="X1207" s="23" t="s">
        <v>95</v>
      </c>
      <c r="Y1207" s="23" t="s">
        <v>95</v>
      </c>
      <c r="Z1207" s="24">
        <v>11878</v>
      </c>
      <c r="AA1207" s="24">
        <v>60</v>
      </c>
      <c r="AB1207" s="24">
        <v>160</v>
      </c>
      <c r="AC1207" s="24">
        <v>160</v>
      </c>
      <c r="AD1207" s="23" t="s">
        <v>73</v>
      </c>
      <c r="AE1207" s="23" t="s">
        <v>23</v>
      </c>
      <c r="AF1207" s="23" t="s">
        <v>11</v>
      </c>
      <c r="AG1207" s="23" t="s">
        <v>26</v>
      </c>
      <c r="AH1207" s="23" t="s">
        <v>26</v>
      </c>
      <c r="AI1207" s="23" t="s">
        <v>12</v>
      </c>
      <c r="AJ1207" s="23" t="s">
        <v>23</v>
      </c>
      <c r="AK1207" s="23" t="s">
        <v>23</v>
      </c>
      <c r="AL1207" s="23" t="s">
        <v>107</v>
      </c>
      <c r="AM1207" s="23" t="s">
        <v>26</v>
      </c>
      <c r="AN1207" s="23" t="s">
        <v>14</v>
      </c>
      <c r="AO1207" s="23" t="s">
        <v>26</v>
      </c>
      <c r="AP1207" s="23" t="s">
        <v>14</v>
      </c>
      <c r="AQ1207" s="23" t="s">
        <v>26</v>
      </c>
      <c r="AR1207" s="23"/>
      <c r="AS1207" s="23" t="s">
        <v>107</v>
      </c>
      <c r="AT1207" s="23" t="s">
        <v>26</v>
      </c>
      <c r="AU1207" s="23" t="s">
        <v>14</v>
      </c>
      <c r="AV1207" s="25" t="s">
        <v>26</v>
      </c>
      <c r="AW1207" s="25" t="s">
        <v>26</v>
      </c>
      <c r="AX1207" s="26">
        <v>25</v>
      </c>
      <c r="AY1207" s="26">
        <v>223.1</v>
      </c>
      <c r="AZ1207" s="25" t="s">
        <v>14</v>
      </c>
      <c r="BA1207" s="25" t="s">
        <v>14</v>
      </c>
      <c r="BB1207" s="23" t="s">
        <v>26</v>
      </c>
      <c r="BC1207" s="23" t="s">
        <v>15</v>
      </c>
      <c r="BD1207" s="23" t="s">
        <v>26</v>
      </c>
      <c r="BE1207" s="23" t="s">
        <v>11</v>
      </c>
      <c r="BF1207" s="23" t="s">
        <v>732</v>
      </c>
      <c r="BG1207" s="23" t="s">
        <v>11</v>
      </c>
      <c r="BH1207" s="23" t="s">
        <v>17</v>
      </c>
      <c r="BI1207" s="23" t="s">
        <v>26</v>
      </c>
      <c r="BJ1207" s="23"/>
      <c r="BK1207" s="23" t="s">
        <v>11</v>
      </c>
      <c r="BL1207" s="23" t="s">
        <v>11</v>
      </c>
      <c r="BM1207" s="23" t="s">
        <v>11</v>
      </c>
      <c r="BN1207" s="23"/>
      <c r="BO1207" s="24">
        <v>0</v>
      </c>
      <c r="BP1207" s="24">
        <v>324.89999999999998</v>
      </c>
      <c r="BQ1207" s="24">
        <v>350</v>
      </c>
      <c r="BR1207" s="24">
        <v>330</v>
      </c>
      <c r="BS1207" s="24">
        <v>200</v>
      </c>
      <c r="BT1207" s="23"/>
      <c r="BU1207" s="23"/>
      <c r="BV1207" s="24">
        <v>23.04</v>
      </c>
      <c r="BW1207" s="24">
        <v>0.28999999999999998</v>
      </c>
      <c r="BX1207" s="23"/>
      <c r="BY1207" s="24">
        <v>0.27</v>
      </c>
      <c r="BZ1207" s="27">
        <v>0.28999999999999998</v>
      </c>
      <c r="CA1207" s="27">
        <v>0.27</v>
      </c>
      <c r="CB1207" s="25"/>
      <c r="CC1207" s="25"/>
      <c r="CD1207" s="28">
        <v>23.03</v>
      </c>
      <c r="CE1207" s="28">
        <v>0.28999999999999998</v>
      </c>
      <c r="CF1207" s="25"/>
      <c r="CG1207" s="28">
        <v>0.26</v>
      </c>
      <c r="CH1207" s="28">
        <v>24.6</v>
      </c>
      <c r="CI1207" s="28">
        <v>0.5</v>
      </c>
      <c r="CJ1207" s="28">
        <v>0.5</v>
      </c>
      <c r="CK1207" s="28">
        <v>0</v>
      </c>
      <c r="CL1207" s="28">
        <v>0</v>
      </c>
      <c r="CM1207" s="28">
        <v>0.5</v>
      </c>
      <c r="CN1207" s="25"/>
      <c r="CO1207" s="28">
        <v>0</v>
      </c>
      <c r="CP1207" s="30" t="s">
        <v>5</v>
      </c>
      <c r="CQ1207" s="8">
        <f t="shared" si="199"/>
        <v>12393.545495293591</v>
      </c>
      <c r="CR1207" s="8">
        <f t="shared" si="200"/>
        <v>26</v>
      </c>
      <c r="CS1207" s="8">
        <f t="shared" si="201"/>
        <v>3.8</v>
      </c>
      <c r="CT1207" s="8">
        <f t="shared" si="202"/>
        <v>30</v>
      </c>
      <c r="CU1207" s="8">
        <f t="shared" si="203"/>
        <v>300</v>
      </c>
      <c r="CV1207" s="10">
        <f t="shared" si="204"/>
        <v>72485.189999999988</v>
      </c>
      <c r="CW1207" s="10">
        <f t="shared" si="207"/>
        <v>72.485189999999989</v>
      </c>
      <c r="CX1207" s="8" t="str">
        <f t="shared" si="205"/>
        <v>No</v>
      </c>
      <c r="CY1207" s="30" t="s">
        <v>11</v>
      </c>
      <c r="CZ1207" s="30" t="s">
        <v>11</v>
      </c>
      <c r="DA1207" s="31" t="s">
        <v>11</v>
      </c>
      <c r="DB1207" s="31" t="s">
        <v>11</v>
      </c>
      <c r="DC1207" s="8" t="str">
        <f t="shared" si="206"/>
        <v>No</v>
      </c>
      <c r="DD1207" s="8" t="s">
        <v>11</v>
      </c>
      <c r="DE1207" s="30" t="s">
        <v>11</v>
      </c>
      <c r="DF1207" s="10">
        <f t="shared" si="208"/>
        <v>72.291899999999998</v>
      </c>
      <c r="DG1207" s="9">
        <f>IF(S1207&lt;Monitors!$H$4,(S1207*Monitors!$I$4)+Monitors!$J$4,IF(S1207&lt;Monitors!$H$5,(S1207*Monitors!$I$5)+Monitors!$J$5,IF(S1207&lt;Monitors!$H$6,(S1207*Monitors!$I$6)+Monitors!$J$6,IF(S1207&lt;Monitors!$H$7,(Monitors!$I$7*S1207)+Monitors!$J$7,IF(S1207&lt;Monitors!$H$8,(S1207*Monitors!$I$8)+Monitors!$J$8,IF(S1207&lt;Monitors!$H$9,(S1207*Monitors!$I$9)+Monitors!$J$9,IF(S1207&lt;Monitors!$H$10,(S1207*Monitors!$I$10)+Monitors!$J$10,IF(S1207&lt;Monitors!$H$11,(S1207*Monitors!$I$11)+Monitors!$J$11,Monitors!$J$12))))))))</f>
        <v>38.769999999999996</v>
      </c>
      <c r="DH1207" s="10">
        <f>$DF1207-(Monitors!$B$4*'All Data'!$W1207)</f>
        <v>55.342449999999999</v>
      </c>
      <c r="DI1207" s="10">
        <f>IF($CX1207="Yes",DH1207-(Monitors!$E$4*(DG1207+(Monitors!$B$4*'All Data'!$W1207))),'All Data'!DH1207)</f>
        <v>55.342449999999999</v>
      </c>
      <c r="DJ1207" s="10">
        <f>IF(DD1207="Yes",'All Data'!DI1207-(DG1207*Monitors!$C$4),'All Data'!DI1207)</f>
        <v>55.342449999999999</v>
      </c>
      <c r="DK1207" s="10">
        <f>IF($DE1207="Yes",DJ1207-(DG1207*Monitors!$D$4),'All Data'!DJ1207)</f>
        <v>55.342449999999999</v>
      </c>
      <c r="DL1207" s="10">
        <f>IF($CZ1207="Yes",DK1207-Monitors!$C$7,'All Data'!DK1207)</f>
        <v>55.342449999999999</v>
      </c>
      <c r="DM1207" s="10">
        <f>IF($DA1207="Yes",DL1207-Monitors!$D$7,'All Data'!DL1207)</f>
        <v>55.342449999999999</v>
      </c>
      <c r="DN1207" s="10">
        <f>IF(DB1207="Yes",DM1207-((DG1207+(W1207*Monitors!$B$4))*Monitors!$F$4),'All Data'!DM1207)</f>
        <v>55.342449999999999</v>
      </c>
      <c r="DO1207" s="8" t="str">
        <f t="shared" si="209"/>
        <v>No</v>
      </c>
      <c r="DP1207" s="10">
        <v>2.8994075999999995</v>
      </c>
      <c r="DQ1207" s="10">
        <v>20.140592399999999</v>
      </c>
      <c r="DR1207" s="10">
        <v>20.140592399999999</v>
      </c>
      <c r="DS1207" s="9">
        <v>21.205545389530744</v>
      </c>
      <c r="DT1207" s="9" t="s">
        <v>23</v>
      </c>
      <c r="DU1207" s="14">
        <v>0</v>
      </c>
    </row>
    <row r="1208" spans="1:125" ht="18" customHeight="1">
      <c r="A1208" s="29">
        <v>1207</v>
      </c>
      <c r="B1208" s="29">
        <v>21</v>
      </c>
      <c r="C1208" s="29">
        <v>276</v>
      </c>
      <c r="D1208" s="21">
        <v>41733</v>
      </c>
      <c r="E1208" s="21">
        <v>41621</v>
      </c>
      <c r="F1208" s="21">
        <v>41709</v>
      </c>
      <c r="G1208" s="20" t="s">
        <v>4</v>
      </c>
      <c r="H1208" s="20"/>
      <c r="I1208" s="22">
        <v>6</v>
      </c>
      <c r="J1208" s="20" t="s">
        <v>5</v>
      </c>
      <c r="K1208" s="20"/>
      <c r="L1208" s="20" t="s">
        <v>49</v>
      </c>
      <c r="M1208" s="23"/>
      <c r="N1208" s="23" t="s">
        <v>7</v>
      </c>
      <c r="O1208" s="23"/>
      <c r="P1208" s="24">
        <v>9.6999999999999993</v>
      </c>
      <c r="Q1208" s="24">
        <v>23</v>
      </c>
      <c r="R1208" s="24">
        <v>25</v>
      </c>
      <c r="S1208" s="24">
        <v>223.95</v>
      </c>
      <c r="T1208" s="24">
        <v>2.33</v>
      </c>
      <c r="U1208" s="24">
        <v>1080</v>
      </c>
      <c r="V1208" s="24">
        <v>2560</v>
      </c>
      <c r="W1208" s="24">
        <v>2.7650000000000001</v>
      </c>
      <c r="X1208" s="23" t="s">
        <v>95</v>
      </c>
      <c r="Y1208" s="23" t="s">
        <v>95</v>
      </c>
      <c r="Z1208" s="24">
        <v>12346</v>
      </c>
      <c r="AA1208" s="24">
        <v>60</v>
      </c>
      <c r="AB1208" s="24">
        <v>178</v>
      </c>
      <c r="AC1208" s="24">
        <v>178</v>
      </c>
      <c r="AD1208" s="23" t="s">
        <v>307</v>
      </c>
      <c r="AE1208" s="23" t="s">
        <v>23</v>
      </c>
      <c r="AF1208" s="23" t="s">
        <v>11</v>
      </c>
      <c r="AG1208" s="23"/>
      <c r="AH1208" s="23"/>
      <c r="AI1208" s="23" t="s">
        <v>57</v>
      </c>
      <c r="AJ1208" s="23" t="s">
        <v>23</v>
      </c>
      <c r="AK1208" s="23" t="s">
        <v>23</v>
      </c>
      <c r="AL1208" s="23" t="s">
        <v>93</v>
      </c>
      <c r="AM1208" s="23"/>
      <c r="AN1208" s="23" t="s">
        <v>14</v>
      </c>
      <c r="AO1208" s="23"/>
      <c r="AP1208" s="23" t="s">
        <v>14</v>
      </c>
      <c r="AQ1208" s="23"/>
      <c r="AR1208" s="23"/>
      <c r="AS1208" s="23" t="s">
        <v>93</v>
      </c>
      <c r="AT1208" s="23"/>
      <c r="AU1208" s="23" t="s">
        <v>14</v>
      </c>
      <c r="AV1208" s="25"/>
      <c r="AW1208" s="25"/>
      <c r="AX1208" s="26">
        <v>25</v>
      </c>
      <c r="AY1208" s="26">
        <v>223.95</v>
      </c>
      <c r="AZ1208" s="25" t="s">
        <v>14</v>
      </c>
      <c r="BA1208" s="25" t="s">
        <v>14</v>
      </c>
      <c r="BB1208" s="23"/>
      <c r="BC1208" s="23" t="s">
        <v>15</v>
      </c>
      <c r="BD1208" s="23"/>
      <c r="BE1208" s="23" t="s">
        <v>11</v>
      </c>
      <c r="BF1208" s="23" t="s">
        <v>733</v>
      </c>
      <c r="BG1208" s="23" t="s">
        <v>11</v>
      </c>
      <c r="BH1208" s="23" t="s">
        <v>17</v>
      </c>
      <c r="BI1208" s="23"/>
      <c r="BJ1208" s="23"/>
      <c r="BK1208" s="23" t="s">
        <v>11</v>
      </c>
      <c r="BL1208" s="23" t="s">
        <v>11</v>
      </c>
      <c r="BM1208" s="23"/>
      <c r="BN1208" s="23"/>
      <c r="BO1208" s="24">
        <v>0.1</v>
      </c>
      <c r="BP1208" s="24">
        <v>246.5</v>
      </c>
      <c r="BQ1208" s="24">
        <v>250</v>
      </c>
      <c r="BR1208" s="24">
        <v>244.7</v>
      </c>
      <c r="BS1208" s="24">
        <v>200</v>
      </c>
      <c r="BT1208" s="23"/>
      <c r="BU1208" s="23"/>
      <c r="BV1208" s="24">
        <v>23.99</v>
      </c>
      <c r="BW1208" s="24">
        <v>0.44</v>
      </c>
      <c r="BX1208" s="23"/>
      <c r="BY1208" s="24">
        <v>0.43</v>
      </c>
      <c r="BZ1208" s="27">
        <v>0.44</v>
      </c>
      <c r="CA1208" s="27">
        <v>0.43</v>
      </c>
      <c r="CB1208" s="25"/>
      <c r="CC1208" s="25"/>
      <c r="CD1208" s="28">
        <v>23.88</v>
      </c>
      <c r="CE1208" s="28">
        <v>0.49</v>
      </c>
      <c r="CF1208" s="25"/>
      <c r="CG1208" s="28">
        <v>0.48</v>
      </c>
      <c r="CH1208" s="28">
        <v>24.48</v>
      </c>
      <c r="CI1208" s="28">
        <v>0.5</v>
      </c>
      <c r="CJ1208" s="28">
        <v>0.5</v>
      </c>
      <c r="CK1208" s="25"/>
      <c r="CL1208" s="25"/>
      <c r="CM1208" s="28">
        <v>0.56999999999999995</v>
      </c>
      <c r="CN1208" s="25"/>
      <c r="CO1208" s="28">
        <v>0</v>
      </c>
      <c r="CP1208" s="30" t="s">
        <v>5</v>
      </c>
      <c r="CQ1208" s="8">
        <f t="shared" si="199"/>
        <v>12346.50591649922</v>
      </c>
      <c r="CR1208" s="8">
        <f t="shared" si="200"/>
        <v>26</v>
      </c>
      <c r="CS1208" s="8">
        <f t="shared" si="201"/>
        <v>3.8</v>
      </c>
      <c r="CT1208" s="8">
        <f t="shared" si="202"/>
        <v>30</v>
      </c>
      <c r="CU1208" s="8">
        <f t="shared" si="203"/>
        <v>200</v>
      </c>
      <c r="CV1208" s="10">
        <f t="shared" si="204"/>
        <v>55203.674999999996</v>
      </c>
      <c r="CW1208" s="10">
        <f t="shared" si="207"/>
        <v>55.203674999999997</v>
      </c>
      <c r="CX1208" s="8" t="str">
        <f t="shared" si="205"/>
        <v>No</v>
      </c>
      <c r="CY1208" s="30" t="s">
        <v>11</v>
      </c>
      <c r="CZ1208" s="30" t="s">
        <v>11</v>
      </c>
      <c r="DA1208" s="31" t="s">
        <v>11</v>
      </c>
      <c r="DB1208" s="31" t="s">
        <v>11</v>
      </c>
      <c r="DC1208" s="8" t="str">
        <f t="shared" si="206"/>
        <v>No</v>
      </c>
      <c r="DD1208" s="8" t="s">
        <v>11</v>
      </c>
      <c r="DE1208" s="30" t="s">
        <v>11</v>
      </c>
      <c r="DF1208" s="10">
        <f t="shared" si="208"/>
        <v>76.058700000000002</v>
      </c>
      <c r="DG1208" s="9">
        <f>IF(S1208&lt;Monitors!$H$4,(S1208*Monitors!$I$4)+Monitors!$J$4,IF(S1208&lt;Monitors!$H$5,(S1208*Monitors!$I$5)+Monitors!$J$5,IF(S1208&lt;Monitors!$H$6,(S1208*Monitors!$I$6)+Monitors!$J$6,IF(S1208&lt;Monitors!$H$7,(Monitors!$I$7*S1208)+Monitors!$J$7,IF(S1208&lt;Monitors!$H$8,(S1208*Monitors!$I$8)+Monitors!$J$8,IF(S1208&lt;Monitors!$H$9,(S1208*Monitors!$I$9)+Monitors!$J$9,IF(S1208&lt;Monitors!$H$10,(S1208*Monitors!$I$10)+Monitors!$J$10,IF(S1208&lt;Monitors!$H$11,(S1208*Monitors!$I$11)+Monitors!$J$11,Monitors!$J$12))))))))</f>
        <v>38.798333333333332</v>
      </c>
      <c r="DH1208" s="10">
        <f>$DF1208-(Monitors!$B$4*'All Data'!$W1208)</f>
        <v>59.109250000000003</v>
      </c>
      <c r="DI1208" s="10">
        <f>IF($CX1208="Yes",DH1208-(Monitors!$E$4*(DG1208+(Monitors!$B$4*'All Data'!$W1208))),'All Data'!DH1208)</f>
        <v>59.109250000000003</v>
      </c>
      <c r="DJ1208" s="10">
        <f>IF(DD1208="Yes",'All Data'!DI1208-(DG1208*Monitors!$C$4),'All Data'!DI1208)</f>
        <v>59.109250000000003</v>
      </c>
      <c r="DK1208" s="10">
        <f>IF($DE1208="Yes",DJ1208-(DG1208*Monitors!$D$4),'All Data'!DJ1208)</f>
        <v>59.109250000000003</v>
      </c>
      <c r="DL1208" s="10">
        <f>IF($CZ1208="Yes",DK1208-Monitors!$C$7,'All Data'!DK1208)</f>
        <v>59.109250000000003</v>
      </c>
      <c r="DM1208" s="10">
        <f>IF($DA1208="Yes",DL1208-Monitors!$D$7,'All Data'!DL1208)</f>
        <v>59.109250000000003</v>
      </c>
      <c r="DN1208" s="10">
        <f>IF(DB1208="Yes",DM1208-((DG1208+(W1208*Monitors!$B$4))*Monitors!$F$4),'All Data'!DM1208)</f>
        <v>59.109250000000003</v>
      </c>
      <c r="DO1208" s="8" t="str">
        <f t="shared" si="209"/>
        <v>No</v>
      </c>
      <c r="DP1208" s="10">
        <v>2.2081469999999999</v>
      </c>
      <c r="DQ1208" s="10">
        <v>21.781852999999998</v>
      </c>
      <c r="DR1208" s="10">
        <v>21.781852999999998</v>
      </c>
      <c r="DS1208" s="9">
        <v>21.285137269557055</v>
      </c>
      <c r="DT1208" s="9" t="s">
        <v>11</v>
      </c>
      <c r="DU1208" s="14">
        <v>0</v>
      </c>
    </row>
    <row r="1209" spans="1:125" ht="18" customHeight="1">
      <c r="A1209" s="29">
        <v>1208</v>
      </c>
      <c r="B1209" s="29">
        <v>21</v>
      </c>
      <c r="C1209" s="29">
        <v>277</v>
      </c>
      <c r="D1209" s="21">
        <v>41675</v>
      </c>
      <c r="E1209" s="21">
        <v>41621</v>
      </c>
      <c r="F1209" s="21">
        <v>41642</v>
      </c>
      <c r="G1209" s="20" t="s">
        <v>4</v>
      </c>
      <c r="H1209" s="20"/>
      <c r="I1209" s="22">
        <v>6</v>
      </c>
      <c r="J1209" s="20" t="s">
        <v>5</v>
      </c>
      <c r="K1209" s="20"/>
      <c r="L1209" s="20" t="s">
        <v>49</v>
      </c>
      <c r="M1209" s="23"/>
      <c r="N1209" s="23" t="s">
        <v>7</v>
      </c>
      <c r="O1209" s="23"/>
      <c r="P1209" s="24">
        <v>9.6999999999999993</v>
      </c>
      <c r="Q1209" s="24">
        <v>23</v>
      </c>
      <c r="R1209" s="24">
        <v>25</v>
      </c>
      <c r="S1209" s="24">
        <v>223.95</v>
      </c>
      <c r="T1209" s="24">
        <v>2.33</v>
      </c>
      <c r="U1209" s="24">
        <v>1080</v>
      </c>
      <c r="V1209" s="24">
        <v>2560</v>
      </c>
      <c r="W1209" s="24">
        <v>2.7650000000000001</v>
      </c>
      <c r="X1209" s="23" t="s">
        <v>469</v>
      </c>
      <c r="Y1209" s="23" t="s">
        <v>95</v>
      </c>
      <c r="Z1209" s="24">
        <v>12346</v>
      </c>
      <c r="AA1209" s="24">
        <v>60</v>
      </c>
      <c r="AB1209" s="24">
        <v>178</v>
      </c>
      <c r="AC1209" s="24">
        <v>178</v>
      </c>
      <c r="AD1209" s="23" t="s">
        <v>307</v>
      </c>
      <c r="AE1209" s="23" t="s">
        <v>23</v>
      </c>
      <c r="AF1209" s="23" t="s">
        <v>11</v>
      </c>
      <c r="AG1209" s="23"/>
      <c r="AH1209" s="23"/>
      <c r="AI1209" s="23" t="s">
        <v>57</v>
      </c>
      <c r="AJ1209" s="23" t="s">
        <v>23</v>
      </c>
      <c r="AK1209" s="23" t="s">
        <v>23</v>
      </c>
      <c r="AL1209" s="23" t="s">
        <v>93</v>
      </c>
      <c r="AM1209" s="23"/>
      <c r="AN1209" s="23" t="s">
        <v>14</v>
      </c>
      <c r="AO1209" s="23"/>
      <c r="AP1209" s="23" t="s">
        <v>14</v>
      </c>
      <c r="AQ1209" s="23"/>
      <c r="AR1209" s="23"/>
      <c r="AS1209" s="23" t="s">
        <v>93</v>
      </c>
      <c r="AT1209" s="23"/>
      <c r="AU1209" s="23" t="s">
        <v>14</v>
      </c>
      <c r="AV1209" s="25"/>
      <c r="AW1209" s="25"/>
      <c r="AX1209" s="26">
        <v>25</v>
      </c>
      <c r="AY1209" s="26">
        <v>223.95</v>
      </c>
      <c r="AZ1209" s="25" t="s">
        <v>14</v>
      </c>
      <c r="BA1209" s="25" t="s">
        <v>14</v>
      </c>
      <c r="BB1209" s="23"/>
      <c r="BC1209" s="23" t="s">
        <v>15</v>
      </c>
      <c r="BD1209" s="23"/>
      <c r="BE1209" s="23" t="s">
        <v>11</v>
      </c>
      <c r="BF1209" s="23" t="s">
        <v>733</v>
      </c>
      <c r="BG1209" s="23" t="s">
        <v>11</v>
      </c>
      <c r="BH1209" s="23" t="s">
        <v>17</v>
      </c>
      <c r="BI1209" s="23"/>
      <c r="BJ1209" s="23"/>
      <c r="BK1209" s="23" t="s">
        <v>11</v>
      </c>
      <c r="BL1209" s="23" t="s">
        <v>11</v>
      </c>
      <c r="BM1209" s="23"/>
      <c r="BN1209" s="23"/>
      <c r="BO1209" s="24">
        <v>0.1</v>
      </c>
      <c r="BP1209" s="24">
        <v>246.5</v>
      </c>
      <c r="BQ1209" s="24">
        <v>250</v>
      </c>
      <c r="BR1209" s="24">
        <v>244.7</v>
      </c>
      <c r="BS1209" s="24">
        <v>200</v>
      </c>
      <c r="BT1209" s="23"/>
      <c r="BU1209" s="23"/>
      <c r="BV1209" s="24">
        <v>23.99</v>
      </c>
      <c r="BW1209" s="24">
        <v>0.44</v>
      </c>
      <c r="BX1209" s="23"/>
      <c r="BY1209" s="24">
        <v>0.43</v>
      </c>
      <c r="BZ1209" s="27">
        <v>0.44</v>
      </c>
      <c r="CA1209" s="27">
        <v>0.43</v>
      </c>
      <c r="CB1209" s="25"/>
      <c r="CC1209" s="25"/>
      <c r="CD1209" s="28">
        <v>23.88</v>
      </c>
      <c r="CE1209" s="28">
        <v>0.49</v>
      </c>
      <c r="CF1209" s="25"/>
      <c r="CG1209" s="28">
        <v>0.48</v>
      </c>
      <c r="CH1209" s="28">
        <v>24.48</v>
      </c>
      <c r="CI1209" s="28">
        <v>0.5</v>
      </c>
      <c r="CJ1209" s="28">
        <v>0.5</v>
      </c>
      <c r="CK1209" s="25"/>
      <c r="CL1209" s="25"/>
      <c r="CM1209" s="28">
        <v>0.56999999999999995</v>
      </c>
      <c r="CN1209" s="25"/>
      <c r="CO1209" s="28">
        <v>0</v>
      </c>
      <c r="CP1209" s="30" t="s">
        <v>5</v>
      </c>
      <c r="CQ1209" s="8">
        <f t="shared" si="199"/>
        <v>12346.50591649922</v>
      </c>
      <c r="CR1209" s="8">
        <f t="shared" si="200"/>
        <v>26</v>
      </c>
      <c r="CS1209" s="8">
        <f t="shared" si="201"/>
        <v>3.8</v>
      </c>
      <c r="CT1209" s="8">
        <f t="shared" si="202"/>
        <v>30</v>
      </c>
      <c r="CU1209" s="8">
        <f t="shared" si="203"/>
        <v>200</v>
      </c>
      <c r="CV1209" s="10">
        <f t="shared" si="204"/>
        <v>55203.674999999996</v>
      </c>
      <c r="CW1209" s="10">
        <f t="shared" si="207"/>
        <v>55.203674999999997</v>
      </c>
      <c r="CX1209" s="8" t="str">
        <f t="shared" si="205"/>
        <v>No</v>
      </c>
      <c r="CY1209" s="30" t="s">
        <v>11</v>
      </c>
      <c r="CZ1209" s="30" t="s">
        <v>11</v>
      </c>
      <c r="DA1209" s="31" t="s">
        <v>11</v>
      </c>
      <c r="DB1209" s="31" t="s">
        <v>11</v>
      </c>
      <c r="DC1209" s="8" t="str">
        <f t="shared" si="206"/>
        <v>No</v>
      </c>
      <c r="DD1209" s="8" t="s">
        <v>11</v>
      </c>
      <c r="DE1209" s="30" t="s">
        <v>11</v>
      </c>
      <c r="DF1209" s="10">
        <f t="shared" si="208"/>
        <v>76.058700000000002</v>
      </c>
      <c r="DG1209" s="9">
        <f>IF(S1209&lt;Monitors!$H$4,(S1209*Monitors!$I$4)+Monitors!$J$4,IF(S1209&lt;Monitors!$H$5,(S1209*Monitors!$I$5)+Monitors!$J$5,IF(S1209&lt;Monitors!$H$6,(S1209*Monitors!$I$6)+Monitors!$J$6,IF(S1209&lt;Monitors!$H$7,(Monitors!$I$7*S1209)+Monitors!$J$7,IF(S1209&lt;Monitors!$H$8,(S1209*Monitors!$I$8)+Monitors!$J$8,IF(S1209&lt;Monitors!$H$9,(S1209*Monitors!$I$9)+Monitors!$J$9,IF(S1209&lt;Monitors!$H$10,(S1209*Monitors!$I$10)+Monitors!$J$10,IF(S1209&lt;Monitors!$H$11,(S1209*Monitors!$I$11)+Monitors!$J$11,Monitors!$J$12))))))))</f>
        <v>38.798333333333332</v>
      </c>
      <c r="DH1209" s="10">
        <f>$DF1209-(Monitors!$B$4*'All Data'!$W1209)</f>
        <v>59.109250000000003</v>
      </c>
      <c r="DI1209" s="10">
        <f>IF($CX1209="Yes",DH1209-(Monitors!$E$4*(DG1209+(Monitors!$B$4*'All Data'!$W1209))),'All Data'!DH1209)</f>
        <v>59.109250000000003</v>
      </c>
      <c r="DJ1209" s="10">
        <f>IF(DD1209="Yes",'All Data'!DI1209-(DG1209*Monitors!$C$4),'All Data'!DI1209)</f>
        <v>59.109250000000003</v>
      </c>
      <c r="DK1209" s="10">
        <f>IF($DE1209="Yes",DJ1209-(DG1209*Monitors!$D$4),'All Data'!DJ1209)</f>
        <v>59.109250000000003</v>
      </c>
      <c r="DL1209" s="10">
        <f>IF($CZ1209="Yes",DK1209-Monitors!$C$7,'All Data'!DK1209)</f>
        <v>59.109250000000003</v>
      </c>
      <c r="DM1209" s="10">
        <f>IF($DA1209="Yes",DL1209-Monitors!$D$7,'All Data'!DL1209)</f>
        <v>59.109250000000003</v>
      </c>
      <c r="DN1209" s="10">
        <f>IF(DB1209="Yes",DM1209-((DG1209+(W1209*Monitors!$B$4))*Monitors!$F$4),'All Data'!DM1209)</f>
        <v>59.109250000000003</v>
      </c>
      <c r="DO1209" s="8" t="str">
        <f t="shared" si="209"/>
        <v>No</v>
      </c>
      <c r="DP1209" s="10">
        <v>2.2081469999999999</v>
      </c>
      <c r="DQ1209" s="10">
        <v>21.781852999999998</v>
      </c>
      <c r="DR1209" s="10">
        <v>21.781852999999998</v>
      </c>
      <c r="DS1209" s="9">
        <v>21.285137269557055</v>
      </c>
      <c r="DT1209" s="9" t="s">
        <v>11</v>
      </c>
      <c r="DU1209" s="14">
        <v>0</v>
      </c>
    </row>
    <row r="1210" spans="1:125" ht="18" customHeight="1">
      <c r="A1210" s="29">
        <v>1209</v>
      </c>
      <c r="B1210" s="29">
        <v>21</v>
      </c>
      <c r="C1210" s="29">
        <v>374</v>
      </c>
      <c r="D1210" s="21">
        <v>42020</v>
      </c>
      <c r="E1210" s="21">
        <v>42023</v>
      </c>
      <c r="F1210" s="21">
        <v>42052</v>
      </c>
      <c r="G1210" s="20" t="s">
        <v>182</v>
      </c>
      <c r="H1210" s="20" t="s">
        <v>26</v>
      </c>
      <c r="I1210" s="22">
        <v>6</v>
      </c>
      <c r="J1210" s="20" t="s">
        <v>5</v>
      </c>
      <c r="K1210" s="20" t="s">
        <v>26</v>
      </c>
      <c r="L1210" s="20" t="s">
        <v>49</v>
      </c>
      <c r="M1210" s="23" t="s">
        <v>26</v>
      </c>
      <c r="N1210" s="23" t="s">
        <v>7</v>
      </c>
      <c r="O1210" s="23" t="s">
        <v>26</v>
      </c>
      <c r="P1210" s="24">
        <v>13.2</v>
      </c>
      <c r="Q1210" s="24">
        <v>31.4</v>
      </c>
      <c r="R1210" s="24">
        <v>34</v>
      </c>
      <c r="S1210" s="24">
        <v>414.48</v>
      </c>
      <c r="T1210" s="24">
        <v>2.37</v>
      </c>
      <c r="U1210" s="24">
        <v>1080</v>
      </c>
      <c r="V1210" s="24">
        <v>2560</v>
      </c>
      <c r="W1210" s="24">
        <v>2.7650000000000001</v>
      </c>
      <c r="X1210" s="23" t="s">
        <v>95</v>
      </c>
      <c r="Y1210" s="23" t="s">
        <v>95</v>
      </c>
      <c r="Z1210" s="24">
        <v>6671</v>
      </c>
      <c r="AA1210" s="24">
        <v>60</v>
      </c>
      <c r="AB1210" s="24">
        <v>160</v>
      </c>
      <c r="AC1210" s="24">
        <v>160</v>
      </c>
      <c r="AD1210" s="23" t="s">
        <v>73</v>
      </c>
      <c r="AE1210" s="23" t="s">
        <v>23</v>
      </c>
      <c r="AF1210" s="23" t="s">
        <v>11</v>
      </c>
      <c r="AG1210" s="23" t="s">
        <v>26</v>
      </c>
      <c r="AH1210" s="23" t="s">
        <v>26</v>
      </c>
      <c r="AI1210" s="23" t="s">
        <v>12</v>
      </c>
      <c r="AJ1210" s="23" t="s">
        <v>23</v>
      </c>
      <c r="AK1210" s="23" t="s">
        <v>23</v>
      </c>
      <c r="AL1210" s="23" t="s">
        <v>129</v>
      </c>
      <c r="AM1210" s="23" t="s">
        <v>26</v>
      </c>
      <c r="AN1210" s="23" t="s">
        <v>14</v>
      </c>
      <c r="AO1210" s="23" t="s">
        <v>26</v>
      </c>
      <c r="AP1210" s="23" t="s">
        <v>14</v>
      </c>
      <c r="AQ1210" s="23" t="s">
        <v>26</v>
      </c>
      <c r="AR1210" s="23"/>
      <c r="AS1210" s="23" t="s">
        <v>129</v>
      </c>
      <c r="AT1210" s="23" t="s">
        <v>26</v>
      </c>
      <c r="AU1210" s="23" t="s">
        <v>14</v>
      </c>
      <c r="AV1210" s="25" t="s">
        <v>26</v>
      </c>
      <c r="AW1210" s="25" t="s">
        <v>26</v>
      </c>
      <c r="AX1210" s="26">
        <v>34</v>
      </c>
      <c r="AY1210" s="26">
        <v>414.48</v>
      </c>
      <c r="AZ1210" s="25" t="s">
        <v>14</v>
      </c>
      <c r="BA1210" s="25" t="s">
        <v>14</v>
      </c>
      <c r="BB1210" s="23" t="s">
        <v>26</v>
      </c>
      <c r="BC1210" s="23" t="s">
        <v>15</v>
      </c>
      <c r="BD1210" s="23" t="s">
        <v>26</v>
      </c>
      <c r="BE1210" s="23" t="s">
        <v>11</v>
      </c>
      <c r="BF1210" s="23" t="s">
        <v>1247</v>
      </c>
      <c r="BG1210" s="23" t="s">
        <v>11</v>
      </c>
      <c r="BH1210" s="23" t="s">
        <v>17</v>
      </c>
      <c r="BI1210" s="23" t="s">
        <v>26</v>
      </c>
      <c r="BJ1210" s="23"/>
      <c r="BK1210" s="23" t="s">
        <v>11</v>
      </c>
      <c r="BL1210" s="23" t="s">
        <v>11</v>
      </c>
      <c r="BM1210" s="23" t="s">
        <v>11</v>
      </c>
      <c r="BN1210" s="23"/>
      <c r="BO1210" s="24">
        <v>0</v>
      </c>
      <c r="BP1210" s="24">
        <v>227.5</v>
      </c>
      <c r="BQ1210" s="24">
        <v>227.5</v>
      </c>
      <c r="BR1210" s="24">
        <v>221.4</v>
      </c>
      <c r="BS1210" s="24">
        <v>200</v>
      </c>
      <c r="BT1210" s="23"/>
      <c r="BU1210" s="23"/>
      <c r="BV1210" s="24">
        <v>25.74</v>
      </c>
      <c r="BW1210" s="24">
        <v>0.16</v>
      </c>
      <c r="BX1210" s="23"/>
      <c r="BY1210" s="24">
        <v>0.15</v>
      </c>
      <c r="BZ1210" s="27">
        <v>0.16</v>
      </c>
      <c r="CA1210" s="27">
        <v>0.15</v>
      </c>
      <c r="CB1210" s="25"/>
      <c r="CC1210" s="25"/>
      <c r="CD1210" s="28">
        <v>25.75</v>
      </c>
      <c r="CE1210" s="28">
        <v>0.15</v>
      </c>
      <c r="CF1210" s="25"/>
      <c r="CG1210" s="28">
        <v>0.14000000000000001</v>
      </c>
      <c r="CH1210" s="28">
        <v>43.53</v>
      </c>
      <c r="CI1210" s="28">
        <v>0.5</v>
      </c>
      <c r="CJ1210" s="28">
        <v>0.5</v>
      </c>
      <c r="CK1210" s="28">
        <v>0</v>
      </c>
      <c r="CL1210" s="28">
        <v>0</v>
      </c>
      <c r="CM1210" s="28">
        <v>0.5</v>
      </c>
      <c r="CN1210" s="25"/>
      <c r="CO1210" s="28">
        <v>0</v>
      </c>
      <c r="CP1210" s="30" t="s">
        <v>5</v>
      </c>
      <c r="CQ1210" s="8">
        <f t="shared" si="199"/>
        <v>6671.0094576336614</v>
      </c>
      <c r="CR1210" s="8">
        <f t="shared" si="200"/>
        <v>28</v>
      </c>
      <c r="CS1210" s="8">
        <f t="shared" si="201"/>
        <v>3.8</v>
      </c>
      <c r="CT1210" s="8">
        <f t="shared" si="202"/>
        <v>40</v>
      </c>
      <c r="CU1210" s="8">
        <f t="shared" si="203"/>
        <v>200</v>
      </c>
      <c r="CV1210" s="10">
        <f t="shared" si="204"/>
        <v>94294.2</v>
      </c>
      <c r="CW1210" s="10">
        <f t="shared" si="207"/>
        <v>94.294200000000004</v>
      </c>
      <c r="CX1210" s="8" t="str">
        <f t="shared" si="205"/>
        <v>No</v>
      </c>
      <c r="CY1210" s="30" t="s">
        <v>11</v>
      </c>
      <c r="CZ1210" s="30" t="s">
        <v>11</v>
      </c>
      <c r="DA1210" s="31" t="s">
        <v>11</v>
      </c>
      <c r="DB1210" s="31" t="s">
        <v>11</v>
      </c>
      <c r="DC1210" s="8" t="str">
        <f t="shared" si="206"/>
        <v>No</v>
      </c>
      <c r="DD1210" s="8" t="s">
        <v>11</v>
      </c>
      <c r="DE1210" s="30" t="s">
        <v>11</v>
      </c>
      <c r="DF1210" s="10">
        <f t="shared" si="208"/>
        <v>79.829879999999974</v>
      </c>
      <c r="DG1210" s="9">
        <f>IF(S1210&lt;Monitors!$H$4,(S1210*Monitors!$I$4)+Monitors!$J$4,IF(S1210&lt;Monitors!$H$5,(S1210*Monitors!$I$5)+Monitors!$J$5,IF(S1210&lt;Monitors!$H$6,(S1210*Monitors!$I$6)+Monitors!$J$6,IF(S1210&lt;Monitors!$H$7,(Monitors!$I$7*S1210)+Monitors!$J$7,IF(S1210&lt;Monitors!$H$8,(S1210*Monitors!$I$8)+Monitors!$J$8,IF(S1210&lt;Monitors!$H$9,(S1210*Monitors!$I$9)+Monitors!$J$9,IF(S1210&lt;Monitors!$H$10,(S1210*Monitors!$I$10)+Monitors!$J$10,IF(S1210&lt;Monitors!$H$11,(S1210*Monitors!$I$11)+Monitors!$J$11,Monitors!$J$12))))))))</f>
        <v>71.896000000000015</v>
      </c>
      <c r="DH1210" s="10">
        <f>$DF1210-(Monitors!$B$4*'All Data'!$W1210)</f>
        <v>62.880429999999976</v>
      </c>
      <c r="DI1210" s="10">
        <f>IF($CX1210="Yes",DH1210-(Monitors!$E$4*(DG1210+(Monitors!$B$4*'All Data'!$W1210))),'All Data'!DH1210)</f>
        <v>62.880429999999976</v>
      </c>
      <c r="DJ1210" s="10">
        <f>IF(DD1210="Yes",'All Data'!DI1210-(DG1210*Monitors!$C$4),'All Data'!DI1210)</f>
        <v>62.880429999999976</v>
      </c>
      <c r="DK1210" s="10">
        <f>IF($DE1210="Yes",DJ1210-(DG1210*Monitors!$D$4),'All Data'!DJ1210)</f>
        <v>62.880429999999976</v>
      </c>
      <c r="DL1210" s="10">
        <f>IF($CZ1210="Yes",DK1210-Monitors!$C$7,'All Data'!DK1210)</f>
        <v>62.880429999999976</v>
      </c>
      <c r="DM1210" s="10">
        <f>IF($DA1210="Yes",DL1210-Monitors!$D$7,'All Data'!DL1210)</f>
        <v>62.880429999999976</v>
      </c>
      <c r="DN1210" s="10">
        <f>IF(DB1210="Yes",DM1210-((DG1210+(W1210*Monitors!$B$4))*Monitors!$F$4),'All Data'!DM1210)</f>
        <v>62.880429999999976</v>
      </c>
      <c r="DO1210" s="8" t="str">
        <f t="shared" si="209"/>
        <v>Yes</v>
      </c>
      <c r="DP1210" s="10">
        <v>3.7717680000000002</v>
      </c>
      <c r="DQ1210" s="10">
        <v>21.968231999999997</v>
      </c>
      <c r="DR1210" s="10">
        <v>21.968231999999997</v>
      </c>
      <c r="DS1210" s="9">
        <v>38.650086408021096</v>
      </c>
      <c r="DT1210" s="9" t="s">
        <v>23</v>
      </c>
      <c r="DU1210" s="14">
        <v>0</v>
      </c>
    </row>
    <row r="1211" spans="1:125" ht="18" customHeight="1">
      <c r="A1211" s="29">
        <v>1210</v>
      </c>
      <c r="B1211" s="29">
        <v>21</v>
      </c>
      <c r="C1211" s="29">
        <v>375</v>
      </c>
      <c r="D1211" s="21">
        <v>42079</v>
      </c>
      <c r="E1211" s="21">
        <v>42088</v>
      </c>
      <c r="F1211" s="21">
        <v>42096</v>
      </c>
      <c r="G1211" s="20" t="s">
        <v>182</v>
      </c>
      <c r="H1211" s="20" t="s">
        <v>26</v>
      </c>
      <c r="I1211" s="22">
        <v>6</v>
      </c>
      <c r="J1211" s="20" t="s">
        <v>5</v>
      </c>
      <c r="K1211" s="20" t="s">
        <v>26</v>
      </c>
      <c r="L1211" s="20" t="s">
        <v>49</v>
      </c>
      <c r="M1211" s="23" t="s">
        <v>26</v>
      </c>
      <c r="N1211" s="23" t="s">
        <v>7</v>
      </c>
      <c r="O1211" s="23" t="s">
        <v>26</v>
      </c>
      <c r="P1211" s="24">
        <v>13.2</v>
      </c>
      <c r="Q1211" s="24">
        <v>31.4</v>
      </c>
      <c r="R1211" s="24">
        <v>34</v>
      </c>
      <c r="S1211" s="24">
        <v>414.48</v>
      </c>
      <c r="T1211" s="24">
        <v>2.37</v>
      </c>
      <c r="U1211" s="24">
        <v>1080</v>
      </c>
      <c r="V1211" s="24">
        <v>2560</v>
      </c>
      <c r="W1211" s="24">
        <v>2.7650000000000001</v>
      </c>
      <c r="X1211" s="23" t="s">
        <v>95</v>
      </c>
      <c r="Y1211" s="23" t="s">
        <v>95</v>
      </c>
      <c r="Z1211" s="24">
        <v>6671</v>
      </c>
      <c r="AA1211" s="24">
        <v>60</v>
      </c>
      <c r="AB1211" s="24">
        <v>160</v>
      </c>
      <c r="AC1211" s="24">
        <v>160</v>
      </c>
      <c r="AD1211" s="23" t="s">
        <v>73</v>
      </c>
      <c r="AE1211" s="23" t="s">
        <v>23</v>
      </c>
      <c r="AF1211" s="23" t="s">
        <v>11</v>
      </c>
      <c r="AG1211" s="23" t="s">
        <v>26</v>
      </c>
      <c r="AH1211" s="23" t="s">
        <v>26</v>
      </c>
      <c r="AI1211" s="23" t="s">
        <v>12</v>
      </c>
      <c r="AJ1211" s="23" t="s">
        <v>23</v>
      </c>
      <c r="AK1211" s="23" t="s">
        <v>23</v>
      </c>
      <c r="AL1211" s="23" t="s">
        <v>107</v>
      </c>
      <c r="AM1211" s="23" t="s">
        <v>26</v>
      </c>
      <c r="AN1211" s="23" t="s">
        <v>14</v>
      </c>
      <c r="AO1211" s="23" t="s">
        <v>26</v>
      </c>
      <c r="AP1211" s="23" t="s">
        <v>36</v>
      </c>
      <c r="AQ1211" s="23" t="s">
        <v>26</v>
      </c>
      <c r="AR1211" s="23"/>
      <c r="AS1211" s="23" t="s">
        <v>107</v>
      </c>
      <c r="AT1211" s="23" t="s">
        <v>26</v>
      </c>
      <c r="AU1211" s="23" t="s">
        <v>14</v>
      </c>
      <c r="AV1211" s="25" t="s">
        <v>26</v>
      </c>
      <c r="AW1211" s="25" t="s">
        <v>26</v>
      </c>
      <c r="AX1211" s="26">
        <v>34</v>
      </c>
      <c r="AY1211" s="26">
        <v>414.48</v>
      </c>
      <c r="AZ1211" s="25" t="s">
        <v>14</v>
      </c>
      <c r="BA1211" s="25" t="s">
        <v>14</v>
      </c>
      <c r="BB1211" s="23" t="s">
        <v>26</v>
      </c>
      <c r="BC1211" s="23" t="s">
        <v>15</v>
      </c>
      <c r="BD1211" s="23" t="s">
        <v>26</v>
      </c>
      <c r="BE1211" s="23" t="s">
        <v>11</v>
      </c>
      <c r="BF1211" s="23" t="s">
        <v>1247</v>
      </c>
      <c r="BG1211" s="23" t="s">
        <v>11</v>
      </c>
      <c r="BH1211" s="23" t="s">
        <v>17</v>
      </c>
      <c r="BI1211" s="23" t="s">
        <v>26</v>
      </c>
      <c r="BJ1211" s="23"/>
      <c r="BK1211" s="23" t="s">
        <v>11</v>
      </c>
      <c r="BL1211" s="23" t="s">
        <v>11</v>
      </c>
      <c r="BM1211" s="23" t="s">
        <v>11</v>
      </c>
      <c r="BN1211" s="23"/>
      <c r="BO1211" s="24">
        <v>0</v>
      </c>
      <c r="BP1211" s="24">
        <v>227.5</v>
      </c>
      <c r="BQ1211" s="24">
        <v>227.5</v>
      </c>
      <c r="BR1211" s="24">
        <v>221.4</v>
      </c>
      <c r="BS1211" s="24">
        <v>200</v>
      </c>
      <c r="BT1211" s="23"/>
      <c r="BU1211" s="23"/>
      <c r="BV1211" s="24">
        <v>25.74</v>
      </c>
      <c r="BW1211" s="24">
        <v>0.16</v>
      </c>
      <c r="BX1211" s="23"/>
      <c r="BY1211" s="24">
        <v>0.15</v>
      </c>
      <c r="BZ1211" s="27">
        <v>0.16</v>
      </c>
      <c r="CA1211" s="27">
        <v>0.15</v>
      </c>
      <c r="CB1211" s="25"/>
      <c r="CC1211" s="25"/>
      <c r="CD1211" s="28">
        <v>25.75</v>
      </c>
      <c r="CE1211" s="28">
        <v>0.15</v>
      </c>
      <c r="CF1211" s="25"/>
      <c r="CG1211" s="28">
        <v>0.14000000000000001</v>
      </c>
      <c r="CH1211" s="28">
        <v>43.53</v>
      </c>
      <c r="CI1211" s="28">
        <v>0.5</v>
      </c>
      <c r="CJ1211" s="28">
        <v>0.5</v>
      </c>
      <c r="CK1211" s="28">
        <v>0</v>
      </c>
      <c r="CL1211" s="28">
        <v>0</v>
      </c>
      <c r="CM1211" s="28">
        <v>0.5</v>
      </c>
      <c r="CN1211" s="25"/>
      <c r="CO1211" s="28">
        <v>0</v>
      </c>
      <c r="CP1211" s="30" t="s">
        <v>5</v>
      </c>
      <c r="CQ1211" s="8">
        <f t="shared" si="199"/>
        <v>6671.0094576336614</v>
      </c>
      <c r="CR1211" s="8">
        <f t="shared" si="200"/>
        <v>28</v>
      </c>
      <c r="CS1211" s="8">
        <f t="shared" si="201"/>
        <v>3.8</v>
      </c>
      <c r="CT1211" s="8">
        <f t="shared" si="202"/>
        <v>40</v>
      </c>
      <c r="CU1211" s="8">
        <f t="shared" si="203"/>
        <v>200</v>
      </c>
      <c r="CV1211" s="10">
        <f t="shared" si="204"/>
        <v>94294.2</v>
      </c>
      <c r="CW1211" s="10">
        <f t="shared" si="207"/>
        <v>94.294200000000004</v>
      </c>
      <c r="CX1211" s="8" t="str">
        <f t="shared" si="205"/>
        <v>No</v>
      </c>
      <c r="CY1211" s="30" t="s">
        <v>11</v>
      </c>
      <c r="CZ1211" s="30" t="s">
        <v>11</v>
      </c>
      <c r="DA1211" s="31" t="s">
        <v>11</v>
      </c>
      <c r="DB1211" s="31" t="s">
        <v>11</v>
      </c>
      <c r="DC1211" s="8" t="str">
        <f t="shared" si="206"/>
        <v>No</v>
      </c>
      <c r="DD1211" s="8" t="s">
        <v>11</v>
      </c>
      <c r="DE1211" s="30" t="s">
        <v>11</v>
      </c>
      <c r="DF1211" s="10">
        <f t="shared" si="208"/>
        <v>79.829879999999974</v>
      </c>
      <c r="DG1211" s="9">
        <f>IF(S1211&lt;Monitors!$H$4,(S1211*Monitors!$I$4)+Monitors!$J$4,IF(S1211&lt;Monitors!$H$5,(S1211*Monitors!$I$5)+Monitors!$J$5,IF(S1211&lt;Monitors!$H$6,(S1211*Monitors!$I$6)+Monitors!$J$6,IF(S1211&lt;Monitors!$H$7,(Monitors!$I$7*S1211)+Monitors!$J$7,IF(S1211&lt;Monitors!$H$8,(S1211*Monitors!$I$8)+Monitors!$J$8,IF(S1211&lt;Monitors!$H$9,(S1211*Monitors!$I$9)+Monitors!$J$9,IF(S1211&lt;Monitors!$H$10,(S1211*Monitors!$I$10)+Monitors!$J$10,IF(S1211&lt;Monitors!$H$11,(S1211*Monitors!$I$11)+Monitors!$J$11,Monitors!$J$12))))))))</f>
        <v>71.896000000000015</v>
      </c>
      <c r="DH1211" s="10">
        <f>$DF1211-(Monitors!$B$4*'All Data'!$W1211)</f>
        <v>62.880429999999976</v>
      </c>
      <c r="DI1211" s="10">
        <f>IF($CX1211="Yes",DH1211-(Monitors!$E$4*(DG1211+(Monitors!$B$4*'All Data'!$W1211))),'All Data'!DH1211)</f>
        <v>62.880429999999976</v>
      </c>
      <c r="DJ1211" s="10">
        <f>IF(DD1211="Yes",'All Data'!DI1211-(DG1211*Monitors!$C$4),'All Data'!DI1211)</f>
        <v>62.880429999999976</v>
      </c>
      <c r="DK1211" s="10">
        <f>IF($DE1211="Yes",DJ1211-(DG1211*Monitors!$D$4),'All Data'!DJ1211)</f>
        <v>62.880429999999976</v>
      </c>
      <c r="DL1211" s="10">
        <f>IF($CZ1211="Yes",DK1211-Monitors!$C$7,'All Data'!DK1211)</f>
        <v>62.880429999999976</v>
      </c>
      <c r="DM1211" s="10">
        <f>IF($DA1211="Yes",DL1211-Monitors!$D$7,'All Data'!DL1211)</f>
        <v>62.880429999999976</v>
      </c>
      <c r="DN1211" s="10">
        <f>IF(DB1211="Yes",DM1211-((DG1211+(W1211*Monitors!$B$4))*Monitors!$F$4),'All Data'!DM1211)</f>
        <v>62.880429999999976</v>
      </c>
      <c r="DO1211" s="8" t="str">
        <f t="shared" si="209"/>
        <v>Yes</v>
      </c>
      <c r="DP1211" s="10">
        <v>3.7717680000000002</v>
      </c>
      <c r="DQ1211" s="10">
        <v>21.968231999999997</v>
      </c>
      <c r="DR1211" s="10">
        <v>21.968231999999997</v>
      </c>
      <c r="DS1211" s="9">
        <v>38.650086408021096</v>
      </c>
      <c r="DT1211" s="9" t="s">
        <v>23</v>
      </c>
      <c r="DU1211" s="14">
        <v>0</v>
      </c>
    </row>
    <row r="1212" spans="1:125" ht="18" customHeight="1">
      <c r="A1212" s="29">
        <v>1211</v>
      </c>
      <c r="B1212" s="29">
        <v>21</v>
      </c>
      <c r="C1212" s="29">
        <v>375</v>
      </c>
      <c r="D1212" s="21">
        <v>42079</v>
      </c>
      <c r="E1212" s="21">
        <v>42088</v>
      </c>
      <c r="F1212" s="21">
        <v>42096</v>
      </c>
      <c r="G1212" s="20" t="s">
        <v>233</v>
      </c>
      <c r="H1212" s="20" t="s">
        <v>26</v>
      </c>
      <c r="I1212" s="22">
        <v>6</v>
      </c>
      <c r="J1212" s="20" t="s">
        <v>5</v>
      </c>
      <c r="K1212" s="20" t="s">
        <v>26</v>
      </c>
      <c r="L1212" s="20" t="s">
        <v>49</v>
      </c>
      <c r="M1212" s="23" t="s">
        <v>26</v>
      </c>
      <c r="N1212" s="23" t="s">
        <v>7</v>
      </c>
      <c r="O1212" s="23" t="s">
        <v>26</v>
      </c>
      <c r="P1212" s="24">
        <v>13.2</v>
      </c>
      <c r="Q1212" s="24">
        <v>31.4</v>
      </c>
      <c r="R1212" s="24">
        <v>34</v>
      </c>
      <c r="S1212" s="24">
        <v>414.48</v>
      </c>
      <c r="T1212" s="24">
        <v>2.37</v>
      </c>
      <c r="U1212" s="24">
        <v>1080</v>
      </c>
      <c r="V1212" s="24">
        <v>2560</v>
      </c>
      <c r="W1212" s="24">
        <v>2.7650000000000001</v>
      </c>
      <c r="X1212" s="23" t="s">
        <v>95</v>
      </c>
      <c r="Y1212" s="23" t="s">
        <v>95</v>
      </c>
      <c r="Z1212" s="24">
        <v>6671</v>
      </c>
      <c r="AA1212" s="24">
        <v>60</v>
      </c>
      <c r="AB1212" s="24">
        <v>160</v>
      </c>
      <c r="AC1212" s="24">
        <v>160</v>
      </c>
      <c r="AD1212" s="23" t="s">
        <v>73</v>
      </c>
      <c r="AE1212" s="23" t="s">
        <v>23</v>
      </c>
      <c r="AF1212" s="23" t="s">
        <v>11</v>
      </c>
      <c r="AG1212" s="23" t="s">
        <v>26</v>
      </c>
      <c r="AH1212" s="23" t="s">
        <v>26</v>
      </c>
      <c r="AI1212" s="23" t="s">
        <v>12</v>
      </c>
      <c r="AJ1212" s="23" t="s">
        <v>23</v>
      </c>
      <c r="AK1212" s="23" t="s">
        <v>23</v>
      </c>
      <c r="AL1212" s="23" t="s">
        <v>107</v>
      </c>
      <c r="AM1212" s="23" t="s">
        <v>26</v>
      </c>
      <c r="AN1212" s="23" t="s">
        <v>14</v>
      </c>
      <c r="AO1212" s="23" t="s">
        <v>26</v>
      </c>
      <c r="AP1212" s="23" t="s">
        <v>36</v>
      </c>
      <c r="AQ1212" s="23" t="s">
        <v>26</v>
      </c>
      <c r="AR1212" s="23"/>
      <c r="AS1212" s="23" t="s">
        <v>107</v>
      </c>
      <c r="AT1212" s="23" t="s">
        <v>26</v>
      </c>
      <c r="AU1212" s="23" t="s">
        <v>14</v>
      </c>
      <c r="AV1212" s="25" t="s">
        <v>26</v>
      </c>
      <c r="AW1212" s="25" t="s">
        <v>26</v>
      </c>
      <c r="AX1212" s="26">
        <v>34</v>
      </c>
      <c r="AY1212" s="26">
        <v>414.48</v>
      </c>
      <c r="AZ1212" s="25" t="s">
        <v>14</v>
      </c>
      <c r="BA1212" s="25" t="s">
        <v>14</v>
      </c>
      <c r="BB1212" s="23" t="s">
        <v>26</v>
      </c>
      <c r="BC1212" s="23" t="s">
        <v>15</v>
      </c>
      <c r="BD1212" s="23" t="s">
        <v>26</v>
      </c>
      <c r="BE1212" s="23" t="s">
        <v>11</v>
      </c>
      <c r="BF1212" s="23" t="s">
        <v>1247</v>
      </c>
      <c r="BG1212" s="23" t="s">
        <v>11</v>
      </c>
      <c r="BH1212" s="23" t="s">
        <v>17</v>
      </c>
      <c r="BI1212" s="23" t="s">
        <v>26</v>
      </c>
      <c r="BJ1212" s="23"/>
      <c r="BK1212" s="23" t="s">
        <v>11</v>
      </c>
      <c r="BL1212" s="23" t="s">
        <v>11</v>
      </c>
      <c r="BM1212" s="23" t="s">
        <v>11</v>
      </c>
      <c r="BN1212" s="23"/>
      <c r="BO1212" s="24">
        <v>0</v>
      </c>
      <c r="BP1212" s="24">
        <v>227.5</v>
      </c>
      <c r="BQ1212" s="24">
        <v>227.5</v>
      </c>
      <c r="BR1212" s="24">
        <v>221.4</v>
      </c>
      <c r="BS1212" s="24">
        <v>200</v>
      </c>
      <c r="BT1212" s="23"/>
      <c r="BU1212" s="23"/>
      <c r="BV1212" s="24">
        <v>25.74</v>
      </c>
      <c r="BW1212" s="24">
        <v>0.16</v>
      </c>
      <c r="BX1212" s="23"/>
      <c r="BY1212" s="24">
        <v>0.15</v>
      </c>
      <c r="BZ1212" s="27">
        <v>0.16</v>
      </c>
      <c r="CA1212" s="27">
        <v>0.15</v>
      </c>
      <c r="CB1212" s="25"/>
      <c r="CC1212" s="25"/>
      <c r="CD1212" s="28">
        <v>25.75</v>
      </c>
      <c r="CE1212" s="28">
        <v>0.15</v>
      </c>
      <c r="CF1212" s="25"/>
      <c r="CG1212" s="28">
        <v>0.14000000000000001</v>
      </c>
      <c r="CH1212" s="28">
        <v>43.53</v>
      </c>
      <c r="CI1212" s="28">
        <v>0.5</v>
      </c>
      <c r="CJ1212" s="28">
        <v>0.5</v>
      </c>
      <c r="CK1212" s="28">
        <v>0</v>
      </c>
      <c r="CL1212" s="28">
        <v>0</v>
      </c>
      <c r="CM1212" s="28">
        <v>0.5</v>
      </c>
      <c r="CN1212" s="25"/>
      <c r="CO1212" s="28">
        <v>0</v>
      </c>
      <c r="CP1212" s="30" t="s">
        <v>5</v>
      </c>
      <c r="CQ1212" s="8">
        <f t="shared" si="199"/>
        <v>6671.0094576336614</v>
      </c>
      <c r="CR1212" s="8">
        <f t="shared" si="200"/>
        <v>28</v>
      </c>
      <c r="CS1212" s="8">
        <f t="shared" si="201"/>
        <v>3.8</v>
      </c>
      <c r="CT1212" s="8">
        <f t="shared" si="202"/>
        <v>40</v>
      </c>
      <c r="CU1212" s="8">
        <f t="shared" si="203"/>
        <v>200</v>
      </c>
      <c r="CV1212" s="10">
        <f t="shared" si="204"/>
        <v>94294.2</v>
      </c>
      <c r="CW1212" s="10">
        <f t="shared" si="207"/>
        <v>94.294200000000004</v>
      </c>
      <c r="CX1212" s="8" t="str">
        <f t="shared" si="205"/>
        <v>No</v>
      </c>
      <c r="CY1212" s="30" t="s">
        <v>11</v>
      </c>
      <c r="CZ1212" s="30" t="s">
        <v>11</v>
      </c>
      <c r="DA1212" s="31" t="s">
        <v>11</v>
      </c>
      <c r="DB1212" s="31" t="s">
        <v>11</v>
      </c>
      <c r="DC1212" s="8" t="str">
        <f t="shared" si="206"/>
        <v>No</v>
      </c>
      <c r="DD1212" s="8" t="s">
        <v>11</v>
      </c>
      <c r="DE1212" s="30" t="s">
        <v>11</v>
      </c>
      <c r="DF1212" s="10">
        <f t="shared" si="208"/>
        <v>79.829879999999974</v>
      </c>
      <c r="DG1212" s="9">
        <f>IF(S1212&lt;Monitors!$H$4,(S1212*Monitors!$I$4)+Monitors!$J$4,IF(S1212&lt;Monitors!$H$5,(S1212*Monitors!$I$5)+Monitors!$J$5,IF(S1212&lt;Monitors!$H$6,(S1212*Monitors!$I$6)+Monitors!$J$6,IF(S1212&lt;Monitors!$H$7,(Monitors!$I$7*S1212)+Monitors!$J$7,IF(S1212&lt;Monitors!$H$8,(S1212*Monitors!$I$8)+Monitors!$J$8,IF(S1212&lt;Monitors!$H$9,(S1212*Monitors!$I$9)+Monitors!$J$9,IF(S1212&lt;Monitors!$H$10,(S1212*Monitors!$I$10)+Monitors!$J$10,IF(S1212&lt;Monitors!$H$11,(S1212*Monitors!$I$11)+Monitors!$J$11,Monitors!$J$12))))))))</f>
        <v>71.896000000000015</v>
      </c>
      <c r="DH1212" s="10">
        <f>$DF1212-(Monitors!$B$4*'All Data'!$W1212)</f>
        <v>62.880429999999976</v>
      </c>
      <c r="DI1212" s="10">
        <f>IF($CX1212="Yes",DH1212-(Monitors!$E$4*(DG1212+(Monitors!$B$4*'All Data'!$W1212))),'All Data'!DH1212)</f>
        <v>62.880429999999976</v>
      </c>
      <c r="DJ1212" s="10">
        <f>IF(DD1212="Yes",'All Data'!DI1212-(DG1212*Monitors!$C$4),'All Data'!DI1212)</f>
        <v>62.880429999999976</v>
      </c>
      <c r="DK1212" s="10">
        <f>IF($DE1212="Yes",DJ1212-(DG1212*Monitors!$D$4),'All Data'!DJ1212)</f>
        <v>62.880429999999976</v>
      </c>
      <c r="DL1212" s="10">
        <f>IF($CZ1212="Yes",DK1212-Monitors!$C$7,'All Data'!DK1212)</f>
        <v>62.880429999999976</v>
      </c>
      <c r="DM1212" s="10">
        <f>IF($DA1212="Yes",DL1212-Monitors!$D$7,'All Data'!DL1212)</f>
        <v>62.880429999999976</v>
      </c>
      <c r="DN1212" s="10">
        <f>IF(DB1212="Yes",DM1212-((DG1212+(W1212*Monitors!$B$4))*Monitors!$F$4),'All Data'!DM1212)</f>
        <v>62.880429999999976</v>
      </c>
      <c r="DO1212" s="8" t="str">
        <f t="shared" si="209"/>
        <v>Yes</v>
      </c>
      <c r="DP1212" s="10">
        <v>3.7717680000000002</v>
      </c>
      <c r="DQ1212" s="10">
        <v>21.968231999999997</v>
      </c>
      <c r="DR1212" s="10">
        <v>21.968231999999997</v>
      </c>
      <c r="DS1212" s="9">
        <v>38.650086408021096</v>
      </c>
      <c r="DT1212" s="9" t="s">
        <v>23</v>
      </c>
      <c r="DU1212" s="14">
        <v>0</v>
      </c>
    </row>
    <row r="1213" spans="1:125" ht="18" customHeight="1">
      <c r="A1213" s="29">
        <v>1212</v>
      </c>
      <c r="B1213" s="29">
        <v>21</v>
      </c>
      <c r="C1213" s="29">
        <v>354</v>
      </c>
      <c r="D1213" s="21">
        <v>41569</v>
      </c>
      <c r="E1213" s="21">
        <v>42052</v>
      </c>
      <c r="F1213" s="21">
        <v>42067</v>
      </c>
      <c r="G1213" s="20" t="s">
        <v>233</v>
      </c>
      <c r="H1213" s="20" t="s">
        <v>26</v>
      </c>
      <c r="I1213" s="22">
        <v>6</v>
      </c>
      <c r="J1213" s="20" t="s">
        <v>5</v>
      </c>
      <c r="K1213" s="20" t="s">
        <v>26</v>
      </c>
      <c r="L1213" s="20" t="s">
        <v>6</v>
      </c>
      <c r="M1213" s="23" t="s">
        <v>26</v>
      </c>
      <c r="N1213" s="23" t="s">
        <v>7</v>
      </c>
      <c r="O1213" s="23" t="s">
        <v>26</v>
      </c>
      <c r="P1213" s="24">
        <v>11.2</v>
      </c>
      <c r="Q1213" s="24">
        <v>26.5</v>
      </c>
      <c r="R1213" s="24">
        <v>29</v>
      </c>
      <c r="S1213" s="24">
        <v>295.97000000000003</v>
      </c>
      <c r="T1213" s="24">
        <v>2.37</v>
      </c>
      <c r="U1213" s="24">
        <v>1080</v>
      </c>
      <c r="V1213" s="24">
        <v>2560</v>
      </c>
      <c r="W1213" s="24">
        <v>2.7650000000000001</v>
      </c>
      <c r="X1213" s="23" t="s">
        <v>95</v>
      </c>
      <c r="Y1213" s="23" t="s">
        <v>95</v>
      </c>
      <c r="Z1213" s="24">
        <v>9342</v>
      </c>
      <c r="AA1213" s="24">
        <v>60</v>
      </c>
      <c r="AB1213" s="24">
        <v>160</v>
      </c>
      <c r="AC1213" s="24">
        <v>160</v>
      </c>
      <c r="AD1213" s="23" t="s">
        <v>73</v>
      </c>
      <c r="AE1213" s="23" t="s">
        <v>23</v>
      </c>
      <c r="AF1213" s="23" t="s">
        <v>11</v>
      </c>
      <c r="AG1213" s="23" t="s">
        <v>26</v>
      </c>
      <c r="AH1213" s="23" t="s">
        <v>26</v>
      </c>
      <c r="AI1213" s="23" t="s">
        <v>57</v>
      </c>
      <c r="AJ1213" s="23" t="s">
        <v>23</v>
      </c>
      <c r="AK1213" s="23" t="s">
        <v>23</v>
      </c>
      <c r="AL1213" s="23" t="s">
        <v>93</v>
      </c>
      <c r="AM1213" s="23" t="s">
        <v>143</v>
      </c>
      <c r="AN1213" s="23" t="s">
        <v>14</v>
      </c>
      <c r="AO1213" s="23" t="s">
        <v>26</v>
      </c>
      <c r="AP1213" s="23" t="s">
        <v>36</v>
      </c>
      <c r="AQ1213" s="23" t="s">
        <v>26</v>
      </c>
      <c r="AR1213" s="23"/>
      <c r="AS1213" s="23" t="s">
        <v>93</v>
      </c>
      <c r="AT1213" s="23" t="s">
        <v>143</v>
      </c>
      <c r="AU1213" s="23" t="s">
        <v>14</v>
      </c>
      <c r="AV1213" s="25" t="s">
        <v>26</v>
      </c>
      <c r="AW1213" s="25" t="s">
        <v>26</v>
      </c>
      <c r="AX1213" s="26">
        <v>29</v>
      </c>
      <c r="AY1213" s="26">
        <v>295.97000000000003</v>
      </c>
      <c r="AZ1213" s="25" t="s">
        <v>14</v>
      </c>
      <c r="BA1213" s="25" t="s">
        <v>14</v>
      </c>
      <c r="BB1213" s="23" t="s">
        <v>26</v>
      </c>
      <c r="BC1213" s="23" t="s">
        <v>15</v>
      </c>
      <c r="BD1213" s="23" t="s">
        <v>26</v>
      </c>
      <c r="BE1213" s="23" t="s">
        <v>11</v>
      </c>
      <c r="BF1213" s="23" t="s">
        <v>739</v>
      </c>
      <c r="BG1213" s="23" t="s">
        <v>11</v>
      </c>
      <c r="BH1213" s="23" t="s">
        <v>17</v>
      </c>
      <c r="BI1213" s="23" t="s">
        <v>26</v>
      </c>
      <c r="BJ1213" s="23"/>
      <c r="BK1213" s="23" t="s">
        <v>11</v>
      </c>
      <c r="BL1213" s="23" t="s">
        <v>11</v>
      </c>
      <c r="BM1213" s="23" t="s">
        <v>11</v>
      </c>
      <c r="BN1213" s="23"/>
      <c r="BO1213" s="24">
        <v>0</v>
      </c>
      <c r="BP1213" s="24">
        <v>350</v>
      </c>
      <c r="BQ1213" s="24">
        <v>324.89999999999998</v>
      </c>
      <c r="BR1213" s="24">
        <v>330</v>
      </c>
      <c r="BS1213" s="24">
        <v>200</v>
      </c>
      <c r="BT1213" s="23"/>
      <c r="BU1213" s="23"/>
      <c r="BV1213" s="24">
        <v>27.44</v>
      </c>
      <c r="BW1213" s="24">
        <v>0.35</v>
      </c>
      <c r="BX1213" s="23"/>
      <c r="BY1213" s="24">
        <v>0.28000000000000003</v>
      </c>
      <c r="BZ1213" s="27">
        <v>0.35</v>
      </c>
      <c r="CA1213" s="27">
        <v>0.28000000000000003</v>
      </c>
      <c r="CB1213" s="25"/>
      <c r="CC1213" s="25"/>
      <c r="CD1213" s="28">
        <v>27.42</v>
      </c>
      <c r="CE1213" s="28">
        <v>0.34</v>
      </c>
      <c r="CF1213" s="25"/>
      <c r="CG1213" s="28">
        <v>0.27</v>
      </c>
      <c r="CH1213" s="28">
        <v>31.69</v>
      </c>
      <c r="CI1213" s="28">
        <v>0.5</v>
      </c>
      <c r="CJ1213" s="28">
        <v>0.5</v>
      </c>
      <c r="CK1213" s="28">
        <v>0</v>
      </c>
      <c r="CL1213" s="28">
        <v>0</v>
      </c>
      <c r="CM1213" s="28">
        <v>0.5</v>
      </c>
      <c r="CN1213" s="25"/>
      <c r="CO1213" s="28">
        <v>0</v>
      </c>
      <c r="CP1213" s="30" t="s">
        <v>5</v>
      </c>
      <c r="CQ1213" s="8">
        <f t="shared" si="199"/>
        <v>9342.163057066593</v>
      </c>
      <c r="CR1213" s="8">
        <f t="shared" si="200"/>
        <v>28</v>
      </c>
      <c r="CS1213" s="8">
        <f t="shared" si="201"/>
        <v>3.8</v>
      </c>
      <c r="CT1213" s="8">
        <f t="shared" si="202"/>
        <v>30</v>
      </c>
      <c r="CU1213" s="8">
        <f t="shared" si="203"/>
        <v>300</v>
      </c>
      <c r="CV1213" s="10">
        <f t="shared" si="204"/>
        <v>103589.50000000001</v>
      </c>
      <c r="CW1213" s="10">
        <f t="shared" si="207"/>
        <v>103.58950000000002</v>
      </c>
      <c r="CX1213" s="8" t="str">
        <f t="shared" si="205"/>
        <v>No</v>
      </c>
      <c r="CY1213" s="30" t="s">
        <v>11</v>
      </c>
      <c r="CZ1213" s="30" t="s">
        <v>11</v>
      </c>
      <c r="DA1213" s="31" t="s">
        <v>11</v>
      </c>
      <c r="DB1213" s="31" t="s">
        <v>11</v>
      </c>
      <c r="DC1213" s="8" t="str">
        <f t="shared" si="206"/>
        <v>No</v>
      </c>
      <c r="DD1213" s="8" t="s">
        <v>11</v>
      </c>
      <c r="DE1213" s="30" t="s">
        <v>11</v>
      </c>
      <c r="DF1213" s="10">
        <f t="shared" si="208"/>
        <v>86.12393999999999</v>
      </c>
      <c r="DG1213" s="9">
        <f>IF(S1213&lt;Monitors!$H$4,(S1213*Monitors!$I$4)+Monitors!$J$4,IF(S1213&lt;Monitors!$H$5,(S1213*Monitors!$I$5)+Monitors!$J$5,IF(S1213&lt;Monitors!$H$6,(S1213*Monitors!$I$6)+Monitors!$J$6,IF(S1213&lt;Monitors!$H$7,(Monitors!$I$7*S1213)+Monitors!$J$7,IF(S1213&lt;Monitors!$H$8,(S1213*Monitors!$I$8)+Monitors!$J$8,IF(S1213&lt;Monitors!$H$9,(S1213*Monitors!$I$9)+Monitors!$J$9,IF(S1213&lt;Monitors!$H$10,(S1213*Monitors!$I$10)+Monitors!$J$10,IF(S1213&lt;Monitors!$H$11,(S1213*Monitors!$I$11)+Monitors!$J$11,Monitors!$J$12))))))))</f>
        <v>49</v>
      </c>
      <c r="DH1213" s="10">
        <f>$DF1213-(Monitors!$B$4*'All Data'!$W1213)</f>
        <v>69.174489999999992</v>
      </c>
      <c r="DI1213" s="10">
        <f>IF($CX1213="Yes",DH1213-(Monitors!$E$4*(DG1213+(Monitors!$B$4*'All Data'!$W1213))),'All Data'!DH1213)</f>
        <v>69.174489999999992</v>
      </c>
      <c r="DJ1213" s="10">
        <f>IF(DD1213="Yes",'All Data'!DI1213-(DG1213*Monitors!$C$4),'All Data'!DI1213)</f>
        <v>69.174489999999992</v>
      </c>
      <c r="DK1213" s="10">
        <f>IF($DE1213="Yes",DJ1213-(DG1213*Monitors!$D$4),'All Data'!DJ1213)</f>
        <v>69.174489999999992</v>
      </c>
      <c r="DL1213" s="10">
        <f>IF($CZ1213="Yes",DK1213-Monitors!$C$7,'All Data'!DK1213)</f>
        <v>69.174489999999992</v>
      </c>
      <c r="DM1213" s="10">
        <f>IF($DA1213="Yes",DL1213-Monitors!$D$7,'All Data'!DL1213)</f>
        <v>69.174489999999992</v>
      </c>
      <c r="DN1213" s="10">
        <f>IF(DB1213="Yes",DM1213-((DG1213+(W1213*Monitors!$B$4))*Monitors!$F$4),'All Data'!DM1213)</f>
        <v>69.174489999999992</v>
      </c>
      <c r="DO1213" s="8" t="str">
        <f t="shared" si="209"/>
        <v>No</v>
      </c>
      <c r="DP1213" s="10">
        <v>4.1435800000000009</v>
      </c>
      <c r="DQ1213" s="10">
        <v>23.296420000000001</v>
      </c>
      <c r="DR1213" s="10">
        <v>23.296420000000001</v>
      </c>
      <c r="DS1213" s="9">
        <v>27.971442958996182</v>
      </c>
      <c r="DT1213" s="9" t="s">
        <v>23</v>
      </c>
      <c r="DU1213" s="14">
        <v>0</v>
      </c>
    </row>
    <row r="1214" spans="1:125" ht="18" customHeight="1">
      <c r="A1214" s="29">
        <v>1213</v>
      </c>
      <c r="B1214" s="29">
        <v>21</v>
      </c>
      <c r="C1214" s="29">
        <v>354</v>
      </c>
      <c r="D1214" s="21">
        <v>41569</v>
      </c>
      <c r="E1214" s="21">
        <v>41572</v>
      </c>
      <c r="F1214" s="21">
        <v>41577</v>
      </c>
      <c r="G1214" s="20" t="s">
        <v>182</v>
      </c>
      <c r="H1214" s="20" t="s">
        <v>1173</v>
      </c>
      <c r="I1214" s="22">
        <v>6</v>
      </c>
      <c r="J1214" s="20" t="s">
        <v>5</v>
      </c>
      <c r="K1214" s="20" t="s">
        <v>26</v>
      </c>
      <c r="L1214" s="20" t="s">
        <v>6</v>
      </c>
      <c r="M1214" s="23" t="s">
        <v>26</v>
      </c>
      <c r="N1214" s="23" t="s">
        <v>7</v>
      </c>
      <c r="O1214" s="23" t="s">
        <v>26</v>
      </c>
      <c r="P1214" s="24">
        <v>11.2</v>
      </c>
      <c r="Q1214" s="24">
        <v>26.5</v>
      </c>
      <c r="R1214" s="24">
        <v>29</v>
      </c>
      <c r="S1214" s="24">
        <v>295.97000000000003</v>
      </c>
      <c r="T1214" s="24">
        <v>2.37</v>
      </c>
      <c r="U1214" s="24">
        <v>1080</v>
      </c>
      <c r="V1214" s="24">
        <v>2560</v>
      </c>
      <c r="W1214" s="24">
        <v>2.7650000000000001</v>
      </c>
      <c r="X1214" s="23" t="s">
        <v>95</v>
      </c>
      <c r="Y1214" s="23" t="s">
        <v>95</v>
      </c>
      <c r="Z1214" s="24">
        <v>9342</v>
      </c>
      <c r="AA1214" s="24">
        <v>60</v>
      </c>
      <c r="AB1214" s="24">
        <v>160</v>
      </c>
      <c r="AC1214" s="24">
        <v>160</v>
      </c>
      <c r="AD1214" s="23" t="s">
        <v>73</v>
      </c>
      <c r="AE1214" s="23" t="s">
        <v>23</v>
      </c>
      <c r="AF1214" s="23" t="s">
        <v>11</v>
      </c>
      <c r="AG1214" s="23" t="s">
        <v>26</v>
      </c>
      <c r="AH1214" s="23" t="s">
        <v>26</v>
      </c>
      <c r="AI1214" s="23" t="s">
        <v>12</v>
      </c>
      <c r="AJ1214" s="23" t="s">
        <v>23</v>
      </c>
      <c r="AK1214" s="23" t="s">
        <v>23</v>
      </c>
      <c r="AL1214" s="23" t="s">
        <v>107</v>
      </c>
      <c r="AM1214" s="23" t="s">
        <v>143</v>
      </c>
      <c r="AN1214" s="23" t="s">
        <v>14</v>
      </c>
      <c r="AO1214" s="23" t="s">
        <v>26</v>
      </c>
      <c r="AP1214" s="23" t="s">
        <v>36</v>
      </c>
      <c r="AQ1214" s="23" t="s">
        <v>26</v>
      </c>
      <c r="AR1214" s="23"/>
      <c r="AS1214" s="23" t="s">
        <v>107</v>
      </c>
      <c r="AT1214" s="23" t="s">
        <v>143</v>
      </c>
      <c r="AU1214" s="23" t="s">
        <v>14</v>
      </c>
      <c r="AV1214" s="25" t="s">
        <v>26</v>
      </c>
      <c r="AW1214" s="25" t="s">
        <v>26</v>
      </c>
      <c r="AX1214" s="26">
        <v>29</v>
      </c>
      <c r="AY1214" s="26">
        <v>295.97000000000003</v>
      </c>
      <c r="AZ1214" s="25" t="s">
        <v>14</v>
      </c>
      <c r="BA1214" s="25" t="s">
        <v>14</v>
      </c>
      <c r="BB1214" s="23" t="s">
        <v>26</v>
      </c>
      <c r="BC1214" s="23" t="s">
        <v>15</v>
      </c>
      <c r="BD1214" s="23" t="s">
        <v>26</v>
      </c>
      <c r="BE1214" s="23" t="s">
        <v>11</v>
      </c>
      <c r="BF1214" s="23" t="s">
        <v>739</v>
      </c>
      <c r="BG1214" s="23" t="s">
        <v>11</v>
      </c>
      <c r="BH1214" s="23" t="s">
        <v>17</v>
      </c>
      <c r="BI1214" s="23" t="s">
        <v>26</v>
      </c>
      <c r="BJ1214" s="23"/>
      <c r="BK1214" s="23" t="s">
        <v>11</v>
      </c>
      <c r="BL1214" s="23" t="s">
        <v>11</v>
      </c>
      <c r="BM1214" s="23" t="s">
        <v>11</v>
      </c>
      <c r="BN1214" s="23"/>
      <c r="BO1214" s="24">
        <v>0</v>
      </c>
      <c r="BP1214" s="24">
        <v>350</v>
      </c>
      <c r="BQ1214" s="24">
        <v>324.89999999999998</v>
      </c>
      <c r="BR1214" s="24">
        <v>330</v>
      </c>
      <c r="BS1214" s="24">
        <v>200</v>
      </c>
      <c r="BT1214" s="23"/>
      <c r="BU1214" s="23"/>
      <c r="BV1214" s="24">
        <v>27.44</v>
      </c>
      <c r="BW1214" s="24">
        <v>0.35</v>
      </c>
      <c r="BX1214" s="23"/>
      <c r="BY1214" s="24">
        <v>0.28000000000000003</v>
      </c>
      <c r="BZ1214" s="27">
        <v>0.35</v>
      </c>
      <c r="CA1214" s="27">
        <v>0.28000000000000003</v>
      </c>
      <c r="CB1214" s="25"/>
      <c r="CC1214" s="25"/>
      <c r="CD1214" s="28">
        <v>27.42</v>
      </c>
      <c r="CE1214" s="28">
        <v>0.34</v>
      </c>
      <c r="CF1214" s="25"/>
      <c r="CG1214" s="28">
        <v>0.27</v>
      </c>
      <c r="CH1214" s="28">
        <v>31.69</v>
      </c>
      <c r="CI1214" s="28">
        <v>0.5</v>
      </c>
      <c r="CJ1214" s="28">
        <v>0.5</v>
      </c>
      <c r="CK1214" s="28">
        <v>0</v>
      </c>
      <c r="CL1214" s="28">
        <v>0</v>
      </c>
      <c r="CM1214" s="28">
        <v>0.5</v>
      </c>
      <c r="CN1214" s="25"/>
      <c r="CO1214" s="28">
        <v>0</v>
      </c>
      <c r="CP1214" s="30" t="s">
        <v>5</v>
      </c>
      <c r="CQ1214" s="8">
        <f t="shared" si="199"/>
        <v>9342.163057066593</v>
      </c>
      <c r="CR1214" s="8">
        <f t="shared" si="200"/>
        <v>28</v>
      </c>
      <c r="CS1214" s="8">
        <f t="shared" si="201"/>
        <v>3.8</v>
      </c>
      <c r="CT1214" s="8">
        <f t="shared" si="202"/>
        <v>30</v>
      </c>
      <c r="CU1214" s="8">
        <f t="shared" si="203"/>
        <v>300</v>
      </c>
      <c r="CV1214" s="10">
        <f t="shared" si="204"/>
        <v>103589.50000000001</v>
      </c>
      <c r="CW1214" s="10">
        <f t="shared" si="207"/>
        <v>103.58950000000002</v>
      </c>
      <c r="CX1214" s="8" t="str">
        <f t="shared" si="205"/>
        <v>No</v>
      </c>
      <c r="CY1214" s="30" t="s">
        <v>11</v>
      </c>
      <c r="CZ1214" s="30" t="s">
        <v>11</v>
      </c>
      <c r="DA1214" s="31" t="s">
        <v>11</v>
      </c>
      <c r="DB1214" s="31" t="s">
        <v>11</v>
      </c>
      <c r="DC1214" s="8" t="str">
        <f t="shared" si="206"/>
        <v>No</v>
      </c>
      <c r="DD1214" s="8" t="s">
        <v>11</v>
      </c>
      <c r="DE1214" s="30" t="s">
        <v>11</v>
      </c>
      <c r="DF1214" s="10">
        <f t="shared" si="208"/>
        <v>86.12393999999999</v>
      </c>
      <c r="DG1214" s="9">
        <f>IF(S1214&lt;Monitors!$H$4,(S1214*Monitors!$I$4)+Monitors!$J$4,IF(S1214&lt;Monitors!$H$5,(S1214*Monitors!$I$5)+Monitors!$J$5,IF(S1214&lt;Monitors!$H$6,(S1214*Monitors!$I$6)+Monitors!$J$6,IF(S1214&lt;Monitors!$H$7,(Monitors!$I$7*S1214)+Monitors!$J$7,IF(S1214&lt;Monitors!$H$8,(S1214*Monitors!$I$8)+Monitors!$J$8,IF(S1214&lt;Monitors!$H$9,(S1214*Monitors!$I$9)+Monitors!$J$9,IF(S1214&lt;Monitors!$H$10,(S1214*Monitors!$I$10)+Monitors!$J$10,IF(S1214&lt;Monitors!$H$11,(S1214*Monitors!$I$11)+Monitors!$J$11,Monitors!$J$12))))))))</f>
        <v>49</v>
      </c>
      <c r="DH1214" s="10">
        <f>$DF1214-(Monitors!$B$4*'All Data'!$W1214)</f>
        <v>69.174489999999992</v>
      </c>
      <c r="DI1214" s="10">
        <f>IF($CX1214="Yes",DH1214-(Monitors!$E$4*(DG1214+(Monitors!$B$4*'All Data'!$W1214))),'All Data'!DH1214)</f>
        <v>69.174489999999992</v>
      </c>
      <c r="DJ1214" s="10">
        <f>IF(DD1214="Yes",'All Data'!DI1214-(DG1214*Monitors!$C$4),'All Data'!DI1214)</f>
        <v>69.174489999999992</v>
      </c>
      <c r="DK1214" s="10">
        <f>IF($DE1214="Yes",DJ1214-(DG1214*Monitors!$D$4),'All Data'!DJ1214)</f>
        <v>69.174489999999992</v>
      </c>
      <c r="DL1214" s="10">
        <f>IF($CZ1214="Yes",DK1214-Monitors!$C$7,'All Data'!DK1214)</f>
        <v>69.174489999999992</v>
      </c>
      <c r="DM1214" s="10">
        <f>IF($DA1214="Yes",DL1214-Monitors!$D$7,'All Data'!DL1214)</f>
        <v>69.174489999999992</v>
      </c>
      <c r="DN1214" s="10">
        <f>IF(DB1214="Yes",DM1214-((DG1214+(W1214*Monitors!$B$4))*Monitors!$F$4),'All Data'!DM1214)</f>
        <v>69.174489999999992</v>
      </c>
      <c r="DO1214" s="8" t="str">
        <f t="shared" si="209"/>
        <v>No</v>
      </c>
      <c r="DP1214" s="10">
        <v>4.1435800000000009</v>
      </c>
      <c r="DQ1214" s="10">
        <v>23.296420000000001</v>
      </c>
      <c r="DR1214" s="10">
        <v>23.296420000000001</v>
      </c>
      <c r="DS1214" s="9">
        <v>27.971442958996182</v>
      </c>
      <c r="DT1214" s="9" t="s">
        <v>23</v>
      </c>
      <c r="DU1214" s="14">
        <v>0</v>
      </c>
    </row>
    <row r="1215" spans="1:125" ht="18" customHeight="1">
      <c r="A1215" s="29">
        <v>1214</v>
      </c>
      <c r="B1215" s="29">
        <v>21</v>
      </c>
      <c r="C1215" s="29">
        <v>355</v>
      </c>
      <c r="D1215" s="21">
        <v>42020</v>
      </c>
      <c r="E1215" s="21">
        <v>42023</v>
      </c>
      <c r="F1215" s="21">
        <v>42032</v>
      </c>
      <c r="G1215" s="20" t="s">
        <v>182</v>
      </c>
      <c r="H1215" s="20" t="s">
        <v>26</v>
      </c>
      <c r="I1215" s="22">
        <v>6</v>
      </c>
      <c r="J1215" s="20" t="s">
        <v>5</v>
      </c>
      <c r="K1215" s="20" t="s">
        <v>26</v>
      </c>
      <c r="L1215" s="20" t="s">
        <v>49</v>
      </c>
      <c r="M1215" s="23" t="s">
        <v>26</v>
      </c>
      <c r="N1215" s="23" t="s">
        <v>7</v>
      </c>
      <c r="O1215" s="23" t="s">
        <v>26</v>
      </c>
      <c r="P1215" s="24">
        <v>11.2</v>
      </c>
      <c r="Q1215" s="24">
        <v>26.5</v>
      </c>
      <c r="R1215" s="24">
        <v>29</v>
      </c>
      <c r="S1215" s="24">
        <v>296.8</v>
      </c>
      <c r="T1215" s="24">
        <v>2.37</v>
      </c>
      <c r="U1215" s="24">
        <v>1080</v>
      </c>
      <c r="V1215" s="24">
        <v>2560</v>
      </c>
      <c r="W1215" s="24">
        <v>2.7650000000000001</v>
      </c>
      <c r="X1215" s="23" t="s">
        <v>95</v>
      </c>
      <c r="Y1215" s="23" t="s">
        <v>95</v>
      </c>
      <c r="Z1215" s="24">
        <v>9316</v>
      </c>
      <c r="AA1215" s="24">
        <v>60</v>
      </c>
      <c r="AB1215" s="24">
        <v>160</v>
      </c>
      <c r="AC1215" s="24">
        <v>160</v>
      </c>
      <c r="AD1215" s="23" t="s">
        <v>73</v>
      </c>
      <c r="AE1215" s="23" t="s">
        <v>23</v>
      </c>
      <c r="AF1215" s="23" t="s">
        <v>11</v>
      </c>
      <c r="AG1215" s="23" t="s">
        <v>26</v>
      </c>
      <c r="AH1215" s="23" t="s">
        <v>26</v>
      </c>
      <c r="AI1215" s="23" t="s">
        <v>12</v>
      </c>
      <c r="AJ1215" s="23" t="s">
        <v>23</v>
      </c>
      <c r="AK1215" s="23" t="s">
        <v>23</v>
      </c>
      <c r="AL1215" s="23" t="s">
        <v>107</v>
      </c>
      <c r="AM1215" s="23" t="s">
        <v>26</v>
      </c>
      <c r="AN1215" s="23" t="s">
        <v>14</v>
      </c>
      <c r="AO1215" s="23" t="s">
        <v>26</v>
      </c>
      <c r="AP1215" s="23" t="s">
        <v>36</v>
      </c>
      <c r="AQ1215" s="23" t="s">
        <v>26</v>
      </c>
      <c r="AR1215" s="23"/>
      <c r="AS1215" s="23" t="s">
        <v>107</v>
      </c>
      <c r="AT1215" s="23" t="s">
        <v>26</v>
      </c>
      <c r="AU1215" s="23" t="s">
        <v>14</v>
      </c>
      <c r="AV1215" s="25" t="s">
        <v>26</v>
      </c>
      <c r="AW1215" s="25" t="s">
        <v>26</v>
      </c>
      <c r="AX1215" s="26">
        <v>29</v>
      </c>
      <c r="AY1215" s="26">
        <v>296.8</v>
      </c>
      <c r="AZ1215" s="25" t="s">
        <v>14</v>
      </c>
      <c r="BA1215" s="25" t="s">
        <v>14</v>
      </c>
      <c r="BB1215" s="23" t="s">
        <v>26</v>
      </c>
      <c r="BC1215" s="23" t="s">
        <v>15</v>
      </c>
      <c r="BD1215" s="23" t="s">
        <v>26</v>
      </c>
      <c r="BE1215" s="23" t="s">
        <v>11</v>
      </c>
      <c r="BF1215" s="23" t="s">
        <v>737</v>
      </c>
      <c r="BG1215" s="23" t="s">
        <v>11</v>
      </c>
      <c r="BH1215" s="23" t="s">
        <v>17</v>
      </c>
      <c r="BI1215" s="23" t="s">
        <v>26</v>
      </c>
      <c r="BJ1215" s="23"/>
      <c r="BK1215" s="23" t="s">
        <v>11</v>
      </c>
      <c r="BL1215" s="23" t="s">
        <v>11</v>
      </c>
      <c r="BM1215" s="23" t="s">
        <v>11</v>
      </c>
      <c r="BN1215" s="23"/>
      <c r="BO1215" s="24">
        <v>0</v>
      </c>
      <c r="BP1215" s="24">
        <v>350</v>
      </c>
      <c r="BQ1215" s="24">
        <v>324.89999999999998</v>
      </c>
      <c r="BR1215" s="24">
        <v>330</v>
      </c>
      <c r="BS1215" s="24">
        <v>200</v>
      </c>
      <c r="BT1215" s="23"/>
      <c r="BU1215" s="23"/>
      <c r="BV1215" s="24">
        <v>27.44</v>
      </c>
      <c r="BW1215" s="24">
        <v>0.35</v>
      </c>
      <c r="BX1215" s="23"/>
      <c r="BY1215" s="24">
        <v>0.28000000000000003</v>
      </c>
      <c r="BZ1215" s="27">
        <v>0.35</v>
      </c>
      <c r="CA1215" s="27">
        <v>0.28000000000000003</v>
      </c>
      <c r="CB1215" s="25"/>
      <c r="CC1215" s="25"/>
      <c r="CD1215" s="28">
        <v>27.42</v>
      </c>
      <c r="CE1215" s="28">
        <v>0.34</v>
      </c>
      <c r="CF1215" s="25"/>
      <c r="CG1215" s="28">
        <v>0.27</v>
      </c>
      <c r="CH1215" s="28">
        <v>31.69</v>
      </c>
      <c r="CI1215" s="28">
        <v>0.5</v>
      </c>
      <c r="CJ1215" s="28">
        <v>0.5</v>
      </c>
      <c r="CK1215" s="28">
        <v>0</v>
      </c>
      <c r="CL1215" s="28">
        <v>0</v>
      </c>
      <c r="CM1215" s="28">
        <v>0.5</v>
      </c>
      <c r="CN1215" s="25"/>
      <c r="CO1215" s="28">
        <v>0</v>
      </c>
      <c r="CP1215" s="30" t="s">
        <v>5</v>
      </c>
      <c r="CQ1215" s="8">
        <f t="shared" si="199"/>
        <v>9316.0377358490568</v>
      </c>
      <c r="CR1215" s="8">
        <f t="shared" si="200"/>
        <v>28</v>
      </c>
      <c r="CS1215" s="8">
        <f t="shared" si="201"/>
        <v>3.8</v>
      </c>
      <c r="CT1215" s="8">
        <f t="shared" si="202"/>
        <v>30</v>
      </c>
      <c r="CU1215" s="8">
        <f t="shared" si="203"/>
        <v>300</v>
      </c>
      <c r="CV1215" s="10">
        <f t="shared" si="204"/>
        <v>103880</v>
      </c>
      <c r="CW1215" s="10">
        <f t="shared" si="207"/>
        <v>103.88</v>
      </c>
      <c r="CX1215" s="8" t="str">
        <f t="shared" si="205"/>
        <v>No</v>
      </c>
      <c r="CY1215" s="30" t="s">
        <v>11</v>
      </c>
      <c r="CZ1215" s="30" t="s">
        <v>11</v>
      </c>
      <c r="DA1215" s="31" t="s">
        <v>11</v>
      </c>
      <c r="DB1215" s="31" t="s">
        <v>11</v>
      </c>
      <c r="DC1215" s="8" t="str">
        <f t="shared" si="206"/>
        <v>No</v>
      </c>
      <c r="DD1215" s="8" t="s">
        <v>11</v>
      </c>
      <c r="DE1215" s="30" t="s">
        <v>11</v>
      </c>
      <c r="DF1215" s="10">
        <f t="shared" si="208"/>
        <v>86.12393999999999</v>
      </c>
      <c r="DG1215" s="9">
        <f>IF(S1215&lt;Monitors!$H$4,(S1215*Monitors!$I$4)+Monitors!$J$4,IF(S1215&lt;Monitors!$H$5,(S1215*Monitors!$I$5)+Monitors!$J$5,IF(S1215&lt;Monitors!$H$6,(S1215*Monitors!$I$6)+Monitors!$J$6,IF(S1215&lt;Monitors!$H$7,(Monitors!$I$7*S1215)+Monitors!$J$7,IF(S1215&lt;Monitors!$H$8,(S1215*Monitors!$I$8)+Monitors!$J$8,IF(S1215&lt;Monitors!$H$9,(S1215*Monitors!$I$9)+Monitors!$J$9,IF(S1215&lt;Monitors!$H$10,(S1215*Monitors!$I$10)+Monitors!$J$10,IF(S1215&lt;Monitors!$H$11,(S1215*Monitors!$I$11)+Monitors!$J$11,Monitors!$J$12))))))))</f>
        <v>49</v>
      </c>
      <c r="DH1215" s="10">
        <f>$DF1215-(Monitors!$B$4*'All Data'!$W1215)</f>
        <v>69.174489999999992</v>
      </c>
      <c r="DI1215" s="10">
        <f>IF($CX1215="Yes",DH1215-(Monitors!$E$4*(DG1215+(Monitors!$B$4*'All Data'!$W1215))),'All Data'!DH1215)</f>
        <v>69.174489999999992</v>
      </c>
      <c r="DJ1215" s="10">
        <f>IF(DD1215="Yes",'All Data'!DI1215-(DG1215*Monitors!$C$4),'All Data'!DI1215)</f>
        <v>69.174489999999992</v>
      </c>
      <c r="DK1215" s="10">
        <f>IF($DE1215="Yes",DJ1215-(DG1215*Monitors!$D$4),'All Data'!DJ1215)</f>
        <v>69.174489999999992</v>
      </c>
      <c r="DL1215" s="10">
        <f>IF($CZ1215="Yes",DK1215-Monitors!$C$7,'All Data'!DK1215)</f>
        <v>69.174489999999992</v>
      </c>
      <c r="DM1215" s="10">
        <f>IF($DA1215="Yes",DL1215-Monitors!$D$7,'All Data'!DL1215)</f>
        <v>69.174489999999992</v>
      </c>
      <c r="DN1215" s="10">
        <f>IF(DB1215="Yes",DM1215-((DG1215+(W1215*Monitors!$B$4))*Monitors!$F$4),'All Data'!DM1215)</f>
        <v>69.174489999999992</v>
      </c>
      <c r="DO1215" s="8" t="str">
        <f t="shared" si="209"/>
        <v>No</v>
      </c>
      <c r="DP1215" s="10">
        <v>4.1552000000000007</v>
      </c>
      <c r="DQ1215" s="10">
        <v>23.284800000000001</v>
      </c>
      <c r="DR1215" s="10">
        <v>23.284800000000001</v>
      </c>
      <c r="DS1215" s="9">
        <v>28.047755959946649</v>
      </c>
      <c r="DT1215" s="9" t="s">
        <v>23</v>
      </c>
      <c r="DU1215" s="14">
        <v>0</v>
      </c>
    </row>
    <row r="1216" spans="1:125" ht="18" customHeight="1">
      <c r="A1216" s="29">
        <v>1215</v>
      </c>
      <c r="B1216" s="29">
        <v>21</v>
      </c>
      <c r="C1216" s="29">
        <v>355</v>
      </c>
      <c r="D1216" s="21">
        <v>42020</v>
      </c>
      <c r="E1216" s="21">
        <v>42052</v>
      </c>
      <c r="F1216" s="21">
        <v>42067</v>
      </c>
      <c r="G1216" s="20" t="s">
        <v>233</v>
      </c>
      <c r="H1216" s="20" t="s">
        <v>26</v>
      </c>
      <c r="I1216" s="22">
        <v>6</v>
      </c>
      <c r="J1216" s="20" t="s">
        <v>5</v>
      </c>
      <c r="K1216" s="20" t="s">
        <v>26</v>
      </c>
      <c r="L1216" s="20" t="s">
        <v>49</v>
      </c>
      <c r="M1216" s="23" t="s">
        <v>26</v>
      </c>
      <c r="N1216" s="23" t="s">
        <v>7</v>
      </c>
      <c r="O1216" s="23" t="s">
        <v>26</v>
      </c>
      <c r="P1216" s="24">
        <v>11.2</v>
      </c>
      <c r="Q1216" s="24">
        <v>26.5</v>
      </c>
      <c r="R1216" s="24">
        <v>29</v>
      </c>
      <c r="S1216" s="24">
        <v>296.8</v>
      </c>
      <c r="T1216" s="24">
        <v>2.37</v>
      </c>
      <c r="U1216" s="24">
        <v>1080</v>
      </c>
      <c r="V1216" s="24">
        <v>2560</v>
      </c>
      <c r="W1216" s="24">
        <v>2.7650000000000001</v>
      </c>
      <c r="X1216" s="23" t="s">
        <v>95</v>
      </c>
      <c r="Y1216" s="23" t="s">
        <v>95</v>
      </c>
      <c r="Z1216" s="24">
        <v>9316</v>
      </c>
      <c r="AA1216" s="24">
        <v>60</v>
      </c>
      <c r="AB1216" s="24">
        <v>160</v>
      </c>
      <c r="AC1216" s="24">
        <v>160</v>
      </c>
      <c r="AD1216" s="23" t="s">
        <v>73</v>
      </c>
      <c r="AE1216" s="23" t="s">
        <v>23</v>
      </c>
      <c r="AF1216" s="23" t="s">
        <v>11</v>
      </c>
      <c r="AG1216" s="23" t="s">
        <v>26</v>
      </c>
      <c r="AH1216" s="23" t="s">
        <v>26</v>
      </c>
      <c r="AI1216" s="23" t="s">
        <v>57</v>
      </c>
      <c r="AJ1216" s="23" t="s">
        <v>23</v>
      </c>
      <c r="AK1216" s="23" t="s">
        <v>23</v>
      </c>
      <c r="AL1216" s="23" t="s">
        <v>93</v>
      </c>
      <c r="AM1216" s="23" t="s">
        <v>26</v>
      </c>
      <c r="AN1216" s="23" t="s">
        <v>14</v>
      </c>
      <c r="AO1216" s="23" t="s">
        <v>26</v>
      </c>
      <c r="AP1216" s="23" t="s">
        <v>36</v>
      </c>
      <c r="AQ1216" s="23" t="s">
        <v>26</v>
      </c>
      <c r="AR1216" s="23"/>
      <c r="AS1216" s="23" t="s">
        <v>93</v>
      </c>
      <c r="AT1216" s="23" t="s">
        <v>26</v>
      </c>
      <c r="AU1216" s="23" t="s">
        <v>14</v>
      </c>
      <c r="AV1216" s="25" t="s">
        <v>26</v>
      </c>
      <c r="AW1216" s="25" t="s">
        <v>26</v>
      </c>
      <c r="AX1216" s="26">
        <v>29</v>
      </c>
      <c r="AY1216" s="26">
        <v>296.8</v>
      </c>
      <c r="AZ1216" s="25" t="s">
        <v>14</v>
      </c>
      <c r="BA1216" s="25" t="s">
        <v>14</v>
      </c>
      <c r="BB1216" s="23" t="s">
        <v>26</v>
      </c>
      <c r="BC1216" s="23" t="s">
        <v>15</v>
      </c>
      <c r="BD1216" s="23" t="s">
        <v>26</v>
      </c>
      <c r="BE1216" s="23" t="s">
        <v>11</v>
      </c>
      <c r="BF1216" s="23" t="s">
        <v>737</v>
      </c>
      <c r="BG1216" s="23" t="s">
        <v>11</v>
      </c>
      <c r="BH1216" s="23" t="s">
        <v>17</v>
      </c>
      <c r="BI1216" s="23" t="s">
        <v>26</v>
      </c>
      <c r="BJ1216" s="23"/>
      <c r="BK1216" s="23" t="s">
        <v>11</v>
      </c>
      <c r="BL1216" s="23" t="s">
        <v>11</v>
      </c>
      <c r="BM1216" s="23" t="s">
        <v>11</v>
      </c>
      <c r="BN1216" s="23"/>
      <c r="BO1216" s="24">
        <v>0</v>
      </c>
      <c r="BP1216" s="24">
        <v>350</v>
      </c>
      <c r="BQ1216" s="24">
        <v>324.89999999999998</v>
      </c>
      <c r="BR1216" s="24">
        <v>330</v>
      </c>
      <c r="BS1216" s="24">
        <v>200</v>
      </c>
      <c r="BT1216" s="23"/>
      <c r="BU1216" s="23"/>
      <c r="BV1216" s="24">
        <v>27.44</v>
      </c>
      <c r="BW1216" s="24">
        <v>0.35</v>
      </c>
      <c r="BX1216" s="23"/>
      <c r="BY1216" s="24">
        <v>0.28000000000000003</v>
      </c>
      <c r="BZ1216" s="27">
        <v>0.35</v>
      </c>
      <c r="CA1216" s="27">
        <v>0.28000000000000003</v>
      </c>
      <c r="CB1216" s="25"/>
      <c r="CC1216" s="25"/>
      <c r="CD1216" s="28">
        <v>27.42</v>
      </c>
      <c r="CE1216" s="28">
        <v>0.34</v>
      </c>
      <c r="CF1216" s="25"/>
      <c r="CG1216" s="28">
        <v>0.27</v>
      </c>
      <c r="CH1216" s="28">
        <v>31.69</v>
      </c>
      <c r="CI1216" s="28">
        <v>0.5</v>
      </c>
      <c r="CJ1216" s="28">
        <v>0.5</v>
      </c>
      <c r="CK1216" s="28">
        <v>0</v>
      </c>
      <c r="CL1216" s="28">
        <v>0</v>
      </c>
      <c r="CM1216" s="28">
        <v>0.5</v>
      </c>
      <c r="CN1216" s="25"/>
      <c r="CO1216" s="28">
        <v>0</v>
      </c>
      <c r="CP1216" s="30" t="s">
        <v>5</v>
      </c>
      <c r="CQ1216" s="8">
        <f t="shared" si="199"/>
        <v>9316.0377358490568</v>
      </c>
      <c r="CR1216" s="8">
        <f t="shared" si="200"/>
        <v>28</v>
      </c>
      <c r="CS1216" s="8">
        <f t="shared" si="201"/>
        <v>3.8</v>
      </c>
      <c r="CT1216" s="8">
        <f t="shared" si="202"/>
        <v>30</v>
      </c>
      <c r="CU1216" s="8">
        <f t="shared" si="203"/>
        <v>300</v>
      </c>
      <c r="CV1216" s="10">
        <f t="shared" si="204"/>
        <v>103880</v>
      </c>
      <c r="CW1216" s="10">
        <f t="shared" si="207"/>
        <v>103.88</v>
      </c>
      <c r="CX1216" s="8" t="str">
        <f t="shared" si="205"/>
        <v>No</v>
      </c>
      <c r="CY1216" s="30" t="s">
        <v>11</v>
      </c>
      <c r="CZ1216" s="30" t="s">
        <v>11</v>
      </c>
      <c r="DA1216" s="31" t="s">
        <v>11</v>
      </c>
      <c r="DB1216" s="31" t="s">
        <v>11</v>
      </c>
      <c r="DC1216" s="8" t="str">
        <f t="shared" si="206"/>
        <v>No</v>
      </c>
      <c r="DD1216" s="8" t="s">
        <v>11</v>
      </c>
      <c r="DE1216" s="30" t="s">
        <v>11</v>
      </c>
      <c r="DF1216" s="10">
        <f t="shared" si="208"/>
        <v>86.12393999999999</v>
      </c>
      <c r="DG1216" s="9">
        <f>IF(S1216&lt;Monitors!$H$4,(S1216*Monitors!$I$4)+Monitors!$J$4,IF(S1216&lt;Monitors!$H$5,(S1216*Monitors!$I$5)+Monitors!$J$5,IF(S1216&lt;Monitors!$H$6,(S1216*Monitors!$I$6)+Monitors!$J$6,IF(S1216&lt;Monitors!$H$7,(Monitors!$I$7*S1216)+Monitors!$J$7,IF(S1216&lt;Monitors!$H$8,(S1216*Monitors!$I$8)+Monitors!$J$8,IF(S1216&lt;Monitors!$H$9,(S1216*Monitors!$I$9)+Monitors!$J$9,IF(S1216&lt;Monitors!$H$10,(S1216*Monitors!$I$10)+Monitors!$J$10,IF(S1216&lt;Monitors!$H$11,(S1216*Monitors!$I$11)+Monitors!$J$11,Monitors!$J$12))))))))</f>
        <v>49</v>
      </c>
      <c r="DH1216" s="10">
        <f>$DF1216-(Monitors!$B$4*'All Data'!$W1216)</f>
        <v>69.174489999999992</v>
      </c>
      <c r="DI1216" s="10">
        <f>IF($CX1216="Yes",DH1216-(Monitors!$E$4*(DG1216+(Monitors!$B$4*'All Data'!$W1216))),'All Data'!DH1216)</f>
        <v>69.174489999999992</v>
      </c>
      <c r="DJ1216" s="10">
        <f>IF(DD1216="Yes",'All Data'!DI1216-(DG1216*Monitors!$C$4),'All Data'!DI1216)</f>
        <v>69.174489999999992</v>
      </c>
      <c r="DK1216" s="10">
        <f>IF($DE1216="Yes",DJ1216-(DG1216*Monitors!$D$4),'All Data'!DJ1216)</f>
        <v>69.174489999999992</v>
      </c>
      <c r="DL1216" s="10">
        <f>IF($CZ1216="Yes",DK1216-Monitors!$C$7,'All Data'!DK1216)</f>
        <v>69.174489999999992</v>
      </c>
      <c r="DM1216" s="10">
        <f>IF($DA1216="Yes",DL1216-Monitors!$D$7,'All Data'!DL1216)</f>
        <v>69.174489999999992</v>
      </c>
      <c r="DN1216" s="10">
        <f>IF(DB1216="Yes",DM1216-((DG1216+(W1216*Monitors!$B$4))*Monitors!$F$4),'All Data'!DM1216)</f>
        <v>69.174489999999992</v>
      </c>
      <c r="DO1216" s="8" t="str">
        <f t="shared" si="209"/>
        <v>No</v>
      </c>
      <c r="DP1216" s="10">
        <v>4.1552000000000007</v>
      </c>
      <c r="DQ1216" s="10">
        <v>23.284800000000001</v>
      </c>
      <c r="DR1216" s="10">
        <v>23.284800000000001</v>
      </c>
      <c r="DS1216" s="9">
        <v>28.047755959946649</v>
      </c>
      <c r="DT1216" s="9" t="s">
        <v>23</v>
      </c>
      <c r="DU1216" s="14">
        <v>0</v>
      </c>
    </row>
    <row r="1217" spans="1:125" ht="18" customHeight="1">
      <c r="A1217" s="29">
        <v>1216</v>
      </c>
      <c r="B1217" s="29">
        <v>21</v>
      </c>
      <c r="C1217" s="29">
        <v>348</v>
      </c>
      <c r="D1217" s="21">
        <v>41521</v>
      </c>
      <c r="E1217" s="21">
        <v>41508</v>
      </c>
      <c r="F1217" s="21">
        <v>41528</v>
      </c>
      <c r="G1217" s="20" t="s">
        <v>182</v>
      </c>
      <c r="H1217" s="20" t="s">
        <v>1173</v>
      </c>
      <c r="I1217" s="22">
        <v>6</v>
      </c>
      <c r="J1217" s="20" t="s">
        <v>5</v>
      </c>
      <c r="K1217" s="20" t="s">
        <v>26</v>
      </c>
      <c r="L1217" s="20" t="s">
        <v>6</v>
      </c>
      <c r="M1217" s="23" t="s">
        <v>26</v>
      </c>
      <c r="N1217" s="23" t="s">
        <v>7</v>
      </c>
      <c r="O1217" s="23" t="s">
        <v>26</v>
      </c>
      <c r="P1217" s="24">
        <v>11.2</v>
      </c>
      <c r="Q1217" s="24">
        <v>26.5</v>
      </c>
      <c r="R1217" s="24">
        <v>29</v>
      </c>
      <c r="S1217" s="24">
        <v>295.95999999999998</v>
      </c>
      <c r="T1217" s="24">
        <v>2.37</v>
      </c>
      <c r="U1217" s="24">
        <v>1080</v>
      </c>
      <c r="V1217" s="24">
        <v>2560</v>
      </c>
      <c r="W1217" s="24">
        <v>2.7650000000000001</v>
      </c>
      <c r="X1217" s="23" t="s">
        <v>95</v>
      </c>
      <c r="Y1217" s="23" t="s">
        <v>95</v>
      </c>
      <c r="Z1217" s="24">
        <v>9315</v>
      </c>
      <c r="AA1217" s="24">
        <v>60</v>
      </c>
      <c r="AB1217" s="24">
        <v>160</v>
      </c>
      <c r="AC1217" s="24">
        <v>160</v>
      </c>
      <c r="AD1217" s="23" t="s">
        <v>371</v>
      </c>
      <c r="AE1217" s="23" t="s">
        <v>11</v>
      </c>
      <c r="AF1217" s="23" t="s">
        <v>11</v>
      </c>
      <c r="AG1217" s="23" t="s">
        <v>26</v>
      </c>
      <c r="AH1217" s="23" t="s">
        <v>26</v>
      </c>
      <c r="AI1217" s="23" t="s">
        <v>12</v>
      </c>
      <c r="AJ1217" s="23" t="s">
        <v>23</v>
      </c>
      <c r="AK1217" s="23" t="s">
        <v>23</v>
      </c>
      <c r="AL1217" s="23" t="s">
        <v>93</v>
      </c>
      <c r="AM1217" s="23" t="s">
        <v>14</v>
      </c>
      <c r="AN1217" s="23" t="s">
        <v>14</v>
      </c>
      <c r="AO1217" s="23" t="s">
        <v>14</v>
      </c>
      <c r="AP1217" s="23" t="s">
        <v>14</v>
      </c>
      <c r="AQ1217" s="23" t="s">
        <v>14</v>
      </c>
      <c r="AR1217" s="23"/>
      <c r="AS1217" s="23" t="s">
        <v>93</v>
      </c>
      <c r="AT1217" s="23" t="s">
        <v>14</v>
      </c>
      <c r="AU1217" s="23" t="s">
        <v>14</v>
      </c>
      <c r="AV1217" s="25" t="s">
        <v>14</v>
      </c>
      <c r="AW1217" s="25" t="s">
        <v>14</v>
      </c>
      <c r="AX1217" s="26">
        <v>29</v>
      </c>
      <c r="AY1217" s="26">
        <v>295.95999999999998</v>
      </c>
      <c r="AZ1217" s="25" t="s">
        <v>14</v>
      </c>
      <c r="BA1217" s="25" t="s">
        <v>14</v>
      </c>
      <c r="BB1217" s="23" t="s">
        <v>14</v>
      </c>
      <c r="BC1217" s="23" t="s">
        <v>15</v>
      </c>
      <c r="BD1217" s="23" t="s">
        <v>14</v>
      </c>
      <c r="BE1217" s="23" t="s">
        <v>11</v>
      </c>
      <c r="BF1217" s="23" t="s">
        <v>737</v>
      </c>
      <c r="BG1217" s="23" t="s">
        <v>11</v>
      </c>
      <c r="BH1217" s="23" t="s">
        <v>17</v>
      </c>
      <c r="BI1217" s="23" t="s">
        <v>26</v>
      </c>
      <c r="BJ1217" s="23"/>
      <c r="BK1217" s="23" t="s">
        <v>11</v>
      </c>
      <c r="BL1217" s="23" t="s">
        <v>11</v>
      </c>
      <c r="BM1217" s="23" t="s">
        <v>11</v>
      </c>
      <c r="BN1217" s="23"/>
      <c r="BO1217" s="24">
        <v>0</v>
      </c>
      <c r="BP1217" s="24">
        <v>350</v>
      </c>
      <c r="BQ1217" s="24">
        <v>324.89999999999998</v>
      </c>
      <c r="BR1217" s="24">
        <v>330</v>
      </c>
      <c r="BS1217" s="24">
        <v>200</v>
      </c>
      <c r="BT1217" s="23"/>
      <c r="BU1217" s="23"/>
      <c r="BV1217" s="24">
        <v>27.58</v>
      </c>
      <c r="BW1217" s="24">
        <v>0.32</v>
      </c>
      <c r="BX1217" s="23"/>
      <c r="BY1217" s="24">
        <v>0.28999999999999998</v>
      </c>
      <c r="BZ1217" s="27">
        <v>0.32</v>
      </c>
      <c r="CA1217" s="27">
        <v>0.28999999999999998</v>
      </c>
      <c r="CB1217" s="25"/>
      <c r="CC1217" s="25"/>
      <c r="CD1217" s="28">
        <v>27.64</v>
      </c>
      <c r="CE1217" s="28">
        <v>0.32</v>
      </c>
      <c r="CF1217" s="25"/>
      <c r="CG1217" s="28">
        <v>0.3</v>
      </c>
      <c r="CH1217" s="28">
        <v>31.69</v>
      </c>
      <c r="CI1217" s="28">
        <v>0.5</v>
      </c>
      <c r="CJ1217" s="28">
        <v>0.5</v>
      </c>
      <c r="CK1217" s="25"/>
      <c r="CL1217" s="25"/>
      <c r="CM1217" s="28">
        <v>0.5</v>
      </c>
      <c r="CN1217" s="25"/>
      <c r="CO1217" s="28">
        <v>0</v>
      </c>
      <c r="CP1217" s="30" t="s">
        <v>5</v>
      </c>
      <c r="CQ1217" s="8">
        <f t="shared" si="199"/>
        <v>9342.4787133396403</v>
      </c>
      <c r="CR1217" s="8">
        <f t="shared" si="200"/>
        <v>28</v>
      </c>
      <c r="CS1217" s="8">
        <f t="shared" si="201"/>
        <v>3.8</v>
      </c>
      <c r="CT1217" s="8">
        <f t="shared" si="202"/>
        <v>30</v>
      </c>
      <c r="CU1217" s="8">
        <f t="shared" si="203"/>
        <v>300</v>
      </c>
      <c r="CV1217" s="10">
        <f t="shared" si="204"/>
        <v>103586</v>
      </c>
      <c r="CW1217" s="10">
        <f t="shared" si="207"/>
        <v>103.586</v>
      </c>
      <c r="CX1217" s="8" t="str">
        <f t="shared" si="205"/>
        <v>No</v>
      </c>
      <c r="CY1217" s="30" t="s">
        <v>11</v>
      </c>
      <c r="CZ1217" s="30" t="s">
        <v>11</v>
      </c>
      <c r="DA1217" s="31" t="s">
        <v>11</v>
      </c>
      <c r="DB1217" s="31" t="s">
        <v>11</v>
      </c>
      <c r="DC1217" s="8" t="str">
        <f t="shared" si="206"/>
        <v>No</v>
      </c>
      <c r="DD1217" s="8" t="s">
        <v>11</v>
      </c>
      <c r="DE1217" s="30" t="s">
        <v>11</v>
      </c>
      <c r="DF1217" s="10">
        <f t="shared" si="208"/>
        <v>86.382359999999991</v>
      </c>
      <c r="DG1217" s="9">
        <f>IF(S1217&lt;Monitors!$H$4,(S1217*Monitors!$I$4)+Monitors!$J$4,IF(S1217&lt;Monitors!$H$5,(S1217*Monitors!$I$5)+Monitors!$J$5,IF(S1217&lt;Monitors!$H$6,(S1217*Monitors!$I$6)+Monitors!$J$6,IF(S1217&lt;Monitors!$H$7,(Monitors!$I$7*S1217)+Monitors!$J$7,IF(S1217&lt;Monitors!$H$8,(S1217*Monitors!$I$8)+Monitors!$J$8,IF(S1217&lt;Monitors!$H$9,(S1217*Monitors!$I$9)+Monitors!$J$9,IF(S1217&lt;Monitors!$H$10,(S1217*Monitors!$I$10)+Monitors!$J$10,IF(S1217&lt;Monitors!$H$11,(S1217*Monitors!$I$11)+Monitors!$J$11,Monitors!$J$12))))))))</f>
        <v>49</v>
      </c>
      <c r="DH1217" s="10">
        <f>$DF1217-(Monitors!$B$4*'All Data'!$W1217)</f>
        <v>69.432909999999993</v>
      </c>
      <c r="DI1217" s="10">
        <f>IF($CX1217="Yes",DH1217-(Monitors!$E$4*(DG1217+(Monitors!$B$4*'All Data'!$W1217))),'All Data'!DH1217)</f>
        <v>69.432909999999993</v>
      </c>
      <c r="DJ1217" s="10">
        <f>IF(DD1217="Yes",'All Data'!DI1217-(DG1217*Monitors!$C$4),'All Data'!DI1217)</f>
        <v>69.432909999999993</v>
      </c>
      <c r="DK1217" s="10">
        <f>IF($DE1217="Yes",DJ1217-(DG1217*Monitors!$D$4),'All Data'!DJ1217)</f>
        <v>69.432909999999993</v>
      </c>
      <c r="DL1217" s="10">
        <f>IF($CZ1217="Yes",DK1217-Monitors!$C$7,'All Data'!DK1217)</f>
        <v>69.432909999999993</v>
      </c>
      <c r="DM1217" s="10">
        <f>IF($DA1217="Yes",DL1217-Monitors!$D$7,'All Data'!DL1217)</f>
        <v>69.432909999999993</v>
      </c>
      <c r="DN1217" s="10">
        <f>IF(DB1217="Yes",DM1217-((DG1217+(W1217*Monitors!$B$4))*Monitors!$F$4),'All Data'!DM1217)</f>
        <v>69.432909999999993</v>
      </c>
      <c r="DO1217" s="8" t="str">
        <f t="shared" si="209"/>
        <v>No</v>
      </c>
      <c r="DP1217" s="10">
        <v>4.14344</v>
      </c>
      <c r="DQ1217" s="10">
        <v>23.43656</v>
      </c>
      <c r="DR1217" s="10">
        <v>23.43656</v>
      </c>
      <c r="DS1217" s="9">
        <v>27.970523411036659</v>
      </c>
      <c r="DT1217" s="9" t="s">
        <v>23</v>
      </c>
      <c r="DU1217" s="14">
        <v>0</v>
      </c>
    </row>
    <row r="1218" spans="1:125" ht="18" customHeight="1">
      <c r="A1218" s="29">
        <v>1217</v>
      </c>
      <c r="B1218" s="29">
        <v>4</v>
      </c>
      <c r="C1218" s="29">
        <v>1233</v>
      </c>
      <c r="D1218" s="21">
        <v>41228</v>
      </c>
      <c r="E1218" s="21">
        <v>41262</v>
      </c>
      <c r="F1218" s="21">
        <v>41312</v>
      </c>
      <c r="G1218" s="20" t="s">
        <v>4</v>
      </c>
      <c r="H1218" s="20"/>
      <c r="I1218" s="22">
        <v>6</v>
      </c>
      <c r="J1218" s="20" t="s">
        <v>5</v>
      </c>
      <c r="K1218" s="20"/>
      <c r="L1218" s="20" t="s">
        <v>6</v>
      </c>
      <c r="M1218" s="23"/>
      <c r="N1218" s="23" t="s">
        <v>7</v>
      </c>
      <c r="O1218" s="23"/>
      <c r="P1218" s="24">
        <v>11.2</v>
      </c>
      <c r="Q1218" s="24">
        <v>26.5</v>
      </c>
      <c r="R1218" s="24">
        <v>28.8</v>
      </c>
      <c r="S1218" s="24">
        <v>296</v>
      </c>
      <c r="T1218" s="24">
        <v>2.37</v>
      </c>
      <c r="U1218" s="24">
        <v>1080</v>
      </c>
      <c r="V1218" s="24">
        <v>2560</v>
      </c>
      <c r="W1218" s="24">
        <v>2.7650000000000001</v>
      </c>
      <c r="X1218" s="23" t="s">
        <v>95</v>
      </c>
      <c r="Y1218" s="23" t="s">
        <v>95</v>
      </c>
      <c r="Z1218" s="24">
        <v>9342</v>
      </c>
      <c r="AA1218" s="24">
        <v>60</v>
      </c>
      <c r="AB1218" s="24">
        <v>178</v>
      </c>
      <c r="AC1218" s="24">
        <v>178</v>
      </c>
      <c r="AD1218" s="23" t="s">
        <v>10</v>
      </c>
      <c r="AE1218" s="23" t="s">
        <v>11</v>
      </c>
      <c r="AF1218" s="23" t="s">
        <v>11</v>
      </c>
      <c r="AG1218" s="23"/>
      <c r="AH1218" s="23"/>
      <c r="AI1218" s="23" t="s">
        <v>12</v>
      </c>
      <c r="AJ1218" s="23" t="s">
        <v>11</v>
      </c>
      <c r="AK1218" s="23" t="s">
        <v>23</v>
      </c>
      <c r="AL1218" s="23" t="s">
        <v>90</v>
      </c>
      <c r="AM1218" s="23"/>
      <c r="AN1218" s="23" t="s">
        <v>72</v>
      </c>
      <c r="AO1218" s="23"/>
      <c r="AP1218" s="23" t="s">
        <v>14</v>
      </c>
      <c r="AQ1218" s="23"/>
      <c r="AR1218" s="23"/>
      <c r="AS1218" s="23" t="s">
        <v>90</v>
      </c>
      <c r="AT1218" s="23"/>
      <c r="AU1218" s="23" t="s">
        <v>63</v>
      </c>
      <c r="AV1218" s="25"/>
      <c r="AW1218" s="25"/>
      <c r="AX1218" s="26">
        <v>28.8</v>
      </c>
      <c r="AY1218" s="26">
        <v>296</v>
      </c>
      <c r="AZ1218" s="25" t="s">
        <v>72</v>
      </c>
      <c r="BA1218" s="25" t="s">
        <v>63</v>
      </c>
      <c r="BB1218" s="23"/>
      <c r="BC1218" s="23" t="s">
        <v>15</v>
      </c>
      <c r="BD1218" s="23"/>
      <c r="BE1218" s="23" t="s">
        <v>11</v>
      </c>
      <c r="BF1218" s="23" t="s">
        <v>470</v>
      </c>
      <c r="BG1218" s="23" t="s">
        <v>11</v>
      </c>
      <c r="BH1218" s="23" t="s">
        <v>17</v>
      </c>
      <c r="BI1218" s="23"/>
      <c r="BJ1218" s="23" t="s">
        <v>272</v>
      </c>
      <c r="BK1218" s="23" t="s">
        <v>11</v>
      </c>
      <c r="BL1218" s="23" t="s">
        <v>11</v>
      </c>
      <c r="BM1218" s="23"/>
      <c r="BN1218" s="23"/>
      <c r="BO1218" s="24">
        <v>0</v>
      </c>
      <c r="BP1218" s="24">
        <v>364.2</v>
      </c>
      <c r="BQ1218" s="24">
        <v>300</v>
      </c>
      <c r="BR1218" s="24">
        <v>220</v>
      </c>
      <c r="BS1218" s="24">
        <v>200.2</v>
      </c>
      <c r="BT1218" s="23"/>
      <c r="BU1218" s="23"/>
      <c r="BV1218" s="24">
        <v>27.93</v>
      </c>
      <c r="BW1218" s="24">
        <v>0.75</v>
      </c>
      <c r="BX1218" s="24">
        <v>0.4</v>
      </c>
      <c r="BY1218" s="24">
        <v>0.22</v>
      </c>
      <c r="BZ1218" s="27">
        <v>0.75</v>
      </c>
      <c r="CA1218" s="27">
        <v>0.22</v>
      </c>
      <c r="CB1218" s="25"/>
      <c r="CC1218" s="25"/>
      <c r="CD1218" s="28">
        <v>28.31</v>
      </c>
      <c r="CE1218" s="28">
        <v>0.89</v>
      </c>
      <c r="CF1218" s="28">
        <v>0.45</v>
      </c>
      <c r="CG1218" s="28">
        <v>0.26</v>
      </c>
      <c r="CH1218" s="28">
        <v>31.7</v>
      </c>
      <c r="CI1218" s="28">
        <v>1.2</v>
      </c>
      <c r="CJ1218" s="28">
        <v>0.5</v>
      </c>
      <c r="CK1218" s="25"/>
      <c r="CL1218" s="25"/>
      <c r="CM1218" s="28">
        <v>0.92</v>
      </c>
      <c r="CN1218" s="25"/>
      <c r="CO1218" s="28">
        <v>0</v>
      </c>
      <c r="CP1218" s="30" t="s">
        <v>5</v>
      </c>
      <c r="CQ1218" s="8">
        <f t="shared" ref="CQ1218:CQ1281" si="210">(W1218*1000000)/S1218</f>
        <v>9341.2162162162167</v>
      </c>
      <c r="CR1218" s="8">
        <f t="shared" ref="CR1218:CR1281" si="211">IF($R1218&lt;14,14,IF($R1218&lt;16,16,IF($R1218&lt;19,19,IF($R1218&lt;20,20,IF($R1218&lt;22,22,IF($R1218&lt;24,24,IF($R1218&lt;26,26,28)))))))</f>
        <v>28</v>
      </c>
      <c r="CS1218" s="8">
        <f t="shared" ref="CS1218:CS1281" si="212">IF(W1218&lt;=1.05,1.05,IF(W1218&lt;=1.3,1.3,IF(W1218&lt;=1.5,1.5,IF(W1218&lt;=2,2,IF(W1218&lt;=2.5,2.5,IF(W1218&lt;=3.8,3.8,IF(W1218&lt;=5,5,8)))))))</f>
        <v>3.8</v>
      </c>
      <c r="CT1218" s="8">
        <f t="shared" ref="CT1218:CT1281" si="213">IF($R1218&lt;30,30,IF($R1218&lt;40,40,IF($R1218&lt;50,50,IF($R1218&lt;=60,60))))</f>
        <v>30</v>
      </c>
      <c r="CU1218" s="8">
        <f t="shared" ref="CU1218:CU1281" si="214">IF(BP1218&lt;200,100,IF(BP1218&lt;300,200,IF(BP1218&lt;400,300,IF(BP1218&lt;500,400,IF(BP1218&lt;600,500,IF(BP1218&lt;700,600,IF(BP1218&lt;800,700,IF(BP1218&lt;900,800,900))))))))</f>
        <v>300</v>
      </c>
      <c r="CV1218" s="10">
        <f t="shared" ref="CV1218:CV1281" si="215">($BP1218*$S1218)</f>
        <v>107803.2</v>
      </c>
      <c r="CW1218" s="10">
        <f t="shared" si="207"/>
        <v>107.8032</v>
      </c>
      <c r="CX1218" s="8" t="str">
        <f t="shared" ref="CX1218:CX1281" si="216">IF(AND(BL1218="Yes",BM1218="Yes"),"Yes","No")</f>
        <v>No</v>
      </c>
      <c r="CY1218" s="30" t="s">
        <v>11</v>
      </c>
      <c r="CZ1218" s="30" t="s">
        <v>11</v>
      </c>
      <c r="DA1218" s="31" t="s">
        <v>11</v>
      </c>
      <c r="DB1218" s="31" t="s">
        <v>11</v>
      </c>
      <c r="DC1218" s="8" t="str">
        <f t="shared" ref="DC1218:DC1281" si="217">IF(AF1218="Yes","Yes","No")</f>
        <v>No</v>
      </c>
      <c r="DD1218" s="8" t="s">
        <v>11</v>
      </c>
      <c r="DE1218" s="30" t="s">
        <v>11</v>
      </c>
      <c r="DF1218" s="10">
        <f t="shared" si="208"/>
        <v>89.903880000000001</v>
      </c>
      <c r="DG1218" s="9">
        <f>IF(S1218&lt;Monitors!$H$4,(S1218*Monitors!$I$4)+Monitors!$J$4,IF(S1218&lt;Monitors!$H$5,(S1218*Monitors!$I$5)+Monitors!$J$5,IF(S1218&lt;Monitors!$H$6,(S1218*Monitors!$I$6)+Monitors!$J$6,IF(S1218&lt;Monitors!$H$7,(Monitors!$I$7*S1218)+Monitors!$J$7,IF(S1218&lt;Monitors!$H$8,(S1218*Monitors!$I$8)+Monitors!$J$8,IF(S1218&lt;Monitors!$H$9,(S1218*Monitors!$I$9)+Monitors!$J$9,IF(S1218&lt;Monitors!$H$10,(S1218*Monitors!$I$10)+Monitors!$J$10,IF(S1218&lt;Monitors!$H$11,(S1218*Monitors!$I$11)+Monitors!$J$11,Monitors!$J$12))))))))</f>
        <v>49</v>
      </c>
      <c r="DH1218" s="10">
        <f>$DF1218-(Monitors!$B$4*'All Data'!$W1218)</f>
        <v>72.954430000000002</v>
      </c>
      <c r="DI1218" s="10">
        <f>IF($CX1218="Yes",DH1218-(Monitors!$E$4*(DG1218+(Monitors!$B$4*'All Data'!$W1218))),'All Data'!DH1218)</f>
        <v>72.954430000000002</v>
      </c>
      <c r="DJ1218" s="10">
        <f>IF(DD1218="Yes",'All Data'!DI1218-(DG1218*Monitors!$C$4),'All Data'!DI1218)</f>
        <v>72.954430000000002</v>
      </c>
      <c r="DK1218" s="10">
        <f>IF($DE1218="Yes",DJ1218-(DG1218*Monitors!$D$4),'All Data'!DJ1218)</f>
        <v>72.954430000000002</v>
      </c>
      <c r="DL1218" s="10">
        <f>IF($CZ1218="Yes",DK1218-Monitors!$C$7,'All Data'!DK1218)</f>
        <v>72.954430000000002</v>
      </c>
      <c r="DM1218" s="10">
        <f>IF($DA1218="Yes",DL1218-Monitors!$D$7,'All Data'!DL1218)</f>
        <v>72.954430000000002</v>
      </c>
      <c r="DN1218" s="10">
        <f>IF(DB1218="Yes",DM1218-((DG1218+(W1218*Monitors!$B$4))*Monitors!$F$4),'All Data'!DM1218)</f>
        <v>72.954430000000002</v>
      </c>
      <c r="DO1218" s="8" t="str">
        <f t="shared" si="209"/>
        <v>No</v>
      </c>
      <c r="DP1218" s="10">
        <v>4.3121280000000004</v>
      </c>
      <c r="DQ1218" s="10">
        <v>23.617871999999998</v>
      </c>
      <c r="DR1218" s="10">
        <v>23.617871999999998</v>
      </c>
      <c r="DS1218" s="9">
        <v>27.974201586575468</v>
      </c>
      <c r="DT1218" s="9" t="s">
        <v>23</v>
      </c>
      <c r="DU1218" s="14">
        <v>0</v>
      </c>
    </row>
    <row r="1219" spans="1:125" ht="18" customHeight="1">
      <c r="A1219" s="29">
        <v>1218</v>
      </c>
      <c r="B1219" s="29">
        <v>21</v>
      </c>
      <c r="C1219" s="29">
        <v>349</v>
      </c>
      <c r="D1219" s="21">
        <v>41795</v>
      </c>
      <c r="E1219" s="21">
        <v>42038</v>
      </c>
      <c r="F1219" s="21">
        <v>42045</v>
      </c>
      <c r="G1219" s="20" t="s">
        <v>233</v>
      </c>
      <c r="H1219" s="20" t="s">
        <v>26</v>
      </c>
      <c r="I1219" s="22">
        <v>6</v>
      </c>
      <c r="J1219" s="20" t="s">
        <v>5</v>
      </c>
      <c r="K1219" s="20" t="s">
        <v>26</v>
      </c>
      <c r="L1219" s="20" t="s">
        <v>27</v>
      </c>
      <c r="M1219" s="23" t="s">
        <v>27</v>
      </c>
      <c r="N1219" s="23" t="s">
        <v>7</v>
      </c>
      <c r="O1219" s="23" t="s">
        <v>26</v>
      </c>
      <c r="P1219" s="24">
        <v>11.2</v>
      </c>
      <c r="Q1219" s="24">
        <v>26.5</v>
      </c>
      <c r="R1219" s="24">
        <v>29</v>
      </c>
      <c r="S1219" s="24">
        <v>296.8</v>
      </c>
      <c r="T1219" s="24">
        <v>2.37</v>
      </c>
      <c r="U1219" s="24">
        <v>1080</v>
      </c>
      <c r="V1219" s="24">
        <v>2560</v>
      </c>
      <c r="W1219" s="24">
        <v>2.7650000000000001</v>
      </c>
      <c r="X1219" s="23" t="s">
        <v>95</v>
      </c>
      <c r="Y1219" s="23" t="s">
        <v>95</v>
      </c>
      <c r="Z1219" s="24">
        <v>9316</v>
      </c>
      <c r="AA1219" s="24">
        <v>60</v>
      </c>
      <c r="AB1219" s="24">
        <v>160</v>
      </c>
      <c r="AC1219" s="24">
        <v>160</v>
      </c>
      <c r="AD1219" s="23" t="s">
        <v>73</v>
      </c>
      <c r="AE1219" s="23" t="s">
        <v>23</v>
      </c>
      <c r="AF1219" s="23" t="s">
        <v>11</v>
      </c>
      <c r="AG1219" s="23" t="s">
        <v>26</v>
      </c>
      <c r="AH1219" s="23" t="s">
        <v>26</v>
      </c>
      <c r="AI1219" s="23" t="s">
        <v>57</v>
      </c>
      <c r="AJ1219" s="23" t="s">
        <v>23</v>
      </c>
      <c r="AK1219" s="23" t="s">
        <v>23</v>
      </c>
      <c r="AL1219" s="23" t="s">
        <v>229</v>
      </c>
      <c r="AM1219" s="23" t="s">
        <v>26</v>
      </c>
      <c r="AN1219" s="23" t="s">
        <v>14</v>
      </c>
      <c r="AO1219" s="23" t="s">
        <v>26</v>
      </c>
      <c r="AP1219" s="23" t="s">
        <v>14</v>
      </c>
      <c r="AQ1219" s="23" t="s">
        <v>26</v>
      </c>
      <c r="AR1219" s="23"/>
      <c r="AS1219" s="23" t="s">
        <v>229</v>
      </c>
      <c r="AT1219" s="23" t="s">
        <v>26</v>
      </c>
      <c r="AU1219" s="23" t="s">
        <v>14</v>
      </c>
      <c r="AV1219" s="25" t="s">
        <v>26</v>
      </c>
      <c r="AW1219" s="25" t="s">
        <v>26</v>
      </c>
      <c r="AX1219" s="26">
        <v>29</v>
      </c>
      <c r="AY1219" s="26">
        <v>296.8</v>
      </c>
      <c r="AZ1219" s="25" t="s">
        <v>14</v>
      </c>
      <c r="BA1219" s="25" t="s">
        <v>14</v>
      </c>
      <c r="BB1219" s="23" t="s">
        <v>26</v>
      </c>
      <c r="BC1219" s="23" t="s">
        <v>15</v>
      </c>
      <c r="BD1219" s="23" t="s">
        <v>26</v>
      </c>
      <c r="BE1219" s="23" t="s">
        <v>11</v>
      </c>
      <c r="BF1219" s="23" t="s">
        <v>738</v>
      </c>
      <c r="BG1219" s="23" t="s">
        <v>11</v>
      </c>
      <c r="BH1219" s="23" t="s">
        <v>17</v>
      </c>
      <c r="BI1219" s="23" t="s">
        <v>26</v>
      </c>
      <c r="BJ1219" s="23"/>
      <c r="BK1219" s="23" t="s">
        <v>11</v>
      </c>
      <c r="BL1219" s="23" t="s">
        <v>11</v>
      </c>
      <c r="BM1219" s="23" t="s">
        <v>11</v>
      </c>
      <c r="BN1219" s="23"/>
      <c r="BO1219" s="24">
        <v>0</v>
      </c>
      <c r="BP1219" s="24">
        <v>324.89999999999998</v>
      </c>
      <c r="BQ1219" s="24">
        <v>350</v>
      </c>
      <c r="BR1219" s="24">
        <v>330</v>
      </c>
      <c r="BS1219" s="24">
        <v>200</v>
      </c>
      <c r="BT1219" s="23"/>
      <c r="BU1219" s="23"/>
      <c r="BV1219" s="24">
        <v>28.06</v>
      </c>
      <c r="BW1219" s="24">
        <v>0.28999999999999998</v>
      </c>
      <c r="BX1219" s="23"/>
      <c r="BY1219" s="24">
        <v>0.26</v>
      </c>
      <c r="BZ1219" s="27">
        <v>0.28999999999999998</v>
      </c>
      <c r="CA1219" s="27">
        <v>0.26</v>
      </c>
      <c r="CB1219" s="25"/>
      <c r="CC1219" s="25"/>
      <c r="CD1219" s="28">
        <v>28.04</v>
      </c>
      <c r="CE1219" s="28">
        <v>0.28999999999999998</v>
      </c>
      <c r="CF1219" s="25"/>
      <c r="CG1219" s="28">
        <v>0.26</v>
      </c>
      <c r="CH1219" s="28">
        <v>31.69</v>
      </c>
      <c r="CI1219" s="28">
        <v>0.5</v>
      </c>
      <c r="CJ1219" s="28">
        <v>0.5</v>
      </c>
      <c r="CK1219" s="28">
        <v>0</v>
      </c>
      <c r="CL1219" s="28">
        <v>0</v>
      </c>
      <c r="CM1219" s="28">
        <v>0.5</v>
      </c>
      <c r="CN1219" s="25"/>
      <c r="CO1219" s="28">
        <v>0</v>
      </c>
      <c r="CP1219" s="30" t="s">
        <v>5</v>
      </c>
      <c r="CQ1219" s="8">
        <f t="shared" si="210"/>
        <v>9316.0377358490568</v>
      </c>
      <c r="CR1219" s="8">
        <f t="shared" si="211"/>
        <v>28</v>
      </c>
      <c r="CS1219" s="8">
        <f t="shared" si="212"/>
        <v>3.8</v>
      </c>
      <c r="CT1219" s="8">
        <f t="shared" si="213"/>
        <v>30</v>
      </c>
      <c r="CU1219" s="8">
        <f t="shared" si="214"/>
        <v>300</v>
      </c>
      <c r="CV1219" s="10">
        <f t="shared" si="215"/>
        <v>96430.319999999992</v>
      </c>
      <c r="CW1219" s="10">
        <f t="shared" ref="CW1219:CW1282" si="218">CV1219/1000</f>
        <v>96.430319999999995</v>
      </c>
      <c r="CX1219" s="8" t="str">
        <f t="shared" si="216"/>
        <v>No</v>
      </c>
      <c r="CY1219" s="30" t="s">
        <v>11</v>
      </c>
      <c r="CZ1219" s="30" t="s">
        <v>11</v>
      </c>
      <c r="DA1219" s="31" t="s">
        <v>11</v>
      </c>
      <c r="DB1219" s="31" t="s">
        <v>11</v>
      </c>
      <c r="DC1219" s="8" t="str">
        <f t="shared" si="217"/>
        <v>No</v>
      </c>
      <c r="DD1219" s="8" t="s">
        <v>11</v>
      </c>
      <c r="DE1219" s="30" t="s">
        <v>11</v>
      </c>
      <c r="DF1219" s="10">
        <f t="shared" ref="DF1219:DF1282" si="219">((BV1219*0.35)+(BW1219*0.65))*(365*24)/1000</f>
        <v>87.683219999999992</v>
      </c>
      <c r="DG1219" s="9">
        <f>IF(S1219&lt;Monitors!$H$4,(S1219*Monitors!$I$4)+Monitors!$J$4,IF(S1219&lt;Monitors!$H$5,(S1219*Monitors!$I$5)+Monitors!$J$5,IF(S1219&lt;Monitors!$H$6,(S1219*Monitors!$I$6)+Monitors!$J$6,IF(S1219&lt;Monitors!$H$7,(Monitors!$I$7*S1219)+Monitors!$J$7,IF(S1219&lt;Monitors!$H$8,(S1219*Monitors!$I$8)+Monitors!$J$8,IF(S1219&lt;Monitors!$H$9,(S1219*Monitors!$I$9)+Monitors!$J$9,IF(S1219&lt;Monitors!$H$10,(S1219*Monitors!$I$10)+Monitors!$J$10,IF(S1219&lt;Monitors!$H$11,(S1219*Monitors!$I$11)+Monitors!$J$11,Monitors!$J$12))))))))</f>
        <v>49</v>
      </c>
      <c r="DH1219" s="10">
        <f>$DF1219-(Monitors!$B$4*'All Data'!$W1219)</f>
        <v>70.733769999999993</v>
      </c>
      <c r="DI1219" s="10">
        <f>IF($CX1219="Yes",DH1219-(Monitors!$E$4*(DG1219+(Monitors!$B$4*'All Data'!$W1219))),'All Data'!DH1219)</f>
        <v>70.733769999999993</v>
      </c>
      <c r="DJ1219" s="10">
        <f>IF(DD1219="Yes",'All Data'!DI1219-(DG1219*Monitors!$C$4),'All Data'!DI1219)</f>
        <v>70.733769999999993</v>
      </c>
      <c r="DK1219" s="10">
        <f>IF($DE1219="Yes",DJ1219-(DG1219*Monitors!$D$4),'All Data'!DJ1219)</f>
        <v>70.733769999999993</v>
      </c>
      <c r="DL1219" s="10">
        <f>IF($CZ1219="Yes",DK1219-Monitors!$C$7,'All Data'!DK1219)</f>
        <v>70.733769999999993</v>
      </c>
      <c r="DM1219" s="10">
        <f>IF($DA1219="Yes",DL1219-Monitors!$D$7,'All Data'!DL1219)</f>
        <v>70.733769999999993</v>
      </c>
      <c r="DN1219" s="10">
        <f>IF(DB1219="Yes",DM1219-((DG1219+(W1219*Monitors!$B$4))*Monitors!$F$4),'All Data'!DM1219)</f>
        <v>70.733769999999993</v>
      </c>
      <c r="DO1219" s="8" t="str">
        <f t="shared" ref="DO1219:DO1282" si="220">IF(DN1219&lt;=DG1219,"Yes","No")</f>
        <v>No</v>
      </c>
      <c r="DP1219" s="10">
        <v>3.8572128000000001</v>
      </c>
      <c r="DQ1219" s="10">
        <v>24.2027872</v>
      </c>
      <c r="DR1219" s="10">
        <v>24.2027872</v>
      </c>
      <c r="DS1219" s="9">
        <v>28.047755959946649</v>
      </c>
      <c r="DT1219" s="9" t="s">
        <v>23</v>
      </c>
      <c r="DU1219" s="14">
        <v>0</v>
      </c>
    </row>
    <row r="1220" spans="1:125" ht="18" customHeight="1">
      <c r="A1220" s="29">
        <v>1219</v>
      </c>
      <c r="B1220" s="29">
        <v>21</v>
      </c>
      <c r="C1220" s="29">
        <v>352</v>
      </c>
      <c r="D1220" s="21">
        <v>41795</v>
      </c>
      <c r="E1220" s="21">
        <v>41800</v>
      </c>
      <c r="F1220" s="21">
        <v>41806</v>
      </c>
      <c r="G1220" s="20" t="s">
        <v>182</v>
      </c>
      <c r="H1220" s="20" t="s">
        <v>26</v>
      </c>
      <c r="I1220" s="22">
        <v>6</v>
      </c>
      <c r="J1220" s="20" t="s">
        <v>5</v>
      </c>
      <c r="K1220" s="20" t="s">
        <v>26</v>
      </c>
      <c r="L1220" s="20" t="s">
        <v>27</v>
      </c>
      <c r="M1220" s="23" t="s">
        <v>27</v>
      </c>
      <c r="N1220" s="23" t="s">
        <v>7</v>
      </c>
      <c r="O1220" s="23" t="s">
        <v>26</v>
      </c>
      <c r="P1220" s="24">
        <v>11.2</v>
      </c>
      <c r="Q1220" s="24">
        <v>26.5</v>
      </c>
      <c r="R1220" s="24">
        <v>29</v>
      </c>
      <c r="S1220" s="24">
        <v>296.8</v>
      </c>
      <c r="T1220" s="24">
        <v>2.37</v>
      </c>
      <c r="U1220" s="24">
        <v>1080</v>
      </c>
      <c r="V1220" s="24">
        <v>2560</v>
      </c>
      <c r="W1220" s="24">
        <v>2.7650000000000001</v>
      </c>
      <c r="X1220" s="23" t="s">
        <v>95</v>
      </c>
      <c r="Y1220" s="23" t="s">
        <v>95</v>
      </c>
      <c r="Z1220" s="24">
        <v>9316</v>
      </c>
      <c r="AA1220" s="24">
        <v>60</v>
      </c>
      <c r="AB1220" s="24">
        <v>160</v>
      </c>
      <c r="AC1220" s="24">
        <v>160</v>
      </c>
      <c r="AD1220" s="23" t="s">
        <v>73</v>
      </c>
      <c r="AE1220" s="23" t="s">
        <v>23</v>
      </c>
      <c r="AF1220" s="23" t="s">
        <v>11</v>
      </c>
      <c r="AG1220" s="23" t="s">
        <v>26</v>
      </c>
      <c r="AH1220" s="23" t="s">
        <v>26</v>
      </c>
      <c r="AI1220" s="23" t="s">
        <v>12</v>
      </c>
      <c r="AJ1220" s="23" t="s">
        <v>23</v>
      </c>
      <c r="AK1220" s="23" t="s">
        <v>23</v>
      </c>
      <c r="AL1220" s="23" t="s">
        <v>107</v>
      </c>
      <c r="AM1220" s="23" t="s">
        <v>26</v>
      </c>
      <c r="AN1220" s="23" t="s">
        <v>14</v>
      </c>
      <c r="AO1220" s="23" t="s">
        <v>26</v>
      </c>
      <c r="AP1220" s="23" t="s">
        <v>14</v>
      </c>
      <c r="AQ1220" s="23" t="s">
        <v>26</v>
      </c>
      <c r="AR1220" s="23"/>
      <c r="AS1220" s="23" t="s">
        <v>107</v>
      </c>
      <c r="AT1220" s="23" t="s">
        <v>26</v>
      </c>
      <c r="AU1220" s="23" t="s">
        <v>14</v>
      </c>
      <c r="AV1220" s="25" t="s">
        <v>26</v>
      </c>
      <c r="AW1220" s="25" t="s">
        <v>26</v>
      </c>
      <c r="AX1220" s="26">
        <v>29</v>
      </c>
      <c r="AY1220" s="26">
        <v>296.8</v>
      </c>
      <c r="AZ1220" s="25" t="s">
        <v>14</v>
      </c>
      <c r="BA1220" s="25" t="s">
        <v>14</v>
      </c>
      <c r="BB1220" s="23" t="s">
        <v>26</v>
      </c>
      <c r="BC1220" s="23" t="s">
        <v>15</v>
      </c>
      <c r="BD1220" s="23" t="s">
        <v>26</v>
      </c>
      <c r="BE1220" s="23" t="s">
        <v>11</v>
      </c>
      <c r="BF1220" s="23" t="s">
        <v>738</v>
      </c>
      <c r="BG1220" s="23" t="s">
        <v>11</v>
      </c>
      <c r="BH1220" s="23" t="s">
        <v>17</v>
      </c>
      <c r="BI1220" s="23" t="s">
        <v>26</v>
      </c>
      <c r="BJ1220" s="23"/>
      <c r="BK1220" s="23" t="s">
        <v>11</v>
      </c>
      <c r="BL1220" s="23" t="s">
        <v>11</v>
      </c>
      <c r="BM1220" s="23" t="s">
        <v>11</v>
      </c>
      <c r="BN1220" s="23"/>
      <c r="BO1220" s="24">
        <v>0</v>
      </c>
      <c r="BP1220" s="24">
        <v>324.89999999999998</v>
      </c>
      <c r="BQ1220" s="24">
        <v>350</v>
      </c>
      <c r="BR1220" s="24">
        <v>330</v>
      </c>
      <c r="BS1220" s="24">
        <v>200</v>
      </c>
      <c r="BT1220" s="23"/>
      <c r="BU1220" s="23"/>
      <c r="BV1220" s="24">
        <v>28.06</v>
      </c>
      <c r="BW1220" s="24">
        <v>0.28999999999999998</v>
      </c>
      <c r="BX1220" s="23"/>
      <c r="BY1220" s="24">
        <v>0.26</v>
      </c>
      <c r="BZ1220" s="27">
        <v>0.28999999999999998</v>
      </c>
      <c r="CA1220" s="27">
        <v>0.26</v>
      </c>
      <c r="CB1220" s="25"/>
      <c r="CC1220" s="25"/>
      <c r="CD1220" s="28">
        <v>28.04</v>
      </c>
      <c r="CE1220" s="28">
        <v>0.28999999999999998</v>
      </c>
      <c r="CF1220" s="25"/>
      <c r="CG1220" s="28">
        <v>0.26</v>
      </c>
      <c r="CH1220" s="28">
        <v>31.69</v>
      </c>
      <c r="CI1220" s="28">
        <v>0.5</v>
      </c>
      <c r="CJ1220" s="28">
        <v>0.5</v>
      </c>
      <c r="CK1220" s="28">
        <v>0</v>
      </c>
      <c r="CL1220" s="28">
        <v>0</v>
      </c>
      <c r="CM1220" s="28">
        <v>0.5</v>
      </c>
      <c r="CN1220" s="25"/>
      <c r="CO1220" s="28">
        <v>0</v>
      </c>
      <c r="CP1220" s="30" t="s">
        <v>5</v>
      </c>
      <c r="CQ1220" s="8">
        <f t="shared" si="210"/>
        <v>9316.0377358490568</v>
      </c>
      <c r="CR1220" s="8">
        <f t="shared" si="211"/>
        <v>28</v>
      </c>
      <c r="CS1220" s="8">
        <f t="shared" si="212"/>
        <v>3.8</v>
      </c>
      <c r="CT1220" s="8">
        <f t="shared" si="213"/>
        <v>30</v>
      </c>
      <c r="CU1220" s="8">
        <f t="shared" si="214"/>
        <v>300</v>
      </c>
      <c r="CV1220" s="10">
        <f t="shared" si="215"/>
        <v>96430.319999999992</v>
      </c>
      <c r="CW1220" s="10">
        <f t="shared" si="218"/>
        <v>96.430319999999995</v>
      </c>
      <c r="CX1220" s="8" t="str">
        <f t="shared" si="216"/>
        <v>No</v>
      </c>
      <c r="CY1220" s="30" t="s">
        <v>11</v>
      </c>
      <c r="CZ1220" s="30" t="s">
        <v>11</v>
      </c>
      <c r="DA1220" s="31" t="s">
        <v>11</v>
      </c>
      <c r="DB1220" s="31" t="s">
        <v>11</v>
      </c>
      <c r="DC1220" s="8" t="str">
        <f t="shared" si="217"/>
        <v>No</v>
      </c>
      <c r="DD1220" s="8" t="s">
        <v>11</v>
      </c>
      <c r="DE1220" s="30" t="s">
        <v>11</v>
      </c>
      <c r="DF1220" s="10">
        <f t="shared" si="219"/>
        <v>87.683219999999992</v>
      </c>
      <c r="DG1220" s="9">
        <f>IF(S1220&lt;Monitors!$H$4,(S1220*Monitors!$I$4)+Monitors!$J$4,IF(S1220&lt;Monitors!$H$5,(S1220*Monitors!$I$5)+Monitors!$J$5,IF(S1220&lt;Monitors!$H$6,(S1220*Monitors!$I$6)+Monitors!$J$6,IF(S1220&lt;Monitors!$H$7,(Monitors!$I$7*S1220)+Monitors!$J$7,IF(S1220&lt;Monitors!$H$8,(S1220*Monitors!$I$8)+Monitors!$J$8,IF(S1220&lt;Monitors!$H$9,(S1220*Monitors!$I$9)+Monitors!$J$9,IF(S1220&lt;Monitors!$H$10,(S1220*Monitors!$I$10)+Monitors!$J$10,IF(S1220&lt;Monitors!$H$11,(S1220*Monitors!$I$11)+Monitors!$J$11,Monitors!$J$12))))))))</f>
        <v>49</v>
      </c>
      <c r="DH1220" s="10">
        <f>$DF1220-(Monitors!$B$4*'All Data'!$W1220)</f>
        <v>70.733769999999993</v>
      </c>
      <c r="DI1220" s="10">
        <f>IF($CX1220="Yes",DH1220-(Monitors!$E$4*(DG1220+(Monitors!$B$4*'All Data'!$W1220))),'All Data'!DH1220)</f>
        <v>70.733769999999993</v>
      </c>
      <c r="DJ1220" s="10">
        <f>IF(DD1220="Yes",'All Data'!DI1220-(DG1220*Monitors!$C$4),'All Data'!DI1220)</f>
        <v>70.733769999999993</v>
      </c>
      <c r="DK1220" s="10">
        <f>IF($DE1220="Yes",DJ1220-(DG1220*Monitors!$D$4),'All Data'!DJ1220)</f>
        <v>70.733769999999993</v>
      </c>
      <c r="DL1220" s="10">
        <f>IF($CZ1220="Yes",DK1220-Monitors!$C$7,'All Data'!DK1220)</f>
        <v>70.733769999999993</v>
      </c>
      <c r="DM1220" s="10">
        <f>IF($DA1220="Yes",DL1220-Monitors!$D$7,'All Data'!DL1220)</f>
        <v>70.733769999999993</v>
      </c>
      <c r="DN1220" s="10">
        <f>IF(DB1220="Yes",DM1220-((DG1220+(W1220*Monitors!$B$4))*Monitors!$F$4),'All Data'!DM1220)</f>
        <v>70.733769999999993</v>
      </c>
      <c r="DO1220" s="8" t="str">
        <f t="shared" si="220"/>
        <v>No</v>
      </c>
      <c r="DP1220" s="10">
        <v>3.8572128000000001</v>
      </c>
      <c r="DQ1220" s="10">
        <v>24.2027872</v>
      </c>
      <c r="DR1220" s="10">
        <v>24.2027872</v>
      </c>
      <c r="DS1220" s="9">
        <v>28.047755959946649</v>
      </c>
      <c r="DT1220" s="9" t="s">
        <v>23</v>
      </c>
      <c r="DU1220" s="14">
        <v>0</v>
      </c>
    </row>
    <row r="1221" spans="1:125" ht="18" customHeight="1">
      <c r="A1221" s="29">
        <v>1220</v>
      </c>
      <c r="B1221" s="29">
        <v>5</v>
      </c>
      <c r="C1221" s="29">
        <v>547</v>
      </c>
      <c r="D1221" s="21">
        <v>41870</v>
      </c>
      <c r="E1221" s="21">
        <v>41817</v>
      </c>
      <c r="F1221" s="21">
        <v>41820</v>
      </c>
      <c r="G1221" s="20" t="s">
        <v>4</v>
      </c>
      <c r="H1221" s="20" t="s">
        <v>26</v>
      </c>
      <c r="I1221" s="22">
        <v>6</v>
      </c>
      <c r="J1221" s="20" t="s">
        <v>5</v>
      </c>
      <c r="K1221" s="20" t="s">
        <v>26</v>
      </c>
      <c r="L1221" s="20" t="s">
        <v>49</v>
      </c>
      <c r="M1221" s="23" t="s">
        <v>26</v>
      </c>
      <c r="N1221" s="23" t="s">
        <v>7</v>
      </c>
      <c r="O1221" s="23" t="s">
        <v>26</v>
      </c>
      <c r="P1221" s="24">
        <v>11.2</v>
      </c>
      <c r="Q1221" s="24">
        <v>26.5</v>
      </c>
      <c r="R1221" s="24">
        <v>29</v>
      </c>
      <c r="S1221" s="24">
        <v>295.97000000000003</v>
      </c>
      <c r="T1221" s="24">
        <v>2.37</v>
      </c>
      <c r="U1221" s="24">
        <v>1080</v>
      </c>
      <c r="V1221" s="24">
        <v>2560</v>
      </c>
      <c r="W1221" s="24">
        <v>2.7650000000000001</v>
      </c>
      <c r="X1221" s="23" t="s">
        <v>95</v>
      </c>
      <c r="Y1221" s="23" t="s">
        <v>95</v>
      </c>
      <c r="Z1221" s="24">
        <v>9342</v>
      </c>
      <c r="AA1221" s="24">
        <v>60</v>
      </c>
      <c r="AB1221" s="24">
        <v>178</v>
      </c>
      <c r="AC1221" s="24">
        <v>178</v>
      </c>
      <c r="AD1221" s="23" t="s">
        <v>96</v>
      </c>
      <c r="AE1221" s="23" t="s">
        <v>23</v>
      </c>
      <c r="AF1221" s="23" t="s">
        <v>11</v>
      </c>
      <c r="AG1221" s="23" t="s">
        <v>26</v>
      </c>
      <c r="AH1221" s="23" t="s">
        <v>26</v>
      </c>
      <c r="AI1221" s="23" t="s">
        <v>57</v>
      </c>
      <c r="AJ1221" s="23" t="s">
        <v>11</v>
      </c>
      <c r="AK1221" s="23" t="s">
        <v>23</v>
      </c>
      <c r="AL1221" s="23" t="s">
        <v>93</v>
      </c>
      <c r="AM1221" s="23" t="s">
        <v>26</v>
      </c>
      <c r="AN1221" s="23" t="s">
        <v>14</v>
      </c>
      <c r="AO1221" s="23" t="s">
        <v>26</v>
      </c>
      <c r="AP1221" s="23" t="s">
        <v>36</v>
      </c>
      <c r="AQ1221" s="23" t="s">
        <v>26</v>
      </c>
      <c r="AR1221" s="23"/>
      <c r="AS1221" s="23" t="s">
        <v>93</v>
      </c>
      <c r="AT1221" s="23" t="s">
        <v>26</v>
      </c>
      <c r="AU1221" s="23" t="s">
        <v>14</v>
      </c>
      <c r="AV1221" s="25" t="s">
        <v>26</v>
      </c>
      <c r="AW1221" s="25" t="s">
        <v>26</v>
      </c>
      <c r="AX1221" s="26">
        <v>29</v>
      </c>
      <c r="AY1221" s="26">
        <v>295.97000000000003</v>
      </c>
      <c r="AZ1221" s="25" t="s">
        <v>14</v>
      </c>
      <c r="BA1221" s="25" t="s">
        <v>14</v>
      </c>
      <c r="BB1221" s="23" t="s">
        <v>26</v>
      </c>
      <c r="BC1221" s="23" t="s">
        <v>15</v>
      </c>
      <c r="BD1221" s="23" t="s">
        <v>26</v>
      </c>
      <c r="BE1221" s="23" t="s">
        <v>11</v>
      </c>
      <c r="BF1221" s="23" t="s">
        <v>110</v>
      </c>
      <c r="BG1221" s="23" t="s">
        <v>11</v>
      </c>
      <c r="BH1221" s="23" t="s">
        <v>17</v>
      </c>
      <c r="BI1221" s="23" t="s">
        <v>26</v>
      </c>
      <c r="BJ1221" s="23"/>
      <c r="BK1221" s="23" t="s">
        <v>11</v>
      </c>
      <c r="BL1221" s="23" t="s">
        <v>11</v>
      </c>
      <c r="BM1221" s="23" t="s">
        <v>11</v>
      </c>
      <c r="BN1221" s="23"/>
      <c r="BO1221" s="24">
        <v>41.6</v>
      </c>
      <c r="BP1221" s="24">
        <v>355</v>
      </c>
      <c r="BQ1221" s="24">
        <v>300</v>
      </c>
      <c r="BR1221" s="24">
        <v>303</v>
      </c>
      <c r="BS1221" s="24">
        <v>200</v>
      </c>
      <c r="BT1221" s="23"/>
      <c r="BU1221" s="23"/>
      <c r="BV1221" s="24">
        <v>28.23</v>
      </c>
      <c r="BW1221" s="24">
        <v>0.37</v>
      </c>
      <c r="BX1221" s="23"/>
      <c r="BY1221" s="24">
        <v>0.28000000000000003</v>
      </c>
      <c r="BZ1221" s="27">
        <v>0.37</v>
      </c>
      <c r="CA1221" s="27">
        <v>0.28000000000000003</v>
      </c>
      <c r="CB1221" s="25"/>
      <c r="CC1221" s="25"/>
      <c r="CD1221" s="28">
        <v>28.58</v>
      </c>
      <c r="CE1221" s="28">
        <v>0.43</v>
      </c>
      <c r="CF1221" s="25"/>
      <c r="CG1221" s="28">
        <v>0.35</v>
      </c>
      <c r="CH1221" s="28">
        <v>31.69</v>
      </c>
      <c r="CI1221" s="28">
        <v>0.5</v>
      </c>
      <c r="CJ1221" s="28">
        <v>0.5</v>
      </c>
      <c r="CK1221" s="28">
        <v>0</v>
      </c>
      <c r="CL1221" s="28">
        <v>0</v>
      </c>
      <c r="CM1221" s="28">
        <v>0.5</v>
      </c>
      <c r="CN1221" s="25"/>
      <c r="CO1221" s="28">
        <v>0</v>
      </c>
      <c r="CP1221" s="30" t="s">
        <v>5</v>
      </c>
      <c r="CQ1221" s="8">
        <f t="shared" si="210"/>
        <v>9342.163057066593</v>
      </c>
      <c r="CR1221" s="8">
        <f t="shared" si="211"/>
        <v>28</v>
      </c>
      <c r="CS1221" s="8">
        <f t="shared" si="212"/>
        <v>3.8</v>
      </c>
      <c r="CT1221" s="8">
        <f t="shared" si="213"/>
        <v>30</v>
      </c>
      <c r="CU1221" s="8">
        <f t="shared" si="214"/>
        <v>300</v>
      </c>
      <c r="CV1221" s="10">
        <f t="shared" si="215"/>
        <v>105069.35</v>
      </c>
      <c r="CW1221" s="10">
        <f t="shared" si="218"/>
        <v>105.06935</v>
      </c>
      <c r="CX1221" s="8" t="str">
        <f t="shared" si="216"/>
        <v>No</v>
      </c>
      <c r="CY1221" s="30" t="s">
        <v>11</v>
      </c>
      <c r="CZ1221" s="30" t="s">
        <v>11</v>
      </c>
      <c r="DA1221" s="31" t="s">
        <v>11</v>
      </c>
      <c r="DB1221" s="31" t="s">
        <v>11</v>
      </c>
      <c r="DC1221" s="8" t="str">
        <f t="shared" si="217"/>
        <v>No</v>
      </c>
      <c r="DD1221" s="8" t="s">
        <v>11</v>
      </c>
      <c r="DE1221" s="30" t="s">
        <v>11</v>
      </c>
      <c r="DF1221" s="10">
        <f t="shared" si="219"/>
        <v>88.659960000000012</v>
      </c>
      <c r="DG1221" s="9">
        <f>IF(S1221&lt;Monitors!$H$4,(S1221*Monitors!$I$4)+Monitors!$J$4,IF(S1221&lt;Monitors!$H$5,(S1221*Monitors!$I$5)+Monitors!$J$5,IF(S1221&lt;Monitors!$H$6,(S1221*Monitors!$I$6)+Monitors!$J$6,IF(S1221&lt;Monitors!$H$7,(Monitors!$I$7*S1221)+Monitors!$J$7,IF(S1221&lt;Monitors!$H$8,(S1221*Monitors!$I$8)+Monitors!$J$8,IF(S1221&lt;Monitors!$H$9,(S1221*Monitors!$I$9)+Monitors!$J$9,IF(S1221&lt;Monitors!$H$10,(S1221*Monitors!$I$10)+Monitors!$J$10,IF(S1221&lt;Monitors!$H$11,(S1221*Monitors!$I$11)+Monitors!$J$11,Monitors!$J$12))))))))</f>
        <v>49</v>
      </c>
      <c r="DH1221" s="10">
        <f>$DF1221-(Monitors!$B$4*'All Data'!$W1221)</f>
        <v>71.710510000000014</v>
      </c>
      <c r="DI1221" s="10">
        <f>IF($CX1221="Yes",DH1221-(Monitors!$E$4*(DG1221+(Monitors!$B$4*'All Data'!$W1221))),'All Data'!DH1221)</f>
        <v>71.710510000000014</v>
      </c>
      <c r="DJ1221" s="10">
        <f>IF(DD1221="Yes",'All Data'!DI1221-(DG1221*Monitors!$C$4),'All Data'!DI1221)</f>
        <v>71.710510000000014</v>
      </c>
      <c r="DK1221" s="10">
        <f>IF($DE1221="Yes",DJ1221-(DG1221*Monitors!$D$4),'All Data'!DJ1221)</f>
        <v>71.710510000000014</v>
      </c>
      <c r="DL1221" s="10">
        <f>IF($CZ1221="Yes",DK1221-Monitors!$C$7,'All Data'!DK1221)</f>
        <v>71.710510000000014</v>
      </c>
      <c r="DM1221" s="10">
        <f>IF($DA1221="Yes",DL1221-Monitors!$D$7,'All Data'!DL1221)</f>
        <v>71.710510000000014</v>
      </c>
      <c r="DN1221" s="10">
        <f>IF(DB1221="Yes",DM1221-((DG1221+(W1221*Monitors!$B$4))*Monitors!$F$4),'All Data'!DM1221)</f>
        <v>71.710510000000014</v>
      </c>
      <c r="DO1221" s="8" t="str">
        <f t="shared" si="220"/>
        <v>No</v>
      </c>
      <c r="DP1221" s="10">
        <v>4.2027740000000007</v>
      </c>
      <c r="DQ1221" s="10">
        <v>24.027225999999999</v>
      </c>
      <c r="DR1221" s="10">
        <v>24.027225999999999</v>
      </c>
      <c r="DS1221" s="9">
        <v>27.971442958996182</v>
      </c>
      <c r="DT1221" s="9" t="s">
        <v>23</v>
      </c>
      <c r="DU1221" s="14">
        <v>0</v>
      </c>
    </row>
    <row r="1222" spans="1:125" ht="18" customHeight="1">
      <c r="A1222" s="29">
        <v>1221</v>
      </c>
      <c r="B1222" s="29">
        <v>21</v>
      </c>
      <c r="C1222" s="29">
        <v>378</v>
      </c>
      <c r="D1222" s="21">
        <v>42020</v>
      </c>
      <c r="E1222" s="21">
        <v>42023</v>
      </c>
      <c r="F1222" s="21">
        <v>42032</v>
      </c>
      <c r="G1222" s="20" t="s">
        <v>182</v>
      </c>
      <c r="H1222" s="20" t="s">
        <v>26</v>
      </c>
      <c r="I1222" s="22">
        <v>6</v>
      </c>
      <c r="J1222" s="20" t="s">
        <v>5</v>
      </c>
      <c r="K1222" s="20" t="s">
        <v>26</v>
      </c>
      <c r="L1222" s="20" t="s">
        <v>49</v>
      </c>
      <c r="M1222" s="23" t="s">
        <v>26</v>
      </c>
      <c r="N1222" s="23" t="s">
        <v>7</v>
      </c>
      <c r="O1222" s="23" t="s">
        <v>26</v>
      </c>
      <c r="P1222" s="24">
        <v>13.2</v>
      </c>
      <c r="Q1222" s="24">
        <v>31.4</v>
      </c>
      <c r="R1222" s="24">
        <v>34</v>
      </c>
      <c r="S1222" s="24">
        <v>414.48</v>
      </c>
      <c r="T1222" s="24">
        <v>2.37</v>
      </c>
      <c r="U1222" s="24">
        <v>1080</v>
      </c>
      <c r="V1222" s="24">
        <v>2560</v>
      </c>
      <c r="W1222" s="24">
        <v>2.7650000000000001</v>
      </c>
      <c r="X1222" s="23" t="s">
        <v>95</v>
      </c>
      <c r="Y1222" s="23" t="s">
        <v>95</v>
      </c>
      <c r="Z1222" s="24">
        <v>6671</v>
      </c>
      <c r="AA1222" s="24">
        <v>60</v>
      </c>
      <c r="AB1222" s="24">
        <v>160</v>
      </c>
      <c r="AC1222" s="24">
        <v>160</v>
      </c>
      <c r="AD1222" s="23" t="s">
        <v>73</v>
      </c>
      <c r="AE1222" s="23" t="s">
        <v>23</v>
      </c>
      <c r="AF1222" s="23" t="s">
        <v>11</v>
      </c>
      <c r="AG1222" s="23" t="s">
        <v>26</v>
      </c>
      <c r="AH1222" s="23" t="s">
        <v>26</v>
      </c>
      <c r="AI1222" s="23" t="s">
        <v>12</v>
      </c>
      <c r="AJ1222" s="23" t="s">
        <v>23</v>
      </c>
      <c r="AK1222" s="23" t="s">
        <v>23</v>
      </c>
      <c r="AL1222" s="23" t="s">
        <v>107</v>
      </c>
      <c r="AM1222" s="23" t="s">
        <v>26</v>
      </c>
      <c r="AN1222" s="23" t="s">
        <v>14</v>
      </c>
      <c r="AO1222" s="23" t="s">
        <v>26</v>
      </c>
      <c r="AP1222" s="23" t="s">
        <v>36</v>
      </c>
      <c r="AQ1222" s="23" t="s">
        <v>26</v>
      </c>
      <c r="AR1222" s="23"/>
      <c r="AS1222" s="23" t="s">
        <v>107</v>
      </c>
      <c r="AT1222" s="23" t="s">
        <v>26</v>
      </c>
      <c r="AU1222" s="23" t="s">
        <v>14</v>
      </c>
      <c r="AV1222" s="25" t="s">
        <v>26</v>
      </c>
      <c r="AW1222" s="25" t="s">
        <v>26</v>
      </c>
      <c r="AX1222" s="26">
        <v>34</v>
      </c>
      <c r="AY1222" s="26">
        <v>414.48</v>
      </c>
      <c r="AZ1222" s="25" t="s">
        <v>14</v>
      </c>
      <c r="BA1222" s="25" t="s">
        <v>14</v>
      </c>
      <c r="BB1222" s="23" t="s">
        <v>26</v>
      </c>
      <c r="BC1222" s="23" t="s">
        <v>15</v>
      </c>
      <c r="BD1222" s="23" t="s">
        <v>26</v>
      </c>
      <c r="BE1222" s="23" t="s">
        <v>11</v>
      </c>
      <c r="BF1222" s="23" t="s">
        <v>1247</v>
      </c>
      <c r="BG1222" s="23" t="s">
        <v>11</v>
      </c>
      <c r="BH1222" s="23" t="s">
        <v>17</v>
      </c>
      <c r="BI1222" s="23" t="s">
        <v>26</v>
      </c>
      <c r="BJ1222" s="23"/>
      <c r="BK1222" s="23" t="s">
        <v>11</v>
      </c>
      <c r="BL1222" s="23" t="s">
        <v>11</v>
      </c>
      <c r="BM1222" s="23" t="s">
        <v>11</v>
      </c>
      <c r="BN1222" s="23"/>
      <c r="BO1222" s="24">
        <v>0</v>
      </c>
      <c r="BP1222" s="24">
        <v>350</v>
      </c>
      <c r="BQ1222" s="24">
        <v>324.89999999999998</v>
      </c>
      <c r="BR1222" s="24">
        <v>330</v>
      </c>
      <c r="BS1222" s="24">
        <v>200</v>
      </c>
      <c r="BT1222" s="23"/>
      <c r="BU1222" s="23"/>
      <c r="BV1222" s="24">
        <v>28.29</v>
      </c>
      <c r="BW1222" s="24">
        <v>0.33</v>
      </c>
      <c r="BX1222" s="23"/>
      <c r="BY1222" s="24">
        <v>0.28999999999999998</v>
      </c>
      <c r="BZ1222" s="27">
        <v>0.33</v>
      </c>
      <c r="CA1222" s="27">
        <v>0.28999999999999998</v>
      </c>
      <c r="CB1222" s="25"/>
      <c r="CC1222" s="25"/>
      <c r="CD1222" s="28">
        <v>28.3</v>
      </c>
      <c r="CE1222" s="28">
        <v>0.33</v>
      </c>
      <c r="CF1222" s="25"/>
      <c r="CG1222" s="28">
        <v>0.28999999999999998</v>
      </c>
      <c r="CH1222" s="28">
        <v>43.53</v>
      </c>
      <c r="CI1222" s="28">
        <v>0.5</v>
      </c>
      <c r="CJ1222" s="28">
        <v>0.5</v>
      </c>
      <c r="CK1222" s="28">
        <v>0</v>
      </c>
      <c r="CL1222" s="28">
        <v>0</v>
      </c>
      <c r="CM1222" s="28">
        <v>0.5</v>
      </c>
      <c r="CN1222" s="25"/>
      <c r="CO1222" s="28">
        <v>0</v>
      </c>
      <c r="CP1222" s="30" t="s">
        <v>5</v>
      </c>
      <c r="CQ1222" s="8">
        <f t="shared" si="210"/>
        <v>6671.0094576336614</v>
      </c>
      <c r="CR1222" s="8">
        <f t="shared" si="211"/>
        <v>28</v>
      </c>
      <c r="CS1222" s="8">
        <f t="shared" si="212"/>
        <v>3.8</v>
      </c>
      <c r="CT1222" s="8">
        <f t="shared" si="213"/>
        <v>40</v>
      </c>
      <c r="CU1222" s="8">
        <f t="shared" si="214"/>
        <v>300</v>
      </c>
      <c r="CV1222" s="10">
        <f t="shared" si="215"/>
        <v>145068</v>
      </c>
      <c r="CW1222" s="10">
        <f t="shared" si="218"/>
        <v>145.06800000000001</v>
      </c>
      <c r="CX1222" s="8" t="str">
        <f t="shared" si="216"/>
        <v>No</v>
      </c>
      <c r="CY1222" s="30" t="s">
        <v>11</v>
      </c>
      <c r="CZ1222" s="30" t="s">
        <v>11</v>
      </c>
      <c r="DA1222" s="31" t="s">
        <v>11</v>
      </c>
      <c r="DB1222" s="31" t="s">
        <v>11</v>
      </c>
      <c r="DC1222" s="8" t="str">
        <f t="shared" si="217"/>
        <v>No</v>
      </c>
      <c r="DD1222" s="8" t="s">
        <v>11</v>
      </c>
      <c r="DE1222" s="30" t="s">
        <v>11</v>
      </c>
      <c r="DF1222" s="10">
        <f t="shared" si="219"/>
        <v>88.616159999999979</v>
      </c>
      <c r="DG1222" s="9">
        <f>IF(S1222&lt;Monitors!$H$4,(S1222*Monitors!$I$4)+Monitors!$J$4,IF(S1222&lt;Monitors!$H$5,(S1222*Monitors!$I$5)+Monitors!$J$5,IF(S1222&lt;Monitors!$H$6,(S1222*Monitors!$I$6)+Monitors!$J$6,IF(S1222&lt;Monitors!$H$7,(Monitors!$I$7*S1222)+Monitors!$J$7,IF(S1222&lt;Monitors!$H$8,(S1222*Monitors!$I$8)+Monitors!$J$8,IF(S1222&lt;Monitors!$H$9,(S1222*Monitors!$I$9)+Monitors!$J$9,IF(S1222&lt;Monitors!$H$10,(S1222*Monitors!$I$10)+Monitors!$J$10,IF(S1222&lt;Monitors!$H$11,(S1222*Monitors!$I$11)+Monitors!$J$11,Monitors!$J$12))))))))</f>
        <v>71.896000000000015</v>
      </c>
      <c r="DH1222" s="10">
        <f>$DF1222-(Monitors!$B$4*'All Data'!$W1222)</f>
        <v>71.666709999999981</v>
      </c>
      <c r="DI1222" s="10">
        <f>IF($CX1222="Yes",DH1222-(Monitors!$E$4*(DG1222+(Monitors!$B$4*'All Data'!$W1222))),'All Data'!DH1222)</f>
        <v>71.666709999999981</v>
      </c>
      <c r="DJ1222" s="10">
        <f>IF(DD1222="Yes",'All Data'!DI1222-(DG1222*Monitors!$C$4),'All Data'!DI1222)</f>
        <v>71.666709999999981</v>
      </c>
      <c r="DK1222" s="10">
        <f>IF($DE1222="Yes",DJ1222-(DG1222*Monitors!$D$4),'All Data'!DJ1222)</f>
        <v>71.666709999999981</v>
      </c>
      <c r="DL1222" s="10">
        <f>IF($CZ1222="Yes",DK1222-Monitors!$C$7,'All Data'!DK1222)</f>
        <v>71.666709999999981</v>
      </c>
      <c r="DM1222" s="10">
        <f>IF($DA1222="Yes",DL1222-Monitors!$D$7,'All Data'!DL1222)</f>
        <v>71.666709999999981</v>
      </c>
      <c r="DN1222" s="10">
        <f>IF(DB1222="Yes",DM1222-((DG1222+(W1222*Monitors!$B$4))*Monitors!$F$4),'All Data'!DM1222)</f>
        <v>71.666709999999981</v>
      </c>
      <c r="DO1222" s="8" t="str">
        <f t="shared" si="220"/>
        <v>Yes</v>
      </c>
      <c r="DP1222" s="10">
        <v>5.8027200000000008</v>
      </c>
      <c r="DQ1222" s="10">
        <v>22.487279999999998</v>
      </c>
      <c r="DR1222" s="10">
        <v>22.487279999999998</v>
      </c>
      <c r="DS1222" s="9">
        <v>38.650086408021096</v>
      </c>
      <c r="DT1222" s="9" t="s">
        <v>23</v>
      </c>
      <c r="DU1222" s="14">
        <v>0</v>
      </c>
    </row>
    <row r="1223" spans="1:125" ht="18" customHeight="1">
      <c r="A1223" s="29">
        <v>1222</v>
      </c>
      <c r="B1223" s="29">
        <v>21</v>
      </c>
      <c r="C1223" s="29">
        <v>378</v>
      </c>
      <c r="D1223" s="21">
        <v>42020</v>
      </c>
      <c r="E1223" s="21">
        <v>42052</v>
      </c>
      <c r="F1223" s="21">
        <v>42067</v>
      </c>
      <c r="G1223" s="20" t="s">
        <v>233</v>
      </c>
      <c r="H1223" s="20" t="s">
        <v>26</v>
      </c>
      <c r="I1223" s="22">
        <v>6</v>
      </c>
      <c r="J1223" s="20" t="s">
        <v>5</v>
      </c>
      <c r="K1223" s="20" t="s">
        <v>26</v>
      </c>
      <c r="L1223" s="20" t="s">
        <v>49</v>
      </c>
      <c r="M1223" s="23" t="s">
        <v>26</v>
      </c>
      <c r="N1223" s="23" t="s">
        <v>7</v>
      </c>
      <c r="O1223" s="23" t="s">
        <v>26</v>
      </c>
      <c r="P1223" s="24">
        <v>13.2</v>
      </c>
      <c r="Q1223" s="24">
        <v>31.4</v>
      </c>
      <c r="R1223" s="24">
        <v>34</v>
      </c>
      <c r="S1223" s="24">
        <v>414.48</v>
      </c>
      <c r="T1223" s="24">
        <v>2.37</v>
      </c>
      <c r="U1223" s="24">
        <v>1080</v>
      </c>
      <c r="V1223" s="24">
        <v>2560</v>
      </c>
      <c r="W1223" s="24">
        <v>2.7650000000000001</v>
      </c>
      <c r="X1223" s="23" t="s">
        <v>95</v>
      </c>
      <c r="Y1223" s="23" t="s">
        <v>95</v>
      </c>
      <c r="Z1223" s="24">
        <v>6671</v>
      </c>
      <c r="AA1223" s="24">
        <v>60</v>
      </c>
      <c r="AB1223" s="24">
        <v>160</v>
      </c>
      <c r="AC1223" s="24">
        <v>160</v>
      </c>
      <c r="AD1223" s="23" t="s">
        <v>73</v>
      </c>
      <c r="AE1223" s="23" t="s">
        <v>23</v>
      </c>
      <c r="AF1223" s="23" t="s">
        <v>11</v>
      </c>
      <c r="AG1223" s="23" t="s">
        <v>26</v>
      </c>
      <c r="AH1223" s="23" t="s">
        <v>26</v>
      </c>
      <c r="AI1223" s="23" t="s">
        <v>57</v>
      </c>
      <c r="AJ1223" s="23" t="s">
        <v>23</v>
      </c>
      <c r="AK1223" s="23" t="s">
        <v>23</v>
      </c>
      <c r="AL1223" s="23" t="s">
        <v>93</v>
      </c>
      <c r="AM1223" s="23" t="s">
        <v>26</v>
      </c>
      <c r="AN1223" s="23" t="s">
        <v>14</v>
      </c>
      <c r="AO1223" s="23" t="s">
        <v>26</v>
      </c>
      <c r="AP1223" s="23" t="s">
        <v>36</v>
      </c>
      <c r="AQ1223" s="23" t="s">
        <v>26</v>
      </c>
      <c r="AR1223" s="23"/>
      <c r="AS1223" s="23" t="s">
        <v>93</v>
      </c>
      <c r="AT1223" s="23" t="s">
        <v>26</v>
      </c>
      <c r="AU1223" s="23" t="s">
        <v>14</v>
      </c>
      <c r="AV1223" s="25" t="s">
        <v>26</v>
      </c>
      <c r="AW1223" s="25" t="s">
        <v>26</v>
      </c>
      <c r="AX1223" s="26">
        <v>34</v>
      </c>
      <c r="AY1223" s="26">
        <v>414.48</v>
      </c>
      <c r="AZ1223" s="25" t="s">
        <v>14</v>
      </c>
      <c r="BA1223" s="25" t="s">
        <v>14</v>
      </c>
      <c r="BB1223" s="23" t="s">
        <v>26</v>
      </c>
      <c r="BC1223" s="23" t="s">
        <v>15</v>
      </c>
      <c r="BD1223" s="23" t="s">
        <v>26</v>
      </c>
      <c r="BE1223" s="23" t="s">
        <v>11</v>
      </c>
      <c r="BF1223" s="23" t="s">
        <v>1247</v>
      </c>
      <c r="BG1223" s="23" t="s">
        <v>11</v>
      </c>
      <c r="BH1223" s="23" t="s">
        <v>17</v>
      </c>
      <c r="BI1223" s="23" t="s">
        <v>26</v>
      </c>
      <c r="BJ1223" s="23"/>
      <c r="BK1223" s="23" t="s">
        <v>11</v>
      </c>
      <c r="BL1223" s="23" t="s">
        <v>11</v>
      </c>
      <c r="BM1223" s="23" t="s">
        <v>11</v>
      </c>
      <c r="BN1223" s="23"/>
      <c r="BO1223" s="24">
        <v>0</v>
      </c>
      <c r="BP1223" s="24">
        <v>350</v>
      </c>
      <c r="BQ1223" s="24">
        <v>324.89999999999998</v>
      </c>
      <c r="BR1223" s="24">
        <v>330</v>
      </c>
      <c r="BS1223" s="24">
        <v>200</v>
      </c>
      <c r="BT1223" s="23"/>
      <c r="BU1223" s="23"/>
      <c r="BV1223" s="24">
        <v>28.29</v>
      </c>
      <c r="BW1223" s="24">
        <v>0.33</v>
      </c>
      <c r="BX1223" s="23"/>
      <c r="BY1223" s="24">
        <v>0.28999999999999998</v>
      </c>
      <c r="BZ1223" s="27">
        <v>0.33</v>
      </c>
      <c r="CA1223" s="27">
        <v>0.28999999999999998</v>
      </c>
      <c r="CB1223" s="25"/>
      <c r="CC1223" s="25"/>
      <c r="CD1223" s="28">
        <v>28.3</v>
      </c>
      <c r="CE1223" s="28">
        <v>0.33</v>
      </c>
      <c r="CF1223" s="25"/>
      <c r="CG1223" s="28">
        <v>0.28999999999999998</v>
      </c>
      <c r="CH1223" s="28">
        <v>43.53</v>
      </c>
      <c r="CI1223" s="28">
        <v>0.5</v>
      </c>
      <c r="CJ1223" s="28">
        <v>0.5</v>
      </c>
      <c r="CK1223" s="28">
        <v>0</v>
      </c>
      <c r="CL1223" s="28">
        <v>0</v>
      </c>
      <c r="CM1223" s="28">
        <v>0.5</v>
      </c>
      <c r="CN1223" s="25"/>
      <c r="CO1223" s="28">
        <v>0</v>
      </c>
      <c r="CP1223" s="30" t="s">
        <v>5</v>
      </c>
      <c r="CQ1223" s="8">
        <f t="shared" si="210"/>
        <v>6671.0094576336614</v>
      </c>
      <c r="CR1223" s="8">
        <f t="shared" si="211"/>
        <v>28</v>
      </c>
      <c r="CS1223" s="8">
        <f t="shared" si="212"/>
        <v>3.8</v>
      </c>
      <c r="CT1223" s="8">
        <f t="shared" si="213"/>
        <v>40</v>
      </c>
      <c r="CU1223" s="8">
        <f t="shared" si="214"/>
        <v>300</v>
      </c>
      <c r="CV1223" s="10">
        <f t="shared" si="215"/>
        <v>145068</v>
      </c>
      <c r="CW1223" s="10">
        <f t="shared" si="218"/>
        <v>145.06800000000001</v>
      </c>
      <c r="CX1223" s="8" t="str">
        <f t="shared" si="216"/>
        <v>No</v>
      </c>
      <c r="CY1223" s="30" t="s">
        <v>11</v>
      </c>
      <c r="CZ1223" s="30" t="s">
        <v>11</v>
      </c>
      <c r="DA1223" s="31" t="s">
        <v>11</v>
      </c>
      <c r="DB1223" s="31" t="s">
        <v>11</v>
      </c>
      <c r="DC1223" s="8" t="str">
        <f t="shared" si="217"/>
        <v>No</v>
      </c>
      <c r="DD1223" s="8" t="s">
        <v>11</v>
      </c>
      <c r="DE1223" s="30" t="s">
        <v>11</v>
      </c>
      <c r="DF1223" s="10">
        <f t="shared" si="219"/>
        <v>88.616159999999979</v>
      </c>
      <c r="DG1223" s="9">
        <f>IF(S1223&lt;Monitors!$H$4,(S1223*Monitors!$I$4)+Monitors!$J$4,IF(S1223&lt;Monitors!$H$5,(S1223*Monitors!$I$5)+Monitors!$J$5,IF(S1223&lt;Monitors!$H$6,(S1223*Monitors!$I$6)+Monitors!$J$6,IF(S1223&lt;Monitors!$H$7,(Monitors!$I$7*S1223)+Monitors!$J$7,IF(S1223&lt;Monitors!$H$8,(S1223*Monitors!$I$8)+Monitors!$J$8,IF(S1223&lt;Monitors!$H$9,(S1223*Monitors!$I$9)+Monitors!$J$9,IF(S1223&lt;Monitors!$H$10,(S1223*Monitors!$I$10)+Monitors!$J$10,IF(S1223&lt;Monitors!$H$11,(S1223*Monitors!$I$11)+Monitors!$J$11,Monitors!$J$12))))))))</f>
        <v>71.896000000000015</v>
      </c>
      <c r="DH1223" s="10">
        <f>$DF1223-(Monitors!$B$4*'All Data'!$W1223)</f>
        <v>71.666709999999981</v>
      </c>
      <c r="DI1223" s="10">
        <f>IF($CX1223="Yes",DH1223-(Monitors!$E$4*(DG1223+(Monitors!$B$4*'All Data'!$W1223))),'All Data'!DH1223)</f>
        <v>71.666709999999981</v>
      </c>
      <c r="DJ1223" s="10">
        <f>IF(DD1223="Yes",'All Data'!DI1223-(DG1223*Monitors!$C$4),'All Data'!DI1223)</f>
        <v>71.666709999999981</v>
      </c>
      <c r="DK1223" s="10">
        <f>IF($DE1223="Yes",DJ1223-(DG1223*Monitors!$D$4),'All Data'!DJ1223)</f>
        <v>71.666709999999981</v>
      </c>
      <c r="DL1223" s="10">
        <f>IF($CZ1223="Yes",DK1223-Monitors!$C$7,'All Data'!DK1223)</f>
        <v>71.666709999999981</v>
      </c>
      <c r="DM1223" s="10">
        <f>IF($DA1223="Yes",DL1223-Monitors!$D$7,'All Data'!DL1223)</f>
        <v>71.666709999999981</v>
      </c>
      <c r="DN1223" s="10">
        <f>IF(DB1223="Yes",DM1223-((DG1223+(W1223*Monitors!$B$4))*Monitors!$F$4),'All Data'!DM1223)</f>
        <v>71.666709999999981</v>
      </c>
      <c r="DO1223" s="8" t="str">
        <f t="shared" si="220"/>
        <v>Yes</v>
      </c>
      <c r="DP1223" s="10">
        <v>5.8027200000000008</v>
      </c>
      <c r="DQ1223" s="10">
        <v>22.487279999999998</v>
      </c>
      <c r="DR1223" s="10">
        <v>22.487279999999998</v>
      </c>
      <c r="DS1223" s="9">
        <v>38.650086408021096</v>
      </c>
      <c r="DT1223" s="9" t="s">
        <v>23</v>
      </c>
      <c r="DU1223" s="14">
        <v>0</v>
      </c>
    </row>
    <row r="1224" spans="1:125" ht="18" customHeight="1">
      <c r="A1224" s="29">
        <v>1223</v>
      </c>
      <c r="B1224" s="29">
        <v>25</v>
      </c>
      <c r="C1224" s="29">
        <v>940</v>
      </c>
      <c r="D1224" s="21">
        <v>41434</v>
      </c>
      <c r="E1224" s="21">
        <v>41390</v>
      </c>
      <c r="F1224" s="21">
        <v>41409</v>
      </c>
      <c r="G1224" s="20" t="s">
        <v>4</v>
      </c>
      <c r="H1224" s="20" t="s">
        <v>26</v>
      </c>
      <c r="I1224" s="22">
        <v>6</v>
      </c>
      <c r="J1224" s="20" t="s">
        <v>5</v>
      </c>
      <c r="K1224" s="20" t="s">
        <v>26</v>
      </c>
      <c r="L1224" s="20" t="s">
        <v>27</v>
      </c>
      <c r="M1224" s="23" t="s">
        <v>27</v>
      </c>
      <c r="N1224" s="23" t="s">
        <v>7</v>
      </c>
      <c r="O1224" s="23" t="s">
        <v>26</v>
      </c>
      <c r="P1224" s="24">
        <v>11.2</v>
      </c>
      <c r="Q1224" s="24">
        <v>26.5</v>
      </c>
      <c r="R1224" s="24">
        <v>29</v>
      </c>
      <c r="S1224" s="24">
        <v>295.89</v>
      </c>
      <c r="T1224" s="24">
        <v>2.37</v>
      </c>
      <c r="U1224" s="24">
        <v>1080</v>
      </c>
      <c r="V1224" s="24">
        <v>2560</v>
      </c>
      <c r="W1224" s="24">
        <v>2.7650000000000001</v>
      </c>
      <c r="X1224" s="23" t="s">
        <v>95</v>
      </c>
      <c r="Y1224" s="23" t="s">
        <v>95</v>
      </c>
      <c r="Z1224" s="24">
        <v>9344</v>
      </c>
      <c r="AA1224" s="24">
        <v>60</v>
      </c>
      <c r="AB1224" s="24">
        <v>178</v>
      </c>
      <c r="AC1224" s="24">
        <v>178</v>
      </c>
      <c r="AD1224" s="23" t="s">
        <v>28</v>
      </c>
      <c r="AE1224" s="23" t="s">
        <v>23</v>
      </c>
      <c r="AF1224" s="23" t="s">
        <v>11</v>
      </c>
      <c r="AG1224" s="23" t="s">
        <v>26</v>
      </c>
      <c r="AH1224" s="23" t="s">
        <v>26</v>
      </c>
      <c r="AI1224" s="23" t="s">
        <v>12</v>
      </c>
      <c r="AJ1224" s="23" t="s">
        <v>23</v>
      </c>
      <c r="AK1224" s="23" t="s">
        <v>23</v>
      </c>
      <c r="AL1224" s="23" t="s">
        <v>90</v>
      </c>
      <c r="AM1224" s="23" t="s">
        <v>54</v>
      </c>
      <c r="AN1224" s="23" t="s">
        <v>14</v>
      </c>
      <c r="AO1224" s="23" t="s">
        <v>14</v>
      </c>
      <c r="AP1224" s="23" t="s">
        <v>36</v>
      </c>
      <c r="AQ1224" s="23" t="s">
        <v>14</v>
      </c>
      <c r="AR1224" s="23"/>
      <c r="AS1224" s="23" t="s">
        <v>90</v>
      </c>
      <c r="AT1224" s="23" t="s">
        <v>54</v>
      </c>
      <c r="AU1224" s="23" t="s">
        <v>14</v>
      </c>
      <c r="AV1224" s="25" t="s">
        <v>14</v>
      </c>
      <c r="AW1224" s="25" t="s">
        <v>26</v>
      </c>
      <c r="AX1224" s="26">
        <v>29</v>
      </c>
      <c r="AY1224" s="26">
        <v>295.89</v>
      </c>
      <c r="AZ1224" s="25" t="s">
        <v>14</v>
      </c>
      <c r="BA1224" s="25" t="s">
        <v>14</v>
      </c>
      <c r="BB1224" s="23" t="s">
        <v>26</v>
      </c>
      <c r="BC1224" s="23" t="s">
        <v>15</v>
      </c>
      <c r="BD1224" s="23" t="s">
        <v>26</v>
      </c>
      <c r="BE1224" s="23" t="s">
        <v>11</v>
      </c>
      <c r="BF1224" s="23" t="s">
        <v>231</v>
      </c>
      <c r="BG1224" s="23" t="s">
        <v>11</v>
      </c>
      <c r="BH1224" s="23" t="s">
        <v>17</v>
      </c>
      <c r="BI1224" s="23" t="s">
        <v>14</v>
      </c>
      <c r="BJ1224" s="23"/>
      <c r="BK1224" s="23" t="s">
        <v>11</v>
      </c>
      <c r="BL1224" s="23" t="s">
        <v>11</v>
      </c>
      <c r="BM1224" s="23" t="s">
        <v>11</v>
      </c>
      <c r="BN1224" s="23"/>
      <c r="BO1224" s="24">
        <v>4.0999999999999996</v>
      </c>
      <c r="BP1224" s="24">
        <v>336</v>
      </c>
      <c r="BQ1224" s="24">
        <v>336</v>
      </c>
      <c r="BR1224" s="24">
        <v>289</v>
      </c>
      <c r="BS1224" s="24">
        <v>200</v>
      </c>
      <c r="BT1224" s="23"/>
      <c r="BU1224" s="23"/>
      <c r="BV1224" s="24">
        <v>28.36</v>
      </c>
      <c r="BW1224" s="24">
        <v>0.38</v>
      </c>
      <c r="BX1224" s="23"/>
      <c r="BY1224" s="24">
        <v>0.33</v>
      </c>
      <c r="BZ1224" s="27">
        <v>0.38</v>
      </c>
      <c r="CA1224" s="27">
        <v>0.33</v>
      </c>
      <c r="CB1224" s="25"/>
      <c r="CC1224" s="25"/>
      <c r="CD1224" s="28">
        <v>28.43</v>
      </c>
      <c r="CE1224" s="28">
        <v>0.42</v>
      </c>
      <c r="CF1224" s="25"/>
      <c r="CG1224" s="28">
        <v>0.43</v>
      </c>
      <c r="CH1224" s="28">
        <v>31.68</v>
      </c>
      <c r="CI1224" s="28">
        <v>0.5</v>
      </c>
      <c r="CJ1224" s="28">
        <v>0.5</v>
      </c>
      <c r="CK1224" s="28">
        <v>0</v>
      </c>
      <c r="CL1224" s="28">
        <v>0</v>
      </c>
      <c r="CM1224" s="28">
        <v>0.5</v>
      </c>
      <c r="CN1224" s="25"/>
      <c r="CO1224" s="28">
        <v>0</v>
      </c>
      <c r="CP1224" s="30" t="s">
        <v>5</v>
      </c>
      <c r="CQ1224" s="8">
        <f t="shared" si="210"/>
        <v>9344.6889046605156</v>
      </c>
      <c r="CR1224" s="8">
        <f t="shared" si="211"/>
        <v>28</v>
      </c>
      <c r="CS1224" s="8">
        <f t="shared" si="212"/>
        <v>3.8</v>
      </c>
      <c r="CT1224" s="8">
        <f t="shared" si="213"/>
        <v>30</v>
      </c>
      <c r="CU1224" s="8">
        <f t="shared" si="214"/>
        <v>300</v>
      </c>
      <c r="CV1224" s="10">
        <f t="shared" si="215"/>
        <v>99419.04</v>
      </c>
      <c r="CW1224" s="10">
        <f t="shared" si="218"/>
        <v>99.419039999999995</v>
      </c>
      <c r="CX1224" s="8" t="str">
        <f t="shared" si="216"/>
        <v>No</v>
      </c>
      <c r="CY1224" s="30" t="s">
        <v>11</v>
      </c>
      <c r="CZ1224" s="30" t="s">
        <v>11</v>
      </c>
      <c r="DA1224" s="31" t="s">
        <v>11</v>
      </c>
      <c r="DB1224" s="31" t="s">
        <v>11</v>
      </c>
      <c r="DC1224" s="8" t="str">
        <f t="shared" si="217"/>
        <v>No</v>
      </c>
      <c r="DD1224" s="8" t="s">
        <v>11</v>
      </c>
      <c r="DE1224" s="30" t="s">
        <v>11</v>
      </c>
      <c r="DF1224" s="10">
        <f t="shared" si="219"/>
        <v>89.115479999999977</v>
      </c>
      <c r="DG1224" s="9">
        <f>IF(S1224&lt;Monitors!$H$4,(S1224*Monitors!$I$4)+Monitors!$J$4,IF(S1224&lt;Monitors!$H$5,(S1224*Monitors!$I$5)+Monitors!$J$5,IF(S1224&lt;Monitors!$H$6,(S1224*Monitors!$I$6)+Monitors!$J$6,IF(S1224&lt;Monitors!$H$7,(Monitors!$I$7*S1224)+Monitors!$J$7,IF(S1224&lt;Monitors!$H$8,(S1224*Monitors!$I$8)+Monitors!$J$8,IF(S1224&lt;Monitors!$H$9,(S1224*Monitors!$I$9)+Monitors!$J$9,IF(S1224&lt;Monitors!$H$10,(S1224*Monitors!$I$10)+Monitors!$J$10,IF(S1224&lt;Monitors!$H$11,(S1224*Monitors!$I$11)+Monitors!$J$11,Monitors!$J$12))))))))</f>
        <v>49</v>
      </c>
      <c r="DH1224" s="10">
        <f>$DF1224-(Monitors!$B$4*'All Data'!$W1224)</f>
        <v>72.166029999999978</v>
      </c>
      <c r="DI1224" s="10">
        <f>IF($CX1224="Yes",DH1224-(Monitors!$E$4*(DG1224+(Monitors!$B$4*'All Data'!$W1224))),'All Data'!DH1224)</f>
        <v>72.166029999999978</v>
      </c>
      <c r="DJ1224" s="10">
        <f>IF(DD1224="Yes",'All Data'!DI1224-(DG1224*Monitors!$C$4),'All Data'!DI1224)</f>
        <v>72.166029999999978</v>
      </c>
      <c r="DK1224" s="10">
        <f>IF($DE1224="Yes",DJ1224-(DG1224*Monitors!$D$4),'All Data'!DJ1224)</f>
        <v>72.166029999999978</v>
      </c>
      <c r="DL1224" s="10">
        <f>IF($CZ1224="Yes",DK1224-Monitors!$C$7,'All Data'!DK1224)</f>
        <v>72.166029999999978</v>
      </c>
      <c r="DM1224" s="10">
        <f>IF($DA1224="Yes",DL1224-Monitors!$D$7,'All Data'!DL1224)</f>
        <v>72.166029999999978</v>
      </c>
      <c r="DN1224" s="10">
        <f>IF(DB1224="Yes",DM1224-((DG1224+(W1224*Monitors!$B$4))*Monitors!$F$4),'All Data'!DM1224)</f>
        <v>72.166029999999978</v>
      </c>
      <c r="DO1224" s="8" t="str">
        <f t="shared" si="220"/>
        <v>No</v>
      </c>
      <c r="DP1224" s="10">
        <v>3.9767616000000001</v>
      </c>
      <c r="DQ1224" s="10">
        <v>24.3832384</v>
      </c>
      <c r="DR1224" s="10">
        <v>24.3832384</v>
      </c>
      <c r="DS1224" s="9">
        <v>27.96408649926769</v>
      </c>
      <c r="DT1224" s="9" t="s">
        <v>23</v>
      </c>
      <c r="DU1224" s="14">
        <v>0</v>
      </c>
    </row>
    <row r="1225" spans="1:125" ht="18" customHeight="1">
      <c r="A1225" s="29">
        <v>1224</v>
      </c>
      <c r="B1225" s="29">
        <v>21</v>
      </c>
      <c r="C1225" s="29">
        <v>350</v>
      </c>
      <c r="D1225" s="21">
        <v>41989</v>
      </c>
      <c r="E1225" s="21">
        <v>42052</v>
      </c>
      <c r="F1225" s="21">
        <v>42067</v>
      </c>
      <c r="G1225" s="20" t="s">
        <v>233</v>
      </c>
      <c r="H1225" s="20" t="s">
        <v>26</v>
      </c>
      <c r="I1225" s="22">
        <v>6</v>
      </c>
      <c r="J1225" s="20" t="s">
        <v>5</v>
      </c>
      <c r="K1225" s="20" t="s">
        <v>26</v>
      </c>
      <c r="L1225" s="20" t="s">
        <v>49</v>
      </c>
      <c r="M1225" s="23" t="s">
        <v>26</v>
      </c>
      <c r="N1225" s="23" t="s">
        <v>7</v>
      </c>
      <c r="O1225" s="23" t="s">
        <v>26</v>
      </c>
      <c r="P1225" s="24">
        <v>11.2</v>
      </c>
      <c r="Q1225" s="24">
        <v>26.5</v>
      </c>
      <c r="R1225" s="24">
        <v>29</v>
      </c>
      <c r="S1225" s="24">
        <v>296.8</v>
      </c>
      <c r="T1225" s="24">
        <v>2.37</v>
      </c>
      <c r="U1225" s="24">
        <v>1080</v>
      </c>
      <c r="V1225" s="24">
        <v>2560</v>
      </c>
      <c r="W1225" s="24">
        <v>2.7650000000000001</v>
      </c>
      <c r="X1225" s="23" t="s">
        <v>95</v>
      </c>
      <c r="Y1225" s="23" t="s">
        <v>95</v>
      </c>
      <c r="Z1225" s="24">
        <v>9316</v>
      </c>
      <c r="AA1225" s="24">
        <v>60</v>
      </c>
      <c r="AB1225" s="24">
        <v>160</v>
      </c>
      <c r="AC1225" s="24">
        <v>160</v>
      </c>
      <c r="AD1225" s="23" t="s">
        <v>73</v>
      </c>
      <c r="AE1225" s="23" t="s">
        <v>23</v>
      </c>
      <c r="AF1225" s="23" t="s">
        <v>11</v>
      </c>
      <c r="AG1225" s="23" t="s">
        <v>26</v>
      </c>
      <c r="AH1225" s="23" t="s">
        <v>26</v>
      </c>
      <c r="AI1225" s="23" t="s">
        <v>57</v>
      </c>
      <c r="AJ1225" s="23" t="s">
        <v>11</v>
      </c>
      <c r="AK1225" s="23" t="s">
        <v>23</v>
      </c>
      <c r="AL1225" s="23" t="s">
        <v>93</v>
      </c>
      <c r="AM1225" s="23" t="s">
        <v>26</v>
      </c>
      <c r="AN1225" s="23" t="s">
        <v>14</v>
      </c>
      <c r="AO1225" s="23" t="s">
        <v>26</v>
      </c>
      <c r="AP1225" s="23" t="s">
        <v>14</v>
      </c>
      <c r="AQ1225" s="23" t="s">
        <v>26</v>
      </c>
      <c r="AR1225" s="23"/>
      <c r="AS1225" s="23" t="s">
        <v>93</v>
      </c>
      <c r="AT1225" s="23" t="s">
        <v>26</v>
      </c>
      <c r="AU1225" s="23" t="s">
        <v>14</v>
      </c>
      <c r="AV1225" s="25" t="s">
        <v>26</v>
      </c>
      <c r="AW1225" s="25" t="s">
        <v>26</v>
      </c>
      <c r="AX1225" s="26">
        <v>29</v>
      </c>
      <c r="AY1225" s="26">
        <v>296.8</v>
      </c>
      <c r="AZ1225" s="25" t="s">
        <v>14</v>
      </c>
      <c r="BA1225" s="25" t="s">
        <v>14</v>
      </c>
      <c r="BB1225" s="23" t="s">
        <v>26</v>
      </c>
      <c r="BC1225" s="23" t="s">
        <v>15</v>
      </c>
      <c r="BD1225" s="23" t="s">
        <v>26</v>
      </c>
      <c r="BE1225" s="23" t="s">
        <v>11</v>
      </c>
      <c r="BF1225" s="23" t="s">
        <v>738</v>
      </c>
      <c r="BG1225" s="23" t="s">
        <v>11</v>
      </c>
      <c r="BH1225" s="23" t="s">
        <v>17</v>
      </c>
      <c r="BI1225" s="23" t="s">
        <v>26</v>
      </c>
      <c r="BJ1225" s="23"/>
      <c r="BK1225" s="23" t="s">
        <v>11</v>
      </c>
      <c r="BL1225" s="23" t="s">
        <v>11</v>
      </c>
      <c r="BM1225" s="23" t="s">
        <v>11</v>
      </c>
      <c r="BN1225" s="23"/>
      <c r="BO1225" s="24">
        <v>0</v>
      </c>
      <c r="BP1225" s="24">
        <v>275</v>
      </c>
      <c r="BQ1225" s="24">
        <v>281.60000000000002</v>
      </c>
      <c r="BR1225" s="24">
        <v>275</v>
      </c>
      <c r="BS1225" s="24">
        <v>200</v>
      </c>
      <c r="BT1225" s="23"/>
      <c r="BU1225" s="23"/>
      <c r="BV1225" s="24">
        <v>29.75</v>
      </c>
      <c r="BW1225" s="24">
        <v>0.37</v>
      </c>
      <c r="BX1225" s="23"/>
      <c r="BY1225" s="24">
        <v>0.26</v>
      </c>
      <c r="BZ1225" s="27">
        <v>0.37</v>
      </c>
      <c r="CA1225" s="27">
        <v>0.26</v>
      </c>
      <c r="CB1225" s="25"/>
      <c r="CC1225" s="25"/>
      <c r="CD1225" s="28">
        <v>29.76</v>
      </c>
      <c r="CE1225" s="28">
        <v>0.38</v>
      </c>
      <c r="CF1225" s="25"/>
      <c r="CG1225" s="28">
        <v>0.27</v>
      </c>
      <c r="CH1225" s="28">
        <v>31.69</v>
      </c>
      <c r="CI1225" s="28">
        <v>0.5</v>
      </c>
      <c r="CJ1225" s="28">
        <v>0.5</v>
      </c>
      <c r="CK1225" s="28">
        <v>0</v>
      </c>
      <c r="CL1225" s="28">
        <v>0</v>
      </c>
      <c r="CM1225" s="28">
        <v>0.5</v>
      </c>
      <c r="CN1225" s="25"/>
      <c r="CO1225" s="28">
        <v>0</v>
      </c>
      <c r="CP1225" s="30" t="s">
        <v>5</v>
      </c>
      <c r="CQ1225" s="8">
        <f t="shared" si="210"/>
        <v>9316.0377358490568</v>
      </c>
      <c r="CR1225" s="8">
        <f t="shared" si="211"/>
        <v>28</v>
      </c>
      <c r="CS1225" s="8">
        <f t="shared" si="212"/>
        <v>3.8</v>
      </c>
      <c r="CT1225" s="8">
        <f t="shared" si="213"/>
        <v>30</v>
      </c>
      <c r="CU1225" s="8">
        <f t="shared" si="214"/>
        <v>200</v>
      </c>
      <c r="CV1225" s="10">
        <f t="shared" si="215"/>
        <v>81620</v>
      </c>
      <c r="CW1225" s="10">
        <f t="shared" si="218"/>
        <v>81.62</v>
      </c>
      <c r="CX1225" s="8" t="str">
        <f t="shared" si="216"/>
        <v>No</v>
      </c>
      <c r="CY1225" s="30" t="s">
        <v>11</v>
      </c>
      <c r="CZ1225" s="30" t="s">
        <v>11</v>
      </c>
      <c r="DA1225" s="31" t="s">
        <v>11</v>
      </c>
      <c r="DB1225" s="31" t="s">
        <v>11</v>
      </c>
      <c r="DC1225" s="8" t="str">
        <f t="shared" si="217"/>
        <v>No</v>
      </c>
      <c r="DD1225" s="8" t="s">
        <v>11</v>
      </c>
      <c r="DE1225" s="30" t="s">
        <v>11</v>
      </c>
      <c r="DF1225" s="10">
        <f t="shared" si="219"/>
        <v>93.320279999999997</v>
      </c>
      <c r="DG1225" s="9">
        <f>IF(S1225&lt;Monitors!$H$4,(S1225*Monitors!$I$4)+Monitors!$J$4,IF(S1225&lt;Monitors!$H$5,(S1225*Monitors!$I$5)+Monitors!$J$5,IF(S1225&lt;Monitors!$H$6,(S1225*Monitors!$I$6)+Monitors!$J$6,IF(S1225&lt;Monitors!$H$7,(Monitors!$I$7*S1225)+Monitors!$J$7,IF(S1225&lt;Monitors!$H$8,(S1225*Monitors!$I$8)+Monitors!$J$8,IF(S1225&lt;Monitors!$H$9,(S1225*Monitors!$I$9)+Monitors!$J$9,IF(S1225&lt;Monitors!$H$10,(S1225*Monitors!$I$10)+Monitors!$J$10,IF(S1225&lt;Monitors!$H$11,(S1225*Monitors!$I$11)+Monitors!$J$11,Monitors!$J$12))))))))</f>
        <v>49</v>
      </c>
      <c r="DH1225" s="10">
        <f>$DF1225-(Monitors!$B$4*'All Data'!$W1225)</f>
        <v>76.370829999999998</v>
      </c>
      <c r="DI1225" s="10">
        <f>IF($CX1225="Yes",DH1225-(Monitors!$E$4*(DG1225+(Monitors!$B$4*'All Data'!$W1225))),'All Data'!DH1225)</f>
        <v>76.370829999999998</v>
      </c>
      <c r="DJ1225" s="10">
        <f>IF(DD1225="Yes",'All Data'!DI1225-(DG1225*Monitors!$C$4),'All Data'!DI1225)</f>
        <v>76.370829999999998</v>
      </c>
      <c r="DK1225" s="10">
        <f>IF($DE1225="Yes",DJ1225-(DG1225*Monitors!$D$4),'All Data'!DJ1225)</f>
        <v>76.370829999999998</v>
      </c>
      <c r="DL1225" s="10">
        <f>IF($CZ1225="Yes",DK1225-Monitors!$C$7,'All Data'!DK1225)</f>
        <v>76.370829999999998</v>
      </c>
      <c r="DM1225" s="10">
        <f>IF($DA1225="Yes",DL1225-Monitors!$D$7,'All Data'!DL1225)</f>
        <v>76.370829999999998</v>
      </c>
      <c r="DN1225" s="10">
        <f>IF(DB1225="Yes",DM1225-((DG1225+(W1225*Monitors!$B$4))*Monitors!$F$4),'All Data'!DM1225)</f>
        <v>76.370829999999998</v>
      </c>
      <c r="DO1225" s="8" t="str">
        <f t="shared" si="220"/>
        <v>No</v>
      </c>
      <c r="DP1225" s="10">
        <v>3.2648000000000001</v>
      </c>
      <c r="DQ1225" s="10">
        <v>26.485199999999999</v>
      </c>
      <c r="DR1225" s="10">
        <v>26.485199999999999</v>
      </c>
      <c r="DS1225" s="9">
        <v>28.047755959946649</v>
      </c>
      <c r="DT1225" s="9" t="s">
        <v>23</v>
      </c>
      <c r="DU1225" s="14">
        <v>0</v>
      </c>
    </row>
    <row r="1226" spans="1:125" ht="18" customHeight="1">
      <c r="A1226" s="29">
        <v>1225</v>
      </c>
      <c r="B1226" s="29">
        <v>21</v>
      </c>
      <c r="C1226" s="29">
        <v>350</v>
      </c>
      <c r="D1226" s="21">
        <v>41989</v>
      </c>
      <c r="E1226" s="21">
        <v>41991</v>
      </c>
      <c r="F1226" s="21">
        <v>42003</v>
      </c>
      <c r="G1226" s="20" t="s">
        <v>182</v>
      </c>
      <c r="H1226" s="20" t="s">
        <v>1173</v>
      </c>
      <c r="I1226" s="22">
        <v>6</v>
      </c>
      <c r="J1226" s="20" t="s">
        <v>5</v>
      </c>
      <c r="K1226" s="20" t="s">
        <v>26</v>
      </c>
      <c r="L1226" s="20" t="s">
        <v>49</v>
      </c>
      <c r="M1226" s="23" t="s">
        <v>26</v>
      </c>
      <c r="N1226" s="23" t="s">
        <v>7</v>
      </c>
      <c r="O1226" s="23" t="s">
        <v>26</v>
      </c>
      <c r="P1226" s="24">
        <v>11.2</v>
      </c>
      <c r="Q1226" s="24">
        <v>26.5</v>
      </c>
      <c r="R1226" s="24">
        <v>29</v>
      </c>
      <c r="S1226" s="24">
        <v>296.8</v>
      </c>
      <c r="T1226" s="24">
        <v>2.37</v>
      </c>
      <c r="U1226" s="24">
        <v>1080</v>
      </c>
      <c r="V1226" s="24">
        <v>2560</v>
      </c>
      <c r="W1226" s="24">
        <v>2.7650000000000001</v>
      </c>
      <c r="X1226" s="23" t="s">
        <v>95</v>
      </c>
      <c r="Y1226" s="23" t="s">
        <v>95</v>
      </c>
      <c r="Z1226" s="24">
        <v>9316</v>
      </c>
      <c r="AA1226" s="24">
        <v>60</v>
      </c>
      <c r="AB1226" s="24">
        <v>160</v>
      </c>
      <c r="AC1226" s="24">
        <v>160</v>
      </c>
      <c r="AD1226" s="23" t="s">
        <v>73</v>
      </c>
      <c r="AE1226" s="23" t="s">
        <v>23</v>
      </c>
      <c r="AF1226" s="23" t="s">
        <v>11</v>
      </c>
      <c r="AG1226" s="23" t="s">
        <v>26</v>
      </c>
      <c r="AH1226" s="23" t="s">
        <v>26</v>
      </c>
      <c r="AI1226" s="23" t="s">
        <v>12</v>
      </c>
      <c r="AJ1226" s="23" t="s">
        <v>11</v>
      </c>
      <c r="AK1226" s="23" t="s">
        <v>23</v>
      </c>
      <c r="AL1226" s="23" t="s">
        <v>107</v>
      </c>
      <c r="AM1226" s="23" t="s">
        <v>26</v>
      </c>
      <c r="AN1226" s="23" t="s">
        <v>14</v>
      </c>
      <c r="AO1226" s="23" t="s">
        <v>26</v>
      </c>
      <c r="AP1226" s="23" t="s">
        <v>14</v>
      </c>
      <c r="AQ1226" s="23" t="s">
        <v>26</v>
      </c>
      <c r="AR1226" s="23"/>
      <c r="AS1226" s="23" t="s">
        <v>107</v>
      </c>
      <c r="AT1226" s="23" t="s">
        <v>26</v>
      </c>
      <c r="AU1226" s="23" t="s">
        <v>14</v>
      </c>
      <c r="AV1226" s="25" t="s">
        <v>26</v>
      </c>
      <c r="AW1226" s="25" t="s">
        <v>26</v>
      </c>
      <c r="AX1226" s="26">
        <v>29</v>
      </c>
      <c r="AY1226" s="26">
        <v>296.8</v>
      </c>
      <c r="AZ1226" s="25" t="s">
        <v>14</v>
      </c>
      <c r="BA1226" s="25" t="s">
        <v>14</v>
      </c>
      <c r="BB1226" s="23" t="s">
        <v>26</v>
      </c>
      <c r="BC1226" s="23" t="s">
        <v>15</v>
      </c>
      <c r="BD1226" s="23" t="s">
        <v>26</v>
      </c>
      <c r="BE1226" s="23" t="s">
        <v>11</v>
      </c>
      <c r="BF1226" s="23" t="s">
        <v>738</v>
      </c>
      <c r="BG1226" s="23" t="s">
        <v>11</v>
      </c>
      <c r="BH1226" s="23" t="s">
        <v>17</v>
      </c>
      <c r="BI1226" s="23" t="s">
        <v>26</v>
      </c>
      <c r="BJ1226" s="23"/>
      <c r="BK1226" s="23" t="s">
        <v>11</v>
      </c>
      <c r="BL1226" s="23" t="s">
        <v>11</v>
      </c>
      <c r="BM1226" s="23" t="s">
        <v>11</v>
      </c>
      <c r="BN1226" s="23"/>
      <c r="BO1226" s="24">
        <v>0</v>
      </c>
      <c r="BP1226" s="24">
        <v>275</v>
      </c>
      <c r="BQ1226" s="24">
        <v>281.60000000000002</v>
      </c>
      <c r="BR1226" s="24">
        <v>275</v>
      </c>
      <c r="BS1226" s="24">
        <v>200</v>
      </c>
      <c r="BT1226" s="23"/>
      <c r="BU1226" s="23"/>
      <c r="BV1226" s="24">
        <v>29.75</v>
      </c>
      <c r="BW1226" s="24">
        <v>0.37</v>
      </c>
      <c r="BX1226" s="23"/>
      <c r="BY1226" s="24">
        <v>0.26</v>
      </c>
      <c r="BZ1226" s="27">
        <v>0.37</v>
      </c>
      <c r="CA1226" s="27">
        <v>0.26</v>
      </c>
      <c r="CB1226" s="25"/>
      <c r="CC1226" s="25"/>
      <c r="CD1226" s="28">
        <v>29.76</v>
      </c>
      <c r="CE1226" s="28">
        <v>0.38</v>
      </c>
      <c r="CF1226" s="25"/>
      <c r="CG1226" s="28">
        <v>0.27</v>
      </c>
      <c r="CH1226" s="28">
        <v>31.69</v>
      </c>
      <c r="CI1226" s="28">
        <v>0.5</v>
      </c>
      <c r="CJ1226" s="28">
        <v>0.5</v>
      </c>
      <c r="CK1226" s="28">
        <v>0</v>
      </c>
      <c r="CL1226" s="28">
        <v>0</v>
      </c>
      <c r="CM1226" s="28">
        <v>0.5</v>
      </c>
      <c r="CN1226" s="25"/>
      <c r="CO1226" s="28">
        <v>0</v>
      </c>
      <c r="CP1226" s="30" t="s">
        <v>5</v>
      </c>
      <c r="CQ1226" s="8">
        <f t="shared" si="210"/>
        <v>9316.0377358490568</v>
      </c>
      <c r="CR1226" s="8">
        <f t="shared" si="211"/>
        <v>28</v>
      </c>
      <c r="CS1226" s="8">
        <f t="shared" si="212"/>
        <v>3.8</v>
      </c>
      <c r="CT1226" s="8">
        <f t="shared" si="213"/>
        <v>30</v>
      </c>
      <c r="CU1226" s="8">
        <f t="shared" si="214"/>
        <v>200</v>
      </c>
      <c r="CV1226" s="10">
        <f t="shared" si="215"/>
        <v>81620</v>
      </c>
      <c r="CW1226" s="10">
        <f t="shared" si="218"/>
        <v>81.62</v>
      </c>
      <c r="CX1226" s="8" t="str">
        <f t="shared" si="216"/>
        <v>No</v>
      </c>
      <c r="CY1226" s="30" t="s">
        <v>11</v>
      </c>
      <c r="CZ1226" s="30" t="s">
        <v>11</v>
      </c>
      <c r="DA1226" s="31" t="s">
        <v>11</v>
      </c>
      <c r="DB1226" s="31" t="s">
        <v>11</v>
      </c>
      <c r="DC1226" s="8" t="str">
        <f t="shared" si="217"/>
        <v>No</v>
      </c>
      <c r="DD1226" s="8" t="s">
        <v>11</v>
      </c>
      <c r="DE1226" s="30" t="s">
        <v>11</v>
      </c>
      <c r="DF1226" s="10">
        <f t="shared" si="219"/>
        <v>93.320279999999997</v>
      </c>
      <c r="DG1226" s="9">
        <f>IF(S1226&lt;Monitors!$H$4,(S1226*Monitors!$I$4)+Monitors!$J$4,IF(S1226&lt;Monitors!$H$5,(S1226*Monitors!$I$5)+Monitors!$J$5,IF(S1226&lt;Monitors!$H$6,(S1226*Monitors!$I$6)+Monitors!$J$6,IF(S1226&lt;Monitors!$H$7,(Monitors!$I$7*S1226)+Monitors!$J$7,IF(S1226&lt;Monitors!$H$8,(S1226*Monitors!$I$8)+Monitors!$J$8,IF(S1226&lt;Monitors!$H$9,(S1226*Monitors!$I$9)+Monitors!$J$9,IF(S1226&lt;Monitors!$H$10,(S1226*Monitors!$I$10)+Monitors!$J$10,IF(S1226&lt;Monitors!$H$11,(S1226*Monitors!$I$11)+Monitors!$J$11,Monitors!$J$12))))))))</f>
        <v>49</v>
      </c>
      <c r="DH1226" s="10">
        <f>$DF1226-(Monitors!$B$4*'All Data'!$W1226)</f>
        <v>76.370829999999998</v>
      </c>
      <c r="DI1226" s="10">
        <f>IF($CX1226="Yes",DH1226-(Monitors!$E$4*(DG1226+(Monitors!$B$4*'All Data'!$W1226))),'All Data'!DH1226)</f>
        <v>76.370829999999998</v>
      </c>
      <c r="DJ1226" s="10">
        <f>IF(DD1226="Yes",'All Data'!DI1226-(DG1226*Monitors!$C$4),'All Data'!DI1226)</f>
        <v>76.370829999999998</v>
      </c>
      <c r="DK1226" s="10">
        <f>IF($DE1226="Yes",DJ1226-(DG1226*Monitors!$D$4),'All Data'!DJ1226)</f>
        <v>76.370829999999998</v>
      </c>
      <c r="DL1226" s="10">
        <f>IF($CZ1226="Yes",DK1226-Monitors!$C$7,'All Data'!DK1226)</f>
        <v>76.370829999999998</v>
      </c>
      <c r="DM1226" s="10">
        <f>IF($DA1226="Yes",DL1226-Monitors!$D$7,'All Data'!DL1226)</f>
        <v>76.370829999999998</v>
      </c>
      <c r="DN1226" s="10">
        <f>IF(DB1226="Yes",DM1226-((DG1226+(W1226*Monitors!$B$4))*Monitors!$F$4),'All Data'!DM1226)</f>
        <v>76.370829999999998</v>
      </c>
      <c r="DO1226" s="8" t="str">
        <f t="shared" si="220"/>
        <v>No</v>
      </c>
      <c r="DP1226" s="10">
        <v>3.2648000000000001</v>
      </c>
      <c r="DQ1226" s="10">
        <v>26.485199999999999</v>
      </c>
      <c r="DR1226" s="10">
        <v>26.485199999999999</v>
      </c>
      <c r="DS1226" s="9">
        <v>28.047755959946649</v>
      </c>
      <c r="DT1226" s="9" t="s">
        <v>23</v>
      </c>
      <c r="DU1226" s="14">
        <v>0</v>
      </c>
    </row>
    <row r="1227" spans="1:125" ht="18" customHeight="1">
      <c r="A1227" s="29">
        <v>1226</v>
      </c>
      <c r="B1227" s="29">
        <v>21</v>
      </c>
      <c r="C1227" s="29">
        <v>351</v>
      </c>
      <c r="D1227" s="21">
        <v>42129</v>
      </c>
      <c r="E1227" s="21">
        <v>42086</v>
      </c>
      <c r="F1227" s="21">
        <v>42094</v>
      </c>
      <c r="G1227" s="20" t="s">
        <v>4</v>
      </c>
      <c r="H1227" s="20"/>
      <c r="I1227" s="22">
        <v>6</v>
      </c>
      <c r="J1227" s="20" t="s">
        <v>5</v>
      </c>
      <c r="K1227" s="20"/>
      <c r="L1227" s="20" t="s">
        <v>49</v>
      </c>
      <c r="M1227" s="23"/>
      <c r="N1227" s="23" t="s">
        <v>7</v>
      </c>
      <c r="O1227" s="23"/>
      <c r="P1227" s="24">
        <v>11.2</v>
      </c>
      <c r="Q1227" s="24">
        <v>26.5</v>
      </c>
      <c r="R1227" s="24">
        <v>28.7</v>
      </c>
      <c r="S1227" s="24">
        <v>295.54000000000002</v>
      </c>
      <c r="T1227" s="24">
        <v>2.38</v>
      </c>
      <c r="U1227" s="24">
        <v>1080</v>
      </c>
      <c r="V1227" s="24">
        <v>2560</v>
      </c>
      <c r="W1227" s="24">
        <v>2.7650000000000001</v>
      </c>
      <c r="X1227" s="23" t="s">
        <v>95</v>
      </c>
      <c r="Y1227" s="23" t="s">
        <v>95</v>
      </c>
      <c r="Z1227" s="24">
        <v>9355</v>
      </c>
      <c r="AA1227" s="24">
        <v>60</v>
      </c>
      <c r="AB1227" s="24">
        <v>178</v>
      </c>
      <c r="AC1227" s="24">
        <v>178</v>
      </c>
      <c r="AD1227" s="23" t="s">
        <v>305</v>
      </c>
      <c r="AE1227" s="23" t="s">
        <v>11</v>
      </c>
      <c r="AF1227" s="23" t="s">
        <v>11</v>
      </c>
      <c r="AG1227" s="23"/>
      <c r="AH1227" s="23"/>
      <c r="AI1227" s="23" t="s">
        <v>57</v>
      </c>
      <c r="AJ1227" s="23" t="s">
        <v>23</v>
      </c>
      <c r="AK1227" s="23" t="s">
        <v>23</v>
      </c>
      <c r="AL1227" s="23" t="s">
        <v>229</v>
      </c>
      <c r="AM1227" s="23"/>
      <c r="AN1227" s="23" t="s">
        <v>72</v>
      </c>
      <c r="AO1227" s="23"/>
      <c r="AP1227" s="23" t="s">
        <v>14</v>
      </c>
      <c r="AQ1227" s="23"/>
      <c r="AR1227" s="23"/>
      <c r="AS1227" s="23" t="s">
        <v>229</v>
      </c>
      <c r="AT1227" s="23"/>
      <c r="AU1227" s="23" t="s">
        <v>63</v>
      </c>
      <c r="AV1227" s="25"/>
      <c r="AW1227" s="25"/>
      <c r="AX1227" s="26">
        <v>28.7</v>
      </c>
      <c r="AY1227" s="26">
        <v>295.54000000000002</v>
      </c>
      <c r="AZ1227" s="25" t="s">
        <v>72</v>
      </c>
      <c r="BA1227" s="25" t="s">
        <v>63</v>
      </c>
      <c r="BB1227" s="23"/>
      <c r="BC1227" s="23" t="s">
        <v>15</v>
      </c>
      <c r="BD1227" s="23"/>
      <c r="BE1227" s="23" t="s">
        <v>11</v>
      </c>
      <c r="BF1227" s="23" t="s">
        <v>1258</v>
      </c>
      <c r="BG1227" s="23" t="s">
        <v>11</v>
      </c>
      <c r="BH1227" s="23" t="s">
        <v>17</v>
      </c>
      <c r="BI1227" s="23"/>
      <c r="BJ1227" s="23"/>
      <c r="BK1227" s="23" t="s">
        <v>11</v>
      </c>
      <c r="BL1227" s="23" t="s">
        <v>11</v>
      </c>
      <c r="BM1227" s="23"/>
      <c r="BN1227" s="23"/>
      <c r="BO1227" s="24">
        <v>0.1</v>
      </c>
      <c r="BP1227" s="24">
        <v>249.5</v>
      </c>
      <c r="BQ1227" s="24">
        <v>300</v>
      </c>
      <c r="BR1227" s="24">
        <v>296.60000000000002</v>
      </c>
      <c r="BS1227" s="24">
        <v>296.60000000000002</v>
      </c>
      <c r="BT1227" s="23"/>
      <c r="BU1227" s="23"/>
      <c r="BV1227" s="24">
        <v>30.56</v>
      </c>
      <c r="BW1227" s="24">
        <v>0.7</v>
      </c>
      <c r="BX1227" s="24">
        <v>0.7</v>
      </c>
      <c r="BY1227" s="24">
        <v>0.22</v>
      </c>
      <c r="BZ1227" s="27">
        <v>0.7</v>
      </c>
      <c r="CA1227" s="27">
        <v>0.22</v>
      </c>
      <c r="CB1227" s="25"/>
      <c r="CC1227" s="25"/>
      <c r="CD1227" s="28">
        <v>30.55</v>
      </c>
      <c r="CE1227" s="28">
        <v>0.78</v>
      </c>
      <c r="CF1227" s="28">
        <v>0.78</v>
      </c>
      <c r="CG1227" s="28">
        <v>0.26</v>
      </c>
      <c r="CH1227" s="28">
        <v>31.69</v>
      </c>
      <c r="CI1227" s="28">
        <v>1.2</v>
      </c>
      <c r="CJ1227" s="28">
        <v>0.5</v>
      </c>
      <c r="CK1227" s="25"/>
      <c r="CL1227" s="25"/>
      <c r="CM1227" s="28">
        <v>0.56999999999999995</v>
      </c>
      <c r="CN1227" s="25"/>
      <c r="CO1227" s="28">
        <v>0</v>
      </c>
      <c r="CP1227" s="30" t="s">
        <v>5</v>
      </c>
      <c r="CQ1227" s="8">
        <f t="shared" si="210"/>
        <v>9355.7555660824255</v>
      </c>
      <c r="CR1227" s="8">
        <f t="shared" si="211"/>
        <v>28</v>
      </c>
      <c r="CS1227" s="8">
        <f t="shared" si="212"/>
        <v>3.8</v>
      </c>
      <c r="CT1227" s="8">
        <f t="shared" si="213"/>
        <v>30</v>
      </c>
      <c r="CU1227" s="8">
        <f t="shared" si="214"/>
        <v>200</v>
      </c>
      <c r="CV1227" s="10">
        <f t="shared" si="215"/>
        <v>73737.23000000001</v>
      </c>
      <c r="CW1227" s="10">
        <f t="shared" si="218"/>
        <v>73.737230000000011</v>
      </c>
      <c r="CX1227" s="8" t="str">
        <f t="shared" si="216"/>
        <v>No</v>
      </c>
      <c r="CY1227" s="30" t="s">
        <v>11</v>
      </c>
      <c r="CZ1227" s="30" t="s">
        <v>11</v>
      </c>
      <c r="DA1227" s="31" t="s">
        <v>11</v>
      </c>
      <c r="DB1227" s="31" t="s">
        <v>11</v>
      </c>
      <c r="DC1227" s="8" t="str">
        <f t="shared" si="217"/>
        <v>No</v>
      </c>
      <c r="DD1227" s="8" t="s">
        <v>11</v>
      </c>
      <c r="DE1227" s="30" t="s">
        <v>11</v>
      </c>
      <c r="DF1227" s="10">
        <f t="shared" si="219"/>
        <v>97.682760000000002</v>
      </c>
      <c r="DG1227" s="9">
        <f>IF(S1227&lt;Monitors!$H$4,(S1227*Monitors!$I$4)+Monitors!$J$4,IF(S1227&lt;Monitors!$H$5,(S1227*Monitors!$I$5)+Monitors!$J$5,IF(S1227&lt;Monitors!$H$6,(S1227*Monitors!$I$6)+Monitors!$J$6,IF(S1227&lt;Monitors!$H$7,(Monitors!$I$7*S1227)+Monitors!$J$7,IF(S1227&lt;Monitors!$H$8,(S1227*Monitors!$I$8)+Monitors!$J$8,IF(S1227&lt;Monitors!$H$9,(S1227*Monitors!$I$9)+Monitors!$J$9,IF(S1227&lt;Monitors!$H$10,(S1227*Monitors!$I$10)+Monitors!$J$10,IF(S1227&lt;Monitors!$H$11,(S1227*Monitors!$I$11)+Monitors!$J$11,Monitors!$J$12))))))))</f>
        <v>49</v>
      </c>
      <c r="DH1227" s="10">
        <f>$DF1227-(Monitors!$B$4*'All Data'!$W1227)</f>
        <v>80.733310000000003</v>
      </c>
      <c r="DI1227" s="10">
        <f>IF($CX1227="Yes",DH1227-(Monitors!$E$4*(DG1227+(Monitors!$B$4*'All Data'!$W1227))),'All Data'!DH1227)</f>
        <v>80.733310000000003</v>
      </c>
      <c r="DJ1227" s="10">
        <f>IF(DD1227="Yes",'All Data'!DI1227-(DG1227*Monitors!$C$4),'All Data'!DI1227)</f>
        <v>80.733310000000003</v>
      </c>
      <c r="DK1227" s="10">
        <f>IF($DE1227="Yes",DJ1227-(DG1227*Monitors!$D$4),'All Data'!DJ1227)</f>
        <v>80.733310000000003</v>
      </c>
      <c r="DL1227" s="10">
        <f>IF($CZ1227="Yes",DK1227-Monitors!$C$7,'All Data'!DK1227)</f>
        <v>80.733310000000003</v>
      </c>
      <c r="DM1227" s="10">
        <f>IF($DA1227="Yes",DL1227-Monitors!$D$7,'All Data'!DL1227)</f>
        <v>80.733310000000003</v>
      </c>
      <c r="DN1227" s="10">
        <f>IF(DB1227="Yes",DM1227-((DG1227+(W1227*Monitors!$B$4))*Monitors!$F$4),'All Data'!DM1227)</f>
        <v>80.733310000000003</v>
      </c>
      <c r="DO1227" s="8" t="str">
        <f t="shared" si="220"/>
        <v>No</v>
      </c>
      <c r="DP1227" s="10">
        <v>2.9494892000000008</v>
      </c>
      <c r="DQ1227" s="10">
        <v>27.610510799999997</v>
      </c>
      <c r="DR1227" s="10">
        <v>27.610510799999997</v>
      </c>
      <c r="DS1227" s="9">
        <v>27.931899945161742</v>
      </c>
      <c r="DT1227" s="9" t="s">
        <v>23</v>
      </c>
      <c r="DU1227" s="14">
        <v>0</v>
      </c>
    </row>
    <row r="1228" spans="1:125" ht="18" customHeight="1">
      <c r="A1228" s="29">
        <v>1227</v>
      </c>
      <c r="B1228" s="29">
        <v>19</v>
      </c>
      <c r="C1228" s="29">
        <v>907</v>
      </c>
      <c r="D1228" s="21">
        <v>41562</v>
      </c>
      <c r="E1228" s="21">
        <v>41540</v>
      </c>
      <c r="F1228" s="21">
        <v>41542</v>
      </c>
      <c r="G1228" s="20" t="s">
        <v>4</v>
      </c>
      <c r="H1228" s="20"/>
      <c r="I1228" s="22">
        <v>6</v>
      </c>
      <c r="J1228" s="20" t="s">
        <v>5</v>
      </c>
      <c r="K1228" s="20"/>
      <c r="L1228" s="20" t="s">
        <v>6</v>
      </c>
      <c r="M1228" s="23"/>
      <c r="N1228" s="23" t="s">
        <v>7</v>
      </c>
      <c r="O1228" s="23"/>
      <c r="P1228" s="24">
        <v>11.3</v>
      </c>
      <c r="Q1228" s="24">
        <v>20.100000000000001</v>
      </c>
      <c r="R1228" s="24">
        <v>29</v>
      </c>
      <c r="S1228" s="24">
        <v>302.10000000000002</v>
      </c>
      <c r="T1228" s="24">
        <v>2.37</v>
      </c>
      <c r="U1228" s="24">
        <v>1080</v>
      </c>
      <c r="V1228" s="24">
        <v>2560</v>
      </c>
      <c r="W1228" s="24">
        <v>2.7650000000000001</v>
      </c>
      <c r="X1228" s="23" t="s">
        <v>95</v>
      </c>
      <c r="Y1228" s="23" t="s">
        <v>95</v>
      </c>
      <c r="Z1228" s="24">
        <v>9153</v>
      </c>
      <c r="AA1228" s="24">
        <v>60</v>
      </c>
      <c r="AB1228" s="24">
        <v>178</v>
      </c>
      <c r="AC1228" s="24">
        <v>178</v>
      </c>
      <c r="AD1228" s="23" t="s">
        <v>10</v>
      </c>
      <c r="AE1228" s="23" t="s">
        <v>11</v>
      </c>
      <c r="AF1228" s="23" t="s">
        <v>11</v>
      </c>
      <c r="AG1228" s="23"/>
      <c r="AH1228" s="23"/>
      <c r="AI1228" s="23" t="s">
        <v>12</v>
      </c>
      <c r="AJ1228" s="23" t="s">
        <v>11</v>
      </c>
      <c r="AK1228" s="23" t="s">
        <v>11</v>
      </c>
      <c r="AL1228" s="23" t="s">
        <v>107</v>
      </c>
      <c r="AM1228" s="23"/>
      <c r="AN1228" s="23" t="s">
        <v>72</v>
      </c>
      <c r="AO1228" s="23"/>
      <c r="AP1228" s="23" t="s">
        <v>36</v>
      </c>
      <c r="AQ1228" s="23"/>
      <c r="AR1228" s="23"/>
      <c r="AS1228" s="23" t="s">
        <v>107</v>
      </c>
      <c r="AT1228" s="23"/>
      <c r="AU1228" s="23" t="s">
        <v>14</v>
      </c>
      <c r="AV1228" s="25"/>
      <c r="AW1228" s="25"/>
      <c r="AX1228" s="26">
        <v>29</v>
      </c>
      <c r="AY1228" s="26">
        <v>302.10000000000002</v>
      </c>
      <c r="AZ1228" s="25" t="s">
        <v>72</v>
      </c>
      <c r="BA1228" s="25" t="s">
        <v>14</v>
      </c>
      <c r="BB1228" s="23"/>
      <c r="BC1228" s="23" t="s">
        <v>15</v>
      </c>
      <c r="BD1228" s="23"/>
      <c r="BE1228" s="23" t="s">
        <v>11</v>
      </c>
      <c r="BF1228" s="23" t="s">
        <v>718</v>
      </c>
      <c r="BG1228" s="23" t="s">
        <v>11</v>
      </c>
      <c r="BH1228" s="23" t="s">
        <v>17</v>
      </c>
      <c r="BI1228" s="23"/>
      <c r="BJ1228" s="23" t="s">
        <v>157</v>
      </c>
      <c r="BK1228" s="23" t="s">
        <v>11</v>
      </c>
      <c r="BL1228" s="23" t="s">
        <v>11</v>
      </c>
      <c r="BM1228" s="23"/>
      <c r="BN1228" s="23"/>
      <c r="BO1228" s="24">
        <v>9</v>
      </c>
      <c r="BP1228" s="24">
        <v>321</v>
      </c>
      <c r="BQ1228" s="24">
        <v>300</v>
      </c>
      <c r="BR1228" s="24">
        <v>197.5</v>
      </c>
      <c r="BS1228" s="24">
        <v>200</v>
      </c>
      <c r="BT1228" s="23"/>
      <c r="BU1228" s="23"/>
      <c r="BV1228" s="24">
        <v>31.43</v>
      </c>
      <c r="BW1228" s="24">
        <v>0.45</v>
      </c>
      <c r="BX1228" s="24">
        <v>0.19</v>
      </c>
      <c r="BY1228" s="24">
        <v>0.34</v>
      </c>
      <c r="BZ1228" s="27">
        <v>0.45</v>
      </c>
      <c r="CA1228" s="27">
        <v>0.34</v>
      </c>
      <c r="CB1228" s="25"/>
      <c r="CC1228" s="25"/>
      <c r="CD1228" s="28">
        <v>30.94</v>
      </c>
      <c r="CE1228" s="28">
        <v>0.47</v>
      </c>
      <c r="CF1228" s="28">
        <v>0.2</v>
      </c>
      <c r="CG1228" s="28">
        <v>0.37</v>
      </c>
      <c r="CH1228" s="28">
        <v>32.299999999999997</v>
      </c>
      <c r="CI1228" s="28">
        <v>3.2</v>
      </c>
      <c r="CJ1228" s="28">
        <v>0.5</v>
      </c>
      <c r="CK1228" s="25"/>
      <c r="CL1228" s="25"/>
      <c r="CM1228" s="28">
        <v>0.93</v>
      </c>
      <c r="CN1228" s="25"/>
      <c r="CO1228" s="28">
        <v>0</v>
      </c>
      <c r="CP1228" s="30" t="s">
        <v>5</v>
      </c>
      <c r="CQ1228" s="8">
        <f t="shared" si="210"/>
        <v>9152.5984773253876</v>
      </c>
      <c r="CR1228" s="8">
        <f t="shared" si="211"/>
        <v>28</v>
      </c>
      <c r="CS1228" s="8">
        <f t="shared" si="212"/>
        <v>3.8</v>
      </c>
      <c r="CT1228" s="8">
        <f t="shared" si="213"/>
        <v>30</v>
      </c>
      <c r="CU1228" s="8">
        <f t="shared" si="214"/>
        <v>300</v>
      </c>
      <c r="CV1228" s="10">
        <f t="shared" si="215"/>
        <v>96974.1</v>
      </c>
      <c r="CW1228" s="10">
        <f t="shared" si="218"/>
        <v>96.974100000000007</v>
      </c>
      <c r="CX1228" s="8" t="str">
        <f t="shared" si="216"/>
        <v>No</v>
      </c>
      <c r="CY1228" s="30" t="s">
        <v>11</v>
      </c>
      <c r="CZ1228" s="30" t="s">
        <v>11</v>
      </c>
      <c r="DA1228" s="31" t="s">
        <v>11</v>
      </c>
      <c r="DB1228" s="31" t="s">
        <v>11</v>
      </c>
      <c r="DC1228" s="8" t="str">
        <f t="shared" si="217"/>
        <v>No</v>
      </c>
      <c r="DD1228" s="8" t="s">
        <v>11</v>
      </c>
      <c r="DE1228" s="30" t="s">
        <v>11</v>
      </c>
      <c r="DF1228" s="10">
        <f t="shared" si="219"/>
        <v>98.92667999999999</v>
      </c>
      <c r="DG1228" s="9">
        <f>IF(S1228&lt;Monitors!$H$4,(S1228*Monitors!$I$4)+Monitors!$J$4,IF(S1228&lt;Monitors!$H$5,(S1228*Monitors!$I$5)+Monitors!$J$5,IF(S1228&lt;Monitors!$H$6,(S1228*Monitors!$I$6)+Monitors!$J$6,IF(S1228&lt;Monitors!$H$7,(Monitors!$I$7*S1228)+Monitors!$J$7,IF(S1228&lt;Monitors!$H$8,(S1228*Monitors!$I$8)+Monitors!$J$8,IF(S1228&lt;Monitors!$H$9,(S1228*Monitors!$I$9)+Monitors!$J$9,IF(S1228&lt;Monitors!$H$10,(S1228*Monitors!$I$10)+Monitors!$J$10,IF(S1228&lt;Monitors!$H$11,(S1228*Monitors!$I$11)+Monitors!$J$11,Monitors!$J$12))))))))</f>
        <v>49.420000000000009</v>
      </c>
      <c r="DH1228" s="10">
        <f>$DF1228-(Monitors!$B$4*'All Data'!$W1228)</f>
        <v>81.977229999999992</v>
      </c>
      <c r="DI1228" s="10">
        <f>IF($CX1228="Yes",DH1228-(Monitors!$E$4*(DG1228+(Monitors!$B$4*'All Data'!$W1228))),'All Data'!DH1228)</f>
        <v>81.977229999999992</v>
      </c>
      <c r="DJ1228" s="10">
        <f>IF(DD1228="Yes",'All Data'!DI1228-(DG1228*Monitors!$C$4),'All Data'!DI1228)</f>
        <v>81.977229999999992</v>
      </c>
      <c r="DK1228" s="10">
        <f>IF($DE1228="Yes",DJ1228-(DG1228*Monitors!$D$4),'All Data'!DJ1228)</f>
        <v>81.977229999999992</v>
      </c>
      <c r="DL1228" s="10">
        <f>IF($CZ1228="Yes",DK1228-Monitors!$C$7,'All Data'!DK1228)</f>
        <v>81.977229999999992</v>
      </c>
      <c r="DM1228" s="10">
        <f>IF($DA1228="Yes",DL1228-Monitors!$D$7,'All Data'!DL1228)</f>
        <v>81.977229999999992</v>
      </c>
      <c r="DN1228" s="10">
        <f>IF(DB1228="Yes",DM1228-((DG1228+(W1228*Monitors!$B$4))*Monitors!$F$4),'All Data'!DM1228)</f>
        <v>81.977229999999992</v>
      </c>
      <c r="DO1228" s="8" t="str">
        <f t="shared" si="220"/>
        <v>No</v>
      </c>
      <c r="DP1228" s="10">
        <v>3.8789640000000007</v>
      </c>
      <c r="DQ1228" s="10">
        <v>27.551036</v>
      </c>
      <c r="DR1228" s="10">
        <v>27.551036</v>
      </c>
      <c r="DS1228" s="9">
        <v>28.53461059369371</v>
      </c>
      <c r="DT1228" s="9" t="s">
        <v>23</v>
      </c>
      <c r="DU1228" s="14">
        <v>0</v>
      </c>
    </row>
    <row r="1229" spans="1:125" ht="18" customHeight="1">
      <c r="A1229" s="29">
        <v>1228</v>
      </c>
      <c r="B1229" s="29">
        <v>21</v>
      </c>
      <c r="C1229" s="29">
        <v>369</v>
      </c>
      <c r="D1229" s="21">
        <v>42020</v>
      </c>
      <c r="E1229" s="21">
        <v>42023</v>
      </c>
      <c r="F1229" s="21">
        <v>42032</v>
      </c>
      <c r="G1229" s="20" t="s">
        <v>182</v>
      </c>
      <c r="H1229" s="20" t="s">
        <v>26</v>
      </c>
      <c r="I1229" s="22">
        <v>6</v>
      </c>
      <c r="J1229" s="20" t="s">
        <v>5</v>
      </c>
      <c r="K1229" s="20" t="s">
        <v>26</v>
      </c>
      <c r="L1229" s="20" t="s">
        <v>49</v>
      </c>
      <c r="M1229" s="23" t="s">
        <v>26</v>
      </c>
      <c r="N1229" s="23" t="s">
        <v>7</v>
      </c>
      <c r="O1229" s="23" t="s">
        <v>26</v>
      </c>
      <c r="P1229" s="24">
        <v>13.2</v>
      </c>
      <c r="Q1229" s="24">
        <v>31.4</v>
      </c>
      <c r="R1229" s="24">
        <v>34</v>
      </c>
      <c r="S1229" s="24">
        <v>414.48</v>
      </c>
      <c r="T1229" s="24">
        <v>2.37</v>
      </c>
      <c r="U1229" s="24">
        <v>1080</v>
      </c>
      <c r="V1229" s="24">
        <v>2560</v>
      </c>
      <c r="W1229" s="24">
        <v>2.7650000000000001</v>
      </c>
      <c r="X1229" s="23" t="s">
        <v>95</v>
      </c>
      <c r="Y1229" s="23" t="s">
        <v>95</v>
      </c>
      <c r="Z1229" s="24">
        <v>6671</v>
      </c>
      <c r="AA1229" s="24">
        <v>60</v>
      </c>
      <c r="AB1229" s="24">
        <v>160</v>
      </c>
      <c r="AC1229" s="24">
        <v>160</v>
      </c>
      <c r="AD1229" s="23" t="s">
        <v>73</v>
      </c>
      <c r="AE1229" s="23" t="s">
        <v>23</v>
      </c>
      <c r="AF1229" s="23" t="s">
        <v>11</v>
      </c>
      <c r="AG1229" s="23" t="s">
        <v>26</v>
      </c>
      <c r="AH1229" s="23" t="s">
        <v>26</v>
      </c>
      <c r="AI1229" s="23" t="s">
        <v>12</v>
      </c>
      <c r="AJ1229" s="23" t="s">
        <v>23</v>
      </c>
      <c r="AK1229" s="23" t="s">
        <v>23</v>
      </c>
      <c r="AL1229" s="23" t="s">
        <v>107</v>
      </c>
      <c r="AM1229" s="23" t="s">
        <v>26</v>
      </c>
      <c r="AN1229" s="23" t="s">
        <v>14</v>
      </c>
      <c r="AO1229" s="23" t="s">
        <v>26</v>
      </c>
      <c r="AP1229" s="23" t="s">
        <v>36</v>
      </c>
      <c r="AQ1229" s="23" t="s">
        <v>26</v>
      </c>
      <c r="AR1229" s="23"/>
      <c r="AS1229" s="23" t="s">
        <v>107</v>
      </c>
      <c r="AT1229" s="23" t="s">
        <v>26</v>
      </c>
      <c r="AU1229" s="23" t="s">
        <v>14</v>
      </c>
      <c r="AV1229" s="25" t="s">
        <v>26</v>
      </c>
      <c r="AW1229" s="25" t="s">
        <v>26</v>
      </c>
      <c r="AX1229" s="26">
        <v>34</v>
      </c>
      <c r="AY1229" s="26">
        <v>414.48</v>
      </c>
      <c r="AZ1229" s="25" t="s">
        <v>14</v>
      </c>
      <c r="BA1229" s="25" t="s">
        <v>14</v>
      </c>
      <c r="BB1229" s="23" t="s">
        <v>26</v>
      </c>
      <c r="BC1229" s="23" t="s">
        <v>15</v>
      </c>
      <c r="BD1229" s="23" t="s">
        <v>26</v>
      </c>
      <c r="BE1229" s="23" t="s">
        <v>11</v>
      </c>
      <c r="BF1229" s="23" t="s">
        <v>1247</v>
      </c>
      <c r="BG1229" s="23" t="s">
        <v>11</v>
      </c>
      <c r="BH1229" s="23" t="s">
        <v>17</v>
      </c>
      <c r="BI1229" s="23" t="s">
        <v>26</v>
      </c>
      <c r="BJ1229" s="23"/>
      <c r="BK1229" s="23" t="s">
        <v>11</v>
      </c>
      <c r="BL1229" s="23" t="s">
        <v>11</v>
      </c>
      <c r="BM1229" s="23" t="s">
        <v>11</v>
      </c>
      <c r="BN1229" s="23"/>
      <c r="BO1229" s="24">
        <v>0</v>
      </c>
      <c r="BP1229" s="24">
        <v>270</v>
      </c>
      <c r="BQ1229" s="24">
        <v>250</v>
      </c>
      <c r="BR1229" s="24">
        <v>236</v>
      </c>
      <c r="BS1229" s="24">
        <v>200</v>
      </c>
      <c r="BT1229" s="23"/>
      <c r="BU1229" s="23"/>
      <c r="BV1229" s="24">
        <v>33.1</v>
      </c>
      <c r="BW1229" s="24">
        <v>0.38</v>
      </c>
      <c r="BX1229" s="23"/>
      <c r="BY1229" s="24">
        <v>0.27</v>
      </c>
      <c r="BZ1229" s="27">
        <v>0.38</v>
      </c>
      <c r="CA1229" s="27">
        <v>0.27</v>
      </c>
      <c r="CB1229" s="25"/>
      <c r="CC1229" s="25"/>
      <c r="CD1229" s="28">
        <v>33.11</v>
      </c>
      <c r="CE1229" s="28">
        <v>0.38</v>
      </c>
      <c r="CF1229" s="25"/>
      <c r="CG1229" s="28">
        <v>0.27</v>
      </c>
      <c r="CH1229" s="28">
        <v>43.53</v>
      </c>
      <c r="CI1229" s="28">
        <v>0.5</v>
      </c>
      <c r="CJ1229" s="28">
        <v>0.5</v>
      </c>
      <c r="CK1229" s="28">
        <v>0</v>
      </c>
      <c r="CL1229" s="28">
        <v>0</v>
      </c>
      <c r="CM1229" s="28">
        <v>0.5</v>
      </c>
      <c r="CN1229" s="25"/>
      <c r="CO1229" s="28">
        <v>0</v>
      </c>
      <c r="CP1229" s="30" t="s">
        <v>5</v>
      </c>
      <c r="CQ1229" s="8">
        <f t="shared" si="210"/>
        <v>6671.0094576336614</v>
      </c>
      <c r="CR1229" s="8">
        <f t="shared" si="211"/>
        <v>28</v>
      </c>
      <c r="CS1229" s="8">
        <f t="shared" si="212"/>
        <v>3.8</v>
      </c>
      <c r="CT1229" s="8">
        <f t="shared" si="213"/>
        <v>40</v>
      </c>
      <c r="CU1229" s="8">
        <f t="shared" si="214"/>
        <v>200</v>
      </c>
      <c r="CV1229" s="10">
        <f t="shared" si="215"/>
        <v>111909.6</v>
      </c>
      <c r="CW1229" s="10">
        <f t="shared" si="218"/>
        <v>111.90960000000001</v>
      </c>
      <c r="CX1229" s="8" t="str">
        <f t="shared" si="216"/>
        <v>No</v>
      </c>
      <c r="CY1229" s="30" t="s">
        <v>11</v>
      </c>
      <c r="CZ1229" s="30" t="s">
        <v>11</v>
      </c>
      <c r="DA1229" s="31" t="s">
        <v>11</v>
      </c>
      <c r="DB1229" s="31" t="s">
        <v>11</v>
      </c>
      <c r="DC1229" s="8" t="str">
        <f t="shared" si="217"/>
        <v>No</v>
      </c>
      <c r="DD1229" s="8" t="s">
        <v>11</v>
      </c>
      <c r="DE1229" s="30" t="s">
        <v>11</v>
      </c>
      <c r="DF1229" s="10">
        <f t="shared" si="219"/>
        <v>103.64832</v>
      </c>
      <c r="DG1229" s="9">
        <f>IF(S1229&lt;Monitors!$H$4,(S1229*Monitors!$I$4)+Monitors!$J$4,IF(S1229&lt;Monitors!$H$5,(S1229*Monitors!$I$5)+Monitors!$J$5,IF(S1229&lt;Monitors!$H$6,(S1229*Monitors!$I$6)+Monitors!$J$6,IF(S1229&lt;Monitors!$H$7,(Monitors!$I$7*S1229)+Monitors!$J$7,IF(S1229&lt;Monitors!$H$8,(S1229*Monitors!$I$8)+Monitors!$J$8,IF(S1229&lt;Monitors!$H$9,(S1229*Monitors!$I$9)+Monitors!$J$9,IF(S1229&lt;Monitors!$H$10,(S1229*Monitors!$I$10)+Monitors!$J$10,IF(S1229&lt;Monitors!$H$11,(S1229*Monitors!$I$11)+Monitors!$J$11,Monitors!$J$12))))))))</f>
        <v>71.896000000000015</v>
      </c>
      <c r="DH1229" s="10">
        <f>$DF1229-(Monitors!$B$4*'All Data'!$W1229)</f>
        <v>86.698869999999999</v>
      </c>
      <c r="DI1229" s="10">
        <f>IF($CX1229="Yes",DH1229-(Monitors!$E$4*(DG1229+(Monitors!$B$4*'All Data'!$W1229))),'All Data'!DH1229)</f>
        <v>86.698869999999999</v>
      </c>
      <c r="DJ1229" s="10">
        <f>IF(DD1229="Yes",'All Data'!DI1229-(DG1229*Monitors!$C$4),'All Data'!DI1229)</f>
        <v>86.698869999999999</v>
      </c>
      <c r="DK1229" s="10">
        <f>IF($DE1229="Yes",DJ1229-(DG1229*Monitors!$D$4),'All Data'!DJ1229)</f>
        <v>86.698869999999999</v>
      </c>
      <c r="DL1229" s="10">
        <f>IF($CZ1229="Yes",DK1229-Monitors!$C$7,'All Data'!DK1229)</f>
        <v>86.698869999999999</v>
      </c>
      <c r="DM1229" s="10">
        <f>IF($DA1229="Yes",DL1229-Monitors!$D$7,'All Data'!DL1229)</f>
        <v>86.698869999999999</v>
      </c>
      <c r="DN1229" s="10">
        <f>IF(DB1229="Yes",DM1229-((DG1229+(W1229*Monitors!$B$4))*Monitors!$F$4),'All Data'!DM1229)</f>
        <v>86.698869999999999</v>
      </c>
      <c r="DO1229" s="8" t="str">
        <f t="shared" si="220"/>
        <v>No</v>
      </c>
      <c r="DP1229" s="10">
        <v>4.4763840000000004</v>
      </c>
      <c r="DQ1229" s="10">
        <v>28.623616000000002</v>
      </c>
      <c r="DR1229" s="10">
        <v>28.623616000000002</v>
      </c>
      <c r="DS1229" s="9">
        <v>38.650086408021096</v>
      </c>
      <c r="DT1229" s="9" t="s">
        <v>23</v>
      </c>
      <c r="DU1229" s="14">
        <v>0</v>
      </c>
    </row>
    <row r="1230" spans="1:125" ht="18" customHeight="1">
      <c r="A1230" s="29">
        <v>1229</v>
      </c>
      <c r="B1230" s="29">
        <v>21</v>
      </c>
      <c r="C1230" s="29">
        <v>369</v>
      </c>
      <c r="D1230" s="21">
        <v>42020</v>
      </c>
      <c r="E1230" s="21">
        <v>42052</v>
      </c>
      <c r="F1230" s="21">
        <v>42067</v>
      </c>
      <c r="G1230" s="20" t="s">
        <v>233</v>
      </c>
      <c r="H1230" s="20" t="s">
        <v>26</v>
      </c>
      <c r="I1230" s="22">
        <v>6</v>
      </c>
      <c r="J1230" s="20" t="s">
        <v>5</v>
      </c>
      <c r="K1230" s="20" t="s">
        <v>26</v>
      </c>
      <c r="L1230" s="20" t="s">
        <v>49</v>
      </c>
      <c r="M1230" s="23" t="s">
        <v>26</v>
      </c>
      <c r="N1230" s="23" t="s">
        <v>7</v>
      </c>
      <c r="O1230" s="23" t="s">
        <v>26</v>
      </c>
      <c r="P1230" s="24">
        <v>13.2</v>
      </c>
      <c r="Q1230" s="24">
        <v>31.4</v>
      </c>
      <c r="R1230" s="24">
        <v>34</v>
      </c>
      <c r="S1230" s="24">
        <v>414.48</v>
      </c>
      <c r="T1230" s="24">
        <v>2.37</v>
      </c>
      <c r="U1230" s="24">
        <v>1080</v>
      </c>
      <c r="V1230" s="24">
        <v>2560</v>
      </c>
      <c r="W1230" s="24">
        <v>2.7650000000000001</v>
      </c>
      <c r="X1230" s="23" t="s">
        <v>95</v>
      </c>
      <c r="Y1230" s="23" t="s">
        <v>95</v>
      </c>
      <c r="Z1230" s="24">
        <v>6671</v>
      </c>
      <c r="AA1230" s="24">
        <v>60</v>
      </c>
      <c r="AB1230" s="24">
        <v>160</v>
      </c>
      <c r="AC1230" s="24">
        <v>160</v>
      </c>
      <c r="AD1230" s="23" t="s">
        <v>73</v>
      </c>
      <c r="AE1230" s="23" t="s">
        <v>23</v>
      </c>
      <c r="AF1230" s="23" t="s">
        <v>11</v>
      </c>
      <c r="AG1230" s="23" t="s">
        <v>26</v>
      </c>
      <c r="AH1230" s="23" t="s">
        <v>26</v>
      </c>
      <c r="AI1230" s="23" t="s">
        <v>57</v>
      </c>
      <c r="AJ1230" s="23" t="s">
        <v>23</v>
      </c>
      <c r="AK1230" s="23" t="s">
        <v>23</v>
      </c>
      <c r="AL1230" s="23" t="s">
        <v>93</v>
      </c>
      <c r="AM1230" s="23" t="s">
        <v>26</v>
      </c>
      <c r="AN1230" s="23" t="s">
        <v>14</v>
      </c>
      <c r="AO1230" s="23" t="s">
        <v>26</v>
      </c>
      <c r="AP1230" s="23" t="s">
        <v>36</v>
      </c>
      <c r="AQ1230" s="23" t="s">
        <v>26</v>
      </c>
      <c r="AR1230" s="23"/>
      <c r="AS1230" s="23" t="s">
        <v>93</v>
      </c>
      <c r="AT1230" s="23" t="s">
        <v>26</v>
      </c>
      <c r="AU1230" s="23" t="s">
        <v>14</v>
      </c>
      <c r="AV1230" s="25" t="s">
        <v>26</v>
      </c>
      <c r="AW1230" s="25" t="s">
        <v>26</v>
      </c>
      <c r="AX1230" s="26">
        <v>34</v>
      </c>
      <c r="AY1230" s="26">
        <v>414.48</v>
      </c>
      <c r="AZ1230" s="25" t="s">
        <v>14</v>
      </c>
      <c r="BA1230" s="25" t="s">
        <v>14</v>
      </c>
      <c r="BB1230" s="23" t="s">
        <v>26</v>
      </c>
      <c r="BC1230" s="23" t="s">
        <v>15</v>
      </c>
      <c r="BD1230" s="23" t="s">
        <v>26</v>
      </c>
      <c r="BE1230" s="23" t="s">
        <v>11</v>
      </c>
      <c r="BF1230" s="23" t="s">
        <v>1247</v>
      </c>
      <c r="BG1230" s="23" t="s">
        <v>11</v>
      </c>
      <c r="BH1230" s="23" t="s">
        <v>17</v>
      </c>
      <c r="BI1230" s="23" t="s">
        <v>26</v>
      </c>
      <c r="BJ1230" s="23"/>
      <c r="BK1230" s="23" t="s">
        <v>11</v>
      </c>
      <c r="BL1230" s="23" t="s">
        <v>11</v>
      </c>
      <c r="BM1230" s="23" t="s">
        <v>11</v>
      </c>
      <c r="BN1230" s="23"/>
      <c r="BO1230" s="24">
        <v>0</v>
      </c>
      <c r="BP1230" s="24">
        <v>270</v>
      </c>
      <c r="BQ1230" s="24">
        <v>250</v>
      </c>
      <c r="BR1230" s="24">
        <v>236</v>
      </c>
      <c r="BS1230" s="24">
        <v>200</v>
      </c>
      <c r="BT1230" s="23"/>
      <c r="BU1230" s="23"/>
      <c r="BV1230" s="24">
        <v>33.1</v>
      </c>
      <c r="BW1230" s="24">
        <v>0.38</v>
      </c>
      <c r="BX1230" s="23"/>
      <c r="BY1230" s="24">
        <v>0.27</v>
      </c>
      <c r="BZ1230" s="27">
        <v>0.38</v>
      </c>
      <c r="CA1230" s="27">
        <v>0.27</v>
      </c>
      <c r="CB1230" s="25"/>
      <c r="CC1230" s="25"/>
      <c r="CD1230" s="28">
        <v>33.11</v>
      </c>
      <c r="CE1230" s="28">
        <v>0.38</v>
      </c>
      <c r="CF1230" s="25"/>
      <c r="CG1230" s="28">
        <v>0.27</v>
      </c>
      <c r="CH1230" s="28">
        <v>43.53</v>
      </c>
      <c r="CI1230" s="28">
        <v>0.5</v>
      </c>
      <c r="CJ1230" s="28">
        <v>0.5</v>
      </c>
      <c r="CK1230" s="28">
        <v>0</v>
      </c>
      <c r="CL1230" s="28">
        <v>0</v>
      </c>
      <c r="CM1230" s="28">
        <v>0.5</v>
      </c>
      <c r="CN1230" s="25"/>
      <c r="CO1230" s="28">
        <v>0</v>
      </c>
      <c r="CP1230" s="30" t="s">
        <v>5</v>
      </c>
      <c r="CQ1230" s="8">
        <f t="shared" si="210"/>
        <v>6671.0094576336614</v>
      </c>
      <c r="CR1230" s="8">
        <f t="shared" si="211"/>
        <v>28</v>
      </c>
      <c r="CS1230" s="8">
        <f t="shared" si="212"/>
        <v>3.8</v>
      </c>
      <c r="CT1230" s="8">
        <f t="shared" si="213"/>
        <v>40</v>
      </c>
      <c r="CU1230" s="8">
        <f t="shared" si="214"/>
        <v>200</v>
      </c>
      <c r="CV1230" s="10">
        <f t="shared" si="215"/>
        <v>111909.6</v>
      </c>
      <c r="CW1230" s="10">
        <f t="shared" si="218"/>
        <v>111.90960000000001</v>
      </c>
      <c r="CX1230" s="8" t="str">
        <f t="shared" si="216"/>
        <v>No</v>
      </c>
      <c r="CY1230" s="30" t="s">
        <v>11</v>
      </c>
      <c r="CZ1230" s="30" t="s">
        <v>11</v>
      </c>
      <c r="DA1230" s="31" t="s">
        <v>11</v>
      </c>
      <c r="DB1230" s="31" t="s">
        <v>11</v>
      </c>
      <c r="DC1230" s="8" t="str">
        <f t="shared" si="217"/>
        <v>No</v>
      </c>
      <c r="DD1230" s="8" t="s">
        <v>11</v>
      </c>
      <c r="DE1230" s="30" t="s">
        <v>11</v>
      </c>
      <c r="DF1230" s="10">
        <f t="shared" si="219"/>
        <v>103.64832</v>
      </c>
      <c r="DG1230" s="9">
        <f>IF(S1230&lt;Monitors!$H$4,(S1230*Monitors!$I$4)+Monitors!$J$4,IF(S1230&lt;Monitors!$H$5,(S1230*Monitors!$I$5)+Monitors!$J$5,IF(S1230&lt;Monitors!$H$6,(S1230*Monitors!$I$6)+Monitors!$J$6,IF(S1230&lt;Monitors!$H$7,(Monitors!$I$7*S1230)+Monitors!$J$7,IF(S1230&lt;Monitors!$H$8,(S1230*Monitors!$I$8)+Monitors!$J$8,IF(S1230&lt;Monitors!$H$9,(S1230*Monitors!$I$9)+Monitors!$J$9,IF(S1230&lt;Monitors!$H$10,(S1230*Monitors!$I$10)+Monitors!$J$10,IF(S1230&lt;Monitors!$H$11,(S1230*Monitors!$I$11)+Monitors!$J$11,Monitors!$J$12))))))))</f>
        <v>71.896000000000015</v>
      </c>
      <c r="DH1230" s="10">
        <f>$DF1230-(Monitors!$B$4*'All Data'!$W1230)</f>
        <v>86.698869999999999</v>
      </c>
      <c r="DI1230" s="10">
        <f>IF($CX1230="Yes",DH1230-(Monitors!$E$4*(DG1230+(Monitors!$B$4*'All Data'!$W1230))),'All Data'!DH1230)</f>
        <v>86.698869999999999</v>
      </c>
      <c r="DJ1230" s="10">
        <f>IF(DD1230="Yes",'All Data'!DI1230-(DG1230*Monitors!$C$4),'All Data'!DI1230)</f>
        <v>86.698869999999999</v>
      </c>
      <c r="DK1230" s="10">
        <f>IF($DE1230="Yes",DJ1230-(DG1230*Monitors!$D$4),'All Data'!DJ1230)</f>
        <v>86.698869999999999</v>
      </c>
      <c r="DL1230" s="10">
        <f>IF($CZ1230="Yes",DK1230-Monitors!$C$7,'All Data'!DK1230)</f>
        <v>86.698869999999999</v>
      </c>
      <c r="DM1230" s="10">
        <f>IF($DA1230="Yes",DL1230-Monitors!$D$7,'All Data'!DL1230)</f>
        <v>86.698869999999999</v>
      </c>
      <c r="DN1230" s="10">
        <f>IF(DB1230="Yes",DM1230-((DG1230+(W1230*Monitors!$B$4))*Monitors!$F$4),'All Data'!DM1230)</f>
        <v>86.698869999999999</v>
      </c>
      <c r="DO1230" s="8" t="str">
        <f t="shared" si="220"/>
        <v>No</v>
      </c>
      <c r="DP1230" s="10">
        <v>4.4763840000000004</v>
      </c>
      <c r="DQ1230" s="10">
        <v>28.623616000000002</v>
      </c>
      <c r="DR1230" s="10">
        <v>28.623616000000002</v>
      </c>
      <c r="DS1230" s="9">
        <v>38.650086408021096</v>
      </c>
      <c r="DT1230" s="9" t="s">
        <v>23</v>
      </c>
      <c r="DU1230" s="14">
        <v>0</v>
      </c>
    </row>
    <row r="1231" spans="1:125" ht="18" customHeight="1">
      <c r="A1231" s="29">
        <v>1230</v>
      </c>
      <c r="B1231" s="29">
        <v>47</v>
      </c>
      <c r="C1231" s="29">
        <v>345</v>
      </c>
      <c r="D1231" s="21">
        <v>41273</v>
      </c>
      <c r="E1231" s="21">
        <v>41283</v>
      </c>
      <c r="F1231" s="21">
        <v>41291</v>
      </c>
      <c r="G1231" s="20" t="s">
        <v>4</v>
      </c>
      <c r="H1231" s="20" t="s">
        <v>26</v>
      </c>
      <c r="I1231" s="22">
        <v>6</v>
      </c>
      <c r="J1231" s="20" t="s">
        <v>5</v>
      </c>
      <c r="K1231" s="20" t="s">
        <v>26</v>
      </c>
      <c r="L1231" s="20" t="s">
        <v>27</v>
      </c>
      <c r="M1231" s="23" t="s">
        <v>27</v>
      </c>
      <c r="N1231" s="23" t="s">
        <v>7</v>
      </c>
      <c r="O1231" s="23" t="s">
        <v>26</v>
      </c>
      <c r="P1231" s="24">
        <v>11.2</v>
      </c>
      <c r="Q1231" s="24">
        <v>26.5</v>
      </c>
      <c r="R1231" s="24">
        <v>29</v>
      </c>
      <c r="S1231" s="24">
        <v>296.64999999999998</v>
      </c>
      <c r="T1231" s="24">
        <v>2.37</v>
      </c>
      <c r="U1231" s="24">
        <v>1080</v>
      </c>
      <c r="V1231" s="24">
        <v>2560</v>
      </c>
      <c r="W1231" s="24">
        <v>2.7650000000000001</v>
      </c>
      <c r="X1231" s="23" t="s">
        <v>95</v>
      </c>
      <c r="Y1231" s="23" t="s">
        <v>95</v>
      </c>
      <c r="Z1231" s="24">
        <v>9315</v>
      </c>
      <c r="AA1231" s="24">
        <v>60</v>
      </c>
      <c r="AB1231" s="24">
        <v>170</v>
      </c>
      <c r="AC1231" s="24">
        <v>160</v>
      </c>
      <c r="AD1231" s="23" t="s">
        <v>96</v>
      </c>
      <c r="AE1231" s="23" t="s">
        <v>23</v>
      </c>
      <c r="AF1231" s="23" t="s">
        <v>11</v>
      </c>
      <c r="AG1231" s="23" t="s">
        <v>26</v>
      </c>
      <c r="AH1231" s="23" t="s">
        <v>26</v>
      </c>
      <c r="AI1231" s="23" t="s">
        <v>12</v>
      </c>
      <c r="AJ1231" s="23" t="s">
        <v>23</v>
      </c>
      <c r="AK1231" s="23" t="s">
        <v>23</v>
      </c>
      <c r="AL1231" s="23" t="s">
        <v>90</v>
      </c>
      <c r="AM1231" s="23" t="s">
        <v>14</v>
      </c>
      <c r="AN1231" s="23" t="s">
        <v>14</v>
      </c>
      <c r="AO1231" s="23" t="s">
        <v>14</v>
      </c>
      <c r="AP1231" s="23" t="s">
        <v>36</v>
      </c>
      <c r="AQ1231" s="23" t="s">
        <v>14</v>
      </c>
      <c r="AR1231" s="23"/>
      <c r="AS1231" s="23" t="s">
        <v>90</v>
      </c>
      <c r="AT1231" s="23" t="s">
        <v>14</v>
      </c>
      <c r="AU1231" s="23" t="s">
        <v>14</v>
      </c>
      <c r="AV1231" s="25" t="s">
        <v>14</v>
      </c>
      <c r="AW1231" s="25" t="s">
        <v>14</v>
      </c>
      <c r="AX1231" s="26">
        <v>29</v>
      </c>
      <c r="AY1231" s="26">
        <v>296.64999999999998</v>
      </c>
      <c r="AZ1231" s="25" t="s">
        <v>14</v>
      </c>
      <c r="BA1231" s="25" t="s">
        <v>14</v>
      </c>
      <c r="BB1231" s="23" t="s">
        <v>14</v>
      </c>
      <c r="BC1231" s="23" t="s">
        <v>15</v>
      </c>
      <c r="BD1231" s="23" t="s">
        <v>14</v>
      </c>
      <c r="BE1231" s="23" t="s">
        <v>11</v>
      </c>
      <c r="BF1231" s="23" t="s">
        <v>231</v>
      </c>
      <c r="BG1231" s="23" t="s">
        <v>11</v>
      </c>
      <c r="BH1231" s="23" t="s">
        <v>17</v>
      </c>
      <c r="BI1231" s="23" t="s">
        <v>14</v>
      </c>
      <c r="BJ1231" s="23"/>
      <c r="BK1231" s="23" t="s">
        <v>11</v>
      </c>
      <c r="BL1231" s="23" t="s">
        <v>11</v>
      </c>
      <c r="BM1231" s="23" t="s">
        <v>11</v>
      </c>
      <c r="BN1231" s="23"/>
      <c r="BO1231" s="24">
        <v>17.5</v>
      </c>
      <c r="BP1231" s="24">
        <v>292</v>
      </c>
      <c r="BQ1231" s="24">
        <v>250</v>
      </c>
      <c r="BR1231" s="23"/>
      <c r="BS1231" s="24">
        <v>200</v>
      </c>
      <c r="BT1231" s="23"/>
      <c r="BU1231" s="23"/>
      <c r="BV1231" s="24">
        <v>35.57</v>
      </c>
      <c r="BW1231" s="24">
        <v>0.42</v>
      </c>
      <c r="BX1231" s="23"/>
      <c r="BY1231" s="24">
        <v>0.32</v>
      </c>
      <c r="BZ1231" s="27">
        <v>0.42</v>
      </c>
      <c r="CA1231" s="27">
        <v>0.32</v>
      </c>
      <c r="CB1231" s="25"/>
      <c r="CC1231" s="25"/>
      <c r="CD1231" s="28">
        <v>35.46</v>
      </c>
      <c r="CE1231" s="28">
        <v>0.43</v>
      </c>
      <c r="CF1231" s="25"/>
      <c r="CG1231" s="28">
        <v>0.39</v>
      </c>
      <c r="CH1231" s="28">
        <v>55.6</v>
      </c>
      <c r="CI1231" s="28">
        <v>0.5</v>
      </c>
      <c r="CJ1231" s="28">
        <v>0.5</v>
      </c>
      <c r="CK1231" s="28">
        <v>0</v>
      </c>
      <c r="CL1231" s="28">
        <v>0</v>
      </c>
      <c r="CM1231" s="28">
        <v>0.5</v>
      </c>
      <c r="CN1231" s="25"/>
      <c r="CO1231" s="28">
        <v>0</v>
      </c>
      <c r="CP1231" s="30" t="s">
        <v>5</v>
      </c>
      <c r="CQ1231" s="8">
        <f t="shared" si="210"/>
        <v>9320.7483566492501</v>
      </c>
      <c r="CR1231" s="8">
        <f t="shared" si="211"/>
        <v>28</v>
      </c>
      <c r="CS1231" s="8">
        <f t="shared" si="212"/>
        <v>3.8</v>
      </c>
      <c r="CT1231" s="8">
        <f t="shared" si="213"/>
        <v>30</v>
      </c>
      <c r="CU1231" s="8">
        <f t="shared" si="214"/>
        <v>200</v>
      </c>
      <c r="CV1231" s="10">
        <f t="shared" si="215"/>
        <v>86621.799999999988</v>
      </c>
      <c r="CW1231" s="10">
        <f t="shared" si="218"/>
        <v>86.621799999999993</v>
      </c>
      <c r="CX1231" s="8" t="str">
        <f t="shared" si="216"/>
        <v>No</v>
      </c>
      <c r="CY1231" s="30" t="s">
        <v>11</v>
      </c>
      <c r="CZ1231" s="30" t="s">
        <v>11</v>
      </c>
      <c r="DA1231" s="31" t="s">
        <v>11</v>
      </c>
      <c r="DB1231" s="31" t="s">
        <v>11</v>
      </c>
      <c r="DC1231" s="8" t="str">
        <f t="shared" si="217"/>
        <v>No</v>
      </c>
      <c r="DD1231" s="8" t="s">
        <v>11</v>
      </c>
      <c r="DE1231" s="30" t="s">
        <v>11</v>
      </c>
      <c r="DF1231" s="10">
        <f t="shared" si="219"/>
        <v>111.44909999999999</v>
      </c>
      <c r="DG1231" s="9">
        <f>IF(S1231&lt;Monitors!$H$4,(S1231*Monitors!$I$4)+Monitors!$J$4,IF(S1231&lt;Monitors!$H$5,(S1231*Monitors!$I$5)+Monitors!$J$5,IF(S1231&lt;Monitors!$H$6,(S1231*Monitors!$I$6)+Monitors!$J$6,IF(S1231&lt;Monitors!$H$7,(Monitors!$I$7*S1231)+Monitors!$J$7,IF(S1231&lt;Monitors!$H$8,(S1231*Monitors!$I$8)+Monitors!$J$8,IF(S1231&lt;Monitors!$H$9,(S1231*Monitors!$I$9)+Monitors!$J$9,IF(S1231&lt;Monitors!$H$10,(S1231*Monitors!$I$10)+Monitors!$J$10,IF(S1231&lt;Monitors!$H$11,(S1231*Monitors!$I$11)+Monitors!$J$11,Monitors!$J$12))))))))</f>
        <v>49</v>
      </c>
      <c r="DH1231" s="10">
        <f>$DF1231-(Monitors!$B$4*'All Data'!$W1231)</f>
        <v>94.499649999999988</v>
      </c>
      <c r="DI1231" s="10">
        <f>IF($CX1231="Yes",DH1231-(Monitors!$E$4*(DG1231+(Monitors!$B$4*'All Data'!$W1231))),'All Data'!DH1231)</f>
        <v>94.499649999999988</v>
      </c>
      <c r="DJ1231" s="10">
        <f>IF(DD1231="Yes",'All Data'!DI1231-(DG1231*Monitors!$C$4),'All Data'!DI1231)</f>
        <v>94.499649999999988</v>
      </c>
      <c r="DK1231" s="10">
        <f>IF($DE1231="Yes",DJ1231-(DG1231*Monitors!$D$4),'All Data'!DJ1231)</f>
        <v>94.499649999999988</v>
      </c>
      <c r="DL1231" s="10">
        <f>IF($CZ1231="Yes",DK1231-Monitors!$C$7,'All Data'!DK1231)</f>
        <v>94.499649999999988</v>
      </c>
      <c r="DM1231" s="10">
        <f>IF($DA1231="Yes",DL1231-Monitors!$D$7,'All Data'!DL1231)</f>
        <v>94.499649999999988</v>
      </c>
      <c r="DN1231" s="10">
        <f>IF(DB1231="Yes",DM1231-((DG1231+(W1231*Monitors!$B$4))*Monitors!$F$4),'All Data'!DM1231)</f>
        <v>94.499649999999988</v>
      </c>
      <c r="DO1231" s="8" t="str">
        <f t="shared" si="220"/>
        <v>No</v>
      </c>
      <c r="DP1231" s="10">
        <v>3.4648719999999997</v>
      </c>
      <c r="DQ1231" s="10">
        <v>32.105128000000001</v>
      </c>
      <c r="DR1231" s="10">
        <v>32.105128000000001</v>
      </c>
      <c r="DS1231" s="9">
        <v>28.033965841863306</v>
      </c>
      <c r="DT1231" s="9" t="s">
        <v>11</v>
      </c>
      <c r="DU1231" s="14">
        <v>0</v>
      </c>
    </row>
    <row r="1232" spans="1:125" ht="18" customHeight="1">
      <c r="A1232" s="29">
        <v>1231</v>
      </c>
      <c r="B1232" s="29">
        <v>21</v>
      </c>
      <c r="C1232" s="29">
        <v>376</v>
      </c>
      <c r="D1232" s="21">
        <v>41829</v>
      </c>
      <c r="E1232" s="21">
        <v>41674</v>
      </c>
      <c r="F1232" s="21">
        <v>41828</v>
      </c>
      <c r="G1232" s="20" t="s">
        <v>4</v>
      </c>
      <c r="H1232" s="20"/>
      <c r="I1232" s="22">
        <v>6</v>
      </c>
      <c r="J1232" s="20" t="s">
        <v>5</v>
      </c>
      <c r="K1232" s="20"/>
      <c r="L1232" s="20" t="s">
        <v>49</v>
      </c>
      <c r="M1232" s="23"/>
      <c r="N1232" s="23" t="s">
        <v>7</v>
      </c>
      <c r="O1232" s="23"/>
      <c r="P1232" s="24">
        <v>13.2</v>
      </c>
      <c r="Q1232" s="24">
        <v>31.5</v>
      </c>
      <c r="R1232" s="24">
        <v>34.1</v>
      </c>
      <c r="S1232" s="24">
        <v>414.49</v>
      </c>
      <c r="T1232" s="24">
        <v>2.33</v>
      </c>
      <c r="U1232" s="24">
        <v>1080</v>
      </c>
      <c r="V1232" s="24">
        <v>2560</v>
      </c>
      <c r="W1232" s="24">
        <v>2.7650000000000001</v>
      </c>
      <c r="X1232" s="23" t="s">
        <v>95</v>
      </c>
      <c r="Y1232" s="23" t="s">
        <v>95</v>
      </c>
      <c r="Z1232" s="24">
        <v>6670</v>
      </c>
      <c r="AA1232" s="24">
        <v>60</v>
      </c>
      <c r="AB1232" s="24">
        <v>178</v>
      </c>
      <c r="AC1232" s="24">
        <v>178</v>
      </c>
      <c r="AD1232" s="23" t="s">
        <v>307</v>
      </c>
      <c r="AE1232" s="23" t="s">
        <v>23</v>
      </c>
      <c r="AF1232" s="23" t="s">
        <v>11</v>
      </c>
      <c r="AG1232" s="23"/>
      <c r="AH1232" s="23"/>
      <c r="AI1232" s="23" t="s">
        <v>57</v>
      </c>
      <c r="AJ1232" s="23" t="s">
        <v>23</v>
      </c>
      <c r="AK1232" s="23" t="s">
        <v>23</v>
      </c>
      <c r="AL1232" s="23" t="s">
        <v>93</v>
      </c>
      <c r="AM1232" s="23"/>
      <c r="AN1232" s="23" t="s">
        <v>14</v>
      </c>
      <c r="AO1232" s="23"/>
      <c r="AP1232" s="23" t="s">
        <v>14</v>
      </c>
      <c r="AQ1232" s="23"/>
      <c r="AR1232" s="23"/>
      <c r="AS1232" s="23" t="s">
        <v>93</v>
      </c>
      <c r="AT1232" s="23"/>
      <c r="AU1232" s="23" t="s">
        <v>14</v>
      </c>
      <c r="AV1232" s="25"/>
      <c r="AW1232" s="25"/>
      <c r="AX1232" s="26">
        <v>34.1</v>
      </c>
      <c r="AY1232" s="26">
        <v>414.49</v>
      </c>
      <c r="AZ1232" s="25" t="s">
        <v>14</v>
      </c>
      <c r="BA1232" s="25" t="s">
        <v>14</v>
      </c>
      <c r="BB1232" s="23"/>
      <c r="BC1232" s="23" t="s">
        <v>15</v>
      </c>
      <c r="BD1232" s="23"/>
      <c r="BE1232" s="23" t="s">
        <v>11</v>
      </c>
      <c r="BF1232" s="23" t="s">
        <v>747</v>
      </c>
      <c r="BG1232" s="23" t="s">
        <v>11</v>
      </c>
      <c r="BH1232" s="23" t="s">
        <v>17</v>
      </c>
      <c r="BI1232" s="23"/>
      <c r="BJ1232" s="23"/>
      <c r="BK1232" s="23" t="s">
        <v>11</v>
      </c>
      <c r="BL1232" s="23" t="s">
        <v>11</v>
      </c>
      <c r="BM1232" s="23"/>
      <c r="BN1232" s="23"/>
      <c r="BO1232" s="24">
        <v>0.1</v>
      </c>
      <c r="BP1232" s="24">
        <v>324.5</v>
      </c>
      <c r="BQ1232" s="24">
        <v>300</v>
      </c>
      <c r="BR1232" s="24">
        <v>317.10000000000002</v>
      </c>
      <c r="BS1232" s="24">
        <v>200</v>
      </c>
      <c r="BT1232" s="23"/>
      <c r="BU1232" s="23"/>
      <c r="BV1232" s="24">
        <v>36.24</v>
      </c>
      <c r="BW1232" s="24">
        <v>0.26</v>
      </c>
      <c r="BX1232" s="23"/>
      <c r="BY1232" s="24">
        <v>0.23</v>
      </c>
      <c r="BZ1232" s="27">
        <v>0.26</v>
      </c>
      <c r="CA1232" s="27">
        <v>0.23</v>
      </c>
      <c r="CB1232" s="25"/>
      <c r="CC1232" s="25"/>
      <c r="CD1232" s="28">
        <v>36.22</v>
      </c>
      <c r="CE1232" s="28">
        <v>0.3</v>
      </c>
      <c r="CF1232" s="25"/>
      <c r="CG1232" s="28">
        <v>0.27</v>
      </c>
      <c r="CH1232" s="28">
        <v>43.54</v>
      </c>
      <c r="CI1232" s="28">
        <v>0.5</v>
      </c>
      <c r="CJ1232" s="28">
        <v>0.5</v>
      </c>
      <c r="CK1232" s="25"/>
      <c r="CL1232" s="25"/>
      <c r="CM1232" s="28">
        <v>0.57999999999999996</v>
      </c>
      <c r="CN1232" s="25"/>
      <c r="CO1232" s="28">
        <v>0</v>
      </c>
      <c r="CP1232" s="30" t="s">
        <v>5</v>
      </c>
      <c r="CQ1232" s="8">
        <f t="shared" si="210"/>
        <v>6670.8485126299793</v>
      </c>
      <c r="CR1232" s="8">
        <f t="shared" si="211"/>
        <v>28</v>
      </c>
      <c r="CS1232" s="8">
        <f t="shared" si="212"/>
        <v>3.8</v>
      </c>
      <c r="CT1232" s="8">
        <f t="shared" si="213"/>
        <v>40</v>
      </c>
      <c r="CU1232" s="8">
        <f t="shared" si="214"/>
        <v>300</v>
      </c>
      <c r="CV1232" s="10">
        <f t="shared" si="215"/>
        <v>134502.005</v>
      </c>
      <c r="CW1232" s="10">
        <f t="shared" si="218"/>
        <v>134.502005</v>
      </c>
      <c r="CX1232" s="8" t="str">
        <f t="shared" si="216"/>
        <v>No</v>
      </c>
      <c r="CY1232" s="30" t="s">
        <v>11</v>
      </c>
      <c r="CZ1232" s="30" t="s">
        <v>11</v>
      </c>
      <c r="DA1232" s="31" t="s">
        <v>11</v>
      </c>
      <c r="DB1232" s="31" t="s">
        <v>11</v>
      </c>
      <c r="DC1232" s="8" t="str">
        <f t="shared" si="217"/>
        <v>No</v>
      </c>
      <c r="DD1232" s="8" t="s">
        <v>11</v>
      </c>
      <c r="DE1232" s="30" t="s">
        <v>11</v>
      </c>
      <c r="DF1232" s="10">
        <f t="shared" si="219"/>
        <v>112.59228</v>
      </c>
      <c r="DG1232" s="9">
        <f>IF(S1232&lt;Monitors!$H$4,(S1232*Monitors!$I$4)+Monitors!$J$4,IF(S1232&lt;Monitors!$H$5,(S1232*Monitors!$I$5)+Monitors!$J$5,IF(S1232&lt;Monitors!$H$6,(S1232*Monitors!$I$6)+Monitors!$J$6,IF(S1232&lt;Monitors!$H$7,(Monitors!$I$7*S1232)+Monitors!$J$7,IF(S1232&lt;Monitors!$H$8,(S1232*Monitors!$I$8)+Monitors!$J$8,IF(S1232&lt;Monitors!$H$9,(S1232*Monitors!$I$9)+Monitors!$J$9,IF(S1232&lt;Monitors!$H$10,(S1232*Monitors!$I$10)+Monitors!$J$10,IF(S1232&lt;Monitors!$H$11,(S1232*Monitors!$I$11)+Monitors!$J$11,Monitors!$J$12))))))))</f>
        <v>71.89800000000001</v>
      </c>
      <c r="DH1232" s="10">
        <f>$DF1232-(Monitors!$B$4*'All Data'!$W1232)</f>
        <v>95.642830000000004</v>
      </c>
      <c r="DI1232" s="10">
        <f>IF($CX1232="Yes",DH1232-(Monitors!$E$4*(DG1232+(Monitors!$B$4*'All Data'!$W1232))),'All Data'!DH1232)</f>
        <v>95.642830000000004</v>
      </c>
      <c r="DJ1232" s="10">
        <f>IF(DD1232="Yes",'All Data'!DI1232-(DG1232*Monitors!$C$4),'All Data'!DI1232)</f>
        <v>95.642830000000004</v>
      </c>
      <c r="DK1232" s="10">
        <f>IF($DE1232="Yes",DJ1232-(DG1232*Monitors!$D$4),'All Data'!DJ1232)</f>
        <v>95.642830000000004</v>
      </c>
      <c r="DL1232" s="10">
        <f>IF($CZ1232="Yes",DK1232-Monitors!$C$7,'All Data'!DK1232)</f>
        <v>95.642830000000004</v>
      </c>
      <c r="DM1232" s="10">
        <f>IF($DA1232="Yes",DL1232-Monitors!$D$7,'All Data'!DL1232)</f>
        <v>95.642830000000004</v>
      </c>
      <c r="DN1232" s="10">
        <f>IF(DB1232="Yes",DM1232-((DG1232+(W1232*Monitors!$B$4))*Monitors!$F$4),'All Data'!DM1232)</f>
        <v>95.642830000000004</v>
      </c>
      <c r="DO1232" s="8" t="str">
        <f t="shared" si="220"/>
        <v>No</v>
      </c>
      <c r="DP1232" s="10">
        <v>5.380080200000001</v>
      </c>
      <c r="DQ1232" s="10">
        <v>30.8599198</v>
      </c>
      <c r="DR1232" s="10">
        <v>30.8599198</v>
      </c>
      <c r="DS1232" s="9">
        <v>38.650966740331306</v>
      </c>
      <c r="DT1232" s="9" t="s">
        <v>23</v>
      </c>
      <c r="DU1232" s="14">
        <v>0</v>
      </c>
    </row>
    <row r="1233" spans="1:125" ht="18" customHeight="1">
      <c r="A1233" s="29">
        <v>1232</v>
      </c>
      <c r="B1233" s="29">
        <v>21</v>
      </c>
      <c r="C1233" s="29">
        <v>377</v>
      </c>
      <c r="D1233" s="21">
        <v>41704</v>
      </c>
      <c r="E1233" s="21">
        <v>41674</v>
      </c>
      <c r="F1233" s="21">
        <v>41680</v>
      </c>
      <c r="G1233" s="20" t="s">
        <v>4</v>
      </c>
      <c r="H1233" s="20"/>
      <c r="I1233" s="22">
        <v>6</v>
      </c>
      <c r="J1233" s="20" t="s">
        <v>5</v>
      </c>
      <c r="K1233" s="20"/>
      <c r="L1233" s="20" t="s">
        <v>49</v>
      </c>
      <c r="M1233" s="23"/>
      <c r="N1233" s="23" t="s">
        <v>7</v>
      </c>
      <c r="O1233" s="23"/>
      <c r="P1233" s="24">
        <v>13.2</v>
      </c>
      <c r="Q1233" s="24">
        <v>31.5</v>
      </c>
      <c r="R1233" s="24">
        <v>34.1</v>
      </c>
      <c r="S1233" s="24">
        <v>414.49</v>
      </c>
      <c r="T1233" s="24">
        <v>2.33</v>
      </c>
      <c r="U1233" s="24">
        <v>1080</v>
      </c>
      <c r="V1233" s="24">
        <v>2560</v>
      </c>
      <c r="W1233" s="24">
        <v>2.7650000000000001</v>
      </c>
      <c r="X1233" s="23" t="s">
        <v>95</v>
      </c>
      <c r="Y1233" s="23" t="s">
        <v>95</v>
      </c>
      <c r="Z1233" s="24">
        <v>6670</v>
      </c>
      <c r="AA1233" s="24">
        <v>60</v>
      </c>
      <c r="AB1233" s="24">
        <v>178</v>
      </c>
      <c r="AC1233" s="24">
        <v>178</v>
      </c>
      <c r="AD1233" s="23" t="s">
        <v>1265</v>
      </c>
      <c r="AE1233" s="23" t="s">
        <v>23</v>
      </c>
      <c r="AF1233" s="23" t="s">
        <v>11</v>
      </c>
      <c r="AG1233" s="23"/>
      <c r="AH1233" s="23"/>
      <c r="AI1233" s="23" t="s">
        <v>57</v>
      </c>
      <c r="AJ1233" s="23" t="s">
        <v>23</v>
      </c>
      <c r="AK1233" s="23" t="s">
        <v>23</v>
      </c>
      <c r="AL1233" s="23" t="s">
        <v>93</v>
      </c>
      <c r="AM1233" s="23"/>
      <c r="AN1233" s="23" t="s">
        <v>14</v>
      </c>
      <c r="AO1233" s="23"/>
      <c r="AP1233" s="23" t="s">
        <v>14</v>
      </c>
      <c r="AQ1233" s="23"/>
      <c r="AR1233" s="23"/>
      <c r="AS1233" s="23" t="s">
        <v>93</v>
      </c>
      <c r="AT1233" s="23"/>
      <c r="AU1233" s="23" t="s">
        <v>14</v>
      </c>
      <c r="AV1233" s="25"/>
      <c r="AW1233" s="25"/>
      <c r="AX1233" s="26">
        <v>34.1</v>
      </c>
      <c r="AY1233" s="26">
        <v>414.49</v>
      </c>
      <c r="AZ1233" s="25" t="s">
        <v>14</v>
      </c>
      <c r="BA1233" s="25" t="s">
        <v>14</v>
      </c>
      <c r="BB1233" s="23"/>
      <c r="BC1233" s="23" t="s">
        <v>15</v>
      </c>
      <c r="BD1233" s="23"/>
      <c r="BE1233" s="23" t="s">
        <v>11</v>
      </c>
      <c r="BF1233" s="23" t="s">
        <v>747</v>
      </c>
      <c r="BG1233" s="23" t="s">
        <v>11</v>
      </c>
      <c r="BH1233" s="23" t="s">
        <v>17</v>
      </c>
      <c r="BI1233" s="23"/>
      <c r="BJ1233" s="23"/>
      <c r="BK1233" s="23" t="s">
        <v>11</v>
      </c>
      <c r="BL1233" s="23" t="s">
        <v>11</v>
      </c>
      <c r="BM1233" s="23"/>
      <c r="BN1233" s="23"/>
      <c r="BO1233" s="24">
        <v>0.1</v>
      </c>
      <c r="BP1233" s="24">
        <v>324.5</v>
      </c>
      <c r="BQ1233" s="24">
        <v>300</v>
      </c>
      <c r="BR1233" s="24">
        <v>317.10000000000002</v>
      </c>
      <c r="BS1233" s="24">
        <v>200</v>
      </c>
      <c r="BT1233" s="23"/>
      <c r="BU1233" s="23"/>
      <c r="BV1233" s="24">
        <v>36.24</v>
      </c>
      <c r="BW1233" s="24">
        <v>0.26</v>
      </c>
      <c r="BX1233" s="23"/>
      <c r="BY1233" s="24">
        <v>0.23</v>
      </c>
      <c r="BZ1233" s="27">
        <v>0.26</v>
      </c>
      <c r="CA1233" s="27">
        <v>0.23</v>
      </c>
      <c r="CB1233" s="25"/>
      <c r="CC1233" s="25"/>
      <c r="CD1233" s="28">
        <v>36.22</v>
      </c>
      <c r="CE1233" s="28">
        <v>0.3</v>
      </c>
      <c r="CF1233" s="25"/>
      <c r="CG1233" s="28">
        <v>0.27</v>
      </c>
      <c r="CH1233" s="28">
        <v>43.54</v>
      </c>
      <c r="CI1233" s="28">
        <v>0.5</v>
      </c>
      <c r="CJ1233" s="28">
        <v>0.5</v>
      </c>
      <c r="CK1233" s="25"/>
      <c r="CL1233" s="25"/>
      <c r="CM1233" s="28">
        <v>0.57999999999999996</v>
      </c>
      <c r="CN1233" s="25"/>
      <c r="CO1233" s="28">
        <v>0</v>
      </c>
      <c r="CP1233" s="30" t="s">
        <v>5</v>
      </c>
      <c r="CQ1233" s="8">
        <f t="shared" si="210"/>
        <v>6670.8485126299793</v>
      </c>
      <c r="CR1233" s="8">
        <f t="shared" si="211"/>
        <v>28</v>
      </c>
      <c r="CS1233" s="8">
        <f t="shared" si="212"/>
        <v>3.8</v>
      </c>
      <c r="CT1233" s="8">
        <f t="shared" si="213"/>
        <v>40</v>
      </c>
      <c r="CU1233" s="8">
        <f t="shared" si="214"/>
        <v>300</v>
      </c>
      <c r="CV1233" s="10">
        <f t="shared" si="215"/>
        <v>134502.005</v>
      </c>
      <c r="CW1233" s="10">
        <f t="shared" si="218"/>
        <v>134.502005</v>
      </c>
      <c r="CX1233" s="8" t="str">
        <f t="shared" si="216"/>
        <v>No</v>
      </c>
      <c r="CY1233" s="30" t="s">
        <v>11</v>
      </c>
      <c r="CZ1233" s="30" t="s">
        <v>11</v>
      </c>
      <c r="DA1233" s="31" t="s">
        <v>11</v>
      </c>
      <c r="DB1233" s="31" t="s">
        <v>11</v>
      </c>
      <c r="DC1233" s="8" t="str">
        <f t="shared" si="217"/>
        <v>No</v>
      </c>
      <c r="DD1233" s="8" t="s">
        <v>11</v>
      </c>
      <c r="DE1233" s="30" t="s">
        <v>11</v>
      </c>
      <c r="DF1233" s="10">
        <f t="shared" si="219"/>
        <v>112.59228</v>
      </c>
      <c r="DG1233" s="9">
        <f>IF(S1233&lt;Monitors!$H$4,(S1233*Monitors!$I$4)+Monitors!$J$4,IF(S1233&lt;Monitors!$H$5,(S1233*Monitors!$I$5)+Monitors!$J$5,IF(S1233&lt;Monitors!$H$6,(S1233*Monitors!$I$6)+Monitors!$J$6,IF(S1233&lt;Monitors!$H$7,(Monitors!$I$7*S1233)+Monitors!$J$7,IF(S1233&lt;Monitors!$H$8,(S1233*Monitors!$I$8)+Monitors!$J$8,IF(S1233&lt;Monitors!$H$9,(S1233*Monitors!$I$9)+Monitors!$J$9,IF(S1233&lt;Monitors!$H$10,(S1233*Monitors!$I$10)+Monitors!$J$10,IF(S1233&lt;Monitors!$H$11,(S1233*Monitors!$I$11)+Monitors!$J$11,Monitors!$J$12))))))))</f>
        <v>71.89800000000001</v>
      </c>
      <c r="DH1233" s="10">
        <f>$DF1233-(Monitors!$B$4*'All Data'!$W1233)</f>
        <v>95.642830000000004</v>
      </c>
      <c r="DI1233" s="10">
        <f>IF($CX1233="Yes",DH1233-(Monitors!$E$4*(DG1233+(Monitors!$B$4*'All Data'!$W1233))),'All Data'!DH1233)</f>
        <v>95.642830000000004</v>
      </c>
      <c r="DJ1233" s="10">
        <f>IF(DD1233="Yes",'All Data'!DI1233-(DG1233*Monitors!$C$4),'All Data'!DI1233)</f>
        <v>95.642830000000004</v>
      </c>
      <c r="DK1233" s="10">
        <f>IF($DE1233="Yes",DJ1233-(DG1233*Monitors!$D$4),'All Data'!DJ1233)</f>
        <v>95.642830000000004</v>
      </c>
      <c r="DL1233" s="10">
        <f>IF($CZ1233="Yes",DK1233-Monitors!$C$7,'All Data'!DK1233)</f>
        <v>95.642830000000004</v>
      </c>
      <c r="DM1233" s="10">
        <f>IF($DA1233="Yes",DL1233-Monitors!$D$7,'All Data'!DL1233)</f>
        <v>95.642830000000004</v>
      </c>
      <c r="DN1233" s="10">
        <f>IF(DB1233="Yes",DM1233-((DG1233+(W1233*Monitors!$B$4))*Monitors!$F$4),'All Data'!DM1233)</f>
        <v>95.642830000000004</v>
      </c>
      <c r="DO1233" s="8" t="str">
        <f t="shared" si="220"/>
        <v>No</v>
      </c>
      <c r="DP1233" s="10">
        <v>5.380080200000001</v>
      </c>
      <c r="DQ1233" s="10">
        <v>30.8599198</v>
      </c>
      <c r="DR1233" s="10">
        <v>30.8599198</v>
      </c>
      <c r="DS1233" s="9">
        <v>38.650966740331306</v>
      </c>
      <c r="DT1233" s="9" t="s">
        <v>23</v>
      </c>
      <c r="DU1233" s="14">
        <v>0</v>
      </c>
    </row>
    <row r="1234" spans="1:125" ht="18" customHeight="1">
      <c r="A1234" s="29">
        <v>1233</v>
      </c>
      <c r="B1234" s="29">
        <v>8</v>
      </c>
      <c r="C1234" s="29">
        <v>688</v>
      </c>
      <c r="D1234" s="21">
        <v>41974</v>
      </c>
      <c r="E1234" s="21">
        <v>41941</v>
      </c>
      <c r="F1234" s="21">
        <v>41953</v>
      </c>
      <c r="G1234" s="20" t="s">
        <v>4</v>
      </c>
      <c r="H1234" s="20"/>
      <c r="I1234" s="22">
        <v>6</v>
      </c>
      <c r="J1234" s="20" t="s">
        <v>5</v>
      </c>
      <c r="K1234" s="20"/>
      <c r="L1234" s="20" t="s">
        <v>49</v>
      </c>
      <c r="M1234" s="23"/>
      <c r="N1234" s="23" t="s">
        <v>7</v>
      </c>
      <c r="O1234" s="23"/>
      <c r="P1234" s="24">
        <v>18.7</v>
      </c>
      <c r="Q1234" s="24">
        <v>18.7</v>
      </c>
      <c r="R1234" s="24">
        <v>26.5</v>
      </c>
      <c r="S1234" s="24">
        <v>349.69</v>
      </c>
      <c r="T1234" s="24">
        <v>1</v>
      </c>
      <c r="U1234" s="24">
        <v>1920</v>
      </c>
      <c r="V1234" s="24">
        <v>1920</v>
      </c>
      <c r="W1234" s="24">
        <v>3.68</v>
      </c>
      <c r="X1234" s="23" t="s">
        <v>526</v>
      </c>
      <c r="Y1234" s="23" t="s">
        <v>526</v>
      </c>
      <c r="Z1234" s="24">
        <v>10508</v>
      </c>
      <c r="AA1234" s="24">
        <v>60</v>
      </c>
      <c r="AB1234" s="24">
        <v>178</v>
      </c>
      <c r="AC1234" s="24">
        <v>178</v>
      </c>
      <c r="AD1234" s="23" t="s">
        <v>527</v>
      </c>
      <c r="AE1234" s="23" t="s">
        <v>11</v>
      </c>
      <c r="AF1234" s="23" t="s">
        <v>11</v>
      </c>
      <c r="AG1234" s="23"/>
      <c r="AH1234" s="23"/>
      <c r="AI1234" s="23" t="s">
        <v>57</v>
      </c>
      <c r="AJ1234" s="23" t="s">
        <v>11</v>
      </c>
      <c r="AK1234" s="23" t="s">
        <v>23</v>
      </c>
      <c r="AL1234" s="23" t="s">
        <v>58</v>
      </c>
      <c r="AM1234" s="23"/>
      <c r="AN1234" s="23" t="s">
        <v>72</v>
      </c>
      <c r="AO1234" s="23"/>
      <c r="AP1234" s="23" t="s">
        <v>36</v>
      </c>
      <c r="AQ1234" s="23"/>
      <c r="AR1234" s="23"/>
      <c r="AS1234" s="23" t="s">
        <v>58</v>
      </c>
      <c r="AT1234" s="23"/>
      <c r="AU1234" s="23" t="s">
        <v>83</v>
      </c>
      <c r="AV1234" s="25"/>
      <c r="AW1234" s="25"/>
      <c r="AX1234" s="26">
        <v>26.5</v>
      </c>
      <c r="AY1234" s="26">
        <v>349.69</v>
      </c>
      <c r="AZ1234" s="25" t="s">
        <v>72</v>
      </c>
      <c r="BA1234" s="25" t="s">
        <v>83</v>
      </c>
      <c r="BB1234" s="23"/>
      <c r="BC1234" s="23" t="s">
        <v>15</v>
      </c>
      <c r="BD1234" s="23"/>
      <c r="BE1234" s="23" t="s">
        <v>11</v>
      </c>
      <c r="BF1234" s="23" t="s">
        <v>528</v>
      </c>
      <c r="BG1234" s="23" t="s">
        <v>11</v>
      </c>
      <c r="BH1234" s="23" t="s">
        <v>17</v>
      </c>
      <c r="BI1234" s="23"/>
      <c r="BJ1234" s="23"/>
      <c r="BK1234" s="23" t="s">
        <v>23</v>
      </c>
      <c r="BL1234" s="23" t="s">
        <v>23</v>
      </c>
      <c r="BM1234" s="23" t="s">
        <v>23</v>
      </c>
      <c r="BN1234" s="23" t="s">
        <v>210</v>
      </c>
      <c r="BO1234" s="24">
        <v>0.3</v>
      </c>
      <c r="BP1234" s="24">
        <v>300</v>
      </c>
      <c r="BQ1234" s="24">
        <v>300</v>
      </c>
      <c r="BR1234" s="24">
        <v>248</v>
      </c>
      <c r="BS1234" s="24">
        <v>200</v>
      </c>
      <c r="BT1234" s="23" t="s">
        <v>529</v>
      </c>
      <c r="BU1234" s="23" t="s">
        <v>530</v>
      </c>
      <c r="BV1234" s="24">
        <v>27.53</v>
      </c>
      <c r="BW1234" s="24">
        <v>0.27</v>
      </c>
      <c r="BX1234" s="24">
        <v>0.2</v>
      </c>
      <c r="BY1234" s="24">
        <v>0.18</v>
      </c>
      <c r="BZ1234" s="27">
        <v>0.27</v>
      </c>
      <c r="CA1234" s="27">
        <v>0.18</v>
      </c>
      <c r="CB1234" s="25" t="s">
        <v>531</v>
      </c>
      <c r="CC1234" s="25" t="s">
        <v>532</v>
      </c>
      <c r="CD1234" s="28">
        <v>27.64</v>
      </c>
      <c r="CE1234" s="28">
        <v>0.33</v>
      </c>
      <c r="CF1234" s="28">
        <v>0.28999999999999998</v>
      </c>
      <c r="CG1234" s="28">
        <v>0.27</v>
      </c>
      <c r="CH1234" s="28">
        <v>46.97</v>
      </c>
      <c r="CI1234" s="28">
        <v>1</v>
      </c>
      <c r="CJ1234" s="28">
        <v>0.5</v>
      </c>
      <c r="CK1234" s="28">
        <v>4.2699999999999996</v>
      </c>
      <c r="CL1234" s="25"/>
      <c r="CM1234" s="28">
        <v>0.56000000000000005</v>
      </c>
      <c r="CN1234" s="25"/>
      <c r="CO1234" s="28">
        <v>0</v>
      </c>
      <c r="CP1234" s="30" t="s">
        <v>5</v>
      </c>
      <c r="CQ1234" s="8">
        <f t="shared" si="210"/>
        <v>10523.606623008951</v>
      </c>
      <c r="CR1234" s="8">
        <f t="shared" si="211"/>
        <v>28</v>
      </c>
      <c r="CS1234" s="8">
        <f t="shared" si="212"/>
        <v>3.8</v>
      </c>
      <c r="CT1234" s="8">
        <f t="shared" si="213"/>
        <v>30</v>
      </c>
      <c r="CU1234" s="8">
        <f t="shared" si="214"/>
        <v>300</v>
      </c>
      <c r="CV1234" s="10">
        <f t="shared" si="215"/>
        <v>104907</v>
      </c>
      <c r="CW1234" s="10">
        <f t="shared" si="218"/>
        <v>104.907</v>
      </c>
      <c r="CX1234" s="8" t="str">
        <f t="shared" si="216"/>
        <v>Yes</v>
      </c>
      <c r="CY1234" s="30" t="s">
        <v>11</v>
      </c>
      <c r="CZ1234" s="30" t="s">
        <v>11</v>
      </c>
      <c r="DA1234" s="31" t="s">
        <v>11</v>
      </c>
      <c r="DB1234" s="31" t="s">
        <v>11</v>
      </c>
      <c r="DC1234" s="8" t="str">
        <f t="shared" si="217"/>
        <v>No</v>
      </c>
      <c r="DD1234" s="8" t="s">
        <v>11</v>
      </c>
      <c r="DE1234" s="30" t="s">
        <v>11</v>
      </c>
      <c r="DF1234" s="10">
        <f t="shared" si="219"/>
        <v>85.944360000000003</v>
      </c>
      <c r="DG1234" s="9">
        <f>IF(S1234&lt;Monitors!$H$4,(S1234*Monitors!$I$4)+Monitors!$J$4,IF(S1234&lt;Monitors!$H$5,(S1234*Monitors!$I$5)+Monitors!$J$5,IF(S1234&lt;Monitors!$H$6,(S1234*Monitors!$I$6)+Monitors!$J$6,IF(S1234&lt;Monitors!$H$7,(Monitors!$I$7*S1234)+Monitors!$J$7,IF(S1234&lt;Monitors!$H$8,(S1234*Monitors!$I$8)+Monitors!$J$8,IF(S1234&lt;Monitors!$H$9,(S1234*Monitors!$I$9)+Monitors!$J$9,IF(S1234&lt;Monitors!$H$10,(S1234*Monitors!$I$10)+Monitors!$J$10,IF(S1234&lt;Monitors!$H$11,(S1234*Monitors!$I$11)+Monitors!$J$11,Monitors!$J$12))))))))</f>
        <v>58.938000000000002</v>
      </c>
      <c r="DH1234" s="10">
        <f>$DF1234-(Monitors!$B$4*'All Data'!$W1234)</f>
        <v>63.385960000000004</v>
      </c>
      <c r="DI1234" s="10">
        <f>IF($CX1234="Yes",DH1234-(Monitors!$E$4*(DG1234+(Monitors!$B$4*'All Data'!$W1234))),'All Data'!DH1234)</f>
        <v>59.311140000000002</v>
      </c>
      <c r="DJ1234" s="10">
        <f>IF(DD1234="Yes",'All Data'!DI1234-(DG1234*Monitors!$C$4),'All Data'!DI1234)</f>
        <v>59.311140000000002</v>
      </c>
      <c r="DK1234" s="10">
        <f>IF($DE1234="Yes",DJ1234-(DG1234*Monitors!$D$4),'All Data'!DJ1234)</f>
        <v>59.311140000000002</v>
      </c>
      <c r="DL1234" s="10">
        <f>IF($CZ1234="Yes",DK1234-Monitors!$C$7,'All Data'!DK1234)</f>
        <v>59.311140000000002</v>
      </c>
      <c r="DM1234" s="10">
        <f>IF($DA1234="Yes",DL1234-Monitors!$D$7,'All Data'!DL1234)</f>
        <v>59.311140000000002</v>
      </c>
      <c r="DN1234" s="10">
        <f>IF(DB1234="Yes",DM1234-((DG1234+(W1234*Monitors!$B$4))*Monitors!$F$4),'All Data'!DM1234)</f>
        <v>59.311140000000002</v>
      </c>
      <c r="DO1234" s="8" t="str">
        <f t="shared" si="220"/>
        <v>No</v>
      </c>
      <c r="DP1234" s="10">
        <v>4.1962800000000007</v>
      </c>
      <c r="DQ1234" s="10">
        <v>23.33372</v>
      </c>
      <c r="DR1234" s="10">
        <v>21.690251595749661</v>
      </c>
      <c r="DS1234" s="9">
        <v>32.869368085006769</v>
      </c>
      <c r="DT1234" s="9" t="s">
        <v>23</v>
      </c>
      <c r="DU1234" s="14">
        <v>0</v>
      </c>
    </row>
    <row r="1235" spans="1:125" ht="18" customHeight="1">
      <c r="A1235" s="29">
        <v>1234</v>
      </c>
      <c r="B1235" s="29">
        <v>16</v>
      </c>
      <c r="C1235" s="29">
        <v>835</v>
      </c>
      <c r="D1235" s="21">
        <v>41487</v>
      </c>
      <c r="E1235" s="21">
        <v>42024</v>
      </c>
      <c r="F1235" s="21">
        <v>42045</v>
      </c>
      <c r="G1235" s="20" t="s">
        <v>4</v>
      </c>
      <c r="H1235" s="20" t="s">
        <v>1257</v>
      </c>
      <c r="I1235" s="22">
        <v>6</v>
      </c>
      <c r="J1235" s="20" t="s">
        <v>5</v>
      </c>
      <c r="K1235" s="20"/>
      <c r="L1235" s="20" t="s">
        <v>49</v>
      </c>
      <c r="M1235" s="23"/>
      <c r="N1235" s="23" t="s">
        <v>7</v>
      </c>
      <c r="O1235" s="23"/>
      <c r="P1235" s="24">
        <v>13</v>
      </c>
      <c r="Q1235" s="24">
        <v>23</v>
      </c>
      <c r="R1235" s="24">
        <v>27</v>
      </c>
      <c r="S1235" s="24">
        <v>218</v>
      </c>
      <c r="T1235" s="24">
        <v>1.78</v>
      </c>
      <c r="U1235" s="24">
        <v>1440</v>
      </c>
      <c r="V1235" s="24">
        <v>2560</v>
      </c>
      <c r="W1235" s="24">
        <v>3.68</v>
      </c>
      <c r="X1235" s="23" t="s">
        <v>104</v>
      </c>
      <c r="Y1235" s="23" t="s">
        <v>104</v>
      </c>
      <c r="Z1235" s="24">
        <v>11874</v>
      </c>
      <c r="AA1235" s="24">
        <v>60</v>
      </c>
      <c r="AB1235" s="24">
        <v>178</v>
      </c>
      <c r="AC1235" s="24">
        <v>178</v>
      </c>
      <c r="AD1235" s="23" t="s">
        <v>237</v>
      </c>
      <c r="AE1235" s="23" t="s">
        <v>23</v>
      </c>
      <c r="AF1235" s="23" t="s">
        <v>11</v>
      </c>
      <c r="AG1235" s="23"/>
      <c r="AH1235" s="23"/>
      <c r="AI1235" s="23" t="s">
        <v>12</v>
      </c>
      <c r="AJ1235" s="23" t="s">
        <v>23</v>
      </c>
      <c r="AK1235" s="23" t="s">
        <v>11</v>
      </c>
      <c r="AL1235" s="23" t="s">
        <v>685</v>
      </c>
      <c r="AM1235" s="23" t="s">
        <v>686</v>
      </c>
      <c r="AN1235" s="23" t="s">
        <v>14</v>
      </c>
      <c r="AO1235" s="23"/>
      <c r="AP1235" s="23" t="s">
        <v>14</v>
      </c>
      <c r="AQ1235" s="23"/>
      <c r="AR1235" s="23"/>
      <c r="AS1235" s="23" t="s">
        <v>685</v>
      </c>
      <c r="AT1235" s="23" t="s">
        <v>686</v>
      </c>
      <c r="AU1235" s="23" t="s">
        <v>14</v>
      </c>
      <c r="AV1235" s="25"/>
      <c r="AW1235" s="25"/>
      <c r="AX1235" s="26">
        <v>27</v>
      </c>
      <c r="AY1235" s="26">
        <v>218</v>
      </c>
      <c r="AZ1235" s="25" t="s">
        <v>14</v>
      </c>
      <c r="BA1235" s="25" t="s">
        <v>14</v>
      </c>
      <c r="BB1235" s="23"/>
      <c r="BC1235" s="23" t="s">
        <v>15</v>
      </c>
      <c r="BD1235" s="23"/>
      <c r="BE1235" s="23" t="s">
        <v>11</v>
      </c>
      <c r="BF1235" s="23" t="s">
        <v>185</v>
      </c>
      <c r="BG1235" s="23" t="s">
        <v>11</v>
      </c>
      <c r="BH1235" s="23" t="s">
        <v>17</v>
      </c>
      <c r="BI1235" s="23"/>
      <c r="BJ1235" s="23"/>
      <c r="BK1235" s="23" t="s">
        <v>23</v>
      </c>
      <c r="BL1235" s="23" t="s">
        <v>11</v>
      </c>
      <c r="BM1235" s="23"/>
      <c r="BN1235" s="23"/>
      <c r="BO1235" s="24">
        <v>25.1</v>
      </c>
      <c r="BP1235" s="24">
        <v>349.1</v>
      </c>
      <c r="BQ1235" s="24">
        <v>350</v>
      </c>
      <c r="BR1235" s="24">
        <v>216.8</v>
      </c>
      <c r="BS1235" s="24">
        <v>202.1</v>
      </c>
      <c r="BT1235" s="23"/>
      <c r="BU1235" s="23"/>
      <c r="BV1235" s="24">
        <v>29.98</v>
      </c>
      <c r="BW1235" s="24">
        <v>0.36</v>
      </c>
      <c r="BX1235" s="23"/>
      <c r="BY1235" s="24">
        <v>0.33</v>
      </c>
      <c r="BZ1235" s="27">
        <v>0.36</v>
      </c>
      <c r="CA1235" s="27">
        <v>0.33</v>
      </c>
      <c r="CB1235" s="25"/>
      <c r="CC1235" s="25"/>
      <c r="CD1235" s="28">
        <v>29.95</v>
      </c>
      <c r="CE1235" s="28">
        <v>0.36</v>
      </c>
      <c r="CF1235" s="25"/>
      <c r="CG1235" s="28">
        <v>0.33</v>
      </c>
      <c r="CH1235" s="28">
        <v>38.659999999999997</v>
      </c>
      <c r="CI1235" s="28">
        <v>0.5</v>
      </c>
      <c r="CJ1235" s="28">
        <v>0.5</v>
      </c>
      <c r="CK1235" s="25"/>
      <c r="CL1235" s="25"/>
      <c r="CM1235" s="28">
        <v>0.53</v>
      </c>
      <c r="CN1235" s="25"/>
      <c r="CO1235" s="28">
        <v>0</v>
      </c>
      <c r="CP1235" s="30" t="s">
        <v>5</v>
      </c>
      <c r="CQ1235" s="8">
        <f t="shared" si="210"/>
        <v>16880.733944954129</v>
      </c>
      <c r="CR1235" s="8">
        <f t="shared" si="211"/>
        <v>28</v>
      </c>
      <c r="CS1235" s="8">
        <f t="shared" si="212"/>
        <v>3.8</v>
      </c>
      <c r="CT1235" s="8">
        <f t="shared" si="213"/>
        <v>30</v>
      </c>
      <c r="CU1235" s="8">
        <f t="shared" si="214"/>
        <v>300</v>
      </c>
      <c r="CV1235" s="10">
        <f t="shared" si="215"/>
        <v>76103.8</v>
      </c>
      <c r="CW1235" s="10">
        <f t="shared" si="218"/>
        <v>76.103800000000007</v>
      </c>
      <c r="CX1235" s="8" t="str">
        <f t="shared" si="216"/>
        <v>No</v>
      </c>
      <c r="CY1235" s="30" t="s">
        <v>11</v>
      </c>
      <c r="CZ1235" s="30" t="s">
        <v>11</v>
      </c>
      <c r="DA1235" s="31" t="s">
        <v>11</v>
      </c>
      <c r="DB1235" s="31" t="s">
        <v>11</v>
      </c>
      <c r="DC1235" s="8" t="str">
        <f t="shared" si="217"/>
        <v>No</v>
      </c>
      <c r="DD1235" s="8" t="s">
        <v>11</v>
      </c>
      <c r="DE1235" s="30" t="s">
        <v>11</v>
      </c>
      <c r="DF1235" s="10">
        <f t="shared" si="219"/>
        <v>93.968519999999998</v>
      </c>
      <c r="DG1235" s="9">
        <f>IF(S1235&lt;Monitors!$H$4,(S1235*Monitors!$I$4)+Monitors!$J$4,IF(S1235&lt;Monitors!$H$5,(S1235*Monitors!$I$5)+Monitors!$J$5,IF(S1235&lt;Monitors!$H$6,(S1235*Monitors!$I$6)+Monitors!$J$6,IF(S1235&lt;Monitors!$H$7,(Monitors!$I$7*S1235)+Monitors!$J$7,IF(S1235&lt;Monitors!$H$8,(S1235*Monitors!$I$8)+Monitors!$J$8,IF(S1235&lt;Monitors!$H$9,(S1235*Monitors!$I$9)+Monitors!$J$9,IF(S1235&lt;Monitors!$H$10,(S1235*Monitors!$I$10)+Monitors!$J$10,IF(S1235&lt;Monitors!$H$11,(S1235*Monitors!$I$11)+Monitors!$J$11,Monitors!$J$12))))))))</f>
        <v>38.6</v>
      </c>
      <c r="DH1235" s="10">
        <f>$DF1235-(Monitors!$B$4*'All Data'!$W1235)</f>
        <v>71.410120000000006</v>
      </c>
      <c r="DI1235" s="10">
        <f>IF($CX1235="Yes",DH1235-(Monitors!$E$4*(DG1235+(Monitors!$B$4*'All Data'!$W1235))),'All Data'!DH1235)</f>
        <v>71.410120000000006</v>
      </c>
      <c r="DJ1235" s="10">
        <f>IF(DD1235="Yes",'All Data'!DI1235-(DG1235*Monitors!$C$4),'All Data'!DI1235)</f>
        <v>71.410120000000006</v>
      </c>
      <c r="DK1235" s="10">
        <f>IF($DE1235="Yes",DJ1235-(DG1235*Monitors!$D$4),'All Data'!DJ1235)</f>
        <v>71.410120000000006</v>
      </c>
      <c r="DL1235" s="10">
        <f>IF($CZ1235="Yes",DK1235-Monitors!$C$7,'All Data'!DK1235)</f>
        <v>71.410120000000006</v>
      </c>
      <c r="DM1235" s="10">
        <f>IF($DA1235="Yes",DL1235-Monitors!$D$7,'All Data'!DL1235)</f>
        <v>71.410120000000006</v>
      </c>
      <c r="DN1235" s="10">
        <f>IF(DB1235="Yes",DM1235-((DG1235+(W1235*Monitors!$B$4))*Monitors!$F$4),'All Data'!DM1235)</f>
        <v>71.410120000000006</v>
      </c>
      <c r="DO1235" s="8" t="str">
        <f t="shared" si="220"/>
        <v>No</v>
      </c>
      <c r="DP1235" s="10">
        <v>3.0441520000000004</v>
      </c>
      <c r="DQ1235" s="10">
        <v>26.935848</v>
      </c>
      <c r="DR1235" s="10">
        <v>26.935848</v>
      </c>
      <c r="DS1235" s="9">
        <v>20.727706079932233</v>
      </c>
      <c r="DT1235" s="9" t="s">
        <v>11</v>
      </c>
      <c r="DU1235" s="14">
        <v>0</v>
      </c>
    </row>
    <row r="1236" spans="1:125" ht="18" customHeight="1">
      <c r="A1236" s="29">
        <v>1235</v>
      </c>
      <c r="B1236" s="29">
        <v>5</v>
      </c>
      <c r="C1236" s="29">
        <v>713</v>
      </c>
      <c r="D1236" s="21">
        <v>41932</v>
      </c>
      <c r="E1236" s="21">
        <v>41899</v>
      </c>
      <c r="F1236" s="21">
        <v>41928</v>
      </c>
      <c r="G1236" s="20" t="s">
        <v>4</v>
      </c>
      <c r="H1236" s="20"/>
      <c r="I1236" s="22">
        <v>6</v>
      </c>
      <c r="J1236" s="20" t="s">
        <v>5</v>
      </c>
      <c r="K1236" s="20"/>
      <c r="L1236" s="20" t="s">
        <v>49</v>
      </c>
      <c r="M1236" s="23"/>
      <c r="N1236" s="23" t="s">
        <v>7</v>
      </c>
      <c r="O1236" s="23"/>
      <c r="P1236" s="24">
        <v>12.2</v>
      </c>
      <c r="Q1236" s="24">
        <v>21.7</v>
      </c>
      <c r="R1236" s="24">
        <v>25</v>
      </c>
      <c r="S1236" s="24">
        <v>266.58999999999997</v>
      </c>
      <c r="T1236" s="24">
        <v>1.78</v>
      </c>
      <c r="U1236" s="24">
        <v>1080</v>
      </c>
      <c r="V1236" s="24">
        <v>1920</v>
      </c>
      <c r="W1236" s="24">
        <v>3.6859999999999999</v>
      </c>
      <c r="X1236" s="23" t="s">
        <v>104</v>
      </c>
      <c r="Y1236" s="23" t="s">
        <v>47</v>
      </c>
      <c r="Z1236" s="24">
        <v>13828</v>
      </c>
      <c r="AA1236" s="24">
        <v>60</v>
      </c>
      <c r="AB1236" s="24">
        <v>178</v>
      </c>
      <c r="AC1236" s="24">
        <v>178</v>
      </c>
      <c r="AD1236" s="23" t="s">
        <v>85</v>
      </c>
      <c r="AE1236" s="23" t="s">
        <v>11</v>
      </c>
      <c r="AF1236" s="23" t="s">
        <v>11</v>
      </c>
      <c r="AG1236" s="23"/>
      <c r="AH1236" s="23"/>
      <c r="AI1236" s="23" t="s">
        <v>12</v>
      </c>
      <c r="AJ1236" s="23" t="s">
        <v>23</v>
      </c>
      <c r="AK1236" s="23" t="s">
        <v>11</v>
      </c>
      <c r="AL1236" s="23" t="s">
        <v>93</v>
      </c>
      <c r="AM1236" s="23"/>
      <c r="AN1236" s="23" t="s">
        <v>14</v>
      </c>
      <c r="AO1236" s="23"/>
      <c r="AP1236" s="23" t="s">
        <v>14</v>
      </c>
      <c r="AQ1236" s="23"/>
      <c r="AR1236" s="23"/>
      <c r="AS1236" s="23" t="s">
        <v>93</v>
      </c>
      <c r="AT1236" s="23"/>
      <c r="AU1236" s="23" t="s">
        <v>14</v>
      </c>
      <c r="AV1236" s="25"/>
      <c r="AW1236" s="25"/>
      <c r="AX1236" s="26">
        <v>25</v>
      </c>
      <c r="AY1236" s="26">
        <v>266.58999999999997</v>
      </c>
      <c r="AZ1236" s="25" t="s">
        <v>14</v>
      </c>
      <c r="BA1236" s="25" t="s">
        <v>14</v>
      </c>
      <c r="BB1236" s="23"/>
      <c r="BC1236" s="23" t="s">
        <v>15</v>
      </c>
      <c r="BD1236" s="23"/>
      <c r="BE1236" s="23" t="s">
        <v>11</v>
      </c>
      <c r="BF1236" s="23" t="s">
        <v>86</v>
      </c>
      <c r="BG1236" s="23" t="s">
        <v>11</v>
      </c>
      <c r="BH1236" s="23" t="s">
        <v>17</v>
      </c>
      <c r="BI1236" s="23"/>
      <c r="BJ1236" s="23" t="s">
        <v>18</v>
      </c>
      <c r="BK1236" s="23" t="s">
        <v>11</v>
      </c>
      <c r="BL1236" s="23" t="s">
        <v>11</v>
      </c>
      <c r="BM1236" s="23"/>
      <c r="BN1236" s="23"/>
      <c r="BO1236" s="24">
        <v>19.7</v>
      </c>
      <c r="BP1236" s="24">
        <v>451.3</v>
      </c>
      <c r="BQ1236" s="24">
        <v>450</v>
      </c>
      <c r="BR1236" s="24">
        <v>352.5</v>
      </c>
      <c r="BS1236" s="24">
        <v>202.2</v>
      </c>
      <c r="BT1236" s="23"/>
      <c r="BU1236" s="23"/>
      <c r="BV1236" s="24">
        <v>20.58</v>
      </c>
      <c r="BW1236" s="24">
        <v>0.26</v>
      </c>
      <c r="BX1236" s="23"/>
      <c r="BY1236" s="24">
        <v>0.25</v>
      </c>
      <c r="BZ1236" s="27">
        <v>0.26</v>
      </c>
      <c r="CA1236" s="27">
        <v>0.25</v>
      </c>
      <c r="CB1236" s="25"/>
      <c r="CC1236" s="25"/>
      <c r="CD1236" s="28">
        <v>20.64</v>
      </c>
      <c r="CE1236" s="28">
        <v>0.3</v>
      </c>
      <c r="CF1236" s="25"/>
      <c r="CG1236" s="28">
        <v>0.28999999999999998</v>
      </c>
      <c r="CH1236" s="28">
        <v>24.11</v>
      </c>
      <c r="CI1236" s="28">
        <v>0.5</v>
      </c>
      <c r="CJ1236" s="28">
        <v>0.5</v>
      </c>
      <c r="CK1236" s="25"/>
      <c r="CL1236" s="25"/>
      <c r="CM1236" s="28">
        <v>0.36</v>
      </c>
      <c r="CN1236" s="25"/>
      <c r="CO1236" s="28">
        <v>0</v>
      </c>
      <c r="CP1236" s="30" t="s">
        <v>5</v>
      </c>
      <c r="CQ1236" s="8">
        <f t="shared" si="210"/>
        <v>13826.475111594586</v>
      </c>
      <c r="CR1236" s="8">
        <f t="shared" si="211"/>
        <v>26</v>
      </c>
      <c r="CS1236" s="8">
        <f t="shared" si="212"/>
        <v>3.8</v>
      </c>
      <c r="CT1236" s="8">
        <f t="shared" si="213"/>
        <v>30</v>
      </c>
      <c r="CU1236" s="8">
        <f t="shared" si="214"/>
        <v>400</v>
      </c>
      <c r="CV1236" s="10">
        <f t="shared" si="215"/>
        <v>120312.067</v>
      </c>
      <c r="CW1236" s="10">
        <f t="shared" si="218"/>
        <v>120.312067</v>
      </c>
      <c r="CX1236" s="8" t="str">
        <f t="shared" si="216"/>
        <v>No</v>
      </c>
      <c r="CY1236" s="30" t="s">
        <v>11</v>
      </c>
      <c r="CZ1236" s="30" t="s">
        <v>11</v>
      </c>
      <c r="DA1236" s="31" t="s">
        <v>11</v>
      </c>
      <c r="DB1236" s="31" t="s">
        <v>11</v>
      </c>
      <c r="DC1236" s="8" t="str">
        <f t="shared" si="217"/>
        <v>No</v>
      </c>
      <c r="DD1236" s="8" t="s">
        <v>11</v>
      </c>
      <c r="DE1236" s="30" t="s">
        <v>11</v>
      </c>
      <c r="DF1236" s="10">
        <f t="shared" si="219"/>
        <v>64.57871999999999</v>
      </c>
      <c r="DG1236" s="9">
        <f>IF(S1236&lt;Monitors!$H$4,(S1236*Monitors!$I$4)+Monitors!$J$4,IF(S1236&lt;Monitors!$H$5,(S1236*Monitors!$I$5)+Monitors!$J$5,IF(S1236&lt;Monitors!$H$6,(S1236*Monitors!$I$6)+Monitors!$J$6,IF(S1236&lt;Monitors!$H$7,(Monitors!$I$7*S1236)+Monitors!$J$7,IF(S1236&lt;Monitors!$H$8,(S1236*Monitors!$I$8)+Monitors!$J$8,IF(S1236&lt;Monitors!$H$9,(S1236*Monitors!$I$9)+Monitors!$J$9,IF(S1236&lt;Monitors!$H$10,(S1236*Monitors!$I$10)+Monitors!$J$10,IF(S1236&lt;Monitors!$H$11,(S1236*Monitors!$I$11)+Monitors!$J$11,Monitors!$J$12))))))))</f>
        <v>46.317999999999998</v>
      </c>
      <c r="DH1236" s="10">
        <f>$DF1236-(Monitors!$B$4*'All Data'!$W1236)</f>
        <v>41.983539999999991</v>
      </c>
      <c r="DI1236" s="10">
        <f>IF($CX1236="Yes",DH1236-(Monitors!$E$4*(DG1236+(Monitors!$B$4*'All Data'!$W1236))),'All Data'!DH1236)</f>
        <v>41.983539999999991</v>
      </c>
      <c r="DJ1236" s="10">
        <f>IF(DD1236="Yes",'All Data'!DI1236-(DG1236*Monitors!$C$4),'All Data'!DI1236)</f>
        <v>41.983539999999991</v>
      </c>
      <c r="DK1236" s="10">
        <f>IF($DE1236="Yes",DJ1236-(DG1236*Monitors!$D$4),'All Data'!DJ1236)</f>
        <v>41.983539999999991</v>
      </c>
      <c r="DL1236" s="10">
        <f>IF($CZ1236="Yes",DK1236-Monitors!$C$7,'All Data'!DK1236)</f>
        <v>41.983539999999991</v>
      </c>
      <c r="DM1236" s="10">
        <f>IF($DA1236="Yes",DL1236-Monitors!$D$7,'All Data'!DL1236)</f>
        <v>41.983539999999991</v>
      </c>
      <c r="DN1236" s="10">
        <f>IF(DB1236="Yes",DM1236-((DG1236+(W1236*Monitors!$B$4))*Monitors!$F$4),'All Data'!DM1236)</f>
        <v>41.983539999999991</v>
      </c>
      <c r="DO1236" s="8" t="str">
        <f t="shared" si="220"/>
        <v>Yes</v>
      </c>
      <c r="DP1236" s="10">
        <v>4.8124826800000005</v>
      </c>
      <c r="DQ1236" s="10">
        <v>15.767517319999998</v>
      </c>
      <c r="DR1236" s="10">
        <v>15.767517319999998</v>
      </c>
      <c r="DS1236" s="9">
        <v>25.258541588949171</v>
      </c>
      <c r="DT1236" s="9" t="s">
        <v>23</v>
      </c>
      <c r="DU1236" s="14">
        <v>0</v>
      </c>
    </row>
    <row r="1237" spans="1:125" ht="18" customHeight="1">
      <c r="A1237" s="29">
        <v>1236</v>
      </c>
      <c r="B1237" s="29">
        <v>24</v>
      </c>
      <c r="C1237" s="29">
        <v>273</v>
      </c>
      <c r="D1237" s="21">
        <v>42029</v>
      </c>
      <c r="E1237" s="21">
        <v>42029</v>
      </c>
      <c r="F1237" s="21">
        <v>42038</v>
      </c>
      <c r="G1237" s="20" t="s">
        <v>4</v>
      </c>
      <c r="H1237" s="20" t="s">
        <v>26</v>
      </c>
      <c r="I1237" s="22">
        <v>6</v>
      </c>
      <c r="J1237" s="20" t="s">
        <v>5</v>
      </c>
      <c r="K1237" s="20" t="s">
        <v>26</v>
      </c>
      <c r="L1237" s="20" t="s">
        <v>49</v>
      </c>
      <c r="M1237" s="23" t="s">
        <v>26</v>
      </c>
      <c r="N1237" s="23" t="s">
        <v>7</v>
      </c>
      <c r="O1237" s="23" t="s">
        <v>26</v>
      </c>
      <c r="P1237" s="24">
        <v>12.2</v>
      </c>
      <c r="Q1237" s="24">
        <v>21.8</v>
      </c>
      <c r="R1237" s="24">
        <v>23</v>
      </c>
      <c r="S1237" s="24">
        <v>265.95999999999998</v>
      </c>
      <c r="T1237" s="24">
        <v>1.78</v>
      </c>
      <c r="U1237" s="24">
        <v>1440</v>
      </c>
      <c r="V1237" s="24">
        <v>2560</v>
      </c>
      <c r="W1237" s="24">
        <v>3.6859999999999999</v>
      </c>
      <c r="X1237" s="23" t="s">
        <v>104</v>
      </c>
      <c r="Y1237" s="23" t="s">
        <v>104</v>
      </c>
      <c r="Z1237" s="24">
        <v>13859</v>
      </c>
      <c r="AA1237" s="24">
        <v>60</v>
      </c>
      <c r="AB1237" s="24">
        <v>178</v>
      </c>
      <c r="AC1237" s="24">
        <v>178</v>
      </c>
      <c r="AD1237" s="23" t="s">
        <v>28</v>
      </c>
      <c r="AE1237" s="23" t="s">
        <v>23</v>
      </c>
      <c r="AF1237" s="23" t="s">
        <v>11</v>
      </c>
      <c r="AG1237" s="23" t="s">
        <v>26</v>
      </c>
      <c r="AH1237" s="23" t="s">
        <v>26</v>
      </c>
      <c r="AI1237" s="23" t="s">
        <v>12</v>
      </c>
      <c r="AJ1237" s="23" t="s">
        <v>11</v>
      </c>
      <c r="AK1237" s="23" t="s">
        <v>23</v>
      </c>
      <c r="AL1237" s="23" t="s">
        <v>107</v>
      </c>
      <c r="AM1237" s="23" t="s">
        <v>1228</v>
      </c>
      <c r="AN1237" s="23" t="s">
        <v>72</v>
      </c>
      <c r="AO1237" s="23" t="s">
        <v>14</v>
      </c>
      <c r="AP1237" s="23" t="s">
        <v>36</v>
      </c>
      <c r="AQ1237" s="23" t="s">
        <v>14</v>
      </c>
      <c r="AR1237" s="23"/>
      <c r="AS1237" s="23" t="s">
        <v>107</v>
      </c>
      <c r="AT1237" s="23" t="s">
        <v>1228</v>
      </c>
      <c r="AU1237" s="23" t="s">
        <v>83</v>
      </c>
      <c r="AV1237" s="25" t="s">
        <v>14</v>
      </c>
      <c r="AW1237" s="25" t="s">
        <v>14</v>
      </c>
      <c r="AX1237" s="26">
        <v>23</v>
      </c>
      <c r="AY1237" s="26">
        <v>265.95999999999998</v>
      </c>
      <c r="AZ1237" s="25" t="s">
        <v>72</v>
      </c>
      <c r="BA1237" s="25" t="s">
        <v>83</v>
      </c>
      <c r="BB1237" s="23" t="s">
        <v>14</v>
      </c>
      <c r="BC1237" s="23" t="s">
        <v>15</v>
      </c>
      <c r="BD1237" s="23" t="s">
        <v>14</v>
      </c>
      <c r="BE1237" s="23" t="s">
        <v>11</v>
      </c>
      <c r="BF1237" s="23" t="s">
        <v>1229</v>
      </c>
      <c r="BG1237" s="23" t="s">
        <v>11</v>
      </c>
      <c r="BH1237" s="23" t="s">
        <v>17</v>
      </c>
      <c r="BI1237" s="23" t="s">
        <v>14</v>
      </c>
      <c r="BJ1237" s="23"/>
      <c r="BK1237" s="23" t="s">
        <v>11</v>
      </c>
      <c r="BL1237" s="23" t="s">
        <v>11</v>
      </c>
      <c r="BM1237" s="23" t="s">
        <v>11</v>
      </c>
      <c r="BN1237" s="23"/>
      <c r="BO1237" s="24">
        <v>27.6</v>
      </c>
      <c r="BP1237" s="24">
        <v>408.7</v>
      </c>
      <c r="BQ1237" s="24">
        <v>350</v>
      </c>
      <c r="BR1237" s="24">
        <v>395.9</v>
      </c>
      <c r="BS1237" s="24">
        <v>200</v>
      </c>
      <c r="BT1237" s="23"/>
      <c r="BU1237" s="23"/>
      <c r="BV1237" s="24">
        <v>21.42</v>
      </c>
      <c r="BW1237" s="24">
        <v>0.21</v>
      </c>
      <c r="BX1237" s="23"/>
      <c r="BY1237" s="24">
        <v>0.15</v>
      </c>
      <c r="BZ1237" s="27">
        <v>0.21</v>
      </c>
      <c r="CA1237" s="27">
        <v>0.15</v>
      </c>
      <c r="CB1237" s="25"/>
      <c r="CC1237" s="25"/>
      <c r="CD1237" s="28">
        <v>21.5</v>
      </c>
      <c r="CE1237" s="28">
        <v>0.23</v>
      </c>
      <c r="CF1237" s="25"/>
      <c r="CG1237" s="28">
        <v>0.18</v>
      </c>
      <c r="CH1237" s="28">
        <v>34.299999999999997</v>
      </c>
      <c r="CI1237" s="28">
        <v>1</v>
      </c>
      <c r="CJ1237" s="28">
        <v>0.5</v>
      </c>
      <c r="CK1237" s="28">
        <v>0</v>
      </c>
      <c r="CL1237" s="28">
        <v>0</v>
      </c>
      <c r="CM1237" s="28">
        <v>0.9</v>
      </c>
      <c r="CN1237" s="25"/>
      <c r="CO1237" s="28">
        <v>0</v>
      </c>
      <c r="CP1237" s="30" t="s">
        <v>5</v>
      </c>
      <c r="CQ1237" s="8">
        <f t="shared" si="210"/>
        <v>13859.226951421268</v>
      </c>
      <c r="CR1237" s="8">
        <f t="shared" si="211"/>
        <v>24</v>
      </c>
      <c r="CS1237" s="8">
        <f t="shared" si="212"/>
        <v>3.8</v>
      </c>
      <c r="CT1237" s="8">
        <f t="shared" si="213"/>
        <v>30</v>
      </c>
      <c r="CU1237" s="8">
        <f t="shared" si="214"/>
        <v>400</v>
      </c>
      <c r="CV1237" s="10">
        <f t="shared" si="215"/>
        <v>108697.85199999998</v>
      </c>
      <c r="CW1237" s="10">
        <f t="shared" si="218"/>
        <v>108.69785199999998</v>
      </c>
      <c r="CX1237" s="8" t="str">
        <f t="shared" si="216"/>
        <v>No</v>
      </c>
      <c r="CY1237" s="30" t="s">
        <v>11</v>
      </c>
      <c r="CZ1237" s="30" t="s">
        <v>11</v>
      </c>
      <c r="DA1237" s="31" t="s">
        <v>11</v>
      </c>
      <c r="DB1237" s="31" t="s">
        <v>11</v>
      </c>
      <c r="DC1237" s="8" t="str">
        <f t="shared" si="217"/>
        <v>No</v>
      </c>
      <c r="DD1237" s="8" t="s">
        <v>11</v>
      </c>
      <c r="DE1237" s="30" t="s">
        <v>11</v>
      </c>
      <c r="DF1237" s="10">
        <f t="shared" si="219"/>
        <v>66.869459999999989</v>
      </c>
      <c r="DG1237" s="9">
        <f>IF(S1237&lt;Monitors!$H$4,(S1237*Monitors!$I$4)+Monitors!$J$4,IF(S1237&lt;Monitors!$H$5,(S1237*Monitors!$I$5)+Monitors!$J$5,IF(S1237&lt;Monitors!$H$6,(S1237*Monitors!$I$6)+Monitors!$J$6,IF(S1237&lt;Monitors!$H$7,(Monitors!$I$7*S1237)+Monitors!$J$7,IF(S1237&lt;Monitors!$H$8,(S1237*Monitors!$I$8)+Monitors!$J$8,IF(S1237&lt;Monitors!$H$9,(S1237*Monitors!$I$9)+Monitors!$J$9,IF(S1237&lt;Monitors!$H$10,(S1237*Monitors!$I$10)+Monitors!$J$10,IF(S1237&lt;Monitors!$H$11,(S1237*Monitors!$I$11)+Monitors!$J$11,Monitors!$J$12))))))))</f>
        <v>46.192</v>
      </c>
      <c r="DH1237" s="10">
        <f>$DF1237-(Monitors!$B$4*'All Data'!$W1237)</f>
        <v>44.27427999999999</v>
      </c>
      <c r="DI1237" s="10">
        <f>IF($CX1237="Yes",DH1237-(Monitors!$E$4*(DG1237+(Monitors!$B$4*'All Data'!$W1237))),'All Data'!DH1237)</f>
        <v>44.27427999999999</v>
      </c>
      <c r="DJ1237" s="10">
        <f>IF(DD1237="Yes",'All Data'!DI1237-(DG1237*Monitors!$C$4),'All Data'!DI1237)</f>
        <v>44.27427999999999</v>
      </c>
      <c r="DK1237" s="10">
        <f>IF($DE1237="Yes",DJ1237-(DG1237*Monitors!$D$4),'All Data'!DJ1237)</f>
        <v>44.27427999999999</v>
      </c>
      <c r="DL1237" s="10">
        <f>IF($CZ1237="Yes",DK1237-Monitors!$C$7,'All Data'!DK1237)</f>
        <v>44.27427999999999</v>
      </c>
      <c r="DM1237" s="10">
        <f>IF($DA1237="Yes",DL1237-Monitors!$D$7,'All Data'!DL1237)</f>
        <v>44.27427999999999</v>
      </c>
      <c r="DN1237" s="10">
        <f>IF(DB1237="Yes",DM1237-((DG1237+(W1237*Monitors!$B$4))*Monitors!$F$4),'All Data'!DM1237)</f>
        <v>44.27427999999999</v>
      </c>
      <c r="DO1237" s="8" t="str">
        <f t="shared" si="220"/>
        <v>Yes</v>
      </c>
      <c r="DP1237" s="10">
        <v>4.3479140799999998</v>
      </c>
      <c r="DQ1237" s="10">
        <v>17.072085920000003</v>
      </c>
      <c r="DR1237" s="10">
        <v>17.072085920000003</v>
      </c>
      <c r="DS1237" s="9">
        <v>25.200131663921901</v>
      </c>
      <c r="DT1237" s="9" t="s">
        <v>23</v>
      </c>
      <c r="DU1237" s="14">
        <v>0</v>
      </c>
    </row>
    <row r="1238" spans="1:125" ht="18" customHeight="1">
      <c r="A1238" s="29">
        <v>1237</v>
      </c>
      <c r="B1238" s="29">
        <v>4</v>
      </c>
      <c r="C1238" s="29">
        <v>1226</v>
      </c>
      <c r="D1238" s="21">
        <v>41883</v>
      </c>
      <c r="E1238" s="21">
        <v>41882</v>
      </c>
      <c r="F1238" s="21">
        <v>41886</v>
      </c>
      <c r="G1238" s="20" t="s">
        <v>4</v>
      </c>
      <c r="H1238" s="20" t="s">
        <v>424</v>
      </c>
      <c r="I1238" s="22">
        <v>6</v>
      </c>
      <c r="J1238" s="20" t="s">
        <v>5</v>
      </c>
      <c r="K1238" s="20"/>
      <c r="L1238" s="20" t="s">
        <v>6</v>
      </c>
      <c r="M1238" s="23"/>
      <c r="N1238" s="23" t="s">
        <v>7</v>
      </c>
      <c r="O1238" s="23"/>
      <c r="P1238" s="24">
        <v>12</v>
      </c>
      <c r="Q1238" s="24">
        <v>22</v>
      </c>
      <c r="R1238" s="24">
        <v>25</v>
      </c>
      <c r="S1238" s="24">
        <v>267</v>
      </c>
      <c r="T1238" s="24">
        <v>1.78</v>
      </c>
      <c r="U1238" s="24">
        <v>1440</v>
      </c>
      <c r="V1238" s="24">
        <v>2560</v>
      </c>
      <c r="W1238" s="24">
        <v>3.6859999999999999</v>
      </c>
      <c r="X1238" s="23" t="s">
        <v>104</v>
      </c>
      <c r="Y1238" s="23" t="s">
        <v>104</v>
      </c>
      <c r="Z1238" s="24">
        <v>235</v>
      </c>
      <c r="AA1238" s="24">
        <v>60</v>
      </c>
      <c r="AB1238" s="24">
        <v>170</v>
      </c>
      <c r="AC1238" s="24">
        <v>160</v>
      </c>
      <c r="AD1238" s="23" t="s">
        <v>10</v>
      </c>
      <c r="AE1238" s="23" t="s">
        <v>11</v>
      </c>
      <c r="AF1238" s="23" t="s">
        <v>11</v>
      </c>
      <c r="AG1238" s="23"/>
      <c r="AH1238" s="23"/>
      <c r="AI1238" s="23" t="s">
        <v>57</v>
      </c>
      <c r="AJ1238" s="23" t="s">
        <v>11</v>
      </c>
      <c r="AK1238" s="23" t="s">
        <v>11</v>
      </c>
      <c r="AL1238" s="23" t="s">
        <v>111</v>
      </c>
      <c r="AM1238" s="23"/>
      <c r="AN1238" s="23" t="s">
        <v>14</v>
      </c>
      <c r="AO1238" s="23"/>
      <c r="AP1238" s="23" t="s">
        <v>14</v>
      </c>
      <c r="AQ1238" s="23"/>
      <c r="AR1238" s="23"/>
      <c r="AS1238" s="23" t="s">
        <v>111</v>
      </c>
      <c r="AT1238" s="23"/>
      <c r="AU1238" s="23" t="s">
        <v>83</v>
      </c>
      <c r="AV1238" s="25"/>
      <c r="AW1238" s="25"/>
      <c r="AX1238" s="26">
        <v>25</v>
      </c>
      <c r="AY1238" s="26">
        <v>267</v>
      </c>
      <c r="AZ1238" s="25" t="s">
        <v>14</v>
      </c>
      <c r="BA1238" s="25" t="s">
        <v>83</v>
      </c>
      <c r="BB1238" s="23"/>
      <c r="BC1238" s="23" t="s">
        <v>24</v>
      </c>
      <c r="BD1238" s="23" t="s">
        <v>79</v>
      </c>
      <c r="BE1238" s="23" t="s">
        <v>11</v>
      </c>
      <c r="BF1238" s="23" t="s">
        <v>459</v>
      </c>
      <c r="BG1238" s="23" t="s">
        <v>11</v>
      </c>
      <c r="BH1238" s="23" t="s">
        <v>17</v>
      </c>
      <c r="BI1238" s="23"/>
      <c r="BJ1238" s="23" t="s">
        <v>157</v>
      </c>
      <c r="BK1238" s="23" t="s">
        <v>11</v>
      </c>
      <c r="BL1238" s="23" t="s">
        <v>11</v>
      </c>
      <c r="BM1238" s="23"/>
      <c r="BN1238" s="23"/>
      <c r="BO1238" s="24">
        <v>7</v>
      </c>
      <c r="BP1238" s="24">
        <v>410</v>
      </c>
      <c r="BQ1238" s="24">
        <v>350</v>
      </c>
      <c r="BR1238" s="24">
        <v>236</v>
      </c>
      <c r="BS1238" s="24">
        <v>200</v>
      </c>
      <c r="BT1238" s="23"/>
      <c r="BU1238" s="23"/>
      <c r="BV1238" s="24">
        <v>21.92</v>
      </c>
      <c r="BW1238" s="24">
        <v>0.47</v>
      </c>
      <c r="BX1238" s="24">
        <v>0</v>
      </c>
      <c r="BY1238" s="24">
        <v>0.24</v>
      </c>
      <c r="BZ1238" s="27">
        <v>0.47</v>
      </c>
      <c r="CA1238" s="27">
        <v>0.24</v>
      </c>
      <c r="CB1238" s="25"/>
      <c r="CC1238" s="25"/>
      <c r="CD1238" s="28">
        <v>21.5</v>
      </c>
      <c r="CE1238" s="28">
        <v>0.46</v>
      </c>
      <c r="CF1238" s="28">
        <v>0</v>
      </c>
      <c r="CG1238" s="28">
        <v>0.25</v>
      </c>
      <c r="CH1238" s="28">
        <v>34.299999999999997</v>
      </c>
      <c r="CI1238" s="28">
        <v>1</v>
      </c>
      <c r="CJ1238" s="28">
        <v>0.5</v>
      </c>
      <c r="CK1238" s="25"/>
      <c r="CL1238" s="25"/>
      <c r="CM1238" s="28">
        <v>0.5</v>
      </c>
      <c r="CN1238" s="25"/>
      <c r="CO1238" s="28">
        <v>0</v>
      </c>
      <c r="CP1238" s="30" t="s">
        <v>5</v>
      </c>
      <c r="CQ1238" s="8">
        <f t="shared" si="210"/>
        <v>13805.243445692884</v>
      </c>
      <c r="CR1238" s="8">
        <f t="shared" si="211"/>
        <v>26</v>
      </c>
      <c r="CS1238" s="8">
        <f t="shared" si="212"/>
        <v>3.8</v>
      </c>
      <c r="CT1238" s="8">
        <f t="shared" si="213"/>
        <v>30</v>
      </c>
      <c r="CU1238" s="8">
        <f t="shared" si="214"/>
        <v>400</v>
      </c>
      <c r="CV1238" s="10">
        <f t="shared" si="215"/>
        <v>109470</v>
      </c>
      <c r="CW1238" s="10">
        <f t="shared" si="218"/>
        <v>109.47</v>
      </c>
      <c r="CX1238" s="8" t="str">
        <f t="shared" si="216"/>
        <v>No</v>
      </c>
      <c r="CY1238" s="30" t="s">
        <v>11</v>
      </c>
      <c r="CZ1238" s="30" t="s">
        <v>11</v>
      </c>
      <c r="DA1238" s="31" t="s">
        <v>11</v>
      </c>
      <c r="DB1238" s="31" t="s">
        <v>11</v>
      </c>
      <c r="DC1238" s="8" t="str">
        <f t="shared" si="217"/>
        <v>No</v>
      </c>
      <c r="DD1238" s="8" t="s">
        <v>11</v>
      </c>
      <c r="DE1238" s="30" t="s">
        <v>11</v>
      </c>
      <c r="DF1238" s="10">
        <f t="shared" si="219"/>
        <v>69.882899999999992</v>
      </c>
      <c r="DG1238" s="9">
        <f>IF(S1238&lt;Monitors!$H$4,(S1238*Monitors!$I$4)+Monitors!$J$4,IF(S1238&lt;Monitors!$H$5,(S1238*Monitors!$I$5)+Monitors!$J$5,IF(S1238&lt;Monitors!$H$6,(S1238*Monitors!$I$6)+Monitors!$J$6,IF(S1238&lt;Monitors!$H$7,(Monitors!$I$7*S1238)+Monitors!$J$7,IF(S1238&lt;Monitors!$H$8,(S1238*Monitors!$I$8)+Monitors!$J$8,IF(S1238&lt;Monitors!$H$9,(S1238*Monitors!$I$9)+Monitors!$J$9,IF(S1238&lt;Monitors!$H$10,(S1238*Monitors!$I$10)+Monitors!$J$10,IF(S1238&lt;Monitors!$H$11,(S1238*Monitors!$I$11)+Monitors!$J$11,Monitors!$J$12))))))))</f>
        <v>46.400000000000006</v>
      </c>
      <c r="DH1238" s="10">
        <f>$DF1238-(Monitors!$B$4*'All Data'!$W1238)</f>
        <v>47.287719999999993</v>
      </c>
      <c r="DI1238" s="10">
        <f>IF($CX1238="Yes",DH1238-(Monitors!$E$4*(DG1238+(Monitors!$B$4*'All Data'!$W1238))),'All Data'!DH1238)</f>
        <v>47.287719999999993</v>
      </c>
      <c r="DJ1238" s="10">
        <f>IF(DD1238="Yes",'All Data'!DI1238-(DG1238*Monitors!$C$4),'All Data'!DI1238)</f>
        <v>47.287719999999993</v>
      </c>
      <c r="DK1238" s="10">
        <f>IF($DE1238="Yes",DJ1238-(DG1238*Monitors!$D$4),'All Data'!DJ1238)</f>
        <v>47.287719999999993</v>
      </c>
      <c r="DL1238" s="10">
        <f>IF($CZ1238="Yes",DK1238-Monitors!$C$7,'All Data'!DK1238)</f>
        <v>47.287719999999993</v>
      </c>
      <c r="DM1238" s="10">
        <f>IF($DA1238="Yes",DL1238-Monitors!$D$7,'All Data'!DL1238)</f>
        <v>47.287719999999993</v>
      </c>
      <c r="DN1238" s="10">
        <f>IF(DB1238="Yes",DM1238-((DG1238+(W1238*Monitors!$B$4))*Monitors!$F$4),'All Data'!DM1238)</f>
        <v>47.287719999999993</v>
      </c>
      <c r="DO1238" s="8" t="str">
        <f t="shared" si="220"/>
        <v>No</v>
      </c>
      <c r="DP1238" s="10">
        <v>4.3788</v>
      </c>
      <c r="DQ1238" s="10">
        <v>17.541200000000003</v>
      </c>
      <c r="DR1238" s="10">
        <v>17.541200000000003</v>
      </c>
      <c r="DS1238" s="9">
        <v>25.296549281080555</v>
      </c>
      <c r="DT1238" s="9" t="s">
        <v>23</v>
      </c>
      <c r="DU1238" s="14">
        <v>0</v>
      </c>
    </row>
    <row r="1239" spans="1:125" ht="18" customHeight="1">
      <c r="A1239" s="29">
        <v>1238</v>
      </c>
      <c r="B1239" s="29">
        <v>13</v>
      </c>
      <c r="C1239" s="29">
        <v>1437</v>
      </c>
      <c r="D1239" s="21">
        <v>42185</v>
      </c>
      <c r="E1239" s="21">
        <v>42060</v>
      </c>
      <c r="F1239" s="21">
        <v>42066</v>
      </c>
      <c r="G1239" s="20"/>
      <c r="H1239" s="20"/>
      <c r="I1239" s="22">
        <v>6</v>
      </c>
      <c r="J1239" s="20" t="s">
        <v>5</v>
      </c>
      <c r="K1239" s="20"/>
      <c r="L1239" s="20" t="s">
        <v>49</v>
      </c>
      <c r="M1239" s="23"/>
      <c r="N1239" s="23" t="s">
        <v>7</v>
      </c>
      <c r="O1239" s="23"/>
      <c r="P1239" s="24">
        <v>11.7</v>
      </c>
      <c r="Q1239" s="24">
        <v>20.7</v>
      </c>
      <c r="R1239" s="24">
        <v>23.8</v>
      </c>
      <c r="S1239" s="24">
        <v>242</v>
      </c>
      <c r="T1239" s="24">
        <v>1.78</v>
      </c>
      <c r="U1239" s="24">
        <v>1440</v>
      </c>
      <c r="V1239" s="24">
        <v>2560</v>
      </c>
      <c r="W1239" s="24">
        <v>3.6859999999999999</v>
      </c>
      <c r="X1239" s="23" t="s">
        <v>104</v>
      </c>
      <c r="Y1239" s="23" t="s">
        <v>104</v>
      </c>
      <c r="Z1239" s="24">
        <v>15233</v>
      </c>
      <c r="AA1239" s="24">
        <v>60</v>
      </c>
      <c r="AB1239" s="24">
        <v>178</v>
      </c>
      <c r="AC1239" s="24">
        <v>178</v>
      </c>
      <c r="AD1239" s="23" t="s">
        <v>10</v>
      </c>
      <c r="AE1239" s="23" t="s">
        <v>11</v>
      </c>
      <c r="AF1239" s="23" t="s">
        <v>11</v>
      </c>
      <c r="AG1239" s="23"/>
      <c r="AH1239" s="23"/>
      <c r="AI1239" s="23" t="s">
        <v>57</v>
      </c>
      <c r="AJ1239" s="23" t="s">
        <v>11</v>
      </c>
      <c r="AK1239" s="23" t="s">
        <v>23</v>
      </c>
      <c r="AL1239" s="23" t="s">
        <v>883</v>
      </c>
      <c r="AM1239" s="23" t="s">
        <v>1233</v>
      </c>
      <c r="AN1239" s="23" t="s">
        <v>72</v>
      </c>
      <c r="AO1239" s="23"/>
      <c r="AP1239" s="23" t="s">
        <v>14</v>
      </c>
      <c r="AQ1239" s="23"/>
      <c r="AR1239" s="23"/>
      <c r="AS1239" s="23" t="s">
        <v>883</v>
      </c>
      <c r="AT1239" s="23" t="s">
        <v>1233</v>
      </c>
      <c r="AU1239" s="23" t="s">
        <v>63</v>
      </c>
      <c r="AV1239" s="25"/>
      <c r="AW1239" s="25"/>
      <c r="AX1239" s="26">
        <v>23.8</v>
      </c>
      <c r="AY1239" s="26">
        <v>242</v>
      </c>
      <c r="AZ1239" s="25" t="s">
        <v>72</v>
      </c>
      <c r="BA1239" s="25" t="s">
        <v>63</v>
      </c>
      <c r="BB1239" s="23"/>
      <c r="BC1239" s="23" t="s">
        <v>15</v>
      </c>
      <c r="BD1239" s="23"/>
      <c r="BE1239" s="23" t="s">
        <v>11</v>
      </c>
      <c r="BF1239" s="23" t="s">
        <v>1215</v>
      </c>
      <c r="BG1239" s="23" t="s">
        <v>11</v>
      </c>
      <c r="BH1239" s="23" t="s">
        <v>17</v>
      </c>
      <c r="BI1239" s="23"/>
      <c r="BJ1239" s="23" t="s">
        <v>18</v>
      </c>
      <c r="BK1239" s="23" t="s">
        <v>11</v>
      </c>
      <c r="BL1239" s="23" t="s">
        <v>11</v>
      </c>
      <c r="BM1239" s="23"/>
      <c r="BN1239" s="23"/>
      <c r="BO1239" s="24">
        <v>44.5</v>
      </c>
      <c r="BP1239" s="24">
        <v>301.10000000000002</v>
      </c>
      <c r="BQ1239" s="24">
        <v>300</v>
      </c>
      <c r="BR1239" s="24">
        <v>277.2</v>
      </c>
      <c r="BS1239" s="24">
        <v>200.4</v>
      </c>
      <c r="BT1239" s="23"/>
      <c r="BU1239" s="23"/>
      <c r="BV1239" s="24">
        <v>22.59</v>
      </c>
      <c r="BW1239" s="24">
        <v>0.22</v>
      </c>
      <c r="BX1239" s="24">
        <v>0.2</v>
      </c>
      <c r="BY1239" s="24">
        <v>0.18</v>
      </c>
      <c r="BZ1239" s="27">
        <v>0.22</v>
      </c>
      <c r="CA1239" s="27">
        <v>0.18</v>
      </c>
      <c r="CB1239" s="25"/>
      <c r="CC1239" s="25"/>
      <c r="CD1239" s="28">
        <v>22.44</v>
      </c>
      <c r="CE1239" s="28">
        <v>0.25</v>
      </c>
      <c r="CF1239" s="28">
        <v>0.24</v>
      </c>
      <c r="CG1239" s="28">
        <v>0.21</v>
      </c>
      <c r="CH1239" s="28">
        <v>32.6</v>
      </c>
      <c r="CI1239" s="28">
        <v>1.2</v>
      </c>
      <c r="CJ1239" s="28">
        <v>0.5</v>
      </c>
      <c r="CK1239" s="25"/>
      <c r="CL1239" s="25"/>
      <c r="CM1239" s="28">
        <v>0.48</v>
      </c>
      <c r="CN1239" s="25"/>
      <c r="CO1239" s="28">
        <v>0</v>
      </c>
      <c r="CP1239" s="30" t="s">
        <v>5</v>
      </c>
      <c r="CQ1239" s="8">
        <f t="shared" si="210"/>
        <v>15231.404958677685</v>
      </c>
      <c r="CR1239" s="8">
        <f t="shared" si="211"/>
        <v>24</v>
      </c>
      <c r="CS1239" s="8">
        <f t="shared" si="212"/>
        <v>3.8</v>
      </c>
      <c r="CT1239" s="8">
        <f t="shared" si="213"/>
        <v>30</v>
      </c>
      <c r="CU1239" s="8">
        <f t="shared" si="214"/>
        <v>300</v>
      </c>
      <c r="CV1239" s="10">
        <f t="shared" si="215"/>
        <v>72866.200000000012</v>
      </c>
      <c r="CW1239" s="10">
        <f t="shared" si="218"/>
        <v>72.866200000000006</v>
      </c>
      <c r="CX1239" s="8" t="str">
        <f t="shared" si="216"/>
        <v>No</v>
      </c>
      <c r="CY1239" s="30" t="s">
        <v>11</v>
      </c>
      <c r="CZ1239" s="30" t="s">
        <v>11</v>
      </c>
      <c r="DA1239" s="31" t="s">
        <v>11</v>
      </c>
      <c r="DB1239" s="31" t="s">
        <v>11</v>
      </c>
      <c r="DC1239" s="8" t="str">
        <f t="shared" si="217"/>
        <v>No</v>
      </c>
      <c r="DD1239" s="8" t="s">
        <v>11</v>
      </c>
      <c r="DE1239" s="30" t="s">
        <v>11</v>
      </c>
      <c r="DF1239" s="10">
        <f t="shared" si="219"/>
        <v>70.513619999999989</v>
      </c>
      <c r="DG1239" s="9">
        <f>IF(S1239&lt;Monitors!$H$4,(S1239*Monitors!$I$4)+Monitors!$J$4,IF(S1239&lt;Monitors!$H$5,(S1239*Monitors!$I$5)+Monitors!$J$5,IF(S1239&lt;Monitors!$H$6,(S1239*Monitors!$I$6)+Monitors!$J$6,IF(S1239&lt;Monitors!$H$7,(Monitors!$I$7*S1239)+Monitors!$J$7,IF(S1239&lt;Monitors!$H$8,(S1239*Monitors!$I$8)+Monitors!$J$8,IF(S1239&lt;Monitors!$H$9,(S1239*Monitors!$I$9)+Monitors!$J$9,IF(S1239&lt;Monitors!$H$10,(S1239*Monitors!$I$10)+Monitors!$J$10,IF(S1239&lt;Monitors!$H$11,(S1239*Monitors!$I$11)+Monitors!$J$11,Monitors!$J$12))))))))</f>
        <v>41.400000000000006</v>
      </c>
      <c r="DH1239" s="10">
        <f>$DF1239-(Monitors!$B$4*'All Data'!$W1239)</f>
        <v>47.91843999999999</v>
      </c>
      <c r="DI1239" s="10">
        <f>IF($CX1239="Yes",DH1239-(Monitors!$E$4*(DG1239+(Monitors!$B$4*'All Data'!$W1239))),'All Data'!DH1239)</f>
        <v>47.91843999999999</v>
      </c>
      <c r="DJ1239" s="10">
        <f>IF(DD1239="Yes",'All Data'!DI1239-(DG1239*Monitors!$C$4),'All Data'!DI1239)</f>
        <v>47.91843999999999</v>
      </c>
      <c r="DK1239" s="10">
        <f>IF($DE1239="Yes",DJ1239-(DG1239*Monitors!$D$4),'All Data'!DJ1239)</f>
        <v>47.91843999999999</v>
      </c>
      <c r="DL1239" s="10">
        <f>IF($CZ1239="Yes",DK1239-Monitors!$C$7,'All Data'!DK1239)</f>
        <v>47.91843999999999</v>
      </c>
      <c r="DM1239" s="10">
        <f>IF($DA1239="Yes",DL1239-Monitors!$D$7,'All Data'!DL1239)</f>
        <v>47.91843999999999</v>
      </c>
      <c r="DN1239" s="10">
        <f>IF(DB1239="Yes",DM1239-((DG1239+(W1239*Monitors!$B$4))*Monitors!$F$4),'All Data'!DM1239)</f>
        <v>47.91843999999999</v>
      </c>
      <c r="DO1239" s="8" t="str">
        <f t="shared" si="220"/>
        <v>No</v>
      </c>
      <c r="DP1239" s="10">
        <v>2.9146480000000006</v>
      </c>
      <c r="DQ1239" s="10">
        <v>19.675352</v>
      </c>
      <c r="DR1239" s="10">
        <v>19.675352</v>
      </c>
      <c r="DS1239" s="9">
        <v>22.971901095804103</v>
      </c>
      <c r="DT1239" s="9" t="s">
        <v>23</v>
      </c>
      <c r="DU1239" s="14">
        <v>0</v>
      </c>
    </row>
    <row r="1240" spans="1:125" ht="18" customHeight="1">
      <c r="A1240" s="29">
        <v>1239</v>
      </c>
      <c r="B1240" s="29">
        <v>5</v>
      </c>
      <c r="C1240" s="29">
        <v>735</v>
      </c>
      <c r="D1240" s="21">
        <v>41993</v>
      </c>
      <c r="E1240" s="21">
        <v>41967</v>
      </c>
      <c r="F1240" s="21">
        <v>41977</v>
      </c>
      <c r="G1240" s="20" t="s">
        <v>4</v>
      </c>
      <c r="H1240" s="20"/>
      <c r="I1240" s="22">
        <v>6</v>
      </c>
      <c r="J1240" s="20" t="s">
        <v>5</v>
      </c>
      <c r="K1240" s="20"/>
      <c r="L1240" s="20" t="s">
        <v>49</v>
      </c>
      <c r="M1240" s="23"/>
      <c r="N1240" s="23" t="s">
        <v>7</v>
      </c>
      <c r="O1240" s="23"/>
      <c r="P1240" s="24">
        <v>12.2</v>
      </c>
      <c r="Q1240" s="24">
        <v>21.8</v>
      </c>
      <c r="R1240" s="24">
        <v>25</v>
      </c>
      <c r="S1240" s="24">
        <v>266.58999999999997</v>
      </c>
      <c r="T1240" s="24">
        <v>1.78</v>
      </c>
      <c r="U1240" s="24">
        <v>1440</v>
      </c>
      <c r="V1240" s="24">
        <v>2560</v>
      </c>
      <c r="W1240" s="24">
        <v>3.6859999999999999</v>
      </c>
      <c r="X1240" s="23" t="s">
        <v>104</v>
      </c>
      <c r="Y1240" s="23" t="s">
        <v>104</v>
      </c>
      <c r="Z1240" s="24">
        <v>13828</v>
      </c>
      <c r="AA1240" s="24">
        <v>60</v>
      </c>
      <c r="AB1240" s="24">
        <v>178</v>
      </c>
      <c r="AC1240" s="24">
        <v>178</v>
      </c>
      <c r="AD1240" s="23" t="s">
        <v>85</v>
      </c>
      <c r="AE1240" s="23" t="s">
        <v>11</v>
      </c>
      <c r="AF1240" s="23" t="s">
        <v>11</v>
      </c>
      <c r="AG1240" s="23"/>
      <c r="AH1240" s="23"/>
      <c r="AI1240" s="23" t="s">
        <v>57</v>
      </c>
      <c r="AJ1240" s="23" t="s">
        <v>23</v>
      </c>
      <c r="AK1240" s="23" t="s">
        <v>11</v>
      </c>
      <c r="AL1240" s="23" t="s">
        <v>93</v>
      </c>
      <c r="AM1240" s="23"/>
      <c r="AN1240" s="23" t="s">
        <v>14</v>
      </c>
      <c r="AO1240" s="23"/>
      <c r="AP1240" s="23" t="s">
        <v>36</v>
      </c>
      <c r="AQ1240" s="23"/>
      <c r="AR1240" s="23"/>
      <c r="AS1240" s="23" t="s">
        <v>93</v>
      </c>
      <c r="AT1240" s="23"/>
      <c r="AU1240" s="23" t="s">
        <v>14</v>
      </c>
      <c r="AV1240" s="25"/>
      <c r="AW1240" s="25"/>
      <c r="AX1240" s="26">
        <v>25</v>
      </c>
      <c r="AY1240" s="26">
        <v>266.58999999999997</v>
      </c>
      <c r="AZ1240" s="25" t="s">
        <v>14</v>
      </c>
      <c r="BA1240" s="25" t="s">
        <v>14</v>
      </c>
      <c r="BB1240" s="23"/>
      <c r="BC1240" s="23" t="s">
        <v>15</v>
      </c>
      <c r="BD1240" s="23"/>
      <c r="BE1240" s="23" t="s">
        <v>11</v>
      </c>
      <c r="BF1240" s="23" t="s">
        <v>141</v>
      </c>
      <c r="BG1240" s="23" t="s">
        <v>11</v>
      </c>
      <c r="BH1240" s="23" t="s">
        <v>17</v>
      </c>
      <c r="BI1240" s="23"/>
      <c r="BJ1240" s="23" t="s">
        <v>18</v>
      </c>
      <c r="BK1240" s="23" t="s">
        <v>11</v>
      </c>
      <c r="BL1240" s="23" t="s">
        <v>11</v>
      </c>
      <c r="BM1240" s="23"/>
      <c r="BN1240" s="23"/>
      <c r="BO1240" s="24">
        <v>30.7</v>
      </c>
      <c r="BP1240" s="24">
        <v>412.6</v>
      </c>
      <c r="BQ1240" s="24">
        <v>410</v>
      </c>
      <c r="BR1240" s="24">
        <v>410.2</v>
      </c>
      <c r="BS1240" s="24">
        <v>200</v>
      </c>
      <c r="BT1240" s="23"/>
      <c r="BU1240" s="23"/>
      <c r="BV1240" s="24">
        <v>22.73</v>
      </c>
      <c r="BW1240" s="24">
        <v>0.28000000000000003</v>
      </c>
      <c r="BX1240" s="23"/>
      <c r="BY1240" s="24">
        <v>0.27</v>
      </c>
      <c r="BZ1240" s="27">
        <v>0.28000000000000003</v>
      </c>
      <c r="CA1240" s="27">
        <v>0.27</v>
      </c>
      <c r="CB1240" s="25"/>
      <c r="CC1240" s="25"/>
      <c r="CD1240" s="28">
        <v>22.74</v>
      </c>
      <c r="CE1240" s="28">
        <v>0.36</v>
      </c>
      <c r="CF1240" s="25"/>
      <c r="CG1240" s="28">
        <v>0.35</v>
      </c>
      <c r="CH1240" s="28">
        <v>34.11</v>
      </c>
      <c r="CI1240" s="28">
        <v>0.5</v>
      </c>
      <c r="CJ1240" s="28">
        <v>0.5</v>
      </c>
      <c r="CK1240" s="25"/>
      <c r="CL1240" s="25"/>
      <c r="CM1240" s="28">
        <v>0.49</v>
      </c>
      <c r="CN1240" s="25"/>
      <c r="CO1240" s="28">
        <v>0</v>
      </c>
      <c r="CP1240" s="30" t="s">
        <v>5</v>
      </c>
      <c r="CQ1240" s="8">
        <f t="shared" si="210"/>
        <v>13826.475111594586</v>
      </c>
      <c r="CR1240" s="8">
        <f t="shared" si="211"/>
        <v>26</v>
      </c>
      <c r="CS1240" s="8">
        <f t="shared" si="212"/>
        <v>3.8</v>
      </c>
      <c r="CT1240" s="8">
        <f t="shared" si="213"/>
        <v>30</v>
      </c>
      <c r="CU1240" s="8">
        <f t="shared" si="214"/>
        <v>400</v>
      </c>
      <c r="CV1240" s="10">
        <f t="shared" si="215"/>
        <v>109995.034</v>
      </c>
      <c r="CW1240" s="10">
        <f t="shared" si="218"/>
        <v>109.995034</v>
      </c>
      <c r="CX1240" s="8" t="str">
        <f t="shared" si="216"/>
        <v>No</v>
      </c>
      <c r="CY1240" s="30" t="s">
        <v>11</v>
      </c>
      <c r="CZ1240" s="30" t="s">
        <v>11</v>
      </c>
      <c r="DA1240" s="31" t="s">
        <v>11</v>
      </c>
      <c r="DB1240" s="31" t="s">
        <v>11</v>
      </c>
      <c r="DC1240" s="8" t="str">
        <f t="shared" si="217"/>
        <v>No</v>
      </c>
      <c r="DD1240" s="8" t="s">
        <v>11</v>
      </c>
      <c r="DE1240" s="30" t="s">
        <v>11</v>
      </c>
      <c r="DF1240" s="10">
        <f t="shared" si="219"/>
        <v>71.284499999999994</v>
      </c>
      <c r="DG1240" s="9">
        <f>IF(S1240&lt;Monitors!$H$4,(S1240*Monitors!$I$4)+Monitors!$J$4,IF(S1240&lt;Monitors!$H$5,(S1240*Monitors!$I$5)+Monitors!$J$5,IF(S1240&lt;Monitors!$H$6,(S1240*Monitors!$I$6)+Monitors!$J$6,IF(S1240&lt;Monitors!$H$7,(Monitors!$I$7*S1240)+Monitors!$J$7,IF(S1240&lt;Monitors!$H$8,(S1240*Monitors!$I$8)+Monitors!$J$8,IF(S1240&lt;Monitors!$H$9,(S1240*Monitors!$I$9)+Monitors!$J$9,IF(S1240&lt;Monitors!$H$10,(S1240*Monitors!$I$10)+Monitors!$J$10,IF(S1240&lt;Monitors!$H$11,(S1240*Monitors!$I$11)+Monitors!$J$11,Monitors!$J$12))))))))</f>
        <v>46.317999999999998</v>
      </c>
      <c r="DH1240" s="10">
        <f>$DF1240-(Monitors!$B$4*'All Data'!$W1240)</f>
        <v>48.689319999999995</v>
      </c>
      <c r="DI1240" s="10">
        <f>IF($CX1240="Yes",DH1240-(Monitors!$E$4*(DG1240+(Monitors!$B$4*'All Data'!$W1240))),'All Data'!DH1240)</f>
        <v>48.689319999999995</v>
      </c>
      <c r="DJ1240" s="10">
        <f>IF(DD1240="Yes",'All Data'!DI1240-(DG1240*Monitors!$C$4),'All Data'!DI1240)</f>
        <v>48.689319999999995</v>
      </c>
      <c r="DK1240" s="10">
        <f>IF($DE1240="Yes",DJ1240-(DG1240*Monitors!$D$4),'All Data'!DJ1240)</f>
        <v>48.689319999999995</v>
      </c>
      <c r="DL1240" s="10">
        <f>IF($CZ1240="Yes",DK1240-Monitors!$C$7,'All Data'!DK1240)</f>
        <v>48.689319999999995</v>
      </c>
      <c r="DM1240" s="10">
        <f>IF($DA1240="Yes",DL1240-Monitors!$D$7,'All Data'!DL1240)</f>
        <v>48.689319999999995</v>
      </c>
      <c r="DN1240" s="10">
        <f>IF(DB1240="Yes",DM1240-((DG1240+(W1240*Monitors!$B$4))*Monitors!$F$4),'All Data'!DM1240)</f>
        <v>48.689319999999995</v>
      </c>
      <c r="DO1240" s="8" t="str">
        <f t="shared" si="220"/>
        <v>No</v>
      </c>
      <c r="DP1240" s="10">
        <v>4.3998013600000005</v>
      </c>
      <c r="DQ1240" s="10">
        <v>18.330198639999999</v>
      </c>
      <c r="DR1240" s="10">
        <v>18.330198639999999</v>
      </c>
      <c r="DS1240" s="9">
        <v>25.258541588949171</v>
      </c>
      <c r="DT1240" s="9" t="s">
        <v>23</v>
      </c>
      <c r="DU1240" s="14">
        <v>0</v>
      </c>
    </row>
    <row r="1241" spans="1:125" ht="18" customHeight="1">
      <c r="A1241" s="29">
        <v>1240</v>
      </c>
      <c r="B1241" s="29">
        <v>4</v>
      </c>
      <c r="C1241" s="29">
        <v>1229</v>
      </c>
      <c r="D1241" s="21">
        <v>41825</v>
      </c>
      <c r="E1241" s="21">
        <v>41827</v>
      </c>
      <c r="F1241" s="21">
        <v>41830</v>
      </c>
      <c r="G1241" s="20" t="s">
        <v>271</v>
      </c>
      <c r="H1241" s="20" t="s">
        <v>26</v>
      </c>
      <c r="I1241" s="22">
        <v>6</v>
      </c>
      <c r="J1241" s="20" t="s">
        <v>5</v>
      </c>
      <c r="K1241" s="20" t="s">
        <v>26</v>
      </c>
      <c r="L1241" s="20" t="s">
        <v>6</v>
      </c>
      <c r="M1241" s="23" t="s">
        <v>26</v>
      </c>
      <c r="N1241" s="23" t="s">
        <v>7</v>
      </c>
      <c r="O1241" s="23" t="s">
        <v>26</v>
      </c>
      <c r="P1241" s="24">
        <v>13.2</v>
      </c>
      <c r="Q1241" s="24">
        <v>23.5</v>
      </c>
      <c r="R1241" s="24">
        <v>27</v>
      </c>
      <c r="S1241" s="24">
        <v>310.47000000000003</v>
      </c>
      <c r="T1241" s="24">
        <v>1.78</v>
      </c>
      <c r="U1241" s="24">
        <v>1440</v>
      </c>
      <c r="V1241" s="24">
        <v>2560</v>
      </c>
      <c r="W1241" s="24">
        <v>3.6859999999999999</v>
      </c>
      <c r="X1241" s="23" t="s">
        <v>104</v>
      </c>
      <c r="Y1241" s="23" t="s">
        <v>104</v>
      </c>
      <c r="Z1241" s="24">
        <v>11873</v>
      </c>
      <c r="AA1241" s="24">
        <v>60</v>
      </c>
      <c r="AB1241" s="24">
        <v>178</v>
      </c>
      <c r="AC1241" s="24">
        <v>178</v>
      </c>
      <c r="AD1241" s="23" t="s">
        <v>467</v>
      </c>
      <c r="AE1241" s="23" t="s">
        <v>23</v>
      </c>
      <c r="AF1241" s="23" t="s">
        <v>11</v>
      </c>
      <c r="AG1241" s="23" t="s">
        <v>26</v>
      </c>
      <c r="AH1241" s="23" t="s">
        <v>26</v>
      </c>
      <c r="AI1241" s="23" t="s">
        <v>57</v>
      </c>
      <c r="AJ1241" s="23" t="s">
        <v>11</v>
      </c>
      <c r="AK1241" s="23" t="s">
        <v>23</v>
      </c>
      <c r="AL1241" s="23" t="s">
        <v>229</v>
      </c>
      <c r="AM1241" s="23" t="s">
        <v>189</v>
      </c>
      <c r="AN1241" s="23" t="s">
        <v>72</v>
      </c>
      <c r="AO1241" s="23" t="s">
        <v>14</v>
      </c>
      <c r="AP1241" s="23" t="s">
        <v>36</v>
      </c>
      <c r="AQ1241" s="23" t="s">
        <v>14</v>
      </c>
      <c r="AR1241" s="23"/>
      <c r="AS1241" s="23" t="s">
        <v>229</v>
      </c>
      <c r="AT1241" s="23" t="s">
        <v>189</v>
      </c>
      <c r="AU1241" s="23" t="s">
        <v>63</v>
      </c>
      <c r="AV1241" s="25" t="s">
        <v>14</v>
      </c>
      <c r="AW1241" s="25" t="s">
        <v>14</v>
      </c>
      <c r="AX1241" s="26">
        <v>27</v>
      </c>
      <c r="AY1241" s="26">
        <v>310.47000000000003</v>
      </c>
      <c r="AZ1241" s="25" t="s">
        <v>72</v>
      </c>
      <c r="BA1241" s="25" t="s">
        <v>63</v>
      </c>
      <c r="BB1241" s="23" t="s">
        <v>14</v>
      </c>
      <c r="BC1241" s="23" t="s">
        <v>15</v>
      </c>
      <c r="BD1241" s="23" t="s">
        <v>14</v>
      </c>
      <c r="BE1241" s="23" t="s">
        <v>11</v>
      </c>
      <c r="BF1241" s="23" t="s">
        <v>468</v>
      </c>
      <c r="BG1241" s="23" t="s">
        <v>11</v>
      </c>
      <c r="BH1241" s="23" t="s">
        <v>17</v>
      </c>
      <c r="BI1241" s="23" t="s">
        <v>14</v>
      </c>
      <c r="BJ1241" s="23"/>
      <c r="BK1241" s="23" t="s">
        <v>11</v>
      </c>
      <c r="BL1241" s="23" t="s">
        <v>11</v>
      </c>
      <c r="BM1241" s="23" t="s">
        <v>11</v>
      </c>
      <c r="BN1241" s="23"/>
      <c r="BO1241" s="24">
        <v>0.1</v>
      </c>
      <c r="BP1241" s="24">
        <v>459</v>
      </c>
      <c r="BQ1241" s="24">
        <v>350</v>
      </c>
      <c r="BR1241" s="24">
        <v>344</v>
      </c>
      <c r="BS1241" s="24">
        <v>200</v>
      </c>
      <c r="BT1241" s="23"/>
      <c r="BU1241" s="23"/>
      <c r="BV1241" s="24">
        <v>23.54</v>
      </c>
      <c r="BW1241" s="24">
        <v>0.51</v>
      </c>
      <c r="BX1241" s="23"/>
      <c r="BY1241" s="24">
        <v>0.3</v>
      </c>
      <c r="BZ1241" s="27">
        <v>0.51</v>
      </c>
      <c r="CA1241" s="27">
        <v>0.3</v>
      </c>
      <c r="CB1241" s="25"/>
      <c r="CC1241" s="25"/>
      <c r="CD1241" s="28">
        <v>23.25</v>
      </c>
      <c r="CE1241" s="28">
        <v>0.53</v>
      </c>
      <c r="CF1241" s="25"/>
      <c r="CG1241" s="28">
        <v>0.32</v>
      </c>
      <c r="CH1241" s="28">
        <v>38.700000000000003</v>
      </c>
      <c r="CI1241" s="28">
        <v>1.2</v>
      </c>
      <c r="CJ1241" s="28">
        <v>0.5</v>
      </c>
      <c r="CK1241" s="28">
        <v>0</v>
      </c>
      <c r="CL1241" s="28">
        <v>0</v>
      </c>
      <c r="CM1241" s="28">
        <v>0.5</v>
      </c>
      <c r="CN1241" s="25"/>
      <c r="CO1241" s="28">
        <v>0</v>
      </c>
      <c r="CP1241" s="30" t="s">
        <v>5</v>
      </c>
      <c r="CQ1241" s="8">
        <f t="shared" si="210"/>
        <v>11872.322607659355</v>
      </c>
      <c r="CR1241" s="8">
        <f t="shared" si="211"/>
        <v>28</v>
      </c>
      <c r="CS1241" s="8">
        <f t="shared" si="212"/>
        <v>3.8</v>
      </c>
      <c r="CT1241" s="8">
        <f t="shared" si="213"/>
        <v>30</v>
      </c>
      <c r="CU1241" s="8">
        <f t="shared" si="214"/>
        <v>400</v>
      </c>
      <c r="CV1241" s="10">
        <f t="shared" si="215"/>
        <v>142505.73000000001</v>
      </c>
      <c r="CW1241" s="10">
        <f t="shared" si="218"/>
        <v>142.50573</v>
      </c>
      <c r="CX1241" s="8" t="str">
        <f t="shared" si="216"/>
        <v>No</v>
      </c>
      <c r="CY1241" s="30" t="s">
        <v>11</v>
      </c>
      <c r="CZ1241" s="30" t="s">
        <v>11</v>
      </c>
      <c r="DA1241" s="31" t="s">
        <v>11</v>
      </c>
      <c r="DB1241" s="31" t="s">
        <v>11</v>
      </c>
      <c r="DC1241" s="8" t="str">
        <f t="shared" si="217"/>
        <v>No</v>
      </c>
      <c r="DD1241" s="8" t="s">
        <v>11</v>
      </c>
      <c r="DE1241" s="30" t="s">
        <v>11</v>
      </c>
      <c r="DF1241" s="10">
        <f t="shared" si="219"/>
        <v>75.077579999999983</v>
      </c>
      <c r="DG1241" s="9">
        <f>IF(S1241&lt;Monitors!$H$4,(S1241*Monitors!$I$4)+Monitors!$J$4,IF(S1241&lt;Monitors!$H$5,(S1241*Monitors!$I$5)+Monitors!$J$5,IF(S1241&lt;Monitors!$H$6,(S1241*Monitors!$I$6)+Monitors!$J$6,IF(S1241&lt;Monitors!$H$7,(Monitors!$I$7*S1241)+Monitors!$J$7,IF(S1241&lt;Monitors!$H$8,(S1241*Monitors!$I$8)+Monitors!$J$8,IF(S1241&lt;Monitors!$H$9,(S1241*Monitors!$I$9)+Monitors!$J$9,IF(S1241&lt;Monitors!$H$10,(S1241*Monitors!$I$10)+Monitors!$J$10,IF(S1241&lt;Monitors!$H$11,(S1241*Monitors!$I$11)+Monitors!$J$11,Monitors!$J$12))))))))</f>
        <v>51.094000000000008</v>
      </c>
      <c r="DH1241" s="10">
        <f>$DF1241-(Monitors!$B$4*'All Data'!$W1241)</f>
        <v>52.482399999999984</v>
      </c>
      <c r="DI1241" s="10">
        <f>IF($CX1241="Yes",DH1241-(Monitors!$E$4*(DG1241+(Monitors!$B$4*'All Data'!$W1241))),'All Data'!DH1241)</f>
        <v>52.482399999999984</v>
      </c>
      <c r="DJ1241" s="10">
        <f>IF(DD1241="Yes",'All Data'!DI1241-(DG1241*Monitors!$C$4),'All Data'!DI1241)</f>
        <v>52.482399999999984</v>
      </c>
      <c r="DK1241" s="10">
        <f>IF($DE1241="Yes",DJ1241-(DG1241*Monitors!$D$4),'All Data'!DJ1241)</f>
        <v>52.482399999999984</v>
      </c>
      <c r="DL1241" s="10">
        <f>IF($CZ1241="Yes",DK1241-Monitors!$C$7,'All Data'!DK1241)</f>
        <v>52.482399999999984</v>
      </c>
      <c r="DM1241" s="10">
        <f>IF($DA1241="Yes",DL1241-Monitors!$D$7,'All Data'!DL1241)</f>
        <v>52.482399999999984</v>
      </c>
      <c r="DN1241" s="10">
        <f>IF(DB1241="Yes",DM1241-((DG1241+(W1241*Monitors!$B$4))*Monitors!$F$4),'All Data'!DM1241)</f>
        <v>52.482399999999984</v>
      </c>
      <c r="DO1241" s="8" t="str">
        <f t="shared" si="220"/>
        <v>No</v>
      </c>
      <c r="DP1241" s="10">
        <v>5.7002292000000008</v>
      </c>
      <c r="DQ1241" s="10">
        <v>17.839770799999997</v>
      </c>
      <c r="DR1241" s="10">
        <v>17.839770799999997</v>
      </c>
      <c r="DS1241" s="9">
        <v>29.301876395765653</v>
      </c>
      <c r="DT1241" s="9" t="s">
        <v>23</v>
      </c>
      <c r="DU1241" s="14">
        <v>0</v>
      </c>
    </row>
    <row r="1242" spans="1:125" ht="18" customHeight="1">
      <c r="A1242" s="29">
        <v>1241</v>
      </c>
      <c r="B1242" s="29">
        <v>25</v>
      </c>
      <c r="C1242" s="29">
        <v>939</v>
      </c>
      <c r="D1242" s="21">
        <v>41944</v>
      </c>
      <c r="E1242" s="21">
        <v>41911</v>
      </c>
      <c r="F1242" s="21">
        <v>41929</v>
      </c>
      <c r="G1242" s="20" t="s">
        <v>4</v>
      </c>
      <c r="H1242" s="20"/>
      <c r="I1242" s="22">
        <v>6</v>
      </c>
      <c r="J1242" s="20" t="s">
        <v>5</v>
      </c>
      <c r="K1242" s="20"/>
      <c r="L1242" s="20" t="s">
        <v>49</v>
      </c>
      <c r="M1242" s="23"/>
      <c r="N1242" s="23" t="s">
        <v>7</v>
      </c>
      <c r="O1242" s="23"/>
      <c r="P1242" s="24">
        <v>13.2</v>
      </c>
      <c r="Q1242" s="24">
        <v>23.5</v>
      </c>
      <c r="R1242" s="24">
        <v>27</v>
      </c>
      <c r="S1242" s="24">
        <v>310.47000000000003</v>
      </c>
      <c r="T1242" s="24">
        <v>1.78</v>
      </c>
      <c r="U1242" s="24">
        <v>1440</v>
      </c>
      <c r="V1242" s="24">
        <v>2560</v>
      </c>
      <c r="W1242" s="24">
        <v>3.6859999999999999</v>
      </c>
      <c r="X1242" s="23" t="s">
        <v>104</v>
      </c>
      <c r="Y1242" s="23" t="s">
        <v>104</v>
      </c>
      <c r="Z1242" s="24">
        <v>11874</v>
      </c>
      <c r="AA1242" s="24">
        <v>60</v>
      </c>
      <c r="AB1242" s="24">
        <v>178</v>
      </c>
      <c r="AC1242" s="24">
        <v>178</v>
      </c>
      <c r="AD1242" s="23" t="s">
        <v>85</v>
      </c>
      <c r="AE1242" s="23" t="s">
        <v>11</v>
      </c>
      <c r="AF1242" s="23" t="s">
        <v>11</v>
      </c>
      <c r="AG1242" s="23"/>
      <c r="AH1242" s="23"/>
      <c r="AI1242" s="23" t="s">
        <v>57</v>
      </c>
      <c r="AJ1242" s="23" t="s">
        <v>23</v>
      </c>
      <c r="AK1242" s="23" t="s">
        <v>11</v>
      </c>
      <c r="AL1242" s="23" t="s">
        <v>229</v>
      </c>
      <c r="AM1242" s="23"/>
      <c r="AN1242" s="23" t="s">
        <v>14</v>
      </c>
      <c r="AO1242" s="23"/>
      <c r="AP1242" s="23" t="s">
        <v>36</v>
      </c>
      <c r="AQ1242" s="23"/>
      <c r="AR1242" s="23"/>
      <c r="AS1242" s="23" t="s">
        <v>229</v>
      </c>
      <c r="AT1242" s="23"/>
      <c r="AU1242" s="23" t="s">
        <v>14</v>
      </c>
      <c r="AV1242" s="25"/>
      <c r="AW1242" s="25"/>
      <c r="AX1242" s="26">
        <v>27</v>
      </c>
      <c r="AY1242" s="26">
        <v>310.47000000000003</v>
      </c>
      <c r="AZ1242" s="25" t="s">
        <v>14</v>
      </c>
      <c r="BA1242" s="25" t="s">
        <v>14</v>
      </c>
      <c r="BB1242" s="23"/>
      <c r="BC1242" s="23" t="s">
        <v>15</v>
      </c>
      <c r="BD1242" s="23"/>
      <c r="BE1242" s="23" t="s">
        <v>11</v>
      </c>
      <c r="BF1242" s="23" t="s">
        <v>230</v>
      </c>
      <c r="BG1242" s="23" t="s">
        <v>11</v>
      </c>
      <c r="BH1242" s="23" t="s">
        <v>17</v>
      </c>
      <c r="BI1242" s="23"/>
      <c r="BJ1242" s="23" t="s">
        <v>18</v>
      </c>
      <c r="BK1242" s="23" t="s">
        <v>11</v>
      </c>
      <c r="BL1242" s="23" t="s">
        <v>11</v>
      </c>
      <c r="BM1242" s="23"/>
      <c r="BN1242" s="23"/>
      <c r="BO1242" s="24">
        <v>2</v>
      </c>
      <c r="BP1242" s="24">
        <v>391.7</v>
      </c>
      <c r="BQ1242" s="24">
        <v>390</v>
      </c>
      <c r="BR1242" s="24">
        <v>387.3</v>
      </c>
      <c r="BS1242" s="24">
        <v>200.7</v>
      </c>
      <c r="BT1242" s="23"/>
      <c r="BU1242" s="23"/>
      <c r="BV1242" s="24">
        <v>23.79</v>
      </c>
      <c r="BW1242" s="24">
        <v>0.19</v>
      </c>
      <c r="BX1242" s="23"/>
      <c r="BY1242" s="24">
        <v>0.18</v>
      </c>
      <c r="BZ1242" s="27">
        <v>0.19</v>
      </c>
      <c r="CA1242" s="27">
        <v>0.18</v>
      </c>
      <c r="CB1242" s="25"/>
      <c r="CC1242" s="25"/>
      <c r="CD1242" s="28">
        <v>23.84</v>
      </c>
      <c r="CE1242" s="28">
        <v>0.24</v>
      </c>
      <c r="CF1242" s="25"/>
      <c r="CG1242" s="28">
        <v>0.23</v>
      </c>
      <c r="CH1242" s="28">
        <v>38.67</v>
      </c>
      <c r="CI1242" s="28">
        <v>0.5</v>
      </c>
      <c r="CJ1242" s="28">
        <v>0.5</v>
      </c>
      <c r="CK1242" s="25"/>
      <c r="CL1242" s="25"/>
      <c r="CM1242" s="28">
        <v>0.43</v>
      </c>
      <c r="CN1242" s="25"/>
      <c r="CO1242" s="28">
        <v>0</v>
      </c>
      <c r="CP1242" s="30" t="s">
        <v>5</v>
      </c>
      <c r="CQ1242" s="8">
        <f t="shared" si="210"/>
        <v>11872.322607659355</v>
      </c>
      <c r="CR1242" s="8">
        <f t="shared" si="211"/>
        <v>28</v>
      </c>
      <c r="CS1242" s="8">
        <f t="shared" si="212"/>
        <v>3.8</v>
      </c>
      <c r="CT1242" s="8">
        <f t="shared" si="213"/>
        <v>30</v>
      </c>
      <c r="CU1242" s="8">
        <f t="shared" si="214"/>
        <v>300</v>
      </c>
      <c r="CV1242" s="10">
        <f t="shared" si="215"/>
        <v>121611.099</v>
      </c>
      <c r="CW1242" s="10">
        <f t="shared" si="218"/>
        <v>121.611099</v>
      </c>
      <c r="CX1242" s="8" t="str">
        <f t="shared" si="216"/>
        <v>No</v>
      </c>
      <c r="CY1242" s="30" t="s">
        <v>11</v>
      </c>
      <c r="CZ1242" s="30" t="s">
        <v>11</v>
      </c>
      <c r="DA1242" s="31" t="s">
        <v>11</v>
      </c>
      <c r="DB1242" s="31" t="s">
        <v>11</v>
      </c>
      <c r="DC1242" s="8" t="str">
        <f t="shared" si="217"/>
        <v>No</v>
      </c>
      <c r="DD1242" s="8" t="s">
        <v>11</v>
      </c>
      <c r="DE1242" s="30" t="s">
        <v>11</v>
      </c>
      <c r="DF1242" s="10">
        <f t="shared" si="219"/>
        <v>74.022000000000006</v>
      </c>
      <c r="DG1242" s="9">
        <f>IF(S1242&lt;Monitors!$H$4,(S1242*Monitors!$I$4)+Monitors!$J$4,IF(S1242&lt;Monitors!$H$5,(S1242*Monitors!$I$5)+Monitors!$J$5,IF(S1242&lt;Monitors!$H$6,(S1242*Monitors!$I$6)+Monitors!$J$6,IF(S1242&lt;Monitors!$H$7,(Monitors!$I$7*S1242)+Monitors!$J$7,IF(S1242&lt;Monitors!$H$8,(S1242*Monitors!$I$8)+Monitors!$J$8,IF(S1242&lt;Monitors!$H$9,(S1242*Monitors!$I$9)+Monitors!$J$9,IF(S1242&lt;Monitors!$H$10,(S1242*Monitors!$I$10)+Monitors!$J$10,IF(S1242&lt;Monitors!$H$11,(S1242*Monitors!$I$11)+Monitors!$J$11,Monitors!$J$12))))))))</f>
        <v>51.094000000000008</v>
      </c>
      <c r="DH1242" s="10">
        <f>$DF1242-(Monitors!$B$4*'All Data'!$W1242)</f>
        <v>51.426820000000006</v>
      </c>
      <c r="DI1242" s="10">
        <f>IF($CX1242="Yes",DH1242-(Monitors!$E$4*(DG1242+(Monitors!$B$4*'All Data'!$W1242))),'All Data'!DH1242)</f>
        <v>51.426820000000006</v>
      </c>
      <c r="DJ1242" s="10">
        <f>IF(DD1242="Yes",'All Data'!DI1242-(DG1242*Monitors!$C$4),'All Data'!DI1242)</f>
        <v>51.426820000000006</v>
      </c>
      <c r="DK1242" s="10">
        <f>IF($DE1242="Yes",DJ1242-(DG1242*Monitors!$D$4),'All Data'!DJ1242)</f>
        <v>51.426820000000006</v>
      </c>
      <c r="DL1242" s="10">
        <f>IF($CZ1242="Yes",DK1242-Monitors!$C$7,'All Data'!DK1242)</f>
        <v>51.426820000000006</v>
      </c>
      <c r="DM1242" s="10">
        <f>IF($DA1242="Yes",DL1242-Monitors!$D$7,'All Data'!DL1242)</f>
        <v>51.426820000000006</v>
      </c>
      <c r="DN1242" s="10">
        <f>IF(DB1242="Yes",DM1242-((DG1242+(W1242*Monitors!$B$4))*Monitors!$F$4),'All Data'!DM1242)</f>
        <v>51.426820000000006</v>
      </c>
      <c r="DO1242" s="8" t="str">
        <f t="shared" si="220"/>
        <v>No</v>
      </c>
      <c r="DP1242" s="10">
        <v>4.8644439600000009</v>
      </c>
      <c r="DQ1242" s="10">
        <v>18.925556039999996</v>
      </c>
      <c r="DR1242" s="10">
        <v>18.925556039999996</v>
      </c>
      <c r="DS1242" s="9">
        <v>29.301876395765653</v>
      </c>
      <c r="DT1242" s="9" t="s">
        <v>23</v>
      </c>
      <c r="DU1242" s="14">
        <v>0</v>
      </c>
    </row>
    <row r="1243" spans="1:125" ht="18" customHeight="1">
      <c r="A1243" s="29">
        <v>1242</v>
      </c>
      <c r="B1243" s="29">
        <v>25</v>
      </c>
      <c r="C1243" s="29">
        <v>1004</v>
      </c>
      <c r="D1243" s="21">
        <v>41964</v>
      </c>
      <c r="E1243" s="21">
        <v>42039</v>
      </c>
      <c r="F1243" s="21">
        <v>42041</v>
      </c>
      <c r="G1243" s="20" t="s">
        <v>4</v>
      </c>
      <c r="H1243" s="20" t="s">
        <v>26</v>
      </c>
      <c r="I1243" s="22">
        <v>6</v>
      </c>
      <c r="J1243" s="20" t="s">
        <v>5</v>
      </c>
      <c r="K1243" s="20" t="s">
        <v>26</v>
      </c>
      <c r="L1243" s="20" t="s">
        <v>27</v>
      </c>
      <c r="M1243" s="23" t="s">
        <v>27</v>
      </c>
      <c r="N1243" s="23" t="s">
        <v>7</v>
      </c>
      <c r="O1243" s="23" t="s">
        <v>26</v>
      </c>
      <c r="P1243" s="24">
        <v>12.2</v>
      </c>
      <c r="Q1243" s="24">
        <v>21.8</v>
      </c>
      <c r="R1243" s="24">
        <v>25</v>
      </c>
      <c r="S1243" s="24">
        <v>266.70999999999998</v>
      </c>
      <c r="T1243" s="24">
        <v>1.78</v>
      </c>
      <c r="U1243" s="24">
        <v>1440</v>
      </c>
      <c r="V1243" s="24">
        <v>2560</v>
      </c>
      <c r="W1243" s="24">
        <v>3.6859999999999999</v>
      </c>
      <c r="X1243" s="23" t="s">
        <v>104</v>
      </c>
      <c r="Y1243" s="23" t="s">
        <v>104</v>
      </c>
      <c r="Z1243" s="24">
        <v>13861</v>
      </c>
      <c r="AA1243" s="24">
        <v>60</v>
      </c>
      <c r="AB1243" s="24">
        <v>178</v>
      </c>
      <c r="AC1243" s="24">
        <v>178</v>
      </c>
      <c r="AD1243" s="23" t="s">
        <v>28</v>
      </c>
      <c r="AE1243" s="23" t="s">
        <v>23</v>
      </c>
      <c r="AF1243" s="23" t="s">
        <v>11</v>
      </c>
      <c r="AG1243" s="23" t="s">
        <v>26</v>
      </c>
      <c r="AH1243" s="23" t="s">
        <v>26</v>
      </c>
      <c r="AI1243" s="23" t="s">
        <v>12</v>
      </c>
      <c r="AJ1243" s="23" t="s">
        <v>11</v>
      </c>
      <c r="AK1243" s="23" t="s">
        <v>23</v>
      </c>
      <c r="AL1243" s="23" t="s">
        <v>90</v>
      </c>
      <c r="AM1243" s="23" t="s">
        <v>14</v>
      </c>
      <c r="AN1243" s="23" t="s">
        <v>14</v>
      </c>
      <c r="AO1243" s="23" t="s">
        <v>14</v>
      </c>
      <c r="AP1243" s="23" t="s">
        <v>14</v>
      </c>
      <c r="AQ1243" s="23" t="s">
        <v>14</v>
      </c>
      <c r="AR1243" s="23"/>
      <c r="AS1243" s="23" t="s">
        <v>90</v>
      </c>
      <c r="AT1243" s="23" t="s">
        <v>14</v>
      </c>
      <c r="AU1243" s="23" t="s">
        <v>14</v>
      </c>
      <c r="AV1243" s="25" t="s">
        <v>14</v>
      </c>
      <c r="AW1243" s="25" t="s">
        <v>26</v>
      </c>
      <c r="AX1243" s="26">
        <v>25</v>
      </c>
      <c r="AY1243" s="26">
        <v>266.70999999999998</v>
      </c>
      <c r="AZ1243" s="25" t="s">
        <v>14</v>
      </c>
      <c r="BA1243" s="25" t="s">
        <v>14</v>
      </c>
      <c r="BB1243" s="23" t="s">
        <v>26</v>
      </c>
      <c r="BC1243" s="23" t="s">
        <v>15</v>
      </c>
      <c r="BD1243" s="23" t="s">
        <v>26</v>
      </c>
      <c r="BE1243" s="23" t="s">
        <v>11</v>
      </c>
      <c r="BF1243" s="23" t="s">
        <v>1218</v>
      </c>
      <c r="BG1243" s="23" t="s">
        <v>11</v>
      </c>
      <c r="BH1243" s="23" t="s">
        <v>17</v>
      </c>
      <c r="BI1243" s="23" t="s">
        <v>14</v>
      </c>
      <c r="BJ1243" s="23"/>
      <c r="BK1243" s="23" t="s">
        <v>11</v>
      </c>
      <c r="BL1243" s="23" t="s">
        <v>11</v>
      </c>
      <c r="BM1243" s="23" t="s">
        <v>11</v>
      </c>
      <c r="BN1243" s="23"/>
      <c r="BO1243" s="24">
        <v>23.5</v>
      </c>
      <c r="BP1243" s="24">
        <v>438</v>
      </c>
      <c r="BQ1243" s="24">
        <v>438</v>
      </c>
      <c r="BR1243" s="24">
        <v>400</v>
      </c>
      <c r="BS1243" s="24">
        <v>200</v>
      </c>
      <c r="BT1243" s="23"/>
      <c r="BU1243" s="23"/>
      <c r="BV1243" s="24">
        <v>23.87</v>
      </c>
      <c r="BW1243" s="24">
        <v>0.42</v>
      </c>
      <c r="BX1243" s="23"/>
      <c r="BY1243" s="24">
        <v>0.31</v>
      </c>
      <c r="BZ1243" s="27">
        <v>0.42</v>
      </c>
      <c r="CA1243" s="27">
        <v>0.31</v>
      </c>
      <c r="CB1243" s="25"/>
      <c r="CC1243" s="25"/>
      <c r="CD1243" s="28">
        <v>23.53</v>
      </c>
      <c r="CE1243" s="28">
        <v>0.44</v>
      </c>
      <c r="CF1243" s="25"/>
      <c r="CG1243" s="28">
        <v>0.37</v>
      </c>
      <c r="CH1243" s="28">
        <v>34.21</v>
      </c>
      <c r="CI1243" s="28">
        <v>0.5</v>
      </c>
      <c r="CJ1243" s="28">
        <v>0.5</v>
      </c>
      <c r="CK1243" s="28">
        <v>0</v>
      </c>
      <c r="CL1243" s="28">
        <v>0</v>
      </c>
      <c r="CM1243" s="28">
        <v>0.53</v>
      </c>
      <c r="CN1243" s="25"/>
      <c r="CO1243" s="28">
        <v>0</v>
      </c>
      <c r="CP1243" s="30" t="s">
        <v>5</v>
      </c>
      <c r="CQ1243" s="8">
        <f t="shared" si="210"/>
        <v>13820.254208691089</v>
      </c>
      <c r="CR1243" s="8">
        <f t="shared" si="211"/>
        <v>26</v>
      </c>
      <c r="CS1243" s="8">
        <f t="shared" si="212"/>
        <v>3.8</v>
      </c>
      <c r="CT1243" s="8">
        <f t="shared" si="213"/>
        <v>30</v>
      </c>
      <c r="CU1243" s="8">
        <f t="shared" si="214"/>
        <v>400</v>
      </c>
      <c r="CV1243" s="10">
        <f t="shared" si="215"/>
        <v>116818.98</v>
      </c>
      <c r="CW1243" s="10">
        <f t="shared" si="218"/>
        <v>116.81898</v>
      </c>
      <c r="CX1243" s="8" t="str">
        <f t="shared" si="216"/>
        <v>No</v>
      </c>
      <c r="CY1243" s="30" t="s">
        <v>11</v>
      </c>
      <c r="CZ1243" s="30" t="s">
        <v>11</v>
      </c>
      <c r="DA1243" s="31" t="s">
        <v>11</v>
      </c>
      <c r="DB1243" s="31" t="s">
        <v>11</v>
      </c>
      <c r="DC1243" s="8" t="str">
        <f t="shared" si="217"/>
        <v>No</v>
      </c>
      <c r="DD1243" s="8" t="s">
        <v>11</v>
      </c>
      <c r="DE1243" s="30" t="s">
        <v>11</v>
      </c>
      <c r="DF1243" s="10">
        <f t="shared" si="219"/>
        <v>75.576899999999995</v>
      </c>
      <c r="DG1243" s="9">
        <f>IF(S1243&lt;Monitors!$H$4,(S1243*Monitors!$I$4)+Monitors!$J$4,IF(S1243&lt;Monitors!$H$5,(S1243*Monitors!$I$5)+Monitors!$J$5,IF(S1243&lt;Monitors!$H$6,(S1243*Monitors!$I$6)+Monitors!$J$6,IF(S1243&lt;Monitors!$H$7,(Monitors!$I$7*S1243)+Monitors!$J$7,IF(S1243&lt;Monitors!$H$8,(S1243*Monitors!$I$8)+Monitors!$J$8,IF(S1243&lt;Monitors!$H$9,(S1243*Monitors!$I$9)+Monitors!$J$9,IF(S1243&lt;Monitors!$H$10,(S1243*Monitors!$I$10)+Monitors!$J$10,IF(S1243&lt;Monitors!$H$11,(S1243*Monitors!$I$11)+Monitors!$J$11,Monitors!$J$12))))))))</f>
        <v>46.341999999999999</v>
      </c>
      <c r="DH1243" s="10">
        <f>$DF1243-(Monitors!$B$4*'All Data'!$W1243)</f>
        <v>52.981719999999996</v>
      </c>
      <c r="DI1243" s="10">
        <f>IF($CX1243="Yes",DH1243-(Monitors!$E$4*(DG1243+(Monitors!$B$4*'All Data'!$W1243))),'All Data'!DH1243)</f>
        <v>52.981719999999996</v>
      </c>
      <c r="DJ1243" s="10">
        <f>IF(DD1243="Yes",'All Data'!DI1243-(DG1243*Monitors!$C$4),'All Data'!DI1243)</f>
        <v>52.981719999999996</v>
      </c>
      <c r="DK1243" s="10">
        <f>IF($DE1243="Yes",DJ1243-(DG1243*Monitors!$D$4),'All Data'!DJ1243)</f>
        <v>52.981719999999996</v>
      </c>
      <c r="DL1243" s="10">
        <f>IF($CZ1243="Yes",DK1243-Monitors!$C$7,'All Data'!DK1243)</f>
        <v>52.981719999999996</v>
      </c>
      <c r="DM1243" s="10">
        <f>IF($DA1243="Yes",DL1243-Monitors!$D$7,'All Data'!DL1243)</f>
        <v>52.981719999999996</v>
      </c>
      <c r="DN1243" s="10">
        <f>IF(DB1243="Yes",DM1243-((DG1243+(W1243*Monitors!$B$4))*Monitors!$F$4),'All Data'!DM1243)</f>
        <v>52.981719999999996</v>
      </c>
      <c r="DO1243" s="8" t="str">
        <f t="shared" si="220"/>
        <v>No</v>
      </c>
      <c r="DP1243" s="10">
        <v>4.6727591999999998</v>
      </c>
      <c r="DQ1243" s="10">
        <v>19.197240800000003</v>
      </c>
      <c r="DR1243" s="10">
        <v>19.197240800000003</v>
      </c>
      <c r="DS1243" s="9">
        <v>25.269666209552501</v>
      </c>
      <c r="DT1243" s="9" t="s">
        <v>23</v>
      </c>
      <c r="DU1243" s="14">
        <v>0</v>
      </c>
    </row>
    <row r="1244" spans="1:125" ht="18" customHeight="1">
      <c r="A1244" s="29">
        <v>1243</v>
      </c>
      <c r="B1244" s="29">
        <v>5</v>
      </c>
      <c r="C1244" s="29">
        <v>738</v>
      </c>
      <c r="D1244" s="21">
        <v>42134</v>
      </c>
      <c r="E1244" s="21">
        <v>42110</v>
      </c>
      <c r="F1244" s="21">
        <v>42122</v>
      </c>
      <c r="G1244" s="20" t="s">
        <v>4</v>
      </c>
      <c r="H1244" s="20"/>
      <c r="I1244" s="22">
        <v>6</v>
      </c>
      <c r="J1244" s="20" t="s">
        <v>5</v>
      </c>
      <c r="K1244" s="20"/>
      <c r="L1244" s="20" t="s">
        <v>49</v>
      </c>
      <c r="M1244" s="23"/>
      <c r="N1244" s="23" t="s">
        <v>7</v>
      </c>
      <c r="O1244" s="23"/>
      <c r="P1244" s="24">
        <v>13.2</v>
      </c>
      <c r="Q1244" s="24">
        <v>23.5</v>
      </c>
      <c r="R1244" s="24">
        <v>27</v>
      </c>
      <c r="S1244" s="24">
        <v>310.47000000000003</v>
      </c>
      <c r="T1244" s="24">
        <v>1.78</v>
      </c>
      <c r="U1244" s="24">
        <v>1440</v>
      </c>
      <c r="V1244" s="24">
        <v>2560</v>
      </c>
      <c r="W1244" s="24">
        <v>3.6859999999999999</v>
      </c>
      <c r="X1244" s="23" t="s">
        <v>104</v>
      </c>
      <c r="Y1244" s="23" t="s">
        <v>104</v>
      </c>
      <c r="Z1244" s="24">
        <v>11874</v>
      </c>
      <c r="AA1244" s="24">
        <v>60</v>
      </c>
      <c r="AB1244" s="24">
        <v>178</v>
      </c>
      <c r="AC1244" s="24">
        <v>178</v>
      </c>
      <c r="AD1244" s="23" t="s">
        <v>85</v>
      </c>
      <c r="AE1244" s="23" t="s">
        <v>11</v>
      </c>
      <c r="AF1244" s="23" t="s">
        <v>11</v>
      </c>
      <c r="AG1244" s="23"/>
      <c r="AH1244" s="23"/>
      <c r="AI1244" s="23" t="s">
        <v>57</v>
      </c>
      <c r="AJ1244" s="23" t="s">
        <v>23</v>
      </c>
      <c r="AK1244" s="23" t="s">
        <v>11</v>
      </c>
      <c r="AL1244" s="23" t="s">
        <v>93</v>
      </c>
      <c r="AM1244" s="23"/>
      <c r="AN1244" s="23" t="s">
        <v>14</v>
      </c>
      <c r="AO1244" s="23"/>
      <c r="AP1244" s="23" t="s">
        <v>36</v>
      </c>
      <c r="AQ1244" s="23"/>
      <c r="AR1244" s="23"/>
      <c r="AS1244" s="23" t="s">
        <v>93</v>
      </c>
      <c r="AT1244" s="23"/>
      <c r="AU1244" s="23" t="s">
        <v>14</v>
      </c>
      <c r="AV1244" s="25"/>
      <c r="AW1244" s="25"/>
      <c r="AX1244" s="26">
        <v>27</v>
      </c>
      <c r="AY1244" s="26">
        <v>310.47000000000003</v>
      </c>
      <c r="AZ1244" s="25" t="s">
        <v>14</v>
      </c>
      <c r="BA1244" s="25" t="s">
        <v>14</v>
      </c>
      <c r="BB1244" s="23"/>
      <c r="BC1244" s="23" t="s">
        <v>15</v>
      </c>
      <c r="BD1244" s="23"/>
      <c r="BE1244" s="23" t="s">
        <v>11</v>
      </c>
      <c r="BF1244" s="23" t="s">
        <v>230</v>
      </c>
      <c r="BG1244" s="23" t="s">
        <v>11</v>
      </c>
      <c r="BH1244" s="23" t="s">
        <v>17</v>
      </c>
      <c r="BI1244" s="23"/>
      <c r="BJ1244" s="23" t="s">
        <v>18</v>
      </c>
      <c r="BK1244" s="23" t="s">
        <v>11</v>
      </c>
      <c r="BL1244" s="23" t="s">
        <v>11</v>
      </c>
      <c r="BM1244" s="23"/>
      <c r="BN1244" s="23"/>
      <c r="BO1244" s="24">
        <v>61.7</v>
      </c>
      <c r="BP1244" s="24">
        <v>407.1</v>
      </c>
      <c r="BQ1244" s="24">
        <v>400</v>
      </c>
      <c r="BR1244" s="24">
        <v>407.1</v>
      </c>
      <c r="BS1244" s="24">
        <v>200</v>
      </c>
      <c r="BT1244" s="23"/>
      <c r="BU1244" s="23"/>
      <c r="BV1244" s="24">
        <v>23.94</v>
      </c>
      <c r="BW1244" s="24">
        <v>0.28999999999999998</v>
      </c>
      <c r="BX1244" s="23"/>
      <c r="BY1244" s="24">
        <v>0.28000000000000003</v>
      </c>
      <c r="BZ1244" s="27">
        <v>0.28999999999999998</v>
      </c>
      <c r="CA1244" s="27">
        <v>0.28000000000000003</v>
      </c>
      <c r="CB1244" s="25"/>
      <c r="CC1244" s="25"/>
      <c r="CD1244" s="28">
        <v>24.04</v>
      </c>
      <c r="CE1244" s="28">
        <v>0.37</v>
      </c>
      <c r="CF1244" s="25"/>
      <c r="CG1244" s="28">
        <v>0.36</v>
      </c>
      <c r="CH1244" s="28">
        <v>38.67</v>
      </c>
      <c r="CI1244" s="28">
        <v>0.5</v>
      </c>
      <c r="CJ1244" s="28">
        <v>0.5</v>
      </c>
      <c r="CK1244" s="25"/>
      <c r="CL1244" s="25"/>
      <c r="CM1244" s="28">
        <v>0.53</v>
      </c>
      <c r="CN1244" s="25"/>
      <c r="CO1244" s="28">
        <v>0</v>
      </c>
      <c r="CP1244" s="30" t="s">
        <v>5</v>
      </c>
      <c r="CQ1244" s="8">
        <f t="shared" si="210"/>
        <v>11872.322607659355</v>
      </c>
      <c r="CR1244" s="8">
        <f t="shared" si="211"/>
        <v>28</v>
      </c>
      <c r="CS1244" s="8">
        <f t="shared" si="212"/>
        <v>3.8</v>
      </c>
      <c r="CT1244" s="8">
        <f t="shared" si="213"/>
        <v>30</v>
      </c>
      <c r="CU1244" s="8">
        <f t="shared" si="214"/>
        <v>400</v>
      </c>
      <c r="CV1244" s="10">
        <f t="shared" si="215"/>
        <v>126392.33700000001</v>
      </c>
      <c r="CW1244" s="10">
        <f t="shared" si="218"/>
        <v>126.39233700000001</v>
      </c>
      <c r="CX1244" s="8" t="str">
        <f t="shared" si="216"/>
        <v>No</v>
      </c>
      <c r="CY1244" s="30" t="s">
        <v>11</v>
      </c>
      <c r="CZ1244" s="30" t="s">
        <v>11</v>
      </c>
      <c r="DA1244" s="31" t="s">
        <v>11</v>
      </c>
      <c r="DB1244" s="31" t="s">
        <v>11</v>
      </c>
      <c r="DC1244" s="8" t="str">
        <f t="shared" si="217"/>
        <v>No</v>
      </c>
      <c r="DD1244" s="8" t="s">
        <v>11</v>
      </c>
      <c r="DE1244" s="30" t="s">
        <v>11</v>
      </c>
      <c r="DF1244" s="10">
        <f t="shared" si="219"/>
        <v>75.051299999999983</v>
      </c>
      <c r="DG1244" s="9">
        <f>IF(S1244&lt;Monitors!$H$4,(S1244*Monitors!$I$4)+Monitors!$J$4,IF(S1244&lt;Monitors!$H$5,(S1244*Monitors!$I$5)+Monitors!$J$5,IF(S1244&lt;Monitors!$H$6,(S1244*Monitors!$I$6)+Monitors!$J$6,IF(S1244&lt;Monitors!$H$7,(Monitors!$I$7*S1244)+Monitors!$J$7,IF(S1244&lt;Monitors!$H$8,(S1244*Monitors!$I$8)+Monitors!$J$8,IF(S1244&lt;Monitors!$H$9,(S1244*Monitors!$I$9)+Monitors!$J$9,IF(S1244&lt;Monitors!$H$10,(S1244*Monitors!$I$10)+Monitors!$J$10,IF(S1244&lt;Monitors!$H$11,(S1244*Monitors!$I$11)+Monitors!$J$11,Monitors!$J$12))))))))</f>
        <v>51.094000000000008</v>
      </c>
      <c r="DH1244" s="10">
        <f>$DF1244-(Monitors!$B$4*'All Data'!$W1244)</f>
        <v>52.456119999999984</v>
      </c>
      <c r="DI1244" s="10">
        <f>IF($CX1244="Yes",DH1244-(Monitors!$E$4*(DG1244+(Monitors!$B$4*'All Data'!$W1244))),'All Data'!DH1244)</f>
        <v>52.456119999999984</v>
      </c>
      <c r="DJ1244" s="10">
        <f>IF(DD1244="Yes",'All Data'!DI1244-(DG1244*Monitors!$C$4),'All Data'!DI1244)</f>
        <v>52.456119999999984</v>
      </c>
      <c r="DK1244" s="10">
        <f>IF($DE1244="Yes",DJ1244-(DG1244*Monitors!$D$4),'All Data'!DJ1244)</f>
        <v>52.456119999999984</v>
      </c>
      <c r="DL1244" s="10">
        <f>IF($CZ1244="Yes",DK1244-Monitors!$C$7,'All Data'!DK1244)</f>
        <v>52.456119999999984</v>
      </c>
      <c r="DM1244" s="10">
        <f>IF($DA1244="Yes",DL1244-Monitors!$D$7,'All Data'!DL1244)</f>
        <v>52.456119999999984</v>
      </c>
      <c r="DN1244" s="10">
        <f>IF(DB1244="Yes",DM1244-((DG1244+(W1244*Monitors!$B$4))*Monitors!$F$4),'All Data'!DM1244)</f>
        <v>52.456119999999984</v>
      </c>
      <c r="DO1244" s="8" t="str">
        <f t="shared" si="220"/>
        <v>No</v>
      </c>
      <c r="DP1244" s="10">
        <v>5.0556934800000013</v>
      </c>
      <c r="DQ1244" s="10">
        <v>18.884306519999999</v>
      </c>
      <c r="DR1244" s="10">
        <v>18.884306519999999</v>
      </c>
      <c r="DS1244" s="9">
        <v>29.301876395765653</v>
      </c>
      <c r="DT1244" s="9" t="s">
        <v>23</v>
      </c>
      <c r="DU1244" s="14">
        <v>0</v>
      </c>
    </row>
    <row r="1245" spans="1:125" ht="18" customHeight="1">
      <c r="A1245" s="29">
        <v>1244</v>
      </c>
      <c r="B1245" s="29">
        <v>5</v>
      </c>
      <c r="C1245" s="29">
        <v>1191</v>
      </c>
      <c r="D1245" s="21">
        <v>41940</v>
      </c>
      <c r="E1245" s="21">
        <v>41898</v>
      </c>
      <c r="F1245" s="21">
        <v>41921</v>
      </c>
      <c r="G1245" s="20"/>
      <c r="H1245" s="20" t="s">
        <v>424</v>
      </c>
      <c r="I1245" s="22">
        <v>6</v>
      </c>
      <c r="J1245" s="20" t="s">
        <v>5</v>
      </c>
      <c r="K1245" s="20"/>
      <c r="L1245" s="20" t="s">
        <v>6</v>
      </c>
      <c r="M1245" s="23"/>
      <c r="N1245" s="23" t="s">
        <v>7</v>
      </c>
      <c r="O1245" s="23"/>
      <c r="P1245" s="24">
        <v>13.2</v>
      </c>
      <c r="Q1245" s="24">
        <v>23.5</v>
      </c>
      <c r="R1245" s="24">
        <v>27</v>
      </c>
      <c r="S1245" s="24">
        <v>310.5</v>
      </c>
      <c r="T1245" s="24">
        <v>1.78</v>
      </c>
      <c r="U1245" s="24">
        <v>1440</v>
      </c>
      <c r="V1245" s="24">
        <v>2560</v>
      </c>
      <c r="W1245" s="24">
        <v>3.6859999999999999</v>
      </c>
      <c r="X1245" s="23" t="s">
        <v>104</v>
      </c>
      <c r="Y1245" s="23" t="s">
        <v>104</v>
      </c>
      <c r="Z1245" s="24">
        <v>11874</v>
      </c>
      <c r="AA1245" s="24">
        <v>60</v>
      </c>
      <c r="AB1245" s="24">
        <v>170</v>
      </c>
      <c r="AC1245" s="24">
        <v>160</v>
      </c>
      <c r="AD1245" s="23" t="s">
        <v>10</v>
      </c>
      <c r="AE1245" s="23" t="s">
        <v>11</v>
      </c>
      <c r="AF1245" s="23" t="s">
        <v>11</v>
      </c>
      <c r="AG1245" s="23"/>
      <c r="AH1245" s="23"/>
      <c r="AI1245" s="23" t="s">
        <v>57</v>
      </c>
      <c r="AJ1245" s="23" t="s">
        <v>23</v>
      </c>
      <c r="AK1245" s="23" t="s">
        <v>11</v>
      </c>
      <c r="AL1245" s="23" t="s">
        <v>93</v>
      </c>
      <c r="AM1245" s="23"/>
      <c r="AN1245" s="23" t="s">
        <v>14</v>
      </c>
      <c r="AO1245" s="23"/>
      <c r="AP1245" s="23" t="s">
        <v>14</v>
      </c>
      <c r="AQ1245" s="23"/>
      <c r="AR1245" s="23"/>
      <c r="AS1245" s="23" t="s">
        <v>93</v>
      </c>
      <c r="AT1245" s="23"/>
      <c r="AU1245" s="23" t="s">
        <v>63</v>
      </c>
      <c r="AV1245" s="25"/>
      <c r="AW1245" s="25"/>
      <c r="AX1245" s="26">
        <v>27</v>
      </c>
      <c r="AY1245" s="26">
        <v>310.5</v>
      </c>
      <c r="AZ1245" s="25" t="s">
        <v>14</v>
      </c>
      <c r="BA1245" s="25" t="s">
        <v>63</v>
      </c>
      <c r="BB1245" s="23"/>
      <c r="BC1245" s="23" t="s">
        <v>24</v>
      </c>
      <c r="BD1245" s="23" t="s">
        <v>79</v>
      </c>
      <c r="BE1245" s="23" t="s">
        <v>11</v>
      </c>
      <c r="BF1245" s="23" t="s">
        <v>138</v>
      </c>
      <c r="BG1245" s="23" t="s">
        <v>11</v>
      </c>
      <c r="BH1245" s="23" t="s">
        <v>17</v>
      </c>
      <c r="BI1245" s="23"/>
      <c r="BJ1245" s="23" t="s">
        <v>18</v>
      </c>
      <c r="BK1245" s="23" t="s">
        <v>11</v>
      </c>
      <c r="BL1245" s="23" t="s">
        <v>11</v>
      </c>
      <c r="BM1245" s="23"/>
      <c r="BN1245" s="23"/>
      <c r="BO1245" s="24">
        <v>20</v>
      </c>
      <c r="BP1245" s="24">
        <v>280</v>
      </c>
      <c r="BQ1245" s="24">
        <v>280</v>
      </c>
      <c r="BR1245" s="24">
        <v>198</v>
      </c>
      <c r="BS1245" s="24">
        <v>200</v>
      </c>
      <c r="BT1245" s="23"/>
      <c r="BU1245" s="23"/>
      <c r="BV1245" s="24">
        <v>24.23</v>
      </c>
      <c r="BW1245" s="24">
        <v>0.39</v>
      </c>
      <c r="BX1245" s="23"/>
      <c r="BY1245" s="24">
        <v>0.35</v>
      </c>
      <c r="BZ1245" s="27">
        <v>0.39</v>
      </c>
      <c r="CA1245" s="27">
        <v>0.35</v>
      </c>
      <c r="CB1245" s="25"/>
      <c r="CC1245" s="25"/>
      <c r="CD1245" s="28">
        <v>24.68</v>
      </c>
      <c r="CE1245" s="28">
        <v>0.44</v>
      </c>
      <c r="CF1245" s="25"/>
      <c r="CG1245" s="28">
        <v>0.35</v>
      </c>
      <c r="CH1245" s="28">
        <v>38.700000000000003</v>
      </c>
      <c r="CI1245" s="28">
        <v>1.2</v>
      </c>
      <c r="CJ1245" s="28">
        <v>0.5</v>
      </c>
      <c r="CK1245" s="25"/>
      <c r="CL1245" s="25"/>
      <c r="CM1245" s="28">
        <v>0.41</v>
      </c>
      <c r="CN1245" s="25"/>
      <c r="CO1245" s="28">
        <v>0</v>
      </c>
      <c r="CP1245" s="30" t="s">
        <v>5</v>
      </c>
      <c r="CQ1245" s="8">
        <f t="shared" si="210"/>
        <v>11871.175523349437</v>
      </c>
      <c r="CR1245" s="8">
        <f t="shared" si="211"/>
        <v>28</v>
      </c>
      <c r="CS1245" s="8">
        <f t="shared" si="212"/>
        <v>3.8</v>
      </c>
      <c r="CT1245" s="8">
        <f t="shared" si="213"/>
        <v>30</v>
      </c>
      <c r="CU1245" s="8">
        <f t="shared" si="214"/>
        <v>200</v>
      </c>
      <c r="CV1245" s="10">
        <f t="shared" si="215"/>
        <v>86940</v>
      </c>
      <c r="CW1245" s="10">
        <f t="shared" si="218"/>
        <v>86.94</v>
      </c>
      <c r="CX1245" s="8" t="str">
        <f t="shared" si="216"/>
        <v>No</v>
      </c>
      <c r="CY1245" s="30" t="s">
        <v>11</v>
      </c>
      <c r="CZ1245" s="30" t="s">
        <v>11</v>
      </c>
      <c r="DA1245" s="31" t="s">
        <v>11</v>
      </c>
      <c r="DB1245" s="31" t="s">
        <v>11</v>
      </c>
      <c r="DC1245" s="8" t="str">
        <f t="shared" si="217"/>
        <v>No</v>
      </c>
      <c r="DD1245" s="8" t="s">
        <v>11</v>
      </c>
      <c r="DE1245" s="30" t="s">
        <v>11</v>
      </c>
      <c r="DF1245" s="10">
        <f t="shared" si="219"/>
        <v>76.509839999999997</v>
      </c>
      <c r="DG1245" s="9">
        <f>IF(S1245&lt;Monitors!$H$4,(S1245*Monitors!$I$4)+Monitors!$J$4,IF(S1245&lt;Monitors!$H$5,(S1245*Monitors!$I$5)+Monitors!$J$5,IF(S1245&lt;Monitors!$H$6,(S1245*Monitors!$I$6)+Monitors!$J$6,IF(S1245&lt;Monitors!$H$7,(Monitors!$I$7*S1245)+Monitors!$J$7,IF(S1245&lt;Monitors!$H$8,(S1245*Monitors!$I$8)+Monitors!$J$8,IF(S1245&lt;Monitors!$H$9,(S1245*Monitors!$I$9)+Monitors!$J$9,IF(S1245&lt;Monitors!$H$10,(S1245*Monitors!$I$10)+Monitors!$J$10,IF(S1245&lt;Monitors!$H$11,(S1245*Monitors!$I$11)+Monitors!$J$11,Monitors!$J$12))))))))</f>
        <v>51.1</v>
      </c>
      <c r="DH1245" s="10">
        <f>$DF1245-(Monitors!$B$4*'All Data'!$W1245)</f>
        <v>53.914659999999998</v>
      </c>
      <c r="DI1245" s="10">
        <f>IF($CX1245="Yes",DH1245-(Monitors!$E$4*(DG1245+(Monitors!$B$4*'All Data'!$W1245))),'All Data'!DH1245)</f>
        <v>53.914659999999998</v>
      </c>
      <c r="DJ1245" s="10">
        <f>IF(DD1245="Yes",'All Data'!DI1245-(DG1245*Monitors!$C$4),'All Data'!DI1245)</f>
        <v>53.914659999999998</v>
      </c>
      <c r="DK1245" s="10">
        <f>IF($DE1245="Yes",DJ1245-(DG1245*Monitors!$D$4),'All Data'!DJ1245)</f>
        <v>53.914659999999998</v>
      </c>
      <c r="DL1245" s="10">
        <f>IF($CZ1245="Yes",DK1245-Monitors!$C$7,'All Data'!DK1245)</f>
        <v>53.914659999999998</v>
      </c>
      <c r="DM1245" s="10">
        <f>IF($DA1245="Yes",DL1245-Monitors!$D$7,'All Data'!DL1245)</f>
        <v>53.914659999999998</v>
      </c>
      <c r="DN1245" s="10">
        <f>IF(DB1245="Yes",DM1245-((DG1245+(W1245*Monitors!$B$4))*Monitors!$F$4),'All Data'!DM1245)</f>
        <v>53.914659999999998</v>
      </c>
      <c r="DO1245" s="8" t="str">
        <f t="shared" si="220"/>
        <v>No</v>
      </c>
      <c r="DP1245" s="10">
        <v>3.4776000000000002</v>
      </c>
      <c r="DQ1245" s="10">
        <v>20.752400000000002</v>
      </c>
      <c r="DR1245" s="10">
        <v>20.752400000000002</v>
      </c>
      <c r="DS1245" s="9">
        <v>29.304622874802099</v>
      </c>
      <c r="DT1245" s="9" t="s">
        <v>23</v>
      </c>
      <c r="DU1245" s="14">
        <v>0</v>
      </c>
    </row>
    <row r="1246" spans="1:125" ht="18" customHeight="1">
      <c r="A1246" s="29">
        <v>1245</v>
      </c>
      <c r="B1246" s="29">
        <v>5</v>
      </c>
      <c r="C1246" s="29">
        <v>715</v>
      </c>
      <c r="D1246" s="21">
        <v>41851</v>
      </c>
      <c r="E1246" s="21">
        <v>41808</v>
      </c>
      <c r="F1246" s="21">
        <v>41810</v>
      </c>
      <c r="G1246" s="20" t="s">
        <v>4</v>
      </c>
      <c r="H1246" s="20"/>
      <c r="I1246" s="22">
        <v>6</v>
      </c>
      <c r="J1246" s="20" t="s">
        <v>5</v>
      </c>
      <c r="K1246" s="20"/>
      <c r="L1246" s="20" t="s">
        <v>6</v>
      </c>
      <c r="M1246" s="23"/>
      <c r="N1246" s="23" t="s">
        <v>7</v>
      </c>
      <c r="O1246" s="23"/>
      <c r="P1246" s="24">
        <v>13</v>
      </c>
      <c r="Q1246" s="24">
        <v>23</v>
      </c>
      <c r="R1246" s="24">
        <v>27</v>
      </c>
      <c r="S1246" s="24">
        <v>310</v>
      </c>
      <c r="T1246" s="24">
        <v>1.78</v>
      </c>
      <c r="U1246" s="24">
        <v>1440</v>
      </c>
      <c r="V1246" s="24">
        <v>2560</v>
      </c>
      <c r="W1246" s="24">
        <v>3.6859999999999999</v>
      </c>
      <c r="X1246" s="23" t="s">
        <v>104</v>
      </c>
      <c r="Y1246" s="23" t="s">
        <v>104</v>
      </c>
      <c r="Z1246" s="24">
        <v>218</v>
      </c>
      <c r="AA1246" s="24">
        <v>60</v>
      </c>
      <c r="AB1246" s="24">
        <v>170</v>
      </c>
      <c r="AC1246" s="24">
        <v>160</v>
      </c>
      <c r="AD1246" s="23" t="s">
        <v>10</v>
      </c>
      <c r="AE1246" s="23" t="s">
        <v>11</v>
      </c>
      <c r="AF1246" s="23" t="s">
        <v>11</v>
      </c>
      <c r="AG1246" s="23"/>
      <c r="AH1246" s="23"/>
      <c r="AI1246" s="23" t="s">
        <v>57</v>
      </c>
      <c r="AJ1246" s="23" t="s">
        <v>23</v>
      </c>
      <c r="AK1246" s="23" t="s">
        <v>11</v>
      </c>
      <c r="AL1246" s="23" t="s">
        <v>93</v>
      </c>
      <c r="AM1246" s="23"/>
      <c r="AN1246" s="23" t="s">
        <v>14</v>
      </c>
      <c r="AO1246" s="23"/>
      <c r="AP1246" s="23" t="s">
        <v>14</v>
      </c>
      <c r="AQ1246" s="23"/>
      <c r="AR1246" s="23"/>
      <c r="AS1246" s="23" t="s">
        <v>93</v>
      </c>
      <c r="AT1246" s="23"/>
      <c r="AU1246" s="23" t="s">
        <v>14</v>
      </c>
      <c r="AV1246" s="25"/>
      <c r="AW1246" s="25"/>
      <c r="AX1246" s="26">
        <v>27</v>
      </c>
      <c r="AY1246" s="26">
        <v>310</v>
      </c>
      <c r="AZ1246" s="25" t="s">
        <v>14</v>
      </c>
      <c r="BA1246" s="25" t="s">
        <v>14</v>
      </c>
      <c r="BB1246" s="23"/>
      <c r="BC1246" s="23" t="s">
        <v>15</v>
      </c>
      <c r="BD1246" s="23"/>
      <c r="BE1246" s="23" t="s">
        <v>11</v>
      </c>
      <c r="BF1246" s="23" t="s">
        <v>138</v>
      </c>
      <c r="BG1246" s="23" t="s">
        <v>11</v>
      </c>
      <c r="BH1246" s="23" t="s">
        <v>17</v>
      </c>
      <c r="BI1246" s="23"/>
      <c r="BJ1246" s="23" t="s">
        <v>18</v>
      </c>
      <c r="BK1246" s="23" t="s">
        <v>11</v>
      </c>
      <c r="BL1246" s="23" t="s">
        <v>11</v>
      </c>
      <c r="BM1246" s="23"/>
      <c r="BN1246" s="23"/>
      <c r="BO1246" s="24">
        <v>0.4</v>
      </c>
      <c r="BP1246" s="24">
        <v>374.8</v>
      </c>
      <c r="BQ1246" s="24">
        <v>400</v>
      </c>
      <c r="BR1246" s="24">
        <v>219</v>
      </c>
      <c r="BS1246" s="24">
        <v>201.6</v>
      </c>
      <c r="BT1246" s="23"/>
      <c r="BU1246" s="23"/>
      <c r="BV1246" s="24">
        <v>24.38</v>
      </c>
      <c r="BW1246" s="24">
        <v>0.21</v>
      </c>
      <c r="BX1246" s="24">
        <v>0</v>
      </c>
      <c r="BY1246" s="24">
        <v>0.13</v>
      </c>
      <c r="BZ1246" s="27">
        <v>0.21</v>
      </c>
      <c r="CA1246" s="27">
        <v>0.13</v>
      </c>
      <c r="CB1246" s="25"/>
      <c r="CC1246" s="25"/>
      <c r="CD1246" s="28">
        <v>24.79</v>
      </c>
      <c r="CE1246" s="28">
        <v>0.24</v>
      </c>
      <c r="CF1246" s="28">
        <v>0</v>
      </c>
      <c r="CG1246" s="28">
        <v>0.16</v>
      </c>
      <c r="CH1246" s="28">
        <v>38.700000000000003</v>
      </c>
      <c r="CI1246" s="28">
        <v>0.5</v>
      </c>
      <c r="CJ1246" s="28">
        <v>0.5</v>
      </c>
      <c r="CK1246" s="25"/>
      <c r="CL1246" s="25"/>
      <c r="CM1246" s="28">
        <v>0.52</v>
      </c>
      <c r="CN1246" s="25"/>
      <c r="CO1246" s="28">
        <v>0</v>
      </c>
      <c r="CP1246" s="30" t="s">
        <v>5</v>
      </c>
      <c r="CQ1246" s="8">
        <f t="shared" si="210"/>
        <v>11890.322580645161</v>
      </c>
      <c r="CR1246" s="8">
        <f t="shared" si="211"/>
        <v>28</v>
      </c>
      <c r="CS1246" s="8">
        <f t="shared" si="212"/>
        <v>3.8</v>
      </c>
      <c r="CT1246" s="8">
        <f t="shared" si="213"/>
        <v>30</v>
      </c>
      <c r="CU1246" s="8">
        <f t="shared" si="214"/>
        <v>300</v>
      </c>
      <c r="CV1246" s="10">
        <f t="shared" si="215"/>
        <v>116188</v>
      </c>
      <c r="CW1246" s="10">
        <f t="shared" si="218"/>
        <v>116.188</v>
      </c>
      <c r="CX1246" s="8" t="str">
        <f t="shared" si="216"/>
        <v>No</v>
      </c>
      <c r="CY1246" s="30" t="s">
        <v>11</v>
      </c>
      <c r="CZ1246" s="30" t="s">
        <v>11</v>
      </c>
      <c r="DA1246" s="31" t="s">
        <v>11</v>
      </c>
      <c r="DB1246" s="31" t="s">
        <v>11</v>
      </c>
      <c r="DC1246" s="8" t="str">
        <f t="shared" si="217"/>
        <v>No</v>
      </c>
      <c r="DD1246" s="8" t="s">
        <v>11</v>
      </c>
      <c r="DE1246" s="30" t="s">
        <v>11</v>
      </c>
      <c r="DF1246" s="10">
        <f t="shared" si="219"/>
        <v>75.944819999999993</v>
      </c>
      <c r="DG1246" s="9">
        <f>IF(S1246&lt;Monitors!$H$4,(S1246*Monitors!$I$4)+Monitors!$J$4,IF(S1246&lt;Monitors!$H$5,(S1246*Monitors!$I$5)+Monitors!$J$5,IF(S1246&lt;Monitors!$H$6,(S1246*Monitors!$I$6)+Monitors!$J$6,IF(S1246&lt;Monitors!$H$7,(Monitors!$I$7*S1246)+Monitors!$J$7,IF(S1246&lt;Monitors!$H$8,(S1246*Monitors!$I$8)+Monitors!$J$8,IF(S1246&lt;Monitors!$H$9,(S1246*Monitors!$I$9)+Monitors!$J$9,IF(S1246&lt;Monitors!$H$10,(S1246*Monitors!$I$10)+Monitors!$J$10,IF(S1246&lt;Monitors!$H$11,(S1246*Monitors!$I$11)+Monitors!$J$11,Monitors!$J$12))))))))</f>
        <v>51</v>
      </c>
      <c r="DH1246" s="10">
        <f>$DF1246-(Monitors!$B$4*'All Data'!$W1246)</f>
        <v>53.349639999999994</v>
      </c>
      <c r="DI1246" s="10">
        <f>IF($CX1246="Yes",DH1246-(Monitors!$E$4*(DG1246+(Monitors!$B$4*'All Data'!$W1246))),'All Data'!DH1246)</f>
        <v>53.349639999999994</v>
      </c>
      <c r="DJ1246" s="10">
        <f>IF(DD1246="Yes",'All Data'!DI1246-(DG1246*Monitors!$C$4),'All Data'!DI1246)</f>
        <v>53.349639999999994</v>
      </c>
      <c r="DK1246" s="10">
        <f>IF($DE1246="Yes",DJ1246-(DG1246*Monitors!$D$4),'All Data'!DJ1246)</f>
        <v>53.349639999999994</v>
      </c>
      <c r="DL1246" s="10">
        <f>IF($CZ1246="Yes",DK1246-Monitors!$C$7,'All Data'!DK1246)</f>
        <v>53.349639999999994</v>
      </c>
      <c r="DM1246" s="10">
        <f>IF($DA1246="Yes",DL1246-Monitors!$D$7,'All Data'!DL1246)</f>
        <v>53.349639999999994</v>
      </c>
      <c r="DN1246" s="10">
        <f>IF(DB1246="Yes",DM1246-((DG1246+(W1246*Monitors!$B$4))*Monitors!$F$4),'All Data'!DM1246)</f>
        <v>53.349639999999994</v>
      </c>
      <c r="DO1246" s="8" t="str">
        <f t="shared" si="220"/>
        <v>No</v>
      </c>
      <c r="DP1246" s="10">
        <v>4.6475200000000001</v>
      </c>
      <c r="DQ1246" s="10">
        <v>19.732479999999999</v>
      </c>
      <c r="DR1246" s="10">
        <v>19.732479999999999</v>
      </c>
      <c r="DS1246" s="9">
        <v>29.258844855757431</v>
      </c>
      <c r="DT1246" s="9" t="s">
        <v>23</v>
      </c>
      <c r="DU1246" s="14">
        <v>0</v>
      </c>
    </row>
    <row r="1247" spans="1:125" ht="18" customHeight="1">
      <c r="A1247" s="29">
        <v>1246</v>
      </c>
      <c r="B1247" s="29">
        <v>35</v>
      </c>
      <c r="C1247" s="29">
        <v>535</v>
      </c>
      <c r="D1247" s="21">
        <v>42045</v>
      </c>
      <c r="E1247" s="21">
        <v>42039</v>
      </c>
      <c r="F1247" s="21">
        <v>42048</v>
      </c>
      <c r="G1247" s="20" t="s">
        <v>4</v>
      </c>
      <c r="H1247" s="20"/>
      <c r="I1247" s="22">
        <v>6</v>
      </c>
      <c r="J1247" s="20" t="s">
        <v>5</v>
      </c>
      <c r="K1247" s="20"/>
      <c r="L1247" s="20" t="s">
        <v>6</v>
      </c>
      <c r="M1247" s="23"/>
      <c r="N1247" s="23" t="s">
        <v>7</v>
      </c>
      <c r="O1247" s="23"/>
      <c r="P1247" s="24">
        <v>11.7</v>
      </c>
      <c r="Q1247" s="24">
        <v>20.7</v>
      </c>
      <c r="R1247" s="24">
        <v>23.8</v>
      </c>
      <c r="S1247" s="24">
        <v>242</v>
      </c>
      <c r="T1247" s="24">
        <v>1.78</v>
      </c>
      <c r="U1247" s="24">
        <v>1440</v>
      </c>
      <c r="V1247" s="24">
        <v>2560</v>
      </c>
      <c r="W1247" s="24">
        <v>3.6859999999999999</v>
      </c>
      <c r="X1247" s="23" t="s">
        <v>104</v>
      </c>
      <c r="Y1247" s="23" t="s">
        <v>104</v>
      </c>
      <c r="Z1247" s="24">
        <v>15233</v>
      </c>
      <c r="AA1247" s="24">
        <v>60</v>
      </c>
      <c r="AB1247" s="24">
        <v>178</v>
      </c>
      <c r="AC1247" s="24">
        <v>178</v>
      </c>
      <c r="AD1247" s="23" t="s">
        <v>10</v>
      </c>
      <c r="AE1247" s="23" t="s">
        <v>11</v>
      </c>
      <c r="AF1247" s="23" t="s">
        <v>11</v>
      </c>
      <c r="AG1247" s="23"/>
      <c r="AH1247" s="23"/>
      <c r="AI1247" s="23" t="s">
        <v>57</v>
      </c>
      <c r="AJ1247" s="23" t="s">
        <v>11</v>
      </c>
      <c r="AK1247" s="23" t="s">
        <v>11</v>
      </c>
      <c r="AL1247" s="23" t="s">
        <v>883</v>
      </c>
      <c r="AM1247" s="23" t="s">
        <v>1242</v>
      </c>
      <c r="AN1247" s="23" t="s">
        <v>72</v>
      </c>
      <c r="AO1247" s="23"/>
      <c r="AP1247" s="23" t="s">
        <v>36</v>
      </c>
      <c r="AQ1247" s="23"/>
      <c r="AR1247" s="23"/>
      <c r="AS1247" s="23" t="s">
        <v>883</v>
      </c>
      <c r="AT1247" s="23" t="s">
        <v>1242</v>
      </c>
      <c r="AU1247" s="23" t="s">
        <v>63</v>
      </c>
      <c r="AV1247" s="25"/>
      <c r="AW1247" s="25"/>
      <c r="AX1247" s="26">
        <v>23.8</v>
      </c>
      <c r="AY1247" s="26">
        <v>242</v>
      </c>
      <c r="AZ1247" s="25" t="s">
        <v>72</v>
      </c>
      <c r="BA1247" s="25" t="s">
        <v>63</v>
      </c>
      <c r="BB1247" s="23"/>
      <c r="BC1247" s="23" t="s">
        <v>15</v>
      </c>
      <c r="BD1247" s="23"/>
      <c r="BE1247" s="23" t="s">
        <v>11</v>
      </c>
      <c r="BF1247" s="23" t="s">
        <v>1215</v>
      </c>
      <c r="BG1247" s="23" t="s">
        <v>11</v>
      </c>
      <c r="BH1247" s="23" t="s">
        <v>17</v>
      </c>
      <c r="BI1247" s="23"/>
      <c r="BJ1247" s="23" t="s">
        <v>18</v>
      </c>
      <c r="BK1247" s="23" t="s">
        <v>11</v>
      </c>
      <c r="BL1247" s="23" t="s">
        <v>11</v>
      </c>
      <c r="BM1247" s="23"/>
      <c r="BN1247" s="23"/>
      <c r="BO1247" s="24">
        <v>25</v>
      </c>
      <c r="BP1247" s="24">
        <v>310</v>
      </c>
      <c r="BQ1247" s="24">
        <v>300</v>
      </c>
      <c r="BR1247" s="24">
        <v>272</v>
      </c>
      <c r="BS1247" s="24">
        <v>200</v>
      </c>
      <c r="BT1247" s="23"/>
      <c r="BU1247" s="23"/>
      <c r="BV1247" s="24">
        <v>24.69</v>
      </c>
      <c r="BW1247" s="24">
        <v>0.54</v>
      </c>
      <c r="BX1247" s="24">
        <v>0.31</v>
      </c>
      <c r="BY1247" s="24">
        <v>0.24</v>
      </c>
      <c r="BZ1247" s="27">
        <v>0.54</v>
      </c>
      <c r="CA1247" s="27">
        <v>0.24</v>
      </c>
      <c r="CB1247" s="25"/>
      <c r="CC1247" s="25"/>
      <c r="CD1247" s="28">
        <v>24.87</v>
      </c>
      <c r="CE1247" s="28">
        <v>0.6</v>
      </c>
      <c r="CF1247" s="28">
        <v>0.32</v>
      </c>
      <c r="CG1247" s="28">
        <v>0.28999999999999998</v>
      </c>
      <c r="CH1247" s="28">
        <v>32.6</v>
      </c>
      <c r="CI1247" s="28">
        <v>1.2</v>
      </c>
      <c r="CJ1247" s="28">
        <v>0.5</v>
      </c>
      <c r="CK1247" s="25"/>
      <c r="CL1247" s="25"/>
      <c r="CM1247" s="28">
        <v>0.5</v>
      </c>
      <c r="CN1247" s="25"/>
      <c r="CO1247" s="28">
        <v>0</v>
      </c>
      <c r="CP1247" s="30" t="s">
        <v>5</v>
      </c>
      <c r="CQ1247" s="8">
        <f t="shared" si="210"/>
        <v>15231.404958677685</v>
      </c>
      <c r="CR1247" s="8">
        <f t="shared" si="211"/>
        <v>24</v>
      </c>
      <c r="CS1247" s="8">
        <f t="shared" si="212"/>
        <v>3.8</v>
      </c>
      <c r="CT1247" s="8">
        <f t="shared" si="213"/>
        <v>30</v>
      </c>
      <c r="CU1247" s="8">
        <f t="shared" si="214"/>
        <v>300</v>
      </c>
      <c r="CV1247" s="10">
        <f t="shared" si="215"/>
        <v>75020</v>
      </c>
      <c r="CW1247" s="10">
        <f t="shared" si="218"/>
        <v>75.02</v>
      </c>
      <c r="CX1247" s="8" t="str">
        <f t="shared" si="216"/>
        <v>No</v>
      </c>
      <c r="CY1247" s="30" t="s">
        <v>11</v>
      </c>
      <c r="CZ1247" s="30" t="s">
        <v>11</v>
      </c>
      <c r="DA1247" s="31" t="s">
        <v>11</v>
      </c>
      <c r="DB1247" s="31" t="s">
        <v>11</v>
      </c>
      <c r="DC1247" s="8" t="str">
        <f t="shared" si="217"/>
        <v>No</v>
      </c>
      <c r="DD1247" s="8" t="s">
        <v>11</v>
      </c>
      <c r="DE1247" s="30" t="s">
        <v>11</v>
      </c>
      <c r="DF1247" s="10">
        <f t="shared" si="219"/>
        <v>78.774300000000011</v>
      </c>
      <c r="DG1247" s="9">
        <f>IF(S1247&lt;Monitors!$H$4,(S1247*Monitors!$I$4)+Monitors!$J$4,IF(S1247&lt;Monitors!$H$5,(S1247*Monitors!$I$5)+Monitors!$J$5,IF(S1247&lt;Monitors!$H$6,(S1247*Monitors!$I$6)+Monitors!$J$6,IF(S1247&lt;Monitors!$H$7,(Monitors!$I$7*S1247)+Monitors!$J$7,IF(S1247&lt;Monitors!$H$8,(S1247*Monitors!$I$8)+Monitors!$J$8,IF(S1247&lt;Monitors!$H$9,(S1247*Monitors!$I$9)+Monitors!$J$9,IF(S1247&lt;Monitors!$H$10,(S1247*Monitors!$I$10)+Monitors!$J$10,IF(S1247&lt;Monitors!$H$11,(S1247*Monitors!$I$11)+Monitors!$J$11,Monitors!$J$12))))))))</f>
        <v>41.400000000000006</v>
      </c>
      <c r="DH1247" s="10">
        <f>$DF1247-(Monitors!$B$4*'All Data'!$W1247)</f>
        <v>56.179120000000012</v>
      </c>
      <c r="DI1247" s="10">
        <f>IF($CX1247="Yes",DH1247-(Monitors!$E$4*(DG1247+(Monitors!$B$4*'All Data'!$W1247))),'All Data'!DH1247)</f>
        <v>56.179120000000012</v>
      </c>
      <c r="DJ1247" s="10">
        <f>IF(DD1247="Yes",'All Data'!DI1247-(DG1247*Monitors!$C$4),'All Data'!DI1247)</f>
        <v>56.179120000000012</v>
      </c>
      <c r="DK1247" s="10">
        <f>IF($DE1247="Yes",DJ1247-(DG1247*Monitors!$D$4),'All Data'!DJ1247)</f>
        <v>56.179120000000012</v>
      </c>
      <c r="DL1247" s="10">
        <f>IF($CZ1247="Yes",DK1247-Monitors!$C$7,'All Data'!DK1247)</f>
        <v>56.179120000000012</v>
      </c>
      <c r="DM1247" s="10">
        <f>IF($DA1247="Yes",DL1247-Monitors!$D$7,'All Data'!DL1247)</f>
        <v>56.179120000000012</v>
      </c>
      <c r="DN1247" s="10">
        <f>IF(DB1247="Yes",DM1247-((DG1247+(W1247*Monitors!$B$4))*Monitors!$F$4),'All Data'!DM1247)</f>
        <v>56.179120000000012</v>
      </c>
      <c r="DO1247" s="8" t="str">
        <f t="shared" si="220"/>
        <v>No</v>
      </c>
      <c r="DP1247" s="10">
        <v>3.0008000000000004</v>
      </c>
      <c r="DQ1247" s="10">
        <v>21.6892</v>
      </c>
      <c r="DR1247" s="10">
        <v>21.6892</v>
      </c>
      <c r="DS1247" s="9">
        <v>22.971901095804103</v>
      </c>
      <c r="DT1247" s="9" t="s">
        <v>23</v>
      </c>
      <c r="DU1247" s="14">
        <v>0</v>
      </c>
    </row>
    <row r="1248" spans="1:125" ht="18" customHeight="1">
      <c r="A1248" s="29">
        <v>1247</v>
      </c>
      <c r="B1248" s="29">
        <v>35</v>
      </c>
      <c r="C1248" s="29">
        <v>536</v>
      </c>
      <c r="D1248" s="21">
        <v>42019</v>
      </c>
      <c r="E1248" s="21">
        <v>42002</v>
      </c>
      <c r="F1248" s="21">
        <v>42030</v>
      </c>
      <c r="G1248" s="20" t="s">
        <v>4</v>
      </c>
      <c r="H1248" s="20"/>
      <c r="I1248" s="22">
        <v>6</v>
      </c>
      <c r="J1248" s="20" t="s">
        <v>5</v>
      </c>
      <c r="K1248" s="20"/>
      <c r="L1248" s="20" t="s">
        <v>6</v>
      </c>
      <c r="M1248" s="23"/>
      <c r="N1248" s="23" t="s">
        <v>7</v>
      </c>
      <c r="O1248" s="23"/>
      <c r="P1248" s="24">
        <v>11.7</v>
      </c>
      <c r="Q1248" s="24">
        <v>20.7</v>
      </c>
      <c r="R1248" s="24">
        <v>23.8</v>
      </c>
      <c r="S1248" s="24">
        <v>242</v>
      </c>
      <c r="T1248" s="24">
        <v>1.78</v>
      </c>
      <c r="U1248" s="24">
        <v>1440</v>
      </c>
      <c r="V1248" s="24">
        <v>2560</v>
      </c>
      <c r="W1248" s="24">
        <v>3.6859999999999999</v>
      </c>
      <c r="X1248" s="23" t="s">
        <v>104</v>
      </c>
      <c r="Y1248" s="23" t="s">
        <v>104</v>
      </c>
      <c r="Z1248" s="24">
        <v>15233</v>
      </c>
      <c r="AA1248" s="24">
        <v>60</v>
      </c>
      <c r="AB1248" s="24">
        <v>178</v>
      </c>
      <c r="AC1248" s="24">
        <v>178</v>
      </c>
      <c r="AD1248" s="23" t="s">
        <v>10</v>
      </c>
      <c r="AE1248" s="23" t="s">
        <v>11</v>
      </c>
      <c r="AF1248" s="23" t="s">
        <v>11</v>
      </c>
      <c r="AG1248" s="23"/>
      <c r="AH1248" s="23"/>
      <c r="AI1248" s="23" t="s">
        <v>57</v>
      </c>
      <c r="AJ1248" s="23" t="s">
        <v>11</v>
      </c>
      <c r="AK1248" s="23" t="s">
        <v>11</v>
      </c>
      <c r="AL1248" s="23" t="s">
        <v>93</v>
      </c>
      <c r="AM1248" s="23"/>
      <c r="AN1248" s="23" t="s">
        <v>14</v>
      </c>
      <c r="AO1248" s="23"/>
      <c r="AP1248" s="23" t="s">
        <v>14</v>
      </c>
      <c r="AQ1248" s="23"/>
      <c r="AR1248" s="23"/>
      <c r="AS1248" s="23" t="s">
        <v>93</v>
      </c>
      <c r="AT1248" s="23"/>
      <c r="AU1248" s="23" t="s">
        <v>63</v>
      </c>
      <c r="AV1248" s="25"/>
      <c r="AW1248" s="25"/>
      <c r="AX1248" s="26">
        <v>23.8</v>
      </c>
      <c r="AY1248" s="26">
        <v>242</v>
      </c>
      <c r="AZ1248" s="25" t="s">
        <v>14</v>
      </c>
      <c r="BA1248" s="25" t="s">
        <v>63</v>
      </c>
      <c r="BB1248" s="23"/>
      <c r="BC1248" s="23" t="s">
        <v>15</v>
      </c>
      <c r="BD1248" s="23"/>
      <c r="BE1248" s="23" t="s">
        <v>11</v>
      </c>
      <c r="BF1248" s="23" t="s">
        <v>1215</v>
      </c>
      <c r="BG1248" s="23" t="s">
        <v>11</v>
      </c>
      <c r="BH1248" s="23" t="s">
        <v>17</v>
      </c>
      <c r="BI1248" s="23"/>
      <c r="BJ1248" s="23" t="s">
        <v>18</v>
      </c>
      <c r="BK1248" s="23" t="s">
        <v>11</v>
      </c>
      <c r="BL1248" s="23" t="s">
        <v>11</v>
      </c>
      <c r="BM1248" s="23"/>
      <c r="BN1248" s="23"/>
      <c r="BO1248" s="24">
        <v>25</v>
      </c>
      <c r="BP1248" s="24">
        <v>310</v>
      </c>
      <c r="BQ1248" s="24">
        <v>300</v>
      </c>
      <c r="BR1248" s="24">
        <v>272</v>
      </c>
      <c r="BS1248" s="24">
        <v>200</v>
      </c>
      <c r="BT1248" s="23"/>
      <c r="BU1248" s="23"/>
      <c r="BV1248" s="24">
        <v>24.69</v>
      </c>
      <c r="BW1248" s="24">
        <v>0.54</v>
      </c>
      <c r="BX1248" s="24">
        <v>0.31</v>
      </c>
      <c r="BY1248" s="24">
        <v>0.24</v>
      </c>
      <c r="BZ1248" s="27">
        <v>0.54</v>
      </c>
      <c r="CA1248" s="27">
        <v>0.24</v>
      </c>
      <c r="CB1248" s="25"/>
      <c r="CC1248" s="25"/>
      <c r="CD1248" s="28">
        <v>24.87</v>
      </c>
      <c r="CE1248" s="28">
        <v>0.6</v>
      </c>
      <c r="CF1248" s="28">
        <v>0.32</v>
      </c>
      <c r="CG1248" s="28">
        <v>0.28999999999999998</v>
      </c>
      <c r="CH1248" s="28">
        <v>32.6</v>
      </c>
      <c r="CI1248" s="28">
        <v>1.2</v>
      </c>
      <c r="CJ1248" s="28">
        <v>0.5</v>
      </c>
      <c r="CK1248" s="25"/>
      <c r="CL1248" s="25"/>
      <c r="CM1248" s="28">
        <v>0.5</v>
      </c>
      <c r="CN1248" s="25"/>
      <c r="CO1248" s="28">
        <v>0</v>
      </c>
      <c r="CP1248" s="30" t="s">
        <v>5</v>
      </c>
      <c r="CQ1248" s="8">
        <f t="shared" si="210"/>
        <v>15231.404958677685</v>
      </c>
      <c r="CR1248" s="8">
        <f t="shared" si="211"/>
        <v>24</v>
      </c>
      <c r="CS1248" s="8">
        <f t="shared" si="212"/>
        <v>3.8</v>
      </c>
      <c r="CT1248" s="8">
        <f t="shared" si="213"/>
        <v>30</v>
      </c>
      <c r="CU1248" s="8">
        <f t="shared" si="214"/>
        <v>300</v>
      </c>
      <c r="CV1248" s="10">
        <f t="shared" si="215"/>
        <v>75020</v>
      </c>
      <c r="CW1248" s="10">
        <f t="shared" si="218"/>
        <v>75.02</v>
      </c>
      <c r="CX1248" s="8" t="str">
        <f t="shared" si="216"/>
        <v>No</v>
      </c>
      <c r="CY1248" s="30" t="s">
        <v>11</v>
      </c>
      <c r="CZ1248" s="30" t="s">
        <v>11</v>
      </c>
      <c r="DA1248" s="31" t="s">
        <v>11</v>
      </c>
      <c r="DB1248" s="31" t="s">
        <v>11</v>
      </c>
      <c r="DC1248" s="8" t="str">
        <f t="shared" si="217"/>
        <v>No</v>
      </c>
      <c r="DD1248" s="8" t="s">
        <v>11</v>
      </c>
      <c r="DE1248" s="30" t="s">
        <v>11</v>
      </c>
      <c r="DF1248" s="10">
        <f t="shared" si="219"/>
        <v>78.774300000000011</v>
      </c>
      <c r="DG1248" s="9">
        <f>IF(S1248&lt;Monitors!$H$4,(S1248*Monitors!$I$4)+Monitors!$J$4,IF(S1248&lt;Monitors!$H$5,(S1248*Monitors!$I$5)+Monitors!$J$5,IF(S1248&lt;Monitors!$H$6,(S1248*Monitors!$I$6)+Monitors!$J$6,IF(S1248&lt;Monitors!$H$7,(Monitors!$I$7*S1248)+Monitors!$J$7,IF(S1248&lt;Monitors!$H$8,(S1248*Monitors!$I$8)+Monitors!$J$8,IF(S1248&lt;Monitors!$H$9,(S1248*Monitors!$I$9)+Monitors!$J$9,IF(S1248&lt;Monitors!$H$10,(S1248*Monitors!$I$10)+Monitors!$J$10,IF(S1248&lt;Monitors!$H$11,(S1248*Monitors!$I$11)+Monitors!$J$11,Monitors!$J$12))))))))</f>
        <v>41.400000000000006</v>
      </c>
      <c r="DH1248" s="10">
        <f>$DF1248-(Monitors!$B$4*'All Data'!$W1248)</f>
        <v>56.179120000000012</v>
      </c>
      <c r="DI1248" s="10">
        <f>IF($CX1248="Yes",DH1248-(Monitors!$E$4*(DG1248+(Monitors!$B$4*'All Data'!$W1248))),'All Data'!DH1248)</f>
        <v>56.179120000000012</v>
      </c>
      <c r="DJ1248" s="10">
        <f>IF(DD1248="Yes",'All Data'!DI1248-(DG1248*Monitors!$C$4),'All Data'!DI1248)</f>
        <v>56.179120000000012</v>
      </c>
      <c r="DK1248" s="10">
        <f>IF($DE1248="Yes",DJ1248-(DG1248*Monitors!$D$4),'All Data'!DJ1248)</f>
        <v>56.179120000000012</v>
      </c>
      <c r="DL1248" s="10">
        <f>IF($CZ1248="Yes",DK1248-Monitors!$C$7,'All Data'!DK1248)</f>
        <v>56.179120000000012</v>
      </c>
      <c r="DM1248" s="10">
        <f>IF($DA1248="Yes",DL1248-Monitors!$D$7,'All Data'!DL1248)</f>
        <v>56.179120000000012</v>
      </c>
      <c r="DN1248" s="10">
        <f>IF(DB1248="Yes",DM1248-((DG1248+(W1248*Monitors!$B$4))*Monitors!$F$4),'All Data'!DM1248)</f>
        <v>56.179120000000012</v>
      </c>
      <c r="DO1248" s="8" t="str">
        <f t="shared" si="220"/>
        <v>No</v>
      </c>
      <c r="DP1248" s="10">
        <v>3.0008000000000004</v>
      </c>
      <c r="DQ1248" s="10">
        <v>21.6892</v>
      </c>
      <c r="DR1248" s="10">
        <v>21.6892</v>
      </c>
      <c r="DS1248" s="9">
        <v>22.971901095804103</v>
      </c>
      <c r="DT1248" s="9" t="s">
        <v>23</v>
      </c>
      <c r="DU1248" s="14">
        <v>0</v>
      </c>
    </row>
    <row r="1249" spans="1:125" ht="18" customHeight="1">
      <c r="A1249" s="29">
        <v>1248</v>
      </c>
      <c r="B1249" s="29">
        <v>25</v>
      </c>
      <c r="C1249" s="29">
        <v>1005</v>
      </c>
      <c r="D1249" s="21">
        <v>41939</v>
      </c>
      <c r="E1249" s="21">
        <v>41970</v>
      </c>
      <c r="F1249" s="21">
        <v>41974</v>
      </c>
      <c r="G1249" s="20" t="s">
        <v>4</v>
      </c>
      <c r="H1249" s="20" t="s">
        <v>26</v>
      </c>
      <c r="I1249" s="22">
        <v>6</v>
      </c>
      <c r="J1249" s="20" t="s">
        <v>5</v>
      </c>
      <c r="K1249" s="20" t="s">
        <v>26</v>
      </c>
      <c r="L1249" s="20" t="s">
        <v>6</v>
      </c>
      <c r="M1249" s="23" t="s">
        <v>26</v>
      </c>
      <c r="N1249" s="23" t="s">
        <v>7</v>
      </c>
      <c r="O1249" s="23" t="s">
        <v>26</v>
      </c>
      <c r="P1249" s="24">
        <v>13.2</v>
      </c>
      <c r="Q1249" s="24">
        <v>23.5</v>
      </c>
      <c r="R1249" s="24">
        <v>27</v>
      </c>
      <c r="S1249" s="24">
        <v>310.2</v>
      </c>
      <c r="T1249" s="24">
        <v>1.78</v>
      </c>
      <c r="U1249" s="24">
        <v>1440</v>
      </c>
      <c r="V1249" s="24">
        <v>2560</v>
      </c>
      <c r="W1249" s="24">
        <v>3.6859999999999999</v>
      </c>
      <c r="X1249" s="23" t="s">
        <v>104</v>
      </c>
      <c r="Y1249" s="23" t="s">
        <v>104</v>
      </c>
      <c r="Z1249" s="24">
        <v>11884</v>
      </c>
      <c r="AA1249" s="24">
        <v>60</v>
      </c>
      <c r="AB1249" s="24">
        <v>178</v>
      </c>
      <c r="AC1249" s="24">
        <v>178</v>
      </c>
      <c r="AD1249" s="23" t="s">
        <v>28</v>
      </c>
      <c r="AE1249" s="23" t="s">
        <v>23</v>
      </c>
      <c r="AF1249" s="23" t="s">
        <v>11</v>
      </c>
      <c r="AG1249" s="23" t="s">
        <v>26</v>
      </c>
      <c r="AH1249" s="23" t="s">
        <v>26</v>
      </c>
      <c r="AI1249" s="23" t="s">
        <v>12</v>
      </c>
      <c r="AJ1249" s="23" t="s">
        <v>11</v>
      </c>
      <c r="AK1249" s="23" t="s">
        <v>23</v>
      </c>
      <c r="AL1249" s="23" t="s">
        <v>107</v>
      </c>
      <c r="AM1249" s="23" t="s">
        <v>247</v>
      </c>
      <c r="AN1249" s="23" t="s">
        <v>14</v>
      </c>
      <c r="AO1249" s="23" t="s">
        <v>14</v>
      </c>
      <c r="AP1249" s="23" t="s">
        <v>36</v>
      </c>
      <c r="AQ1249" s="23" t="s">
        <v>14</v>
      </c>
      <c r="AR1249" s="23"/>
      <c r="AS1249" s="23" t="s">
        <v>107</v>
      </c>
      <c r="AT1249" s="23" t="s">
        <v>247</v>
      </c>
      <c r="AU1249" s="23" t="s">
        <v>14</v>
      </c>
      <c r="AV1249" s="25" t="s">
        <v>14</v>
      </c>
      <c r="AW1249" s="25" t="s">
        <v>26</v>
      </c>
      <c r="AX1249" s="26">
        <v>27</v>
      </c>
      <c r="AY1249" s="26">
        <v>310.2</v>
      </c>
      <c r="AZ1249" s="25" t="s">
        <v>14</v>
      </c>
      <c r="BA1249" s="25" t="s">
        <v>14</v>
      </c>
      <c r="BB1249" s="23" t="s">
        <v>26</v>
      </c>
      <c r="BC1249" s="23" t="s">
        <v>15</v>
      </c>
      <c r="BD1249" s="23" t="s">
        <v>26</v>
      </c>
      <c r="BE1249" s="23" t="s">
        <v>11</v>
      </c>
      <c r="BF1249" s="23" t="s">
        <v>248</v>
      </c>
      <c r="BG1249" s="23" t="s">
        <v>11</v>
      </c>
      <c r="BH1249" s="23" t="s">
        <v>17</v>
      </c>
      <c r="BI1249" s="23" t="s">
        <v>14</v>
      </c>
      <c r="BJ1249" s="23"/>
      <c r="BK1249" s="23" t="s">
        <v>11</v>
      </c>
      <c r="BL1249" s="23" t="s">
        <v>11</v>
      </c>
      <c r="BM1249" s="23" t="s">
        <v>11</v>
      </c>
      <c r="BN1249" s="23"/>
      <c r="BO1249" s="24">
        <v>17.2</v>
      </c>
      <c r="BP1249" s="24">
        <v>370</v>
      </c>
      <c r="BQ1249" s="24">
        <v>350</v>
      </c>
      <c r="BR1249" s="24">
        <v>260</v>
      </c>
      <c r="BS1249" s="24">
        <v>200</v>
      </c>
      <c r="BT1249" s="23"/>
      <c r="BU1249" s="23"/>
      <c r="BV1249" s="24">
        <v>26.64</v>
      </c>
      <c r="BW1249" s="24">
        <v>0.3</v>
      </c>
      <c r="BX1249" s="23"/>
      <c r="BY1249" s="24">
        <v>0.24</v>
      </c>
      <c r="BZ1249" s="27">
        <v>0.3</v>
      </c>
      <c r="CA1249" s="27">
        <v>0.24</v>
      </c>
      <c r="CB1249" s="25"/>
      <c r="CC1249" s="25"/>
      <c r="CD1249" s="28">
        <v>27.51</v>
      </c>
      <c r="CE1249" s="28">
        <v>0.35</v>
      </c>
      <c r="CF1249" s="25"/>
      <c r="CG1249" s="28">
        <v>0.28999999999999998</v>
      </c>
      <c r="CH1249" s="28">
        <v>38.799999999999997</v>
      </c>
      <c r="CI1249" s="28">
        <v>0.5</v>
      </c>
      <c r="CJ1249" s="28">
        <v>0.5</v>
      </c>
      <c r="CK1249" s="28">
        <v>0</v>
      </c>
      <c r="CL1249" s="28">
        <v>0</v>
      </c>
      <c r="CM1249" s="28">
        <v>0.5</v>
      </c>
      <c r="CN1249" s="25"/>
      <c r="CO1249" s="28">
        <v>0</v>
      </c>
      <c r="CP1249" s="30" t="s">
        <v>5</v>
      </c>
      <c r="CQ1249" s="8">
        <f t="shared" si="210"/>
        <v>11882.656350741458</v>
      </c>
      <c r="CR1249" s="8">
        <f t="shared" si="211"/>
        <v>28</v>
      </c>
      <c r="CS1249" s="8">
        <f t="shared" si="212"/>
        <v>3.8</v>
      </c>
      <c r="CT1249" s="8">
        <f t="shared" si="213"/>
        <v>30</v>
      </c>
      <c r="CU1249" s="8">
        <f t="shared" si="214"/>
        <v>300</v>
      </c>
      <c r="CV1249" s="10">
        <f t="shared" si="215"/>
        <v>114774</v>
      </c>
      <c r="CW1249" s="10">
        <f t="shared" si="218"/>
        <v>114.774</v>
      </c>
      <c r="CX1249" s="8" t="str">
        <f t="shared" si="216"/>
        <v>No</v>
      </c>
      <c r="CY1249" s="30" t="s">
        <v>11</v>
      </c>
      <c r="CZ1249" s="30" t="s">
        <v>11</v>
      </c>
      <c r="DA1249" s="31" t="s">
        <v>11</v>
      </c>
      <c r="DB1249" s="31" t="s">
        <v>11</v>
      </c>
      <c r="DC1249" s="8" t="str">
        <f t="shared" si="217"/>
        <v>No</v>
      </c>
      <c r="DD1249" s="8" t="s">
        <v>11</v>
      </c>
      <c r="DE1249" s="30" t="s">
        <v>11</v>
      </c>
      <c r="DF1249" s="10">
        <f t="shared" si="219"/>
        <v>83.386440000000007</v>
      </c>
      <c r="DG1249" s="9">
        <f>IF(S1249&lt;Monitors!$H$4,(S1249*Monitors!$I$4)+Monitors!$J$4,IF(S1249&lt;Monitors!$H$5,(S1249*Monitors!$I$5)+Monitors!$J$5,IF(S1249&lt;Monitors!$H$6,(S1249*Monitors!$I$6)+Monitors!$J$6,IF(S1249&lt;Monitors!$H$7,(Monitors!$I$7*S1249)+Monitors!$J$7,IF(S1249&lt;Monitors!$H$8,(S1249*Monitors!$I$8)+Monitors!$J$8,IF(S1249&lt;Monitors!$H$9,(S1249*Monitors!$I$9)+Monitors!$J$9,IF(S1249&lt;Monitors!$H$10,(S1249*Monitors!$I$10)+Monitors!$J$10,IF(S1249&lt;Monitors!$H$11,(S1249*Monitors!$I$11)+Monitors!$J$11,Monitors!$J$12))))))))</f>
        <v>51.04</v>
      </c>
      <c r="DH1249" s="10">
        <f>$DF1249-(Monitors!$B$4*'All Data'!$W1249)</f>
        <v>60.791260000000008</v>
      </c>
      <c r="DI1249" s="10">
        <f>IF($CX1249="Yes",DH1249-(Monitors!$E$4*(DG1249+(Monitors!$B$4*'All Data'!$W1249))),'All Data'!DH1249)</f>
        <v>60.791260000000008</v>
      </c>
      <c r="DJ1249" s="10">
        <f>IF(DD1249="Yes",'All Data'!DI1249-(DG1249*Monitors!$C$4),'All Data'!DI1249)</f>
        <v>60.791260000000008</v>
      </c>
      <c r="DK1249" s="10">
        <f>IF($DE1249="Yes",DJ1249-(DG1249*Monitors!$D$4),'All Data'!DJ1249)</f>
        <v>60.791260000000008</v>
      </c>
      <c r="DL1249" s="10">
        <f>IF($CZ1249="Yes",DK1249-Monitors!$C$7,'All Data'!DK1249)</f>
        <v>60.791260000000008</v>
      </c>
      <c r="DM1249" s="10">
        <f>IF($DA1249="Yes",DL1249-Monitors!$D$7,'All Data'!DL1249)</f>
        <v>60.791260000000008</v>
      </c>
      <c r="DN1249" s="10">
        <f>IF(DB1249="Yes",DM1249-((DG1249+(W1249*Monitors!$B$4))*Monitors!$F$4),'All Data'!DM1249)</f>
        <v>60.791260000000008</v>
      </c>
      <c r="DO1249" s="8" t="str">
        <f t="shared" si="220"/>
        <v>No</v>
      </c>
      <c r="DP1249" s="10">
        <v>4.5909600000000008</v>
      </c>
      <c r="DQ1249" s="10">
        <v>22.049039999999998</v>
      </c>
      <c r="DR1249" s="10">
        <v>22.049039999999998</v>
      </c>
      <c r="DS1249" s="9">
        <v>29.277156923121758</v>
      </c>
      <c r="DT1249" s="9" t="s">
        <v>23</v>
      </c>
      <c r="DU1249" s="14">
        <v>0</v>
      </c>
    </row>
    <row r="1250" spans="1:125" ht="18" customHeight="1">
      <c r="A1250" s="29">
        <v>1249</v>
      </c>
      <c r="B1250" s="29">
        <v>35</v>
      </c>
      <c r="C1250" s="29">
        <v>728</v>
      </c>
      <c r="D1250" s="21">
        <v>41751</v>
      </c>
      <c r="E1250" s="21">
        <v>41778</v>
      </c>
      <c r="F1250" s="21">
        <v>41780</v>
      </c>
      <c r="G1250" s="20" t="s">
        <v>4</v>
      </c>
      <c r="H1250" s="20" t="s">
        <v>340</v>
      </c>
      <c r="I1250" s="22">
        <v>6</v>
      </c>
      <c r="J1250" s="20" t="s">
        <v>5</v>
      </c>
      <c r="K1250" s="20" t="s">
        <v>26</v>
      </c>
      <c r="L1250" s="20" t="s">
        <v>27</v>
      </c>
      <c r="M1250" s="23" t="s">
        <v>27</v>
      </c>
      <c r="N1250" s="23" t="s">
        <v>7</v>
      </c>
      <c r="O1250" s="23" t="s">
        <v>26</v>
      </c>
      <c r="P1250" s="24">
        <v>13.2</v>
      </c>
      <c r="Q1250" s="24">
        <v>23.5</v>
      </c>
      <c r="R1250" s="24">
        <v>27</v>
      </c>
      <c r="S1250" s="24">
        <v>310.39</v>
      </c>
      <c r="T1250" s="24">
        <v>1.78</v>
      </c>
      <c r="U1250" s="24">
        <v>1440</v>
      </c>
      <c r="V1250" s="24">
        <v>2560</v>
      </c>
      <c r="W1250" s="24">
        <v>3.6859999999999999</v>
      </c>
      <c r="X1250" s="23" t="s">
        <v>104</v>
      </c>
      <c r="Y1250" s="23" t="s">
        <v>104</v>
      </c>
      <c r="Z1250" s="24">
        <v>11877</v>
      </c>
      <c r="AA1250" s="24">
        <v>60</v>
      </c>
      <c r="AB1250" s="24">
        <v>178</v>
      </c>
      <c r="AC1250" s="24">
        <v>178</v>
      </c>
      <c r="AD1250" s="23" t="s">
        <v>73</v>
      </c>
      <c r="AE1250" s="23" t="s">
        <v>23</v>
      </c>
      <c r="AF1250" s="23" t="s">
        <v>11</v>
      </c>
      <c r="AG1250" s="23" t="s">
        <v>26</v>
      </c>
      <c r="AH1250" s="23" t="s">
        <v>26</v>
      </c>
      <c r="AI1250" s="23" t="s">
        <v>12</v>
      </c>
      <c r="AJ1250" s="23" t="s">
        <v>11</v>
      </c>
      <c r="AK1250" s="23" t="s">
        <v>23</v>
      </c>
      <c r="AL1250" s="23" t="s">
        <v>107</v>
      </c>
      <c r="AM1250" s="23" t="s">
        <v>26</v>
      </c>
      <c r="AN1250" s="23" t="s">
        <v>14</v>
      </c>
      <c r="AO1250" s="23" t="s">
        <v>26</v>
      </c>
      <c r="AP1250" s="23" t="s">
        <v>36</v>
      </c>
      <c r="AQ1250" s="23" t="s">
        <v>26</v>
      </c>
      <c r="AR1250" s="23"/>
      <c r="AS1250" s="23" t="s">
        <v>107</v>
      </c>
      <c r="AT1250" s="23" t="s">
        <v>26</v>
      </c>
      <c r="AU1250" s="23" t="s">
        <v>14</v>
      </c>
      <c r="AV1250" s="25" t="s">
        <v>26</v>
      </c>
      <c r="AW1250" s="25" t="s">
        <v>26</v>
      </c>
      <c r="AX1250" s="26">
        <v>27</v>
      </c>
      <c r="AY1250" s="26">
        <v>310.39</v>
      </c>
      <c r="AZ1250" s="25" t="s">
        <v>14</v>
      </c>
      <c r="BA1250" s="25" t="s">
        <v>14</v>
      </c>
      <c r="BB1250" s="23" t="s">
        <v>26</v>
      </c>
      <c r="BC1250" s="23" t="s">
        <v>15</v>
      </c>
      <c r="BD1250" s="23" t="s">
        <v>26</v>
      </c>
      <c r="BE1250" s="23" t="s">
        <v>11</v>
      </c>
      <c r="BF1250" s="23" t="s">
        <v>347</v>
      </c>
      <c r="BG1250" s="23" t="s">
        <v>11</v>
      </c>
      <c r="BH1250" s="23" t="s">
        <v>17</v>
      </c>
      <c r="BI1250" s="23" t="s">
        <v>26</v>
      </c>
      <c r="BJ1250" s="23"/>
      <c r="BK1250" s="23" t="s">
        <v>11</v>
      </c>
      <c r="BL1250" s="23" t="s">
        <v>11</v>
      </c>
      <c r="BM1250" s="23" t="s">
        <v>11</v>
      </c>
      <c r="BN1250" s="23"/>
      <c r="BO1250" s="24">
        <v>66.8</v>
      </c>
      <c r="BP1250" s="24">
        <v>353</v>
      </c>
      <c r="BQ1250" s="24">
        <v>350</v>
      </c>
      <c r="BR1250" s="24">
        <v>342</v>
      </c>
      <c r="BS1250" s="24">
        <v>200</v>
      </c>
      <c r="BT1250" s="23"/>
      <c r="BU1250" s="23"/>
      <c r="BV1250" s="24">
        <v>27.23</v>
      </c>
      <c r="BW1250" s="24">
        <v>0.23</v>
      </c>
      <c r="BX1250" s="23"/>
      <c r="BY1250" s="24">
        <v>0.21</v>
      </c>
      <c r="BZ1250" s="27">
        <v>0.23</v>
      </c>
      <c r="CA1250" s="27">
        <v>0.21</v>
      </c>
      <c r="CB1250" s="25"/>
      <c r="CC1250" s="25"/>
      <c r="CD1250" s="28">
        <v>27.09</v>
      </c>
      <c r="CE1250" s="28">
        <v>0.28999999999999998</v>
      </c>
      <c r="CF1250" s="25"/>
      <c r="CG1250" s="28">
        <v>0.26</v>
      </c>
      <c r="CH1250" s="28">
        <v>38.659999999999997</v>
      </c>
      <c r="CI1250" s="28">
        <v>0.5</v>
      </c>
      <c r="CJ1250" s="28">
        <v>0.5</v>
      </c>
      <c r="CK1250" s="28">
        <v>0</v>
      </c>
      <c r="CL1250" s="28">
        <v>0</v>
      </c>
      <c r="CM1250" s="28">
        <v>0.5</v>
      </c>
      <c r="CN1250" s="25"/>
      <c r="CO1250" s="28">
        <v>0</v>
      </c>
      <c r="CP1250" s="30" t="s">
        <v>5</v>
      </c>
      <c r="CQ1250" s="8">
        <f t="shared" si="210"/>
        <v>11875.382583201779</v>
      </c>
      <c r="CR1250" s="8">
        <f t="shared" si="211"/>
        <v>28</v>
      </c>
      <c r="CS1250" s="8">
        <f t="shared" si="212"/>
        <v>3.8</v>
      </c>
      <c r="CT1250" s="8">
        <f t="shared" si="213"/>
        <v>30</v>
      </c>
      <c r="CU1250" s="8">
        <f t="shared" si="214"/>
        <v>300</v>
      </c>
      <c r="CV1250" s="10">
        <f t="shared" si="215"/>
        <v>109567.67</v>
      </c>
      <c r="CW1250" s="10">
        <f t="shared" si="218"/>
        <v>109.56766999999999</v>
      </c>
      <c r="CX1250" s="8" t="str">
        <f t="shared" si="216"/>
        <v>No</v>
      </c>
      <c r="CY1250" s="30" t="s">
        <v>11</v>
      </c>
      <c r="CZ1250" s="30" t="s">
        <v>11</v>
      </c>
      <c r="DA1250" s="31" t="s">
        <v>11</v>
      </c>
      <c r="DB1250" s="31" t="s">
        <v>11</v>
      </c>
      <c r="DC1250" s="8" t="str">
        <f t="shared" si="217"/>
        <v>No</v>
      </c>
      <c r="DD1250" s="8" t="s">
        <v>11</v>
      </c>
      <c r="DE1250" s="30" t="s">
        <v>11</v>
      </c>
      <c r="DF1250" s="10">
        <f t="shared" si="219"/>
        <v>84.796800000000005</v>
      </c>
      <c r="DG1250" s="9">
        <f>IF(S1250&lt;Monitors!$H$4,(S1250*Monitors!$I$4)+Monitors!$J$4,IF(S1250&lt;Monitors!$H$5,(S1250*Monitors!$I$5)+Monitors!$J$5,IF(S1250&lt;Monitors!$H$6,(S1250*Monitors!$I$6)+Monitors!$J$6,IF(S1250&lt;Monitors!$H$7,(Monitors!$I$7*S1250)+Monitors!$J$7,IF(S1250&lt;Monitors!$H$8,(S1250*Monitors!$I$8)+Monitors!$J$8,IF(S1250&lt;Monitors!$H$9,(S1250*Monitors!$I$9)+Monitors!$J$9,IF(S1250&lt;Monitors!$H$10,(S1250*Monitors!$I$10)+Monitors!$J$10,IF(S1250&lt;Monitors!$H$11,(S1250*Monitors!$I$11)+Monitors!$J$11,Monitors!$J$12))))))))</f>
        <v>51.078000000000003</v>
      </c>
      <c r="DH1250" s="10">
        <f>$DF1250-(Monitors!$B$4*'All Data'!$W1250)</f>
        <v>62.201620000000005</v>
      </c>
      <c r="DI1250" s="10">
        <f>IF($CX1250="Yes",DH1250-(Monitors!$E$4*(DG1250+(Monitors!$B$4*'All Data'!$W1250))),'All Data'!DH1250)</f>
        <v>62.201620000000005</v>
      </c>
      <c r="DJ1250" s="10">
        <f>IF(DD1250="Yes",'All Data'!DI1250-(DG1250*Monitors!$C$4),'All Data'!DI1250)</f>
        <v>62.201620000000005</v>
      </c>
      <c r="DK1250" s="10">
        <f>IF($DE1250="Yes",DJ1250-(DG1250*Monitors!$D$4),'All Data'!DJ1250)</f>
        <v>62.201620000000005</v>
      </c>
      <c r="DL1250" s="10">
        <f>IF($CZ1250="Yes",DK1250-Monitors!$C$7,'All Data'!DK1250)</f>
        <v>62.201620000000005</v>
      </c>
      <c r="DM1250" s="10">
        <f>IF($DA1250="Yes",DL1250-Monitors!$D$7,'All Data'!DL1250)</f>
        <v>62.201620000000005</v>
      </c>
      <c r="DN1250" s="10">
        <f>IF(DB1250="Yes",DM1250-((DG1250+(W1250*Monitors!$B$4))*Monitors!$F$4),'All Data'!DM1250)</f>
        <v>62.201620000000005</v>
      </c>
      <c r="DO1250" s="8" t="str">
        <f t="shared" si="220"/>
        <v>No</v>
      </c>
      <c r="DP1250" s="10">
        <v>4.3827068000000002</v>
      </c>
      <c r="DQ1250" s="10">
        <v>22.847293199999999</v>
      </c>
      <c r="DR1250" s="10">
        <v>22.847293199999999</v>
      </c>
      <c r="DS1250" s="9">
        <v>29.294552325471916</v>
      </c>
      <c r="DT1250" s="9" t="s">
        <v>23</v>
      </c>
      <c r="DU1250" s="14">
        <v>0</v>
      </c>
    </row>
    <row r="1251" spans="1:125" ht="18" customHeight="1">
      <c r="A1251" s="29">
        <v>1250</v>
      </c>
      <c r="B1251" s="29">
        <v>38</v>
      </c>
      <c r="C1251" s="29">
        <v>879</v>
      </c>
      <c r="D1251" s="21">
        <v>41813</v>
      </c>
      <c r="E1251" s="21">
        <v>41778</v>
      </c>
      <c r="F1251" s="21">
        <v>41779</v>
      </c>
      <c r="G1251" s="20" t="s">
        <v>4</v>
      </c>
      <c r="H1251" s="20"/>
      <c r="I1251" s="22">
        <v>6</v>
      </c>
      <c r="J1251" s="20" t="s">
        <v>5</v>
      </c>
      <c r="K1251" s="20"/>
      <c r="L1251" s="20" t="s">
        <v>6</v>
      </c>
      <c r="M1251" s="23"/>
      <c r="N1251" s="23" t="s">
        <v>7</v>
      </c>
      <c r="O1251" s="23"/>
      <c r="P1251" s="24">
        <v>13.2</v>
      </c>
      <c r="Q1251" s="24">
        <v>23.5</v>
      </c>
      <c r="R1251" s="24">
        <v>27</v>
      </c>
      <c r="S1251" s="24">
        <v>310.5</v>
      </c>
      <c r="T1251" s="24">
        <v>1.78</v>
      </c>
      <c r="U1251" s="24">
        <v>1440</v>
      </c>
      <c r="V1251" s="24">
        <v>2560</v>
      </c>
      <c r="W1251" s="24">
        <v>3.6859999999999999</v>
      </c>
      <c r="X1251" s="23" t="s">
        <v>104</v>
      </c>
      <c r="Y1251" s="23" t="s">
        <v>104</v>
      </c>
      <c r="Z1251" s="24">
        <v>11874</v>
      </c>
      <c r="AA1251" s="24">
        <v>60</v>
      </c>
      <c r="AB1251" s="24">
        <v>178</v>
      </c>
      <c r="AC1251" s="24">
        <v>178</v>
      </c>
      <c r="AD1251" s="23" t="s">
        <v>10</v>
      </c>
      <c r="AE1251" s="23" t="s">
        <v>11</v>
      </c>
      <c r="AF1251" s="23" t="s">
        <v>11</v>
      </c>
      <c r="AG1251" s="23"/>
      <c r="AH1251" s="23"/>
      <c r="AI1251" s="23" t="s">
        <v>57</v>
      </c>
      <c r="AJ1251" s="23" t="s">
        <v>11</v>
      </c>
      <c r="AK1251" s="23" t="s">
        <v>11</v>
      </c>
      <c r="AL1251" s="23" t="s">
        <v>93</v>
      </c>
      <c r="AM1251" s="23"/>
      <c r="AN1251" s="23" t="s">
        <v>72</v>
      </c>
      <c r="AO1251" s="23"/>
      <c r="AP1251" s="23" t="s">
        <v>14</v>
      </c>
      <c r="AQ1251" s="23"/>
      <c r="AR1251" s="23"/>
      <c r="AS1251" s="23" t="s">
        <v>93</v>
      </c>
      <c r="AT1251" s="23"/>
      <c r="AU1251" s="23" t="s">
        <v>63</v>
      </c>
      <c r="AV1251" s="25"/>
      <c r="AW1251" s="25"/>
      <c r="AX1251" s="26">
        <v>27</v>
      </c>
      <c r="AY1251" s="26">
        <v>310.5</v>
      </c>
      <c r="AZ1251" s="25" t="s">
        <v>72</v>
      </c>
      <c r="BA1251" s="25" t="s">
        <v>63</v>
      </c>
      <c r="BB1251" s="23"/>
      <c r="BC1251" s="23" t="s">
        <v>15</v>
      </c>
      <c r="BD1251" s="23"/>
      <c r="BE1251" s="23" t="s">
        <v>11</v>
      </c>
      <c r="BF1251" s="23" t="s">
        <v>442</v>
      </c>
      <c r="BG1251" s="23" t="s">
        <v>11</v>
      </c>
      <c r="BH1251" s="23" t="s">
        <v>17</v>
      </c>
      <c r="BI1251" s="23"/>
      <c r="BJ1251" s="23" t="s">
        <v>272</v>
      </c>
      <c r="BK1251" s="23" t="s">
        <v>11</v>
      </c>
      <c r="BL1251" s="23" t="s">
        <v>11</v>
      </c>
      <c r="BM1251" s="23"/>
      <c r="BN1251" s="23"/>
      <c r="BO1251" s="24">
        <v>32</v>
      </c>
      <c r="BP1251" s="24">
        <v>378.3</v>
      </c>
      <c r="BQ1251" s="24">
        <v>350</v>
      </c>
      <c r="BR1251" s="24">
        <v>378.2</v>
      </c>
      <c r="BS1251" s="24">
        <v>200.4</v>
      </c>
      <c r="BT1251" s="23"/>
      <c r="BU1251" s="23"/>
      <c r="BV1251" s="24">
        <v>27.4</v>
      </c>
      <c r="BW1251" s="24">
        <v>0.27</v>
      </c>
      <c r="BX1251" s="24">
        <v>0.27</v>
      </c>
      <c r="BY1251" s="24">
        <v>0.27</v>
      </c>
      <c r="BZ1251" s="27">
        <v>0.27</v>
      </c>
      <c r="CA1251" s="27">
        <v>0.27</v>
      </c>
      <c r="CB1251" s="25"/>
      <c r="CC1251" s="25"/>
      <c r="CD1251" s="28">
        <v>29.4</v>
      </c>
      <c r="CE1251" s="28">
        <v>0.32</v>
      </c>
      <c r="CF1251" s="28">
        <v>0.3</v>
      </c>
      <c r="CG1251" s="28">
        <v>0.28999999999999998</v>
      </c>
      <c r="CH1251" s="28">
        <v>38.700000000000003</v>
      </c>
      <c r="CI1251" s="28">
        <v>1.2</v>
      </c>
      <c r="CJ1251" s="28">
        <v>0.5</v>
      </c>
      <c r="CK1251" s="25"/>
      <c r="CL1251" s="25"/>
      <c r="CM1251" s="28">
        <v>0.56999999999999995</v>
      </c>
      <c r="CN1251" s="25"/>
      <c r="CO1251" s="28">
        <v>0</v>
      </c>
      <c r="CP1251" s="30" t="s">
        <v>5</v>
      </c>
      <c r="CQ1251" s="8">
        <f t="shared" si="210"/>
        <v>11871.175523349437</v>
      </c>
      <c r="CR1251" s="8">
        <f t="shared" si="211"/>
        <v>28</v>
      </c>
      <c r="CS1251" s="8">
        <f t="shared" si="212"/>
        <v>3.8</v>
      </c>
      <c r="CT1251" s="8">
        <f t="shared" si="213"/>
        <v>30</v>
      </c>
      <c r="CU1251" s="8">
        <f t="shared" si="214"/>
        <v>300</v>
      </c>
      <c r="CV1251" s="10">
        <f t="shared" si="215"/>
        <v>117462.15000000001</v>
      </c>
      <c r="CW1251" s="10">
        <f t="shared" si="218"/>
        <v>117.46215000000001</v>
      </c>
      <c r="CX1251" s="8" t="str">
        <f t="shared" si="216"/>
        <v>No</v>
      </c>
      <c r="CY1251" s="30" t="s">
        <v>11</v>
      </c>
      <c r="CZ1251" s="30" t="s">
        <v>11</v>
      </c>
      <c r="DA1251" s="31" t="s">
        <v>11</v>
      </c>
      <c r="DB1251" s="31" t="s">
        <v>11</v>
      </c>
      <c r="DC1251" s="8" t="str">
        <f t="shared" si="217"/>
        <v>No</v>
      </c>
      <c r="DD1251" s="8" t="s">
        <v>11</v>
      </c>
      <c r="DE1251" s="30" t="s">
        <v>11</v>
      </c>
      <c r="DF1251" s="10">
        <f t="shared" si="219"/>
        <v>85.545779999999979</v>
      </c>
      <c r="DG1251" s="9">
        <f>IF(S1251&lt;Monitors!$H$4,(S1251*Monitors!$I$4)+Monitors!$J$4,IF(S1251&lt;Monitors!$H$5,(S1251*Monitors!$I$5)+Monitors!$J$5,IF(S1251&lt;Monitors!$H$6,(S1251*Monitors!$I$6)+Monitors!$J$6,IF(S1251&lt;Monitors!$H$7,(Monitors!$I$7*S1251)+Monitors!$J$7,IF(S1251&lt;Monitors!$H$8,(S1251*Monitors!$I$8)+Monitors!$J$8,IF(S1251&lt;Monitors!$H$9,(S1251*Monitors!$I$9)+Monitors!$J$9,IF(S1251&lt;Monitors!$H$10,(S1251*Monitors!$I$10)+Monitors!$J$10,IF(S1251&lt;Monitors!$H$11,(S1251*Monitors!$I$11)+Monitors!$J$11,Monitors!$J$12))))))))</f>
        <v>51.1</v>
      </c>
      <c r="DH1251" s="10">
        <f>$DF1251-(Monitors!$B$4*'All Data'!$W1251)</f>
        <v>62.95059999999998</v>
      </c>
      <c r="DI1251" s="10">
        <f>IF($CX1251="Yes",DH1251-(Monitors!$E$4*(DG1251+(Monitors!$B$4*'All Data'!$W1251))),'All Data'!DH1251)</f>
        <v>62.95059999999998</v>
      </c>
      <c r="DJ1251" s="10">
        <f>IF(DD1251="Yes",'All Data'!DI1251-(DG1251*Monitors!$C$4),'All Data'!DI1251)</f>
        <v>62.95059999999998</v>
      </c>
      <c r="DK1251" s="10">
        <f>IF($DE1251="Yes",DJ1251-(DG1251*Monitors!$D$4),'All Data'!DJ1251)</f>
        <v>62.95059999999998</v>
      </c>
      <c r="DL1251" s="10">
        <f>IF($CZ1251="Yes",DK1251-Monitors!$C$7,'All Data'!DK1251)</f>
        <v>62.95059999999998</v>
      </c>
      <c r="DM1251" s="10">
        <f>IF($DA1251="Yes",DL1251-Monitors!$D$7,'All Data'!DL1251)</f>
        <v>62.95059999999998</v>
      </c>
      <c r="DN1251" s="10">
        <f>IF(DB1251="Yes",DM1251-((DG1251+(W1251*Monitors!$B$4))*Monitors!$F$4),'All Data'!DM1251)</f>
        <v>62.95059999999998</v>
      </c>
      <c r="DO1251" s="8" t="str">
        <f t="shared" si="220"/>
        <v>No</v>
      </c>
      <c r="DP1251" s="10">
        <v>4.6984860000000008</v>
      </c>
      <c r="DQ1251" s="10">
        <v>22.701513999999996</v>
      </c>
      <c r="DR1251" s="10">
        <v>22.701513999999996</v>
      </c>
      <c r="DS1251" s="9">
        <v>29.304622874802099</v>
      </c>
      <c r="DT1251" s="9" t="s">
        <v>23</v>
      </c>
      <c r="DU1251" s="14">
        <v>0</v>
      </c>
    </row>
    <row r="1252" spans="1:125" ht="18" customHeight="1">
      <c r="A1252" s="29">
        <v>1251</v>
      </c>
      <c r="B1252" s="29">
        <v>25</v>
      </c>
      <c r="C1252" s="29">
        <v>930</v>
      </c>
      <c r="D1252" s="21">
        <v>42074</v>
      </c>
      <c r="E1252" s="21">
        <v>42074</v>
      </c>
      <c r="F1252" s="21">
        <v>42076</v>
      </c>
      <c r="G1252" s="20" t="s">
        <v>4</v>
      </c>
      <c r="H1252" s="20" t="s">
        <v>26</v>
      </c>
      <c r="I1252" s="22">
        <v>6</v>
      </c>
      <c r="J1252" s="20" t="s">
        <v>5</v>
      </c>
      <c r="K1252" s="20" t="s">
        <v>26</v>
      </c>
      <c r="L1252" s="20" t="s">
        <v>27</v>
      </c>
      <c r="M1252" s="23" t="s">
        <v>27</v>
      </c>
      <c r="N1252" s="23" t="s">
        <v>7</v>
      </c>
      <c r="O1252" s="23" t="s">
        <v>26</v>
      </c>
      <c r="P1252" s="24">
        <v>13.2</v>
      </c>
      <c r="Q1252" s="24">
        <v>23.5</v>
      </c>
      <c r="R1252" s="24">
        <v>27</v>
      </c>
      <c r="S1252" s="24">
        <v>310.47000000000003</v>
      </c>
      <c r="T1252" s="24">
        <v>1.78</v>
      </c>
      <c r="U1252" s="24">
        <v>1440</v>
      </c>
      <c r="V1252" s="24">
        <v>2560</v>
      </c>
      <c r="W1252" s="24">
        <v>3.6859999999999999</v>
      </c>
      <c r="X1252" s="23" t="s">
        <v>104</v>
      </c>
      <c r="Y1252" s="23" t="s">
        <v>104</v>
      </c>
      <c r="Z1252" s="24">
        <v>11874</v>
      </c>
      <c r="AA1252" s="24">
        <v>60</v>
      </c>
      <c r="AB1252" s="24">
        <v>178</v>
      </c>
      <c r="AC1252" s="24">
        <v>178</v>
      </c>
      <c r="AD1252" s="23" t="s">
        <v>96</v>
      </c>
      <c r="AE1252" s="23" t="s">
        <v>23</v>
      </c>
      <c r="AF1252" s="23" t="s">
        <v>11</v>
      </c>
      <c r="AG1252" s="23" t="s">
        <v>26</v>
      </c>
      <c r="AH1252" s="23" t="s">
        <v>26</v>
      </c>
      <c r="AI1252" s="23" t="s">
        <v>57</v>
      </c>
      <c r="AJ1252" s="23" t="s">
        <v>11</v>
      </c>
      <c r="AK1252" s="23" t="s">
        <v>23</v>
      </c>
      <c r="AL1252" s="23" t="s">
        <v>229</v>
      </c>
      <c r="AM1252" s="23" t="s">
        <v>14</v>
      </c>
      <c r="AN1252" s="23" t="s">
        <v>72</v>
      </c>
      <c r="AO1252" s="23" t="s">
        <v>14</v>
      </c>
      <c r="AP1252" s="23" t="s">
        <v>36</v>
      </c>
      <c r="AQ1252" s="23" t="s">
        <v>14</v>
      </c>
      <c r="AR1252" s="23"/>
      <c r="AS1252" s="23" t="s">
        <v>229</v>
      </c>
      <c r="AT1252" s="23" t="s">
        <v>14</v>
      </c>
      <c r="AU1252" s="23" t="s">
        <v>63</v>
      </c>
      <c r="AV1252" s="25" t="s">
        <v>14</v>
      </c>
      <c r="AW1252" s="25" t="s">
        <v>14</v>
      </c>
      <c r="AX1252" s="26">
        <v>27</v>
      </c>
      <c r="AY1252" s="26">
        <v>310.47000000000003</v>
      </c>
      <c r="AZ1252" s="25" t="s">
        <v>72</v>
      </c>
      <c r="BA1252" s="25" t="s">
        <v>63</v>
      </c>
      <c r="BB1252" s="23" t="s">
        <v>14</v>
      </c>
      <c r="BC1252" s="23" t="s">
        <v>15</v>
      </c>
      <c r="BD1252" s="23" t="s">
        <v>14</v>
      </c>
      <c r="BE1252" s="23" t="s">
        <v>11</v>
      </c>
      <c r="BF1252" s="23" t="s">
        <v>468</v>
      </c>
      <c r="BG1252" s="23" t="s">
        <v>11</v>
      </c>
      <c r="BH1252" s="23" t="s">
        <v>17</v>
      </c>
      <c r="BI1252" s="23" t="s">
        <v>14</v>
      </c>
      <c r="BJ1252" s="23"/>
      <c r="BK1252" s="23" t="s">
        <v>11</v>
      </c>
      <c r="BL1252" s="23" t="s">
        <v>11</v>
      </c>
      <c r="BM1252" s="23" t="s">
        <v>11</v>
      </c>
      <c r="BN1252" s="23"/>
      <c r="BO1252" s="24">
        <v>6.4</v>
      </c>
      <c r="BP1252" s="24">
        <v>371.4</v>
      </c>
      <c r="BQ1252" s="24">
        <v>350</v>
      </c>
      <c r="BR1252" s="24">
        <v>300</v>
      </c>
      <c r="BS1252" s="24">
        <v>200</v>
      </c>
      <c r="BT1252" s="23"/>
      <c r="BU1252" s="23"/>
      <c r="BV1252" s="24">
        <v>27.44</v>
      </c>
      <c r="BW1252" s="24">
        <v>0.46</v>
      </c>
      <c r="BX1252" s="23"/>
      <c r="BY1252" s="24">
        <v>0.4</v>
      </c>
      <c r="BZ1252" s="27">
        <v>0.46</v>
      </c>
      <c r="CA1252" s="27">
        <v>0.4</v>
      </c>
      <c r="CB1252" s="25"/>
      <c r="CC1252" s="25"/>
      <c r="CD1252" s="28">
        <v>27.63</v>
      </c>
      <c r="CE1252" s="28">
        <v>0.49</v>
      </c>
      <c r="CF1252" s="25"/>
      <c r="CG1252" s="28">
        <v>0.44</v>
      </c>
      <c r="CH1252" s="28">
        <v>38.67</v>
      </c>
      <c r="CI1252" s="28">
        <v>1.2</v>
      </c>
      <c r="CJ1252" s="28">
        <v>0.5</v>
      </c>
      <c r="CK1252" s="28">
        <v>0</v>
      </c>
      <c r="CL1252" s="28">
        <v>0</v>
      </c>
      <c r="CM1252" s="28">
        <v>0.61</v>
      </c>
      <c r="CN1252" s="25"/>
      <c r="CO1252" s="28">
        <v>0</v>
      </c>
      <c r="CP1252" s="30" t="s">
        <v>5</v>
      </c>
      <c r="CQ1252" s="8">
        <f t="shared" si="210"/>
        <v>11872.322607659355</v>
      </c>
      <c r="CR1252" s="8">
        <f t="shared" si="211"/>
        <v>28</v>
      </c>
      <c r="CS1252" s="8">
        <f t="shared" si="212"/>
        <v>3.8</v>
      </c>
      <c r="CT1252" s="8">
        <f t="shared" si="213"/>
        <v>30</v>
      </c>
      <c r="CU1252" s="8">
        <f t="shared" si="214"/>
        <v>300</v>
      </c>
      <c r="CV1252" s="10">
        <f t="shared" si="215"/>
        <v>115308.558</v>
      </c>
      <c r="CW1252" s="10">
        <f t="shared" si="218"/>
        <v>115.308558</v>
      </c>
      <c r="CX1252" s="8" t="str">
        <f t="shared" si="216"/>
        <v>No</v>
      </c>
      <c r="CY1252" s="30" t="s">
        <v>11</v>
      </c>
      <c r="CZ1252" s="30" t="s">
        <v>11</v>
      </c>
      <c r="DA1252" s="31" t="s">
        <v>11</v>
      </c>
      <c r="DB1252" s="31" t="s">
        <v>11</v>
      </c>
      <c r="DC1252" s="8" t="str">
        <f t="shared" si="217"/>
        <v>No</v>
      </c>
      <c r="DD1252" s="8" t="s">
        <v>11</v>
      </c>
      <c r="DE1252" s="30" t="s">
        <v>11</v>
      </c>
      <c r="DF1252" s="10">
        <f t="shared" si="219"/>
        <v>86.750279999999989</v>
      </c>
      <c r="DG1252" s="9">
        <f>IF(S1252&lt;Monitors!$H$4,(S1252*Monitors!$I$4)+Monitors!$J$4,IF(S1252&lt;Monitors!$H$5,(S1252*Monitors!$I$5)+Monitors!$J$5,IF(S1252&lt;Monitors!$H$6,(S1252*Monitors!$I$6)+Monitors!$J$6,IF(S1252&lt;Monitors!$H$7,(Monitors!$I$7*S1252)+Monitors!$J$7,IF(S1252&lt;Monitors!$H$8,(S1252*Monitors!$I$8)+Monitors!$J$8,IF(S1252&lt;Monitors!$H$9,(S1252*Monitors!$I$9)+Monitors!$J$9,IF(S1252&lt;Monitors!$H$10,(S1252*Monitors!$I$10)+Monitors!$J$10,IF(S1252&lt;Monitors!$H$11,(S1252*Monitors!$I$11)+Monitors!$J$11,Monitors!$J$12))))))))</f>
        <v>51.094000000000008</v>
      </c>
      <c r="DH1252" s="10">
        <f>$DF1252-(Monitors!$B$4*'All Data'!$W1252)</f>
        <v>64.15509999999999</v>
      </c>
      <c r="DI1252" s="10">
        <f>IF($CX1252="Yes",DH1252-(Monitors!$E$4*(DG1252+(Monitors!$B$4*'All Data'!$W1252))),'All Data'!DH1252)</f>
        <v>64.15509999999999</v>
      </c>
      <c r="DJ1252" s="10">
        <f>IF(DD1252="Yes",'All Data'!DI1252-(DG1252*Monitors!$C$4),'All Data'!DI1252)</f>
        <v>64.15509999999999</v>
      </c>
      <c r="DK1252" s="10">
        <f>IF($DE1252="Yes",DJ1252-(DG1252*Monitors!$D$4),'All Data'!DJ1252)</f>
        <v>64.15509999999999</v>
      </c>
      <c r="DL1252" s="10">
        <f>IF($CZ1252="Yes",DK1252-Monitors!$C$7,'All Data'!DK1252)</f>
        <v>64.15509999999999</v>
      </c>
      <c r="DM1252" s="10">
        <f>IF($DA1252="Yes",DL1252-Monitors!$D$7,'All Data'!DL1252)</f>
        <v>64.15509999999999</v>
      </c>
      <c r="DN1252" s="10">
        <f>IF(DB1252="Yes",DM1252-((DG1252+(W1252*Monitors!$B$4))*Monitors!$F$4),'All Data'!DM1252)</f>
        <v>64.15509999999999</v>
      </c>
      <c r="DO1252" s="8" t="str">
        <f t="shared" si="220"/>
        <v>No</v>
      </c>
      <c r="DP1252" s="10">
        <v>4.6123423200000007</v>
      </c>
      <c r="DQ1252" s="10">
        <v>22.827657680000002</v>
      </c>
      <c r="DR1252" s="10">
        <v>22.827657680000002</v>
      </c>
      <c r="DS1252" s="9">
        <v>29.301876395765653</v>
      </c>
      <c r="DT1252" s="9" t="s">
        <v>23</v>
      </c>
      <c r="DU1252" s="14">
        <v>0</v>
      </c>
    </row>
    <row r="1253" spans="1:125" ht="18" customHeight="1">
      <c r="A1253" s="29">
        <v>1252</v>
      </c>
      <c r="B1253" s="29">
        <v>24</v>
      </c>
      <c r="C1253" s="29">
        <v>545</v>
      </c>
      <c r="D1253" s="21">
        <v>41572</v>
      </c>
      <c r="E1253" s="21">
        <v>41589</v>
      </c>
      <c r="F1253" s="21">
        <v>41593</v>
      </c>
      <c r="G1253" s="20" t="s">
        <v>4</v>
      </c>
      <c r="H1253" s="20" t="s">
        <v>26</v>
      </c>
      <c r="I1253" s="22">
        <v>6</v>
      </c>
      <c r="J1253" s="20" t="s">
        <v>5</v>
      </c>
      <c r="K1253" s="20" t="s">
        <v>26</v>
      </c>
      <c r="L1253" s="20" t="s">
        <v>6</v>
      </c>
      <c r="M1253" s="23" t="s">
        <v>26</v>
      </c>
      <c r="N1253" s="23" t="s">
        <v>7</v>
      </c>
      <c r="O1253" s="23" t="s">
        <v>26</v>
      </c>
      <c r="P1253" s="24">
        <v>13.2</v>
      </c>
      <c r="Q1253" s="24">
        <v>23.5</v>
      </c>
      <c r="R1253" s="24">
        <v>27</v>
      </c>
      <c r="S1253" s="24">
        <v>310.47000000000003</v>
      </c>
      <c r="T1253" s="24">
        <v>1.78</v>
      </c>
      <c r="U1253" s="24">
        <v>1440</v>
      </c>
      <c r="V1253" s="24">
        <v>2560</v>
      </c>
      <c r="W1253" s="24">
        <v>3.6859999999999999</v>
      </c>
      <c r="X1253" s="23" t="s">
        <v>104</v>
      </c>
      <c r="Y1253" s="23" t="s">
        <v>104</v>
      </c>
      <c r="Z1253" s="24">
        <v>11874</v>
      </c>
      <c r="AA1253" s="24">
        <v>60</v>
      </c>
      <c r="AB1253" s="24">
        <v>178</v>
      </c>
      <c r="AC1253" s="24">
        <v>178</v>
      </c>
      <c r="AD1253" s="23" t="s">
        <v>73</v>
      </c>
      <c r="AE1253" s="23" t="s">
        <v>23</v>
      </c>
      <c r="AF1253" s="23" t="s">
        <v>11</v>
      </c>
      <c r="AG1253" s="23" t="s">
        <v>26</v>
      </c>
      <c r="AH1253" s="23" t="s">
        <v>26</v>
      </c>
      <c r="AI1253" s="23" t="s">
        <v>57</v>
      </c>
      <c r="AJ1253" s="23" t="s">
        <v>23</v>
      </c>
      <c r="AK1253" s="23" t="s">
        <v>23</v>
      </c>
      <c r="AL1253" s="23" t="s">
        <v>93</v>
      </c>
      <c r="AM1253" s="23" t="s">
        <v>852</v>
      </c>
      <c r="AN1253" s="23" t="s">
        <v>14</v>
      </c>
      <c r="AO1253" s="23" t="s">
        <v>14</v>
      </c>
      <c r="AP1253" s="23" t="s">
        <v>36</v>
      </c>
      <c r="AQ1253" s="23" t="s">
        <v>14</v>
      </c>
      <c r="AR1253" s="23"/>
      <c r="AS1253" s="23" t="s">
        <v>93</v>
      </c>
      <c r="AT1253" s="23" t="s">
        <v>852</v>
      </c>
      <c r="AU1253" s="23" t="s">
        <v>14</v>
      </c>
      <c r="AV1253" s="25" t="s">
        <v>14</v>
      </c>
      <c r="AW1253" s="25" t="s">
        <v>14</v>
      </c>
      <c r="AX1253" s="26">
        <v>27</v>
      </c>
      <c r="AY1253" s="26">
        <v>310.47000000000003</v>
      </c>
      <c r="AZ1253" s="25" t="s">
        <v>14</v>
      </c>
      <c r="BA1253" s="25" t="s">
        <v>14</v>
      </c>
      <c r="BB1253" s="23" t="s">
        <v>14</v>
      </c>
      <c r="BC1253" s="23" t="s">
        <v>15</v>
      </c>
      <c r="BD1253" s="23" t="s">
        <v>14</v>
      </c>
      <c r="BE1253" s="23" t="s">
        <v>11</v>
      </c>
      <c r="BF1253" s="23" t="s">
        <v>468</v>
      </c>
      <c r="BG1253" s="23" t="s">
        <v>11</v>
      </c>
      <c r="BH1253" s="23" t="s">
        <v>365</v>
      </c>
      <c r="BI1253" s="23" t="s">
        <v>14</v>
      </c>
      <c r="BJ1253" s="23"/>
      <c r="BK1253" s="23" t="s">
        <v>11</v>
      </c>
      <c r="BL1253" s="23" t="s">
        <v>11</v>
      </c>
      <c r="BM1253" s="23" t="s">
        <v>11</v>
      </c>
      <c r="BN1253" s="23"/>
      <c r="BO1253" s="24">
        <v>10</v>
      </c>
      <c r="BP1253" s="24">
        <v>327</v>
      </c>
      <c r="BQ1253" s="24">
        <v>300</v>
      </c>
      <c r="BR1253" s="24">
        <v>323</v>
      </c>
      <c r="BS1253" s="24">
        <v>200</v>
      </c>
      <c r="BT1253" s="23"/>
      <c r="BU1253" s="23"/>
      <c r="BV1253" s="24">
        <v>27.56</v>
      </c>
      <c r="BW1253" s="24">
        <v>0.25</v>
      </c>
      <c r="BX1253" s="23"/>
      <c r="BY1253" s="24">
        <v>0.22</v>
      </c>
      <c r="BZ1253" s="27">
        <v>0.25</v>
      </c>
      <c r="CA1253" s="27">
        <v>0.22</v>
      </c>
      <c r="CB1253" s="25"/>
      <c r="CC1253" s="25"/>
      <c r="CD1253" s="28">
        <v>27.85</v>
      </c>
      <c r="CE1253" s="28">
        <v>0.38</v>
      </c>
      <c r="CF1253" s="25"/>
      <c r="CG1253" s="28">
        <v>0.34</v>
      </c>
      <c r="CH1253" s="28">
        <v>38.65</v>
      </c>
      <c r="CI1253" s="28">
        <v>0.5</v>
      </c>
      <c r="CJ1253" s="28">
        <v>0.5</v>
      </c>
      <c r="CK1253" s="28">
        <v>0</v>
      </c>
      <c r="CL1253" s="28">
        <v>0</v>
      </c>
      <c r="CM1253" s="28">
        <v>0.5</v>
      </c>
      <c r="CN1253" s="25"/>
      <c r="CO1253" s="28">
        <v>0</v>
      </c>
      <c r="CP1253" s="30" t="s">
        <v>5</v>
      </c>
      <c r="CQ1253" s="8">
        <f t="shared" si="210"/>
        <v>11872.322607659355</v>
      </c>
      <c r="CR1253" s="8">
        <f t="shared" si="211"/>
        <v>28</v>
      </c>
      <c r="CS1253" s="8">
        <f t="shared" si="212"/>
        <v>3.8</v>
      </c>
      <c r="CT1253" s="8">
        <f t="shared" si="213"/>
        <v>30</v>
      </c>
      <c r="CU1253" s="8">
        <f t="shared" si="214"/>
        <v>300</v>
      </c>
      <c r="CV1253" s="10">
        <f t="shared" si="215"/>
        <v>101523.69</v>
      </c>
      <c r="CW1253" s="10">
        <f t="shared" si="218"/>
        <v>101.52369</v>
      </c>
      <c r="CX1253" s="8" t="str">
        <f t="shared" si="216"/>
        <v>No</v>
      </c>
      <c r="CY1253" s="30" t="s">
        <v>11</v>
      </c>
      <c r="CZ1253" s="30" t="s">
        <v>11</v>
      </c>
      <c r="DA1253" s="31" t="s">
        <v>11</v>
      </c>
      <c r="DB1253" s="31" t="s">
        <v>11</v>
      </c>
      <c r="DC1253" s="8" t="str">
        <f t="shared" si="217"/>
        <v>No</v>
      </c>
      <c r="DD1253" s="8" t="s">
        <v>11</v>
      </c>
      <c r="DE1253" s="30" t="s">
        <v>11</v>
      </c>
      <c r="DF1253" s="10">
        <f t="shared" si="219"/>
        <v>85.922459999999987</v>
      </c>
      <c r="DG1253" s="9">
        <f>IF(S1253&lt;Monitors!$H$4,(S1253*Monitors!$I$4)+Monitors!$J$4,IF(S1253&lt;Monitors!$H$5,(S1253*Monitors!$I$5)+Monitors!$J$5,IF(S1253&lt;Monitors!$H$6,(S1253*Monitors!$I$6)+Monitors!$J$6,IF(S1253&lt;Monitors!$H$7,(Monitors!$I$7*S1253)+Monitors!$J$7,IF(S1253&lt;Monitors!$H$8,(S1253*Monitors!$I$8)+Monitors!$J$8,IF(S1253&lt;Monitors!$H$9,(S1253*Monitors!$I$9)+Monitors!$J$9,IF(S1253&lt;Monitors!$H$10,(S1253*Monitors!$I$10)+Monitors!$J$10,IF(S1253&lt;Monitors!$H$11,(S1253*Monitors!$I$11)+Monitors!$J$11,Monitors!$J$12))))))))</f>
        <v>51.094000000000008</v>
      </c>
      <c r="DH1253" s="10">
        <f>$DF1253-(Monitors!$B$4*'All Data'!$W1253)</f>
        <v>63.327279999999988</v>
      </c>
      <c r="DI1253" s="10">
        <f>IF($CX1253="Yes",DH1253-(Monitors!$E$4*(DG1253+(Monitors!$B$4*'All Data'!$W1253))),'All Data'!DH1253)</f>
        <v>63.327279999999988</v>
      </c>
      <c r="DJ1253" s="10">
        <f>IF(DD1253="Yes",'All Data'!DI1253-(DG1253*Monitors!$C$4),'All Data'!DI1253)</f>
        <v>63.327279999999988</v>
      </c>
      <c r="DK1253" s="10">
        <f>IF($DE1253="Yes",DJ1253-(DG1253*Monitors!$D$4),'All Data'!DJ1253)</f>
        <v>63.327279999999988</v>
      </c>
      <c r="DL1253" s="10">
        <f>IF($CZ1253="Yes",DK1253-Monitors!$C$7,'All Data'!DK1253)</f>
        <v>63.327279999999988</v>
      </c>
      <c r="DM1253" s="10">
        <f>IF($DA1253="Yes",DL1253-Monitors!$D$7,'All Data'!DL1253)</f>
        <v>63.327279999999988</v>
      </c>
      <c r="DN1253" s="10">
        <f>IF(DB1253="Yes",DM1253-((DG1253+(W1253*Monitors!$B$4))*Monitors!$F$4),'All Data'!DM1253)</f>
        <v>63.327279999999988</v>
      </c>
      <c r="DO1253" s="8" t="str">
        <f t="shared" si="220"/>
        <v>No</v>
      </c>
      <c r="DP1253" s="10">
        <v>4.0609476000000004</v>
      </c>
      <c r="DQ1253" s="10">
        <v>23.499052399999997</v>
      </c>
      <c r="DR1253" s="10">
        <v>23.499052399999997</v>
      </c>
      <c r="DS1253" s="9">
        <v>29.301876395765653</v>
      </c>
      <c r="DT1253" s="9" t="s">
        <v>23</v>
      </c>
      <c r="DU1253" s="14">
        <v>0</v>
      </c>
    </row>
    <row r="1254" spans="1:125" ht="18" customHeight="1">
      <c r="A1254" s="29">
        <v>1253</v>
      </c>
      <c r="B1254" s="29">
        <v>24</v>
      </c>
      <c r="C1254" s="29">
        <v>295</v>
      </c>
      <c r="D1254" s="21">
        <v>41893</v>
      </c>
      <c r="E1254" s="21">
        <v>41885</v>
      </c>
      <c r="F1254" s="21">
        <v>41898</v>
      </c>
      <c r="G1254" s="20" t="s">
        <v>4</v>
      </c>
      <c r="H1254" s="20" t="s">
        <v>26</v>
      </c>
      <c r="I1254" s="22">
        <v>6</v>
      </c>
      <c r="J1254" s="20" t="s">
        <v>5</v>
      </c>
      <c r="K1254" s="20" t="s">
        <v>26</v>
      </c>
      <c r="L1254" s="20" t="s">
        <v>6</v>
      </c>
      <c r="M1254" s="23" t="s">
        <v>26</v>
      </c>
      <c r="N1254" s="23" t="s">
        <v>7</v>
      </c>
      <c r="O1254" s="23" t="s">
        <v>26</v>
      </c>
      <c r="P1254" s="24">
        <v>13.2</v>
      </c>
      <c r="Q1254" s="24">
        <v>23.5</v>
      </c>
      <c r="R1254" s="24">
        <v>27</v>
      </c>
      <c r="S1254" s="24">
        <v>310.2</v>
      </c>
      <c r="T1254" s="24">
        <v>1.78</v>
      </c>
      <c r="U1254" s="24">
        <v>1440</v>
      </c>
      <c r="V1254" s="24">
        <v>2560</v>
      </c>
      <c r="W1254" s="24">
        <v>3.6859999999999999</v>
      </c>
      <c r="X1254" s="23" t="s">
        <v>104</v>
      </c>
      <c r="Y1254" s="23" t="s">
        <v>104</v>
      </c>
      <c r="Z1254" s="24">
        <v>11884</v>
      </c>
      <c r="AA1254" s="24">
        <v>60</v>
      </c>
      <c r="AB1254" s="24">
        <v>178</v>
      </c>
      <c r="AC1254" s="24">
        <v>178</v>
      </c>
      <c r="AD1254" s="23" t="s">
        <v>28</v>
      </c>
      <c r="AE1254" s="23" t="s">
        <v>23</v>
      </c>
      <c r="AF1254" s="23" t="s">
        <v>11</v>
      </c>
      <c r="AG1254" s="23" t="s">
        <v>26</v>
      </c>
      <c r="AH1254" s="23" t="s">
        <v>26</v>
      </c>
      <c r="AI1254" s="23" t="s">
        <v>12</v>
      </c>
      <c r="AJ1254" s="23" t="s">
        <v>23</v>
      </c>
      <c r="AK1254" s="23" t="s">
        <v>23</v>
      </c>
      <c r="AL1254" s="23" t="s">
        <v>107</v>
      </c>
      <c r="AM1254" s="23" t="s">
        <v>807</v>
      </c>
      <c r="AN1254" s="23" t="s">
        <v>14</v>
      </c>
      <c r="AO1254" s="23" t="s">
        <v>14</v>
      </c>
      <c r="AP1254" s="23" t="s">
        <v>36</v>
      </c>
      <c r="AQ1254" s="23" t="s">
        <v>14</v>
      </c>
      <c r="AR1254" s="23"/>
      <c r="AS1254" s="23" t="s">
        <v>107</v>
      </c>
      <c r="AT1254" s="23" t="s">
        <v>807</v>
      </c>
      <c r="AU1254" s="23" t="s">
        <v>14</v>
      </c>
      <c r="AV1254" s="25" t="s">
        <v>14</v>
      </c>
      <c r="AW1254" s="25" t="s">
        <v>14</v>
      </c>
      <c r="AX1254" s="26">
        <v>27</v>
      </c>
      <c r="AY1254" s="26">
        <v>310.2</v>
      </c>
      <c r="AZ1254" s="25" t="s">
        <v>14</v>
      </c>
      <c r="BA1254" s="25" t="s">
        <v>14</v>
      </c>
      <c r="BB1254" s="23" t="s">
        <v>14</v>
      </c>
      <c r="BC1254" s="23" t="s">
        <v>15</v>
      </c>
      <c r="BD1254" s="23" t="s">
        <v>14</v>
      </c>
      <c r="BE1254" s="23" t="s">
        <v>11</v>
      </c>
      <c r="BF1254" s="23" t="s">
        <v>347</v>
      </c>
      <c r="BG1254" s="23" t="s">
        <v>11</v>
      </c>
      <c r="BH1254" s="23" t="s">
        <v>17</v>
      </c>
      <c r="BI1254" s="23" t="s">
        <v>14</v>
      </c>
      <c r="BJ1254" s="23"/>
      <c r="BK1254" s="23" t="s">
        <v>11</v>
      </c>
      <c r="BL1254" s="23" t="s">
        <v>11</v>
      </c>
      <c r="BM1254" s="23" t="s">
        <v>11</v>
      </c>
      <c r="BN1254" s="23"/>
      <c r="BO1254" s="24">
        <v>17.600000000000001</v>
      </c>
      <c r="BP1254" s="24">
        <v>358.6</v>
      </c>
      <c r="BQ1254" s="24">
        <v>350</v>
      </c>
      <c r="BR1254" s="24">
        <v>241.2</v>
      </c>
      <c r="BS1254" s="24">
        <v>200</v>
      </c>
      <c r="BT1254" s="23"/>
      <c r="BU1254" s="23"/>
      <c r="BV1254" s="24">
        <v>28.97</v>
      </c>
      <c r="BW1254" s="24">
        <v>0.37</v>
      </c>
      <c r="BX1254" s="23"/>
      <c r="BY1254" s="24">
        <v>0.23</v>
      </c>
      <c r="BZ1254" s="27">
        <v>0.37</v>
      </c>
      <c r="CA1254" s="27">
        <v>0.23</v>
      </c>
      <c r="CB1254" s="25"/>
      <c r="CC1254" s="25"/>
      <c r="CD1254" s="28">
        <v>28.89</v>
      </c>
      <c r="CE1254" s="28">
        <v>0.36</v>
      </c>
      <c r="CF1254" s="25"/>
      <c r="CG1254" s="28">
        <v>0.23</v>
      </c>
      <c r="CH1254" s="28">
        <v>38.799999999999997</v>
      </c>
      <c r="CI1254" s="28">
        <v>0.5</v>
      </c>
      <c r="CJ1254" s="28">
        <v>0.5</v>
      </c>
      <c r="CK1254" s="28">
        <v>0</v>
      </c>
      <c r="CL1254" s="28">
        <v>0</v>
      </c>
      <c r="CM1254" s="28">
        <v>0.5</v>
      </c>
      <c r="CN1254" s="25"/>
      <c r="CO1254" s="28">
        <v>0</v>
      </c>
      <c r="CP1254" s="30" t="s">
        <v>5</v>
      </c>
      <c r="CQ1254" s="8">
        <f t="shared" si="210"/>
        <v>11882.656350741458</v>
      </c>
      <c r="CR1254" s="8">
        <f t="shared" si="211"/>
        <v>28</v>
      </c>
      <c r="CS1254" s="8">
        <f t="shared" si="212"/>
        <v>3.8</v>
      </c>
      <c r="CT1254" s="8">
        <f t="shared" si="213"/>
        <v>30</v>
      </c>
      <c r="CU1254" s="8">
        <f t="shared" si="214"/>
        <v>300</v>
      </c>
      <c r="CV1254" s="10">
        <f t="shared" si="215"/>
        <v>111237.72</v>
      </c>
      <c r="CW1254" s="10">
        <f t="shared" si="218"/>
        <v>111.23772</v>
      </c>
      <c r="CX1254" s="8" t="str">
        <f t="shared" si="216"/>
        <v>No</v>
      </c>
      <c r="CY1254" s="30" t="s">
        <v>11</v>
      </c>
      <c r="CZ1254" s="30" t="s">
        <v>11</v>
      </c>
      <c r="DA1254" s="31" t="s">
        <v>11</v>
      </c>
      <c r="DB1254" s="31" t="s">
        <v>11</v>
      </c>
      <c r="DC1254" s="8" t="str">
        <f t="shared" si="217"/>
        <v>No</v>
      </c>
      <c r="DD1254" s="8" t="s">
        <v>11</v>
      </c>
      <c r="DE1254" s="30" t="s">
        <v>11</v>
      </c>
      <c r="DF1254" s="10">
        <f t="shared" si="219"/>
        <v>90.928799999999995</v>
      </c>
      <c r="DG1254" s="9">
        <f>IF(S1254&lt;Monitors!$H$4,(S1254*Monitors!$I$4)+Monitors!$J$4,IF(S1254&lt;Monitors!$H$5,(S1254*Monitors!$I$5)+Monitors!$J$5,IF(S1254&lt;Monitors!$H$6,(S1254*Monitors!$I$6)+Monitors!$J$6,IF(S1254&lt;Monitors!$H$7,(Monitors!$I$7*S1254)+Monitors!$J$7,IF(S1254&lt;Monitors!$H$8,(S1254*Monitors!$I$8)+Monitors!$J$8,IF(S1254&lt;Monitors!$H$9,(S1254*Monitors!$I$9)+Monitors!$J$9,IF(S1254&lt;Monitors!$H$10,(S1254*Monitors!$I$10)+Monitors!$J$10,IF(S1254&lt;Monitors!$H$11,(S1254*Monitors!$I$11)+Monitors!$J$11,Monitors!$J$12))))))))</f>
        <v>51.04</v>
      </c>
      <c r="DH1254" s="10">
        <f>$DF1254-(Monitors!$B$4*'All Data'!$W1254)</f>
        <v>68.333619999999996</v>
      </c>
      <c r="DI1254" s="10">
        <f>IF($CX1254="Yes",DH1254-(Monitors!$E$4*(DG1254+(Monitors!$B$4*'All Data'!$W1254))),'All Data'!DH1254)</f>
        <v>68.333619999999996</v>
      </c>
      <c r="DJ1254" s="10">
        <f>IF(DD1254="Yes",'All Data'!DI1254-(DG1254*Monitors!$C$4),'All Data'!DI1254)</f>
        <v>68.333619999999996</v>
      </c>
      <c r="DK1254" s="10">
        <f>IF($DE1254="Yes",DJ1254-(DG1254*Monitors!$D$4),'All Data'!DJ1254)</f>
        <v>68.333619999999996</v>
      </c>
      <c r="DL1254" s="10">
        <f>IF($CZ1254="Yes",DK1254-Monitors!$C$7,'All Data'!DK1254)</f>
        <v>68.333619999999996</v>
      </c>
      <c r="DM1254" s="10">
        <f>IF($DA1254="Yes",DL1254-Monitors!$D$7,'All Data'!DL1254)</f>
        <v>68.333619999999996</v>
      </c>
      <c r="DN1254" s="10">
        <f>IF(DB1254="Yes",DM1254-((DG1254+(W1254*Monitors!$B$4))*Monitors!$F$4),'All Data'!DM1254)</f>
        <v>68.333619999999996</v>
      </c>
      <c r="DO1254" s="8" t="str">
        <f t="shared" si="220"/>
        <v>No</v>
      </c>
      <c r="DP1254" s="10">
        <v>4.4495088000000003</v>
      </c>
      <c r="DQ1254" s="10">
        <v>24.520491199999999</v>
      </c>
      <c r="DR1254" s="10">
        <v>24.520491199999999</v>
      </c>
      <c r="DS1254" s="9">
        <v>29.277156923121758</v>
      </c>
      <c r="DT1254" s="9" t="s">
        <v>23</v>
      </c>
      <c r="DU1254" s="14">
        <v>0</v>
      </c>
    </row>
    <row r="1255" spans="1:125" ht="18" customHeight="1">
      <c r="A1255" s="29">
        <v>1254</v>
      </c>
      <c r="B1255" s="29">
        <v>47</v>
      </c>
      <c r="C1255" s="29">
        <v>285</v>
      </c>
      <c r="D1255" s="21">
        <v>41353</v>
      </c>
      <c r="E1255" s="21">
        <v>41936</v>
      </c>
      <c r="F1255" s="21">
        <v>41940</v>
      </c>
      <c r="G1255" s="20" t="s">
        <v>4</v>
      </c>
      <c r="H1255" s="20" t="s">
        <v>26</v>
      </c>
      <c r="I1255" s="22">
        <v>6</v>
      </c>
      <c r="J1255" s="20" t="s">
        <v>5</v>
      </c>
      <c r="K1255" s="20" t="s">
        <v>26</v>
      </c>
      <c r="L1255" s="20" t="s">
        <v>27</v>
      </c>
      <c r="M1255" s="23" t="s">
        <v>27</v>
      </c>
      <c r="N1255" s="23" t="s">
        <v>7</v>
      </c>
      <c r="O1255" s="23" t="s">
        <v>26</v>
      </c>
      <c r="P1255" s="24">
        <v>13.2</v>
      </c>
      <c r="Q1255" s="24">
        <v>23.5</v>
      </c>
      <c r="R1255" s="24">
        <v>27</v>
      </c>
      <c r="S1255" s="24">
        <v>310.47000000000003</v>
      </c>
      <c r="T1255" s="24">
        <v>1.78</v>
      </c>
      <c r="U1255" s="24">
        <v>1440</v>
      </c>
      <c r="V1255" s="24">
        <v>2560</v>
      </c>
      <c r="W1255" s="24">
        <v>3.6859999999999999</v>
      </c>
      <c r="X1255" s="23" t="s">
        <v>104</v>
      </c>
      <c r="Y1255" s="23" t="s">
        <v>104</v>
      </c>
      <c r="Z1255" s="24">
        <v>11874</v>
      </c>
      <c r="AA1255" s="24">
        <v>60</v>
      </c>
      <c r="AB1255" s="24">
        <v>170</v>
      </c>
      <c r="AC1255" s="24">
        <v>160</v>
      </c>
      <c r="AD1255" s="23" t="s">
        <v>73</v>
      </c>
      <c r="AE1255" s="23" t="s">
        <v>11</v>
      </c>
      <c r="AF1255" s="23" t="s">
        <v>11</v>
      </c>
      <c r="AG1255" s="23"/>
      <c r="AH1255" s="23"/>
      <c r="AI1255" s="23" t="s">
        <v>12</v>
      </c>
      <c r="AJ1255" s="23" t="s">
        <v>11</v>
      </c>
      <c r="AK1255" s="23" t="s">
        <v>23</v>
      </c>
      <c r="AL1255" s="23" t="s">
        <v>90</v>
      </c>
      <c r="AM1255" s="23" t="s">
        <v>14</v>
      </c>
      <c r="AN1255" s="23" t="s">
        <v>14</v>
      </c>
      <c r="AO1255" s="23" t="s">
        <v>14</v>
      </c>
      <c r="AP1255" s="23" t="s">
        <v>14</v>
      </c>
      <c r="AQ1255" s="23" t="s">
        <v>14</v>
      </c>
      <c r="AR1255" s="23"/>
      <c r="AS1255" s="23" t="s">
        <v>90</v>
      </c>
      <c r="AT1255" s="23" t="s">
        <v>14</v>
      </c>
      <c r="AU1255" s="23" t="s">
        <v>14</v>
      </c>
      <c r="AV1255" s="25" t="s">
        <v>14</v>
      </c>
      <c r="AW1255" s="25" t="s">
        <v>14</v>
      </c>
      <c r="AX1255" s="26">
        <v>27</v>
      </c>
      <c r="AY1255" s="26">
        <v>310.47000000000003</v>
      </c>
      <c r="AZ1255" s="25" t="s">
        <v>14</v>
      </c>
      <c r="BA1255" s="25" t="s">
        <v>14</v>
      </c>
      <c r="BB1255" s="23" t="s">
        <v>14</v>
      </c>
      <c r="BC1255" s="23" t="s">
        <v>15</v>
      </c>
      <c r="BD1255" s="23" t="s">
        <v>14</v>
      </c>
      <c r="BE1255" s="23" t="s">
        <v>11</v>
      </c>
      <c r="BF1255" s="23" t="s">
        <v>468</v>
      </c>
      <c r="BG1255" s="23" t="s">
        <v>11</v>
      </c>
      <c r="BH1255" s="23" t="s">
        <v>17</v>
      </c>
      <c r="BI1255" s="23" t="s">
        <v>14</v>
      </c>
      <c r="BJ1255" s="23"/>
      <c r="BK1255" s="23" t="s">
        <v>11</v>
      </c>
      <c r="BL1255" s="23" t="s">
        <v>11</v>
      </c>
      <c r="BM1255" s="23" t="s">
        <v>11</v>
      </c>
      <c r="BN1255" s="23"/>
      <c r="BO1255" s="24">
        <v>22.4</v>
      </c>
      <c r="BP1255" s="24">
        <v>381</v>
      </c>
      <c r="BQ1255" s="24">
        <v>350</v>
      </c>
      <c r="BR1255" s="24">
        <v>351</v>
      </c>
      <c r="BS1255" s="24">
        <v>200</v>
      </c>
      <c r="BT1255" s="23"/>
      <c r="BU1255" s="23"/>
      <c r="BV1255" s="24">
        <v>29.01</v>
      </c>
      <c r="BW1255" s="24">
        <v>0.34</v>
      </c>
      <c r="BX1255" s="23"/>
      <c r="BY1255" s="24">
        <v>0.27</v>
      </c>
      <c r="BZ1255" s="27">
        <v>0.34</v>
      </c>
      <c r="CA1255" s="27">
        <v>0.27</v>
      </c>
      <c r="CB1255" s="25"/>
      <c r="CC1255" s="25"/>
      <c r="CD1255" s="28">
        <v>29.05</v>
      </c>
      <c r="CE1255" s="28">
        <v>0.37</v>
      </c>
      <c r="CF1255" s="25"/>
      <c r="CG1255" s="28">
        <v>0.28999999999999998</v>
      </c>
      <c r="CH1255" s="28">
        <v>38.67</v>
      </c>
      <c r="CI1255" s="28">
        <v>0.5</v>
      </c>
      <c r="CJ1255" s="28">
        <v>0.5</v>
      </c>
      <c r="CK1255" s="25"/>
      <c r="CL1255" s="25"/>
      <c r="CM1255" s="28">
        <v>0.56000000000000005</v>
      </c>
      <c r="CN1255" s="25"/>
      <c r="CO1255" s="28">
        <v>0</v>
      </c>
      <c r="CP1255" s="30" t="s">
        <v>5</v>
      </c>
      <c r="CQ1255" s="8">
        <f t="shared" si="210"/>
        <v>11872.322607659355</v>
      </c>
      <c r="CR1255" s="8">
        <f t="shared" si="211"/>
        <v>28</v>
      </c>
      <c r="CS1255" s="8">
        <f t="shared" si="212"/>
        <v>3.8</v>
      </c>
      <c r="CT1255" s="8">
        <f t="shared" si="213"/>
        <v>30</v>
      </c>
      <c r="CU1255" s="8">
        <f t="shared" si="214"/>
        <v>300</v>
      </c>
      <c r="CV1255" s="10">
        <f t="shared" si="215"/>
        <v>118289.07</v>
      </c>
      <c r="CW1255" s="10">
        <f t="shared" si="218"/>
        <v>118.28907000000001</v>
      </c>
      <c r="CX1255" s="8" t="str">
        <f t="shared" si="216"/>
        <v>No</v>
      </c>
      <c r="CY1255" s="30" t="s">
        <v>11</v>
      </c>
      <c r="CZ1255" s="30" t="s">
        <v>11</v>
      </c>
      <c r="DA1255" s="31" t="s">
        <v>11</v>
      </c>
      <c r="DB1255" s="31" t="s">
        <v>11</v>
      </c>
      <c r="DC1255" s="8" t="str">
        <f t="shared" si="217"/>
        <v>No</v>
      </c>
      <c r="DD1255" s="8" t="s">
        <v>11</v>
      </c>
      <c r="DE1255" s="30" t="s">
        <v>11</v>
      </c>
      <c r="DF1255" s="10">
        <f t="shared" si="219"/>
        <v>90.880619999999993</v>
      </c>
      <c r="DG1255" s="9">
        <f>IF(S1255&lt;Monitors!$H$4,(S1255*Monitors!$I$4)+Monitors!$J$4,IF(S1255&lt;Monitors!$H$5,(S1255*Monitors!$I$5)+Monitors!$J$5,IF(S1255&lt;Monitors!$H$6,(S1255*Monitors!$I$6)+Monitors!$J$6,IF(S1255&lt;Monitors!$H$7,(Monitors!$I$7*S1255)+Monitors!$J$7,IF(S1255&lt;Monitors!$H$8,(S1255*Monitors!$I$8)+Monitors!$J$8,IF(S1255&lt;Monitors!$H$9,(S1255*Monitors!$I$9)+Monitors!$J$9,IF(S1255&lt;Monitors!$H$10,(S1255*Monitors!$I$10)+Monitors!$J$10,IF(S1255&lt;Monitors!$H$11,(S1255*Monitors!$I$11)+Monitors!$J$11,Monitors!$J$12))))))))</f>
        <v>51.094000000000008</v>
      </c>
      <c r="DH1255" s="10">
        <f>$DF1255-(Monitors!$B$4*'All Data'!$W1255)</f>
        <v>68.285439999999994</v>
      </c>
      <c r="DI1255" s="10">
        <f>IF($CX1255="Yes",DH1255-(Monitors!$E$4*(DG1255+(Monitors!$B$4*'All Data'!$W1255))),'All Data'!DH1255)</f>
        <v>68.285439999999994</v>
      </c>
      <c r="DJ1255" s="10">
        <f>IF(DD1255="Yes",'All Data'!DI1255-(DG1255*Monitors!$C$4),'All Data'!DI1255)</f>
        <v>68.285439999999994</v>
      </c>
      <c r="DK1255" s="10">
        <f>IF($DE1255="Yes",DJ1255-(DG1255*Monitors!$D$4),'All Data'!DJ1255)</f>
        <v>68.285439999999994</v>
      </c>
      <c r="DL1255" s="10">
        <f>IF($CZ1255="Yes",DK1255-Monitors!$C$7,'All Data'!DK1255)</f>
        <v>68.285439999999994</v>
      </c>
      <c r="DM1255" s="10">
        <f>IF($DA1255="Yes",DL1255-Monitors!$D$7,'All Data'!DL1255)</f>
        <v>68.285439999999994</v>
      </c>
      <c r="DN1255" s="10">
        <f>IF(DB1255="Yes",DM1255-((DG1255+(W1255*Monitors!$B$4))*Monitors!$F$4),'All Data'!DM1255)</f>
        <v>68.285439999999994</v>
      </c>
      <c r="DO1255" s="8" t="str">
        <f t="shared" si="220"/>
        <v>No</v>
      </c>
      <c r="DP1255" s="10">
        <v>4.7315628000000007</v>
      </c>
      <c r="DQ1255" s="10">
        <v>24.278437199999999</v>
      </c>
      <c r="DR1255" s="10">
        <v>24.278437199999999</v>
      </c>
      <c r="DS1255" s="9">
        <v>29.301876395765653</v>
      </c>
      <c r="DT1255" s="9" t="s">
        <v>23</v>
      </c>
      <c r="DU1255" s="14">
        <v>0</v>
      </c>
    </row>
    <row r="1256" spans="1:125" ht="18" customHeight="1">
      <c r="A1256" s="29">
        <v>1255</v>
      </c>
      <c r="B1256" s="29">
        <v>24</v>
      </c>
      <c r="C1256" s="29">
        <v>290</v>
      </c>
      <c r="D1256" s="21">
        <v>41927</v>
      </c>
      <c r="E1256" s="21">
        <v>41927</v>
      </c>
      <c r="F1256" s="21">
        <v>41936</v>
      </c>
      <c r="G1256" s="20" t="s">
        <v>4</v>
      </c>
      <c r="H1256" s="20" t="s">
        <v>26</v>
      </c>
      <c r="I1256" s="22">
        <v>6</v>
      </c>
      <c r="J1256" s="20" t="s">
        <v>5</v>
      </c>
      <c r="K1256" s="20" t="s">
        <v>26</v>
      </c>
      <c r="L1256" s="20" t="s">
        <v>6</v>
      </c>
      <c r="M1256" s="23" t="s">
        <v>26</v>
      </c>
      <c r="N1256" s="23" t="s">
        <v>7</v>
      </c>
      <c r="O1256" s="23" t="s">
        <v>26</v>
      </c>
      <c r="P1256" s="24">
        <v>13.2</v>
      </c>
      <c r="Q1256" s="24">
        <v>23.5</v>
      </c>
      <c r="R1256" s="24">
        <v>27</v>
      </c>
      <c r="S1256" s="24">
        <v>310.2</v>
      </c>
      <c r="T1256" s="24">
        <v>1.78</v>
      </c>
      <c r="U1256" s="24">
        <v>1440</v>
      </c>
      <c r="V1256" s="24">
        <v>2560</v>
      </c>
      <c r="W1256" s="24">
        <v>3.6859999999999999</v>
      </c>
      <c r="X1256" s="23" t="s">
        <v>104</v>
      </c>
      <c r="Y1256" s="23" t="s">
        <v>104</v>
      </c>
      <c r="Z1256" s="24">
        <v>11884</v>
      </c>
      <c r="AA1256" s="24">
        <v>60</v>
      </c>
      <c r="AB1256" s="24">
        <v>170</v>
      </c>
      <c r="AC1256" s="24">
        <v>160</v>
      </c>
      <c r="AD1256" s="23" t="s">
        <v>28</v>
      </c>
      <c r="AE1256" s="23" t="s">
        <v>23</v>
      </c>
      <c r="AF1256" s="23" t="s">
        <v>11</v>
      </c>
      <c r="AG1256" s="23" t="s">
        <v>26</v>
      </c>
      <c r="AH1256" s="23" t="s">
        <v>26</v>
      </c>
      <c r="AI1256" s="23" t="s">
        <v>12</v>
      </c>
      <c r="AJ1256" s="23" t="s">
        <v>23</v>
      </c>
      <c r="AK1256" s="23" t="s">
        <v>23</v>
      </c>
      <c r="AL1256" s="23" t="s">
        <v>107</v>
      </c>
      <c r="AM1256" s="23" t="s">
        <v>808</v>
      </c>
      <c r="AN1256" s="23" t="s">
        <v>14</v>
      </c>
      <c r="AO1256" s="23" t="s">
        <v>14</v>
      </c>
      <c r="AP1256" s="23" t="s">
        <v>36</v>
      </c>
      <c r="AQ1256" s="23" t="s">
        <v>14</v>
      </c>
      <c r="AR1256" s="23"/>
      <c r="AS1256" s="23" t="s">
        <v>107</v>
      </c>
      <c r="AT1256" s="23" t="s">
        <v>808</v>
      </c>
      <c r="AU1256" s="23" t="s">
        <v>14</v>
      </c>
      <c r="AV1256" s="25" t="s">
        <v>14</v>
      </c>
      <c r="AW1256" s="25" t="s">
        <v>14</v>
      </c>
      <c r="AX1256" s="26">
        <v>27</v>
      </c>
      <c r="AY1256" s="26">
        <v>310.2</v>
      </c>
      <c r="AZ1256" s="25" t="s">
        <v>14</v>
      </c>
      <c r="BA1256" s="25" t="s">
        <v>14</v>
      </c>
      <c r="BB1256" s="23" t="s">
        <v>14</v>
      </c>
      <c r="BC1256" s="23" t="s">
        <v>15</v>
      </c>
      <c r="BD1256" s="23" t="s">
        <v>14</v>
      </c>
      <c r="BE1256" s="23" t="s">
        <v>11</v>
      </c>
      <c r="BF1256" s="23" t="s">
        <v>347</v>
      </c>
      <c r="BG1256" s="23" t="s">
        <v>11</v>
      </c>
      <c r="BH1256" s="23" t="s">
        <v>17</v>
      </c>
      <c r="BI1256" s="23" t="s">
        <v>14</v>
      </c>
      <c r="BJ1256" s="23"/>
      <c r="BK1256" s="23" t="s">
        <v>11</v>
      </c>
      <c r="BL1256" s="23" t="s">
        <v>11</v>
      </c>
      <c r="BM1256" s="23" t="s">
        <v>11</v>
      </c>
      <c r="BN1256" s="23"/>
      <c r="BO1256" s="24">
        <v>16.3</v>
      </c>
      <c r="BP1256" s="24">
        <v>350</v>
      </c>
      <c r="BQ1256" s="24">
        <v>350</v>
      </c>
      <c r="BR1256" s="24">
        <v>336</v>
      </c>
      <c r="BS1256" s="24">
        <v>200</v>
      </c>
      <c r="BT1256" s="23"/>
      <c r="BU1256" s="23"/>
      <c r="BV1256" s="24">
        <v>30.1</v>
      </c>
      <c r="BW1256" s="24">
        <v>0.27</v>
      </c>
      <c r="BX1256" s="23"/>
      <c r="BY1256" s="24">
        <v>0.21</v>
      </c>
      <c r="BZ1256" s="27">
        <v>0.27</v>
      </c>
      <c r="CA1256" s="27">
        <v>0.21</v>
      </c>
      <c r="CB1256" s="25"/>
      <c r="CC1256" s="25"/>
      <c r="CD1256" s="28">
        <v>30.1</v>
      </c>
      <c r="CE1256" s="28">
        <v>0.28000000000000003</v>
      </c>
      <c r="CF1256" s="25"/>
      <c r="CG1256" s="28">
        <v>0.21</v>
      </c>
      <c r="CH1256" s="28">
        <v>38.799999999999997</v>
      </c>
      <c r="CI1256" s="28">
        <v>0.5</v>
      </c>
      <c r="CJ1256" s="28">
        <v>0.5</v>
      </c>
      <c r="CK1256" s="28">
        <v>0</v>
      </c>
      <c r="CL1256" s="28">
        <v>0</v>
      </c>
      <c r="CM1256" s="28">
        <v>0.9</v>
      </c>
      <c r="CN1256" s="25"/>
      <c r="CO1256" s="28">
        <v>0</v>
      </c>
      <c r="CP1256" s="30" t="s">
        <v>5</v>
      </c>
      <c r="CQ1256" s="8">
        <f t="shared" si="210"/>
        <v>11882.656350741458</v>
      </c>
      <c r="CR1256" s="8">
        <f t="shared" si="211"/>
        <v>28</v>
      </c>
      <c r="CS1256" s="8">
        <f t="shared" si="212"/>
        <v>3.8</v>
      </c>
      <c r="CT1256" s="8">
        <f t="shared" si="213"/>
        <v>30</v>
      </c>
      <c r="CU1256" s="8">
        <f t="shared" si="214"/>
        <v>300</v>
      </c>
      <c r="CV1256" s="10">
        <f t="shared" si="215"/>
        <v>108570</v>
      </c>
      <c r="CW1256" s="10">
        <f t="shared" si="218"/>
        <v>108.57</v>
      </c>
      <c r="CX1256" s="8" t="str">
        <f t="shared" si="216"/>
        <v>No</v>
      </c>
      <c r="CY1256" s="30" t="s">
        <v>11</v>
      </c>
      <c r="CZ1256" s="30" t="s">
        <v>11</v>
      </c>
      <c r="DA1256" s="31" t="s">
        <v>11</v>
      </c>
      <c r="DB1256" s="31" t="s">
        <v>11</v>
      </c>
      <c r="DC1256" s="8" t="str">
        <f t="shared" si="217"/>
        <v>No</v>
      </c>
      <c r="DD1256" s="8" t="s">
        <v>11</v>
      </c>
      <c r="DE1256" s="30" t="s">
        <v>11</v>
      </c>
      <c r="DF1256" s="10">
        <f t="shared" si="219"/>
        <v>93.823979999999992</v>
      </c>
      <c r="DG1256" s="9">
        <f>IF(S1256&lt;Monitors!$H$4,(S1256*Monitors!$I$4)+Monitors!$J$4,IF(S1256&lt;Monitors!$H$5,(S1256*Monitors!$I$5)+Monitors!$J$5,IF(S1256&lt;Monitors!$H$6,(S1256*Monitors!$I$6)+Monitors!$J$6,IF(S1256&lt;Monitors!$H$7,(Monitors!$I$7*S1256)+Monitors!$J$7,IF(S1256&lt;Monitors!$H$8,(S1256*Monitors!$I$8)+Monitors!$J$8,IF(S1256&lt;Monitors!$H$9,(S1256*Monitors!$I$9)+Monitors!$J$9,IF(S1256&lt;Monitors!$H$10,(S1256*Monitors!$I$10)+Monitors!$J$10,IF(S1256&lt;Monitors!$H$11,(S1256*Monitors!$I$11)+Monitors!$J$11,Monitors!$J$12))))))))</f>
        <v>51.04</v>
      </c>
      <c r="DH1256" s="10">
        <f>$DF1256-(Monitors!$B$4*'All Data'!$W1256)</f>
        <v>71.228799999999993</v>
      </c>
      <c r="DI1256" s="10">
        <f>IF($CX1256="Yes",DH1256-(Monitors!$E$4*(DG1256+(Monitors!$B$4*'All Data'!$W1256))),'All Data'!DH1256)</f>
        <v>71.228799999999993</v>
      </c>
      <c r="DJ1256" s="10">
        <f>IF(DD1256="Yes",'All Data'!DI1256-(DG1256*Monitors!$C$4),'All Data'!DI1256)</f>
        <v>71.228799999999993</v>
      </c>
      <c r="DK1256" s="10">
        <f>IF($DE1256="Yes",DJ1256-(DG1256*Monitors!$D$4),'All Data'!DJ1256)</f>
        <v>71.228799999999993</v>
      </c>
      <c r="DL1256" s="10">
        <f>IF($CZ1256="Yes",DK1256-Monitors!$C$7,'All Data'!DK1256)</f>
        <v>71.228799999999993</v>
      </c>
      <c r="DM1256" s="10">
        <f>IF($DA1256="Yes",DL1256-Monitors!$D$7,'All Data'!DL1256)</f>
        <v>71.228799999999993</v>
      </c>
      <c r="DN1256" s="10">
        <f>IF(DB1256="Yes",DM1256-((DG1256+(W1256*Monitors!$B$4))*Monitors!$F$4),'All Data'!DM1256)</f>
        <v>71.228799999999993</v>
      </c>
      <c r="DO1256" s="8" t="str">
        <f t="shared" si="220"/>
        <v>No</v>
      </c>
      <c r="DP1256" s="10">
        <v>4.3428000000000004</v>
      </c>
      <c r="DQ1256" s="10">
        <v>25.757200000000001</v>
      </c>
      <c r="DR1256" s="10">
        <v>25.757200000000001</v>
      </c>
      <c r="DS1256" s="9">
        <v>29.277156923121758</v>
      </c>
      <c r="DT1256" s="9" t="s">
        <v>23</v>
      </c>
      <c r="DU1256" s="14">
        <v>0</v>
      </c>
    </row>
    <row r="1257" spans="1:125" ht="18" customHeight="1">
      <c r="A1257" s="29">
        <v>1256</v>
      </c>
      <c r="B1257" s="29">
        <v>9</v>
      </c>
      <c r="C1257" s="29">
        <v>991</v>
      </c>
      <c r="D1257" s="21">
        <v>41244</v>
      </c>
      <c r="E1257" s="21">
        <v>41218</v>
      </c>
      <c r="F1257" s="21">
        <v>41444</v>
      </c>
      <c r="G1257" s="20" t="s">
        <v>4</v>
      </c>
      <c r="H1257" s="20" t="s">
        <v>588</v>
      </c>
      <c r="I1257" s="22">
        <v>6</v>
      </c>
      <c r="J1257" s="20" t="s">
        <v>5</v>
      </c>
      <c r="K1257" s="20"/>
      <c r="L1257" s="20" t="s">
        <v>6</v>
      </c>
      <c r="M1257" s="23"/>
      <c r="N1257" s="23" t="s">
        <v>7</v>
      </c>
      <c r="O1257" s="23"/>
      <c r="P1257" s="24">
        <v>13.2</v>
      </c>
      <c r="Q1257" s="24">
        <v>23.5</v>
      </c>
      <c r="R1257" s="24">
        <v>27</v>
      </c>
      <c r="S1257" s="24">
        <v>310.47000000000003</v>
      </c>
      <c r="T1257" s="24">
        <v>1.78</v>
      </c>
      <c r="U1257" s="24">
        <v>2560</v>
      </c>
      <c r="V1257" s="24">
        <v>1440</v>
      </c>
      <c r="W1257" s="24">
        <v>3.6859999999999999</v>
      </c>
      <c r="X1257" s="23" t="s">
        <v>103</v>
      </c>
      <c r="Y1257" s="23" t="s">
        <v>103</v>
      </c>
      <c r="Z1257" s="24">
        <v>11874</v>
      </c>
      <c r="AA1257" s="24">
        <v>60</v>
      </c>
      <c r="AB1257" s="24">
        <v>178</v>
      </c>
      <c r="AC1257" s="24">
        <v>178</v>
      </c>
      <c r="AD1257" s="23" t="s">
        <v>10</v>
      </c>
      <c r="AE1257" s="23" t="s">
        <v>11</v>
      </c>
      <c r="AF1257" s="23" t="s">
        <v>11</v>
      </c>
      <c r="AG1257" s="23"/>
      <c r="AH1257" s="23"/>
      <c r="AI1257" s="23" t="s">
        <v>12</v>
      </c>
      <c r="AJ1257" s="23" t="s">
        <v>11</v>
      </c>
      <c r="AK1257" s="23" t="s">
        <v>23</v>
      </c>
      <c r="AL1257" s="23" t="s">
        <v>107</v>
      </c>
      <c r="AM1257" s="23"/>
      <c r="AN1257" s="23" t="s">
        <v>72</v>
      </c>
      <c r="AO1257" s="23"/>
      <c r="AP1257" s="23" t="s">
        <v>14</v>
      </c>
      <c r="AQ1257" s="23"/>
      <c r="AR1257" s="23"/>
      <c r="AS1257" s="23" t="s">
        <v>107</v>
      </c>
      <c r="AT1257" s="23"/>
      <c r="AU1257" s="23" t="s">
        <v>63</v>
      </c>
      <c r="AV1257" s="25"/>
      <c r="AW1257" s="25"/>
      <c r="AX1257" s="26">
        <v>27</v>
      </c>
      <c r="AY1257" s="26">
        <v>310.47000000000003</v>
      </c>
      <c r="AZ1257" s="25" t="s">
        <v>72</v>
      </c>
      <c r="BA1257" s="25" t="s">
        <v>63</v>
      </c>
      <c r="BB1257" s="23"/>
      <c r="BC1257" s="23" t="s">
        <v>15</v>
      </c>
      <c r="BD1257" s="23"/>
      <c r="BE1257" s="23" t="s">
        <v>11</v>
      </c>
      <c r="BF1257" s="23" t="s">
        <v>466</v>
      </c>
      <c r="BG1257" s="23" t="s">
        <v>11</v>
      </c>
      <c r="BH1257" s="23" t="s">
        <v>17</v>
      </c>
      <c r="BI1257" s="23"/>
      <c r="BJ1257" s="23"/>
      <c r="BK1257" s="23" t="s">
        <v>11</v>
      </c>
      <c r="BL1257" s="23" t="s">
        <v>11</v>
      </c>
      <c r="BM1257" s="23"/>
      <c r="BN1257" s="23"/>
      <c r="BO1257" s="24">
        <v>22.3</v>
      </c>
      <c r="BP1257" s="24">
        <v>383</v>
      </c>
      <c r="BQ1257" s="24">
        <v>350</v>
      </c>
      <c r="BR1257" s="24">
        <v>214.6</v>
      </c>
      <c r="BS1257" s="24">
        <v>200.7</v>
      </c>
      <c r="BT1257" s="23"/>
      <c r="BU1257" s="23"/>
      <c r="BV1257" s="24">
        <v>30.45</v>
      </c>
      <c r="BW1257" s="24">
        <v>0.33</v>
      </c>
      <c r="BX1257" s="24">
        <v>0.28999999999999998</v>
      </c>
      <c r="BY1257" s="24">
        <v>0.23</v>
      </c>
      <c r="BZ1257" s="27">
        <v>0.33</v>
      </c>
      <c r="CA1257" s="27">
        <v>0.23</v>
      </c>
      <c r="CB1257" s="25"/>
      <c r="CC1257" s="25"/>
      <c r="CD1257" s="28">
        <v>30.48</v>
      </c>
      <c r="CE1257" s="28">
        <v>0.43</v>
      </c>
      <c r="CF1257" s="28">
        <v>0.38</v>
      </c>
      <c r="CG1257" s="28">
        <v>0.33</v>
      </c>
      <c r="CH1257" s="28">
        <v>38.700000000000003</v>
      </c>
      <c r="CI1257" s="28">
        <v>1.2</v>
      </c>
      <c r="CJ1257" s="28">
        <v>0.5</v>
      </c>
      <c r="CK1257" s="25"/>
      <c r="CL1257" s="25"/>
      <c r="CM1257" s="28">
        <v>0.76</v>
      </c>
      <c r="CN1257" s="25"/>
      <c r="CO1257" s="28">
        <v>0</v>
      </c>
      <c r="CP1257" s="30" t="s">
        <v>5</v>
      </c>
      <c r="CQ1257" s="8">
        <f t="shared" si="210"/>
        <v>11872.322607659355</v>
      </c>
      <c r="CR1257" s="8">
        <f t="shared" si="211"/>
        <v>28</v>
      </c>
      <c r="CS1257" s="8">
        <f t="shared" si="212"/>
        <v>3.8</v>
      </c>
      <c r="CT1257" s="8">
        <f t="shared" si="213"/>
        <v>30</v>
      </c>
      <c r="CU1257" s="8">
        <f t="shared" si="214"/>
        <v>300</v>
      </c>
      <c r="CV1257" s="10">
        <f t="shared" si="215"/>
        <v>118910.01000000001</v>
      </c>
      <c r="CW1257" s="10">
        <f t="shared" si="218"/>
        <v>118.91001000000001</v>
      </c>
      <c r="CX1257" s="8" t="str">
        <f t="shared" si="216"/>
        <v>No</v>
      </c>
      <c r="CY1257" s="30" t="s">
        <v>11</v>
      </c>
      <c r="CZ1257" s="30" t="s">
        <v>11</v>
      </c>
      <c r="DA1257" s="31" t="s">
        <v>11</v>
      </c>
      <c r="DB1257" s="31" t="s">
        <v>11</v>
      </c>
      <c r="DC1257" s="8" t="str">
        <f t="shared" si="217"/>
        <v>No</v>
      </c>
      <c r="DD1257" s="8" t="s">
        <v>11</v>
      </c>
      <c r="DE1257" s="30" t="s">
        <v>11</v>
      </c>
      <c r="DF1257" s="10">
        <f t="shared" si="219"/>
        <v>95.238719999999986</v>
      </c>
      <c r="DG1257" s="9">
        <f>IF(S1257&lt;Monitors!$H$4,(S1257*Monitors!$I$4)+Monitors!$J$4,IF(S1257&lt;Monitors!$H$5,(S1257*Monitors!$I$5)+Monitors!$J$5,IF(S1257&lt;Monitors!$H$6,(S1257*Monitors!$I$6)+Monitors!$J$6,IF(S1257&lt;Monitors!$H$7,(Monitors!$I$7*S1257)+Monitors!$J$7,IF(S1257&lt;Monitors!$H$8,(S1257*Monitors!$I$8)+Monitors!$J$8,IF(S1257&lt;Monitors!$H$9,(S1257*Monitors!$I$9)+Monitors!$J$9,IF(S1257&lt;Monitors!$H$10,(S1257*Monitors!$I$10)+Monitors!$J$10,IF(S1257&lt;Monitors!$H$11,(S1257*Monitors!$I$11)+Monitors!$J$11,Monitors!$J$12))))))))</f>
        <v>51.094000000000008</v>
      </c>
      <c r="DH1257" s="10">
        <f>$DF1257-(Monitors!$B$4*'All Data'!$W1257)</f>
        <v>72.643539999999987</v>
      </c>
      <c r="DI1257" s="10">
        <f>IF($CX1257="Yes",DH1257-(Monitors!$E$4*(DG1257+(Monitors!$B$4*'All Data'!$W1257))),'All Data'!DH1257)</f>
        <v>72.643539999999987</v>
      </c>
      <c r="DJ1257" s="10">
        <f>IF(DD1257="Yes",'All Data'!DI1257-(DG1257*Monitors!$C$4),'All Data'!DI1257)</f>
        <v>72.643539999999987</v>
      </c>
      <c r="DK1257" s="10">
        <f>IF($DE1257="Yes",DJ1257-(DG1257*Monitors!$D$4),'All Data'!DJ1257)</f>
        <v>72.643539999999987</v>
      </c>
      <c r="DL1257" s="10">
        <f>IF($CZ1257="Yes",DK1257-Monitors!$C$7,'All Data'!DK1257)</f>
        <v>72.643539999999987</v>
      </c>
      <c r="DM1257" s="10">
        <f>IF($DA1257="Yes",DL1257-Monitors!$D$7,'All Data'!DL1257)</f>
        <v>72.643539999999987</v>
      </c>
      <c r="DN1257" s="10">
        <f>IF(DB1257="Yes",DM1257-((DG1257+(W1257*Monitors!$B$4))*Monitors!$F$4),'All Data'!DM1257)</f>
        <v>72.643539999999987</v>
      </c>
      <c r="DO1257" s="8" t="str">
        <f t="shared" si="220"/>
        <v>No</v>
      </c>
      <c r="DP1257" s="10">
        <v>4.7564004000000004</v>
      </c>
      <c r="DQ1257" s="10">
        <v>25.693599599999999</v>
      </c>
      <c r="DR1257" s="10">
        <v>25.693599599999999</v>
      </c>
      <c r="DS1257" s="9">
        <v>29.301876395765653</v>
      </c>
      <c r="DT1257" s="9" t="s">
        <v>23</v>
      </c>
      <c r="DU1257" s="14">
        <v>0</v>
      </c>
    </row>
    <row r="1258" spans="1:125" ht="18" customHeight="1">
      <c r="A1258" s="29">
        <v>1257</v>
      </c>
      <c r="B1258" s="29">
        <v>8</v>
      </c>
      <c r="C1258" s="29">
        <v>689</v>
      </c>
      <c r="D1258" s="21">
        <v>41209</v>
      </c>
      <c r="E1258" s="21">
        <v>41043</v>
      </c>
      <c r="F1258" s="21">
        <v>41422</v>
      </c>
      <c r="G1258" s="20" t="s">
        <v>4</v>
      </c>
      <c r="H1258" s="20"/>
      <c r="I1258" s="22">
        <v>6</v>
      </c>
      <c r="J1258" s="20" t="s">
        <v>5</v>
      </c>
      <c r="K1258" s="20"/>
      <c r="L1258" s="20" t="s">
        <v>49</v>
      </c>
      <c r="M1258" s="23"/>
      <c r="N1258" s="23" t="s">
        <v>7</v>
      </c>
      <c r="O1258" s="23"/>
      <c r="P1258" s="24">
        <v>23.4</v>
      </c>
      <c r="Q1258" s="24">
        <v>13.2</v>
      </c>
      <c r="R1258" s="24">
        <v>27</v>
      </c>
      <c r="S1258" s="24">
        <v>308.89999999999998</v>
      </c>
      <c r="T1258" s="24">
        <v>1.78</v>
      </c>
      <c r="U1258" s="24">
        <v>1440</v>
      </c>
      <c r="V1258" s="24">
        <v>2560</v>
      </c>
      <c r="W1258" s="24">
        <v>3.6859999999999999</v>
      </c>
      <c r="X1258" s="23" t="s">
        <v>104</v>
      </c>
      <c r="Y1258" s="23" t="s">
        <v>104</v>
      </c>
      <c r="Z1258" s="24">
        <v>11933</v>
      </c>
      <c r="AA1258" s="24">
        <v>60</v>
      </c>
      <c r="AB1258" s="24">
        <v>178</v>
      </c>
      <c r="AC1258" s="24">
        <v>178</v>
      </c>
      <c r="AD1258" s="23" t="s">
        <v>223</v>
      </c>
      <c r="AE1258" s="23" t="s">
        <v>23</v>
      </c>
      <c r="AF1258" s="23" t="s">
        <v>11</v>
      </c>
      <c r="AG1258" s="23"/>
      <c r="AH1258" s="23"/>
      <c r="AI1258" s="23" t="s">
        <v>12</v>
      </c>
      <c r="AJ1258" s="23" t="s">
        <v>11</v>
      </c>
      <c r="AK1258" s="23" t="s">
        <v>23</v>
      </c>
      <c r="AL1258" s="23" t="s">
        <v>58</v>
      </c>
      <c r="AM1258" s="23"/>
      <c r="AN1258" s="23" t="s">
        <v>72</v>
      </c>
      <c r="AO1258" s="23"/>
      <c r="AP1258" s="23" t="s">
        <v>36</v>
      </c>
      <c r="AQ1258" s="23"/>
      <c r="AR1258" s="23"/>
      <c r="AS1258" s="23" t="s">
        <v>58</v>
      </c>
      <c r="AT1258" s="23"/>
      <c r="AU1258" s="23" t="s">
        <v>83</v>
      </c>
      <c r="AV1258" s="25"/>
      <c r="AW1258" s="25"/>
      <c r="AX1258" s="26">
        <v>27</v>
      </c>
      <c r="AY1258" s="26">
        <v>308.89999999999998</v>
      </c>
      <c r="AZ1258" s="25" t="s">
        <v>72</v>
      </c>
      <c r="BA1258" s="25" t="s">
        <v>83</v>
      </c>
      <c r="BB1258" s="23"/>
      <c r="BC1258" s="23" t="s">
        <v>15</v>
      </c>
      <c r="BD1258" s="23"/>
      <c r="BE1258" s="23" t="s">
        <v>11</v>
      </c>
      <c r="BF1258" s="23" t="s">
        <v>533</v>
      </c>
      <c r="BG1258" s="23" t="s">
        <v>11</v>
      </c>
      <c r="BH1258" s="23" t="s">
        <v>17</v>
      </c>
      <c r="BI1258" s="23"/>
      <c r="BJ1258" s="23"/>
      <c r="BK1258" s="23" t="s">
        <v>23</v>
      </c>
      <c r="BL1258" s="23" t="s">
        <v>23</v>
      </c>
      <c r="BM1258" s="23" t="s">
        <v>23</v>
      </c>
      <c r="BN1258" s="23" t="s">
        <v>210</v>
      </c>
      <c r="BO1258" s="24">
        <v>3</v>
      </c>
      <c r="BP1258" s="24">
        <v>287.60000000000002</v>
      </c>
      <c r="BQ1258" s="24">
        <v>300</v>
      </c>
      <c r="BR1258" s="24">
        <v>287.60000000000002</v>
      </c>
      <c r="BS1258" s="24">
        <v>200</v>
      </c>
      <c r="BT1258" s="23" t="s">
        <v>534</v>
      </c>
      <c r="BU1258" s="23" t="s">
        <v>535</v>
      </c>
      <c r="BV1258" s="24">
        <v>30.53</v>
      </c>
      <c r="BW1258" s="24">
        <v>0.6</v>
      </c>
      <c r="BX1258" s="24">
        <v>0.24</v>
      </c>
      <c r="BY1258" s="24">
        <v>0.22</v>
      </c>
      <c r="BZ1258" s="27">
        <v>0.6</v>
      </c>
      <c r="CA1258" s="27">
        <v>0.22</v>
      </c>
      <c r="CB1258" s="25" t="s">
        <v>536</v>
      </c>
      <c r="CC1258" s="25" t="s">
        <v>537</v>
      </c>
      <c r="CD1258" s="28">
        <v>31.01</v>
      </c>
      <c r="CE1258" s="28">
        <v>0.68</v>
      </c>
      <c r="CF1258" s="28">
        <v>0.34</v>
      </c>
      <c r="CG1258" s="28">
        <v>0.28999999999999998</v>
      </c>
      <c r="CH1258" s="28">
        <v>42.46</v>
      </c>
      <c r="CI1258" s="28">
        <v>1</v>
      </c>
      <c r="CJ1258" s="28">
        <v>0.5</v>
      </c>
      <c r="CK1258" s="28">
        <v>3.86</v>
      </c>
      <c r="CL1258" s="25"/>
      <c r="CM1258" s="28">
        <v>0.56000000000000005</v>
      </c>
      <c r="CN1258" s="25"/>
      <c r="CO1258" s="28">
        <v>0</v>
      </c>
      <c r="CP1258" s="30" t="s">
        <v>5</v>
      </c>
      <c r="CQ1258" s="8">
        <f t="shared" si="210"/>
        <v>11932.664292651345</v>
      </c>
      <c r="CR1258" s="8">
        <f t="shared" si="211"/>
        <v>28</v>
      </c>
      <c r="CS1258" s="8">
        <f t="shared" si="212"/>
        <v>3.8</v>
      </c>
      <c r="CT1258" s="8">
        <f t="shared" si="213"/>
        <v>30</v>
      </c>
      <c r="CU1258" s="8">
        <f t="shared" si="214"/>
        <v>200</v>
      </c>
      <c r="CV1258" s="10">
        <f t="shared" si="215"/>
        <v>88839.64</v>
      </c>
      <c r="CW1258" s="10">
        <f t="shared" si="218"/>
        <v>88.839640000000003</v>
      </c>
      <c r="CX1258" s="8" t="str">
        <f t="shared" si="216"/>
        <v>Yes</v>
      </c>
      <c r="CY1258" s="30" t="s">
        <v>11</v>
      </c>
      <c r="CZ1258" s="30" t="s">
        <v>11</v>
      </c>
      <c r="DA1258" s="31" t="s">
        <v>11</v>
      </c>
      <c r="DB1258" s="31" t="s">
        <v>11</v>
      </c>
      <c r="DC1258" s="8" t="str">
        <f t="shared" si="217"/>
        <v>No</v>
      </c>
      <c r="DD1258" s="8" t="s">
        <v>11</v>
      </c>
      <c r="DE1258" s="30" t="s">
        <v>11</v>
      </c>
      <c r="DF1258" s="10">
        <f t="shared" si="219"/>
        <v>97.021380000000008</v>
      </c>
      <c r="DG1258" s="9">
        <f>IF(S1258&lt;Monitors!$H$4,(S1258*Monitors!$I$4)+Monitors!$J$4,IF(S1258&lt;Monitors!$H$5,(S1258*Monitors!$I$5)+Monitors!$J$5,IF(S1258&lt;Monitors!$H$6,(S1258*Monitors!$I$6)+Monitors!$J$6,IF(S1258&lt;Monitors!$H$7,(Monitors!$I$7*S1258)+Monitors!$J$7,IF(S1258&lt;Monitors!$H$8,(S1258*Monitors!$I$8)+Monitors!$J$8,IF(S1258&lt;Monitors!$H$9,(S1258*Monitors!$I$9)+Monitors!$J$9,IF(S1258&lt;Monitors!$H$10,(S1258*Monitors!$I$10)+Monitors!$J$10,IF(S1258&lt;Monitors!$H$11,(S1258*Monitors!$I$11)+Monitors!$J$11,Monitors!$J$12))))))))</f>
        <v>50.78</v>
      </c>
      <c r="DH1258" s="10">
        <f>$DF1258-(Monitors!$B$4*'All Data'!$W1258)</f>
        <v>74.426200000000009</v>
      </c>
      <c r="DI1258" s="10">
        <f>IF($CX1258="Yes",DH1258-(Monitors!$E$4*(DG1258+(Monitors!$B$4*'All Data'!$W1258))),'All Data'!DH1258)</f>
        <v>70.757441000000014</v>
      </c>
      <c r="DJ1258" s="10">
        <f>IF(DD1258="Yes",'All Data'!DI1258-(DG1258*Monitors!$C$4),'All Data'!DI1258)</f>
        <v>70.757441000000014</v>
      </c>
      <c r="DK1258" s="10">
        <f>IF($DE1258="Yes",DJ1258-(DG1258*Monitors!$D$4),'All Data'!DJ1258)</f>
        <v>70.757441000000014</v>
      </c>
      <c r="DL1258" s="10">
        <f>IF($CZ1258="Yes",DK1258-Monitors!$C$7,'All Data'!DK1258)</f>
        <v>70.757441000000014</v>
      </c>
      <c r="DM1258" s="10">
        <f>IF($DA1258="Yes",DL1258-Monitors!$D$7,'All Data'!DL1258)</f>
        <v>70.757441000000014</v>
      </c>
      <c r="DN1258" s="10">
        <f>IF(DB1258="Yes",DM1258-((DG1258+(W1258*Monitors!$B$4))*Monitors!$F$4),'All Data'!DM1258)</f>
        <v>70.757441000000014</v>
      </c>
      <c r="DO1258" s="8" t="str">
        <f t="shared" si="220"/>
        <v>No</v>
      </c>
      <c r="DP1258" s="10">
        <v>3.5535856000000003</v>
      </c>
      <c r="DQ1258" s="10">
        <v>26.976414399999999</v>
      </c>
      <c r="DR1258" s="10">
        <v>25.518508998289729</v>
      </c>
      <c r="DS1258" s="9">
        <v>29.158108034205416</v>
      </c>
      <c r="DT1258" s="9" t="s">
        <v>23</v>
      </c>
      <c r="DU1258" s="14">
        <v>0</v>
      </c>
    </row>
    <row r="1259" spans="1:125" ht="18" customHeight="1">
      <c r="A1259" s="29">
        <v>1258</v>
      </c>
      <c r="B1259" s="29">
        <v>4</v>
      </c>
      <c r="C1259" s="29">
        <v>1228</v>
      </c>
      <c r="D1259" s="21">
        <v>41136</v>
      </c>
      <c r="E1259" s="21">
        <v>41347</v>
      </c>
      <c r="F1259" s="21">
        <v>41348</v>
      </c>
      <c r="G1259" s="20" t="s">
        <v>4</v>
      </c>
      <c r="H1259" s="20"/>
      <c r="I1259" s="22">
        <v>6</v>
      </c>
      <c r="J1259" s="20" t="s">
        <v>5</v>
      </c>
      <c r="K1259" s="20"/>
      <c r="L1259" s="20" t="s">
        <v>6</v>
      </c>
      <c r="M1259" s="23"/>
      <c r="N1259" s="23" t="s">
        <v>7</v>
      </c>
      <c r="O1259" s="23"/>
      <c r="P1259" s="24">
        <v>13.2</v>
      </c>
      <c r="Q1259" s="24">
        <v>23.5</v>
      </c>
      <c r="R1259" s="24">
        <v>27</v>
      </c>
      <c r="S1259" s="24">
        <v>310.47000000000003</v>
      </c>
      <c r="T1259" s="24">
        <v>1.78</v>
      </c>
      <c r="U1259" s="24">
        <v>1440</v>
      </c>
      <c r="V1259" s="24">
        <v>2560</v>
      </c>
      <c r="W1259" s="24">
        <v>3.6859999999999999</v>
      </c>
      <c r="X1259" s="23" t="s">
        <v>104</v>
      </c>
      <c r="Y1259" s="23" t="s">
        <v>104</v>
      </c>
      <c r="Z1259" s="24">
        <v>11874</v>
      </c>
      <c r="AA1259" s="24">
        <v>60</v>
      </c>
      <c r="AB1259" s="24">
        <v>178</v>
      </c>
      <c r="AC1259" s="24">
        <v>178</v>
      </c>
      <c r="AD1259" s="23" t="s">
        <v>10</v>
      </c>
      <c r="AE1259" s="23" t="s">
        <v>11</v>
      </c>
      <c r="AF1259" s="23" t="s">
        <v>11</v>
      </c>
      <c r="AG1259" s="23"/>
      <c r="AH1259" s="23"/>
      <c r="AI1259" s="23" t="s">
        <v>12</v>
      </c>
      <c r="AJ1259" s="23" t="s">
        <v>11</v>
      </c>
      <c r="AK1259" s="23" t="s">
        <v>23</v>
      </c>
      <c r="AL1259" s="23" t="s">
        <v>90</v>
      </c>
      <c r="AM1259" s="23"/>
      <c r="AN1259" s="23" t="s">
        <v>72</v>
      </c>
      <c r="AO1259" s="23"/>
      <c r="AP1259" s="23" t="s">
        <v>14</v>
      </c>
      <c r="AQ1259" s="23"/>
      <c r="AR1259" s="23"/>
      <c r="AS1259" s="23" t="s">
        <v>90</v>
      </c>
      <c r="AT1259" s="23"/>
      <c r="AU1259" s="23" t="s">
        <v>63</v>
      </c>
      <c r="AV1259" s="25"/>
      <c r="AW1259" s="25"/>
      <c r="AX1259" s="26">
        <v>27</v>
      </c>
      <c r="AY1259" s="26">
        <v>310.47000000000003</v>
      </c>
      <c r="AZ1259" s="25" t="s">
        <v>72</v>
      </c>
      <c r="BA1259" s="25" t="s">
        <v>63</v>
      </c>
      <c r="BB1259" s="23"/>
      <c r="BC1259" s="23" t="s">
        <v>15</v>
      </c>
      <c r="BD1259" s="23"/>
      <c r="BE1259" s="23" t="s">
        <v>11</v>
      </c>
      <c r="BF1259" s="23" t="s">
        <v>466</v>
      </c>
      <c r="BG1259" s="23" t="s">
        <v>11</v>
      </c>
      <c r="BH1259" s="23" t="s">
        <v>17</v>
      </c>
      <c r="BI1259" s="23"/>
      <c r="BJ1259" s="23" t="s">
        <v>272</v>
      </c>
      <c r="BK1259" s="23" t="s">
        <v>11</v>
      </c>
      <c r="BL1259" s="23" t="s">
        <v>11</v>
      </c>
      <c r="BM1259" s="23"/>
      <c r="BN1259" s="23"/>
      <c r="BO1259" s="24">
        <v>0</v>
      </c>
      <c r="BP1259" s="24">
        <v>378</v>
      </c>
      <c r="BQ1259" s="24">
        <v>300</v>
      </c>
      <c r="BR1259" s="24">
        <v>257</v>
      </c>
      <c r="BS1259" s="24">
        <v>201</v>
      </c>
      <c r="BT1259" s="23"/>
      <c r="BU1259" s="23"/>
      <c r="BV1259" s="24">
        <v>31.13</v>
      </c>
      <c r="BW1259" s="24">
        <v>0.82</v>
      </c>
      <c r="BX1259" s="24">
        <v>0.24</v>
      </c>
      <c r="BY1259" s="24">
        <v>0.21</v>
      </c>
      <c r="BZ1259" s="27">
        <v>0.82</v>
      </c>
      <c r="CA1259" s="27">
        <v>0.21</v>
      </c>
      <c r="CB1259" s="25"/>
      <c r="CC1259" s="25"/>
      <c r="CD1259" s="28">
        <v>31.25</v>
      </c>
      <c r="CE1259" s="28">
        <v>0.92</v>
      </c>
      <c r="CF1259" s="28">
        <v>0.32</v>
      </c>
      <c r="CG1259" s="28">
        <v>0.3</v>
      </c>
      <c r="CH1259" s="28">
        <v>38.700000000000003</v>
      </c>
      <c r="CI1259" s="28">
        <v>1.2</v>
      </c>
      <c r="CJ1259" s="28">
        <v>0.5</v>
      </c>
      <c r="CK1259" s="25"/>
      <c r="CL1259" s="25"/>
      <c r="CM1259" s="28">
        <v>0.9</v>
      </c>
      <c r="CN1259" s="25"/>
      <c r="CO1259" s="28">
        <v>0</v>
      </c>
      <c r="CP1259" s="30" t="s">
        <v>5</v>
      </c>
      <c r="CQ1259" s="8">
        <f t="shared" si="210"/>
        <v>11872.322607659355</v>
      </c>
      <c r="CR1259" s="8">
        <f t="shared" si="211"/>
        <v>28</v>
      </c>
      <c r="CS1259" s="8">
        <f t="shared" si="212"/>
        <v>3.8</v>
      </c>
      <c r="CT1259" s="8">
        <f t="shared" si="213"/>
        <v>30</v>
      </c>
      <c r="CU1259" s="8">
        <f t="shared" si="214"/>
        <v>300</v>
      </c>
      <c r="CV1259" s="10">
        <f t="shared" si="215"/>
        <v>117357.66</v>
      </c>
      <c r="CW1259" s="10">
        <f t="shared" si="218"/>
        <v>117.35766000000001</v>
      </c>
      <c r="CX1259" s="8" t="str">
        <f t="shared" si="216"/>
        <v>No</v>
      </c>
      <c r="CY1259" s="30" t="s">
        <v>11</v>
      </c>
      <c r="CZ1259" s="30" t="s">
        <v>11</v>
      </c>
      <c r="DA1259" s="31" t="s">
        <v>11</v>
      </c>
      <c r="DB1259" s="31" t="s">
        <v>11</v>
      </c>
      <c r="DC1259" s="8" t="str">
        <f t="shared" si="217"/>
        <v>No</v>
      </c>
      <c r="DD1259" s="8" t="s">
        <v>11</v>
      </c>
      <c r="DE1259" s="30" t="s">
        <v>11</v>
      </c>
      <c r="DF1259" s="10">
        <f t="shared" si="219"/>
        <v>100.11365999999997</v>
      </c>
      <c r="DG1259" s="9">
        <f>IF(S1259&lt;Monitors!$H$4,(S1259*Monitors!$I$4)+Monitors!$J$4,IF(S1259&lt;Monitors!$H$5,(S1259*Monitors!$I$5)+Monitors!$J$5,IF(S1259&lt;Monitors!$H$6,(S1259*Monitors!$I$6)+Monitors!$J$6,IF(S1259&lt;Monitors!$H$7,(Monitors!$I$7*S1259)+Monitors!$J$7,IF(S1259&lt;Monitors!$H$8,(S1259*Monitors!$I$8)+Monitors!$J$8,IF(S1259&lt;Monitors!$H$9,(S1259*Monitors!$I$9)+Monitors!$J$9,IF(S1259&lt;Monitors!$H$10,(S1259*Monitors!$I$10)+Monitors!$J$10,IF(S1259&lt;Monitors!$H$11,(S1259*Monitors!$I$11)+Monitors!$J$11,Monitors!$J$12))))))))</f>
        <v>51.094000000000008</v>
      </c>
      <c r="DH1259" s="10">
        <f>$DF1259-(Monitors!$B$4*'All Data'!$W1259)</f>
        <v>77.518479999999968</v>
      </c>
      <c r="DI1259" s="10">
        <f>IF($CX1259="Yes",DH1259-(Monitors!$E$4*(DG1259+(Monitors!$B$4*'All Data'!$W1259))),'All Data'!DH1259)</f>
        <v>77.518479999999968</v>
      </c>
      <c r="DJ1259" s="10">
        <f>IF(DD1259="Yes",'All Data'!DI1259-(DG1259*Monitors!$C$4),'All Data'!DI1259)</f>
        <v>77.518479999999968</v>
      </c>
      <c r="DK1259" s="10">
        <f>IF($DE1259="Yes",DJ1259-(DG1259*Monitors!$D$4),'All Data'!DJ1259)</f>
        <v>77.518479999999968</v>
      </c>
      <c r="DL1259" s="10">
        <f>IF($CZ1259="Yes",DK1259-Monitors!$C$7,'All Data'!DK1259)</f>
        <v>77.518479999999968</v>
      </c>
      <c r="DM1259" s="10">
        <f>IF($DA1259="Yes",DL1259-Monitors!$D$7,'All Data'!DL1259)</f>
        <v>77.518479999999968</v>
      </c>
      <c r="DN1259" s="10">
        <f>IF(DB1259="Yes",DM1259-((DG1259+(W1259*Monitors!$B$4))*Monitors!$F$4),'All Data'!DM1259)</f>
        <v>77.518479999999968</v>
      </c>
      <c r="DO1259" s="8" t="str">
        <f t="shared" si="220"/>
        <v>No</v>
      </c>
      <c r="DP1259" s="10">
        <v>4.6943064000000003</v>
      </c>
      <c r="DQ1259" s="10">
        <v>26.4356936</v>
      </c>
      <c r="DR1259" s="10">
        <v>26.4356936</v>
      </c>
      <c r="DS1259" s="9">
        <v>29.301876395765653</v>
      </c>
      <c r="DT1259" s="9" t="s">
        <v>23</v>
      </c>
      <c r="DU1259" s="14">
        <v>0</v>
      </c>
    </row>
    <row r="1260" spans="1:125" ht="18" customHeight="1">
      <c r="A1260" s="29">
        <v>1259</v>
      </c>
      <c r="B1260" s="29">
        <v>24</v>
      </c>
      <c r="C1260" s="29">
        <v>289</v>
      </c>
      <c r="D1260" s="21">
        <v>41855</v>
      </c>
      <c r="E1260" s="21">
        <v>41862</v>
      </c>
      <c r="F1260" s="21">
        <v>41872</v>
      </c>
      <c r="G1260" s="20" t="s">
        <v>4</v>
      </c>
      <c r="H1260" s="20" t="s">
        <v>26</v>
      </c>
      <c r="I1260" s="22">
        <v>6</v>
      </c>
      <c r="J1260" s="20" t="s">
        <v>5</v>
      </c>
      <c r="K1260" s="20" t="s">
        <v>26</v>
      </c>
      <c r="L1260" s="20" t="s">
        <v>6</v>
      </c>
      <c r="M1260" s="23" t="s">
        <v>26</v>
      </c>
      <c r="N1260" s="23" t="s">
        <v>7</v>
      </c>
      <c r="O1260" s="23" t="s">
        <v>26</v>
      </c>
      <c r="P1260" s="24">
        <v>13.2</v>
      </c>
      <c r="Q1260" s="24">
        <v>23.5</v>
      </c>
      <c r="R1260" s="24">
        <v>27</v>
      </c>
      <c r="S1260" s="24">
        <v>310.2</v>
      </c>
      <c r="T1260" s="24">
        <v>1.78</v>
      </c>
      <c r="U1260" s="24">
        <v>1440</v>
      </c>
      <c r="V1260" s="24">
        <v>2560</v>
      </c>
      <c r="W1260" s="24">
        <v>3.6859999999999999</v>
      </c>
      <c r="X1260" s="23" t="s">
        <v>104</v>
      </c>
      <c r="Y1260" s="23" t="s">
        <v>104</v>
      </c>
      <c r="Z1260" s="24">
        <v>11884</v>
      </c>
      <c r="AA1260" s="24">
        <v>60</v>
      </c>
      <c r="AB1260" s="24">
        <v>178</v>
      </c>
      <c r="AC1260" s="24">
        <v>178</v>
      </c>
      <c r="AD1260" s="23" t="s">
        <v>28</v>
      </c>
      <c r="AE1260" s="23" t="s">
        <v>23</v>
      </c>
      <c r="AF1260" s="23" t="s">
        <v>11</v>
      </c>
      <c r="AG1260" s="23" t="s">
        <v>26</v>
      </c>
      <c r="AH1260" s="23" t="s">
        <v>26</v>
      </c>
      <c r="AI1260" s="23" t="s">
        <v>57</v>
      </c>
      <c r="AJ1260" s="23" t="s">
        <v>23</v>
      </c>
      <c r="AK1260" s="23" t="s">
        <v>23</v>
      </c>
      <c r="AL1260" s="23" t="s">
        <v>93</v>
      </c>
      <c r="AM1260" s="23" t="s">
        <v>807</v>
      </c>
      <c r="AN1260" s="23" t="s">
        <v>72</v>
      </c>
      <c r="AO1260" s="23" t="s">
        <v>14</v>
      </c>
      <c r="AP1260" s="23" t="s">
        <v>36</v>
      </c>
      <c r="AQ1260" s="23" t="s">
        <v>14</v>
      </c>
      <c r="AR1260" s="23"/>
      <c r="AS1260" s="23" t="s">
        <v>93</v>
      </c>
      <c r="AT1260" s="23" t="s">
        <v>807</v>
      </c>
      <c r="AU1260" s="23" t="s">
        <v>63</v>
      </c>
      <c r="AV1260" s="25" t="s">
        <v>14</v>
      </c>
      <c r="AW1260" s="25" t="s">
        <v>14</v>
      </c>
      <c r="AX1260" s="26">
        <v>27</v>
      </c>
      <c r="AY1260" s="26">
        <v>310.2</v>
      </c>
      <c r="AZ1260" s="25" t="s">
        <v>72</v>
      </c>
      <c r="BA1260" s="25" t="s">
        <v>63</v>
      </c>
      <c r="BB1260" s="23" t="s">
        <v>14</v>
      </c>
      <c r="BC1260" s="23" t="s">
        <v>15</v>
      </c>
      <c r="BD1260" s="23" t="s">
        <v>14</v>
      </c>
      <c r="BE1260" s="23" t="s">
        <v>11</v>
      </c>
      <c r="BF1260" s="23" t="s">
        <v>347</v>
      </c>
      <c r="BG1260" s="23" t="s">
        <v>11</v>
      </c>
      <c r="BH1260" s="23" t="s">
        <v>17</v>
      </c>
      <c r="BI1260" s="23" t="s">
        <v>14</v>
      </c>
      <c r="BJ1260" s="23"/>
      <c r="BK1260" s="23" t="s">
        <v>11</v>
      </c>
      <c r="BL1260" s="23" t="s">
        <v>11</v>
      </c>
      <c r="BM1260" s="23" t="s">
        <v>11</v>
      </c>
      <c r="BN1260" s="23"/>
      <c r="BO1260" s="24">
        <v>17</v>
      </c>
      <c r="BP1260" s="24">
        <v>390</v>
      </c>
      <c r="BQ1260" s="24">
        <v>300</v>
      </c>
      <c r="BR1260" s="24">
        <v>361</v>
      </c>
      <c r="BS1260" s="24">
        <v>200</v>
      </c>
      <c r="BT1260" s="23"/>
      <c r="BU1260" s="23"/>
      <c r="BV1260" s="24">
        <v>31.77</v>
      </c>
      <c r="BW1260" s="24">
        <v>0.67</v>
      </c>
      <c r="BX1260" s="23"/>
      <c r="BY1260" s="24">
        <v>0.38</v>
      </c>
      <c r="BZ1260" s="27">
        <v>0.67</v>
      </c>
      <c r="CA1260" s="27">
        <v>0.38</v>
      </c>
      <c r="CB1260" s="25"/>
      <c r="CC1260" s="25"/>
      <c r="CD1260" s="28">
        <v>31.92</v>
      </c>
      <c r="CE1260" s="28">
        <v>0.77</v>
      </c>
      <c r="CF1260" s="25"/>
      <c r="CG1260" s="28">
        <v>0.42</v>
      </c>
      <c r="CH1260" s="28">
        <v>38.799999999999997</v>
      </c>
      <c r="CI1260" s="28">
        <v>1.2</v>
      </c>
      <c r="CJ1260" s="28">
        <v>0.5</v>
      </c>
      <c r="CK1260" s="28">
        <v>0</v>
      </c>
      <c r="CL1260" s="28">
        <v>0</v>
      </c>
      <c r="CM1260" s="28">
        <v>0.9</v>
      </c>
      <c r="CN1260" s="25"/>
      <c r="CO1260" s="28">
        <v>0</v>
      </c>
      <c r="CP1260" s="30" t="s">
        <v>5</v>
      </c>
      <c r="CQ1260" s="8">
        <f t="shared" si="210"/>
        <v>11882.656350741458</v>
      </c>
      <c r="CR1260" s="8">
        <f t="shared" si="211"/>
        <v>28</v>
      </c>
      <c r="CS1260" s="8">
        <f t="shared" si="212"/>
        <v>3.8</v>
      </c>
      <c r="CT1260" s="8">
        <f t="shared" si="213"/>
        <v>30</v>
      </c>
      <c r="CU1260" s="8">
        <f t="shared" si="214"/>
        <v>300</v>
      </c>
      <c r="CV1260" s="10">
        <f t="shared" si="215"/>
        <v>120978</v>
      </c>
      <c r="CW1260" s="10">
        <f t="shared" si="218"/>
        <v>120.97799999999999</v>
      </c>
      <c r="CX1260" s="8" t="str">
        <f t="shared" si="216"/>
        <v>No</v>
      </c>
      <c r="CY1260" s="30" t="s">
        <v>11</v>
      </c>
      <c r="CZ1260" s="30" t="s">
        <v>11</v>
      </c>
      <c r="DA1260" s="31" t="s">
        <v>11</v>
      </c>
      <c r="DB1260" s="31" t="s">
        <v>11</v>
      </c>
      <c r="DC1260" s="8" t="str">
        <f t="shared" si="217"/>
        <v>No</v>
      </c>
      <c r="DD1260" s="8" t="s">
        <v>11</v>
      </c>
      <c r="DE1260" s="30" t="s">
        <v>11</v>
      </c>
      <c r="DF1260" s="10">
        <f t="shared" si="219"/>
        <v>101.22179999999999</v>
      </c>
      <c r="DG1260" s="9">
        <f>IF(S1260&lt;Monitors!$H$4,(S1260*Monitors!$I$4)+Monitors!$J$4,IF(S1260&lt;Monitors!$H$5,(S1260*Monitors!$I$5)+Monitors!$J$5,IF(S1260&lt;Monitors!$H$6,(S1260*Monitors!$I$6)+Monitors!$J$6,IF(S1260&lt;Monitors!$H$7,(Monitors!$I$7*S1260)+Monitors!$J$7,IF(S1260&lt;Monitors!$H$8,(S1260*Monitors!$I$8)+Monitors!$J$8,IF(S1260&lt;Monitors!$H$9,(S1260*Monitors!$I$9)+Monitors!$J$9,IF(S1260&lt;Monitors!$H$10,(S1260*Monitors!$I$10)+Monitors!$J$10,IF(S1260&lt;Monitors!$H$11,(S1260*Monitors!$I$11)+Monitors!$J$11,Monitors!$J$12))))))))</f>
        <v>51.04</v>
      </c>
      <c r="DH1260" s="10">
        <f>$DF1260-(Monitors!$B$4*'All Data'!$W1260)</f>
        <v>78.626619999999988</v>
      </c>
      <c r="DI1260" s="10">
        <f>IF($CX1260="Yes",DH1260-(Monitors!$E$4*(DG1260+(Monitors!$B$4*'All Data'!$W1260))),'All Data'!DH1260)</f>
        <v>78.626619999999988</v>
      </c>
      <c r="DJ1260" s="10">
        <f>IF(DD1260="Yes",'All Data'!DI1260-(DG1260*Monitors!$C$4),'All Data'!DI1260)</f>
        <v>78.626619999999988</v>
      </c>
      <c r="DK1260" s="10">
        <f>IF($DE1260="Yes",DJ1260-(DG1260*Monitors!$D$4),'All Data'!DJ1260)</f>
        <v>78.626619999999988</v>
      </c>
      <c r="DL1260" s="10">
        <f>IF($CZ1260="Yes",DK1260-Monitors!$C$7,'All Data'!DK1260)</f>
        <v>78.626619999999988</v>
      </c>
      <c r="DM1260" s="10">
        <f>IF($DA1260="Yes",DL1260-Monitors!$D$7,'All Data'!DL1260)</f>
        <v>78.626619999999988</v>
      </c>
      <c r="DN1260" s="10">
        <f>IF(DB1260="Yes",DM1260-((DG1260+(W1260*Monitors!$B$4))*Monitors!$F$4),'All Data'!DM1260)</f>
        <v>78.626619999999988</v>
      </c>
      <c r="DO1260" s="8" t="str">
        <f t="shared" si="220"/>
        <v>No</v>
      </c>
      <c r="DP1260" s="10">
        <v>4.8391200000000003</v>
      </c>
      <c r="DQ1260" s="10">
        <v>26.930879999999998</v>
      </c>
      <c r="DR1260" s="10">
        <v>26.930879999999998</v>
      </c>
      <c r="DS1260" s="9">
        <v>29.277156923121758</v>
      </c>
      <c r="DT1260" s="9" t="s">
        <v>23</v>
      </c>
      <c r="DU1260" s="14">
        <v>0</v>
      </c>
    </row>
    <row r="1261" spans="1:125" ht="18" customHeight="1">
      <c r="A1261" s="29">
        <v>1260</v>
      </c>
      <c r="B1261" s="29">
        <v>5</v>
      </c>
      <c r="C1261" s="29">
        <v>1424</v>
      </c>
      <c r="D1261" s="21">
        <v>42035</v>
      </c>
      <c r="E1261" s="21">
        <v>41995</v>
      </c>
      <c r="F1261" s="21">
        <v>42004</v>
      </c>
      <c r="G1261" s="20" t="s">
        <v>4</v>
      </c>
      <c r="H1261" s="20" t="s">
        <v>26</v>
      </c>
      <c r="I1261" s="22">
        <v>6</v>
      </c>
      <c r="J1261" s="20" t="s">
        <v>5</v>
      </c>
      <c r="K1261" s="20" t="s">
        <v>26</v>
      </c>
      <c r="L1261" s="20" t="s">
        <v>27</v>
      </c>
      <c r="M1261" s="23" t="s">
        <v>27</v>
      </c>
      <c r="N1261" s="23" t="s">
        <v>7</v>
      </c>
      <c r="O1261" s="23" t="s">
        <v>26</v>
      </c>
      <c r="P1261" s="24">
        <v>13.2</v>
      </c>
      <c r="Q1261" s="24">
        <v>23.5</v>
      </c>
      <c r="R1261" s="24">
        <v>27</v>
      </c>
      <c r="S1261" s="24">
        <v>310.47000000000003</v>
      </c>
      <c r="T1261" s="24">
        <v>1.78</v>
      </c>
      <c r="U1261" s="24">
        <v>1440</v>
      </c>
      <c r="V1261" s="24">
        <v>2560</v>
      </c>
      <c r="W1261" s="24">
        <v>3.6859999999999999</v>
      </c>
      <c r="X1261" s="23" t="s">
        <v>104</v>
      </c>
      <c r="Y1261" s="23" t="s">
        <v>104</v>
      </c>
      <c r="Z1261" s="24">
        <v>11874</v>
      </c>
      <c r="AA1261" s="24">
        <v>60</v>
      </c>
      <c r="AB1261" s="24">
        <v>178</v>
      </c>
      <c r="AC1261" s="24">
        <v>178</v>
      </c>
      <c r="AD1261" s="23" t="s">
        <v>96</v>
      </c>
      <c r="AE1261" s="23" t="s">
        <v>23</v>
      </c>
      <c r="AF1261" s="23" t="s">
        <v>11</v>
      </c>
      <c r="AG1261" s="23" t="s">
        <v>26</v>
      </c>
      <c r="AH1261" s="23" t="s">
        <v>26</v>
      </c>
      <c r="AI1261" s="23" t="s">
        <v>57</v>
      </c>
      <c r="AJ1261" s="23" t="s">
        <v>11</v>
      </c>
      <c r="AK1261" s="23" t="s">
        <v>23</v>
      </c>
      <c r="AL1261" s="23" t="s">
        <v>46</v>
      </c>
      <c r="AM1261" s="23" t="s">
        <v>26</v>
      </c>
      <c r="AN1261" s="23" t="s">
        <v>72</v>
      </c>
      <c r="AO1261" s="23" t="s">
        <v>26</v>
      </c>
      <c r="AP1261" s="23" t="s">
        <v>14</v>
      </c>
      <c r="AQ1261" s="23" t="s">
        <v>26</v>
      </c>
      <c r="AR1261" s="23"/>
      <c r="AS1261" s="23" t="s">
        <v>46</v>
      </c>
      <c r="AT1261" s="23" t="s">
        <v>26</v>
      </c>
      <c r="AU1261" s="23" t="s">
        <v>63</v>
      </c>
      <c r="AV1261" s="25" t="s">
        <v>26</v>
      </c>
      <c r="AW1261" s="25" t="s">
        <v>26</v>
      </c>
      <c r="AX1261" s="26">
        <v>27</v>
      </c>
      <c r="AY1261" s="26">
        <v>310.47000000000003</v>
      </c>
      <c r="AZ1261" s="25" t="s">
        <v>72</v>
      </c>
      <c r="BA1261" s="25" t="s">
        <v>63</v>
      </c>
      <c r="BB1261" s="23" t="s">
        <v>26</v>
      </c>
      <c r="BC1261" s="23" t="s">
        <v>15</v>
      </c>
      <c r="BD1261" s="23" t="s">
        <v>26</v>
      </c>
      <c r="BE1261" s="23" t="s">
        <v>11</v>
      </c>
      <c r="BF1261" s="23" t="s">
        <v>468</v>
      </c>
      <c r="BG1261" s="23" t="s">
        <v>11</v>
      </c>
      <c r="BH1261" s="23" t="s">
        <v>17</v>
      </c>
      <c r="BI1261" s="23" t="s">
        <v>26</v>
      </c>
      <c r="BJ1261" s="23"/>
      <c r="BK1261" s="23" t="s">
        <v>11</v>
      </c>
      <c r="BL1261" s="23" t="s">
        <v>11</v>
      </c>
      <c r="BM1261" s="23" t="s">
        <v>11</v>
      </c>
      <c r="BN1261" s="23"/>
      <c r="BO1261" s="24">
        <v>10.6</v>
      </c>
      <c r="BP1261" s="24">
        <v>433</v>
      </c>
      <c r="BQ1261" s="24">
        <v>350</v>
      </c>
      <c r="BR1261" s="24">
        <v>359</v>
      </c>
      <c r="BS1261" s="24">
        <v>200</v>
      </c>
      <c r="BT1261" s="23"/>
      <c r="BU1261" s="23"/>
      <c r="BV1261" s="24">
        <v>33.15</v>
      </c>
      <c r="BW1261" s="24">
        <v>0.42</v>
      </c>
      <c r="BX1261" s="23"/>
      <c r="BY1261" s="24">
        <v>0.33</v>
      </c>
      <c r="BZ1261" s="27">
        <v>0.42</v>
      </c>
      <c r="CA1261" s="27">
        <v>0.33</v>
      </c>
      <c r="CB1261" s="25"/>
      <c r="CC1261" s="25"/>
      <c r="CD1261" s="28">
        <v>32.03</v>
      </c>
      <c r="CE1261" s="28">
        <v>0.43</v>
      </c>
      <c r="CF1261" s="25"/>
      <c r="CG1261" s="28">
        <v>0.34</v>
      </c>
      <c r="CH1261" s="28">
        <v>38.67</v>
      </c>
      <c r="CI1261" s="28">
        <v>1.2</v>
      </c>
      <c r="CJ1261" s="28">
        <v>0.5</v>
      </c>
      <c r="CK1261" s="28">
        <v>0</v>
      </c>
      <c r="CL1261" s="28">
        <v>0</v>
      </c>
      <c r="CM1261" s="28">
        <v>0.95</v>
      </c>
      <c r="CN1261" s="25"/>
      <c r="CO1261" s="28">
        <v>0</v>
      </c>
      <c r="CP1261" s="30" t="s">
        <v>5</v>
      </c>
      <c r="CQ1261" s="8">
        <f t="shared" si="210"/>
        <v>11872.322607659355</v>
      </c>
      <c r="CR1261" s="8">
        <f t="shared" si="211"/>
        <v>28</v>
      </c>
      <c r="CS1261" s="8">
        <f t="shared" si="212"/>
        <v>3.8</v>
      </c>
      <c r="CT1261" s="8">
        <f t="shared" si="213"/>
        <v>30</v>
      </c>
      <c r="CU1261" s="8">
        <f t="shared" si="214"/>
        <v>400</v>
      </c>
      <c r="CV1261" s="10">
        <f t="shared" si="215"/>
        <v>134433.51</v>
      </c>
      <c r="CW1261" s="10">
        <f t="shared" si="218"/>
        <v>134.43351000000001</v>
      </c>
      <c r="CX1261" s="8" t="str">
        <f t="shared" si="216"/>
        <v>No</v>
      </c>
      <c r="CY1261" s="30" t="s">
        <v>11</v>
      </c>
      <c r="CZ1261" s="30" t="s">
        <v>11</v>
      </c>
      <c r="DA1261" s="31" t="s">
        <v>11</v>
      </c>
      <c r="DB1261" s="31" t="s">
        <v>11</v>
      </c>
      <c r="DC1261" s="8" t="str">
        <f t="shared" si="217"/>
        <v>No</v>
      </c>
      <c r="DD1261" s="8" t="s">
        <v>11</v>
      </c>
      <c r="DE1261" s="30" t="s">
        <v>11</v>
      </c>
      <c r="DF1261" s="10">
        <f t="shared" si="219"/>
        <v>104.02937999999999</v>
      </c>
      <c r="DG1261" s="9">
        <f>IF(S1261&lt;Monitors!$H$4,(S1261*Monitors!$I$4)+Monitors!$J$4,IF(S1261&lt;Monitors!$H$5,(S1261*Monitors!$I$5)+Monitors!$J$5,IF(S1261&lt;Monitors!$H$6,(S1261*Monitors!$I$6)+Monitors!$J$6,IF(S1261&lt;Monitors!$H$7,(Monitors!$I$7*S1261)+Monitors!$J$7,IF(S1261&lt;Monitors!$H$8,(S1261*Monitors!$I$8)+Monitors!$J$8,IF(S1261&lt;Monitors!$H$9,(S1261*Monitors!$I$9)+Monitors!$J$9,IF(S1261&lt;Monitors!$H$10,(S1261*Monitors!$I$10)+Monitors!$J$10,IF(S1261&lt;Monitors!$H$11,(S1261*Monitors!$I$11)+Monitors!$J$11,Monitors!$J$12))))))))</f>
        <v>51.094000000000008</v>
      </c>
      <c r="DH1261" s="10">
        <f>$DF1261-(Monitors!$B$4*'All Data'!$W1261)</f>
        <v>81.43419999999999</v>
      </c>
      <c r="DI1261" s="10">
        <f>IF($CX1261="Yes",DH1261-(Monitors!$E$4*(DG1261+(Monitors!$B$4*'All Data'!$W1261))),'All Data'!DH1261)</f>
        <v>81.43419999999999</v>
      </c>
      <c r="DJ1261" s="10">
        <f>IF(DD1261="Yes",'All Data'!DI1261-(DG1261*Monitors!$C$4),'All Data'!DI1261)</f>
        <v>81.43419999999999</v>
      </c>
      <c r="DK1261" s="10">
        <f>IF($DE1261="Yes",DJ1261-(DG1261*Monitors!$D$4),'All Data'!DJ1261)</f>
        <v>81.43419999999999</v>
      </c>
      <c r="DL1261" s="10">
        <f>IF($CZ1261="Yes",DK1261-Monitors!$C$7,'All Data'!DK1261)</f>
        <v>81.43419999999999</v>
      </c>
      <c r="DM1261" s="10">
        <f>IF($DA1261="Yes",DL1261-Monitors!$D$7,'All Data'!DL1261)</f>
        <v>81.43419999999999</v>
      </c>
      <c r="DN1261" s="10">
        <f>IF(DB1261="Yes",DM1261-((DG1261+(W1261*Monitors!$B$4))*Monitors!$F$4),'All Data'!DM1261)</f>
        <v>81.43419999999999</v>
      </c>
      <c r="DO1261" s="8" t="str">
        <f t="shared" si="220"/>
        <v>No</v>
      </c>
      <c r="DP1261" s="10">
        <v>5.3773404000000005</v>
      </c>
      <c r="DQ1261" s="10">
        <v>27.772659599999997</v>
      </c>
      <c r="DR1261" s="10">
        <v>27.772659599999997</v>
      </c>
      <c r="DS1261" s="9">
        <v>29.301876395765653</v>
      </c>
      <c r="DT1261" s="9" t="s">
        <v>23</v>
      </c>
      <c r="DU1261" s="14">
        <v>0</v>
      </c>
    </row>
    <row r="1262" spans="1:125" ht="18" customHeight="1">
      <c r="A1262" s="29">
        <v>1261</v>
      </c>
      <c r="B1262" s="29">
        <v>21</v>
      </c>
      <c r="C1262" s="29">
        <v>326</v>
      </c>
      <c r="D1262" s="21">
        <v>41765</v>
      </c>
      <c r="E1262" s="21">
        <v>41730</v>
      </c>
      <c r="F1262" s="21">
        <v>41738</v>
      </c>
      <c r="G1262" s="20" t="s">
        <v>4</v>
      </c>
      <c r="H1262" s="20"/>
      <c r="I1262" s="22">
        <v>6</v>
      </c>
      <c r="J1262" s="20" t="s">
        <v>5</v>
      </c>
      <c r="K1262" s="20"/>
      <c r="L1262" s="20" t="s">
        <v>49</v>
      </c>
      <c r="M1262" s="23"/>
      <c r="N1262" s="23" t="s">
        <v>7</v>
      </c>
      <c r="O1262" s="23"/>
      <c r="P1262" s="24">
        <v>13.2</v>
      </c>
      <c r="Q1262" s="24">
        <v>23.5</v>
      </c>
      <c r="R1262" s="24">
        <v>27</v>
      </c>
      <c r="S1262" s="24">
        <v>310.47000000000003</v>
      </c>
      <c r="T1262" s="24">
        <v>1.78</v>
      </c>
      <c r="U1262" s="24">
        <v>1440</v>
      </c>
      <c r="V1262" s="24">
        <v>2560</v>
      </c>
      <c r="W1262" s="24">
        <v>3.6859999999999999</v>
      </c>
      <c r="X1262" s="23" t="s">
        <v>104</v>
      </c>
      <c r="Y1262" s="23" t="s">
        <v>104</v>
      </c>
      <c r="Z1262" s="24">
        <v>11874</v>
      </c>
      <c r="AA1262" s="24">
        <v>60</v>
      </c>
      <c r="AB1262" s="24">
        <v>178</v>
      </c>
      <c r="AC1262" s="24">
        <v>178</v>
      </c>
      <c r="AD1262" s="23" t="s">
        <v>307</v>
      </c>
      <c r="AE1262" s="23" t="s">
        <v>23</v>
      </c>
      <c r="AF1262" s="23" t="s">
        <v>11</v>
      </c>
      <c r="AG1262" s="23"/>
      <c r="AH1262" s="23"/>
      <c r="AI1262" s="23" t="s">
        <v>57</v>
      </c>
      <c r="AJ1262" s="23" t="s">
        <v>11</v>
      </c>
      <c r="AK1262" s="23" t="s">
        <v>23</v>
      </c>
      <c r="AL1262" s="23" t="s">
        <v>93</v>
      </c>
      <c r="AM1262" s="23"/>
      <c r="AN1262" s="23" t="s">
        <v>72</v>
      </c>
      <c r="AO1262" s="23"/>
      <c r="AP1262" s="23" t="s">
        <v>14</v>
      </c>
      <c r="AQ1262" s="23"/>
      <c r="AR1262" s="23"/>
      <c r="AS1262" s="23" t="s">
        <v>93</v>
      </c>
      <c r="AT1262" s="23"/>
      <c r="AU1262" s="23" t="s">
        <v>63</v>
      </c>
      <c r="AV1262" s="25"/>
      <c r="AW1262" s="25"/>
      <c r="AX1262" s="26">
        <v>27</v>
      </c>
      <c r="AY1262" s="26">
        <v>310.47000000000003</v>
      </c>
      <c r="AZ1262" s="25" t="s">
        <v>72</v>
      </c>
      <c r="BA1262" s="25" t="s">
        <v>63</v>
      </c>
      <c r="BB1262" s="23"/>
      <c r="BC1262" s="23" t="s">
        <v>15</v>
      </c>
      <c r="BD1262" s="23"/>
      <c r="BE1262" s="23" t="s">
        <v>11</v>
      </c>
      <c r="BF1262" s="23" t="s">
        <v>374</v>
      </c>
      <c r="BG1262" s="23" t="s">
        <v>11</v>
      </c>
      <c r="BH1262" s="23" t="s">
        <v>17</v>
      </c>
      <c r="BI1262" s="23"/>
      <c r="BJ1262" s="23"/>
      <c r="BK1262" s="23" t="s">
        <v>11</v>
      </c>
      <c r="BL1262" s="23" t="s">
        <v>11</v>
      </c>
      <c r="BM1262" s="23"/>
      <c r="BN1262" s="23"/>
      <c r="BO1262" s="24">
        <v>0.1</v>
      </c>
      <c r="BP1262" s="24">
        <v>410.1</v>
      </c>
      <c r="BQ1262" s="24">
        <v>350</v>
      </c>
      <c r="BR1262" s="24">
        <v>372.9</v>
      </c>
      <c r="BS1262" s="24">
        <v>200</v>
      </c>
      <c r="BT1262" s="23"/>
      <c r="BU1262" s="23"/>
      <c r="BV1262" s="24">
        <v>35.29</v>
      </c>
      <c r="BW1262" s="24">
        <v>0.64</v>
      </c>
      <c r="BX1262" s="24">
        <v>0.59</v>
      </c>
      <c r="BY1262" s="24">
        <v>0.24</v>
      </c>
      <c r="BZ1262" s="27">
        <v>0.64</v>
      </c>
      <c r="CA1262" s="27">
        <v>0.24</v>
      </c>
      <c r="CB1262" s="25"/>
      <c r="CC1262" s="25"/>
      <c r="CD1262" s="28">
        <v>35.880000000000003</v>
      </c>
      <c r="CE1262" s="28">
        <v>0.77</v>
      </c>
      <c r="CF1262" s="28">
        <v>0.7</v>
      </c>
      <c r="CG1262" s="28">
        <v>0.33</v>
      </c>
      <c r="CH1262" s="28">
        <v>38.67</v>
      </c>
      <c r="CI1262" s="28">
        <v>1.2</v>
      </c>
      <c r="CJ1262" s="28">
        <v>0.5</v>
      </c>
      <c r="CK1262" s="25"/>
      <c r="CL1262" s="25"/>
      <c r="CM1262" s="28">
        <v>0.6</v>
      </c>
      <c r="CN1262" s="25"/>
      <c r="CO1262" s="28">
        <v>0</v>
      </c>
      <c r="CP1262" s="30" t="s">
        <v>5</v>
      </c>
      <c r="CQ1262" s="8">
        <f t="shared" si="210"/>
        <v>11872.322607659355</v>
      </c>
      <c r="CR1262" s="8">
        <f t="shared" si="211"/>
        <v>28</v>
      </c>
      <c r="CS1262" s="8">
        <f t="shared" si="212"/>
        <v>3.8</v>
      </c>
      <c r="CT1262" s="8">
        <f t="shared" si="213"/>
        <v>30</v>
      </c>
      <c r="CU1262" s="8">
        <f t="shared" si="214"/>
        <v>400</v>
      </c>
      <c r="CV1262" s="10">
        <f t="shared" si="215"/>
        <v>127323.74700000002</v>
      </c>
      <c r="CW1262" s="10">
        <f t="shared" si="218"/>
        <v>127.32374700000001</v>
      </c>
      <c r="CX1262" s="8" t="str">
        <f t="shared" si="216"/>
        <v>No</v>
      </c>
      <c r="CY1262" s="30" t="s">
        <v>11</v>
      </c>
      <c r="CZ1262" s="30" t="s">
        <v>11</v>
      </c>
      <c r="DA1262" s="31" t="s">
        <v>11</v>
      </c>
      <c r="DB1262" s="31" t="s">
        <v>11</v>
      </c>
      <c r="DC1262" s="8" t="str">
        <f t="shared" si="217"/>
        <v>No</v>
      </c>
      <c r="DD1262" s="8" t="s">
        <v>11</v>
      </c>
      <c r="DE1262" s="30" t="s">
        <v>11</v>
      </c>
      <c r="DF1262" s="10">
        <f t="shared" si="219"/>
        <v>111.8433</v>
      </c>
      <c r="DG1262" s="9">
        <f>IF(S1262&lt;Monitors!$H$4,(S1262*Monitors!$I$4)+Monitors!$J$4,IF(S1262&lt;Monitors!$H$5,(S1262*Monitors!$I$5)+Monitors!$J$5,IF(S1262&lt;Monitors!$H$6,(S1262*Monitors!$I$6)+Monitors!$J$6,IF(S1262&lt;Monitors!$H$7,(Monitors!$I$7*S1262)+Monitors!$J$7,IF(S1262&lt;Monitors!$H$8,(S1262*Monitors!$I$8)+Monitors!$J$8,IF(S1262&lt;Monitors!$H$9,(S1262*Monitors!$I$9)+Monitors!$J$9,IF(S1262&lt;Monitors!$H$10,(S1262*Monitors!$I$10)+Monitors!$J$10,IF(S1262&lt;Monitors!$H$11,(S1262*Monitors!$I$11)+Monitors!$J$11,Monitors!$J$12))))))))</f>
        <v>51.094000000000008</v>
      </c>
      <c r="DH1262" s="10">
        <f>$DF1262-(Monitors!$B$4*'All Data'!$W1262)</f>
        <v>89.24812</v>
      </c>
      <c r="DI1262" s="10">
        <f>IF($CX1262="Yes",DH1262-(Monitors!$E$4*(DG1262+(Monitors!$B$4*'All Data'!$W1262))),'All Data'!DH1262)</f>
        <v>89.24812</v>
      </c>
      <c r="DJ1262" s="10">
        <f>IF(DD1262="Yes",'All Data'!DI1262-(DG1262*Monitors!$C$4),'All Data'!DI1262)</f>
        <v>89.24812</v>
      </c>
      <c r="DK1262" s="10">
        <f>IF($DE1262="Yes",DJ1262-(DG1262*Monitors!$D$4),'All Data'!DJ1262)</f>
        <v>89.24812</v>
      </c>
      <c r="DL1262" s="10">
        <f>IF($CZ1262="Yes",DK1262-Monitors!$C$7,'All Data'!DK1262)</f>
        <v>89.24812</v>
      </c>
      <c r="DM1262" s="10">
        <f>IF($DA1262="Yes",DL1262-Monitors!$D$7,'All Data'!DL1262)</f>
        <v>89.24812</v>
      </c>
      <c r="DN1262" s="10">
        <f>IF(DB1262="Yes",DM1262-((DG1262+(W1262*Monitors!$B$4))*Monitors!$F$4),'All Data'!DM1262)</f>
        <v>89.24812</v>
      </c>
      <c r="DO1262" s="8" t="str">
        <f t="shared" si="220"/>
        <v>No</v>
      </c>
      <c r="DP1262" s="10">
        <v>5.0929498800000008</v>
      </c>
      <c r="DQ1262" s="10">
        <v>30.19705012</v>
      </c>
      <c r="DR1262" s="10">
        <v>30.19705012</v>
      </c>
      <c r="DS1262" s="9">
        <v>29.301876395765653</v>
      </c>
      <c r="DT1262" s="9" t="s">
        <v>11</v>
      </c>
      <c r="DU1262" s="14">
        <v>0</v>
      </c>
    </row>
    <row r="1263" spans="1:125" ht="18" customHeight="1">
      <c r="A1263" s="29">
        <v>1262</v>
      </c>
      <c r="B1263" s="29">
        <v>24</v>
      </c>
      <c r="C1263" s="29">
        <v>294</v>
      </c>
      <c r="D1263" s="21">
        <v>41253</v>
      </c>
      <c r="E1263" s="21">
        <v>41269</v>
      </c>
      <c r="F1263" s="21">
        <v>41281</v>
      </c>
      <c r="G1263" s="20" t="s">
        <v>4</v>
      </c>
      <c r="H1263" s="20" t="s">
        <v>26</v>
      </c>
      <c r="I1263" s="22">
        <v>6</v>
      </c>
      <c r="J1263" s="20" t="s">
        <v>5</v>
      </c>
      <c r="K1263" s="20" t="s">
        <v>26</v>
      </c>
      <c r="L1263" s="20" t="s">
        <v>49</v>
      </c>
      <c r="M1263" s="23" t="s">
        <v>26</v>
      </c>
      <c r="N1263" s="23" t="s">
        <v>7</v>
      </c>
      <c r="O1263" s="23" t="s">
        <v>26</v>
      </c>
      <c r="P1263" s="24">
        <v>13.2</v>
      </c>
      <c r="Q1263" s="24">
        <v>23.5</v>
      </c>
      <c r="R1263" s="24">
        <v>27</v>
      </c>
      <c r="S1263" s="24">
        <v>311.27</v>
      </c>
      <c r="T1263" s="24">
        <v>1.78</v>
      </c>
      <c r="U1263" s="24">
        <v>1440</v>
      </c>
      <c r="V1263" s="24">
        <v>2560</v>
      </c>
      <c r="W1263" s="24">
        <v>3.6859999999999999</v>
      </c>
      <c r="X1263" s="23" t="s">
        <v>104</v>
      </c>
      <c r="Y1263" s="23" t="s">
        <v>104</v>
      </c>
      <c r="Z1263" s="24">
        <v>11884</v>
      </c>
      <c r="AA1263" s="24">
        <v>60</v>
      </c>
      <c r="AB1263" s="24">
        <v>178</v>
      </c>
      <c r="AC1263" s="24">
        <v>178</v>
      </c>
      <c r="AD1263" s="23" t="s">
        <v>300</v>
      </c>
      <c r="AE1263" s="23" t="s">
        <v>23</v>
      </c>
      <c r="AF1263" s="23" t="s">
        <v>11</v>
      </c>
      <c r="AG1263" s="23" t="s">
        <v>26</v>
      </c>
      <c r="AH1263" s="23" t="s">
        <v>26</v>
      </c>
      <c r="AI1263" s="23" t="s">
        <v>12</v>
      </c>
      <c r="AJ1263" s="23" t="s">
        <v>11</v>
      </c>
      <c r="AK1263" s="23" t="s">
        <v>23</v>
      </c>
      <c r="AL1263" s="23" t="s">
        <v>107</v>
      </c>
      <c r="AM1263" s="23" t="s">
        <v>26</v>
      </c>
      <c r="AN1263" s="23" t="s">
        <v>14</v>
      </c>
      <c r="AO1263" s="23" t="s">
        <v>26</v>
      </c>
      <c r="AP1263" s="23" t="s">
        <v>36</v>
      </c>
      <c r="AQ1263" s="23" t="s">
        <v>26</v>
      </c>
      <c r="AR1263" s="23"/>
      <c r="AS1263" s="23" t="s">
        <v>107</v>
      </c>
      <c r="AT1263" s="23" t="s">
        <v>26</v>
      </c>
      <c r="AU1263" s="23" t="s">
        <v>83</v>
      </c>
      <c r="AV1263" s="25" t="s">
        <v>26</v>
      </c>
      <c r="AW1263" s="25" t="s">
        <v>26</v>
      </c>
      <c r="AX1263" s="26">
        <v>27</v>
      </c>
      <c r="AY1263" s="26">
        <v>311.27</v>
      </c>
      <c r="AZ1263" s="25" t="s">
        <v>14</v>
      </c>
      <c r="BA1263" s="25" t="s">
        <v>83</v>
      </c>
      <c r="BB1263" s="23" t="s">
        <v>26</v>
      </c>
      <c r="BC1263" s="23" t="s">
        <v>15</v>
      </c>
      <c r="BD1263" s="23" t="s">
        <v>26</v>
      </c>
      <c r="BE1263" s="23" t="s">
        <v>11</v>
      </c>
      <c r="BF1263" s="23" t="s">
        <v>809</v>
      </c>
      <c r="BG1263" s="23" t="s">
        <v>11</v>
      </c>
      <c r="BH1263" s="23" t="s">
        <v>17</v>
      </c>
      <c r="BI1263" s="23" t="s">
        <v>26</v>
      </c>
      <c r="BJ1263" s="23"/>
      <c r="BK1263" s="23" t="s">
        <v>11</v>
      </c>
      <c r="BL1263" s="23" t="s">
        <v>11</v>
      </c>
      <c r="BM1263" s="23" t="s">
        <v>11</v>
      </c>
      <c r="BN1263" s="23"/>
      <c r="BO1263" s="24">
        <v>44</v>
      </c>
      <c r="BP1263" s="24">
        <v>362</v>
      </c>
      <c r="BQ1263" s="24">
        <v>300</v>
      </c>
      <c r="BR1263" s="24">
        <v>280</v>
      </c>
      <c r="BS1263" s="24">
        <v>200</v>
      </c>
      <c r="BT1263" s="23"/>
      <c r="BU1263" s="23"/>
      <c r="BV1263" s="24">
        <v>35.31</v>
      </c>
      <c r="BW1263" s="24">
        <v>0.31</v>
      </c>
      <c r="BX1263" s="23"/>
      <c r="BY1263" s="24">
        <v>0.21</v>
      </c>
      <c r="BZ1263" s="27">
        <v>0.31</v>
      </c>
      <c r="CA1263" s="27">
        <v>0.21</v>
      </c>
      <c r="CB1263" s="25"/>
      <c r="CC1263" s="25"/>
      <c r="CD1263" s="28">
        <v>35.44</v>
      </c>
      <c r="CE1263" s="28">
        <v>0.3</v>
      </c>
      <c r="CF1263" s="25"/>
      <c r="CG1263" s="28">
        <v>0.2</v>
      </c>
      <c r="CH1263" s="28">
        <v>38.64</v>
      </c>
      <c r="CI1263" s="28">
        <v>1</v>
      </c>
      <c r="CJ1263" s="28">
        <v>0.5</v>
      </c>
      <c r="CK1263" s="28">
        <v>0</v>
      </c>
      <c r="CL1263" s="28">
        <v>0</v>
      </c>
      <c r="CM1263" s="28">
        <v>0.5</v>
      </c>
      <c r="CN1263" s="25"/>
      <c r="CO1263" s="28">
        <v>0</v>
      </c>
      <c r="CP1263" s="30" t="s">
        <v>5</v>
      </c>
      <c r="CQ1263" s="8">
        <f t="shared" si="210"/>
        <v>11841.809361647445</v>
      </c>
      <c r="CR1263" s="8">
        <f t="shared" si="211"/>
        <v>28</v>
      </c>
      <c r="CS1263" s="8">
        <f t="shared" si="212"/>
        <v>3.8</v>
      </c>
      <c r="CT1263" s="8">
        <f t="shared" si="213"/>
        <v>30</v>
      </c>
      <c r="CU1263" s="8">
        <f t="shared" si="214"/>
        <v>300</v>
      </c>
      <c r="CV1263" s="10">
        <f t="shared" si="215"/>
        <v>112679.73999999999</v>
      </c>
      <c r="CW1263" s="10">
        <f t="shared" si="218"/>
        <v>112.67974</v>
      </c>
      <c r="CX1263" s="8" t="str">
        <f t="shared" si="216"/>
        <v>No</v>
      </c>
      <c r="CY1263" s="30" t="s">
        <v>11</v>
      </c>
      <c r="CZ1263" s="30" t="s">
        <v>11</v>
      </c>
      <c r="DA1263" s="31" t="s">
        <v>11</v>
      </c>
      <c r="DB1263" s="31" t="s">
        <v>11</v>
      </c>
      <c r="DC1263" s="8" t="str">
        <f t="shared" si="217"/>
        <v>No</v>
      </c>
      <c r="DD1263" s="8" t="s">
        <v>11</v>
      </c>
      <c r="DE1263" s="30" t="s">
        <v>11</v>
      </c>
      <c r="DF1263" s="10">
        <f t="shared" si="219"/>
        <v>110.0256</v>
      </c>
      <c r="DG1263" s="9">
        <f>IF(S1263&lt;Monitors!$H$4,(S1263*Monitors!$I$4)+Monitors!$J$4,IF(S1263&lt;Monitors!$H$5,(S1263*Monitors!$I$5)+Monitors!$J$5,IF(S1263&lt;Monitors!$H$6,(S1263*Monitors!$I$6)+Monitors!$J$6,IF(S1263&lt;Monitors!$H$7,(Monitors!$I$7*S1263)+Monitors!$J$7,IF(S1263&lt;Monitors!$H$8,(S1263*Monitors!$I$8)+Monitors!$J$8,IF(S1263&lt;Monitors!$H$9,(S1263*Monitors!$I$9)+Monitors!$J$9,IF(S1263&lt;Monitors!$H$10,(S1263*Monitors!$I$10)+Monitors!$J$10,IF(S1263&lt;Monitors!$H$11,(S1263*Monitors!$I$11)+Monitors!$J$11,Monitors!$J$12))))))))</f>
        <v>51.253999999999998</v>
      </c>
      <c r="DH1263" s="10">
        <f>$DF1263-(Monitors!$B$4*'All Data'!$W1263)</f>
        <v>87.430419999999998</v>
      </c>
      <c r="DI1263" s="10">
        <f>IF($CX1263="Yes",DH1263-(Monitors!$E$4*(DG1263+(Monitors!$B$4*'All Data'!$W1263))),'All Data'!DH1263)</f>
        <v>87.430419999999998</v>
      </c>
      <c r="DJ1263" s="10">
        <f>IF(DD1263="Yes",'All Data'!DI1263-(DG1263*Monitors!$C$4),'All Data'!DI1263)</f>
        <v>87.430419999999998</v>
      </c>
      <c r="DK1263" s="10">
        <f>IF($DE1263="Yes",DJ1263-(DG1263*Monitors!$D$4),'All Data'!DJ1263)</f>
        <v>87.430419999999998</v>
      </c>
      <c r="DL1263" s="10">
        <f>IF($CZ1263="Yes",DK1263-Monitors!$C$7,'All Data'!DK1263)</f>
        <v>87.430419999999998</v>
      </c>
      <c r="DM1263" s="10">
        <f>IF($DA1263="Yes",DL1263-Monitors!$D$7,'All Data'!DL1263)</f>
        <v>87.430419999999998</v>
      </c>
      <c r="DN1263" s="10">
        <f>IF(DB1263="Yes",DM1263-((DG1263+(W1263*Monitors!$B$4))*Monitors!$F$4),'All Data'!DM1263)</f>
        <v>87.430419999999998</v>
      </c>
      <c r="DO1263" s="8" t="str">
        <f t="shared" si="220"/>
        <v>No</v>
      </c>
      <c r="DP1263" s="10">
        <v>4.5071896000000002</v>
      </c>
      <c r="DQ1263" s="10">
        <v>30.802810400000002</v>
      </c>
      <c r="DR1263" s="10">
        <v>30.802810400000002</v>
      </c>
      <c r="DS1263" s="9">
        <v>29.375106993611787</v>
      </c>
      <c r="DT1263" s="9" t="s">
        <v>11</v>
      </c>
      <c r="DU1263" s="14">
        <v>0</v>
      </c>
    </row>
    <row r="1264" spans="1:125" ht="18" customHeight="1">
      <c r="A1264" s="29">
        <v>1263</v>
      </c>
      <c r="B1264" s="29">
        <v>13</v>
      </c>
      <c r="C1264" s="29">
        <v>745</v>
      </c>
      <c r="D1264" s="21">
        <v>41916</v>
      </c>
      <c r="E1264" s="21">
        <v>41827</v>
      </c>
      <c r="F1264" s="21">
        <v>41838</v>
      </c>
      <c r="G1264" s="20" t="s">
        <v>4</v>
      </c>
      <c r="H1264" s="20"/>
      <c r="I1264" s="22">
        <v>6</v>
      </c>
      <c r="J1264" s="20" t="s">
        <v>5</v>
      </c>
      <c r="K1264" s="20" t="s">
        <v>26</v>
      </c>
      <c r="L1264" s="20" t="s">
        <v>6</v>
      </c>
      <c r="M1264" s="23" t="s">
        <v>26</v>
      </c>
      <c r="N1264" s="23" t="s">
        <v>7</v>
      </c>
      <c r="O1264" s="23" t="s">
        <v>26</v>
      </c>
      <c r="P1264" s="24">
        <v>15.7</v>
      </c>
      <c r="Q1264" s="24">
        <v>27.9</v>
      </c>
      <c r="R1264" s="24">
        <v>32</v>
      </c>
      <c r="S1264" s="24">
        <v>437.63</v>
      </c>
      <c r="T1264" s="24">
        <v>1.78</v>
      </c>
      <c r="U1264" s="24">
        <v>1440</v>
      </c>
      <c r="V1264" s="24">
        <v>2560</v>
      </c>
      <c r="W1264" s="24">
        <v>3.6859999999999999</v>
      </c>
      <c r="X1264" s="23" t="s">
        <v>104</v>
      </c>
      <c r="Y1264" s="23" t="s">
        <v>104</v>
      </c>
      <c r="Z1264" s="24">
        <v>8416</v>
      </c>
      <c r="AA1264" s="24">
        <v>60</v>
      </c>
      <c r="AB1264" s="24">
        <v>178</v>
      </c>
      <c r="AC1264" s="24">
        <v>178</v>
      </c>
      <c r="AD1264" s="23" t="s">
        <v>28</v>
      </c>
      <c r="AE1264" s="23" t="s">
        <v>23</v>
      </c>
      <c r="AF1264" s="23" t="s">
        <v>11</v>
      </c>
      <c r="AG1264" s="23" t="s">
        <v>26</v>
      </c>
      <c r="AH1264" s="23" t="s">
        <v>26</v>
      </c>
      <c r="AI1264" s="23" t="s">
        <v>57</v>
      </c>
      <c r="AJ1264" s="23" t="s">
        <v>23</v>
      </c>
      <c r="AK1264" s="23" t="s">
        <v>23</v>
      </c>
      <c r="AL1264" s="23" t="s">
        <v>229</v>
      </c>
      <c r="AM1264" s="23" t="s">
        <v>14</v>
      </c>
      <c r="AN1264" s="23" t="s">
        <v>14</v>
      </c>
      <c r="AO1264" s="23" t="s">
        <v>14</v>
      </c>
      <c r="AP1264" s="23" t="s">
        <v>36</v>
      </c>
      <c r="AQ1264" s="23" t="s">
        <v>14</v>
      </c>
      <c r="AR1264" s="23"/>
      <c r="AS1264" s="23" t="s">
        <v>229</v>
      </c>
      <c r="AT1264" s="23" t="s">
        <v>14</v>
      </c>
      <c r="AU1264" s="23" t="s">
        <v>14</v>
      </c>
      <c r="AV1264" s="25" t="s">
        <v>14</v>
      </c>
      <c r="AW1264" s="25" t="s">
        <v>14</v>
      </c>
      <c r="AX1264" s="26">
        <v>32</v>
      </c>
      <c r="AY1264" s="26">
        <v>437.63</v>
      </c>
      <c r="AZ1264" s="25" t="s">
        <v>14</v>
      </c>
      <c r="BA1264" s="25" t="s">
        <v>14</v>
      </c>
      <c r="BB1264" s="23" t="s">
        <v>14</v>
      </c>
      <c r="BC1264" s="23" t="s">
        <v>15</v>
      </c>
      <c r="BD1264" s="23" t="s">
        <v>14</v>
      </c>
      <c r="BE1264" s="23" t="s">
        <v>11</v>
      </c>
      <c r="BF1264" s="23" t="s">
        <v>642</v>
      </c>
      <c r="BG1264" s="23" t="s">
        <v>11</v>
      </c>
      <c r="BH1264" s="23" t="s">
        <v>17</v>
      </c>
      <c r="BI1264" s="23" t="s">
        <v>14</v>
      </c>
      <c r="BJ1264" s="23"/>
      <c r="BK1264" s="23" t="s">
        <v>11</v>
      </c>
      <c r="BL1264" s="23" t="s">
        <v>11</v>
      </c>
      <c r="BM1264" s="23" t="s">
        <v>11</v>
      </c>
      <c r="BN1264" s="23"/>
      <c r="BO1264" s="24">
        <v>15</v>
      </c>
      <c r="BP1264" s="24">
        <v>300</v>
      </c>
      <c r="BQ1264" s="24">
        <v>300</v>
      </c>
      <c r="BR1264" s="24">
        <v>200</v>
      </c>
      <c r="BS1264" s="24">
        <v>200</v>
      </c>
      <c r="BT1264" s="23"/>
      <c r="BU1264" s="23"/>
      <c r="BV1264" s="24">
        <v>35.549999999999997</v>
      </c>
      <c r="BW1264" s="24">
        <v>0.5</v>
      </c>
      <c r="BX1264" s="23"/>
      <c r="BY1264" s="24">
        <v>0.4</v>
      </c>
      <c r="BZ1264" s="27">
        <v>0.5</v>
      </c>
      <c r="CA1264" s="27">
        <v>0.4</v>
      </c>
      <c r="CB1264" s="25"/>
      <c r="CC1264" s="25"/>
      <c r="CD1264" s="28">
        <v>35.68</v>
      </c>
      <c r="CE1264" s="28">
        <v>0.54</v>
      </c>
      <c r="CF1264" s="25"/>
      <c r="CG1264" s="28">
        <v>0.43</v>
      </c>
      <c r="CH1264" s="28">
        <v>51.38</v>
      </c>
      <c r="CI1264" s="28">
        <v>1</v>
      </c>
      <c r="CJ1264" s="28">
        <v>0.5</v>
      </c>
      <c r="CK1264" s="28">
        <v>0</v>
      </c>
      <c r="CL1264" s="28">
        <v>0</v>
      </c>
      <c r="CM1264" s="28">
        <v>0.47</v>
      </c>
      <c r="CN1264" s="25"/>
      <c r="CO1264" s="28">
        <v>0</v>
      </c>
      <c r="CP1264" s="30" t="s">
        <v>5</v>
      </c>
      <c r="CQ1264" s="8">
        <f t="shared" si="210"/>
        <v>8422.6401297900047</v>
      </c>
      <c r="CR1264" s="8">
        <f t="shared" si="211"/>
        <v>28</v>
      </c>
      <c r="CS1264" s="8">
        <f t="shared" si="212"/>
        <v>3.8</v>
      </c>
      <c r="CT1264" s="8">
        <f t="shared" si="213"/>
        <v>40</v>
      </c>
      <c r="CU1264" s="8">
        <f t="shared" si="214"/>
        <v>300</v>
      </c>
      <c r="CV1264" s="10">
        <f t="shared" si="215"/>
        <v>131289</v>
      </c>
      <c r="CW1264" s="10">
        <f t="shared" si="218"/>
        <v>131.28899999999999</v>
      </c>
      <c r="CX1264" s="8" t="str">
        <f t="shared" si="216"/>
        <v>No</v>
      </c>
      <c r="CY1264" s="30" t="s">
        <v>11</v>
      </c>
      <c r="CZ1264" s="30" t="s">
        <v>11</v>
      </c>
      <c r="DA1264" s="31" t="s">
        <v>11</v>
      </c>
      <c r="DB1264" s="31" t="s">
        <v>11</v>
      </c>
      <c r="DC1264" s="8" t="str">
        <f t="shared" si="217"/>
        <v>No</v>
      </c>
      <c r="DD1264" s="8" t="s">
        <v>11</v>
      </c>
      <c r="DE1264" s="30" t="s">
        <v>11</v>
      </c>
      <c r="DF1264" s="10">
        <f t="shared" si="219"/>
        <v>111.84329999999999</v>
      </c>
      <c r="DG1264" s="9">
        <f>IF(S1264&lt;Monitors!$H$4,(S1264*Monitors!$I$4)+Monitors!$J$4,IF(S1264&lt;Monitors!$H$5,(S1264*Monitors!$I$5)+Monitors!$J$5,IF(S1264&lt;Monitors!$H$6,(S1264*Monitors!$I$6)+Monitors!$J$6,IF(S1264&lt;Monitors!$H$7,(Monitors!$I$7*S1264)+Monitors!$J$7,IF(S1264&lt;Monitors!$H$8,(S1264*Monitors!$I$8)+Monitors!$J$8,IF(S1264&lt;Monitors!$H$9,(S1264*Monitors!$I$9)+Monitors!$J$9,IF(S1264&lt;Monitors!$H$10,(S1264*Monitors!$I$10)+Monitors!$J$10,IF(S1264&lt;Monitors!$H$11,(S1264*Monitors!$I$11)+Monitors!$J$11,Monitors!$J$12))))))))</f>
        <v>76.52600000000001</v>
      </c>
      <c r="DH1264" s="10">
        <f>$DF1264-(Monitors!$B$4*'All Data'!$W1264)</f>
        <v>89.248119999999986</v>
      </c>
      <c r="DI1264" s="10">
        <f>IF($CX1264="Yes",DH1264-(Monitors!$E$4*(DG1264+(Monitors!$B$4*'All Data'!$W1264))),'All Data'!DH1264)</f>
        <v>89.248119999999986</v>
      </c>
      <c r="DJ1264" s="10">
        <f>IF(DD1264="Yes",'All Data'!DI1264-(DG1264*Monitors!$C$4),'All Data'!DI1264)</f>
        <v>89.248119999999986</v>
      </c>
      <c r="DK1264" s="10">
        <f>IF($DE1264="Yes",DJ1264-(DG1264*Monitors!$D$4),'All Data'!DJ1264)</f>
        <v>89.248119999999986</v>
      </c>
      <c r="DL1264" s="10">
        <f>IF($CZ1264="Yes",DK1264-Monitors!$C$7,'All Data'!DK1264)</f>
        <v>89.248119999999986</v>
      </c>
      <c r="DM1264" s="10">
        <f>IF($DA1264="Yes",DL1264-Monitors!$D$7,'All Data'!DL1264)</f>
        <v>89.248119999999986</v>
      </c>
      <c r="DN1264" s="10">
        <f>IF(DB1264="Yes",DM1264-((DG1264+(W1264*Monitors!$B$4))*Monitors!$F$4),'All Data'!DM1264)</f>
        <v>89.248119999999986</v>
      </c>
      <c r="DO1264" s="8" t="str">
        <f t="shared" si="220"/>
        <v>No</v>
      </c>
      <c r="DP1264" s="10">
        <v>5.2515600000000004</v>
      </c>
      <c r="DQ1264" s="10">
        <v>30.298439999999996</v>
      </c>
      <c r="DR1264" s="10">
        <v>30.298439999999996</v>
      </c>
      <c r="DS1264" s="9">
        <v>40.677526273618184</v>
      </c>
      <c r="DT1264" s="9" t="s">
        <v>23</v>
      </c>
      <c r="DU1264" s="14">
        <v>0</v>
      </c>
    </row>
    <row r="1265" spans="1:125" ht="18" customHeight="1">
      <c r="A1265" s="29">
        <v>1264</v>
      </c>
      <c r="B1265" s="29">
        <v>24</v>
      </c>
      <c r="C1265" s="29">
        <v>291</v>
      </c>
      <c r="D1265" s="21">
        <v>41305</v>
      </c>
      <c r="E1265" s="21">
        <v>41296</v>
      </c>
      <c r="F1265" s="21">
        <v>41373</v>
      </c>
      <c r="G1265" s="20" t="s">
        <v>4</v>
      </c>
      <c r="H1265" s="20" t="s">
        <v>26</v>
      </c>
      <c r="I1265" s="22">
        <v>6</v>
      </c>
      <c r="J1265" s="20" t="s">
        <v>5</v>
      </c>
      <c r="K1265" s="20" t="s">
        <v>26</v>
      </c>
      <c r="L1265" s="20" t="s">
        <v>27</v>
      </c>
      <c r="M1265" s="23" t="s">
        <v>27</v>
      </c>
      <c r="N1265" s="23" t="s">
        <v>7</v>
      </c>
      <c r="O1265" s="23" t="s">
        <v>26</v>
      </c>
      <c r="P1265" s="24">
        <v>13.2</v>
      </c>
      <c r="Q1265" s="24">
        <v>23.5</v>
      </c>
      <c r="R1265" s="24">
        <v>27</v>
      </c>
      <c r="S1265" s="24">
        <v>311.27</v>
      </c>
      <c r="T1265" s="24">
        <v>1.78</v>
      </c>
      <c r="U1265" s="24">
        <v>1440</v>
      </c>
      <c r="V1265" s="24">
        <v>2560</v>
      </c>
      <c r="W1265" s="24">
        <v>3.6859999999999999</v>
      </c>
      <c r="X1265" s="23" t="s">
        <v>104</v>
      </c>
      <c r="Y1265" s="23" t="s">
        <v>104</v>
      </c>
      <c r="Z1265" s="24">
        <v>11884</v>
      </c>
      <c r="AA1265" s="24">
        <v>60</v>
      </c>
      <c r="AB1265" s="24">
        <v>178</v>
      </c>
      <c r="AC1265" s="24">
        <v>178</v>
      </c>
      <c r="AD1265" s="23" t="s">
        <v>300</v>
      </c>
      <c r="AE1265" s="23" t="s">
        <v>23</v>
      </c>
      <c r="AF1265" s="23" t="s">
        <v>11</v>
      </c>
      <c r="AG1265" s="23" t="s">
        <v>26</v>
      </c>
      <c r="AH1265" s="23" t="s">
        <v>26</v>
      </c>
      <c r="AI1265" s="23" t="s">
        <v>12</v>
      </c>
      <c r="AJ1265" s="23" t="s">
        <v>11</v>
      </c>
      <c r="AK1265" s="23" t="s">
        <v>23</v>
      </c>
      <c r="AL1265" s="23" t="s">
        <v>93</v>
      </c>
      <c r="AM1265" s="23" t="s">
        <v>26</v>
      </c>
      <c r="AN1265" s="23" t="s">
        <v>72</v>
      </c>
      <c r="AO1265" s="23" t="s">
        <v>26</v>
      </c>
      <c r="AP1265" s="23" t="s">
        <v>36</v>
      </c>
      <c r="AQ1265" s="23" t="s">
        <v>26</v>
      </c>
      <c r="AR1265" s="23"/>
      <c r="AS1265" s="23" t="s">
        <v>93</v>
      </c>
      <c r="AT1265" s="23" t="s">
        <v>26</v>
      </c>
      <c r="AU1265" s="23" t="s">
        <v>83</v>
      </c>
      <c r="AV1265" s="25" t="s">
        <v>26</v>
      </c>
      <c r="AW1265" s="25" t="s">
        <v>26</v>
      </c>
      <c r="AX1265" s="26">
        <v>27</v>
      </c>
      <c r="AY1265" s="26">
        <v>311.27</v>
      </c>
      <c r="AZ1265" s="25" t="s">
        <v>72</v>
      </c>
      <c r="BA1265" s="25" t="s">
        <v>83</v>
      </c>
      <c r="BB1265" s="23" t="s">
        <v>26</v>
      </c>
      <c r="BC1265" s="23" t="s">
        <v>15</v>
      </c>
      <c r="BD1265" s="23" t="s">
        <v>26</v>
      </c>
      <c r="BE1265" s="23" t="s">
        <v>11</v>
      </c>
      <c r="BF1265" s="23" t="s">
        <v>809</v>
      </c>
      <c r="BG1265" s="23" t="s">
        <v>11</v>
      </c>
      <c r="BH1265" s="23" t="s">
        <v>17</v>
      </c>
      <c r="BI1265" s="23" t="s">
        <v>26</v>
      </c>
      <c r="BJ1265" s="23"/>
      <c r="BK1265" s="23" t="s">
        <v>11</v>
      </c>
      <c r="BL1265" s="23" t="s">
        <v>11</v>
      </c>
      <c r="BM1265" s="23" t="s">
        <v>11</v>
      </c>
      <c r="BN1265" s="23"/>
      <c r="BO1265" s="24">
        <v>7</v>
      </c>
      <c r="BP1265" s="24">
        <v>347</v>
      </c>
      <c r="BQ1265" s="24">
        <v>300</v>
      </c>
      <c r="BR1265" s="24">
        <v>280</v>
      </c>
      <c r="BS1265" s="24">
        <v>200</v>
      </c>
      <c r="BT1265" s="23"/>
      <c r="BU1265" s="23"/>
      <c r="BV1265" s="24">
        <v>38.049999999999997</v>
      </c>
      <c r="BW1265" s="24">
        <v>0.34</v>
      </c>
      <c r="BX1265" s="23"/>
      <c r="BY1265" s="24">
        <v>0.22</v>
      </c>
      <c r="BZ1265" s="27">
        <v>0.34</v>
      </c>
      <c r="CA1265" s="27">
        <v>0.22</v>
      </c>
      <c r="CB1265" s="25"/>
      <c r="CC1265" s="25"/>
      <c r="CD1265" s="28">
        <v>37.83</v>
      </c>
      <c r="CE1265" s="28">
        <v>0.34</v>
      </c>
      <c r="CF1265" s="25"/>
      <c r="CG1265" s="28">
        <v>0.21</v>
      </c>
      <c r="CH1265" s="28">
        <v>38.64</v>
      </c>
      <c r="CI1265" s="28">
        <v>1</v>
      </c>
      <c r="CJ1265" s="28">
        <v>0.5</v>
      </c>
      <c r="CK1265" s="28">
        <v>0</v>
      </c>
      <c r="CL1265" s="28">
        <v>0</v>
      </c>
      <c r="CM1265" s="28">
        <v>0.5</v>
      </c>
      <c r="CN1265" s="25"/>
      <c r="CO1265" s="28">
        <v>0</v>
      </c>
      <c r="CP1265" s="30" t="s">
        <v>5</v>
      </c>
      <c r="CQ1265" s="8">
        <f t="shared" si="210"/>
        <v>11841.809361647445</v>
      </c>
      <c r="CR1265" s="8">
        <f t="shared" si="211"/>
        <v>28</v>
      </c>
      <c r="CS1265" s="8">
        <f t="shared" si="212"/>
        <v>3.8</v>
      </c>
      <c r="CT1265" s="8">
        <f t="shared" si="213"/>
        <v>30</v>
      </c>
      <c r="CU1265" s="8">
        <f t="shared" si="214"/>
        <v>300</v>
      </c>
      <c r="CV1265" s="10">
        <f t="shared" si="215"/>
        <v>108010.68999999999</v>
      </c>
      <c r="CW1265" s="10">
        <f t="shared" si="218"/>
        <v>108.01068999999998</v>
      </c>
      <c r="CX1265" s="8" t="str">
        <f t="shared" si="216"/>
        <v>No</v>
      </c>
      <c r="CY1265" s="30" t="s">
        <v>11</v>
      </c>
      <c r="CZ1265" s="30" t="s">
        <v>11</v>
      </c>
      <c r="DA1265" s="31" t="s">
        <v>11</v>
      </c>
      <c r="DB1265" s="31" t="s">
        <v>11</v>
      </c>
      <c r="DC1265" s="8" t="str">
        <f t="shared" si="217"/>
        <v>No</v>
      </c>
      <c r="DD1265" s="8" t="s">
        <v>11</v>
      </c>
      <c r="DE1265" s="30" t="s">
        <v>11</v>
      </c>
      <c r="DF1265" s="10">
        <f t="shared" si="219"/>
        <v>118.59725999999999</v>
      </c>
      <c r="DG1265" s="9">
        <f>IF(S1265&lt;Monitors!$H$4,(S1265*Monitors!$I$4)+Monitors!$J$4,IF(S1265&lt;Monitors!$H$5,(S1265*Monitors!$I$5)+Monitors!$J$5,IF(S1265&lt;Monitors!$H$6,(S1265*Monitors!$I$6)+Monitors!$J$6,IF(S1265&lt;Monitors!$H$7,(Monitors!$I$7*S1265)+Monitors!$J$7,IF(S1265&lt;Monitors!$H$8,(S1265*Monitors!$I$8)+Monitors!$J$8,IF(S1265&lt;Monitors!$H$9,(S1265*Monitors!$I$9)+Monitors!$J$9,IF(S1265&lt;Monitors!$H$10,(S1265*Monitors!$I$10)+Monitors!$J$10,IF(S1265&lt;Monitors!$H$11,(S1265*Monitors!$I$11)+Monitors!$J$11,Monitors!$J$12))))))))</f>
        <v>51.253999999999998</v>
      </c>
      <c r="DH1265" s="10">
        <f>$DF1265-(Monitors!$B$4*'All Data'!$W1265)</f>
        <v>96.002079999999992</v>
      </c>
      <c r="DI1265" s="10">
        <f>IF($CX1265="Yes",DH1265-(Monitors!$E$4*(DG1265+(Monitors!$B$4*'All Data'!$W1265))),'All Data'!DH1265)</f>
        <v>96.002079999999992</v>
      </c>
      <c r="DJ1265" s="10">
        <f>IF(DD1265="Yes",'All Data'!DI1265-(DG1265*Monitors!$C$4),'All Data'!DI1265)</f>
        <v>96.002079999999992</v>
      </c>
      <c r="DK1265" s="10">
        <f>IF($DE1265="Yes",DJ1265-(DG1265*Monitors!$D$4),'All Data'!DJ1265)</f>
        <v>96.002079999999992</v>
      </c>
      <c r="DL1265" s="10">
        <f>IF($CZ1265="Yes",DK1265-Monitors!$C$7,'All Data'!DK1265)</f>
        <v>96.002079999999992</v>
      </c>
      <c r="DM1265" s="10">
        <f>IF($DA1265="Yes",DL1265-Monitors!$D$7,'All Data'!DL1265)</f>
        <v>96.002079999999992</v>
      </c>
      <c r="DN1265" s="10">
        <f>IF(DB1265="Yes",DM1265-((DG1265+(W1265*Monitors!$B$4))*Monitors!$F$4),'All Data'!DM1265)</f>
        <v>96.002079999999992</v>
      </c>
      <c r="DO1265" s="8" t="str">
        <f t="shared" si="220"/>
        <v>No</v>
      </c>
      <c r="DP1265" s="10">
        <v>4.3204275999999995</v>
      </c>
      <c r="DQ1265" s="10">
        <v>33.729572399999995</v>
      </c>
      <c r="DR1265" s="10">
        <v>33.729572399999995</v>
      </c>
      <c r="DS1265" s="9">
        <v>29.375106993611787</v>
      </c>
      <c r="DT1265" s="9" t="s">
        <v>11</v>
      </c>
      <c r="DU1265" s="14">
        <v>0</v>
      </c>
    </row>
    <row r="1266" spans="1:125" ht="18" customHeight="1">
      <c r="A1266" s="29">
        <v>1265</v>
      </c>
      <c r="B1266" s="29">
        <v>38</v>
      </c>
      <c r="C1266" s="29">
        <v>880</v>
      </c>
      <c r="D1266" s="21">
        <v>41813</v>
      </c>
      <c r="E1266" s="21">
        <v>41778</v>
      </c>
      <c r="F1266" s="21">
        <v>41779</v>
      </c>
      <c r="G1266" s="20" t="s">
        <v>4</v>
      </c>
      <c r="H1266" s="20"/>
      <c r="I1266" s="22">
        <v>6</v>
      </c>
      <c r="J1266" s="20" t="s">
        <v>5</v>
      </c>
      <c r="K1266" s="20"/>
      <c r="L1266" s="20" t="s">
        <v>6</v>
      </c>
      <c r="M1266" s="23"/>
      <c r="N1266" s="23" t="s">
        <v>7</v>
      </c>
      <c r="O1266" s="23"/>
      <c r="P1266" s="24">
        <v>15.7</v>
      </c>
      <c r="Q1266" s="24">
        <v>27.9</v>
      </c>
      <c r="R1266" s="24">
        <v>32</v>
      </c>
      <c r="S1266" s="24">
        <v>437.6</v>
      </c>
      <c r="T1266" s="24">
        <v>1.78</v>
      </c>
      <c r="U1266" s="24">
        <v>1440</v>
      </c>
      <c r="V1266" s="24">
        <v>2560</v>
      </c>
      <c r="W1266" s="24">
        <v>3.6859999999999999</v>
      </c>
      <c r="X1266" s="23" t="s">
        <v>104</v>
      </c>
      <c r="Y1266" s="23" t="s">
        <v>104</v>
      </c>
      <c r="Z1266" s="24">
        <v>8424</v>
      </c>
      <c r="AA1266" s="24">
        <v>60</v>
      </c>
      <c r="AB1266" s="24">
        <v>178</v>
      </c>
      <c r="AC1266" s="24">
        <v>178</v>
      </c>
      <c r="AD1266" s="23" t="s">
        <v>10</v>
      </c>
      <c r="AE1266" s="23" t="s">
        <v>11</v>
      </c>
      <c r="AF1266" s="23" t="s">
        <v>11</v>
      </c>
      <c r="AG1266" s="23"/>
      <c r="AH1266" s="23"/>
      <c r="AI1266" s="23" t="s">
        <v>57</v>
      </c>
      <c r="AJ1266" s="23" t="s">
        <v>11</v>
      </c>
      <c r="AK1266" s="23" t="s">
        <v>11</v>
      </c>
      <c r="AL1266" s="23" t="s">
        <v>93</v>
      </c>
      <c r="AM1266" s="23"/>
      <c r="AN1266" s="23" t="s">
        <v>72</v>
      </c>
      <c r="AO1266" s="23"/>
      <c r="AP1266" s="23" t="s">
        <v>14</v>
      </c>
      <c r="AQ1266" s="23"/>
      <c r="AR1266" s="23"/>
      <c r="AS1266" s="23" t="s">
        <v>93</v>
      </c>
      <c r="AT1266" s="23"/>
      <c r="AU1266" s="23" t="s">
        <v>63</v>
      </c>
      <c r="AV1266" s="25"/>
      <c r="AW1266" s="25"/>
      <c r="AX1266" s="26">
        <v>32</v>
      </c>
      <c r="AY1266" s="26">
        <v>437.6</v>
      </c>
      <c r="AZ1266" s="25" t="s">
        <v>72</v>
      </c>
      <c r="BA1266" s="25" t="s">
        <v>63</v>
      </c>
      <c r="BB1266" s="23"/>
      <c r="BC1266" s="23" t="s">
        <v>15</v>
      </c>
      <c r="BD1266" s="23"/>
      <c r="BE1266" s="23" t="s">
        <v>11</v>
      </c>
      <c r="BF1266" s="23" t="s">
        <v>945</v>
      </c>
      <c r="BG1266" s="23" t="s">
        <v>11</v>
      </c>
      <c r="BH1266" s="23" t="s">
        <v>17</v>
      </c>
      <c r="BI1266" s="23"/>
      <c r="BJ1266" s="23" t="s">
        <v>272</v>
      </c>
      <c r="BK1266" s="23" t="s">
        <v>11</v>
      </c>
      <c r="BL1266" s="23" t="s">
        <v>11</v>
      </c>
      <c r="BM1266" s="23"/>
      <c r="BN1266" s="23"/>
      <c r="BO1266" s="24">
        <v>20.6</v>
      </c>
      <c r="BP1266" s="24">
        <v>270.8</v>
      </c>
      <c r="BQ1266" s="24">
        <v>300</v>
      </c>
      <c r="BR1266" s="24">
        <v>270</v>
      </c>
      <c r="BS1266" s="24">
        <v>200.3</v>
      </c>
      <c r="BT1266" s="23"/>
      <c r="BU1266" s="23"/>
      <c r="BV1266" s="24">
        <v>40.700000000000003</v>
      </c>
      <c r="BW1266" s="24">
        <v>0.27</v>
      </c>
      <c r="BX1266" s="24">
        <v>0.27</v>
      </c>
      <c r="BY1266" s="24">
        <v>0.27</v>
      </c>
      <c r="BZ1266" s="27">
        <v>0.27</v>
      </c>
      <c r="CA1266" s="27">
        <v>0.27</v>
      </c>
      <c r="CB1266" s="25"/>
      <c r="CC1266" s="25"/>
      <c r="CD1266" s="28">
        <v>40.4</v>
      </c>
      <c r="CE1266" s="28">
        <v>0.36</v>
      </c>
      <c r="CF1266" s="28">
        <v>0.35</v>
      </c>
      <c r="CG1266" s="28">
        <v>0.35</v>
      </c>
      <c r="CH1266" s="28">
        <v>51.4</v>
      </c>
      <c r="CI1266" s="28">
        <v>1.2</v>
      </c>
      <c r="CJ1266" s="28">
        <v>0.5</v>
      </c>
      <c r="CK1266" s="25"/>
      <c r="CL1266" s="25"/>
      <c r="CM1266" s="28">
        <v>0.56999999999999995</v>
      </c>
      <c r="CN1266" s="25"/>
      <c r="CO1266" s="28">
        <v>0</v>
      </c>
      <c r="CP1266" s="30" t="s">
        <v>5</v>
      </c>
      <c r="CQ1266" s="8">
        <f t="shared" si="210"/>
        <v>8423.217550274223</v>
      </c>
      <c r="CR1266" s="8">
        <f t="shared" si="211"/>
        <v>28</v>
      </c>
      <c r="CS1266" s="8">
        <f t="shared" si="212"/>
        <v>3.8</v>
      </c>
      <c r="CT1266" s="8">
        <f t="shared" si="213"/>
        <v>40</v>
      </c>
      <c r="CU1266" s="8">
        <f t="shared" si="214"/>
        <v>200</v>
      </c>
      <c r="CV1266" s="10">
        <f t="shared" si="215"/>
        <v>118502.08000000002</v>
      </c>
      <c r="CW1266" s="10">
        <f t="shared" si="218"/>
        <v>118.50208000000002</v>
      </c>
      <c r="CX1266" s="8" t="str">
        <f t="shared" si="216"/>
        <v>No</v>
      </c>
      <c r="CY1266" s="30" t="s">
        <v>11</v>
      </c>
      <c r="CZ1266" s="30" t="s">
        <v>11</v>
      </c>
      <c r="DA1266" s="31" t="s">
        <v>11</v>
      </c>
      <c r="DB1266" s="31" t="s">
        <v>11</v>
      </c>
      <c r="DC1266" s="8" t="str">
        <f t="shared" si="217"/>
        <v>No</v>
      </c>
      <c r="DD1266" s="8" t="s">
        <v>11</v>
      </c>
      <c r="DE1266" s="30" t="s">
        <v>11</v>
      </c>
      <c r="DF1266" s="10">
        <f t="shared" si="219"/>
        <v>126.32357999999999</v>
      </c>
      <c r="DG1266" s="9">
        <f>IF(S1266&lt;Monitors!$H$4,(S1266*Monitors!$I$4)+Monitors!$J$4,IF(S1266&lt;Monitors!$H$5,(S1266*Monitors!$I$5)+Monitors!$J$5,IF(S1266&lt;Monitors!$H$6,(S1266*Monitors!$I$6)+Monitors!$J$6,IF(S1266&lt;Monitors!$H$7,(Monitors!$I$7*S1266)+Monitors!$J$7,IF(S1266&lt;Monitors!$H$8,(S1266*Monitors!$I$8)+Monitors!$J$8,IF(S1266&lt;Monitors!$H$9,(S1266*Monitors!$I$9)+Monitors!$J$9,IF(S1266&lt;Monitors!$H$10,(S1266*Monitors!$I$10)+Monitors!$J$10,IF(S1266&lt;Monitors!$H$11,(S1266*Monitors!$I$11)+Monitors!$J$11,Monitors!$J$12))))))))</f>
        <v>76.52000000000001</v>
      </c>
      <c r="DH1266" s="10">
        <f>$DF1266-(Monitors!$B$4*'All Data'!$W1266)</f>
        <v>103.72839999999999</v>
      </c>
      <c r="DI1266" s="10">
        <f>IF($CX1266="Yes",DH1266-(Monitors!$E$4*(DG1266+(Monitors!$B$4*'All Data'!$W1266))),'All Data'!DH1266)</f>
        <v>103.72839999999999</v>
      </c>
      <c r="DJ1266" s="10">
        <f>IF(DD1266="Yes",'All Data'!DI1266-(DG1266*Monitors!$C$4),'All Data'!DI1266)</f>
        <v>103.72839999999999</v>
      </c>
      <c r="DK1266" s="10">
        <f>IF($DE1266="Yes",DJ1266-(DG1266*Monitors!$D$4),'All Data'!DJ1266)</f>
        <v>103.72839999999999</v>
      </c>
      <c r="DL1266" s="10">
        <f>IF($CZ1266="Yes",DK1266-Monitors!$C$7,'All Data'!DK1266)</f>
        <v>103.72839999999999</v>
      </c>
      <c r="DM1266" s="10">
        <f>IF($DA1266="Yes",DL1266-Monitors!$D$7,'All Data'!DL1266)</f>
        <v>103.72839999999999</v>
      </c>
      <c r="DN1266" s="10">
        <f>IF(DB1266="Yes",DM1266-((DG1266+(W1266*Monitors!$B$4))*Monitors!$F$4),'All Data'!DM1266)</f>
        <v>103.72839999999999</v>
      </c>
      <c r="DO1266" s="8" t="str">
        <f t="shared" si="220"/>
        <v>No</v>
      </c>
      <c r="DP1266" s="10">
        <v>4.7400832000000008</v>
      </c>
      <c r="DQ1266" s="10">
        <v>35.959916800000002</v>
      </c>
      <c r="DR1266" s="10">
        <v>35.959916800000002</v>
      </c>
      <c r="DS1266" s="9">
        <v>40.674912782566409</v>
      </c>
      <c r="DT1266" s="9" t="s">
        <v>23</v>
      </c>
      <c r="DU1266" s="14">
        <v>0</v>
      </c>
    </row>
    <row r="1267" spans="1:125" ht="18" customHeight="1">
      <c r="A1267" s="29">
        <v>1266</v>
      </c>
      <c r="B1267" s="29">
        <v>19</v>
      </c>
      <c r="C1267" s="29">
        <v>908</v>
      </c>
      <c r="D1267" s="21">
        <v>41275</v>
      </c>
      <c r="E1267" s="21">
        <v>41283</v>
      </c>
      <c r="F1267" s="21">
        <v>41288</v>
      </c>
      <c r="G1267" s="20" t="s">
        <v>4</v>
      </c>
      <c r="H1267" s="20"/>
      <c r="I1267" s="22">
        <v>6</v>
      </c>
      <c r="J1267" s="20" t="s">
        <v>5</v>
      </c>
      <c r="K1267" s="20"/>
      <c r="L1267" s="20" t="s">
        <v>27</v>
      </c>
      <c r="M1267" s="23" t="s">
        <v>27</v>
      </c>
      <c r="N1267" s="23" t="s">
        <v>7</v>
      </c>
      <c r="O1267" s="23"/>
      <c r="P1267" s="24">
        <v>16.3</v>
      </c>
      <c r="Q1267" s="24">
        <v>25.3</v>
      </c>
      <c r="R1267" s="24">
        <v>30</v>
      </c>
      <c r="S1267" s="24">
        <v>410.32</v>
      </c>
      <c r="T1267" s="24">
        <v>1.6</v>
      </c>
      <c r="U1267" s="24">
        <v>1600</v>
      </c>
      <c r="V1267" s="24">
        <v>2560</v>
      </c>
      <c r="W1267" s="24">
        <v>4.0960000000000001</v>
      </c>
      <c r="X1267" s="23" t="s">
        <v>680</v>
      </c>
      <c r="Y1267" s="23" t="s">
        <v>680</v>
      </c>
      <c r="Z1267" s="24">
        <v>9983</v>
      </c>
      <c r="AA1267" s="24">
        <v>60</v>
      </c>
      <c r="AB1267" s="24">
        <v>170</v>
      </c>
      <c r="AC1267" s="24">
        <v>160</v>
      </c>
      <c r="AD1267" s="23" t="s">
        <v>10</v>
      </c>
      <c r="AE1267" s="23" t="s">
        <v>11</v>
      </c>
      <c r="AF1267" s="23" t="s">
        <v>11</v>
      </c>
      <c r="AG1267" s="23"/>
      <c r="AH1267" s="23"/>
      <c r="AI1267" s="23" t="s">
        <v>12</v>
      </c>
      <c r="AJ1267" s="23" t="s">
        <v>11</v>
      </c>
      <c r="AK1267" s="23" t="s">
        <v>23</v>
      </c>
      <c r="AL1267" s="23" t="s">
        <v>129</v>
      </c>
      <c r="AM1267" s="23"/>
      <c r="AN1267" s="23" t="s">
        <v>72</v>
      </c>
      <c r="AO1267" s="23"/>
      <c r="AP1267" s="23" t="s">
        <v>14</v>
      </c>
      <c r="AQ1267" s="23"/>
      <c r="AR1267" s="23"/>
      <c r="AS1267" s="23" t="s">
        <v>129</v>
      </c>
      <c r="AT1267" s="23"/>
      <c r="AU1267" s="23" t="s">
        <v>83</v>
      </c>
      <c r="AV1267" s="25"/>
      <c r="AW1267" s="25"/>
      <c r="AX1267" s="26">
        <v>30</v>
      </c>
      <c r="AY1267" s="26">
        <v>410.32</v>
      </c>
      <c r="AZ1267" s="25" t="s">
        <v>72</v>
      </c>
      <c r="BA1267" s="25" t="s">
        <v>83</v>
      </c>
      <c r="BB1267" s="23"/>
      <c r="BC1267" s="23" t="s">
        <v>15</v>
      </c>
      <c r="BD1267" s="23"/>
      <c r="BE1267" s="23" t="s">
        <v>11</v>
      </c>
      <c r="BF1267" s="23" t="s">
        <v>719</v>
      </c>
      <c r="BG1267" s="23" t="s">
        <v>11</v>
      </c>
      <c r="BH1267" s="23" t="s">
        <v>17</v>
      </c>
      <c r="BI1267" s="23"/>
      <c r="BJ1267" s="23" t="s">
        <v>18</v>
      </c>
      <c r="BK1267" s="23" t="s">
        <v>11</v>
      </c>
      <c r="BL1267" s="23" t="s">
        <v>11</v>
      </c>
      <c r="BM1267" s="23"/>
      <c r="BN1267" s="23"/>
      <c r="BO1267" s="24">
        <v>10</v>
      </c>
      <c r="BP1267" s="24">
        <v>360</v>
      </c>
      <c r="BQ1267" s="24">
        <v>370</v>
      </c>
      <c r="BR1267" s="24">
        <v>314</v>
      </c>
      <c r="BS1267" s="24">
        <v>200.4</v>
      </c>
      <c r="BT1267" s="23"/>
      <c r="BU1267" s="23"/>
      <c r="BV1267" s="24">
        <v>40.5</v>
      </c>
      <c r="BW1267" s="24">
        <v>0.34</v>
      </c>
      <c r="BX1267" s="24">
        <v>0.2</v>
      </c>
      <c r="BY1267" s="24">
        <v>0.25</v>
      </c>
      <c r="BZ1267" s="27">
        <v>0.34</v>
      </c>
      <c r="CA1267" s="27">
        <v>0.25</v>
      </c>
      <c r="CB1267" s="25"/>
      <c r="CC1267" s="25"/>
      <c r="CD1267" s="28">
        <v>40.799999999999997</v>
      </c>
      <c r="CE1267" s="28">
        <v>0.56000000000000005</v>
      </c>
      <c r="CF1267" s="28">
        <v>0.41</v>
      </c>
      <c r="CG1267" s="28">
        <v>0.48</v>
      </c>
      <c r="CH1267" s="28">
        <v>51.1</v>
      </c>
      <c r="CI1267" s="28">
        <v>1</v>
      </c>
      <c r="CJ1267" s="28">
        <v>0.5</v>
      </c>
      <c r="CK1267" s="25"/>
      <c r="CL1267" s="25"/>
      <c r="CM1267" s="28">
        <v>0.5</v>
      </c>
      <c r="CN1267" s="25"/>
      <c r="CO1267" s="28">
        <v>0</v>
      </c>
      <c r="CP1267" s="30" t="s">
        <v>5</v>
      </c>
      <c r="CQ1267" s="8">
        <f t="shared" si="210"/>
        <v>9982.4527198284268</v>
      </c>
      <c r="CR1267" s="8">
        <f t="shared" si="211"/>
        <v>28</v>
      </c>
      <c r="CS1267" s="8">
        <f t="shared" si="212"/>
        <v>5</v>
      </c>
      <c r="CT1267" s="8">
        <f t="shared" si="213"/>
        <v>40</v>
      </c>
      <c r="CU1267" s="8">
        <f t="shared" si="214"/>
        <v>300</v>
      </c>
      <c r="CV1267" s="10">
        <f t="shared" si="215"/>
        <v>147715.20000000001</v>
      </c>
      <c r="CW1267" s="10">
        <f t="shared" si="218"/>
        <v>147.71520000000001</v>
      </c>
      <c r="CX1267" s="8" t="str">
        <f t="shared" si="216"/>
        <v>No</v>
      </c>
      <c r="CY1267" s="30" t="s">
        <v>11</v>
      </c>
      <c r="CZ1267" s="30" t="s">
        <v>11</v>
      </c>
      <c r="DA1267" s="31" t="s">
        <v>11</v>
      </c>
      <c r="DB1267" s="31" t="s">
        <v>11</v>
      </c>
      <c r="DC1267" s="8" t="str">
        <f t="shared" si="217"/>
        <v>No</v>
      </c>
      <c r="DD1267" s="8" t="s">
        <v>11</v>
      </c>
      <c r="DE1267" s="30" t="s">
        <v>11</v>
      </c>
      <c r="DF1267" s="10">
        <f t="shared" si="219"/>
        <v>126.10896</v>
      </c>
      <c r="DG1267" s="9">
        <f>IF(S1267&lt;Monitors!$H$4,(S1267*Monitors!$I$4)+Monitors!$J$4,IF(S1267&lt;Monitors!$H$5,(S1267*Monitors!$I$5)+Monitors!$J$5,IF(S1267&lt;Monitors!$H$6,(S1267*Monitors!$I$6)+Monitors!$J$6,IF(S1267&lt;Monitors!$H$7,(Monitors!$I$7*S1267)+Monitors!$J$7,IF(S1267&lt;Monitors!$H$8,(S1267*Monitors!$I$8)+Monitors!$J$8,IF(S1267&lt;Monitors!$H$9,(S1267*Monitors!$I$9)+Monitors!$J$9,IF(S1267&lt;Monitors!$H$10,(S1267*Monitors!$I$10)+Monitors!$J$10,IF(S1267&lt;Monitors!$H$11,(S1267*Monitors!$I$11)+Monitors!$J$11,Monitors!$J$12))))))))</f>
        <v>71.064000000000007</v>
      </c>
      <c r="DH1267" s="10">
        <f>$DF1267-(Monitors!$B$4*'All Data'!$W1267)</f>
        <v>101.00048</v>
      </c>
      <c r="DI1267" s="10">
        <f>IF($CX1267="Yes",DH1267-(Monitors!$E$4*(DG1267+(Monitors!$B$4*'All Data'!$W1267))),'All Data'!DH1267)</f>
        <v>101.00048</v>
      </c>
      <c r="DJ1267" s="10">
        <f>IF(DD1267="Yes",'All Data'!DI1267-(DG1267*Monitors!$C$4),'All Data'!DI1267)</f>
        <v>101.00048</v>
      </c>
      <c r="DK1267" s="10">
        <f>IF($DE1267="Yes",DJ1267-(DG1267*Monitors!$D$4),'All Data'!DJ1267)</f>
        <v>101.00048</v>
      </c>
      <c r="DL1267" s="10">
        <f>IF($CZ1267="Yes",DK1267-Monitors!$C$7,'All Data'!DK1267)</f>
        <v>101.00048</v>
      </c>
      <c r="DM1267" s="10">
        <f>IF($DA1267="Yes",DL1267-Monitors!$D$7,'All Data'!DL1267)</f>
        <v>101.00048</v>
      </c>
      <c r="DN1267" s="10">
        <f>IF(DB1267="Yes",DM1267-((DG1267+(W1267*Monitors!$B$4))*Monitors!$F$4),'All Data'!DM1267)</f>
        <v>101.00048</v>
      </c>
      <c r="DO1267" s="8" t="str">
        <f t="shared" si="220"/>
        <v>No</v>
      </c>
      <c r="DP1267" s="10">
        <v>5.908608000000001</v>
      </c>
      <c r="DQ1267" s="10">
        <v>34.591391999999999</v>
      </c>
      <c r="DR1267" s="10">
        <v>34.591391999999999</v>
      </c>
      <c r="DS1267" s="9">
        <v>38.283534015591201</v>
      </c>
      <c r="DT1267" s="9" t="s">
        <v>23</v>
      </c>
      <c r="DU1267" s="14">
        <v>0</v>
      </c>
    </row>
    <row r="1268" spans="1:125" ht="18" customHeight="1">
      <c r="A1268" s="29">
        <v>1267</v>
      </c>
      <c r="B1268" s="29">
        <v>4</v>
      </c>
      <c r="C1268" s="29">
        <v>1234</v>
      </c>
      <c r="D1268" s="21">
        <v>41044</v>
      </c>
      <c r="E1268" s="21">
        <v>41239</v>
      </c>
      <c r="F1268" s="21">
        <v>41249</v>
      </c>
      <c r="G1268" s="20" t="s">
        <v>4</v>
      </c>
      <c r="H1268" s="20"/>
      <c r="I1268" s="22">
        <v>6</v>
      </c>
      <c r="J1268" s="20" t="s">
        <v>5</v>
      </c>
      <c r="K1268" s="20"/>
      <c r="L1268" s="20" t="s">
        <v>6</v>
      </c>
      <c r="M1268" s="23"/>
      <c r="N1268" s="23" t="s">
        <v>7</v>
      </c>
      <c r="O1268" s="23"/>
      <c r="P1268" s="24">
        <v>15.8</v>
      </c>
      <c r="Q1268" s="24">
        <v>25.3</v>
      </c>
      <c r="R1268" s="24">
        <v>29.8</v>
      </c>
      <c r="S1268" s="24">
        <v>398.39</v>
      </c>
      <c r="T1268" s="24">
        <v>1.6</v>
      </c>
      <c r="U1268" s="24">
        <v>2560</v>
      </c>
      <c r="V1268" s="24">
        <v>1600</v>
      </c>
      <c r="W1268" s="24">
        <v>4.0960000000000001</v>
      </c>
      <c r="X1268" s="23" t="s">
        <v>471</v>
      </c>
      <c r="Y1268" s="23" t="s">
        <v>471</v>
      </c>
      <c r="Z1268" s="24">
        <v>10281</v>
      </c>
      <c r="AA1268" s="24">
        <v>60</v>
      </c>
      <c r="AB1268" s="24">
        <v>178</v>
      </c>
      <c r="AC1268" s="24">
        <v>178</v>
      </c>
      <c r="AD1268" s="23" t="s">
        <v>10</v>
      </c>
      <c r="AE1268" s="23" t="s">
        <v>11</v>
      </c>
      <c r="AF1268" s="23" t="s">
        <v>11</v>
      </c>
      <c r="AG1268" s="23"/>
      <c r="AH1268" s="23"/>
      <c r="AI1268" s="23" t="s">
        <v>57</v>
      </c>
      <c r="AJ1268" s="23" t="s">
        <v>11</v>
      </c>
      <c r="AK1268" s="23" t="s">
        <v>23</v>
      </c>
      <c r="AL1268" s="23" t="s">
        <v>308</v>
      </c>
      <c r="AM1268" s="23" t="s">
        <v>472</v>
      </c>
      <c r="AN1268" s="23" t="s">
        <v>320</v>
      </c>
      <c r="AO1268" s="23"/>
      <c r="AP1268" s="23" t="s">
        <v>14</v>
      </c>
      <c r="AQ1268" s="23"/>
      <c r="AR1268" s="23"/>
      <c r="AS1268" s="23" t="s">
        <v>308</v>
      </c>
      <c r="AT1268" s="23" t="s">
        <v>472</v>
      </c>
      <c r="AU1268" s="23" t="s">
        <v>63</v>
      </c>
      <c r="AV1268" s="25"/>
      <c r="AW1268" s="25" t="s">
        <v>473</v>
      </c>
      <c r="AX1268" s="26">
        <v>29.8</v>
      </c>
      <c r="AY1268" s="26">
        <v>398.39</v>
      </c>
      <c r="AZ1268" s="25" t="s">
        <v>320</v>
      </c>
      <c r="BA1268" s="25" t="s">
        <v>63</v>
      </c>
      <c r="BB1268" s="23" t="s">
        <v>473</v>
      </c>
      <c r="BC1268" s="23" t="s">
        <v>15</v>
      </c>
      <c r="BD1268" s="23"/>
      <c r="BE1268" s="23" t="s">
        <v>11</v>
      </c>
      <c r="BF1268" s="23" t="s">
        <v>474</v>
      </c>
      <c r="BG1268" s="23" t="s">
        <v>11</v>
      </c>
      <c r="BH1268" s="23" t="s">
        <v>17</v>
      </c>
      <c r="BI1268" s="23"/>
      <c r="BJ1268" s="23" t="s">
        <v>272</v>
      </c>
      <c r="BK1268" s="23" t="s">
        <v>11</v>
      </c>
      <c r="BL1268" s="23" t="s">
        <v>11</v>
      </c>
      <c r="BM1268" s="23"/>
      <c r="BN1268" s="23"/>
      <c r="BO1268" s="24">
        <v>0</v>
      </c>
      <c r="BP1268" s="24">
        <v>398</v>
      </c>
      <c r="BQ1268" s="24">
        <v>350</v>
      </c>
      <c r="BR1268" s="24">
        <v>277</v>
      </c>
      <c r="BS1268" s="24">
        <v>201</v>
      </c>
      <c r="BT1268" s="23"/>
      <c r="BU1268" s="23"/>
      <c r="BV1268" s="24">
        <v>45.17</v>
      </c>
      <c r="BW1268" s="24">
        <v>0.87</v>
      </c>
      <c r="BX1268" s="24">
        <v>0.42</v>
      </c>
      <c r="BY1268" s="24">
        <v>0.25</v>
      </c>
      <c r="BZ1268" s="27">
        <v>0.87</v>
      </c>
      <c r="CA1268" s="27">
        <v>0.25</v>
      </c>
      <c r="CB1268" s="25"/>
      <c r="CC1268" s="25"/>
      <c r="CD1268" s="28">
        <v>45.3</v>
      </c>
      <c r="CE1268" s="28">
        <v>0.98</v>
      </c>
      <c r="CF1268" s="28">
        <v>0.45</v>
      </c>
      <c r="CG1268" s="28">
        <v>0.3</v>
      </c>
      <c r="CH1268" s="28">
        <v>49.9</v>
      </c>
      <c r="CI1268" s="28">
        <v>1.4</v>
      </c>
      <c r="CJ1268" s="28">
        <v>0.5</v>
      </c>
      <c r="CK1268" s="25"/>
      <c r="CL1268" s="25"/>
      <c r="CM1268" s="28">
        <v>0.95</v>
      </c>
      <c r="CN1268" s="25"/>
      <c r="CO1268" s="28">
        <v>0</v>
      </c>
      <c r="CP1268" s="30" t="s">
        <v>5</v>
      </c>
      <c r="CQ1268" s="8">
        <f t="shared" si="210"/>
        <v>10281.382564823414</v>
      </c>
      <c r="CR1268" s="8">
        <f t="shared" si="211"/>
        <v>28</v>
      </c>
      <c r="CS1268" s="8">
        <f t="shared" si="212"/>
        <v>5</v>
      </c>
      <c r="CT1268" s="8">
        <f t="shared" si="213"/>
        <v>30</v>
      </c>
      <c r="CU1268" s="8">
        <f t="shared" si="214"/>
        <v>300</v>
      </c>
      <c r="CV1268" s="10">
        <f t="shared" si="215"/>
        <v>158559.22</v>
      </c>
      <c r="CW1268" s="10">
        <f t="shared" si="218"/>
        <v>158.55922000000001</v>
      </c>
      <c r="CX1268" s="8" t="str">
        <f t="shared" si="216"/>
        <v>No</v>
      </c>
      <c r="CY1268" s="30" t="s">
        <v>11</v>
      </c>
      <c r="CZ1268" s="30" t="s">
        <v>11</v>
      </c>
      <c r="DA1268" s="31" t="s">
        <v>11</v>
      </c>
      <c r="DB1268" s="31" t="s">
        <v>11</v>
      </c>
      <c r="DC1268" s="8" t="str">
        <f t="shared" si="217"/>
        <v>No</v>
      </c>
      <c r="DD1268" s="8" t="s">
        <v>11</v>
      </c>
      <c r="DE1268" s="30" t="s">
        <v>11</v>
      </c>
      <c r="DF1268" s="10">
        <f t="shared" si="219"/>
        <v>143.44499999999999</v>
      </c>
      <c r="DG1268" s="9">
        <f>IF(S1268&lt;Monitors!$H$4,(S1268*Monitors!$I$4)+Monitors!$J$4,IF(S1268&lt;Monitors!$H$5,(S1268*Monitors!$I$5)+Monitors!$J$5,IF(S1268&lt;Monitors!$H$6,(S1268*Monitors!$I$6)+Monitors!$J$6,IF(S1268&lt;Monitors!$H$7,(Monitors!$I$7*S1268)+Monitors!$J$7,IF(S1268&lt;Monitors!$H$8,(S1268*Monitors!$I$8)+Monitors!$J$8,IF(S1268&lt;Monitors!$H$9,(S1268*Monitors!$I$9)+Monitors!$J$9,IF(S1268&lt;Monitors!$H$10,(S1268*Monitors!$I$10)+Monitors!$J$10,IF(S1268&lt;Monitors!$H$11,(S1268*Monitors!$I$11)+Monitors!$J$11,Monitors!$J$12))))))))</f>
        <v>68.677999999999997</v>
      </c>
      <c r="DH1268" s="10">
        <f>$DF1268-(Monitors!$B$4*'All Data'!$W1268)</f>
        <v>118.33651999999999</v>
      </c>
      <c r="DI1268" s="10">
        <f>IF($CX1268="Yes",DH1268-(Monitors!$E$4*(DG1268+(Monitors!$B$4*'All Data'!$W1268))),'All Data'!DH1268)</f>
        <v>118.33651999999999</v>
      </c>
      <c r="DJ1268" s="10">
        <f>IF(DD1268="Yes",'All Data'!DI1268-(DG1268*Monitors!$C$4),'All Data'!DI1268)</f>
        <v>118.33651999999999</v>
      </c>
      <c r="DK1268" s="10">
        <f>IF($DE1268="Yes",DJ1268-(DG1268*Monitors!$D$4),'All Data'!DJ1268)</f>
        <v>118.33651999999999</v>
      </c>
      <c r="DL1268" s="10">
        <f>IF($CZ1268="Yes",DK1268-Monitors!$C$7,'All Data'!DK1268)</f>
        <v>118.33651999999999</v>
      </c>
      <c r="DM1268" s="10">
        <f>IF($DA1268="Yes",DL1268-Monitors!$D$7,'All Data'!DL1268)</f>
        <v>118.33651999999999</v>
      </c>
      <c r="DN1268" s="10">
        <f>IF(DB1268="Yes",DM1268-((DG1268+(W1268*Monitors!$B$4))*Monitors!$F$4),'All Data'!DM1268)</f>
        <v>118.33651999999999</v>
      </c>
      <c r="DO1268" s="8" t="str">
        <f t="shared" si="220"/>
        <v>No</v>
      </c>
      <c r="DP1268" s="10">
        <v>6.3423688000000009</v>
      </c>
      <c r="DQ1268" s="10">
        <v>38.827631199999999</v>
      </c>
      <c r="DR1268" s="10">
        <v>38.827631199999999</v>
      </c>
      <c r="DS1268" s="9">
        <v>37.228687162964832</v>
      </c>
      <c r="DT1268" s="9" t="s">
        <v>11</v>
      </c>
      <c r="DU1268" s="14">
        <v>0</v>
      </c>
    </row>
    <row r="1269" spans="1:125" ht="18" customHeight="1">
      <c r="A1269" s="29">
        <v>1268</v>
      </c>
      <c r="B1269" s="29">
        <v>16</v>
      </c>
      <c r="C1269" s="29">
        <v>993</v>
      </c>
      <c r="D1269" s="21">
        <v>41699</v>
      </c>
      <c r="E1269" s="21">
        <v>41694</v>
      </c>
      <c r="F1269" s="21">
        <v>41695</v>
      </c>
      <c r="G1269" s="20" t="s">
        <v>4</v>
      </c>
      <c r="H1269" s="20" t="s">
        <v>1185</v>
      </c>
      <c r="I1269" s="22">
        <v>6</v>
      </c>
      <c r="J1269" s="20" t="s">
        <v>5</v>
      </c>
      <c r="K1269" s="20"/>
      <c r="L1269" s="20" t="s">
        <v>49</v>
      </c>
      <c r="M1269" s="23"/>
      <c r="N1269" s="23" t="s">
        <v>7</v>
      </c>
      <c r="O1269" s="23"/>
      <c r="P1269" s="24">
        <v>15.8</v>
      </c>
      <c r="Q1269" s="24">
        <v>25.3</v>
      </c>
      <c r="R1269" s="24">
        <v>30</v>
      </c>
      <c r="S1269" s="24">
        <v>398.4</v>
      </c>
      <c r="T1269" s="24">
        <v>1.6</v>
      </c>
      <c r="U1269" s="24">
        <v>1600</v>
      </c>
      <c r="V1269" s="24">
        <v>2560</v>
      </c>
      <c r="W1269" s="24">
        <v>4.0960000000000001</v>
      </c>
      <c r="X1269" s="23" t="s">
        <v>680</v>
      </c>
      <c r="Y1269" s="23" t="s">
        <v>680</v>
      </c>
      <c r="Z1269" s="24">
        <v>10281</v>
      </c>
      <c r="AA1269" s="24">
        <v>60</v>
      </c>
      <c r="AB1269" s="24">
        <v>178</v>
      </c>
      <c r="AC1269" s="24">
        <v>178</v>
      </c>
      <c r="AD1269" s="23" t="s">
        <v>237</v>
      </c>
      <c r="AE1269" s="23" t="s">
        <v>23</v>
      </c>
      <c r="AF1269" s="23" t="s">
        <v>11</v>
      </c>
      <c r="AG1269" s="23"/>
      <c r="AH1269" s="23"/>
      <c r="AI1269" s="23" t="s">
        <v>12</v>
      </c>
      <c r="AJ1269" s="23" t="s">
        <v>23</v>
      </c>
      <c r="AK1269" s="23" t="s">
        <v>11</v>
      </c>
      <c r="AL1269" s="23" t="s">
        <v>685</v>
      </c>
      <c r="AM1269" s="23" t="s">
        <v>688</v>
      </c>
      <c r="AN1269" s="23" t="s">
        <v>14</v>
      </c>
      <c r="AO1269" s="23"/>
      <c r="AP1269" s="23" t="s">
        <v>14</v>
      </c>
      <c r="AQ1269" s="23"/>
      <c r="AR1269" s="23"/>
      <c r="AS1269" s="23" t="s">
        <v>685</v>
      </c>
      <c r="AT1269" s="23" t="s">
        <v>688</v>
      </c>
      <c r="AU1269" s="23" t="s">
        <v>14</v>
      </c>
      <c r="AV1269" s="25"/>
      <c r="AW1269" s="25"/>
      <c r="AX1269" s="26">
        <v>30</v>
      </c>
      <c r="AY1269" s="26">
        <v>398.4</v>
      </c>
      <c r="AZ1269" s="25" t="s">
        <v>14</v>
      </c>
      <c r="BA1269" s="25" t="s">
        <v>14</v>
      </c>
      <c r="BB1269" s="23"/>
      <c r="BC1269" s="23" t="s">
        <v>15</v>
      </c>
      <c r="BD1269" s="23"/>
      <c r="BE1269" s="23" t="s">
        <v>11</v>
      </c>
      <c r="BF1269" s="23" t="s">
        <v>689</v>
      </c>
      <c r="BG1269" s="23" t="s">
        <v>11</v>
      </c>
      <c r="BH1269" s="23" t="s">
        <v>17</v>
      </c>
      <c r="BI1269" s="23"/>
      <c r="BJ1269" s="23" t="s">
        <v>20</v>
      </c>
      <c r="BK1269" s="23" t="s">
        <v>23</v>
      </c>
      <c r="BL1269" s="23" t="s">
        <v>11</v>
      </c>
      <c r="BM1269" s="23"/>
      <c r="BN1269" s="23"/>
      <c r="BO1269" s="24">
        <v>76</v>
      </c>
      <c r="BP1269" s="24">
        <v>315.8</v>
      </c>
      <c r="BQ1269" s="24">
        <v>350</v>
      </c>
      <c r="BR1269" s="24">
        <v>223.8</v>
      </c>
      <c r="BS1269" s="24">
        <v>200.4</v>
      </c>
      <c r="BT1269" s="23"/>
      <c r="BU1269" s="23"/>
      <c r="BV1269" s="24">
        <v>46.17</v>
      </c>
      <c r="BW1269" s="24">
        <v>0.37</v>
      </c>
      <c r="BX1269" s="23"/>
      <c r="BY1269" s="24">
        <v>0.34</v>
      </c>
      <c r="BZ1269" s="27">
        <v>0.37</v>
      </c>
      <c r="CA1269" s="27">
        <v>0.34</v>
      </c>
      <c r="CB1269" s="25"/>
      <c r="CC1269" s="25"/>
      <c r="CD1269" s="28">
        <v>45.57</v>
      </c>
      <c r="CE1269" s="28">
        <v>0.38</v>
      </c>
      <c r="CF1269" s="25"/>
      <c r="CG1269" s="28">
        <v>0.36</v>
      </c>
      <c r="CH1269" s="28">
        <v>49.9</v>
      </c>
      <c r="CI1269" s="28">
        <v>0.5</v>
      </c>
      <c r="CJ1269" s="28">
        <v>0.5</v>
      </c>
      <c r="CK1269" s="25"/>
      <c r="CL1269" s="25"/>
      <c r="CM1269" s="28">
        <v>0.53</v>
      </c>
      <c r="CN1269" s="25"/>
      <c r="CO1269" s="28">
        <v>0</v>
      </c>
      <c r="CP1269" s="30" t="s">
        <v>5</v>
      </c>
      <c r="CQ1269" s="8">
        <f t="shared" si="210"/>
        <v>10281.124497991968</v>
      </c>
      <c r="CR1269" s="8">
        <f t="shared" si="211"/>
        <v>28</v>
      </c>
      <c r="CS1269" s="8">
        <f t="shared" si="212"/>
        <v>5</v>
      </c>
      <c r="CT1269" s="8">
        <f t="shared" si="213"/>
        <v>40</v>
      </c>
      <c r="CU1269" s="8">
        <f t="shared" si="214"/>
        <v>300</v>
      </c>
      <c r="CV1269" s="10">
        <f t="shared" si="215"/>
        <v>125814.72</v>
      </c>
      <c r="CW1269" s="10">
        <f t="shared" si="218"/>
        <v>125.81471999999999</v>
      </c>
      <c r="CX1269" s="8" t="str">
        <f t="shared" si="216"/>
        <v>No</v>
      </c>
      <c r="CY1269" s="30" t="s">
        <v>11</v>
      </c>
      <c r="CZ1269" s="30" t="s">
        <v>11</v>
      </c>
      <c r="DA1269" s="31" t="s">
        <v>11</v>
      </c>
      <c r="DB1269" s="31" t="s">
        <v>11</v>
      </c>
      <c r="DC1269" s="8" t="str">
        <f t="shared" si="217"/>
        <v>No</v>
      </c>
      <c r="DD1269" s="8" t="s">
        <v>11</v>
      </c>
      <c r="DE1269" s="30" t="s">
        <v>11</v>
      </c>
      <c r="DF1269" s="10">
        <f t="shared" si="219"/>
        <v>143.66400000000002</v>
      </c>
      <c r="DG1269" s="9">
        <f>IF(S1269&lt;Monitors!$H$4,(S1269*Monitors!$I$4)+Monitors!$J$4,IF(S1269&lt;Monitors!$H$5,(S1269*Monitors!$I$5)+Monitors!$J$5,IF(S1269&lt;Monitors!$H$6,(S1269*Monitors!$I$6)+Monitors!$J$6,IF(S1269&lt;Monitors!$H$7,(Monitors!$I$7*S1269)+Monitors!$J$7,IF(S1269&lt;Monitors!$H$8,(S1269*Monitors!$I$8)+Monitors!$J$8,IF(S1269&lt;Monitors!$H$9,(S1269*Monitors!$I$9)+Monitors!$J$9,IF(S1269&lt;Monitors!$H$10,(S1269*Monitors!$I$10)+Monitors!$J$10,IF(S1269&lt;Monitors!$H$11,(S1269*Monitors!$I$11)+Monitors!$J$11,Monitors!$J$12))))))))</f>
        <v>68.680000000000007</v>
      </c>
      <c r="DH1269" s="10">
        <f>$DF1269-(Monitors!$B$4*'All Data'!$W1269)</f>
        <v>118.55552000000002</v>
      </c>
      <c r="DI1269" s="10">
        <f>IF($CX1269="Yes",DH1269-(Monitors!$E$4*(DG1269+(Monitors!$B$4*'All Data'!$W1269))),'All Data'!DH1269)</f>
        <v>118.55552000000002</v>
      </c>
      <c r="DJ1269" s="10">
        <f>IF(DD1269="Yes",'All Data'!DI1269-(DG1269*Monitors!$C$4),'All Data'!DI1269)</f>
        <v>118.55552000000002</v>
      </c>
      <c r="DK1269" s="10">
        <f>IF($DE1269="Yes",DJ1269-(DG1269*Monitors!$D$4),'All Data'!DJ1269)</f>
        <v>118.55552000000002</v>
      </c>
      <c r="DL1269" s="10">
        <f>IF($CZ1269="Yes",DK1269-Monitors!$C$7,'All Data'!DK1269)</f>
        <v>118.55552000000002</v>
      </c>
      <c r="DM1269" s="10">
        <f>IF($DA1269="Yes",DL1269-Monitors!$D$7,'All Data'!DL1269)</f>
        <v>118.55552000000002</v>
      </c>
      <c r="DN1269" s="10">
        <f>IF(DB1269="Yes",DM1269-((DG1269+(W1269*Monitors!$B$4))*Monitors!$F$4),'All Data'!DM1269)</f>
        <v>118.55552000000002</v>
      </c>
      <c r="DO1269" s="8" t="str">
        <f t="shared" si="220"/>
        <v>No</v>
      </c>
      <c r="DP1269" s="10">
        <v>5.0325888000000001</v>
      </c>
      <c r="DQ1269" s="10">
        <v>41.137411200000003</v>
      </c>
      <c r="DR1269" s="10">
        <v>41.137411200000003</v>
      </c>
      <c r="DS1269" s="9">
        <v>37.229573599362524</v>
      </c>
      <c r="DT1269" s="9" t="s">
        <v>11</v>
      </c>
      <c r="DU1269" s="14">
        <v>0</v>
      </c>
    </row>
    <row r="1270" spans="1:125" ht="18" customHeight="1">
      <c r="A1270" s="29">
        <v>1269</v>
      </c>
      <c r="B1270" s="29">
        <v>13</v>
      </c>
      <c r="C1270" s="29">
        <v>1441</v>
      </c>
      <c r="D1270" s="21">
        <v>41527</v>
      </c>
      <c r="E1270" s="21">
        <v>41380</v>
      </c>
      <c r="F1270" s="21">
        <v>41408</v>
      </c>
      <c r="G1270" s="20" t="s">
        <v>4</v>
      </c>
      <c r="H1270" s="20"/>
      <c r="I1270" s="22">
        <v>6</v>
      </c>
      <c r="J1270" s="20" t="s">
        <v>5</v>
      </c>
      <c r="K1270" s="20"/>
      <c r="L1270" s="20" t="s">
        <v>49</v>
      </c>
      <c r="M1270" s="23"/>
      <c r="N1270" s="23" t="s">
        <v>7</v>
      </c>
      <c r="O1270" s="23"/>
      <c r="P1270" s="24">
        <v>15.8</v>
      </c>
      <c r="Q1270" s="24">
        <v>25.3</v>
      </c>
      <c r="R1270" s="24">
        <v>29.8</v>
      </c>
      <c r="S1270" s="24">
        <v>398.4</v>
      </c>
      <c r="T1270" s="24">
        <v>1.6</v>
      </c>
      <c r="U1270" s="24">
        <v>1600</v>
      </c>
      <c r="V1270" s="24">
        <v>2560</v>
      </c>
      <c r="W1270" s="24">
        <v>4.0960000000000001</v>
      </c>
      <c r="X1270" s="23" t="s">
        <v>680</v>
      </c>
      <c r="Y1270" s="23" t="s">
        <v>680</v>
      </c>
      <c r="Z1270" s="24">
        <v>10281</v>
      </c>
      <c r="AA1270" s="24">
        <v>60</v>
      </c>
      <c r="AB1270" s="24">
        <v>178</v>
      </c>
      <c r="AC1270" s="24">
        <v>178</v>
      </c>
      <c r="AD1270" s="23" t="s">
        <v>10</v>
      </c>
      <c r="AE1270" s="23" t="s">
        <v>11</v>
      </c>
      <c r="AF1270" s="23" t="s">
        <v>11</v>
      </c>
      <c r="AG1270" s="23"/>
      <c r="AH1270" s="23"/>
      <c r="AI1270" s="23" t="s">
        <v>12</v>
      </c>
      <c r="AJ1270" s="23" t="s">
        <v>11</v>
      </c>
      <c r="AK1270" s="23" t="s">
        <v>23</v>
      </c>
      <c r="AL1270" s="23" t="s">
        <v>46</v>
      </c>
      <c r="AM1270" s="23"/>
      <c r="AN1270" s="23" t="s">
        <v>207</v>
      </c>
      <c r="AO1270" s="23"/>
      <c r="AP1270" s="23" t="s">
        <v>14</v>
      </c>
      <c r="AQ1270" s="23"/>
      <c r="AR1270" s="23"/>
      <c r="AS1270" s="23" t="s">
        <v>46</v>
      </c>
      <c r="AT1270" s="23"/>
      <c r="AU1270" s="23" t="s">
        <v>63</v>
      </c>
      <c r="AV1270" s="25"/>
      <c r="AW1270" s="25"/>
      <c r="AX1270" s="26">
        <v>29.8</v>
      </c>
      <c r="AY1270" s="26">
        <v>398.4</v>
      </c>
      <c r="AZ1270" s="25" t="s">
        <v>207</v>
      </c>
      <c r="BA1270" s="25" t="s">
        <v>63</v>
      </c>
      <c r="BB1270" s="23"/>
      <c r="BC1270" s="23" t="s">
        <v>15</v>
      </c>
      <c r="BD1270" s="23"/>
      <c r="BE1270" s="23" t="s">
        <v>11</v>
      </c>
      <c r="BF1270" s="23" t="s">
        <v>474</v>
      </c>
      <c r="BG1270" s="23" t="s">
        <v>11</v>
      </c>
      <c r="BH1270" s="23" t="s">
        <v>17</v>
      </c>
      <c r="BI1270" s="23"/>
      <c r="BJ1270" s="23" t="s">
        <v>18</v>
      </c>
      <c r="BK1270" s="23" t="s">
        <v>11</v>
      </c>
      <c r="BL1270" s="23" t="s">
        <v>11</v>
      </c>
      <c r="BM1270" s="23"/>
      <c r="BN1270" s="23"/>
      <c r="BO1270" s="24">
        <v>9</v>
      </c>
      <c r="BP1270" s="24">
        <v>303.7</v>
      </c>
      <c r="BQ1270" s="24">
        <v>350</v>
      </c>
      <c r="BR1270" s="24">
        <v>302.3</v>
      </c>
      <c r="BS1270" s="24">
        <v>201.2</v>
      </c>
      <c r="BT1270" s="23"/>
      <c r="BU1270" s="23"/>
      <c r="BV1270" s="24">
        <v>48.54</v>
      </c>
      <c r="BW1270" s="24">
        <v>0.47</v>
      </c>
      <c r="BX1270" s="23"/>
      <c r="BY1270" s="24">
        <v>0.21</v>
      </c>
      <c r="BZ1270" s="27">
        <v>0.47</v>
      </c>
      <c r="CA1270" s="27">
        <v>0.21</v>
      </c>
      <c r="CB1270" s="25"/>
      <c r="CC1270" s="25"/>
      <c r="CD1270" s="28">
        <v>48.02</v>
      </c>
      <c r="CE1270" s="28">
        <v>0.6</v>
      </c>
      <c r="CF1270" s="25"/>
      <c r="CG1270" s="28">
        <v>0.34</v>
      </c>
      <c r="CH1270" s="28">
        <v>49.9</v>
      </c>
      <c r="CI1270" s="28">
        <v>1.2</v>
      </c>
      <c r="CJ1270" s="28">
        <v>0.5</v>
      </c>
      <c r="CK1270" s="25"/>
      <c r="CL1270" s="25"/>
      <c r="CM1270" s="28">
        <v>0.97</v>
      </c>
      <c r="CN1270" s="25"/>
      <c r="CO1270" s="28">
        <v>0</v>
      </c>
      <c r="CP1270" s="30" t="s">
        <v>5</v>
      </c>
      <c r="CQ1270" s="8">
        <f t="shared" si="210"/>
        <v>10281.124497991968</v>
      </c>
      <c r="CR1270" s="8">
        <f t="shared" si="211"/>
        <v>28</v>
      </c>
      <c r="CS1270" s="8">
        <f t="shared" si="212"/>
        <v>5</v>
      </c>
      <c r="CT1270" s="8">
        <f t="shared" si="213"/>
        <v>30</v>
      </c>
      <c r="CU1270" s="8">
        <f t="shared" si="214"/>
        <v>300</v>
      </c>
      <c r="CV1270" s="10">
        <f t="shared" si="215"/>
        <v>120994.07999999999</v>
      </c>
      <c r="CW1270" s="10">
        <f t="shared" si="218"/>
        <v>120.99407999999998</v>
      </c>
      <c r="CX1270" s="8" t="str">
        <f t="shared" si="216"/>
        <v>No</v>
      </c>
      <c r="CY1270" s="30" t="s">
        <v>11</v>
      </c>
      <c r="CZ1270" s="30" t="s">
        <v>11</v>
      </c>
      <c r="DA1270" s="31" t="s">
        <v>11</v>
      </c>
      <c r="DB1270" s="31" t="s">
        <v>11</v>
      </c>
      <c r="DC1270" s="8" t="str">
        <f t="shared" si="217"/>
        <v>No</v>
      </c>
      <c r="DD1270" s="8" t="s">
        <v>11</v>
      </c>
      <c r="DE1270" s="30" t="s">
        <v>11</v>
      </c>
      <c r="DF1270" s="10">
        <f t="shared" si="219"/>
        <v>151.49981999999994</v>
      </c>
      <c r="DG1270" s="9">
        <f>IF(S1270&lt;Monitors!$H$4,(S1270*Monitors!$I$4)+Monitors!$J$4,IF(S1270&lt;Monitors!$H$5,(S1270*Monitors!$I$5)+Monitors!$J$5,IF(S1270&lt;Monitors!$H$6,(S1270*Monitors!$I$6)+Monitors!$J$6,IF(S1270&lt;Monitors!$H$7,(Monitors!$I$7*S1270)+Monitors!$J$7,IF(S1270&lt;Monitors!$H$8,(S1270*Monitors!$I$8)+Monitors!$J$8,IF(S1270&lt;Monitors!$H$9,(S1270*Monitors!$I$9)+Monitors!$J$9,IF(S1270&lt;Monitors!$H$10,(S1270*Monitors!$I$10)+Monitors!$J$10,IF(S1270&lt;Monitors!$H$11,(S1270*Monitors!$I$11)+Monitors!$J$11,Monitors!$J$12))))))))</f>
        <v>68.680000000000007</v>
      </c>
      <c r="DH1270" s="10">
        <f>$DF1270-(Monitors!$B$4*'All Data'!$W1270)</f>
        <v>126.39133999999994</v>
      </c>
      <c r="DI1270" s="10">
        <f>IF($CX1270="Yes",DH1270-(Monitors!$E$4*(DG1270+(Monitors!$B$4*'All Data'!$W1270))),'All Data'!DH1270)</f>
        <v>126.39133999999994</v>
      </c>
      <c r="DJ1270" s="10">
        <f>IF(DD1270="Yes",'All Data'!DI1270-(DG1270*Monitors!$C$4),'All Data'!DI1270)</f>
        <v>126.39133999999994</v>
      </c>
      <c r="DK1270" s="10">
        <f>IF($DE1270="Yes",DJ1270-(DG1270*Monitors!$D$4),'All Data'!DJ1270)</f>
        <v>126.39133999999994</v>
      </c>
      <c r="DL1270" s="10">
        <f>IF($CZ1270="Yes",DK1270-Monitors!$C$7,'All Data'!DK1270)</f>
        <v>126.39133999999994</v>
      </c>
      <c r="DM1270" s="10">
        <f>IF($DA1270="Yes",DL1270-Monitors!$D$7,'All Data'!DL1270)</f>
        <v>126.39133999999994</v>
      </c>
      <c r="DN1270" s="10">
        <f>IF(DB1270="Yes",DM1270-((DG1270+(W1270*Monitors!$B$4))*Monitors!$F$4),'All Data'!DM1270)</f>
        <v>126.39133999999994</v>
      </c>
      <c r="DO1270" s="8" t="str">
        <f t="shared" si="220"/>
        <v>No</v>
      </c>
      <c r="DP1270" s="10">
        <v>4.8397632000000002</v>
      </c>
      <c r="DQ1270" s="10">
        <v>43.700236799999999</v>
      </c>
      <c r="DR1270" s="10">
        <v>43.700236799999999</v>
      </c>
      <c r="DS1270" s="9">
        <v>37.229573599362524</v>
      </c>
      <c r="DT1270" s="9" t="s">
        <v>11</v>
      </c>
      <c r="DU1270" s="14">
        <v>0</v>
      </c>
    </row>
    <row r="1271" spans="1:125" ht="18" customHeight="1">
      <c r="A1271" s="29">
        <v>1270</v>
      </c>
      <c r="B1271" s="29">
        <v>5</v>
      </c>
      <c r="C1271" s="29">
        <v>1428</v>
      </c>
      <c r="D1271" s="21">
        <v>42153</v>
      </c>
      <c r="E1271" s="21">
        <v>42091</v>
      </c>
      <c r="F1271" s="21">
        <v>42114</v>
      </c>
      <c r="G1271" s="20"/>
      <c r="H1271" s="20"/>
      <c r="I1271" s="22">
        <v>6</v>
      </c>
      <c r="J1271" s="20" t="s">
        <v>5</v>
      </c>
      <c r="K1271" s="20"/>
      <c r="L1271" s="20" t="s">
        <v>6</v>
      </c>
      <c r="M1271" s="23"/>
      <c r="N1271" s="23" t="s">
        <v>7</v>
      </c>
      <c r="O1271" s="23"/>
      <c r="P1271" s="24">
        <v>13.2</v>
      </c>
      <c r="Q1271" s="24">
        <v>31.5</v>
      </c>
      <c r="R1271" s="24">
        <v>34.1</v>
      </c>
      <c r="S1271" s="24">
        <v>415</v>
      </c>
      <c r="T1271" s="24">
        <v>2.39</v>
      </c>
      <c r="U1271" s="24">
        <v>1440</v>
      </c>
      <c r="V1271" s="24">
        <v>3440</v>
      </c>
      <c r="W1271" s="24">
        <v>4.95</v>
      </c>
      <c r="X1271" s="23" t="s">
        <v>744</v>
      </c>
      <c r="Y1271" s="23" t="s">
        <v>744</v>
      </c>
      <c r="Z1271" s="24">
        <v>11935</v>
      </c>
      <c r="AA1271" s="24">
        <v>60</v>
      </c>
      <c r="AB1271" s="24">
        <v>172</v>
      </c>
      <c r="AC1271" s="24">
        <v>178</v>
      </c>
      <c r="AD1271" s="23" t="s">
        <v>10</v>
      </c>
      <c r="AE1271" s="23" t="s">
        <v>11</v>
      </c>
      <c r="AF1271" s="23" t="s">
        <v>11</v>
      </c>
      <c r="AG1271" s="23"/>
      <c r="AH1271" s="23"/>
      <c r="AI1271" s="23" t="s">
        <v>57</v>
      </c>
      <c r="AJ1271" s="23" t="s">
        <v>11</v>
      </c>
      <c r="AK1271" s="23" t="s">
        <v>11</v>
      </c>
      <c r="AL1271" s="23" t="s">
        <v>444</v>
      </c>
      <c r="AM1271" s="23"/>
      <c r="AN1271" s="23" t="s">
        <v>72</v>
      </c>
      <c r="AO1271" s="23"/>
      <c r="AP1271" s="23" t="s">
        <v>14</v>
      </c>
      <c r="AQ1271" s="23"/>
      <c r="AR1271" s="23"/>
      <c r="AS1271" s="23" t="s">
        <v>444</v>
      </c>
      <c r="AT1271" s="23"/>
      <c r="AU1271" s="23" t="s">
        <v>63</v>
      </c>
      <c r="AV1271" s="25"/>
      <c r="AW1271" s="25"/>
      <c r="AX1271" s="26">
        <v>34.1</v>
      </c>
      <c r="AY1271" s="26">
        <v>415</v>
      </c>
      <c r="AZ1271" s="25" t="s">
        <v>72</v>
      </c>
      <c r="BA1271" s="25" t="s">
        <v>63</v>
      </c>
      <c r="BB1271" s="23"/>
      <c r="BC1271" s="23" t="s">
        <v>15</v>
      </c>
      <c r="BD1271" s="23"/>
      <c r="BE1271" s="23" t="s">
        <v>11</v>
      </c>
      <c r="BF1271" s="23" t="s">
        <v>1267</v>
      </c>
      <c r="BG1271" s="23" t="s">
        <v>11</v>
      </c>
      <c r="BH1271" s="23" t="s">
        <v>17</v>
      </c>
      <c r="BI1271" s="23"/>
      <c r="BJ1271" s="23" t="s">
        <v>157</v>
      </c>
      <c r="BK1271" s="23" t="s">
        <v>11</v>
      </c>
      <c r="BL1271" s="23" t="s">
        <v>11</v>
      </c>
      <c r="BM1271" s="23"/>
      <c r="BN1271" s="23"/>
      <c r="BO1271" s="24">
        <v>10</v>
      </c>
      <c r="BP1271" s="24">
        <v>328</v>
      </c>
      <c r="BQ1271" s="24">
        <v>328</v>
      </c>
      <c r="BR1271" s="24">
        <v>251</v>
      </c>
      <c r="BS1271" s="24">
        <v>251</v>
      </c>
      <c r="BT1271" s="23"/>
      <c r="BU1271" s="23"/>
      <c r="BV1271" s="24">
        <v>39.39</v>
      </c>
      <c r="BW1271" s="24">
        <v>0.49</v>
      </c>
      <c r="BX1271" s="24">
        <v>0.46</v>
      </c>
      <c r="BY1271" s="24">
        <v>0.33</v>
      </c>
      <c r="BZ1271" s="27">
        <v>0.49</v>
      </c>
      <c r="CA1271" s="27">
        <v>0.33</v>
      </c>
      <c r="CB1271" s="25"/>
      <c r="CC1271" s="25"/>
      <c r="CD1271" s="28">
        <v>39.090000000000003</v>
      </c>
      <c r="CE1271" s="28">
        <v>0.52</v>
      </c>
      <c r="CF1271" s="28">
        <v>0.47</v>
      </c>
      <c r="CG1271" s="28">
        <v>0.35</v>
      </c>
      <c r="CH1271" s="28">
        <v>51.6</v>
      </c>
      <c r="CI1271" s="28">
        <v>1.2</v>
      </c>
      <c r="CJ1271" s="28">
        <v>0.5</v>
      </c>
      <c r="CK1271" s="25"/>
      <c r="CL1271" s="25"/>
      <c r="CM1271" s="28">
        <v>0.51</v>
      </c>
      <c r="CN1271" s="25"/>
      <c r="CO1271" s="28">
        <v>0</v>
      </c>
      <c r="CP1271" s="30" t="s">
        <v>5</v>
      </c>
      <c r="CQ1271" s="8">
        <f t="shared" si="210"/>
        <v>11927.710843373494</v>
      </c>
      <c r="CR1271" s="8">
        <f t="shared" si="211"/>
        <v>28</v>
      </c>
      <c r="CS1271" s="8">
        <f t="shared" si="212"/>
        <v>5</v>
      </c>
      <c r="CT1271" s="8">
        <f t="shared" si="213"/>
        <v>40</v>
      </c>
      <c r="CU1271" s="8">
        <f t="shared" si="214"/>
        <v>300</v>
      </c>
      <c r="CV1271" s="10">
        <f t="shared" si="215"/>
        <v>136120</v>
      </c>
      <c r="CW1271" s="10">
        <f t="shared" si="218"/>
        <v>136.12</v>
      </c>
      <c r="CX1271" s="8" t="str">
        <f t="shared" si="216"/>
        <v>No</v>
      </c>
      <c r="CY1271" s="30" t="s">
        <v>11</v>
      </c>
      <c r="CZ1271" s="30" t="s">
        <v>11</v>
      </c>
      <c r="DA1271" s="31" t="s">
        <v>11</v>
      </c>
      <c r="DB1271" s="31" t="s">
        <v>11</v>
      </c>
      <c r="DC1271" s="8" t="str">
        <f t="shared" si="217"/>
        <v>No</v>
      </c>
      <c r="DD1271" s="8" t="s">
        <v>11</v>
      </c>
      <c r="DE1271" s="30" t="s">
        <v>11</v>
      </c>
      <c r="DF1271" s="10">
        <f t="shared" si="219"/>
        <v>123.55980000000001</v>
      </c>
      <c r="DG1271" s="9">
        <f>IF(S1271&lt;Monitors!$H$4,(S1271*Monitors!$I$4)+Monitors!$J$4,IF(S1271&lt;Monitors!$H$5,(S1271*Monitors!$I$5)+Monitors!$J$5,IF(S1271&lt;Monitors!$H$6,(S1271*Monitors!$I$6)+Monitors!$J$6,IF(S1271&lt;Monitors!$H$7,(Monitors!$I$7*S1271)+Monitors!$J$7,IF(S1271&lt;Monitors!$H$8,(S1271*Monitors!$I$8)+Monitors!$J$8,IF(S1271&lt;Monitors!$H$9,(S1271*Monitors!$I$9)+Monitors!$J$9,IF(S1271&lt;Monitors!$H$10,(S1271*Monitors!$I$10)+Monitors!$J$10,IF(S1271&lt;Monitors!$H$11,(S1271*Monitors!$I$11)+Monitors!$J$11,Monitors!$J$12))))))))</f>
        <v>72</v>
      </c>
      <c r="DH1271" s="10">
        <f>$DF1271-(Monitors!$B$4*'All Data'!$W1271)</f>
        <v>93.216300000000018</v>
      </c>
      <c r="DI1271" s="10">
        <f>IF($CX1271="Yes",DH1271-(Monitors!$E$4*(DG1271+(Monitors!$B$4*'All Data'!$W1271))),'All Data'!DH1271)</f>
        <v>93.216300000000018</v>
      </c>
      <c r="DJ1271" s="10">
        <f>IF(DD1271="Yes",'All Data'!DI1271-(DG1271*Monitors!$C$4),'All Data'!DI1271)</f>
        <v>93.216300000000018</v>
      </c>
      <c r="DK1271" s="10">
        <f>IF($DE1271="Yes",DJ1271-(DG1271*Monitors!$D$4),'All Data'!DJ1271)</f>
        <v>93.216300000000018</v>
      </c>
      <c r="DL1271" s="10">
        <f>IF($CZ1271="Yes",DK1271-Monitors!$C$7,'All Data'!DK1271)</f>
        <v>93.216300000000018</v>
      </c>
      <c r="DM1271" s="10">
        <f>IF($DA1271="Yes",DL1271-Monitors!$D$7,'All Data'!DL1271)</f>
        <v>93.216300000000018</v>
      </c>
      <c r="DN1271" s="10">
        <f>IF(DB1271="Yes",DM1271-((DG1271+(W1271*Monitors!$B$4))*Monitors!$F$4),'All Data'!DM1271)</f>
        <v>93.216300000000018</v>
      </c>
      <c r="DO1271" s="8" t="str">
        <f t="shared" si="220"/>
        <v>No</v>
      </c>
      <c r="DP1271" s="10">
        <v>5.4448000000000008</v>
      </c>
      <c r="DQ1271" s="10">
        <v>33.9452</v>
      </c>
      <c r="DR1271" s="10">
        <v>33.9452</v>
      </c>
      <c r="DS1271" s="9">
        <v>38.695858561644542</v>
      </c>
      <c r="DT1271" s="9" t="s">
        <v>23</v>
      </c>
      <c r="DU1271" s="14">
        <v>0</v>
      </c>
    </row>
    <row r="1272" spans="1:125" ht="18" customHeight="1">
      <c r="A1272" s="29">
        <v>1271</v>
      </c>
      <c r="B1272" s="29">
        <v>13</v>
      </c>
      <c r="C1272" s="29">
        <v>1431</v>
      </c>
      <c r="D1272" s="21">
        <v>42063</v>
      </c>
      <c r="E1272" s="21">
        <v>42003</v>
      </c>
      <c r="F1272" s="21">
        <v>42010</v>
      </c>
      <c r="G1272" s="20" t="s">
        <v>4</v>
      </c>
      <c r="H1272" s="20"/>
      <c r="I1272" s="22">
        <v>6</v>
      </c>
      <c r="J1272" s="20" t="s">
        <v>5</v>
      </c>
      <c r="K1272" s="20"/>
      <c r="L1272" s="20" t="s">
        <v>121</v>
      </c>
      <c r="M1272" s="23"/>
      <c r="N1272" s="23" t="s">
        <v>7</v>
      </c>
      <c r="O1272" s="23"/>
      <c r="P1272" s="24">
        <v>13.2</v>
      </c>
      <c r="Q1272" s="24">
        <v>31.4</v>
      </c>
      <c r="R1272" s="24">
        <v>34.1</v>
      </c>
      <c r="S1272" s="24">
        <v>413.3</v>
      </c>
      <c r="T1272" s="24">
        <v>2.39</v>
      </c>
      <c r="U1272" s="24">
        <v>1440</v>
      </c>
      <c r="V1272" s="24">
        <v>3440</v>
      </c>
      <c r="W1272" s="24">
        <v>4.9539999999999997</v>
      </c>
      <c r="X1272" s="23" t="s">
        <v>744</v>
      </c>
      <c r="Y1272" s="23" t="s">
        <v>744</v>
      </c>
      <c r="Z1272" s="24">
        <v>11987</v>
      </c>
      <c r="AA1272" s="24">
        <v>60</v>
      </c>
      <c r="AB1272" s="24">
        <v>178</v>
      </c>
      <c r="AC1272" s="24">
        <v>178</v>
      </c>
      <c r="AD1272" s="23" t="s">
        <v>10</v>
      </c>
      <c r="AE1272" s="23" t="s">
        <v>11</v>
      </c>
      <c r="AF1272" s="23" t="s">
        <v>11</v>
      </c>
      <c r="AG1272" s="23"/>
      <c r="AH1272" s="23"/>
      <c r="AI1272" s="23" t="s">
        <v>57</v>
      </c>
      <c r="AJ1272" s="23" t="s">
        <v>23</v>
      </c>
      <c r="AK1272" s="23" t="s">
        <v>23</v>
      </c>
      <c r="AL1272" s="23" t="s">
        <v>229</v>
      </c>
      <c r="AM1272" s="23"/>
      <c r="AN1272" s="23" t="s">
        <v>72</v>
      </c>
      <c r="AO1272" s="23"/>
      <c r="AP1272" s="23" t="s">
        <v>14</v>
      </c>
      <c r="AQ1272" s="23"/>
      <c r="AR1272" s="23"/>
      <c r="AS1272" s="23" t="s">
        <v>229</v>
      </c>
      <c r="AT1272" s="23"/>
      <c r="AU1272" s="23" t="s">
        <v>63</v>
      </c>
      <c r="AV1272" s="25"/>
      <c r="AW1272" s="25"/>
      <c r="AX1272" s="26">
        <v>34.1</v>
      </c>
      <c r="AY1272" s="26">
        <v>413.3</v>
      </c>
      <c r="AZ1272" s="25" t="s">
        <v>72</v>
      </c>
      <c r="BA1272" s="25" t="s">
        <v>63</v>
      </c>
      <c r="BB1272" s="23"/>
      <c r="BC1272" s="23" t="s">
        <v>15</v>
      </c>
      <c r="BD1272" s="23"/>
      <c r="BE1272" s="23" t="s">
        <v>11</v>
      </c>
      <c r="BF1272" s="23" t="s">
        <v>1266</v>
      </c>
      <c r="BG1272" s="23" t="s">
        <v>11</v>
      </c>
      <c r="BH1272" s="23" t="s">
        <v>17</v>
      </c>
      <c r="BI1272" s="23"/>
      <c r="BJ1272" s="23" t="s">
        <v>18</v>
      </c>
      <c r="BK1272" s="23" t="s">
        <v>11</v>
      </c>
      <c r="BL1272" s="23" t="s">
        <v>11</v>
      </c>
      <c r="BM1272" s="23"/>
      <c r="BN1272" s="23"/>
      <c r="BO1272" s="24">
        <v>89</v>
      </c>
      <c r="BP1272" s="24">
        <v>390.8</v>
      </c>
      <c r="BQ1272" s="24">
        <v>400</v>
      </c>
      <c r="BR1272" s="24">
        <v>357</v>
      </c>
      <c r="BS1272" s="24">
        <v>200</v>
      </c>
      <c r="BT1272" s="23"/>
      <c r="BU1272" s="23"/>
      <c r="BV1272" s="24">
        <v>39.090000000000003</v>
      </c>
      <c r="BW1272" s="24">
        <v>0.71</v>
      </c>
      <c r="BX1272" s="24">
        <v>0.42</v>
      </c>
      <c r="BY1272" s="24">
        <v>0.37</v>
      </c>
      <c r="BZ1272" s="27">
        <v>0.71</v>
      </c>
      <c r="CA1272" s="27">
        <v>0.37</v>
      </c>
      <c r="CB1272" s="25"/>
      <c r="CC1272" s="25"/>
      <c r="CD1272" s="28">
        <v>38.83</v>
      </c>
      <c r="CE1272" s="28">
        <v>0.77</v>
      </c>
      <c r="CF1272" s="28">
        <v>0.48</v>
      </c>
      <c r="CG1272" s="28">
        <v>0.43</v>
      </c>
      <c r="CH1272" s="28">
        <v>51.4</v>
      </c>
      <c r="CI1272" s="28">
        <v>1.2</v>
      </c>
      <c r="CJ1272" s="28">
        <v>0.5</v>
      </c>
      <c r="CK1272" s="25"/>
      <c r="CL1272" s="25"/>
      <c r="CM1272" s="28">
        <v>0.47</v>
      </c>
      <c r="CN1272" s="25"/>
      <c r="CO1272" s="28">
        <v>0</v>
      </c>
      <c r="CP1272" s="30" t="s">
        <v>5</v>
      </c>
      <c r="CQ1272" s="8">
        <f t="shared" si="210"/>
        <v>11986.450520203241</v>
      </c>
      <c r="CR1272" s="8">
        <f t="shared" si="211"/>
        <v>28</v>
      </c>
      <c r="CS1272" s="8">
        <f t="shared" si="212"/>
        <v>5</v>
      </c>
      <c r="CT1272" s="8">
        <f t="shared" si="213"/>
        <v>40</v>
      </c>
      <c r="CU1272" s="8">
        <f t="shared" si="214"/>
        <v>300</v>
      </c>
      <c r="CV1272" s="10">
        <f t="shared" si="215"/>
        <v>161517.64000000001</v>
      </c>
      <c r="CW1272" s="10">
        <f t="shared" si="218"/>
        <v>161.51764</v>
      </c>
      <c r="CX1272" s="8" t="str">
        <f t="shared" si="216"/>
        <v>No</v>
      </c>
      <c r="CY1272" s="30" t="s">
        <v>11</v>
      </c>
      <c r="CZ1272" s="30" t="s">
        <v>11</v>
      </c>
      <c r="DA1272" s="31" t="s">
        <v>11</v>
      </c>
      <c r="DB1272" s="31" t="s">
        <v>11</v>
      </c>
      <c r="DC1272" s="8" t="str">
        <f t="shared" si="217"/>
        <v>No</v>
      </c>
      <c r="DD1272" s="8" t="s">
        <v>11</v>
      </c>
      <c r="DE1272" s="30" t="s">
        <v>11</v>
      </c>
      <c r="DF1272" s="10">
        <f t="shared" si="219"/>
        <v>123.89268</v>
      </c>
      <c r="DG1272" s="9">
        <f>IF(S1272&lt;Monitors!$H$4,(S1272*Monitors!$I$4)+Monitors!$J$4,IF(S1272&lt;Monitors!$H$5,(S1272*Monitors!$I$5)+Monitors!$J$5,IF(S1272&lt;Monitors!$H$6,(S1272*Monitors!$I$6)+Monitors!$J$6,IF(S1272&lt;Monitors!$H$7,(Monitors!$I$7*S1272)+Monitors!$J$7,IF(S1272&lt;Monitors!$H$8,(S1272*Monitors!$I$8)+Monitors!$J$8,IF(S1272&lt;Monitors!$H$9,(S1272*Monitors!$I$9)+Monitors!$J$9,IF(S1272&lt;Monitors!$H$10,(S1272*Monitors!$I$10)+Monitors!$J$10,IF(S1272&lt;Monitors!$H$11,(S1272*Monitors!$I$11)+Monitors!$J$11,Monitors!$J$12))))))))</f>
        <v>71.660000000000011</v>
      </c>
      <c r="DH1272" s="10">
        <f>$DF1272-(Monitors!$B$4*'All Data'!$W1272)</f>
        <v>93.524659999999997</v>
      </c>
      <c r="DI1272" s="10">
        <f>IF($CX1272="Yes",DH1272-(Monitors!$E$4*(DG1272+(Monitors!$B$4*'All Data'!$W1272))),'All Data'!DH1272)</f>
        <v>93.524659999999997</v>
      </c>
      <c r="DJ1272" s="10">
        <f>IF(DD1272="Yes",'All Data'!DI1272-(DG1272*Monitors!$C$4),'All Data'!DI1272)</f>
        <v>93.524659999999997</v>
      </c>
      <c r="DK1272" s="10">
        <f>IF($DE1272="Yes",DJ1272-(DG1272*Monitors!$D$4),'All Data'!DJ1272)</f>
        <v>93.524659999999997</v>
      </c>
      <c r="DL1272" s="10">
        <f>IF($CZ1272="Yes",DK1272-Monitors!$C$7,'All Data'!DK1272)</f>
        <v>93.524659999999997</v>
      </c>
      <c r="DM1272" s="10">
        <f>IF($DA1272="Yes",DL1272-Monitors!$D$7,'All Data'!DL1272)</f>
        <v>93.524659999999997</v>
      </c>
      <c r="DN1272" s="10">
        <f>IF(DB1272="Yes",DM1272-((DG1272+(W1272*Monitors!$B$4))*Monitors!$F$4),'All Data'!DM1272)</f>
        <v>93.524659999999997</v>
      </c>
      <c r="DO1272" s="8" t="str">
        <f t="shared" si="220"/>
        <v>No</v>
      </c>
      <c r="DP1272" s="10">
        <v>6.4607056000000007</v>
      </c>
      <c r="DQ1272" s="10">
        <v>32.629294400000006</v>
      </c>
      <c r="DR1272" s="10">
        <v>32.629294400000006</v>
      </c>
      <c r="DS1272" s="9">
        <v>38.546180085935575</v>
      </c>
      <c r="DT1272" s="9" t="s">
        <v>23</v>
      </c>
      <c r="DU1272" s="14">
        <v>0</v>
      </c>
    </row>
    <row r="1273" spans="1:125" ht="18" customHeight="1">
      <c r="A1273" s="29">
        <v>1272</v>
      </c>
      <c r="B1273" s="29">
        <v>47</v>
      </c>
      <c r="C1273" s="29">
        <v>368</v>
      </c>
      <c r="D1273" s="21">
        <v>41708</v>
      </c>
      <c r="E1273" s="21">
        <v>41691</v>
      </c>
      <c r="F1273" s="21">
        <v>41695</v>
      </c>
      <c r="G1273" s="20" t="s">
        <v>4</v>
      </c>
      <c r="H1273" s="20" t="s">
        <v>26</v>
      </c>
      <c r="I1273" s="22">
        <v>6</v>
      </c>
      <c r="J1273" s="20" t="s">
        <v>5</v>
      </c>
      <c r="K1273" s="20" t="s">
        <v>26</v>
      </c>
      <c r="L1273" s="20" t="s">
        <v>27</v>
      </c>
      <c r="M1273" s="23" t="s">
        <v>27</v>
      </c>
      <c r="N1273" s="23" t="s">
        <v>7</v>
      </c>
      <c r="O1273" s="23" t="s">
        <v>26</v>
      </c>
      <c r="P1273" s="24">
        <v>13.2</v>
      </c>
      <c r="Q1273" s="24">
        <v>31.5</v>
      </c>
      <c r="R1273" s="24">
        <v>34</v>
      </c>
      <c r="S1273" s="24">
        <v>415.05</v>
      </c>
      <c r="T1273" s="24">
        <v>2.33</v>
      </c>
      <c r="U1273" s="24">
        <v>1440</v>
      </c>
      <c r="V1273" s="24">
        <v>3440</v>
      </c>
      <c r="W1273" s="24">
        <v>4.9539999999999997</v>
      </c>
      <c r="X1273" s="23" t="s">
        <v>744</v>
      </c>
      <c r="Y1273" s="23" t="s">
        <v>744</v>
      </c>
      <c r="Z1273" s="24">
        <v>11935</v>
      </c>
      <c r="AA1273" s="24">
        <v>60</v>
      </c>
      <c r="AB1273" s="24">
        <v>178</v>
      </c>
      <c r="AC1273" s="24">
        <v>178</v>
      </c>
      <c r="AD1273" s="23" t="s">
        <v>96</v>
      </c>
      <c r="AE1273" s="23" t="s">
        <v>23</v>
      </c>
      <c r="AF1273" s="23" t="s">
        <v>11</v>
      </c>
      <c r="AG1273" s="23"/>
      <c r="AH1273" s="23"/>
      <c r="AI1273" s="23" t="s">
        <v>12</v>
      </c>
      <c r="AJ1273" s="23" t="s">
        <v>11</v>
      </c>
      <c r="AK1273" s="23" t="s">
        <v>23</v>
      </c>
      <c r="AL1273" s="23" t="s">
        <v>90</v>
      </c>
      <c r="AM1273" s="23" t="s">
        <v>14</v>
      </c>
      <c r="AN1273" s="23" t="s">
        <v>72</v>
      </c>
      <c r="AO1273" s="23" t="s">
        <v>14</v>
      </c>
      <c r="AP1273" s="23" t="s">
        <v>36</v>
      </c>
      <c r="AQ1273" s="23" t="s">
        <v>14</v>
      </c>
      <c r="AR1273" s="23"/>
      <c r="AS1273" s="23" t="s">
        <v>90</v>
      </c>
      <c r="AT1273" s="23" t="s">
        <v>14</v>
      </c>
      <c r="AU1273" s="23" t="s">
        <v>63</v>
      </c>
      <c r="AV1273" s="25" t="s">
        <v>14</v>
      </c>
      <c r="AW1273" s="25" t="s">
        <v>14</v>
      </c>
      <c r="AX1273" s="26">
        <v>34</v>
      </c>
      <c r="AY1273" s="26">
        <v>415.05</v>
      </c>
      <c r="AZ1273" s="25" t="s">
        <v>72</v>
      </c>
      <c r="BA1273" s="25" t="s">
        <v>63</v>
      </c>
      <c r="BB1273" s="23" t="s">
        <v>14</v>
      </c>
      <c r="BC1273" s="23" t="s">
        <v>15</v>
      </c>
      <c r="BD1273" s="23" t="s">
        <v>14</v>
      </c>
      <c r="BE1273" s="23" t="s">
        <v>11</v>
      </c>
      <c r="BF1273" s="23" t="s">
        <v>991</v>
      </c>
      <c r="BG1273" s="23" t="s">
        <v>11</v>
      </c>
      <c r="BH1273" s="23" t="s">
        <v>17</v>
      </c>
      <c r="BI1273" s="23" t="s">
        <v>14</v>
      </c>
      <c r="BJ1273" s="23"/>
      <c r="BK1273" s="23" t="s">
        <v>11</v>
      </c>
      <c r="BL1273" s="23" t="s">
        <v>11</v>
      </c>
      <c r="BM1273" s="23" t="s">
        <v>11</v>
      </c>
      <c r="BN1273" s="23"/>
      <c r="BO1273" s="24">
        <v>3.2</v>
      </c>
      <c r="BP1273" s="24">
        <v>308</v>
      </c>
      <c r="BQ1273" s="24">
        <v>302</v>
      </c>
      <c r="BR1273" s="24">
        <v>275</v>
      </c>
      <c r="BS1273" s="24">
        <v>200</v>
      </c>
      <c r="BT1273" s="23"/>
      <c r="BU1273" s="23"/>
      <c r="BV1273" s="24">
        <v>47.54</v>
      </c>
      <c r="BW1273" s="24">
        <v>0.28000000000000003</v>
      </c>
      <c r="BX1273" s="23"/>
      <c r="BY1273" s="24">
        <v>0.19</v>
      </c>
      <c r="BZ1273" s="27">
        <v>0.28000000000000003</v>
      </c>
      <c r="CA1273" s="27">
        <v>0.19</v>
      </c>
      <c r="CB1273" s="25"/>
      <c r="CC1273" s="25"/>
      <c r="CD1273" s="28">
        <v>49.09</v>
      </c>
      <c r="CE1273" s="28">
        <v>0.37</v>
      </c>
      <c r="CF1273" s="25"/>
      <c r="CG1273" s="28">
        <v>0.28000000000000003</v>
      </c>
      <c r="CH1273" s="28">
        <v>56.73</v>
      </c>
      <c r="CI1273" s="28">
        <v>1.2</v>
      </c>
      <c r="CJ1273" s="28">
        <v>0.5</v>
      </c>
      <c r="CK1273" s="25"/>
      <c r="CL1273" s="25"/>
      <c r="CM1273" s="28">
        <v>0.5</v>
      </c>
      <c r="CN1273" s="25"/>
      <c r="CO1273" s="28">
        <v>0</v>
      </c>
      <c r="CP1273" s="30" t="s">
        <v>5</v>
      </c>
      <c r="CQ1273" s="8">
        <f t="shared" si="210"/>
        <v>11935.911335983616</v>
      </c>
      <c r="CR1273" s="8">
        <f t="shared" si="211"/>
        <v>28</v>
      </c>
      <c r="CS1273" s="8">
        <f t="shared" si="212"/>
        <v>5</v>
      </c>
      <c r="CT1273" s="8">
        <f t="shared" si="213"/>
        <v>40</v>
      </c>
      <c r="CU1273" s="8">
        <f t="shared" si="214"/>
        <v>300</v>
      </c>
      <c r="CV1273" s="10">
        <f t="shared" si="215"/>
        <v>127835.40000000001</v>
      </c>
      <c r="CW1273" s="10">
        <f t="shared" si="218"/>
        <v>127.83540000000001</v>
      </c>
      <c r="CX1273" s="8" t="str">
        <f t="shared" si="216"/>
        <v>No</v>
      </c>
      <c r="CY1273" s="30" t="s">
        <v>11</v>
      </c>
      <c r="CZ1273" s="30" t="s">
        <v>11</v>
      </c>
      <c r="DA1273" s="31" t="s">
        <v>11</v>
      </c>
      <c r="DB1273" s="31" t="s">
        <v>11</v>
      </c>
      <c r="DC1273" s="8" t="str">
        <f t="shared" si="217"/>
        <v>No</v>
      </c>
      <c r="DD1273" s="8" t="s">
        <v>11</v>
      </c>
      <c r="DE1273" s="30" t="s">
        <v>11</v>
      </c>
      <c r="DF1273" s="10">
        <f t="shared" si="219"/>
        <v>147.35195999999999</v>
      </c>
      <c r="DG1273" s="9">
        <f>IF(S1273&lt;Monitors!$H$4,(S1273*Monitors!$I$4)+Monitors!$J$4,IF(S1273&lt;Monitors!$H$5,(S1273*Monitors!$I$5)+Monitors!$J$5,IF(S1273&lt;Monitors!$H$6,(S1273*Monitors!$I$6)+Monitors!$J$6,IF(S1273&lt;Monitors!$H$7,(Monitors!$I$7*S1273)+Monitors!$J$7,IF(S1273&lt;Monitors!$H$8,(S1273*Monitors!$I$8)+Monitors!$J$8,IF(S1273&lt;Monitors!$H$9,(S1273*Monitors!$I$9)+Monitors!$J$9,IF(S1273&lt;Monitors!$H$10,(S1273*Monitors!$I$10)+Monitors!$J$10,IF(S1273&lt;Monitors!$H$11,(S1273*Monitors!$I$11)+Monitors!$J$11,Monitors!$J$12))))))))</f>
        <v>72.010000000000005</v>
      </c>
      <c r="DH1273" s="10">
        <f>$DF1273-(Monitors!$B$4*'All Data'!$W1273)</f>
        <v>116.98393999999999</v>
      </c>
      <c r="DI1273" s="10">
        <f>IF($CX1273="Yes",DH1273-(Monitors!$E$4*(DG1273+(Monitors!$B$4*'All Data'!$W1273))),'All Data'!DH1273)</f>
        <v>116.98393999999999</v>
      </c>
      <c r="DJ1273" s="10">
        <f>IF(DD1273="Yes",'All Data'!DI1273-(DG1273*Monitors!$C$4),'All Data'!DI1273)</f>
        <v>116.98393999999999</v>
      </c>
      <c r="DK1273" s="10">
        <f>IF($DE1273="Yes",DJ1273-(DG1273*Monitors!$D$4),'All Data'!DJ1273)</f>
        <v>116.98393999999999</v>
      </c>
      <c r="DL1273" s="10">
        <f>IF($CZ1273="Yes",DK1273-Monitors!$C$7,'All Data'!DK1273)</f>
        <v>116.98393999999999</v>
      </c>
      <c r="DM1273" s="10">
        <f>IF($DA1273="Yes",DL1273-Monitors!$D$7,'All Data'!DL1273)</f>
        <v>116.98393999999999</v>
      </c>
      <c r="DN1273" s="10">
        <f>IF(DB1273="Yes",DM1273-((DG1273+(W1273*Monitors!$B$4))*Monitors!$F$4),'All Data'!DM1273)</f>
        <v>116.98393999999999</v>
      </c>
      <c r="DO1273" s="8" t="str">
        <f t="shared" si="220"/>
        <v>No</v>
      </c>
      <c r="DP1273" s="10">
        <v>5.1134160000000008</v>
      </c>
      <c r="DQ1273" s="10">
        <v>42.426583999999998</v>
      </c>
      <c r="DR1273" s="10">
        <v>42.426583999999998</v>
      </c>
      <c r="DS1273" s="9">
        <v>38.700259179104705</v>
      </c>
      <c r="DT1273" s="9" t="s">
        <v>11</v>
      </c>
      <c r="DU1273" s="14">
        <v>0</v>
      </c>
    </row>
    <row r="1274" spans="1:125" ht="18" customHeight="1">
      <c r="A1274" s="29">
        <v>1273</v>
      </c>
      <c r="B1274" s="29">
        <v>24</v>
      </c>
      <c r="C1274" s="29">
        <v>529</v>
      </c>
      <c r="D1274" s="21">
        <v>41522</v>
      </c>
      <c r="E1274" s="21">
        <v>41786</v>
      </c>
      <c r="F1274" s="21">
        <v>41787</v>
      </c>
      <c r="G1274" s="20" t="s">
        <v>4</v>
      </c>
      <c r="H1274" s="20" t="s">
        <v>26</v>
      </c>
      <c r="I1274" s="22">
        <v>6</v>
      </c>
      <c r="J1274" s="20" t="s">
        <v>5</v>
      </c>
      <c r="K1274" s="20" t="s">
        <v>26</v>
      </c>
      <c r="L1274" s="20" t="s">
        <v>27</v>
      </c>
      <c r="M1274" s="23" t="s">
        <v>27</v>
      </c>
      <c r="N1274" s="23" t="s">
        <v>7</v>
      </c>
      <c r="O1274" s="23" t="s">
        <v>26</v>
      </c>
      <c r="P1274" s="24">
        <v>13.2</v>
      </c>
      <c r="Q1274" s="24">
        <v>31.5</v>
      </c>
      <c r="R1274" s="24">
        <v>34.1</v>
      </c>
      <c r="S1274" s="24">
        <v>415.05</v>
      </c>
      <c r="T1274" s="24">
        <v>2.39</v>
      </c>
      <c r="U1274" s="24">
        <v>1440</v>
      </c>
      <c r="V1274" s="24">
        <v>3440</v>
      </c>
      <c r="W1274" s="24">
        <v>4.9539999999999997</v>
      </c>
      <c r="X1274" s="23" t="s">
        <v>744</v>
      </c>
      <c r="Y1274" s="23" t="s">
        <v>744</v>
      </c>
      <c r="Z1274" s="24">
        <v>11935</v>
      </c>
      <c r="AA1274" s="24">
        <v>60</v>
      </c>
      <c r="AB1274" s="24">
        <v>178</v>
      </c>
      <c r="AC1274" s="24">
        <v>178</v>
      </c>
      <c r="AD1274" s="23" t="s">
        <v>96</v>
      </c>
      <c r="AE1274" s="23" t="s">
        <v>23</v>
      </c>
      <c r="AF1274" s="23" t="s">
        <v>11</v>
      </c>
      <c r="AG1274" s="23" t="s">
        <v>26</v>
      </c>
      <c r="AH1274" s="23" t="s">
        <v>26</v>
      </c>
      <c r="AI1274" s="23" t="s">
        <v>12</v>
      </c>
      <c r="AJ1274" s="23" t="s">
        <v>11</v>
      </c>
      <c r="AK1274" s="23" t="s">
        <v>23</v>
      </c>
      <c r="AL1274" s="23" t="s">
        <v>107</v>
      </c>
      <c r="AM1274" s="23" t="s">
        <v>26</v>
      </c>
      <c r="AN1274" s="23" t="s">
        <v>72</v>
      </c>
      <c r="AO1274" s="23" t="s">
        <v>847</v>
      </c>
      <c r="AP1274" s="23" t="s">
        <v>36</v>
      </c>
      <c r="AQ1274" s="23" t="s">
        <v>26</v>
      </c>
      <c r="AR1274" s="23"/>
      <c r="AS1274" s="23" t="s">
        <v>107</v>
      </c>
      <c r="AT1274" s="23" t="s">
        <v>26</v>
      </c>
      <c r="AU1274" s="23" t="s">
        <v>63</v>
      </c>
      <c r="AV1274" s="25" t="s">
        <v>847</v>
      </c>
      <c r="AW1274" s="25" t="s">
        <v>26</v>
      </c>
      <c r="AX1274" s="26">
        <v>34.1</v>
      </c>
      <c r="AY1274" s="26">
        <v>415.05</v>
      </c>
      <c r="AZ1274" s="25" t="s">
        <v>72</v>
      </c>
      <c r="BA1274" s="25" t="s">
        <v>63</v>
      </c>
      <c r="BB1274" s="23" t="s">
        <v>26</v>
      </c>
      <c r="BC1274" s="23" t="s">
        <v>15</v>
      </c>
      <c r="BD1274" s="23" t="s">
        <v>26</v>
      </c>
      <c r="BE1274" s="23" t="s">
        <v>11</v>
      </c>
      <c r="BF1274" s="23" t="s">
        <v>848</v>
      </c>
      <c r="BG1274" s="23" t="s">
        <v>11</v>
      </c>
      <c r="BH1274" s="23" t="s">
        <v>17</v>
      </c>
      <c r="BI1274" s="23" t="s">
        <v>26</v>
      </c>
      <c r="BJ1274" s="23"/>
      <c r="BK1274" s="23" t="s">
        <v>11</v>
      </c>
      <c r="BL1274" s="23" t="s">
        <v>11</v>
      </c>
      <c r="BM1274" s="23" t="s">
        <v>11</v>
      </c>
      <c r="BN1274" s="23"/>
      <c r="BO1274" s="24">
        <v>34.200000000000003</v>
      </c>
      <c r="BP1274" s="24">
        <v>316.39999999999998</v>
      </c>
      <c r="BQ1274" s="24">
        <v>300</v>
      </c>
      <c r="BR1274" s="24">
        <v>296.3</v>
      </c>
      <c r="BS1274" s="24">
        <v>200</v>
      </c>
      <c r="BT1274" s="23"/>
      <c r="BU1274" s="23"/>
      <c r="BV1274" s="24">
        <v>48.42</v>
      </c>
      <c r="BW1274" s="24">
        <v>0.28999999999999998</v>
      </c>
      <c r="BX1274" s="23"/>
      <c r="BY1274" s="24">
        <v>0.2</v>
      </c>
      <c r="BZ1274" s="27">
        <v>0.28999999999999998</v>
      </c>
      <c r="CA1274" s="27">
        <v>0.2</v>
      </c>
      <c r="CB1274" s="25"/>
      <c r="CC1274" s="25"/>
      <c r="CD1274" s="28">
        <v>48.49</v>
      </c>
      <c r="CE1274" s="28">
        <v>0.37</v>
      </c>
      <c r="CF1274" s="25"/>
      <c r="CG1274" s="28">
        <v>0.28999999999999998</v>
      </c>
      <c r="CH1274" s="28">
        <v>56.73</v>
      </c>
      <c r="CI1274" s="28">
        <v>1.2</v>
      </c>
      <c r="CJ1274" s="28">
        <v>0.5</v>
      </c>
      <c r="CK1274" s="28">
        <v>0</v>
      </c>
      <c r="CL1274" s="28">
        <v>0</v>
      </c>
      <c r="CM1274" s="28">
        <v>0.5</v>
      </c>
      <c r="CN1274" s="25"/>
      <c r="CO1274" s="28">
        <v>0</v>
      </c>
      <c r="CP1274" s="30" t="s">
        <v>5</v>
      </c>
      <c r="CQ1274" s="8">
        <f t="shared" si="210"/>
        <v>11935.911335983616</v>
      </c>
      <c r="CR1274" s="8">
        <f t="shared" si="211"/>
        <v>28</v>
      </c>
      <c r="CS1274" s="8">
        <f t="shared" si="212"/>
        <v>5</v>
      </c>
      <c r="CT1274" s="8">
        <f t="shared" si="213"/>
        <v>40</v>
      </c>
      <c r="CU1274" s="8">
        <f t="shared" si="214"/>
        <v>300</v>
      </c>
      <c r="CV1274" s="10">
        <f t="shared" si="215"/>
        <v>131321.82</v>
      </c>
      <c r="CW1274" s="10">
        <f t="shared" si="218"/>
        <v>131.32182</v>
      </c>
      <c r="CX1274" s="8" t="str">
        <f t="shared" si="216"/>
        <v>No</v>
      </c>
      <c r="CY1274" s="30" t="s">
        <v>11</v>
      </c>
      <c r="CZ1274" s="30" t="s">
        <v>11</v>
      </c>
      <c r="DA1274" s="31" t="s">
        <v>11</v>
      </c>
      <c r="DB1274" s="31" t="s">
        <v>11</v>
      </c>
      <c r="DC1274" s="8" t="str">
        <f t="shared" si="217"/>
        <v>No</v>
      </c>
      <c r="DD1274" s="8" t="s">
        <v>11</v>
      </c>
      <c r="DE1274" s="30" t="s">
        <v>11</v>
      </c>
      <c r="DF1274" s="10">
        <f t="shared" si="219"/>
        <v>150.10698000000002</v>
      </c>
      <c r="DG1274" s="9">
        <f>IF(S1274&lt;Monitors!$H$4,(S1274*Monitors!$I$4)+Monitors!$J$4,IF(S1274&lt;Monitors!$H$5,(S1274*Monitors!$I$5)+Monitors!$J$5,IF(S1274&lt;Monitors!$H$6,(S1274*Monitors!$I$6)+Monitors!$J$6,IF(S1274&lt;Monitors!$H$7,(Monitors!$I$7*S1274)+Monitors!$J$7,IF(S1274&lt;Monitors!$H$8,(S1274*Monitors!$I$8)+Monitors!$J$8,IF(S1274&lt;Monitors!$H$9,(S1274*Monitors!$I$9)+Monitors!$J$9,IF(S1274&lt;Monitors!$H$10,(S1274*Monitors!$I$10)+Monitors!$J$10,IF(S1274&lt;Monitors!$H$11,(S1274*Monitors!$I$11)+Monitors!$J$11,Monitors!$J$12))))))))</f>
        <v>72.010000000000005</v>
      </c>
      <c r="DH1274" s="10">
        <f>$DF1274-(Monitors!$B$4*'All Data'!$W1274)</f>
        <v>119.73896000000002</v>
      </c>
      <c r="DI1274" s="10">
        <f>IF($CX1274="Yes",DH1274-(Monitors!$E$4*(DG1274+(Monitors!$B$4*'All Data'!$W1274))),'All Data'!DH1274)</f>
        <v>119.73896000000002</v>
      </c>
      <c r="DJ1274" s="10">
        <f>IF(DD1274="Yes",'All Data'!DI1274-(DG1274*Monitors!$C$4),'All Data'!DI1274)</f>
        <v>119.73896000000002</v>
      </c>
      <c r="DK1274" s="10">
        <f>IF($DE1274="Yes",DJ1274-(DG1274*Monitors!$D$4),'All Data'!DJ1274)</f>
        <v>119.73896000000002</v>
      </c>
      <c r="DL1274" s="10">
        <f>IF($CZ1274="Yes",DK1274-Monitors!$C$7,'All Data'!DK1274)</f>
        <v>119.73896000000002</v>
      </c>
      <c r="DM1274" s="10">
        <f>IF($DA1274="Yes",DL1274-Monitors!$D$7,'All Data'!DL1274)</f>
        <v>119.73896000000002</v>
      </c>
      <c r="DN1274" s="10">
        <f>IF(DB1274="Yes",DM1274-((DG1274+(W1274*Monitors!$B$4))*Monitors!$F$4),'All Data'!DM1274)</f>
        <v>119.73896000000002</v>
      </c>
      <c r="DO1274" s="8" t="str">
        <f t="shared" si="220"/>
        <v>No</v>
      </c>
      <c r="DP1274" s="10">
        <v>5.2528728000000005</v>
      </c>
      <c r="DQ1274" s="10">
        <v>43.167127200000003</v>
      </c>
      <c r="DR1274" s="10">
        <v>43.167127200000003</v>
      </c>
      <c r="DS1274" s="9">
        <v>38.700259179104705</v>
      </c>
      <c r="DT1274" s="9" t="s">
        <v>11</v>
      </c>
      <c r="DU1274" s="14">
        <v>0</v>
      </c>
    </row>
    <row r="1275" spans="1:125" ht="18" customHeight="1">
      <c r="A1275" s="29">
        <v>1274</v>
      </c>
      <c r="B1275" s="29">
        <v>21</v>
      </c>
      <c r="C1275" s="29">
        <v>379</v>
      </c>
      <c r="D1275" s="21">
        <v>41829</v>
      </c>
      <c r="E1275" s="21">
        <v>41632</v>
      </c>
      <c r="F1275" s="21">
        <v>41828</v>
      </c>
      <c r="G1275" s="20" t="s">
        <v>4</v>
      </c>
      <c r="H1275" s="20"/>
      <c r="I1275" s="22">
        <v>6</v>
      </c>
      <c r="J1275" s="20" t="s">
        <v>5</v>
      </c>
      <c r="K1275" s="20"/>
      <c r="L1275" s="20" t="s">
        <v>49</v>
      </c>
      <c r="M1275" s="23"/>
      <c r="N1275" s="23" t="s">
        <v>7</v>
      </c>
      <c r="O1275" s="23"/>
      <c r="P1275" s="24">
        <v>13.2</v>
      </c>
      <c r="Q1275" s="24">
        <v>31.5</v>
      </c>
      <c r="R1275" s="24">
        <v>34.1</v>
      </c>
      <c r="S1275" s="24">
        <v>415.05</v>
      </c>
      <c r="T1275" s="24">
        <v>2.33</v>
      </c>
      <c r="U1275" s="24">
        <v>1440</v>
      </c>
      <c r="V1275" s="24">
        <v>3440</v>
      </c>
      <c r="W1275" s="24">
        <v>4.9539999999999997</v>
      </c>
      <c r="X1275" s="23" t="s">
        <v>744</v>
      </c>
      <c r="Y1275" s="23" t="s">
        <v>744</v>
      </c>
      <c r="Z1275" s="24">
        <v>11935</v>
      </c>
      <c r="AA1275" s="24">
        <v>60</v>
      </c>
      <c r="AB1275" s="24">
        <v>178</v>
      </c>
      <c r="AC1275" s="24">
        <v>178</v>
      </c>
      <c r="AD1275" s="23" t="s">
        <v>307</v>
      </c>
      <c r="AE1275" s="23" t="s">
        <v>23</v>
      </c>
      <c r="AF1275" s="23" t="s">
        <v>11</v>
      </c>
      <c r="AG1275" s="23"/>
      <c r="AH1275" s="23"/>
      <c r="AI1275" s="23" t="s">
        <v>57</v>
      </c>
      <c r="AJ1275" s="23" t="s">
        <v>23</v>
      </c>
      <c r="AK1275" s="23" t="s">
        <v>23</v>
      </c>
      <c r="AL1275" s="23" t="s">
        <v>745</v>
      </c>
      <c r="AM1275" s="23"/>
      <c r="AN1275" s="23" t="s">
        <v>72</v>
      </c>
      <c r="AO1275" s="23"/>
      <c r="AP1275" s="23" t="s">
        <v>14</v>
      </c>
      <c r="AQ1275" s="23"/>
      <c r="AR1275" s="23"/>
      <c r="AS1275" s="23" t="s">
        <v>745</v>
      </c>
      <c r="AT1275" s="23"/>
      <c r="AU1275" s="23" t="s">
        <v>63</v>
      </c>
      <c r="AV1275" s="25"/>
      <c r="AW1275" s="25"/>
      <c r="AX1275" s="26">
        <v>34.1</v>
      </c>
      <c r="AY1275" s="26">
        <v>415.05</v>
      </c>
      <c r="AZ1275" s="25" t="s">
        <v>72</v>
      </c>
      <c r="BA1275" s="25" t="s">
        <v>63</v>
      </c>
      <c r="BB1275" s="23"/>
      <c r="BC1275" s="23" t="s">
        <v>15</v>
      </c>
      <c r="BD1275" s="23"/>
      <c r="BE1275" s="23" t="s">
        <v>11</v>
      </c>
      <c r="BF1275" s="23" t="s">
        <v>748</v>
      </c>
      <c r="BG1275" s="23" t="s">
        <v>11</v>
      </c>
      <c r="BH1275" s="23" t="s">
        <v>17</v>
      </c>
      <c r="BI1275" s="23"/>
      <c r="BJ1275" s="23"/>
      <c r="BK1275" s="23" t="s">
        <v>11</v>
      </c>
      <c r="BL1275" s="23" t="s">
        <v>11</v>
      </c>
      <c r="BM1275" s="23"/>
      <c r="BN1275" s="23"/>
      <c r="BO1275" s="24">
        <v>0.1</v>
      </c>
      <c r="BP1275" s="24">
        <v>295.39999999999998</v>
      </c>
      <c r="BQ1275" s="24">
        <v>320</v>
      </c>
      <c r="BR1275" s="24">
        <v>285.2</v>
      </c>
      <c r="BS1275" s="24">
        <v>200</v>
      </c>
      <c r="BT1275" s="23"/>
      <c r="BU1275" s="23"/>
      <c r="BV1275" s="24">
        <v>52.17</v>
      </c>
      <c r="BW1275" s="24">
        <v>0.7</v>
      </c>
      <c r="BX1275" s="24">
        <v>0.66</v>
      </c>
      <c r="BY1275" s="24">
        <v>0.36</v>
      </c>
      <c r="BZ1275" s="27">
        <v>0.7</v>
      </c>
      <c r="CA1275" s="27">
        <v>0.36</v>
      </c>
      <c r="CB1275" s="25"/>
      <c r="CC1275" s="25"/>
      <c r="CD1275" s="28">
        <v>54.25</v>
      </c>
      <c r="CE1275" s="28">
        <v>0.95</v>
      </c>
      <c r="CF1275" s="28">
        <v>0.91</v>
      </c>
      <c r="CG1275" s="28">
        <v>0.45</v>
      </c>
      <c r="CH1275" s="28">
        <v>56.73</v>
      </c>
      <c r="CI1275" s="28">
        <v>1.2</v>
      </c>
      <c r="CJ1275" s="28">
        <v>0.5</v>
      </c>
      <c r="CK1275" s="25"/>
      <c r="CL1275" s="25"/>
      <c r="CM1275" s="28">
        <v>0.95</v>
      </c>
      <c r="CN1275" s="25"/>
      <c r="CO1275" s="28">
        <v>0</v>
      </c>
      <c r="CP1275" s="30" t="s">
        <v>5</v>
      </c>
      <c r="CQ1275" s="8">
        <f t="shared" si="210"/>
        <v>11935.911335983616</v>
      </c>
      <c r="CR1275" s="8">
        <f t="shared" si="211"/>
        <v>28</v>
      </c>
      <c r="CS1275" s="8">
        <f t="shared" si="212"/>
        <v>5</v>
      </c>
      <c r="CT1275" s="8">
        <f t="shared" si="213"/>
        <v>40</v>
      </c>
      <c r="CU1275" s="8">
        <f t="shared" si="214"/>
        <v>200</v>
      </c>
      <c r="CV1275" s="10">
        <f t="shared" si="215"/>
        <v>122605.76999999999</v>
      </c>
      <c r="CW1275" s="10">
        <f t="shared" si="218"/>
        <v>122.60576999999999</v>
      </c>
      <c r="CX1275" s="8" t="str">
        <f t="shared" si="216"/>
        <v>No</v>
      </c>
      <c r="CY1275" s="30" t="s">
        <v>11</v>
      </c>
      <c r="CZ1275" s="30" t="s">
        <v>11</v>
      </c>
      <c r="DA1275" s="31" t="s">
        <v>11</v>
      </c>
      <c r="DB1275" s="31" t="s">
        <v>11</v>
      </c>
      <c r="DC1275" s="8" t="str">
        <f t="shared" si="217"/>
        <v>No</v>
      </c>
      <c r="DD1275" s="8" t="s">
        <v>11</v>
      </c>
      <c r="DE1275" s="30" t="s">
        <v>11</v>
      </c>
      <c r="DF1275" s="10">
        <f t="shared" si="219"/>
        <v>163.93902</v>
      </c>
      <c r="DG1275" s="9">
        <f>IF(S1275&lt;Monitors!$H$4,(S1275*Monitors!$I$4)+Monitors!$J$4,IF(S1275&lt;Monitors!$H$5,(S1275*Monitors!$I$5)+Monitors!$J$5,IF(S1275&lt;Monitors!$H$6,(S1275*Monitors!$I$6)+Monitors!$J$6,IF(S1275&lt;Monitors!$H$7,(Monitors!$I$7*S1275)+Monitors!$J$7,IF(S1275&lt;Monitors!$H$8,(S1275*Monitors!$I$8)+Monitors!$J$8,IF(S1275&lt;Monitors!$H$9,(S1275*Monitors!$I$9)+Monitors!$J$9,IF(S1275&lt;Monitors!$H$10,(S1275*Monitors!$I$10)+Monitors!$J$10,IF(S1275&lt;Monitors!$H$11,(S1275*Monitors!$I$11)+Monitors!$J$11,Monitors!$J$12))))))))</f>
        <v>72.010000000000005</v>
      </c>
      <c r="DH1275" s="10">
        <f>$DF1275-(Monitors!$B$4*'All Data'!$W1275)</f>
        <v>133.571</v>
      </c>
      <c r="DI1275" s="10">
        <f>IF($CX1275="Yes",DH1275-(Monitors!$E$4*(DG1275+(Monitors!$B$4*'All Data'!$W1275))),'All Data'!DH1275)</f>
        <v>133.571</v>
      </c>
      <c r="DJ1275" s="10">
        <f>IF(DD1275="Yes",'All Data'!DI1275-(DG1275*Monitors!$C$4),'All Data'!DI1275)</f>
        <v>133.571</v>
      </c>
      <c r="DK1275" s="10">
        <f>IF($DE1275="Yes",DJ1275-(DG1275*Monitors!$D$4),'All Data'!DJ1275)</f>
        <v>133.571</v>
      </c>
      <c r="DL1275" s="10">
        <f>IF($CZ1275="Yes",DK1275-Monitors!$C$7,'All Data'!DK1275)</f>
        <v>133.571</v>
      </c>
      <c r="DM1275" s="10">
        <f>IF($DA1275="Yes",DL1275-Monitors!$D$7,'All Data'!DL1275)</f>
        <v>133.571</v>
      </c>
      <c r="DN1275" s="10">
        <f>IF(DB1275="Yes",DM1275-((DG1275+(W1275*Monitors!$B$4))*Monitors!$F$4),'All Data'!DM1275)</f>
        <v>133.571</v>
      </c>
      <c r="DO1275" s="8" t="str">
        <f t="shared" si="220"/>
        <v>No</v>
      </c>
      <c r="DP1275" s="10">
        <v>4.9042307999999997</v>
      </c>
      <c r="DQ1275" s="10">
        <v>47.265769200000001</v>
      </c>
      <c r="DR1275" s="10">
        <v>47.265769200000001</v>
      </c>
      <c r="DS1275" s="9">
        <v>38.700259179104705</v>
      </c>
      <c r="DT1275" s="9" t="s">
        <v>11</v>
      </c>
      <c r="DU1275" s="14">
        <v>0</v>
      </c>
    </row>
    <row r="1276" spans="1:125" ht="18" customHeight="1">
      <c r="A1276" s="29">
        <v>1275</v>
      </c>
      <c r="B1276" s="29">
        <v>21</v>
      </c>
      <c r="C1276" s="29">
        <v>381</v>
      </c>
      <c r="D1276" s="21">
        <v>41687</v>
      </c>
      <c r="E1276" s="21">
        <v>41632</v>
      </c>
      <c r="F1276" s="21">
        <v>41654</v>
      </c>
      <c r="G1276" s="20" t="s">
        <v>4</v>
      </c>
      <c r="H1276" s="20"/>
      <c r="I1276" s="22">
        <v>6</v>
      </c>
      <c r="J1276" s="20" t="s">
        <v>5</v>
      </c>
      <c r="K1276" s="20"/>
      <c r="L1276" s="20" t="s">
        <v>49</v>
      </c>
      <c r="M1276" s="23"/>
      <c r="N1276" s="23" t="s">
        <v>7</v>
      </c>
      <c r="O1276" s="23"/>
      <c r="P1276" s="24">
        <v>13.2</v>
      </c>
      <c r="Q1276" s="24">
        <v>31.5</v>
      </c>
      <c r="R1276" s="24">
        <v>34.1</v>
      </c>
      <c r="S1276" s="24">
        <v>415.05</v>
      </c>
      <c r="T1276" s="24">
        <v>2.33</v>
      </c>
      <c r="U1276" s="24">
        <v>1440</v>
      </c>
      <c r="V1276" s="24">
        <v>3440</v>
      </c>
      <c r="W1276" s="24">
        <v>4.9539999999999997</v>
      </c>
      <c r="X1276" s="23" t="s">
        <v>744</v>
      </c>
      <c r="Y1276" s="23" t="s">
        <v>744</v>
      </c>
      <c r="Z1276" s="24">
        <v>11935</v>
      </c>
      <c r="AA1276" s="24">
        <v>60</v>
      </c>
      <c r="AB1276" s="24">
        <v>178</v>
      </c>
      <c r="AC1276" s="24">
        <v>178</v>
      </c>
      <c r="AD1276" s="23" t="s">
        <v>307</v>
      </c>
      <c r="AE1276" s="23" t="s">
        <v>23</v>
      </c>
      <c r="AF1276" s="23" t="s">
        <v>11</v>
      </c>
      <c r="AG1276" s="23"/>
      <c r="AH1276" s="23"/>
      <c r="AI1276" s="23" t="s">
        <v>57</v>
      </c>
      <c r="AJ1276" s="23" t="s">
        <v>23</v>
      </c>
      <c r="AK1276" s="23" t="s">
        <v>23</v>
      </c>
      <c r="AL1276" s="23" t="s">
        <v>745</v>
      </c>
      <c r="AM1276" s="23"/>
      <c r="AN1276" s="23" t="s">
        <v>72</v>
      </c>
      <c r="AO1276" s="23"/>
      <c r="AP1276" s="23" t="s">
        <v>14</v>
      </c>
      <c r="AQ1276" s="23"/>
      <c r="AR1276" s="23"/>
      <c r="AS1276" s="23" t="s">
        <v>745</v>
      </c>
      <c r="AT1276" s="23"/>
      <c r="AU1276" s="23" t="s">
        <v>63</v>
      </c>
      <c r="AV1276" s="25"/>
      <c r="AW1276" s="25"/>
      <c r="AX1276" s="26">
        <v>34.1</v>
      </c>
      <c r="AY1276" s="26">
        <v>415.05</v>
      </c>
      <c r="AZ1276" s="25" t="s">
        <v>72</v>
      </c>
      <c r="BA1276" s="25" t="s">
        <v>63</v>
      </c>
      <c r="BB1276" s="23"/>
      <c r="BC1276" s="23" t="s">
        <v>15</v>
      </c>
      <c r="BD1276" s="23"/>
      <c r="BE1276" s="23" t="s">
        <v>11</v>
      </c>
      <c r="BF1276" s="23" t="s">
        <v>748</v>
      </c>
      <c r="BG1276" s="23" t="s">
        <v>11</v>
      </c>
      <c r="BH1276" s="23" t="s">
        <v>17</v>
      </c>
      <c r="BI1276" s="23"/>
      <c r="BJ1276" s="23"/>
      <c r="BK1276" s="23" t="s">
        <v>11</v>
      </c>
      <c r="BL1276" s="23" t="s">
        <v>11</v>
      </c>
      <c r="BM1276" s="23"/>
      <c r="BN1276" s="23"/>
      <c r="BO1276" s="24">
        <v>0.1</v>
      </c>
      <c r="BP1276" s="24">
        <v>295.39999999999998</v>
      </c>
      <c r="BQ1276" s="24">
        <v>320</v>
      </c>
      <c r="BR1276" s="24">
        <v>285.2</v>
      </c>
      <c r="BS1276" s="24">
        <v>200</v>
      </c>
      <c r="BT1276" s="23"/>
      <c r="BU1276" s="23"/>
      <c r="BV1276" s="24">
        <v>52.17</v>
      </c>
      <c r="BW1276" s="24">
        <v>0.7</v>
      </c>
      <c r="BX1276" s="24">
        <v>0.66</v>
      </c>
      <c r="BY1276" s="24">
        <v>0.36</v>
      </c>
      <c r="BZ1276" s="27">
        <v>0.7</v>
      </c>
      <c r="CA1276" s="27">
        <v>0.36</v>
      </c>
      <c r="CB1276" s="25"/>
      <c r="CC1276" s="25"/>
      <c r="CD1276" s="28">
        <v>54.25</v>
      </c>
      <c r="CE1276" s="28">
        <v>0.95</v>
      </c>
      <c r="CF1276" s="28">
        <v>0.91</v>
      </c>
      <c r="CG1276" s="28">
        <v>0.45</v>
      </c>
      <c r="CH1276" s="28">
        <v>56.73</v>
      </c>
      <c r="CI1276" s="28">
        <v>1.2</v>
      </c>
      <c r="CJ1276" s="28">
        <v>0.5</v>
      </c>
      <c r="CK1276" s="25"/>
      <c r="CL1276" s="25"/>
      <c r="CM1276" s="28">
        <v>0.95</v>
      </c>
      <c r="CN1276" s="25"/>
      <c r="CO1276" s="28">
        <v>0</v>
      </c>
      <c r="CP1276" s="30" t="s">
        <v>5</v>
      </c>
      <c r="CQ1276" s="8">
        <f t="shared" si="210"/>
        <v>11935.911335983616</v>
      </c>
      <c r="CR1276" s="8">
        <f t="shared" si="211"/>
        <v>28</v>
      </c>
      <c r="CS1276" s="8">
        <f t="shared" si="212"/>
        <v>5</v>
      </c>
      <c r="CT1276" s="8">
        <f t="shared" si="213"/>
        <v>40</v>
      </c>
      <c r="CU1276" s="8">
        <f t="shared" si="214"/>
        <v>200</v>
      </c>
      <c r="CV1276" s="10">
        <f t="shared" si="215"/>
        <v>122605.76999999999</v>
      </c>
      <c r="CW1276" s="10">
        <f t="shared" si="218"/>
        <v>122.60576999999999</v>
      </c>
      <c r="CX1276" s="8" t="str">
        <f t="shared" si="216"/>
        <v>No</v>
      </c>
      <c r="CY1276" s="30" t="s">
        <v>11</v>
      </c>
      <c r="CZ1276" s="30" t="s">
        <v>11</v>
      </c>
      <c r="DA1276" s="31" t="s">
        <v>11</v>
      </c>
      <c r="DB1276" s="31" t="s">
        <v>11</v>
      </c>
      <c r="DC1276" s="8" t="str">
        <f t="shared" si="217"/>
        <v>No</v>
      </c>
      <c r="DD1276" s="8" t="s">
        <v>11</v>
      </c>
      <c r="DE1276" s="30" t="s">
        <v>11</v>
      </c>
      <c r="DF1276" s="10">
        <f t="shared" si="219"/>
        <v>163.93902</v>
      </c>
      <c r="DG1276" s="9">
        <f>IF(S1276&lt;Monitors!$H$4,(S1276*Monitors!$I$4)+Monitors!$J$4,IF(S1276&lt;Monitors!$H$5,(S1276*Monitors!$I$5)+Monitors!$J$5,IF(S1276&lt;Monitors!$H$6,(S1276*Monitors!$I$6)+Monitors!$J$6,IF(S1276&lt;Monitors!$H$7,(Monitors!$I$7*S1276)+Monitors!$J$7,IF(S1276&lt;Monitors!$H$8,(S1276*Monitors!$I$8)+Monitors!$J$8,IF(S1276&lt;Monitors!$H$9,(S1276*Monitors!$I$9)+Monitors!$J$9,IF(S1276&lt;Monitors!$H$10,(S1276*Monitors!$I$10)+Monitors!$J$10,IF(S1276&lt;Monitors!$H$11,(S1276*Monitors!$I$11)+Monitors!$J$11,Monitors!$J$12))))))))</f>
        <v>72.010000000000005</v>
      </c>
      <c r="DH1276" s="10">
        <f>$DF1276-(Monitors!$B$4*'All Data'!$W1276)</f>
        <v>133.571</v>
      </c>
      <c r="DI1276" s="10">
        <f>IF($CX1276="Yes",DH1276-(Monitors!$E$4*(DG1276+(Monitors!$B$4*'All Data'!$W1276))),'All Data'!DH1276)</f>
        <v>133.571</v>
      </c>
      <c r="DJ1276" s="10">
        <f>IF(DD1276="Yes",'All Data'!DI1276-(DG1276*Monitors!$C$4),'All Data'!DI1276)</f>
        <v>133.571</v>
      </c>
      <c r="DK1276" s="10">
        <f>IF($DE1276="Yes",DJ1276-(DG1276*Monitors!$D$4),'All Data'!DJ1276)</f>
        <v>133.571</v>
      </c>
      <c r="DL1276" s="10">
        <f>IF($CZ1276="Yes",DK1276-Monitors!$C$7,'All Data'!DK1276)</f>
        <v>133.571</v>
      </c>
      <c r="DM1276" s="10">
        <f>IF($DA1276="Yes",DL1276-Monitors!$D$7,'All Data'!DL1276)</f>
        <v>133.571</v>
      </c>
      <c r="DN1276" s="10">
        <f>IF(DB1276="Yes",DM1276-((DG1276+(W1276*Monitors!$B$4))*Monitors!$F$4),'All Data'!DM1276)</f>
        <v>133.571</v>
      </c>
      <c r="DO1276" s="8" t="str">
        <f t="shared" si="220"/>
        <v>No</v>
      </c>
      <c r="DP1276" s="10">
        <v>4.9042307999999997</v>
      </c>
      <c r="DQ1276" s="10">
        <v>47.265769200000001</v>
      </c>
      <c r="DR1276" s="10">
        <v>47.265769200000001</v>
      </c>
      <c r="DS1276" s="9">
        <v>38.700259179104705</v>
      </c>
      <c r="DT1276" s="9" t="s">
        <v>11</v>
      </c>
      <c r="DU1276" s="14">
        <v>0</v>
      </c>
    </row>
    <row r="1277" spans="1:125" ht="18" customHeight="1">
      <c r="A1277" s="29">
        <v>1276</v>
      </c>
      <c r="B1277" s="29">
        <v>21</v>
      </c>
      <c r="C1277" s="29">
        <v>370</v>
      </c>
      <c r="D1277" s="21">
        <v>41936</v>
      </c>
      <c r="E1277" s="21">
        <v>41864</v>
      </c>
      <c r="F1277" s="21">
        <v>41939</v>
      </c>
      <c r="G1277" s="20"/>
      <c r="H1277" s="20"/>
      <c r="I1277" s="22">
        <v>6</v>
      </c>
      <c r="J1277" s="20" t="s">
        <v>5</v>
      </c>
      <c r="K1277" s="20"/>
      <c r="L1277" s="20" t="s">
        <v>49</v>
      </c>
      <c r="M1277" s="23"/>
      <c r="N1277" s="23" t="s">
        <v>7</v>
      </c>
      <c r="O1277" s="23"/>
      <c r="P1277" s="24">
        <v>13.2</v>
      </c>
      <c r="Q1277" s="24">
        <v>31.4</v>
      </c>
      <c r="R1277" s="24">
        <v>34.1</v>
      </c>
      <c r="S1277" s="24">
        <v>414.22</v>
      </c>
      <c r="T1277" s="24">
        <v>2.38</v>
      </c>
      <c r="U1277" s="24">
        <v>1440</v>
      </c>
      <c r="V1277" s="24">
        <v>3440</v>
      </c>
      <c r="W1277" s="24">
        <v>4.9539999999999997</v>
      </c>
      <c r="X1277" s="23" t="s">
        <v>744</v>
      </c>
      <c r="Y1277" s="23" t="s">
        <v>744</v>
      </c>
      <c r="Z1277" s="24">
        <v>11959</v>
      </c>
      <c r="AA1277" s="24">
        <v>60</v>
      </c>
      <c r="AB1277" s="24">
        <v>178</v>
      </c>
      <c r="AC1277" s="24">
        <v>178</v>
      </c>
      <c r="AD1277" s="23" t="s">
        <v>305</v>
      </c>
      <c r="AE1277" s="23" t="s">
        <v>11</v>
      </c>
      <c r="AF1277" s="23" t="s">
        <v>11</v>
      </c>
      <c r="AG1277" s="23"/>
      <c r="AH1277" s="23"/>
      <c r="AI1277" s="23" t="s">
        <v>57</v>
      </c>
      <c r="AJ1277" s="23" t="s">
        <v>23</v>
      </c>
      <c r="AK1277" s="23" t="s">
        <v>23</v>
      </c>
      <c r="AL1277" s="23" t="s">
        <v>745</v>
      </c>
      <c r="AM1277" s="23"/>
      <c r="AN1277" s="23" t="s">
        <v>72</v>
      </c>
      <c r="AO1277" s="23"/>
      <c r="AP1277" s="23" t="s">
        <v>14</v>
      </c>
      <c r="AQ1277" s="23"/>
      <c r="AR1277" s="23"/>
      <c r="AS1277" s="23" t="s">
        <v>745</v>
      </c>
      <c r="AT1277" s="23"/>
      <c r="AU1277" s="23" t="s">
        <v>63</v>
      </c>
      <c r="AV1277" s="25"/>
      <c r="AW1277" s="25"/>
      <c r="AX1277" s="26">
        <v>34.1</v>
      </c>
      <c r="AY1277" s="26">
        <v>414.22</v>
      </c>
      <c r="AZ1277" s="25" t="s">
        <v>72</v>
      </c>
      <c r="BA1277" s="25" t="s">
        <v>63</v>
      </c>
      <c r="BB1277" s="23"/>
      <c r="BC1277" s="23" t="s">
        <v>15</v>
      </c>
      <c r="BD1277" s="23"/>
      <c r="BE1277" s="23" t="s">
        <v>11</v>
      </c>
      <c r="BF1277" s="23" t="s">
        <v>746</v>
      </c>
      <c r="BG1277" s="23" t="s">
        <v>11</v>
      </c>
      <c r="BH1277" s="23" t="s">
        <v>17</v>
      </c>
      <c r="BI1277" s="23"/>
      <c r="BJ1277" s="23"/>
      <c r="BK1277" s="23" t="s">
        <v>11</v>
      </c>
      <c r="BL1277" s="23" t="s">
        <v>11</v>
      </c>
      <c r="BM1277" s="23"/>
      <c r="BN1277" s="23"/>
      <c r="BO1277" s="24">
        <v>0.1</v>
      </c>
      <c r="BP1277" s="24">
        <v>311.7</v>
      </c>
      <c r="BQ1277" s="24">
        <v>300</v>
      </c>
      <c r="BR1277" s="24">
        <v>290</v>
      </c>
      <c r="BS1277" s="24">
        <v>200</v>
      </c>
      <c r="BT1277" s="23"/>
      <c r="BU1277" s="23"/>
      <c r="BV1277" s="24">
        <v>55.23</v>
      </c>
      <c r="BW1277" s="24">
        <v>0.54</v>
      </c>
      <c r="BX1277" s="24">
        <v>0.54</v>
      </c>
      <c r="BY1277" s="24">
        <v>0.35</v>
      </c>
      <c r="BZ1277" s="27">
        <v>0.54</v>
      </c>
      <c r="CA1277" s="27">
        <v>0.35</v>
      </c>
      <c r="CB1277" s="25"/>
      <c r="CC1277" s="25"/>
      <c r="CD1277" s="28">
        <v>56.53</v>
      </c>
      <c r="CE1277" s="28">
        <v>0.65</v>
      </c>
      <c r="CF1277" s="28">
        <v>0.65</v>
      </c>
      <c r="CG1277" s="28">
        <v>0.44</v>
      </c>
      <c r="CH1277" s="28">
        <v>56.6</v>
      </c>
      <c r="CI1277" s="28">
        <v>1.2</v>
      </c>
      <c r="CJ1277" s="28">
        <v>0.5</v>
      </c>
      <c r="CK1277" s="25"/>
      <c r="CL1277" s="25"/>
      <c r="CM1277" s="28">
        <v>0.52</v>
      </c>
      <c r="CN1277" s="25"/>
      <c r="CO1277" s="28">
        <v>0</v>
      </c>
      <c r="CP1277" s="30" t="s">
        <v>5</v>
      </c>
      <c r="CQ1277" s="8">
        <f t="shared" si="210"/>
        <v>11959.828110665829</v>
      </c>
      <c r="CR1277" s="8">
        <f t="shared" si="211"/>
        <v>28</v>
      </c>
      <c r="CS1277" s="8">
        <f t="shared" si="212"/>
        <v>5</v>
      </c>
      <c r="CT1277" s="8">
        <f t="shared" si="213"/>
        <v>40</v>
      </c>
      <c r="CU1277" s="8">
        <f t="shared" si="214"/>
        <v>300</v>
      </c>
      <c r="CV1277" s="10">
        <f t="shared" si="215"/>
        <v>129112.37400000001</v>
      </c>
      <c r="CW1277" s="10">
        <f t="shared" si="218"/>
        <v>129.11237400000002</v>
      </c>
      <c r="CX1277" s="8" t="str">
        <f t="shared" si="216"/>
        <v>No</v>
      </c>
      <c r="CY1277" s="30" t="s">
        <v>11</v>
      </c>
      <c r="CZ1277" s="30" t="s">
        <v>11</v>
      </c>
      <c r="DA1277" s="31" t="s">
        <v>11</v>
      </c>
      <c r="DB1277" s="31" t="s">
        <v>11</v>
      </c>
      <c r="DC1277" s="8" t="str">
        <f t="shared" si="217"/>
        <v>No</v>
      </c>
      <c r="DD1277" s="8" t="s">
        <v>11</v>
      </c>
      <c r="DE1277" s="30" t="s">
        <v>11</v>
      </c>
      <c r="DF1277" s="10">
        <f t="shared" si="219"/>
        <v>172.40993999999998</v>
      </c>
      <c r="DG1277" s="9">
        <f>IF(S1277&lt;Monitors!$H$4,(S1277*Monitors!$I$4)+Monitors!$J$4,IF(S1277&lt;Monitors!$H$5,(S1277*Monitors!$I$5)+Monitors!$J$5,IF(S1277&lt;Monitors!$H$6,(S1277*Monitors!$I$6)+Monitors!$J$6,IF(S1277&lt;Monitors!$H$7,(Monitors!$I$7*S1277)+Monitors!$J$7,IF(S1277&lt;Monitors!$H$8,(S1277*Monitors!$I$8)+Monitors!$J$8,IF(S1277&lt;Monitors!$H$9,(S1277*Monitors!$I$9)+Monitors!$J$9,IF(S1277&lt;Monitors!$H$10,(S1277*Monitors!$I$10)+Monitors!$J$10,IF(S1277&lt;Monitors!$H$11,(S1277*Monitors!$I$11)+Monitors!$J$11,Monitors!$J$12))))))))</f>
        <v>71.844000000000008</v>
      </c>
      <c r="DH1277" s="10">
        <f>$DF1277-(Monitors!$B$4*'All Data'!$W1277)</f>
        <v>142.04191999999998</v>
      </c>
      <c r="DI1277" s="10">
        <f>IF($CX1277="Yes",DH1277-(Monitors!$E$4*(DG1277+(Monitors!$B$4*'All Data'!$W1277))),'All Data'!DH1277)</f>
        <v>142.04191999999998</v>
      </c>
      <c r="DJ1277" s="10">
        <f>IF(DD1277="Yes",'All Data'!DI1277-(DG1277*Monitors!$C$4),'All Data'!DI1277)</f>
        <v>142.04191999999998</v>
      </c>
      <c r="DK1277" s="10">
        <f>IF($DE1277="Yes",DJ1277-(DG1277*Monitors!$D$4),'All Data'!DJ1277)</f>
        <v>142.04191999999998</v>
      </c>
      <c r="DL1277" s="10">
        <f>IF($CZ1277="Yes",DK1277-Monitors!$C$7,'All Data'!DK1277)</f>
        <v>142.04191999999998</v>
      </c>
      <c r="DM1277" s="10">
        <f>IF($DA1277="Yes",DL1277-Monitors!$D$7,'All Data'!DL1277)</f>
        <v>142.04191999999998</v>
      </c>
      <c r="DN1277" s="10">
        <f>IF(DB1277="Yes",DM1277-((DG1277+(W1277*Monitors!$B$4))*Monitors!$F$4),'All Data'!DM1277)</f>
        <v>142.04191999999998</v>
      </c>
      <c r="DO1277" s="8" t="str">
        <f t="shared" si="220"/>
        <v>No</v>
      </c>
      <c r="DP1277" s="10">
        <v>5.1644949600000007</v>
      </c>
      <c r="DQ1277" s="10">
        <v>50.065505039999998</v>
      </c>
      <c r="DR1277" s="10">
        <v>50.065505039999998</v>
      </c>
      <c r="DS1277" s="9">
        <v>38.627196411735021</v>
      </c>
      <c r="DT1277" s="9" t="s">
        <v>11</v>
      </c>
      <c r="DU1277" s="14">
        <v>0</v>
      </c>
    </row>
    <row r="1278" spans="1:125" ht="18" customHeight="1">
      <c r="A1278" s="29">
        <v>1277</v>
      </c>
      <c r="B1278" s="29">
        <v>21</v>
      </c>
      <c r="C1278" s="29">
        <v>373</v>
      </c>
      <c r="D1278" s="21">
        <v>41883</v>
      </c>
      <c r="E1278" s="21">
        <v>41864</v>
      </c>
      <c r="F1278" s="21">
        <v>41871</v>
      </c>
      <c r="G1278" s="20" t="s">
        <v>4</v>
      </c>
      <c r="H1278" s="20"/>
      <c r="I1278" s="22">
        <v>6</v>
      </c>
      <c r="J1278" s="20" t="s">
        <v>5</v>
      </c>
      <c r="K1278" s="20"/>
      <c r="L1278" s="20" t="s">
        <v>49</v>
      </c>
      <c r="M1278" s="23"/>
      <c r="N1278" s="23" t="s">
        <v>7</v>
      </c>
      <c r="O1278" s="23"/>
      <c r="P1278" s="24">
        <v>13.2</v>
      </c>
      <c r="Q1278" s="24">
        <v>31.4</v>
      </c>
      <c r="R1278" s="24">
        <v>34.1</v>
      </c>
      <c r="S1278" s="24">
        <v>414.22</v>
      </c>
      <c r="T1278" s="24">
        <v>2.38</v>
      </c>
      <c r="U1278" s="24">
        <v>1440</v>
      </c>
      <c r="V1278" s="24">
        <v>3440</v>
      </c>
      <c r="W1278" s="24">
        <v>4.9539999999999997</v>
      </c>
      <c r="X1278" s="23" t="s">
        <v>744</v>
      </c>
      <c r="Y1278" s="23" t="s">
        <v>744</v>
      </c>
      <c r="Z1278" s="24">
        <v>11959</v>
      </c>
      <c r="AA1278" s="24">
        <v>60</v>
      </c>
      <c r="AB1278" s="24">
        <v>178</v>
      </c>
      <c r="AC1278" s="24">
        <v>178</v>
      </c>
      <c r="AD1278" s="23" t="s">
        <v>305</v>
      </c>
      <c r="AE1278" s="23" t="s">
        <v>11</v>
      </c>
      <c r="AF1278" s="23" t="s">
        <v>11</v>
      </c>
      <c r="AG1278" s="23"/>
      <c r="AH1278" s="23"/>
      <c r="AI1278" s="23" t="s">
        <v>57</v>
      </c>
      <c r="AJ1278" s="23" t="s">
        <v>23</v>
      </c>
      <c r="AK1278" s="23" t="s">
        <v>23</v>
      </c>
      <c r="AL1278" s="23" t="s">
        <v>745</v>
      </c>
      <c r="AM1278" s="23"/>
      <c r="AN1278" s="23" t="s">
        <v>72</v>
      </c>
      <c r="AO1278" s="23"/>
      <c r="AP1278" s="23" t="s">
        <v>14</v>
      </c>
      <c r="AQ1278" s="23"/>
      <c r="AR1278" s="23"/>
      <c r="AS1278" s="23" t="s">
        <v>745</v>
      </c>
      <c r="AT1278" s="23"/>
      <c r="AU1278" s="23" t="s">
        <v>63</v>
      </c>
      <c r="AV1278" s="25"/>
      <c r="AW1278" s="25"/>
      <c r="AX1278" s="26">
        <v>34.1</v>
      </c>
      <c r="AY1278" s="26">
        <v>414.22</v>
      </c>
      <c r="AZ1278" s="25" t="s">
        <v>72</v>
      </c>
      <c r="BA1278" s="25" t="s">
        <v>63</v>
      </c>
      <c r="BB1278" s="23"/>
      <c r="BC1278" s="23" t="s">
        <v>15</v>
      </c>
      <c r="BD1278" s="23"/>
      <c r="BE1278" s="23" t="s">
        <v>11</v>
      </c>
      <c r="BF1278" s="23" t="s">
        <v>746</v>
      </c>
      <c r="BG1278" s="23" t="s">
        <v>11</v>
      </c>
      <c r="BH1278" s="23" t="s">
        <v>17</v>
      </c>
      <c r="BI1278" s="23"/>
      <c r="BJ1278" s="23"/>
      <c r="BK1278" s="23" t="s">
        <v>11</v>
      </c>
      <c r="BL1278" s="23" t="s">
        <v>11</v>
      </c>
      <c r="BM1278" s="23"/>
      <c r="BN1278" s="23"/>
      <c r="BO1278" s="24">
        <v>0.1</v>
      </c>
      <c r="BP1278" s="24">
        <v>311.7</v>
      </c>
      <c r="BQ1278" s="24">
        <v>300</v>
      </c>
      <c r="BR1278" s="24">
        <v>290</v>
      </c>
      <c r="BS1278" s="24">
        <v>200</v>
      </c>
      <c r="BT1278" s="23"/>
      <c r="BU1278" s="23"/>
      <c r="BV1278" s="24">
        <v>55.23</v>
      </c>
      <c r="BW1278" s="24">
        <v>0.54</v>
      </c>
      <c r="BX1278" s="24">
        <v>0.54</v>
      </c>
      <c r="BY1278" s="24">
        <v>0.35</v>
      </c>
      <c r="BZ1278" s="27">
        <v>0.54</v>
      </c>
      <c r="CA1278" s="27">
        <v>0.35</v>
      </c>
      <c r="CB1278" s="25"/>
      <c r="CC1278" s="25"/>
      <c r="CD1278" s="28">
        <v>56.53</v>
      </c>
      <c r="CE1278" s="28">
        <v>0.65</v>
      </c>
      <c r="CF1278" s="28">
        <v>0.65</v>
      </c>
      <c r="CG1278" s="28">
        <v>0.44</v>
      </c>
      <c r="CH1278" s="28">
        <v>56.6</v>
      </c>
      <c r="CI1278" s="28">
        <v>1.2</v>
      </c>
      <c r="CJ1278" s="28">
        <v>0.5</v>
      </c>
      <c r="CK1278" s="25"/>
      <c r="CL1278" s="25"/>
      <c r="CM1278" s="28">
        <v>0.52</v>
      </c>
      <c r="CN1278" s="25"/>
      <c r="CO1278" s="28">
        <v>0</v>
      </c>
      <c r="CP1278" s="30" t="s">
        <v>5</v>
      </c>
      <c r="CQ1278" s="8">
        <f t="shared" si="210"/>
        <v>11959.828110665829</v>
      </c>
      <c r="CR1278" s="8">
        <f t="shared" si="211"/>
        <v>28</v>
      </c>
      <c r="CS1278" s="8">
        <f t="shared" si="212"/>
        <v>5</v>
      </c>
      <c r="CT1278" s="8">
        <f t="shared" si="213"/>
        <v>40</v>
      </c>
      <c r="CU1278" s="8">
        <f t="shared" si="214"/>
        <v>300</v>
      </c>
      <c r="CV1278" s="10">
        <f t="shared" si="215"/>
        <v>129112.37400000001</v>
      </c>
      <c r="CW1278" s="10">
        <f t="shared" si="218"/>
        <v>129.11237400000002</v>
      </c>
      <c r="CX1278" s="8" t="str">
        <f t="shared" si="216"/>
        <v>No</v>
      </c>
      <c r="CY1278" s="30" t="s">
        <v>11</v>
      </c>
      <c r="CZ1278" s="30" t="s">
        <v>11</v>
      </c>
      <c r="DA1278" s="31" t="s">
        <v>11</v>
      </c>
      <c r="DB1278" s="31" t="s">
        <v>11</v>
      </c>
      <c r="DC1278" s="8" t="str">
        <f t="shared" si="217"/>
        <v>No</v>
      </c>
      <c r="DD1278" s="8" t="s">
        <v>11</v>
      </c>
      <c r="DE1278" s="30" t="s">
        <v>11</v>
      </c>
      <c r="DF1278" s="10">
        <f t="shared" si="219"/>
        <v>172.40993999999998</v>
      </c>
      <c r="DG1278" s="9">
        <f>IF(S1278&lt;Monitors!$H$4,(S1278*Monitors!$I$4)+Monitors!$J$4,IF(S1278&lt;Monitors!$H$5,(S1278*Monitors!$I$5)+Monitors!$J$5,IF(S1278&lt;Monitors!$H$6,(S1278*Monitors!$I$6)+Monitors!$J$6,IF(S1278&lt;Monitors!$H$7,(Monitors!$I$7*S1278)+Monitors!$J$7,IF(S1278&lt;Monitors!$H$8,(S1278*Monitors!$I$8)+Monitors!$J$8,IF(S1278&lt;Monitors!$H$9,(S1278*Monitors!$I$9)+Monitors!$J$9,IF(S1278&lt;Monitors!$H$10,(S1278*Monitors!$I$10)+Monitors!$J$10,IF(S1278&lt;Monitors!$H$11,(S1278*Monitors!$I$11)+Monitors!$J$11,Monitors!$J$12))))))))</f>
        <v>71.844000000000008</v>
      </c>
      <c r="DH1278" s="10">
        <f>$DF1278-(Monitors!$B$4*'All Data'!$W1278)</f>
        <v>142.04191999999998</v>
      </c>
      <c r="DI1278" s="10">
        <f>IF($CX1278="Yes",DH1278-(Monitors!$E$4*(DG1278+(Monitors!$B$4*'All Data'!$W1278))),'All Data'!DH1278)</f>
        <v>142.04191999999998</v>
      </c>
      <c r="DJ1278" s="10">
        <f>IF(DD1278="Yes",'All Data'!DI1278-(DG1278*Monitors!$C$4),'All Data'!DI1278)</f>
        <v>142.04191999999998</v>
      </c>
      <c r="DK1278" s="10">
        <f>IF($DE1278="Yes",DJ1278-(DG1278*Monitors!$D$4),'All Data'!DJ1278)</f>
        <v>142.04191999999998</v>
      </c>
      <c r="DL1278" s="10">
        <f>IF($CZ1278="Yes",DK1278-Monitors!$C$7,'All Data'!DK1278)</f>
        <v>142.04191999999998</v>
      </c>
      <c r="DM1278" s="10">
        <f>IF($DA1278="Yes",DL1278-Monitors!$D$7,'All Data'!DL1278)</f>
        <v>142.04191999999998</v>
      </c>
      <c r="DN1278" s="10">
        <f>IF(DB1278="Yes",DM1278-((DG1278+(W1278*Monitors!$B$4))*Monitors!$F$4),'All Data'!DM1278)</f>
        <v>142.04191999999998</v>
      </c>
      <c r="DO1278" s="8" t="str">
        <f t="shared" si="220"/>
        <v>No</v>
      </c>
      <c r="DP1278" s="10">
        <v>5.1644949600000007</v>
      </c>
      <c r="DQ1278" s="10">
        <v>50.065505039999998</v>
      </c>
      <c r="DR1278" s="10">
        <v>50.065505039999998</v>
      </c>
      <c r="DS1278" s="9">
        <v>38.627196411735021</v>
      </c>
      <c r="DT1278" s="9" t="s">
        <v>11</v>
      </c>
      <c r="DU1278" s="14">
        <v>0</v>
      </c>
    </row>
    <row r="1279" spans="1:125" ht="18" customHeight="1">
      <c r="A1279" s="29">
        <v>1278</v>
      </c>
      <c r="B1279" s="29">
        <v>12</v>
      </c>
      <c r="C1279" s="29">
        <v>752</v>
      </c>
      <c r="D1279" s="21">
        <v>40916</v>
      </c>
      <c r="E1279" s="21">
        <v>41411</v>
      </c>
      <c r="F1279" s="21">
        <v>41421</v>
      </c>
      <c r="G1279" s="20" t="s">
        <v>4</v>
      </c>
      <c r="H1279" s="20"/>
      <c r="I1279" s="22">
        <v>6</v>
      </c>
      <c r="J1279" s="20" t="s">
        <v>5</v>
      </c>
      <c r="K1279" s="20"/>
      <c r="L1279" s="20" t="s">
        <v>6</v>
      </c>
      <c r="M1279" s="23"/>
      <c r="N1279" s="23" t="s">
        <v>7</v>
      </c>
      <c r="O1279" s="23"/>
      <c r="P1279" s="24">
        <v>9.1</v>
      </c>
      <c r="Q1279" s="24">
        <v>16.100000000000001</v>
      </c>
      <c r="R1279" s="24">
        <v>18.5</v>
      </c>
      <c r="S1279" s="24">
        <v>146.35</v>
      </c>
      <c r="T1279" s="24">
        <v>1.78</v>
      </c>
      <c r="U1279" s="24">
        <v>768</v>
      </c>
      <c r="V1279" s="24">
        <v>1366</v>
      </c>
      <c r="W1279" s="24">
        <v>1.0489999999999999</v>
      </c>
      <c r="X1279" s="23" t="s">
        <v>8</v>
      </c>
      <c r="Y1279" s="23" t="s">
        <v>8</v>
      </c>
      <c r="Z1279" s="24">
        <v>7168</v>
      </c>
      <c r="AA1279" s="24">
        <v>60</v>
      </c>
      <c r="AB1279" s="24">
        <v>91</v>
      </c>
      <c r="AC1279" s="24">
        <v>91</v>
      </c>
      <c r="AD1279" s="23" t="s">
        <v>620</v>
      </c>
      <c r="AE1279" s="23" t="s">
        <v>23</v>
      </c>
      <c r="AF1279" s="23" t="s">
        <v>23</v>
      </c>
      <c r="AG1279" s="23" t="s">
        <v>621</v>
      </c>
      <c r="AH1279" s="23" t="s">
        <v>621</v>
      </c>
      <c r="AI1279" s="23" t="s">
        <v>34</v>
      </c>
      <c r="AJ1279" s="23" t="s">
        <v>11</v>
      </c>
      <c r="AK1279" s="23" t="s">
        <v>11</v>
      </c>
      <c r="AL1279" s="23" t="s">
        <v>111</v>
      </c>
      <c r="AM1279" s="23"/>
      <c r="AN1279" s="23" t="s">
        <v>14</v>
      </c>
      <c r="AO1279" s="23"/>
      <c r="AP1279" s="23" t="s">
        <v>14</v>
      </c>
      <c r="AQ1279" s="23"/>
      <c r="AR1279" s="23"/>
      <c r="AS1279" s="23" t="s">
        <v>111</v>
      </c>
      <c r="AT1279" s="23"/>
      <c r="AU1279" s="23" t="s">
        <v>14</v>
      </c>
      <c r="AV1279" s="25"/>
      <c r="AW1279" s="25"/>
      <c r="AX1279" s="26">
        <v>18.5</v>
      </c>
      <c r="AY1279" s="26">
        <v>146.35</v>
      </c>
      <c r="AZ1279" s="25" t="s">
        <v>14</v>
      </c>
      <c r="BA1279" s="25" t="s">
        <v>14</v>
      </c>
      <c r="BB1279" s="23"/>
      <c r="BC1279" s="23" t="s">
        <v>15</v>
      </c>
      <c r="BD1279" s="23"/>
      <c r="BE1279" s="23" t="s">
        <v>23</v>
      </c>
      <c r="BF1279" s="23" t="s">
        <v>581</v>
      </c>
      <c r="BG1279" s="23" t="s">
        <v>11</v>
      </c>
      <c r="BH1279" s="23" t="s">
        <v>17</v>
      </c>
      <c r="BI1279" s="23"/>
      <c r="BJ1279" s="23"/>
      <c r="BK1279" s="23" t="s">
        <v>11</v>
      </c>
      <c r="BL1279" s="23" t="s">
        <v>11</v>
      </c>
      <c r="BM1279" s="23"/>
      <c r="BN1279" s="23"/>
      <c r="BO1279" s="24">
        <v>0.4</v>
      </c>
      <c r="BP1279" s="24">
        <v>261.10000000000002</v>
      </c>
      <c r="BQ1279" s="24">
        <v>200</v>
      </c>
      <c r="BR1279" s="24">
        <v>248.1</v>
      </c>
      <c r="BS1279" s="24">
        <v>200.5</v>
      </c>
      <c r="BT1279" s="23"/>
      <c r="BU1279" s="23"/>
      <c r="BV1279" s="24">
        <v>11.01</v>
      </c>
      <c r="BW1279" s="24">
        <v>0.22</v>
      </c>
      <c r="BX1279" s="23"/>
      <c r="BY1279" s="24">
        <v>0.19</v>
      </c>
      <c r="BZ1279" s="27">
        <v>0.22</v>
      </c>
      <c r="CA1279" s="27">
        <v>0.19</v>
      </c>
      <c r="CB1279" s="25"/>
      <c r="CC1279" s="25"/>
      <c r="CD1279" s="28">
        <v>11.03</v>
      </c>
      <c r="CE1279" s="28">
        <v>0.25</v>
      </c>
      <c r="CF1279" s="25"/>
      <c r="CG1279" s="28">
        <v>0.22</v>
      </c>
      <c r="CH1279" s="28">
        <v>13.65</v>
      </c>
      <c r="CI1279" s="28">
        <v>0.5</v>
      </c>
      <c r="CJ1279" s="28">
        <v>0.5</v>
      </c>
      <c r="CK1279" s="25"/>
      <c r="CL1279" s="25"/>
      <c r="CM1279" s="28">
        <v>0.55000000000000004</v>
      </c>
      <c r="CN1279" s="25"/>
      <c r="CO1279" s="28">
        <v>0</v>
      </c>
      <c r="CP1279" s="30" t="s">
        <v>5</v>
      </c>
      <c r="CQ1279" s="8">
        <f t="shared" si="210"/>
        <v>7167.7485480013665</v>
      </c>
      <c r="CR1279" s="8">
        <f t="shared" si="211"/>
        <v>19</v>
      </c>
      <c r="CS1279" s="8">
        <f t="shared" si="212"/>
        <v>1.05</v>
      </c>
      <c r="CT1279" s="8">
        <f t="shared" si="213"/>
        <v>30</v>
      </c>
      <c r="CU1279" s="8">
        <f t="shared" si="214"/>
        <v>200</v>
      </c>
      <c r="CV1279" s="10">
        <f t="shared" si="215"/>
        <v>38211.985000000001</v>
      </c>
      <c r="CW1279" s="10">
        <f t="shared" si="218"/>
        <v>38.211984999999999</v>
      </c>
      <c r="CX1279" s="8" t="str">
        <f t="shared" si="216"/>
        <v>No</v>
      </c>
      <c r="CY1279" s="30" t="s">
        <v>11</v>
      </c>
      <c r="CZ1279" s="30" t="s">
        <v>11</v>
      </c>
      <c r="DA1279" s="31" t="s">
        <v>11</v>
      </c>
      <c r="DB1279" s="31" t="s">
        <v>11</v>
      </c>
      <c r="DC1279" s="8" t="str">
        <f t="shared" si="217"/>
        <v>Yes</v>
      </c>
      <c r="DD1279" s="8" t="s">
        <v>23</v>
      </c>
      <c r="DE1279" s="30" t="s">
        <v>11</v>
      </c>
      <c r="DF1279" s="10">
        <f t="shared" si="219"/>
        <v>35.009339999999995</v>
      </c>
      <c r="DG1279" s="9">
        <f>IF(S1279&lt;Monitors!$H$4,(S1279*Monitors!$I$4)+Monitors!$J$4,IF(S1279&lt;Monitors!$H$5,(S1279*Monitors!$I$5)+Monitors!$J$5,IF(S1279&lt;Monitors!$H$6,(S1279*Monitors!$I$6)+Monitors!$J$6,IF(S1279&lt;Monitors!$H$7,(Monitors!$I$7*S1279)+Monitors!$J$7,IF(S1279&lt;Monitors!$H$8,(S1279*Monitors!$I$8)+Monitors!$J$8,IF(S1279&lt;Monitors!$H$9,(S1279*Monitors!$I$9)+Monitors!$J$9,IF(S1279&lt;Monitors!$H$10,(S1279*Monitors!$I$10)+Monitors!$J$10,IF(S1279&lt;Monitors!$H$11,(S1279*Monitors!$I$11)+Monitors!$J$11,Monitors!$J$12))))))))</f>
        <v>28.240624999999994</v>
      </c>
      <c r="DH1279" s="10">
        <f>$DF1279-(Monitors!$B$4*'All Data'!$W1279)</f>
        <v>28.578969999999995</v>
      </c>
      <c r="DI1279" s="10">
        <f>IF($CX1279="Yes",DH1279-(Monitors!$E$4*(DG1279+(Monitors!$B$4*'All Data'!$W1279))),'All Data'!DH1279)</f>
        <v>28.578969999999995</v>
      </c>
      <c r="DJ1279" s="10">
        <f>IF(DD1279="Yes",'All Data'!DI1279-(DG1279*Monitors!$C$4),'All Data'!DI1279)</f>
        <v>24.342876249999996</v>
      </c>
      <c r="DK1279" s="10">
        <f>IF($DE1279="Yes",DJ1279-(DG1279*Monitors!$D$4),'All Data'!DJ1279)</f>
        <v>24.342876249999996</v>
      </c>
      <c r="DL1279" s="10">
        <f>IF($CZ1279="Yes",DK1279-Monitors!$C$7,'All Data'!DK1279)</f>
        <v>24.342876249999996</v>
      </c>
      <c r="DM1279" s="10">
        <f>IF($DA1279="Yes",DL1279-Monitors!$D$7,'All Data'!DL1279)</f>
        <v>24.342876249999996</v>
      </c>
      <c r="DN1279" s="10">
        <f>IF(DB1279="Yes",DM1279-((DG1279+(W1279*Monitors!$B$4))*Monitors!$F$4),'All Data'!DM1279)</f>
        <v>24.342876249999996</v>
      </c>
      <c r="DO1279" s="8" t="str">
        <f t="shared" si="220"/>
        <v>Yes</v>
      </c>
      <c r="DP1279" s="10">
        <v>1.5284794000000002</v>
      </c>
      <c r="DQ1279" s="10">
        <v>9.4815205999999996</v>
      </c>
      <c r="DR1279" s="10">
        <v>9.4815205999999996</v>
      </c>
      <c r="DS1279" s="9">
        <v>13.970568459010789</v>
      </c>
      <c r="DT1279" s="9" t="s">
        <v>23</v>
      </c>
      <c r="DU1279" s="14">
        <v>0</v>
      </c>
    </row>
    <row r="1280" spans="1:125" ht="18" customHeight="1">
      <c r="A1280" s="29">
        <v>1279</v>
      </c>
      <c r="B1280" s="29">
        <v>54</v>
      </c>
      <c r="C1280" s="29">
        <v>495</v>
      </c>
      <c r="D1280" s="21">
        <v>41671</v>
      </c>
      <c r="E1280" s="21">
        <v>41597</v>
      </c>
      <c r="F1280" s="21">
        <v>41649</v>
      </c>
      <c r="G1280" s="20" t="s">
        <v>4</v>
      </c>
      <c r="H1280" s="20" t="s">
        <v>1048</v>
      </c>
      <c r="I1280" s="22">
        <v>6</v>
      </c>
      <c r="J1280" s="20" t="s">
        <v>5</v>
      </c>
      <c r="K1280" s="20"/>
      <c r="L1280" s="20" t="s">
        <v>376</v>
      </c>
      <c r="M1280" s="23" t="s">
        <v>376</v>
      </c>
      <c r="N1280" s="23" t="s">
        <v>7</v>
      </c>
      <c r="O1280" s="23"/>
      <c r="P1280" s="24">
        <v>7.2</v>
      </c>
      <c r="Q1280" s="24">
        <v>9.6</v>
      </c>
      <c r="R1280" s="24">
        <v>12.1</v>
      </c>
      <c r="S1280" s="24">
        <v>69.12</v>
      </c>
      <c r="T1280" s="24">
        <v>1.33</v>
      </c>
      <c r="U1280" s="24">
        <v>600</v>
      </c>
      <c r="V1280" s="24">
        <v>800</v>
      </c>
      <c r="W1280" s="24">
        <v>0.48</v>
      </c>
      <c r="X1280" s="23" t="s">
        <v>1036</v>
      </c>
      <c r="Y1280" s="23" t="s">
        <v>370</v>
      </c>
      <c r="Z1280" s="24">
        <v>6945</v>
      </c>
      <c r="AA1280" s="24">
        <v>60</v>
      </c>
      <c r="AB1280" s="24">
        <v>160</v>
      </c>
      <c r="AC1280" s="24">
        <v>140</v>
      </c>
      <c r="AD1280" s="23" t="s">
        <v>1049</v>
      </c>
      <c r="AE1280" s="23" t="s">
        <v>23</v>
      </c>
      <c r="AF1280" s="23" t="s">
        <v>11</v>
      </c>
      <c r="AG1280" s="23"/>
      <c r="AH1280" s="23"/>
      <c r="AI1280" s="23" t="s">
        <v>12</v>
      </c>
      <c r="AJ1280" s="23" t="s">
        <v>23</v>
      </c>
      <c r="AK1280" s="23" t="s">
        <v>23</v>
      </c>
      <c r="AL1280" s="23" t="s">
        <v>1050</v>
      </c>
      <c r="AM1280" s="23"/>
      <c r="AN1280" s="23" t="s">
        <v>320</v>
      </c>
      <c r="AO1280" s="23"/>
      <c r="AP1280" s="23" t="s">
        <v>1051</v>
      </c>
      <c r="AQ1280" s="23"/>
      <c r="AR1280" s="23"/>
      <c r="AS1280" s="23" t="s">
        <v>1050</v>
      </c>
      <c r="AT1280" s="23"/>
      <c r="AU1280" s="23" t="s">
        <v>14</v>
      </c>
      <c r="AV1280" s="25"/>
      <c r="AW1280" s="25"/>
      <c r="AX1280" s="26">
        <v>12.1</v>
      </c>
      <c r="AY1280" s="26">
        <v>69.12</v>
      </c>
      <c r="AZ1280" s="25" t="s">
        <v>320</v>
      </c>
      <c r="BA1280" s="25" t="s">
        <v>14</v>
      </c>
      <c r="BB1280" s="23"/>
      <c r="BC1280" s="23" t="s">
        <v>15</v>
      </c>
      <c r="BD1280" s="23"/>
      <c r="BE1280" s="23" t="s">
        <v>11</v>
      </c>
      <c r="BF1280" s="23" t="s">
        <v>1052</v>
      </c>
      <c r="BG1280" s="23" t="s">
        <v>11</v>
      </c>
      <c r="BH1280" s="23" t="s">
        <v>17</v>
      </c>
      <c r="BI1280" s="23"/>
      <c r="BJ1280" s="23"/>
      <c r="BK1280" s="23" t="s">
        <v>23</v>
      </c>
      <c r="BL1280" s="23" t="s">
        <v>23</v>
      </c>
      <c r="BM1280" s="23" t="s">
        <v>11</v>
      </c>
      <c r="BN1280" s="23"/>
      <c r="BO1280" s="24">
        <v>268</v>
      </c>
      <c r="BP1280" s="24">
        <v>362.2</v>
      </c>
      <c r="BQ1280" s="24">
        <v>402</v>
      </c>
      <c r="BR1280" s="24">
        <v>300</v>
      </c>
      <c r="BS1280" s="24">
        <v>300</v>
      </c>
      <c r="BT1280" s="23"/>
      <c r="BU1280" s="23"/>
      <c r="BV1280" s="24">
        <v>6.16</v>
      </c>
      <c r="BW1280" s="24">
        <v>0.42</v>
      </c>
      <c r="BX1280" s="23"/>
      <c r="BY1280" s="24">
        <v>0.37</v>
      </c>
      <c r="BZ1280" s="27">
        <v>0.42</v>
      </c>
      <c r="CA1280" s="27">
        <v>0.37</v>
      </c>
      <c r="CB1280" s="25"/>
      <c r="CC1280" s="25"/>
      <c r="CD1280" s="28">
        <v>6.22</v>
      </c>
      <c r="CE1280" s="28">
        <v>0.45</v>
      </c>
      <c r="CF1280" s="25"/>
      <c r="CG1280" s="28">
        <v>0.36</v>
      </c>
      <c r="CH1280" s="28">
        <v>9.08</v>
      </c>
      <c r="CI1280" s="28">
        <v>1</v>
      </c>
      <c r="CJ1280" s="28">
        <v>0.5</v>
      </c>
      <c r="CK1280" s="25"/>
      <c r="CL1280" s="25"/>
      <c r="CM1280" s="28">
        <v>0.55000000000000004</v>
      </c>
      <c r="CN1280" s="25"/>
      <c r="CO1280" s="28">
        <v>0</v>
      </c>
      <c r="CP1280" s="30" t="s">
        <v>5</v>
      </c>
      <c r="CQ1280" s="8">
        <f t="shared" si="210"/>
        <v>6944.4444444444443</v>
      </c>
      <c r="CR1280" s="8">
        <f t="shared" si="211"/>
        <v>14</v>
      </c>
      <c r="CS1280" s="8">
        <f t="shared" si="212"/>
        <v>1.05</v>
      </c>
      <c r="CT1280" s="8">
        <f t="shared" si="213"/>
        <v>30</v>
      </c>
      <c r="CU1280" s="8">
        <f t="shared" si="214"/>
        <v>300</v>
      </c>
      <c r="CV1280" s="10">
        <f t="shared" si="215"/>
        <v>25035.263999999999</v>
      </c>
      <c r="CW1280" s="10">
        <f t="shared" si="218"/>
        <v>25.035263999999998</v>
      </c>
      <c r="CX1280" s="8" t="str">
        <f t="shared" si="216"/>
        <v>No</v>
      </c>
      <c r="CY1280" s="30" t="s">
        <v>11</v>
      </c>
      <c r="CZ1280" s="30" t="s">
        <v>11</v>
      </c>
      <c r="DA1280" s="31" t="s">
        <v>23</v>
      </c>
      <c r="DB1280" s="31" t="s">
        <v>23</v>
      </c>
      <c r="DC1280" s="8" t="str">
        <f t="shared" si="217"/>
        <v>No</v>
      </c>
      <c r="DD1280" s="8" t="s">
        <v>11</v>
      </c>
      <c r="DE1280" s="30" t="s">
        <v>11</v>
      </c>
      <c r="DF1280" s="10">
        <f t="shared" si="219"/>
        <v>21.278039999999997</v>
      </c>
      <c r="DG1280" s="9">
        <f>IF(S1280&lt;Monitors!$H$4,(S1280*Monitors!$I$4)+Monitors!$J$4,IF(S1280&lt;Monitors!$H$5,(S1280*Monitors!$I$5)+Monitors!$J$5,IF(S1280&lt;Monitors!$H$6,(S1280*Monitors!$I$6)+Monitors!$J$6,IF(S1280&lt;Monitors!$H$7,(Monitors!$I$7*S1280)+Monitors!$J$7,IF(S1280&lt;Monitors!$H$8,(S1280*Monitors!$I$8)+Monitors!$J$8,IF(S1280&lt;Monitors!$H$9,(S1280*Monitors!$I$9)+Monitors!$J$9,IF(S1280&lt;Monitors!$H$10,(S1280*Monitors!$I$10)+Monitors!$J$10,IF(S1280&lt;Monitors!$H$11,(S1280*Monitors!$I$11)+Monitors!$J$11,Monitors!$J$12))))))))</f>
        <v>13.253538461538461</v>
      </c>
      <c r="DH1280" s="10">
        <f>$DF1280-(Monitors!$B$4*'All Data'!$W1280)</f>
        <v>18.335639999999998</v>
      </c>
      <c r="DI1280" s="10">
        <f>IF($CX1280="Yes",DH1280-(Monitors!$E$4*(DG1280+(Monitors!$B$4*'All Data'!$W1280))),'All Data'!DH1280)</f>
        <v>18.335639999999998</v>
      </c>
      <c r="DJ1280" s="10">
        <f>IF(DD1280="Yes",'All Data'!DI1280-(DG1280*Monitors!$C$4),'All Data'!DI1280)</f>
        <v>18.335639999999998</v>
      </c>
      <c r="DK1280" s="10">
        <f>IF($DE1280="Yes",DJ1280-(DG1280*Monitors!$D$4),'All Data'!DJ1280)</f>
        <v>18.335639999999998</v>
      </c>
      <c r="DL1280" s="10">
        <f>IF($CZ1280="Yes",DK1280-Monitors!$C$7,'All Data'!DK1280)</f>
        <v>18.335639999999998</v>
      </c>
      <c r="DM1280" s="10">
        <f>IF($DA1280="Yes",DL1280-Monitors!$D$7,'All Data'!DL1280)</f>
        <v>16.625639999999997</v>
      </c>
      <c r="DN1280" s="10">
        <f>IF(DB1280="Yes",DM1280-((DG1280+(W1280*Monitors!$B$4))*Monitors!$F$4),'All Data'!DM1280)</f>
        <v>14.196249230769228</v>
      </c>
      <c r="DO1280" s="8" t="str">
        <f t="shared" si="220"/>
        <v>No</v>
      </c>
      <c r="DP1280" s="10">
        <v>1.0014105600000001</v>
      </c>
      <c r="DQ1280" s="10">
        <v>5.1585894400000001</v>
      </c>
      <c r="DR1280" s="10">
        <v>5.1585894400000001</v>
      </c>
      <c r="DS1280" s="9">
        <v>6.6302181079725209</v>
      </c>
      <c r="DT1280" s="9" t="s">
        <v>23</v>
      </c>
      <c r="DU1280" s="14">
        <v>0</v>
      </c>
    </row>
    <row r="1281" spans="1:125" ht="18" customHeight="1">
      <c r="A1281" s="29">
        <v>1280</v>
      </c>
      <c r="B1281" s="29">
        <v>54</v>
      </c>
      <c r="C1281" s="29">
        <v>494</v>
      </c>
      <c r="D1281" s="21">
        <v>42009</v>
      </c>
      <c r="E1281" s="21">
        <v>41947</v>
      </c>
      <c r="F1281" s="21">
        <v>41997</v>
      </c>
      <c r="G1281" s="20" t="s">
        <v>4</v>
      </c>
      <c r="H1281" s="20" t="s">
        <v>1177</v>
      </c>
      <c r="I1281" s="22">
        <v>6</v>
      </c>
      <c r="J1281" s="20" t="s">
        <v>5</v>
      </c>
      <c r="K1281" s="20"/>
      <c r="L1281" s="20" t="s">
        <v>376</v>
      </c>
      <c r="M1281" s="23" t="s">
        <v>376</v>
      </c>
      <c r="N1281" s="23" t="s">
        <v>7</v>
      </c>
      <c r="O1281" s="23"/>
      <c r="P1281" s="24">
        <v>7.2</v>
      </c>
      <c r="Q1281" s="24">
        <v>9.6</v>
      </c>
      <c r="R1281" s="24">
        <v>12.1</v>
      </c>
      <c r="S1281" s="24">
        <v>69.12</v>
      </c>
      <c r="T1281" s="24">
        <v>1.33</v>
      </c>
      <c r="U1281" s="24">
        <v>600</v>
      </c>
      <c r="V1281" s="24">
        <v>800</v>
      </c>
      <c r="W1281" s="24">
        <v>0.48</v>
      </c>
      <c r="X1281" s="23" t="s">
        <v>370</v>
      </c>
      <c r="Y1281" s="23" t="s">
        <v>370</v>
      </c>
      <c r="Z1281" s="24">
        <v>6945</v>
      </c>
      <c r="AA1281" s="24">
        <v>60</v>
      </c>
      <c r="AB1281" s="24">
        <v>160</v>
      </c>
      <c r="AC1281" s="24">
        <v>140</v>
      </c>
      <c r="AD1281" s="23" t="s">
        <v>1049</v>
      </c>
      <c r="AE1281" s="23" t="s">
        <v>23</v>
      </c>
      <c r="AF1281" s="23" t="s">
        <v>11</v>
      </c>
      <c r="AG1281" s="23"/>
      <c r="AH1281" s="23"/>
      <c r="AI1281" s="23" t="s">
        <v>12</v>
      </c>
      <c r="AJ1281" s="23" t="s">
        <v>23</v>
      </c>
      <c r="AK1281" s="23" t="s">
        <v>23</v>
      </c>
      <c r="AL1281" s="23" t="s">
        <v>1178</v>
      </c>
      <c r="AM1281" s="23"/>
      <c r="AN1281" s="23" t="s">
        <v>320</v>
      </c>
      <c r="AO1281" s="23"/>
      <c r="AP1281" s="23" t="s">
        <v>1051</v>
      </c>
      <c r="AQ1281" s="23"/>
      <c r="AR1281" s="23"/>
      <c r="AS1281" s="23" t="s">
        <v>1178</v>
      </c>
      <c r="AT1281" s="23"/>
      <c r="AU1281" s="23" t="s">
        <v>83</v>
      </c>
      <c r="AV1281" s="25"/>
      <c r="AW1281" s="25"/>
      <c r="AX1281" s="26">
        <v>12.1</v>
      </c>
      <c r="AY1281" s="26">
        <v>69.12</v>
      </c>
      <c r="AZ1281" s="25" t="s">
        <v>320</v>
      </c>
      <c r="BA1281" s="25" t="s">
        <v>83</v>
      </c>
      <c r="BB1281" s="23"/>
      <c r="BC1281" s="23" t="s">
        <v>15</v>
      </c>
      <c r="BD1281" s="23"/>
      <c r="BE1281" s="23" t="s">
        <v>11</v>
      </c>
      <c r="BF1281" s="23" t="s">
        <v>1052</v>
      </c>
      <c r="BG1281" s="23" t="s">
        <v>11</v>
      </c>
      <c r="BH1281" s="23" t="s">
        <v>17</v>
      </c>
      <c r="BI1281" s="23"/>
      <c r="BJ1281" s="23"/>
      <c r="BK1281" s="23" t="s">
        <v>23</v>
      </c>
      <c r="BL1281" s="23" t="s">
        <v>23</v>
      </c>
      <c r="BM1281" s="23" t="s">
        <v>11</v>
      </c>
      <c r="BN1281" s="23"/>
      <c r="BO1281" s="24">
        <v>30</v>
      </c>
      <c r="BP1281" s="24">
        <v>355</v>
      </c>
      <c r="BQ1281" s="24">
        <v>495</v>
      </c>
      <c r="BR1281" s="24">
        <v>405</v>
      </c>
      <c r="BS1281" s="24">
        <v>355</v>
      </c>
      <c r="BT1281" s="23"/>
      <c r="BU1281" s="23"/>
      <c r="BV1281" s="24">
        <v>6.98</v>
      </c>
      <c r="BW1281" s="24">
        <v>0.43</v>
      </c>
      <c r="BX1281" s="23"/>
      <c r="BY1281" s="24">
        <v>0.38</v>
      </c>
      <c r="BZ1281" s="27">
        <v>0.43</v>
      </c>
      <c r="CA1281" s="27">
        <v>0.38</v>
      </c>
      <c r="CB1281" s="25"/>
      <c r="CC1281" s="25"/>
      <c r="CD1281" s="28">
        <v>7.15</v>
      </c>
      <c r="CE1281" s="28">
        <v>0.46</v>
      </c>
      <c r="CF1281" s="25"/>
      <c r="CG1281" s="28">
        <v>0.39</v>
      </c>
      <c r="CH1281" s="28">
        <v>9.08</v>
      </c>
      <c r="CI1281" s="28">
        <v>0.5</v>
      </c>
      <c r="CJ1281" s="28">
        <v>0.5</v>
      </c>
      <c r="CK1281" s="25"/>
      <c r="CL1281" s="25"/>
      <c r="CM1281" s="28">
        <v>0.54</v>
      </c>
      <c r="CN1281" s="25"/>
      <c r="CO1281" s="28">
        <v>0</v>
      </c>
      <c r="CP1281" s="30" t="s">
        <v>5</v>
      </c>
      <c r="CQ1281" s="8">
        <f t="shared" si="210"/>
        <v>6944.4444444444443</v>
      </c>
      <c r="CR1281" s="8">
        <f t="shared" si="211"/>
        <v>14</v>
      </c>
      <c r="CS1281" s="8">
        <f t="shared" si="212"/>
        <v>1.05</v>
      </c>
      <c r="CT1281" s="8">
        <f t="shared" si="213"/>
        <v>30</v>
      </c>
      <c r="CU1281" s="8">
        <f t="shared" si="214"/>
        <v>300</v>
      </c>
      <c r="CV1281" s="10">
        <f t="shared" si="215"/>
        <v>24537.600000000002</v>
      </c>
      <c r="CW1281" s="10">
        <f t="shared" si="218"/>
        <v>24.537600000000001</v>
      </c>
      <c r="CX1281" s="8" t="str">
        <f t="shared" si="216"/>
        <v>No</v>
      </c>
      <c r="CY1281" s="30" t="s">
        <v>11</v>
      </c>
      <c r="CZ1281" s="30" t="s">
        <v>11</v>
      </c>
      <c r="DA1281" s="31" t="s">
        <v>23</v>
      </c>
      <c r="DB1281" s="31" t="s">
        <v>23</v>
      </c>
      <c r="DC1281" s="8" t="str">
        <f t="shared" si="217"/>
        <v>No</v>
      </c>
      <c r="DD1281" s="8" t="s">
        <v>11</v>
      </c>
      <c r="DE1281" s="30" t="s">
        <v>11</v>
      </c>
      <c r="DF1281" s="10">
        <f t="shared" si="219"/>
        <v>23.849100000000004</v>
      </c>
      <c r="DG1281" s="9">
        <f>IF(S1281&lt;Monitors!$H$4,(S1281*Monitors!$I$4)+Monitors!$J$4,IF(S1281&lt;Monitors!$H$5,(S1281*Monitors!$I$5)+Monitors!$J$5,IF(S1281&lt;Monitors!$H$6,(S1281*Monitors!$I$6)+Monitors!$J$6,IF(S1281&lt;Monitors!$H$7,(Monitors!$I$7*S1281)+Monitors!$J$7,IF(S1281&lt;Monitors!$H$8,(S1281*Monitors!$I$8)+Monitors!$J$8,IF(S1281&lt;Monitors!$H$9,(S1281*Monitors!$I$9)+Monitors!$J$9,IF(S1281&lt;Monitors!$H$10,(S1281*Monitors!$I$10)+Monitors!$J$10,IF(S1281&lt;Monitors!$H$11,(S1281*Monitors!$I$11)+Monitors!$J$11,Monitors!$J$12))))))))</f>
        <v>13.253538461538461</v>
      </c>
      <c r="DH1281" s="10">
        <f>$DF1281-(Monitors!$B$4*'All Data'!$W1281)</f>
        <v>20.906700000000004</v>
      </c>
      <c r="DI1281" s="10">
        <f>IF($CX1281="Yes",DH1281-(Monitors!$E$4*(DG1281+(Monitors!$B$4*'All Data'!$W1281))),'All Data'!DH1281)</f>
        <v>20.906700000000004</v>
      </c>
      <c r="DJ1281" s="10">
        <f>IF(DD1281="Yes",'All Data'!DI1281-(DG1281*Monitors!$C$4),'All Data'!DI1281)</f>
        <v>20.906700000000004</v>
      </c>
      <c r="DK1281" s="10">
        <f>IF($DE1281="Yes",DJ1281-(DG1281*Monitors!$D$4),'All Data'!DJ1281)</f>
        <v>20.906700000000004</v>
      </c>
      <c r="DL1281" s="10">
        <f>IF($CZ1281="Yes",DK1281-Monitors!$C$7,'All Data'!DK1281)</f>
        <v>20.906700000000004</v>
      </c>
      <c r="DM1281" s="10">
        <f>IF($DA1281="Yes",DL1281-Monitors!$D$7,'All Data'!DL1281)</f>
        <v>19.196700000000003</v>
      </c>
      <c r="DN1281" s="10">
        <f>IF(DB1281="Yes",DM1281-((DG1281+(W1281*Monitors!$B$4))*Monitors!$F$4),'All Data'!DM1281)</f>
        <v>16.767309230769236</v>
      </c>
      <c r="DO1281" s="8" t="str">
        <f t="shared" si="220"/>
        <v>No</v>
      </c>
      <c r="DP1281" s="10">
        <v>0.98150400000000015</v>
      </c>
      <c r="DQ1281" s="10">
        <v>5.9984960000000003</v>
      </c>
      <c r="DR1281" s="10">
        <v>5.9984960000000003</v>
      </c>
      <c r="DS1281" s="9">
        <v>6.6302181079725209</v>
      </c>
      <c r="DT1281" s="9" t="s">
        <v>23</v>
      </c>
      <c r="DU1281" s="14">
        <v>0</v>
      </c>
    </row>
    <row r="1282" spans="1:125" ht="18" customHeight="1">
      <c r="A1282" s="29">
        <v>1281</v>
      </c>
      <c r="B1282" s="29">
        <v>54</v>
      </c>
      <c r="C1282" s="29">
        <v>486</v>
      </c>
      <c r="D1282" s="21">
        <v>41060</v>
      </c>
      <c r="E1282" s="21">
        <v>41466</v>
      </c>
      <c r="F1282" s="21">
        <v>41514</v>
      </c>
      <c r="G1282" s="20" t="s">
        <v>1037</v>
      </c>
      <c r="H1282" s="20"/>
      <c r="I1282" s="22">
        <v>6</v>
      </c>
      <c r="J1282" s="20" t="s">
        <v>5</v>
      </c>
      <c r="K1282" s="20"/>
      <c r="L1282" s="20" t="s">
        <v>1038</v>
      </c>
      <c r="M1282" s="23" t="s">
        <v>1038</v>
      </c>
      <c r="N1282" s="23" t="s">
        <v>7</v>
      </c>
      <c r="O1282" s="23"/>
      <c r="P1282" s="24">
        <v>72</v>
      </c>
      <c r="Q1282" s="24">
        <v>9.6999999999999993</v>
      </c>
      <c r="R1282" s="24">
        <v>12.1</v>
      </c>
      <c r="S1282" s="24">
        <v>70.540000000000006</v>
      </c>
      <c r="T1282" s="24">
        <v>4.3</v>
      </c>
      <c r="U1282" s="24">
        <v>600</v>
      </c>
      <c r="V1282" s="24">
        <v>800</v>
      </c>
      <c r="W1282" s="24">
        <v>0.48</v>
      </c>
      <c r="X1282" s="23" t="s">
        <v>370</v>
      </c>
      <c r="Y1282" s="23" t="s">
        <v>370</v>
      </c>
      <c r="Z1282" s="24">
        <v>6804</v>
      </c>
      <c r="AA1282" s="24">
        <v>60</v>
      </c>
      <c r="AB1282" s="24">
        <v>80</v>
      </c>
      <c r="AC1282" s="24">
        <v>80</v>
      </c>
      <c r="AD1282" s="23" t="s">
        <v>1039</v>
      </c>
      <c r="AE1282" s="23" t="s">
        <v>23</v>
      </c>
      <c r="AF1282" s="23" t="s">
        <v>11</v>
      </c>
      <c r="AG1282" s="23"/>
      <c r="AH1282" s="23"/>
      <c r="AI1282" s="23" t="s">
        <v>57</v>
      </c>
      <c r="AJ1282" s="23" t="s">
        <v>23</v>
      </c>
      <c r="AK1282" s="23" t="s">
        <v>23</v>
      </c>
      <c r="AL1282" s="23" t="s">
        <v>25</v>
      </c>
      <c r="AM1282" s="23"/>
      <c r="AN1282" s="23" t="s">
        <v>24</v>
      </c>
      <c r="AO1282" s="23" t="s">
        <v>1040</v>
      </c>
      <c r="AP1282" s="23" t="s">
        <v>667</v>
      </c>
      <c r="AQ1282" s="23"/>
      <c r="AR1282" s="23"/>
      <c r="AS1282" s="23" t="s">
        <v>25</v>
      </c>
      <c r="AT1282" s="23"/>
      <c r="AU1282" s="23" t="s">
        <v>83</v>
      </c>
      <c r="AV1282" s="25" t="s">
        <v>1040</v>
      </c>
      <c r="AW1282" s="25"/>
      <c r="AX1282" s="26">
        <v>12.1</v>
      </c>
      <c r="AY1282" s="26">
        <v>70.540000000000006</v>
      </c>
      <c r="AZ1282" s="25" t="s">
        <v>24</v>
      </c>
      <c r="BA1282" s="25" t="s">
        <v>83</v>
      </c>
      <c r="BB1282" s="23"/>
      <c r="BC1282" s="23" t="s">
        <v>15</v>
      </c>
      <c r="BD1282" s="23"/>
      <c r="BE1282" s="23" t="s">
        <v>23</v>
      </c>
      <c r="BF1282" s="23" t="s">
        <v>1041</v>
      </c>
      <c r="BG1282" s="23" t="s">
        <v>11</v>
      </c>
      <c r="BH1282" s="23" t="s">
        <v>17</v>
      </c>
      <c r="BI1282" s="23"/>
      <c r="BJ1282" s="23"/>
      <c r="BK1282" s="23" t="s">
        <v>11</v>
      </c>
      <c r="BL1282" s="23" t="s">
        <v>11</v>
      </c>
      <c r="BM1282" s="23"/>
      <c r="BN1282" s="23"/>
      <c r="BO1282" s="24">
        <v>257</v>
      </c>
      <c r="BP1282" s="24">
        <v>410</v>
      </c>
      <c r="BQ1282" s="24">
        <v>410</v>
      </c>
      <c r="BR1282" s="24">
        <v>257</v>
      </c>
      <c r="BS1282" s="24">
        <v>258</v>
      </c>
      <c r="BT1282" s="23"/>
      <c r="BU1282" s="23"/>
      <c r="BV1282" s="24">
        <v>8.4</v>
      </c>
      <c r="BW1282" s="24">
        <v>0.74</v>
      </c>
      <c r="BX1282" s="23"/>
      <c r="BY1282" s="24">
        <v>0.37</v>
      </c>
      <c r="BZ1282" s="27">
        <v>0.74</v>
      </c>
      <c r="CA1282" s="27">
        <v>0.37</v>
      </c>
      <c r="CB1282" s="25"/>
      <c r="CC1282" s="25"/>
      <c r="CD1282" s="28">
        <v>8.49</v>
      </c>
      <c r="CE1282" s="28">
        <v>0.75</v>
      </c>
      <c r="CF1282" s="25"/>
      <c r="CG1282" s="28">
        <v>0.39</v>
      </c>
      <c r="CH1282" s="28">
        <v>9.09</v>
      </c>
      <c r="CI1282" s="28">
        <v>1</v>
      </c>
      <c r="CJ1282" s="28">
        <v>0.5</v>
      </c>
      <c r="CK1282" s="25"/>
      <c r="CL1282" s="25"/>
      <c r="CM1282" s="28">
        <v>0.4</v>
      </c>
      <c r="CN1282" s="25"/>
      <c r="CO1282" s="28">
        <v>0</v>
      </c>
      <c r="CP1282" s="30" t="s">
        <v>5</v>
      </c>
      <c r="CQ1282" s="8">
        <f t="shared" ref="CQ1282:CQ1345" si="221">(W1282*1000000)/S1282</f>
        <v>6804.6498440601072</v>
      </c>
      <c r="CR1282" s="8">
        <f t="shared" ref="CR1282:CR1347" si="222">IF($R1282&lt;14,14,IF($R1282&lt;16,16,IF($R1282&lt;19,19,IF($R1282&lt;20,20,IF($R1282&lt;22,22,IF($R1282&lt;24,24,IF($R1282&lt;26,26,28)))))))</f>
        <v>14</v>
      </c>
      <c r="CS1282" s="8">
        <f t="shared" ref="CS1282:CS1345" si="223">IF(W1282&lt;=1.05,1.05,IF(W1282&lt;=1.3,1.3,IF(W1282&lt;=1.5,1.5,IF(W1282&lt;=2,2,IF(W1282&lt;=2.5,2.5,IF(W1282&lt;=3.8,3.8,IF(W1282&lt;=5,5,8)))))))</f>
        <v>1.05</v>
      </c>
      <c r="CT1282" s="8">
        <f t="shared" ref="CT1282:CT1347" si="224">IF($R1282&lt;30,30,IF($R1282&lt;40,40,IF($R1282&lt;50,50,IF($R1282&lt;=60,60))))</f>
        <v>30</v>
      </c>
      <c r="CU1282" s="8">
        <f t="shared" ref="CU1282:CU1345" si="225">IF(BP1282&lt;200,100,IF(BP1282&lt;300,200,IF(BP1282&lt;400,300,IF(BP1282&lt;500,400,IF(BP1282&lt;600,500,IF(BP1282&lt;700,600,IF(BP1282&lt;800,700,IF(BP1282&lt;900,800,900))))))))</f>
        <v>400</v>
      </c>
      <c r="CV1282" s="10">
        <f t="shared" ref="CV1282:CV1345" si="226">($BP1282*$S1282)</f>
        <v>28921.4</v>
      </c>
      <c r="CW1282" s="10">
        <f t="shared" si="218"/>
        <v>28.921400000000002</v>
      </c>
      <c r="CX1282" s="8" t="str">
        <f t="shared" ref="CX1282:CX1345" si="227">IF(AND(BL1282="Yes",BM1282="Yes"),"Yes","No")</f>
        <v>No</v>
      </c>
      <c r="CY1282" s="30" t="s">
        <v>11</v>
      </c>
      <c r="CZ1282" s="30" t="s">
        <v>11</v>
      </c>
      <c r="DA1282" s="31" t="s">
        <v>11</v>
      </c>
      <c r="DB1282" s="31" t="s">
        <v>23</v>
      </c>
      <c r="DC1282" s="8" t="str">
        <f t="shared" ref="DC1282:DC1345" si="228">IF(AF1282="Yes","Yes","No")</f>
        <v>No</v>
      </c>
      <c r="DD1282" s="8" t="s">
        <v>11</v>
      </c>
      <c r="DE1282" s="30" t="s">
        <v>11</v>
      </c>
      <c r="DF1282" s="10">
        <f t="shared" si="219"/>
        <v>29.967959999999998</v>
      </c>
      <c r="DG1282" s="9">
        <f>IF(S1282&lt;Monitors!$H$4,(S1282*Monitors!$I$4)+Monitors!$J$4,IF(S1282&lt;Monitors!$H$5,(S1282*Monitors!$I$5)+Monitors!$J$5,IF(S1282&lt;Monitors!$H$6,(S1282*Monitors!$I$6)+Monitors!$J$6,IF(S1282&lt;Monitors!$H$7,(Monitors!$I$7*S1282)+Monitors!$J$7,IF(S1282&lt;Monitors!$H$8,(S1282*Monitors!$I$8)+Monitors!$J$8,IF(S1282&lt;Monitors!$H$9,(S1282*Monitors!$I$9)+Monitors!$J$9,IF(S1282&lt;Monitors!$H$10,(S1282*Monitors!$I$10)+Monitors!$J$10,IF(S1282&lt;Monitors!$H$11,(S1282*Monitors!$I$11)+Monitors!$J$11,Monitors!$J$12))))))))</f>
        <v>13.340923076923078</v>
      </c>
      <c r="DH1282" s="10">
        <f>$DF1282-(Monitors!$B$4*'All Data'!$W1282)</f>
        <v>27.025559999999999</v>
      </c>
      <c r="DI1282" s="10">
        <f>IF($CX1282="Yes",DH1282-(Monitors!$E$4*(DG1282+(Monitors!$B$4*'All Data'!$W1282))),'All Data'!DH1282)</f>
        <v>27.025559999999999</v>
      </c>
      <c r="DJ1282" s="10">
        <f>IF(DD1282="Yes",'All Data'!DI1282-(DG1282*Monitors!$C$4),'All Data'!DI1282)</f>
        <v>27.025559999999999</v>
      </c>
      <c r="DK1282" s="10">
        <f>IF($DE1282="Yes",DJ1282-(DG1282*Monitors!$D$4),'All Data'!DJ1282)</f>
        <v>27.025559999999999</v>
      </c>
      <c r="DL1282" s="10">
        <f>IF($CZ1282="Yes",DK1282-Monitors!$C$7,'All Data'!DK1282)</f>
        <v>27.025559999999999</v>
      </c>
      <c r="DM1282" s="10">
        <f>IF($DA1282="Yes",DL1282-Monitors!$D$7,'All Data'!DL1282)</f>
        <v>27.025559999999999</v>
      </c>
      <c r="DN1282" s="10">
        <f>IF(DB1282="Yes",DM1282-((DG1282+(W1282*Monitors!$B$4))*Monitors!$F$4),'All Data'!DM1282)</f>
        <v>24.583061538461536</v>
      </c>
      <c r="DO1282" s="8" t="str">
        <f t="shared" si="220"/>
        <v>No</v>
      </c>
      <c r="DP1282" s="10">
        <v>1.1568560000000001</v>
      </c>
      <c r="DQ1282" s="10">
        <v>7.243144</v>
      </c>
      <c r="DR1282" s="10">
        <v>7.243144</v>
      </c>
      <c r="DS1282" s="9">
        <v>6.7653974450391416</v>
      </c>
      <c r="DT1282" s="9" t="s">
        <v>11</v>
      </c>
      <c r="DU1282" s="14">
        <v>0</v>
      </c>
    </row>
    <row r="1283" spans="1:125" ht="18" customHeight="1">
      <c r="A1283" s="29">
        <v>1282</v>
      </c>
      <c r="B1283" s="29">
        <v>54</v>
      </c>
      <c r="C1283" s="29">
        <v>487</v>
      </c>
      <c r="D1283" s="21">
        <v>41060</v>
      </c>
      <c r="E1283" s="21">
        <v>41466</v>
      </c>
      <c r="F1283" s="21">
        <v>41514</v>
      </c>
      <c r="G1283" s="20" t="s">
        <v>1037</v>
      </c>
      <c r="H1283" s="20"/>
      <c r="I1283" s="22">
        <v>6</v>
      </c>
      <c r="J1283" s="20" t="s">
        <v>5</v>
      </c>
      <c r="K1283" s="20"/>
      <c r="L1283" s="20" t="s">
        <v>1038</v>
      </c>
      <c r="M1283" s="23" t="s">
        <v>1038</v>
      </c>
      <c r="N1283" s="23" t="s">
        <v>7</v>
      </c>
      <c r="O1283" s="23"/>
      <c r="P1283" s="24">
        <v>72</v>
      </c>
      <c r="Q1283" s="24">
        <v>9.6999999999999993</v>
      </c>
      <c r="R1283" s="24">
        <v>12.1</v>
      </c>
      <c r="S1283" s="24">
        <v>70.540000000000006</v>
      </c>
      <c r="T1283" s="24">
        <v>4.3</v>
      </c>
      <c r="U1283" s="24">
        <v>600</v>
      </c>
      <c r="V1283" s="24">
        <v>800</v>
      </c>
      <c r="W1283" s="24">
        <v>0.48</v>
      </c>
      <c r="X1283" s="23" t="s">
        <v>370</v>
      </c>
      <c r="Y1283" s="23" t="s">
        <v>370</v>
      </c>
      <c r="Z1283" s="24">
        <v>6804</v>
      </c>
      <c r="AA1283" s="24">
        <v>60</v>
      </c>
      <c r="AB1283" s="24">
        <v>80</v>
      </c>
      <c r="AC1283" s="24">
        <v>80</v>
      </c>
      <c r="AD1283" s="23" t="s">
        <v>1039</v>
      </c>
      <c r="AE1283" s="23" t="s">
        <v>23</v>
      </c>
      <c r="AF1283" s="23" t="s">
        <v>11</v>
      </c>
      <c r="AG1283" s="23"/>
      <c r="AH1283" s="23"/>
      <c r="AI1283" s="23" t="s">
        <v>57</v>
      </c>
      <c r="AJ1283" s="23" t="s">
        <v>23</v>
      </c>
      <c r="AK1283" s="23" t="s">
        <v>23</v>
      </c>
      <c r="AL1283" s="23" t="s">
        <v>25</v>
      </c>
      <c r="AM1283" s="23"/>
      <c r="AN1283" s="23" t="s">
        <v>24</v>
      </c>
      <c r="AO1283" s="23" t="s">
        <v>1040</v>
      </c>
      <c r="AP1283" s="23" t="s">
        <v>667</v>
      </c>
      <c r="AQ1283" s="23"/>
      <c r="AR1283" s="23"/>
      <c r="AS1283" s="23" t="s">
        <v>25</v>
      </c>
      <c r="AT1283" s="23"/>
      <c r="AU1283" s="23" t="s">
        <v>83</v>
      </c>
      <c r="AV1283" s="25" t="s">
        <v>1040</v>
      </c>
      <c r="AW1283" s="25"/>
      <c r="AX1283" s="26">
        <v>12.1</v>
      </c>
      <c r="AY1283" s="26">
        <v>70.540000000000006</v>
      </c>
      <c r="AZ1283" s="25" t="s">
        <v>24</v>
      </c>
      <c r="BA1283" s="25" t="s">
        <v>83</v>
      </c>
      <c r="BB1283" s="23"/>
      <c r="BC1283" s="23" t="s">
        <v>15</v>
      </c>
      <c r="BD1283" s="23"/>
      <c r="BE1283" s="23" t="s">
        <v>23</v>
      </c>
      <c r="BF1283" s="23" t="s">
        <v>1041</v>
      </c>
      <c r="BG1283" s="23" t="s">
        <v>11</v>
      </c>
      <c r="BH1283" s="23" t="s">
        <v>17</v>
      </c>
      <c r="BI1283" s="23"/>
      <c r="BJ1283" s="23"/>
      <c r="BK1283" s="23" t="s">
        <v>11</v>
      </c>
      <c r="BL1283" s="23" t="s">
        <v>11</v>
      </c>
      <c r="BM1283" s="23"/>
      <c r="BN1283" s="23"/>
      <c r="BO1283" s="24">
        <v>257</v>
      </c>
      <c r="BP1283" s="24">
        <v>410</v>
      </c>
      <c r="BQ1283" s="24">
        <v>410</v>
      </c>
      <c r="BR1283" s="24">
        <v>257</v>
      </c>
      <c r="BS1283" s="24">
        <v>258</v>
      </c>
      <c r="BT1283" s="23"/>
      <c r="BU1283" s="23"/>
      <c r="BV1283" s="24">
        <v>8.4</v>
      </c>
      <c r="BW1283" s="24">
        <v>0.74</v>
      </c>
      <c r="BX1283" s="23"/>
      <c r="BY1283" s="24">
        <v>0.37</v>
      </c>
      <c r="BZ1283" s="27">
        <v>0.74</v>
      </c>
      <c r="CA1283" s="27">
        <v>0.37</v>
      </c>
      <c r="CB1283" s="25"/>
      <c r="CC1283" s="25"/>
      <c r="CD1283" s="28">
        <v>8.49</v>
      </c>
      <c r="CE1283" s="28">
        <v>0.75</v>
      </c>
      <c r="CF1283" s="25"/>
      <c r="CG1283" s="28">
        <v>0.39</v>
      </c>
      <c r="CH1283" s="28">
        <v>9.09</v>
      </c>
      <c r="CI1283" s="28">
        <v>1</v>
      </c>
      <c r="CJ1283" s="28">
        <v>0.5</v>
      </c>
      <c r="CK1283" s="25"/>
      <c r="CL1283" s="25"/>
      <c r="CM1283" s="28">
        <v>0.4</v>
      </c>
      <c r="CN1283" s="25"/>
      <c r="CO1283" s="28">
        <v>0</v>
      </c>
      <c r="CP1283" s="30" t="s">
        <v>5</v>
      </c>
      <c r="CQ1283" s="8">
        <f t="shared" si="221"/>
        <v>6804.6498440601072</v>
      </c>
      <c r="CR1283" s="8">
        <f t="shared" si="222"/>
        <v>14</v>
      </c>
      <c r="CS1283" s="8">
        <f t="shared" si="223"/>
        <v>1.05</v>
      </c>
      <c r="CT1283" s="8">
        <f t="shared" si="224"/>
        <v>30</v>
      </c>
      <c r="CU1283" s="8">
        <f t="shared" si="225"/>
        <v>400</v>
      </c>
      <c r="CV1283" s="10">
        <f t="shared" si="226"/>
        <v>28921.4</v>
      </c>
      <c r="CW1283" s="10">
        <f t="shared" ref="CW1283:CW1348" si="229">CV1283/1000</f>
        <v>28.921400000000002</v>
      </c>
      <c r="CX1283" s="8" t="str">
        <f t="shared" si="227"/>
        <v>No</v>
      </c>
      <c r="CY1283" s="30" t="s">
        <v>11</v>
      </c>
      <c r="CZ1283" s="30" t="s">
        <v>11</v>
      </c>
      <c r="DA1283" s="31" t="s">
        <v>11</v>
      </c>
      <c r="DB1283" s="31" t="s">
        <v>23</v>
      </c>
      <c r="DC1283" s="8" t="str">
        <f t="shared" si="228"/>
        <v>No</v>
      </c>
      <c r="DD1283" s="8" t="s">
        <v>11</v>
      </c>
      <c r="DE1283" s="30" t="s">
        <v>11</v>
      </c>
      <c r="DF1283" s="10">
        <f t="shared" ref="DF1283:DF1346" si="230">((BV1283*0.35)+(BW1283*0.65))*(365*24)/1000</f>
        <v>29.967959999999998</v>
      </c>
      <c r="DG1283" s="9">
        <f>IF(S1283&lt;Monitors!$H$4,(S1283*Monitors!$I$4)+Monitors!$J$4,IF(S1283&lt;Monitors!$H$5,(S1283*Monitors!$I$5)+Monitors!$J$5,IF(S1283&lt;Monitors!$H$6,(S1283*Monitors!$I$6)+Monitors!$J$6,IF(S1283&lt;Monitors!$H$7,(Monitors!$I$7*S1283)+Monitors!$J$7,IF(S1283&lt;Monitors!$H$8,(S1283*Monitors!$I$8)+Monitors!$J$8,IF(S1283&lt;Monitors!$H$9,(S1283*Monitors!$I$9)+Monitors!$J$9,IF(S1283&lt;Monitors!$H$10,(S1283*Monitors!$I$10)+Monitors!$J$10,IF(S1283&lt;Monitors!$H$11,(S1283*Monitors!$I$11)+Monitors!$J$11,Monitors!$J$12))))))))</f>
        <v>13.340923076923078</v>
      </c>
      <c r="DH1283" s="10">
        <f>$DF1283-(Monitors!$B$4*'All Data'!$W1283)</f>
        <v>27.025559999999999</v>
      </c>
      <c r="DI1283" s="10">
        <f>IF($CX1283="Yes",DH1283-(Monitors!$E$4*(DG1283+(Monitors!$B$4*'All Data'!$W1283))),'All Data'!DH1283)</f>
        <v>27.025559999999999</v>
      </c>
      <c r="DJ1283" s="10">
        <f>IF(DD1283="Yes",'All Data'!DI1283-(DG1283*Monitors!$C$4),'All Data'!DI1283)</f>
        <v>27.025559999999999</v>
      </c>
      <c r="DK1283" s="10">
        <f>IF($DE1283="Yes",DJ1283-(DG1283*Monitors!$D$4),'All Data'!DJ1283)</f>
        <v>27.025559999999999</v>
      </c>
      <c r="DL1283" s="10">
        <f>IF($CZ1283="Yes",DK1283-Monitors!$C$7,'All Data'!DK1283)</f>
        <v>27.025559999999999</v>
      </c>
      <c r="DM1283" s="10">
        <f>IF($DA1283="Yes",DL1283-Monitors!$D$7,'All Data'!DL1283)</f>
        <v>27.025559999999999</v>
      </c>
      <c r="DN1283" s="10">
        <f>IF(DB1283="Yes",DM1283-((DG1283+(W1283*Monitors!$B$4))*Monitors!$F$4),'All Data'!DM1283)</f>
        <v>24.583061538461536</v>
      </c>
      <c r="DO1283" s="8" t="str">
        <f t="shared" ref="DO1283:DO1346" si="231">IF(DN1283&lt;=DG1283,"Yes","No")</f>
        <v>No</v>
      </c>
      <c r="DP1283" s="10">
        <v>1.1568560000000001</v>
      </c>
      <c r="DQ1283" s="10">
        <v>7.243144</v>
      </c>
      <c r="DR1283" s="10">
        <v>7.243144</v>
      </c>
      <c r="DS1283" s="9">
        <v>6.7653974450391416</v>
      </c>
      <c r="DT1283" s="9" t="s">
        <v>11</v>
      </c>
      <c r="DU1283" s="14">
        <v>0</v>
      </c>
    </row>
    <row r="1284" spans="1:125" ht="18" customHeight="1">
      <c r="A1284" s="29">
        <v>1283</v>
      </c>
      <c r="B1284" s="29">
        <v>54</v>
      </c>
      <c r="C1284" s="29">
        <v>488</v>
      </c>
      <c r="D1284" s="21">
        <v>41060</v>
      </c>
      <c r="E1284" s="21">
        <v>41466</v>
      </c>
      <c r="F1284" s="21">
        <v>41514</v>
      </c>
      <c r="G1284" s="20" t="s">
        <v>1037</v>
      </c>
      <c r="H1284" s="20"/>
      <c r="I1284" s="22">
        <v>6</v>
      </c>
      <c r="J1284" s="20" t="s">
        <v>5</v>
      </c>
      <c r="K1284" s="20"/>
      <c r="L1284" s="20" t="s">
        <v>1038</v>
      </c>
      <c r="M1284" s="23" t="s">
        <v>1038</v>
      </c>
      <c r="N1284" s="23" t="s">
        <v>7</v>
      </c>
      <c r="O1284" s="23"/>
      <c r="P1284" s="24">
        <v>72</v>
      </c>
      <c r="Q1284" s="24">
        <v>9.6999999999999993</v>
      </c>
      <c r="R1284" s="24">
        <v>12.1</v>
      </c>
      <c r="S1284" s="24">
        <v>70.540000000000006</v>
      </c>
      <c r="T1284" s="24">
        <v>4.3</v>
      </c>
      <c r="U1284" s="24">
        <v>600</v>
      </c>
      <c r="V1284" s="24">
        <v>800</v>
      </c>
      <c r="W1284" s="24">
        <v>0.48</v>
      </c>
      <c r="X1284" s="23" t="s">
        <v>370</v>
      </c>
      <c r="Y1284" s="23" t="s">
        <v>370</v>
      </c>
      <c r="Z1284" s="24">
        <v>6804</v>
      </c>
      <c r="AA1284" s="24">
        <v>60</v>
      </c>
      <c r="AB1284" s="24">
        <v>80</v>
      </c>
      <c r="AC1284" s="24">
        <v>80</v>
      </c>
      <c r="AD1284" s="23" t="s">
        <v>1039</v>
      </c>
      <c r="AE1284" s="23" t="s">
        <v>23</v>
      </c>
      <c r="AF1284" s="23" t="s">
        <v>11</v>
      </c>
      <c r="AG1284" s="23"/>
      <c r="AH1284" s="23"/>
      <c r="AI1284" s="23" t="s">
        <v>57</v>
      </c>
      <c r="AJ1284" s="23" t="s">
        <v>23</v>
      </c>
      <c r="AK1284" s="23" t="s">
        <v>23</v>
      </c>
      <c r="AL1284" s="23" t="s">
        <v>25</v>
      </c>
      <c r="AM1284" s="23"/>
      <c r="AN1284" s="23" t="s">
        <v>24</v>
      </c>
      <c r="AO1284" s="23" t="s">
        <v>1040</v>
      </c>
      <c r="AP1284" s="23" t="s">
        <v>667</v>
      </c>
      <c r="AQ1284" s="23"/>
      <c r="AR1284" s="23"/>
      <c r="AS1284" s="23" t="s">
        <v>25</v>
      </c>
      <c r="AT1284" s="23"/>
      <c r="AU1284" s="23" t="s">
        <v>83</v>
      </c>
      <c r="AV1284" s="25" t="s">
        <v>1040</v>
      </c>
      <c r="AW1284" s="25"/>
      <c r="AX1284" s="26">
        <v>12.1</v>
      </c>
      <c r="AY1284" s="26">
        <v>70.540000000000006</v>
      </c>
      <c r="AZ1284" s="25" t="s">
        <v>24</v>
      </c>
      <c r="BA1284" s="25" t="s">
        <v>83</v>
      </c>
      <c r="BB1284" s="23"/>
      <c r="BC1284" s="23" t="s">
        <v>15</v>
      </c>
      <c r="BD1284" s="23"/>
      <c r="BE1284" s="23" t="s">
        <v>23</v>
      </c>
      <c r="BF1284" s="23" t="s">
        <v>1041</v>
      </c>
      <c r="BG1284" s="23" t="s">
        <v>11</v>
      </c>
      <c r="BH1284" s="23" t="s">
        <v>17</v>
      </c>
      <c r="BI1284" s="23"/>
      <c r="BJ1284" s="23"/>
      <c r="BK1284" s="23" t="s">
        <v>11</v>
      </c>
      <c r="BL1284" s="23" t="s">
        <v>11</v>
      </c>
      <c r="BM1284" s="23"/>
      <c r="BN1284" s="23"/>
      <c r="BO1284" s="24">
        <v>257</v>
      </c>
      <c r="BP1284" s="24">
        <v>410</v>
      </c>
      <c r="BQ1284" s="24">
        <v>410</v>
      </c>
      <c r="BR1284" s="24">
        <v>257</v>
      </c>
      <c r="BS1284" s="24">
        <v>258</v>
      </c>
      <c r="BT1284" s="23"/>
      <c r="BU1284" s="23"/>
      <c r="BV1284" s="24">
        <v>8.4</v>
      </c>
      <c r="BW1284" s="24">
        <v>0.74</v>
      </c>
      <c r="BX1284" s="23"/>
      <c r="BY1284" s="24">
        <v>0.37</v>
      </c>
      <c r="BZ1284" s="27">
        <v>0.74</v>
      </c>
      <c r="CA1284" s="27">
        <v>0.37</v>
      </c>
      <c r="CB1284" s="25"/>
      <c r="CC1284" s="25"/>
      <c r="CD1284" s="28">
        <v>8.49</v>
      </c>
      <c r="CE1284" s="28">
        <v>0.75</v>
      </c>
      <c r="CF1284" s="25"/>
      <c r="CG1284" s="28">
        <v>0.39</v>
      </c>
      <c r="CH1284" s="28">
        <v>9.09</v>
      </c>
      <c r="CI1284" s="28">
        <v>1</v>
      </c>
      <c r="CJ1284" s="28">
        <v>0.5</v>
      </c>
      <c r="CK1284" s="25"/>
      <c r="CL1284" s="25"/>
      <c r="CM1284" s="28">
        <v>0.4</v>
      </c>
      <c r="CN1284" s="25"/>
      <c r="CO1284" s="28">
        <v>0</v>
      </c>
      <c r="CP1284" s="30" t="s">
        <v>5</v>
      </c>
      <c r="CQ1284" s="8">
        <f t="shared" si="221"/>
        <v>6804.6498440601072</v>
      </c>
      <c r="CR1284" s="8">
        <f t="shared" si="222"/>
        <v>14</v>
      </c>
      <c r="CS1284" s="8">
        <f t="shared" si="223"/>
        <v>1.05</v>
      </c>
      <c r="CT1284" s="8">
        <f t="shared" si="224"/>
        <v>30</v>
      </c>
      <c r="CU1284" s="8">
        <f t="shared" si="225"/>
        <v>400</v>
      </c>
      <c r="CV1284" s="10">
        <f t="shared" si="226"/>
        <v>28921.4</v>
      </c>
      <c r="CW1284" s="10">
        <f t="shared" si="229"/>
        <v>28.921400000000002</v>
      </c>
      <c r="CX1284" s="8" t="str">
        <f t="shared" si="227"/>
        <v>No</v>
      </c>
      <c r="CY1284" s="30" t="s">
        <v>11</v>
      </c>
      <c r="CZ1284" s="30" t="s">
        <v>11</v>
      </c>
      <c r="DA1284" s="31" t="s">
        <v>11</v>
      </c>
      <c r="DB1284" s="31" t="s">
        <v>23</v>
      </c>
      <c r="DC1284" s="8" t="str">
        <f t="shared" si="228"/>
        <v>No</v>
      </c>
      <c r="DD1284" s="8" t="s">
        <v>11</v>
      </c>
      <c r="DE1284" s="30" t="s">
        <v>11</v>
      </c>
      <c r="DF1284" s="10">
        <f t="shared" si="230"/>
        <v>29.967959999999998</v>
      </c>
      <c r="DG1284" s="9">
        <f>IF(S1284&lt;Monitors!$H$4,(S1284*Monitors!$I$4)+Monitors!$J$4,IF(S1284&lt;Monitors!$H$5,(S1284*Monitors!$I$5)+Monitors!$J$5,IF(S1284&lt;Monitors!$H$6,(S1284*Monitors!$I$6)+Monitors!$J$6,IF(S1284&lt;Monitors!$H$7,(Monitors!$I$7*S1284)+Monitors!$J$7,IF(S1284&lt;Monitors!$H$8,(S1284*Monitors!$I$8)+Monitors!$J$8,IF(S1284&lt;Monitors!$H$9,(S1284*Monitors!$I$9)+Monitors!$J$9,IF(S1284&lt;Monitors!$H$10,(S1284*Monitors!$I$10)+Monitors!$J$10,IF(S1284&lt;Monitors!$H$11,(S1284*Monitors!$I$11)+Monitors!$J$11,Monitors!$J$12))))))))</f>
        <v>13.340923076923078</v>
      </c>
      <c r="DH1284" s="10">
        <f>$DF1284-(Monitors!$B$4*'All Data'!$W1284)</f>
        <v>27.025559999999999</v>
      </c>
      <c r="DI1284" s="10">
        <f>IF($CX1284="Yes",DH1284-(Monitors!$E$4*(DG1284+(Monitors!$B$4*'All Data'!$W1284))),'All Data'!DH1284)</f>
        <v>27.025559999999999</v>
      </c>
      <c r="DJ1284" s="10">
        <f>IF(DD1284="Yes",'All Data'!DI1284-(DG1284*Monitors!$C$4),'All Data'!DI1284)</f>
        <v>27.025559999999999</v>
      </c>
      <c r="DK1284" s="10">
        <f>IF($DE1284="Yes",DJ1284-(DG1284*Monitors!$D$4),'All Data'!DJ1284)</f>
        <v>27.025559999999999</v>
      </c>
      <c r="DL1284" s="10">
        <f>IF($CZ1284="Yes",DK1284-Monitors!$C$7,'All Data'!DK1284)</f>
        <v>27.025559999999999</v>
      </c>
      <c r="DM1284" s="10">
        <f>IF($DA1284="Yes",DL1284-Monitors!$D$7,'All Data'!DL1284)</f>
        <v>27.025559999999999</v>
      </c>
      <c r="DN1284" s="10">
        <f>IF(DB1284="Yes",DM1284-((DG1284+(W1284*Monitors!$B$4))*Monitors!$F$4),'All Data'!DM1284)</f>
        <v>24.583061538461536</v>
      </c>
      <c r="DO1284" s="8" t="str">
        <f t="shared" si="231"/>
        <v>No</v>
      </c>
      <c r="DP1284" s="10">
        <v>1.1568560000000001</v>
      </c>
      <c r="DQ1284" s="10">
        <v>7.243144</v>
      </c>
      <c r="DR1284" s="10">
        <v>7.243144</v>
      </c>
      <c r="DS1284" s="9">
        <v>6.7653974450391416</v>
      </c>
      <c r="DT1284" s="9" t="s">
        <v>11</v>
      </c>
      <c r="DU1284" s="14">
        <v>0</v>
      </c>
    </row>
    <row r="1285" spans="1:125" ht="18" customHeight="1">
      <c r="A1285" s="29">
        <v>1284</v>
      </c>
      <c r="B1285" s="29">
        <v>54</v>
      </c>
      <c r="C1285" s="29">
        <v>498</v>
      </c>
      <c r="D1285" s="21">
        <v>42009</v>
      </c>
      <c r="E1285" s="21">
        <v>41948</v>
      </c>
      <c r="F1285" s="21">
        <v>41997</v>
      </c>
      <c r="G1285" s="20" t="s">
        <v>4</v>
      </c>
      <c r="H1285" s="20" t="s">
        <v>1179</v>
      </c>
      <c r="I1285" s="22">
        <v>6</v>
      </c>
      <c r="J1285" s="20" t="s">
        <v>5</v>
      </c>
      <c r="K1285" s="20"/>
      <c r="L1285" s="20" t="s">
        <v>376</v>
      </c>
      <c r="M1285" s="23" t="s">
        <v>376</v>
      </c>
      <c r="N1285" s="23" t="s">
        <v>7</v>
      </c>
      <c r="O1285" s="23"/>
      <c r="P1285" s="24">
        <v>8.9</v>
      </c>
      <c r="Q1285" s="24">
        <v>11.9</v>
      </c>
      <c r="R1285" s="24">
        <v>15</v>
      </c>
      <c r="S1285" s="24">
        <v>105.91</v>
      </c>
      <c r="T1285" s="24">
        <v>1.33</v>
      </c>
      <c r="U1285" s="24">
        <v>768</v>
      </c>
      <c r="V1285" s="24">
        <v>1024</v>
      </c>
      <c r="W1285" s="24">
        <v>0.78600000000000003</v>
      </c>
      <c r="X1285" s="23" t="s">
        <v>311</v>
      </c>
      <c r="Y1285" s="23" t="s">
        <v>311</v>
      </c>
      <c r="Z1285" s="24">
        <v>7422</v>
      </c>
      <c r="AA1285" s="24">
        <v>60</v>
      </c>
      <c r="AB1285" s="24">
        <v>170</v>
      </c>
      <c r="AC1285" s="24">
        <v>160</v>
      </c>
      <c r="AD1285" s="23" t="s">
        <v>1049</v>
      </c>
      <c r="AE1285" s="23" t="s">
        <v>23</v>
      </c>
      <c r="AF1285" s="23" t="s">
        <v>11</v>
      </c>
      <c r="AG1285" s="23"/>
      <c r="AH1285" s="23"/>
      <c r="AI1285" s="23" t="s">
        <v>12</v>
      </c>
      <c r="AJ1285" s="23" t="s">
        <v>23</v>
      </c>
      <c r="AK1285" s="23" t="s">
        <v>23</v>
      </c>
      <c r="AL1285" s="23" t="s">
        <v>1180</v>
      </c>
      <c r="AM1285" s="23"/>
      <c r="AN1285" s="23" t="s">
        <v>320</v>
      </c>
      <c r="AO1285" s="23"/>
      <c r="AP1285" s="23" t="s">
        <v>1051</v>
      </c>
      <c r="AQ1285" s="23"/>
      <c r="AR1285" s="23"/>
      <c r="AS1285" s="23" t="s">
        <v>1180</v>
      </c>
      <c r="AT1285" s="23"/>
      <c r="AU1285" s="23" t="s">
        <v>83</v>
      </c>
      <c r="AV1285" s="25"/>
      <c r="AW1285" s="25"/>
      <c r="AX1285" s="26">
        <v>15</v>
      </c>
      <c r="AY1285" s="26">
        <v>105.91</v>
      </c>
      <c r="AZ1285" s="25" t="s">
        <v>320</v>
      </c>
      <c r="BA1285" s="25" t="s">
        <v>83</v>
      </c>
      <c r="BB1285" s="23"/>
      <c r="BC1285" s="23" t="s">
        <v>15</v>
      </c>
      <c r="BD1285" s="23"/>
      <c r="BE1285" s="23" t="s">
        <v>11</v>
      </c>
      <c r="BF1285" s="23" t="s">
        <v>1056</v>
      </c>
      <c r="BG1285" s="23" t="s">
        <v>11</v>
      </c>
      <c r="BH1285" s="23" t="s">
        <v>17</v>
      </c>
      <c r="BI1285" s="23"/>
      <c r="BJ1285" s="23"/>
      <c r="BK1285" s="23" t="s">
        <v>23</v>
      </c>
      <c r="BL1285" s="23" t="s">
        <v>23</v>
      </c>
      <c r="BM1285" s="23" t="s">
        <v>11</v>
      </c>
      <c r="BN1285" s="23"/>
      <c r="BO1285" s="24">
        <v>208</v>
      </c>
      <c r="BP1285" s="24">
        <v>255.1</v>
      </c>
      <c r="BQ1285" s="24">
        <v>403</v>
      </c>
      <c r="BR1285" s="24">
        <v>340</v>
      </c>
      <c r="BS1285" s="24">
        <v>403</v>
      </c>
      <c r="BT1285" s="23"/>
      <c r="BU1285" s="23"/>
      <c r="BV1285" s="24">
        <v>8.1</v>
      </c>
      <c r="BW1285" s="24">
        <v>0.45</v>
      </c>
      <c r="BX1285" s="23"/>
      <c r="BY1285" s="24">
        <v>0.5</v>
      </c>
      <c r="BZ1285" s="27">
        <v>0.45</v>
      </c>
      <c r="CA1285" s="27">
        <v>0.5</v>
      </c>
      <c r="CB1285" s="25"/>
      <c r="CC1285" s="25"/>
      <c r="CD1285" s="28">
        <v>8.6</v>
      </c>
      <c r="CE1285" s="28">
        <v>0.45</v>
      </c>
      <c r="CF1285" s="25"/>
      <c r="CG1285" s="28">
        <v>0.41</v>
      </c>
      <c r="CH1285" s="28">
        <v>11.29</v>
      </c>
      <c r="CI1285" s="28">
        <v>0.5</v>
      </c>
      <c r="CJ1285" s="28">
        <v>0.5</v>
      </c>
      <c r="CK1285" s="25"/>
      <c r="CL1285" s="25"/>
      <c r="CM1285" s="28">
        <v>0.56999999999999995</v>
      </c>
      <c r="CN1285" s="25"/>
      <c r="CO1285" s="28">
        <v>0</v>
      </c>
      <c r="CP1285" s="30" t="s">
        <v>5</v>
      </c>
      <c r="CQ1285" s="8">
        <f t="shared" si="221"/>
        <v>7421.3955245019361</v>
      </c>
      <c r="CR1285" s="8">
        <f t="shared" si="222"/>
        <v>16</v>
      </c>
      <c r="CS1285" s="8">
        <f t="shared" si="223"/>
        <v>1.05</v>
      </c>
      <c r="CT1285" s="8">
        <f t="shared" si="224"/>
        <v>30</v>
      </c>
      <c r="CU1285" s="8">
        <f t="shared" si="225"/>
        <v>200</v>
      </c>
      <c r="CV1285" s="10">
        <f t="shared" si="226"/>
        <v>27017.641</v>
      </c>
      <c r="CW1285" s="10">
        <f t="shared" si="229"/>
        <v>27.017641000000001</v>
      </c>
      <c r="CX1285" s="8" t="str">
        <f t="shared" si="227"/>
        <v>No</v>
      </c>
      <c r="CY1285" s="30" t="s">
        <v>11</v>
      </c>
      <c r="CZ1285" s="30" t="s">
        <v>11</v>
      </c>
      <c r="DA1285" s="31" t="s">
        <v>23</v>
      </c>
      <c r="DB1285" s="31" t="s">
        <v>23</v>
      </c>
      <c r="DC1285" s="8" t="str">
        <f t="shared" si="228"/>
        <v>No</v>
      </c>
      <c r="DD1285" s="8" t="s">
        <v>11</v>
      </c>
      <c r="DE1285" s="30" t="s">
        <v>11</v>
      </c>
      <c r="DF1285" s="10">
        <f t="shared" si="230"/>
        <v>27.396899999999995</v>
      </c>
      <c r="DG1285" s="9">
        <f>IF(S1285&lt;Monitors!$H$4,(S1285*Monitors!$I$4)+Monitors!$J$4,IF(S1285&lt;Monitors!$H$5,(S1285*Monitors!$I$5)+Monitors!$J$5,IF(S1285&lt;Monitors!$H$6,(S1285*Monitors!$I$6)+Monitors!$J$6,IF(S1285&lt;Monitors!$H$7,(Monitors!$I$7*S1285)+Monitors!$J$7,IF(S1285&lt;Monitors!$H$8,(S1285*Monitors!$I$8)+Monitors!$J$8,IF(S1285&lt;Monitors!$H$9,(S1285*Monitors!$I$9)+Monitors!$J$9,IF(S1285&lt;Monitors!$H$10,(S1285*Monitors!$I$10)+Monitors!$J$10,IF(S1285&lt;Monitors!$H$11,(S1285*Monitors!$I$11)+Monitors!$J$11,Monitors!$J$12))))))))</f>
        <v>15.517538461538463</v>
      </c>
      <c r="DH1285" s="10">
        <f>$DF1285-(Monitors!$B$4*'All Data'!$W1285)</f>
        <v>22.578719999999997</v>
      </c>
      <c r="DI1285" s="10">
        <f>IF($CX1285="Yes",DH1285-(Monitors!$E$4*(DG1285+(Monitors!$B$4*'All Data'!$W1285))),'All Data'!DH1285)</f>
        <v>22.578719999999997</v>
      </c>
      <c r="DJ1285" s="10">
        <f>IF(DD1285="Yes",'All Data'!DI1285-(DG1285*Monitors!$C$4),'All Data'!DI1285)</f>
        <v>22.578719999999997</v>
      </c>
      <c r="DK1285" s="10">
        <f>IF($DE1285="Yes",DJ1285-(DG1285*Monitors!$D$4),'All Data'!DJ1285)</f>
        <v>22.578719999999997</v>
      </c>
      <c r="DL1285" s="10">
        <f>IF($CZ1285="Yes",DK1285-Monitors!$C$7,'All Data'!DK1285)</f>
        <v>22.578719999999997</v>
      </c>
      <c r="DM1285" s="10">
        <f>IF($DA1285="Yes",DL1285-Monitors!$D$7,'All Data'!DL1285)</f>
        <v>20.868719999999996</v>
      </c>
      <c r="DN1285" s="10">
        <f>IF(DB1285="Yes",DM1285-((DG1285+(W1285*Monitors!$B$4))*Monitors!$F$4),'All Data'!DM1285)</f>
        <v>17.818362230769228</v>
      </c>
      <c r="DO1285" s="8" t="str">
        <f t="shared" si="231"/>
        <v>No</v>
      </c>
      <c r="DP1285" s="10">
        <v>1.0807056400000001</v>
      </c>
      <c r="DQ1285" s="10">
        <v>7.01929436</v>
      </c>
      <c r="DR1285" s="10">
        <v>7.01929436</v>
      </c>
      <c r="DS1285" s="9">
        <v>10.130971436195496</v>
      </c>
      <c r="DT1285" s="9" t="s">
        <v>23</v>
      </c>
      <c r="DU1285" s="14">
        <v>0</v>
      </c>
    </row>
    <row r="1286" spans="1:125" ht="18" customHeight="1">
      <c r="A1286" s="29">
        <v>1285</v>
      </c>
      <c r="B1286" s="29">
        <v>54</v>
      </c>
      <c r="C1286" s="29">
        <v>496</v>
      </c>
      <c r="D1286" s="21">
        <v>42016</v>
      </c>
      <c r="E1286" s="21">
        <v>41948</v>
      </c>
      <c r="F1286" s="21">
        <v>42009</v>
      </c>
      <c r="G1286" s="20" t="s">
        <v>4</v>
      </c>
      <c r="H1286" s="20" t="s">
        <v>1181</v>
      </c>
      <c r="I1286" s="22">
        <v>6</v>
      </c>
      <c r="J1286" s="20" t="s">
        <v>5</v>
      </c>
      <c r="K1286" s="20"/>
      <c r="L1286" s="20" t="s">
        <v>376</v>
      </c>
      <c r="M1286" s="23" t="s">
        <v>376</v>
      </c>
      <c r="N1286" s="23" t="s">
        <v>7</v>
      </c>
      <c r="O1286" s="23"/>
      <c r="P1286" s="24">
        <v>7.2</v>
      </c>
      <c r="Q1286" s="24">
        <v>9.6</v>
      </c>
      <c r="R1286" s="24">
        <v>12.1</v>
      </c>
      <c r="S1286" s="24">
        <v>69.12</v>
      </c>
      <c r="T1286" s="24">
        <v>1.33</v>
      </c>
      <c r="U1286" s="24">
        <v>768</v>
      </c>
      <c r="V1286" s="24">
        <v>1024</v>
      </c>
      <c r="W1286" s="24">
        <v>0.78600000000000003</v>
      </c>
      <c r="X1286" s="23" t="s">
        <v>311</v>
      </c>
      <c r="Y1286" s="23" t="s">
        <v>311</v>
      </c>
      <c r="Z1286" s="24">
        <v>11372</v>
      </c>
      <c r="AA1286" s="24">
        <v>60</v>
      </c>
      <c r="AB1286" s="24">
        <v>160</v>
      </c>
      <c r="AC1286" s="24">
        <v>140</v>
      </c>
      <c r="AD1286" s="23" t="s">
        <v>1049</v>
      </c>
      <c r="AE1286" s="23" t="s">
        <v>23</v>
      </c>
      <c r="AF1286" s="23" t="s">
        <v>11</v>
      </c>
      <c r="AG1286" s="23"/>
      <c r="AH1286" s="23"/>
      <c r="AI1286" s="23" t="s">
        <v>12</v>
      </c>
      <c r="AJ1286" s="23" t="s">
        <v>23</v>
      </c>
      <c r="AK1286" s="23" t="s">
        <v>23</v>
      </c>
      <c r="AL1286" s="23" t="s">
        <v>1180</v>
      </c>
      <c r="AM1286" s="23"/>
      <c r="AN1286" s="23" t="s">
        <v>320</v>
      </c>
      <c r="AO1286" s="23"/>
      <c r="AP1286" s="23" t="s">
        <v>1051</v>
      </c>
      <c r="AQ1286" s="23"/>
      <c r="AR1286" s="23"/>
      <c r="AS1286" s="23" t="s">
        <v>1180</v>
      </c>
      <c r="AT1286" s="23"/>
      <c r="AU1286" s="23" t="s">
        <v>83</v>
      </c>
      <c r="AV1286" s="25"/>
      <c r="AW1286" s="25"/>
      <c r="AX1286" s="26">
        <v>12.1</v>
      </c>
      <c r="AY1286" s="26">
        <v>69.12</v>
      </c>
      <c r="AZ1286" s="25" t="s">
        <v>320</v>
      </c>
      <c r="BA1286" s="25" t="s">
        <v>83</v>
      </c>
      <c r="BB1286" s="23"/>
      <c r="BC1286" s="23" t="s">
        <v>15</v>
      </c>
      <c r="BD1286" s="23"/>
      <c r="BE1286" s="23" t="s">
        <v>11</v>
      </c>
      <c r="BF1286" s="23" t="s">
        <v>1052</v>
      </c>
      <c r="BG1286" s="23" t="s">
        <v>11</v>
      </c>
      <c r="BH1286" s="23" t="s">
        <v>17</v>
      </c>
      <c r="BI1286" s="23"/>
      <c r="BJ1286" s="23"/>
      <c r="BK1286" s="23" t="s">
        <v>23</v>
      </c>
      <c r="BL1286" s="23" t="s">
        <v>23</v>
      </c>
      <c r="BM1286" s="23" t="s">
        <v>11</v>
      </c>
      <c r="BN1286" s="23"/>
      <c r="BO1286" s="24">
        <v>60</v>
      </c>
      <c r="BP1286" s="24">
        <v>504</v>
      </c>
      <c r="BQ1286" s="24">
        <v>340</v>
      </c>
      <c r="BR1286" s="24">
        <v>340</v>
      </c>
      <c r="BS1286" s="24">
        <v>340</v>
      </c>
      <c r="BT1286" s="23"/>
      <c r="BU1286" s="23"/>
      <c r="BV1286" s="24">
        <v>8.33</v>
      </c>
      <c r="BW1286" s="24">
        <v>0.45</v>
      </c>
      <c r="BX1286" s="23"/>
      <c r="BY1286" s="24">
        <v>0.4</v>
      </c>
      <c r="BZ1286" s="27">
        <v>0.45</v>
      </c>
      <c r="CA1286" s="27">
        <v>0.4</v>
      </c>
      <c r="CB1286" s="25"/>
      <c r="CC1286" s="25"/>
      <c r="CD1286" s="28">
        <v>8.5</v>
      </c>
      <c r="CE1286" s="28">
        <v>0.43</v>
      </c>
      <c r="CF1286" s="25"/>
      <c r="CG1286" s="28">
        <v>0.39</v>
      </c>
      <c r="CH1286" s="28">
        <v>10.91</v>
      </c>
      <c r="CI1286" s="28">
        <v>0.5</v>
      </c>
      <c r="CJ1286" s="28">
        <v>0.5</v>
      </c>
      <c r="CK1286" s="25"/>
      <c r="CL1286" s="25"/>
      <c r="CM1286" s="28">
        <v>0.56000000000000005</v>
      </c>
      <c r="CN1286" s="25"/>
      <c r="CO1286" s="28">
        <v>0</v>
      </c>
      <c r="CP1286" s="30" t="s">
        <v>5</v>
      </c>
      <c r="CQ1286" s="8">
        <f t="shared" si="221"/>
        <v>11371.527777777777</v>
      </c>
      <c r="CR1286" s="8">
        <f t="shared" si="222"/>
        <v>14</v>
      </c>
      <c r="CS1286" s="8">
        <f t="shared" si="223"/>
        <v>1.05</v>
      </c>
      <c r="CT1286" s="8">
        <f t="shared" si="224"/>
        <v>30</v>
      </c>
      <c r="CU1286" s="8">
        <f t="shared" si="225"/>
        <v>500</v>
      </c>
      <c r="CV1286" s="10">
        <f t="shared" si="226"/>
        <v>34836.480000000003</v>
      </c>
      <c r="CW1286" s="10">
        <f t="shared" si="229"/>
        <v>34.836480000000002</v>
      </c>
      <c r="CX1286" s="8" t="str">
        <f t="shared" si="227"/>
        <v>No</v>
      </c>
      <c r="CY1286" s="30" t="s">
        <v>11</v>
      </c>
      <c r="CZ1286" s="30" t="s">
        <v>11</v>
      </c>
      <c r="DA1286" s="31" t="s">
        <v>23</v>
      </c>
      <c r="DB1286" s="31" t="s">
        <v>23</v>
      </c>
      <c r="DC1286" s="8" t="str">
        <f t="shared" si="228"/>
        <v>No</v>
      </c>
      <c r="DD1286" s="8" t="s">
        <v>11</v>
      </c>
      <c r="DE1286" s="30" t="s">
        <v>11</v>
      </c>
      <c r="DF1286" s="10">
        <f t="shared" si="230"/>
        <v>28.102079999999997</v>
      </c>
      <c r="DG1286" s="9">
        <f>IF(S1286&lt;Monitors!$H$4,(S1286*Monitors!$I$4)+Monitors!$J$4,IF(S1286&lt;Monitors!$H$5,(S1286*Monitors!$I$5)+Monitors!$J$5,IF(S1286&lt;Monitors!$H$6,(S1286*Monitors!$I$6)+Monitors!$J$6,IF(S1286&lt;Monitors!$H$7,(Monitors!$I$7*S1286)+Monitors!$J$7,IF(S1286&lt;Monitors!$H$8,(S1286*Monitors!$I$8)+Monitors!$J$8,IF(S1286&lt;Monitors!$H$9,(S1286*Monitors!$I$9)+Monitors!$J$9,IF(S1286&lt;Monitors!$H$10,(S1286*Monitors!$I$10)+Monitors!$J$10,IF(S1286&lt;Monitors!$H$11,(S1286*Monitors!$I$11)+Monitors!$J$11,Monitors!$J$12))))))))</f>
        <v>13.253538461538461</v>
      </c>
      <c r="DH1286" s="10">
        <f>$DF1286-(Monitors!$B$4*'All Data'!$W1286)</f>
        <v>23.283899999999996</v>
      </c>
      <c r="DI1286" s="10">
        <f>IF($CX1286="Yes",DH1286-(Monitors!$E$4*(DG1286+(Monitors!$B$4*'All Data'!$W1286))),'All Data'!DH1286)</f>
        <v>23.283899999999996</v>
      </c>
      <c r="DJ1286" s="10">
        <f>IF(DD1286="Yes",'All Data'!DI1286-(DG1286*Monitors!$C$4),'All Data'!DI1286)</f>
        <v>23.283899999999996</v>
      </c>
      <c r="DK1286" s="10">
        <f>IF($DE1286="Yes",DJ1286-(DG1286*Monitors!$D$4),'All Data'!DJ1286)</f>
        <v>23.283899999999996</v>
      </c>
      <c r="DL1286" s="10">
        <f>IF($CZ1286="Yes",DK1286-Monitors!$C$7,'All Data'!DK1286)</f>
        <v>23.283899999999996</v>
      </c>
      <c r="DM1286" s="10">
        <f>IF($DA1286="Yes",DL1286-Monitors!$D$7,'All Data'!DL1286)</f>
        <v>21.573899999999995</v>
      </c>
      <c r="DN1286" s="10">
        <f>IF(DB1286="Yes",DM1286-((DG1286+(W1286*Monitors!$B$4))*Monitors!$F$4),'All Data'!DM1286)</f>
        <v>18.863142230769228</v>
      </c>
      <c r="DO1286" s="8" t="str">
        <f t="shared" si="231"/>
        <v>No</v>
      </c>
      <c r="DP1286" s="10">
        <v>1.3934592000000003</v>
      </c>
      <c r="DQ1286" s="10">
        <v>6.9365407999999995</v>
      </c>
      <c r="DR1286" s="10">
        <v>6.9365407999999995</v>
      </c>
      <c r="DS1286" s="9">
        <v>6.6302181079725209</v>
      </c>
      <c r="DT1286" s="9" t="s">
        <v>11</v>
      </c>
      <c r="DU1286" s="14">
        <v>0</v>
      </c>
    </row>
    <row r="1287" spans="1:125" ht="18" customHeight="1">
      <c r="A1287" s="29">
        <v>1286</v>
      </c>
      <c r="B1287" s="29">
        <v>54</v>
      </c>
      <c r="C1287" s="29">
        <v>489</v>
      </c>
      <c r="D1287" s="21">
        <v>41548</v>
      </c>
      <c r="E1287" s="21">
        <v>41465</v>
      </c>
      <c r="F1287" s="21">
        <v>41521</v>
      </c>
      <c r="G1287" s="20" t="s">
        <v>1037</v>
      </c>
      <c r="H1287" s="20"/>
      <c r="I1287" s="22">
        <v>6</v>
      </c>
      <c r="J1287" s="20" t="s">
        <v>5</v>
      </c>
      <c r="K1287" s="20"/>
      <c r="L1287" s="20" t="s">
        <v>1038</v>
      </c>
      <c r="M1287" s="23" t="s">
        <v>1038</v>
      </c>
      <c r="N1287" s="23" t="s">
        <v>7</v>
      </c>
      <c r="O1287" s="23"/>
      <c r="P1287" s="24">
        <v>9</v>
      </c>
      <c r="Q1287" s="24">
        <v>12</v>
      </c>
      <c r="R1287" s="24">
        <v>15</v>
      </c>
      <c r="S1287" s="24">
        <v>107.55</v>
      </c>
      <c r="T1287" s="24">
        <v>4.2</v>
      </c>
      <c r="U1287" s="24">
        <v>1024</v>
      </c>
      <c r="V1287" s="24">
        <v>728</v>
      </c>
      <c r="W1287" s="24">
        <v>0.78600000000000003</v>
      </c>
      <c r="X1287" s="23" t="s">
        <v>1042</v>
      </c>
      <c r="Y1287" s="23" t="s">
        <v>1042</v>
      </c>
      <c r="Z1287" s="24">
        <v>7312</v>
      </c>
      <c r="AA1287" s="24">
        <v>60</v>
      </c>
      <c r="AB1287" s="24">
        <v>80</v>
      </c>
      <c r="AC1287" s="24">
        <v>80</v>
      </c>
      <c r="AD1287" s="23" t="s">
        <v>1039</v>
      </c>
      <c r="AE1287" s="23" t="s">
        <v>23</v>
      </c>
      <c r="AF1287" s="23" t="s">
        <v>11</v>
      </c>
      <c r="AG1287" s="23"/>
      <c r="AH1287" s="23"/>
      <c r="AI1287" s="23" t="s">
        <v>57</v>
      </c>
      <c r="AJ1287" s="23" t="s">
        <v>23</v>
      </c>
      <c r="AK1287" s="23" t="s">
        <v>23</v>
      </c>
      <c r="AL1287" s="23" t="s">
        <v>25</v>
      </c>
      <c r="AM1287" s="23"/>
      <c r="AN1287" s="23" t="s">
        <v>24</v>
      </c>
      <c r="AO1287" s="23" t="s">
        <v>1040</v>
      </c>
      <c r="AP1287" s="23" t="s">
        <v>667</v>
      </c>
      <c r="AQ1287" s="23"/>
      <c r="AR1287" s="23"/>
      <c r="AS1287" s="23" t="s">
        <v>25</v>
      </c>
      <c r="AT1287" s="23"/>
      <c r="AU1287" s="23" t="s">
        <v>83</v>
      </c>
      <c r="AV1287" s="25" t="s">
        <v>1040</v>
      </c>
      <c r="AW1287" s="25"/>
      <c r="AX1287" s="26">
        <v>15</v>
      </c>
      <c r="AY1287" s="26">
        <v>107.55</v>
      </c>
      <c r="AZ1287" s="25" t="s">
        <v>24</v>
      </c>
      <c r="BA1287" s="25" t="s">
        <v>83</v>
      </c>
      <c r="BB1287" s="23"/>
      <c r="BC1287" s="23" t="s">
        <v>15</v>
      </c>
      <c r="BD1287" s="23"/>
      <c r="BE1287" s="23" t="s">
        <v>23</v>
      </c>
      <c r="BF1287" s="23" t="s">
        <v>1043</v>
      </c>
      <c r="BG1287" s="23" t="s">
        <v>11</v>
      </c>
      <c r="BH1287" s="23" t="s">
        <v>17</v>
      </c>
      <c r="BI1287" s="23"/>
      <c r="BJ1287" s="23"/>
      <c r="BK1287" s="23" t="s">
        <v>11</v>
      </c>
      <c r="BL1287" s="23" t="s">
        <v>11</v>
      </c>
      <c r="BM1287" s="23"/>
      <c r="BN1287" s="23"/>
      <c r="BO1287" s="24">
        <v>219</v>
      </c>
      <c r="BP1287" s="24">
        <v>345</v>
      </c>
      <c r="BQ1287" s="24">
        <v>350</v>
      </c>
      <c r="BR1287" s="24">
        <v>220</v>
      </c>
      <c r="BS1287" s="24">
        <v>220</v>
      </c>
      <c r="BT1287" s="23"/>
      <c r="BU1287" s="23"/>
      <c r="BV1287" s="24">
        <v>9.3800000000000008</v>
      </c>
      <c r="BW1287" s="24">
        <v>0.69</v>
      </c>
      <c r="BX1287" s="23"/>
      <c r="BY1287" s="24">
        <v>0.34</v>
      </c>
      <c r="BZ1287" s="27">
        <v>0.69</v>
      </c>
      <c r="CA1287" s="27">
        <v>0.34</v>
      </c>
      <c r="CB1287" s="25"/>
      <c r="CC1287" s="25"/>
      <c r="CD1287" s="28">
        <v>9.1999999999999993</v>
      </c>
      <c r="CE1287" s="28">
        <v>0.73</v>
      </c>
      <c r="CF1287" s="25"/>
      <c r="CG1287" s="28">
        <v>0.37</v>
      </c>
      <c r="CH1287" s="28">
        <v>11.29</v>
      </c>
      <c r="CI1287" s="28">
        <v>1</v>
      </c>
      <c r="CJ1287" s="28">
        <v>0.5</v>
      </c>
      <c r="CK1287" s="25"/>
      <c r="CL1287" s="25"/>
      <c r="CM1287" s="28">
        <v>0.4</v>
      </c>
      <c r="CN1287" s="25"/>
      <c r="CO1287" s="28">
        <v>0</v>
      </c>
      <c r="CP1287" s="30" t="s">
        <v>5</v>
      </c>
      <c r="CQ1287" s="8">
        <f t="shared" si="221"/>
        <v>7308.2287308228733</v>
      </c>
      <c r="CR1287" s="8">
        <f t="shared" si="222"/>
        <v>16</v>
      </c>
      <c r="CS1287" s="8">
        <f t="shared" si="223"/>
        <v>1.05</v>
      </c>
      <c r="CT1287" s="8">
        <f t="shared" si="224"/>
        <v>30</v>
      </c>
      <c r="CU1287" s="8">
        <f t="shared" si="225"/>
        <v>300</v>
      </c>
      <c r="CV1287" s="10">
        <f t="shared" si="226"/>
        <v>37104.75</v>
      </c>
      <c r="CW1287" s="10">
        <f t="shared" si="229"/>
        <v>37.104750000000003</v>
      </c>
      <c r="CX1287" s="8" t="str">
        <f t="shared" si="227"/>
        <v>No</v>
      </c>
      <c r="CY1287" s="30" t="s">
        <v>11</v>
      </c>
      <c r="CZ1287" s="30" t="s">
        <v>11</v>
      </c>
      <c r="DA1287" s="31" t="s">
        <v>11</v>
      </c>
      <c r="DB1287" s="31" t="s">
        <v>23</v>
      </c>
      <c r="DC1287" s="8" t="str">
        <f t="shared" si="228"/>
        <v>No</v>
      </c>
      <c r="DD1287" s="8" t="s">
        <v>11</v>
      </c>
      <c r="DE1287" s="30" t="s">
        <v>11</v>
      </c>
      <c r="DF1287" s="10">
        <f t="shared" si="230"/>
        <v>32.687939999999998</v>
      </c>
      <c r="DG1287" s="9">
        <f>IF(S1287&lt;Monitors!$H$4,(S1287*Monitors!$I$4)+Monitors!$J$4,IF(S1287&lt;Monitors!$H$5,(S1287*Monitors!$I$5)+Monitors!$J$5,IF(S1287&lt;Monitors!$H$6,(S1287*Monitors!$I$6)+Monitors!$J$6,IF(S1287&lt;Monitors!$H$7,(Monitors!$I$7*S1287)+Monitors!$J$7,IF(S1287&lt;Monitors!$H$8,(S1287*Monitors!$I$8)+Monitors!$J$8,IF(S1287&lt;Monitors!$H$9,(S1287*Monitors!$I$9)+Monitors!$J$9,IF(S1287&lt;Monitors!$H$10,(S1287*Monitors!$I$10)+Monitors!$J$10,IF(S1287&lt;Monitors!$H$11,(S1287*Monitors!$I$11)+Monitors!$J$11,Monitors!$J$12))))))))</f>
        <v>15.618461538461538</v>
      </c>
      <c r="DH1287" s="10">
        <f>$DF1287-(Monitors!$B$4*'All Data'!$W1287)</f>
        <v>27.869759999999999</v>
      </c>
      <c r="DI1287" s="10">
        <f>IF($CX1287="Yes",DH1287-(Monitors!$E$4*(DG1287+(Monitors!$B$4*'All Data'!$W1287))),'All Data'!DH1287)</f>
        <v>27.869759999999999</v>
      </c>
      <c r="DJ1287" s="10">
        <f>IF(DD1287="Yes",'All Data'!DI1287-(DG1287*Monitors!$C$4),'All Data'!DI1287)</f>
        <v>27.869759999999999</v>
      </c>
      <c r="DK1287" s="10">
        <f>IF($DE1287="Yes",DJ1287-(DG1287*Monitors!$D$4),'All Data'!DJ1287)</f>
        <v>27.869759999999999</v>
      </c>
      <c r="DL1287" s="10">
        <f>IF($CZ1287="Yes",DK1287-Monitors!$C$7,'All Data'!DK1287)</f>
        <v>27.869759999999999</v>
      </c>
      <c r="DM1287" s="10">
        <f>IF($DA1287="Yes",DL1287-Monitors!$D$7,'All Data'!DL1287)</f>
        <v>27.869759999999999</v>
      </c>
      <c r="DN1287" s="10">
        <f>IF(DB1287="Yes",DM1287-((DG1287+(W1287*Monitors!$B$4))*Monitors!$F$4),'All Data'!DM1287)</f>
        <v>24.804263769230769</v>
      </c>
      <c r="DO1287" s="8" t="str">
        <f t="shared" si="231"/>
        <v>No</v>
      </c>
      <c r="DP1287" s="10">
        <v>1.4841900000000001</v>
      </c>
      <c r="DQ1287" s="10">
        <v>7.8958100000000009</v>
      </c>
      <c r="DR1287" s="10">
        <v>7.8958100000000009</v>
      </c>
      <c r="DS1287" s="9">
        <v>10.286904100414624</v>
      </c>
      <c r="DT1287" s="9" t="s">
        <v>23</v>
      </c>
      <c r="DU1287" s="14">
        <v>0</v>
      </c>
    </row>
    <row r="1288" spans="1:125" ht="18" customHeight="1">
      <c r="A1288" s="29">
        <v>1287</v>
      </c>
      <c r="B1288" s="29">
        <v>54</v>
      </c>
      <c r="C1288" s="29">
        <v>490</v>
      </c>
      <c r="D1288" s="21">
        <v>41548</v>
      </c>
      <c r="E1288" s="21">
        <v>41465</v>
      </c>
      <c r="F1288" s="21">
        <v>41521</v>
      </c>
      <c r="G1288" s="20" t="s">
        <v>1037</v>
      </c>
      <c r="H1288" s="20"/>
      <c r="I1288" s="22">
        <v>6</v>
      </c>
      <c r="J1288" s="20" t="s">
        <v>5</v>
      </c>
      <c r="K1288" s="20"/>
      <c r="L1288" s="20" t="s">
        <v>1038</v>
      </c>
      <c r="M1288" s="23" t="s">
        <v>1038</v>
      </c>
      <c r="N1288" s="23" t="s">
        <v>7</v>
      </c>
      <c r="O1288" s="23"/>
      <c r="P1288" s="24">
        <v>9</v>
      </c>
      <c r="Q1288" s="24">
        <v>12</v>
      </c>
      <c r="R1288" s="24">
        <v>15</v>
      </c>
      <c r="S1288" s="24">
        <v>107.55</v>
      </c>
      <c r="T1288" s="24">
        <v>4.2</v>
      </c>
      <c r="U1288" s="24">
        <v>1024</v>
      </c>
      <c r="V1288" s="24">
        <v>728</v>
      </c>
      <c r="W1288" s="24">
        <v>0.78600000000000003</v>
      </c>
      <c r="X1288" s="23" t="s">
        <v>1042</v>
      </c>
      <c r="Y1288" s="23" t="s">
        <v>1042</v>
      </c>
      <c r="Z1288" s="24">
        <v>7312</v>
      </c>
      <c r="AA1288" s="24">
        <v>60</v>
      </c>
      <c r="AB1288" s="24">
        <v>80</v>
      </c>
      <c r="AC1288" s="24">
        <v>80</v>
      </c>
      <c r="AD1288" s="23" t="s">
        <v>1039</v>
      </c>
      <c r="AE1288" s="23" t="s">
        <v>23</v>
      </c>
      <c r="AF1288" s="23" t="s">
        <v>11</v>
      </c>
      <c r="AG1288" s="23"/>
      <c r="AH1288" s="23"/>
      <c r="AI1288" s="23" t="s">
        <v>57</v>
      </c>
      <c r="AJ1288" s="23" t="s">
        <v>23</v>
      </c>
      <c r="AK1288" s="23" t="s">
        <v>23</v>
      </c>
      <c r="AL1288" s="23" t="s">
        <v>25</v>
      </c>
      <c r="AM1288" s="23"/>
      <c r="AN1288" s="23" t="s">
        <v>24</v>
      </c>
      <c r="AO1288" s="23" t="s">
        <v>1040</v>
      </c>
      <c r="AP1288" s="23" t="s">
        <v>667</v>
      </c>
      <c r="AQ1288" s="23"/>
      <c r="AR1288" s="23"/>
      <c r="AS1288" s="23" t="s">
        <v>25</v>
      </c>
      <c r="AT1288" s="23"/>
      <c r="AU1288" s="23" t="s">
        <v>83</v>
      </c>
      <c r="AV1288" s="25" t="s">
        <v>1040</v>
      </c>
      <c r="AW1288" s="25"/>
      <c r="AX1288" s="26">
        <v>15</v>
      </c>
      <c r="AY1288" s="26">
        <v>107.55</v>
      </c>
      <c r="AZ1288" s="25" t="s">
        <v>24</v>
      </c>
      <c r="BA1288" s="25" t="s">
        <v>83</v>
      </c>
      <c r="BB1288" s="23"/>
      <c r="BC1288" s="23" t="s">
        <v>15</v>
      </c>
      <c r="BD1288" s="23"/>
      <c r="BE1288" s="23" t="s">
        <v>23</v>
      </c>
      <c r="BF1288" s="23" t="s">
        <v>1043</v>
      </c>
      <c r="BG1288" s="23" t="s">
        <v>11</v>
      </c>
      <c r="BH1288" s="23" t="s">
        <v>17</v>
      </c>
      <c r="BI1288" s="23"/>
      <c r="BJ1288" s="23"/>
      <c r="BK1288" s="23" t="s">
        <v>11</v>
      </c>
      <c r="BL1288" s="23" t="s">
        <v>11</v>
      </c>
      <c r="BM1288" s="23"/>
      <c r="BN1288" s="23"/>
      <c r="BO1288" s="24">
        <v>219</v>
      </c>
      <c r="BP1288" s="24">
        <v>345</v>
      </c>
      <c r="BQ1288" s="24">
        <v>350</v>
      </c>
      <c r="BR1288" s="24">
        <v>220</v>
      </c>
      <c r="BS1288" s="24">
        <v>220</v>
      </c>
      <c r="BT1288" s="23"/>
      <c r="BU1288" s="23"/>
      <c r="BV1288" s="24">
        <v>9.3800000000000008</v>
      </c>
      <c r="BW1288" s="24">
        <v>0.69</v>
      </c>
      <c r="BX1288" s="23"/>
      <c r="BY1288" s="24">
        <v>0.34</v>
      </c>
      <c r="BZ1288" s="27">
        <v>0.69</v>
      </c>
      <c r="CA1288" s="27">
        <v>0.34</v>
      </c>
      <c r="CB1288" s="25"/>
      <c r="CC1288" s="25"/>
      <c r="CD1288" s="28">
        <v>9.1999999999999993</v>
      </c>
      <c r="CE1288" s="28">
        <v>0.73</v>
      </c>
      <c r="CF1288" s="25"/>
      <c r="CG1288" s="28">
        <v>0.37</v>
      </c>
      <c r="CH1288" s="28">
        <v>11.29</v>
      </c>
      <c r="CI1288" s="28">
        <v>1</v>
      </c>
      <c r="CJ1288" s="28">
        <v>0.5</v>
      </c>
      <c r="CK1288" s="25"/>
      <c r="CL1288" s="25"/>
      <c r="CM1288" s="28">
        <v>0.4</v>
      </c>
      <c r="CN1288" s="25"/>
      <c r="CO1288" s="28">
        <v>0</v>
      </c>
      <c r="CP1288" s="30" t="s">
        <v>5</v>
      </c>
      <c r="CQ1288" s="8">
        <f t="shared" si="221"/>
        <v>7308.2287308228733</v>
      </c>
      <c r="CR1288" s="8">
        <f t="shared" si="222"/>
        <v>16</v>
      </c>
      <c r="CS1288" s="8">
        <f t="shared" si="223"/>
        <v>1.05</v>
      </c>
      <c r="CT1288" s="8">
        <f t="shared" si="224"/>
        <v>30</v>
      </c>
      <c r="CU1288" s="8">
        <f t="shared" si="225"/>
        <v>300</v>
      </c>
      <c r="CV1288" s="10">
        <f t="shared" si="226"/>
        <v>37104.75</v>
      </c>
      <c r="CW1288" s="10">
        <f t="shared" si="229"/>
        <v>37.104750000000003</v>
      </c>
      <c r="CX1288" s="8" t="str">
        <f t="shared" si="227"/>
        <v>No</v>
      </c>
      <c r="CY1288" s="30" t="s">
        <v>11</v>
      </c>
      <c r="CZ1288" s="30" t="s">
        <v>11</v>
      </c>
      <c r="DA1288" s="31" t="s">
        <v>11</v>
      </c>
      <c r="DB1288" s="31" t="s">
        <v>23</v>
      </c>
      <c r="DC1288" s="8" t="str">
        <f t="shared" si="228"/>
        <v>No</v>
      </c>
      <c r="DD1288" s="8" t="s">
        <v>11</v>
      </c>
      <c r="DE1288" s="30" t="s">
        <v>11</v>
      </c>
      <c r="DF1288" s="10">
        <f t="shared" si="230"/>
        <v>32.687939999999998</v>
      </c>
      <c r="DG1288" s="9">
        <f>IF(S1288&lt;Monitors!$H$4,(S1288*Monitors!$I$4)+Monitors!$J$4,IF(S1288&lt;Monitors!$H$5,(S1288*Monitors!$I$5)+Monitors!$J$5,IF(S1288&lt;Monitors!$H$6,(S1288*Monitors!$I$6)+Monitors!$J$6,IF(S1288&lt;Monitors!$H$7,(Monitors!$I$7*S1288)+Monitors!$J$7,IF(S1288&lt;Monitors!$H$8,(S1288*Monitors!$I$8)+Monitors!$J$8,IF(S1288&lt;Monitors!$H$9,(S1288*Monitors!$I$9)+Monitors!$J$9,IF(S1288&lt;Monitors!$H$10,(S1288*Monitors!$I$10)+Monitors!$J$10,IF(S1288&lt;Monitors!$H$11,(S1288*Monitors!$I$11)+Monitors!$J$11,Monitors!$J$12))))))))</f>
        <v>15.618461538461538</v>
      </c>
      <c r="DH1288" s="10">
        <f>$DF1288-(Monitors!$B$4*'All Data'!$W1288)</f>
        <v>27.869759999999999</v>
      </c>
      <c r="DI1288" s="10">
        <f>IF($CX1288="Yes",DH1288-(Monitors!$E$4*(DG1288+(Monitors!$B$4*'All Data'!$W1288))),'All Data'!DH1288)</f>
        <v>27.869759999999999</v>
      </c>
      <c r="DJ1288" s="10">
        <f>IF(DD1288="Yes",'All Data'!DI1288-(DG1288*Monitors!$C$4),'All Data'!DI1288)</f>
        <v>27.869759999999999</v>
      </c>
      <c r="DK1288" s="10">
        <f>IF($DE1288="Yes",DJ1288-(DG1288*Monitors!$D$4),'All Data'!DJ1288)</f>
        <v>27.869759999999999</v>
      </c>
      <c r="DL1288" s="10">
        <f>IF($CZ1288="Yes",DK1288-Monitors!$C$7,'All Data'!DK1288)</f>
        <v>27.869759999999999</v>
      </c>
      <c r="DM1288" s="10">
        <f>IF($DA1288="Yes",DL1288-Monitors!$D$7,'All Data'!DL1288)</f>
        <v>27.869759999999999</v>
      </c>
      <c r="DN1288" s="10">
        <f>IF(DB1288="Yes",DM1288-((DG1288+(W1288*Monitors!$B$4))*Monitors!$F$4),'All Data'!DM1288)</f>
        <v>24.804263769230769</v>
      </c>
      <c r="DO1288" s="8" t="str">
        <f t="shared" si="231"/>
        <v>No</v>
      </c>
      <c r="DP1288" s="10">
        <v>1.4841900000000001</v>
      </c>
      <c r="DQ1288" s="10">
        <v>7.8958100000000009</v>
      </c>
      <c r="DR1288" s="10">
        <v>7.8958100000000009</v>
      </c>
      <c r="DS1288" s="9">
        <v>10.286904100414624</v>
      </c>
      <c r="DT1288" s="9" t="s">
        <v>23</v>
      </c>
      <c r="DU1288" s="14">
        <v>0</v>
      </c>
    </row>
    <row r="1289" spans="1:125" ht="18" customHeight="1">
      <c r="A1289" s="29">
        <v>1288</v>
      </c>
      <c r="B1289" s="29">
        <v>54</v>
      </c>
      <c r="C1289" s="29">
        <v>491</v>
      </c>
      <c r="D1289" s="21">
        <v>41548</v>
      </c>
      <c r="E1289" s="21">
        <v>41465</v>
      </c>
      <c r="F1289" s="21">
        <v>41521</v>
      </c>
      <c r="G1289" s="20" t="s">
        <v>1037</v>
      </c>
      <c r="H1289" s="20"/>
      <c r="I1289" s="22">
        <v>6</v>
      </c>
      <c r="J1289" s="20" t="s">
        <v>5</v>
      </c>
      <c r="K1289" s="20"/>
      <c r="L1289" s="20" t="s">
        <v>1038</v>
      </c>
      <c r="M1289" s="23" t="s">
        <v>1038</v>
      </c>
      <c r="N1289" s="23" t="s">
        <v>7</v>
      </c>
      <c r="O1289" s="23"/>
      <c r="P1289" s="24">
        <v>9</v>
      </c>
      <c r="Q1289" s="24">
        <v>12</v>
      </c>
      <c r="R1289" s="24">
        <v>15</v>
      </c>
      <c r="S1289" s="24">
        <v>107.55</v>
      </c>
      <c r="T1289" s="24">
        <v>4.2</v>
      </c>
      <c r="U1289" s="24">
        <v>1024</v>
      </c>
      <c r="V1289" s="24">
        <v>728</v>
      </c>
      <c r="W1289" s="24">
        <v>0.78600000000000003</v>
      </c>
      <c r="X1289" s="23" t="s">
        <v>1042</v>
      </c>
      <c r="Y1289" s="23" t="s">
        <v>1042</v>
      </c>
      <c r="Z1289" s="24">
        <v>7312</v>
      </c>
      <c r="AA1289" s="24">
        <v>60</v>
      </c>
      <c r="AB1289" s="24">
        <v>80</v>
      </c>
      <c r="AC1289" s="24">
        <v>80</v>
      </c>
      <c r="AD1289" s="23" t="s">
        <v>1039</v>
      </c>
      <c r="AE1289" s="23" t="s">
        <v>23</v>
      </c>
      <c r="AF1289" s="23" t="s">
        <v>11</v>
      </c>
      <c r="AG1289" s="23"/>
      <c r="AH1289" s="23"/>
      <c r="AI1289" s="23" t="s">
        <v>57</v>
      </c>
      <c r="AJ1289" s="23" t="s">
        <v>23</v>
      </c>
      <c r="AK1289" s="23" t="s">
        <v>23</v>
      </c>
      <c r="AL1289" s="23" t="s">
        <v>25</v>
      </c>
      <c r="AM1289" s="23"/>
      <c r="AN1289" s="23" t="s">
        <v>24</v>
      </c>
      <c r="AO1289" s="23" t="s">
        <v>1040</v>
      </c>
      <c r="AP1289" s="23" t="s">
        <v>667</v>
      </c>
      <c r="AQ1289" s="23"/>
      <c r="AR1289" s="23"/>
      <c r="AS1289" s="23" t="s">
        <v>25</v>
      </c>
      <c r="AT1289" s="23"/>
      <c r="AU1289" s="23" t="s">
        <v>83</v>
      </c>
      <c r="AV1289" s="25" t="s">
        <v>1040</v>
      </c>
      <c r="AW1289" s="25"/>
      <c r="AX1289" s="26">
        <v>15</v>
      </c>
      <c r="AY1289" s="26">
        <v>107.55</v>
      </c>
      <c r="AZ1289" s="25" t="s">
        <v>24</v>
      </c>
      <c r="BA1289" s="25" t="s">
        <v>83</v>
      </c>
      <c r="BB1289" s="23"/>
      <c r="BC1289" s="23" t="s">
        <v>15</v>
      </c>
      <c r="BD1289" s="23"/>
      <c r="BE1289" s="23" t="s">
        <v>23</v>
      </c>
      <c r="BF1289" s="23" t="s">
        <v>1043</v>
      </c>
      <c r="BG1289" s="23" t="s">
        <v>11</v>
      </c>
      <c r="BH1289" s="23" t="s">
        <v>17</v>
      </c>
      <c r="BI1289" s="23"/>
      <c r="BJ1289" s="23"/>
      <c r="BK1289" s="23" t="s">
        <v>11</v>
      </c>
      <c r="BL1289" s="23" t="s">
        <v>11</v>
      </c>
      <c r="BM1289" s="23"/>
      <c r="BN1289" s="23"/>
      <c r="BO1289" s="24">
        <v>219</v>
      </c>
      <c r="BP1289" s="24">
        <v>345</v>
      </c>
      <c r="BQ1289" s="24">
        <v>350</v>
      </c>
      <c r="BR1289" s="24">
        <v>220</v>
      </c>
      <c r="BS1289" s="24">
        <v>220</v>
      </c>
      <c r="BT1289" s="23"/>
      <c r="BU1289" s="23"/>
      <c r="BV1289" s="24">
        <v>9.3800000000000008</v>
      </c>
      <c r="BW1289" s="24">
        <v>0.69</v>
      </c>
      <c r="BX1289" s="23"/>
      <c r="BY1289" s="24">
        <v>0.34</v>
      </c>
      <c r="BZ1289" s="27">
        <v>0.69</v>
      </c>
      <c r="CA1289" s="27">
        <v>0.34</v>
      </c>
      <c r="CB1289" s="25"/>
      <c r="CC1289" s="25"/>
      <c r="CD1289" s="28">
        <v>9.1999999999999993</v>
      </c>
      <c r="CE1289" s="28">
        <v>0.73</v>
      </c>
      <c r="CF1289" s="25"/>
      <c r="CG1289" s="28">
        <v>0.37</v>
      </c>
      <c r="CH1289" s="28">
        <v>11.29</v>
      </c>
      <c r="CI1289" s="28">
        <v>1</v>
      </c>
      <c r="CJ1289" s="28">
        <v>0.5</v>
      </c>
      <c r="CK1289" s="25"/>
      <c r="CL1289" s="25"/>
      <c r="CM1289" s="28">
        <v>0.4</v>
      </c>
      <c r="CN1289" s="25"/>
      <c r="CO1289" s="28">
        <v>0</v>
      </c>
      <c r="CP1289" s="30" t="s">
        <v>5</v>
      </c>
      <c r="CQ1289" s="8">
        <f t="shared" si="221"/>
        <v>7308.2287308228733</v>
      </c>
      <c r="CR1289" s="8">
        <f t="shared" si="222"/>
        <v>16</v>
      </c>
      <c r="CS1289" s="8">
        <f t="shared" si="223"/>
        <v>1.05</v>
      </c>
      <c r="CT1289" s="8">
        <f t="shared" si="224"/>
        <v>30</v>
      </c>
      <c r="CU1289" s="8">
        <f t="shared" si="225"/>
        <v>300</v>
      </c>
      <c r="CV1289" s="10">
        <f t="shared" si="226"/>
        <v>37104.75</v>
      </c>
      <c r="CW1289" s="10">
        <f t="shared" si="229"/>
        <v>37.104750000000003</v>
      </c>
      <c r="CX1289" s="8" t="str">
        <f t="shared" si="227"/>
        <v>No</v>
      </c>
      <c r="CY1289" s="30" t="s">
        <v>11</v>
      </c>
      <c r="CZ1289" s="30" t="s">
        <v>11</v>
      </c>
      <c r="DA1289" s="31" t="s">
        <v>11</v>
      </c>
      <c r="DB1289" s="31" t="s">
        <v>23</v>
      </c>
      <c r="DC1289" s="8" t="str">
        <f t="shared" si="228"/>
        <v>No</v>
      </c>
      <c r="DD1289" s="8" t="s">
        <v>11</v>
      </c>
      <c r="DE1289" s="30" t="s">
        <v>11</v>
      </c>
      <c r="DF1289" s="10">
        <f t="shared" si="230"/>
        <v>32.687939999999998</v>
      </c>
      <c r="DG1289" s="9">
        <f>IF(S1289&lt;Monitors!$H$4,(S1289*Monitors!$I$4)+Monitors!$J$4,IF(S1289&lt;Monitors!$H$5,(S1289*Monitors!$I$5)+Monitors!$J$5,IF(S1289&lt;Monitors!$H$6,(S1289*Monitors!$I$6)+Monitors!$J$6,IF(S1289&lt;Monitors!$H$7,(Monitors!$I$7*S1289)+Monitors!$J$7,IF(S1289&lt;Monitors!$H$8,(S1289*Monitors!$I$8)+Monitors!$J$8,IF(S1289&lt;Monitors!$H$9,(S1289*Monitors!$I$9)+Monitors!$J$9,IF(S1289&lt;Monitors!$H$10,(S1289*Monitors!$I$10)+Monitors!$J$10,IF(S1289&lt;Monitors!$H$11,(S1289*Monitors!$I$11)+Monitors!$J$11,Monitors!$J$12))))))))</f>
        <v>15.618461538461538</v>
      </c>
      <c r="DH1289" s="10">
        <f>$DF1289-(Monitors!$B$4*'All Data'!$W1289)</f>
        <v>27.869759999999999</v>
      </c>
      <c r="DI1289" s="10">
        <f>IF($CX1289="Yes",DH1289-(Monitors!$E$4*(DG1289+(Monitors!$B$4*'All Data'!$W1289))),'All Data'!DH1289)</f>
        <v>27.869759999999999</v>
      </c>
      <c r="DJ1289" s="10">
        <f>IF(DD1289="Yes",'All Data'!DI1289-(DG1289*Monitors!$C$4),'All Data'!DI1289)</f>
        <v>27.869759999999999</v>
      </c>
      <c r="DK1289" s="10">
        <f>IF($DE1289="Yes",DJ1289-(DG1289*Monitors!$D$4),'All Data'!DJ1289)</f>
        <v>27.869759999999999</v>
      </c>
      <c r="DL1289" s="10">
        <f>IF($CZ1289="Yes",DK1289-Monitors!$C$7,'All Data'!DK1289)</f>
        <v>27.869759999999999</v>
      </c>
      <c r="DM1289" s="10">
        <f>IF($DA1289="Yes",DL1289-Monitors!$D$7,'All Data'!DL1289)</f>
        <v>27.869759999999999</v>
      </c>
      <c r="DN1289" s="10">
        <f>IF(DB1289="Yes",DM1289-((DG1289+(W1289*Monitors!$B$4))*Monitors!$F$4),'All Data'!DM1289)</f>
        <v>24.804263769230769</v>
      </c>
      <c r="DO1289" s="8" t="str">
        <f t="shared" si="231"/>
        <v>No</v>
      </c>
      <c r="DP1289" s="10">
        <v>1.4841900000000001</v>
      </c>
      <c r="DQ1289" s="10">
        <v>7.8958100000000009</v>
      </c>
      <c r="DR1289" s="10">
        <v>7.8958100000000009</v>
      </c>
      <c r="DS1289" s="9">
        <v>10.286904100414624</v>
      </c>
      <c r="DT1289" s="9" t="s">
        <v>23</v>
      </c>
      <c r="DU1289" s="14">
        <v>0</v>
      </c>
    </row>
    <row r="1290" spans="1:125" ht="18" customHeight="1">
      <c r="A1290" s="29">
        <v>1289</v>
      </c>
      <c r="B1290" s="29">
        <v>54</v>
      </c>
      <c r="C1290" s="29">
        <v>497</v>
      </c>
      <c r="D1290" s="21">
        <v>41671</v>
      </c>
      <c r="E1290" s="21">
        <v>41597</v>
      </c>
      <c r="F1290" s="21">
        <v>41649</v>
      </c>
      <c r="G1290" s="20" t="s">
        <v>4</v>
      </c>
      <c r="H1290" s="20" t="s">
        <v>1053</v>
      </c>
      <c r="I1290" s="22">
        <v>6</v>
      </c>
      <c r="J1290" s="20" t="s">
        <v>5</v>
      </c>
      <c r="K1290" s="20"/>
      <c r="L1290" s="20" t="s">
        <v>376</v>
      </c>
      <c r="M1290" s="23" t="s">
        <v>376</v>
      </c>
      <c r="N1290" s="23" t="s">
        <v>7</v>
      </c>
      <c r="O1290" s="23"/>
      <c r="P1290" s="24">
        <v>8.9</v>
      </c>
      <c r="Q1290" s="24">
        <v>11.9</v>
      </c>
      <c r="R1290" s="24">
        <v>15</v>
      </c>
      <c r="S1290" s="24">
        <v>105.91</v>
      </c>
      <c r="T1290" s="24">
        <v>1.33</v>
      </c>
      <c r="U1290" s="24">
        <v>768</v>
      </c>
      <c r="V1290" s="24">
        <v>1024</v>
      </c>
      <c r="W1290" s="24">
        <v>0.78600000000000003</v>
      </c>
      <c r="X1290" s="23" t="s">
        <v>1054</v>
      </c>
      <c r="Y1290" s="23" t="s">
        <v>311</v>
      </c>
      <c r="Z1290" s="24">
        <v>7422</v>
      </c>
      <c r="AA1290" s="24">
        <v>60</v>
      </c>
      <c r="AB1290" s="24">
        <v>170</v>
      </c>
      <c r="AC1290" s="24">
        <v>160</v>
      </c>
      <c r="AD1290" s="23" t="s">
        <v>1049</v>
      </c>
      <c r="AE1290" s="23" t="s">
        <v>23</v>
      </c>
      <c r="AF1290" s="23" t="s">
        <v>11</v>
      </c>
      <c r="AG1290" s="23"/>
      <c r="AH1290" s="23"/>
      <c r="AI1290" s="23" t="s">
        <v>12</v>
      </c>
      <c r="AJ1290" s="23" t="s">
        <v>23</v>
      </c>
      <c r="AK1290" s="23" t="s">
        <v>23</v>
      </c>
      <c r="AL1290" s="23" t="s">
        <v>1055</v>
      </c>
      <c r="AM1290" s="23"/>
      <c r="AN1290" s="23" t="s">
        <v>320</v>
      </c>
      <c r="AO1290" s="23"/>
      <c r="AP1290" s="23" t="s">
        <v>1051</v>
      </c>
      <c r="AQ1290" s="23"/>
      <c r="AR1290" s="23"/>
      <c r="AS1290" s="23" t="s">
        <v>1055</v>
      </c>
      <c r="AT1290" s="23"/>
      <c r="AU1290" s="23" t="s">
        <v>14</v>
      </c>
      <c r="AV1290" s="25"/>
      <c r="AW1290" s="25"/>
      <c r="AX1290" s="26">
        <v>15</v>
      </c>
      <c r="AY1290" s="26">
        <v>105.91</v>
      </c>
      <c r="AZ1290" s="25" t="s">
        <v>320</v>
      </c>
      <c r="BA1290" s="25" t="s">
        <v>14</v>
      </c>
      <c r="BB1290" s="23"/>
      <c r="BC1290" s="23" t="s">
        <v>15</v>
      </c>
      <c r="BD1290" s="23"/>
      <c r="BE1290" s="23" t="s">
        <v>11</v>
      </c>
      <c r="BF1290" s="23" t="s">
        <v>1056</v>
      </c>
      <c r="BG1290" s="23" t="s">
        <v>11</v>
      </c>
      <c r="BH1290" s="23" t="s">
        <v>17</v>
      </c>
      <c r="BI1290" s="23"/>
      <c r="BJ1290" s="23"/>
      <c r="BK1290" s="23" t="s">
        <v>23</v>
      </c>
      <c r="BL1290" s="23" t="s">
        <v>23</v>
      </c>
      <c r="BM1290" s="23" t="s">
        <v>11</v>
      </c>
      <c r="BN1290" s="23"/>
      <c r="BO1290" s="24">
        <v>208</v>
      </c>
      <c r="BP1290" s="24">
        <v>255.1</v>
      </c>
      <c r="BQ1290" s="24">
        <v>312</v>
      </c>
      <c r="BR1290" s="24">
        <v>220</v>
      </c>
      <c r="BS1290" s="24">
        <v>255.1</v>
      </c>
      <c r="BT1290" s="23"/>
      <c r="BU1290" s="23"/>
      <c r="BV1290" s="24">
        <v>10.199999999999999</v>
      </c>
      <c r="BW1290" s="24">
        <v>0.42</v>
      </c>
      <c r="BX1290" s="23"/>
      <c r="BY1290" s="24">
        <v>0.38</v>
      </c>
      <c r="BZ1290" s="27">
        <v>0.42</v>
      </c>
      <c r="CA1290" s="27">
        <v>0.38</v>
      </c>
      <c r="CB1290" s="25"/>
      <c r="CC1290" s="25"/>
      <c r="CD1290" s="28">
        <v>10.24</v>
      </c>
      <c r="CE1290" s="28">
        <v>0.42</v>
      </c>
      <c r="CF1290" s="25"/>
      <c r="CG1290" s="28">
        <v>0.41</v>
      </c>
      <c r="CH1290" s="28">
        <v>11.29</v>
      </c>
      <c r="CI1290" s="28">
        <v>1</v>
      </c>
      <c r="CJ1290" s="28">
        <v>0.5</v>
      </c>
      <c r="CK1290" s="25"/>
      <c r="CL1290" s="25"/>
      <c r="CM1290" s="28">
        <v>0.53</v>
      </c>
      <c r="CN1290" s="25"/>
      <c r="CO1290" s="28">
        <v>0</v>
      </c>
      <c r="CP1290" s="30" t="s">
        <v>5</v>
      </c>
      <c r="CQ1290" s="8">
        <f t="shared" si="221"/>
        <v>7421.3955245019361</v>
      </c>
      <c r="CR1290" s="8">
        <f t="shared" si="222"/>
        <v>16</v>
      </c>
      <c r="CS1290" s="8">
        <f t="shared" si="223"/>
        <v>1.05</v>
      </c>
      <c r="CT1290" s="8">
        <f t="shared" si="224"/>
        <v>30</v>
      </c>
      <c r="CU1290" s="8">
        <f t="shared" si="225"/>
        <v>200</v>
      </c>
      <c r="CV1290" s="10">
        <f t="shared" si="226"/>
        <v>27017.641</v>
      </c>
      <c r="CW1290" s="10">
        <f t="shared" si="229"/>
        <v>27.017641000000001</v>
      </c>
      <c r="CX1290" s="8" t="str">
        <f t="shared" si="227"/>
        <v>No</v>
      </c>
      <c r="CY1290" s="30" t="s">
        <v>11</v>
      </c>
      <c r="CZ1290" s="30" t="s">
        <v>11</v>
      </c>
      <c r="DA1290" s="31" t="s">
        <v>23</v>
      </c>
      <c r="DB1290" s="31" t="s">
        <v>23</v>
      </c>
      <c r="DC1290" s="8" t="str">
        <f t="shared" si="228"/>
        <v>No</v>
      </c>
      <c r="DD1290" s="8" t="s">
        <v>11</v>
      </c>
      <c r="DE1290" s="30" t="s">
        <v>11</v>
      </c>
      <c r="DF1290" s="10">
        <f t="shared" si="230"/>
        <v>33.66467999999999</v>
      </c>
      <c r="DG1290" s="9">
        <f>IF(S1290&lt;Monitors!$H$4,(S1290*Monitors!$I$4)+Monitors!$J$4,IF(S1290&lt;Monitors!$H$5,(S1290*Monitors!$I$5)+Monitors!$J$5,IF(S1290&lt;Monitors!$H$6,(S1290*Monitors!$I$6)+Monitors!$J$6,IF(S1290&lt;Monitors!$H$7,(Monitors!$I$7*S1290)+Monitors!$J$7,IF(S1290&lt;Monitors!$H$8,(S1290*Monitors!$I$8)+Monitors!$J$8,IF(S1290&lt;Monitors!$H$9,(S1290*Monitors!$I$9)+Monitors!$J$9,IF(S1290&lt;Monitors!$H$10,(S1290*Monitors!$I$10)+Monitors!$J$10,IF(S1290&lt;Monitors!$H$11,(S1290*Monitors!$I$11)+Monitors!$J$11,Monitors!$J$12))))))))</f>
        <v>15.517538461538463</v>
      </c>
      <c r="DH1290" s="10">
        <f>$DF1290-(Monitors!$B$4*'All Data'!$W1290)</f>
        <v>28.846499999999992</v>
      </c>
      <c r="DI1290" s="10">
        <f>IF($CX1290="Yes",DH1290-(Monitors!$E$4*(DG1290+(Monitors!$B$4*'All Data'!$W1290))),'All Data'!DH1290)</f>
        <v>28.846499999999992</v>
      </c>
      <c r="DJ1290" s="10">
        <f>IF(DD1290="Yes",'All Data'!DI1290-(DG1290*Monitors!$C$4),'All Data'!DI1290)</f>
        <v>28.846499999999992</v>
      </c>
      <c r="DK1290" s="10">
        <f>IF($DE1290="Yes",DJ1290-(DG1290*Monitors!$D$4),'All Data'!DJ1290)</f>
        <v>28.846499999999992</v>
      </c>
      <c r="DL1290" s="10">
        <f>IF($CZ1290="Yes",DK1290-Monitors!$C$7,'All Data'!DK1290)</f>
        <v>28.846499999999992</v>
      </c>
      <c r="DM1290" s="10">
        <f>IF($DA1290="Yes",DL1290-Monitors!$D$7,'All Data'!DL1290)</f>
        <v>27.136499999999991</v>
      </c>
      <c r="DN1290" s="10">
        <f>IF(DB1290="Yes",DM1290-((DG1290+(W1290*Monitors!$B$4))*Monitors!$F$4),'All Data'!DM1290)</f>
        <v>24.086142230769223</v>
      </c>
      <c r="DO1290" s="8" t="str">
        <f t="shared" si="231"/>
        <v>No</v>
      </c>
      <c r="DP1290" s="10">
        <v>1.0807056400000001</v>
      </c>
      <c r="DQ1290" s="10">
        <v>9.1192943599999996</v>
      </c>
      <c r="DR1290" s="10">
        <v>9.1192943599999996</v>
      </c>
      <c r="DS1290" s="9">
        <v>10.130971436195496</v>
      </c>
      <c r="DT1290" s="9" t="s">
        <v>23</v>
      </c>
      <c r="DU1290" s="14">
        <v>0</v>
      </c>
    </row>
    <row r="1291" spans="1:125" ht="18" customHeight="1">
      <c r="A1291" s="29">
        <v>1290</v>
      </c>
      <c r="B1291" s="29">
        <v>54</v>
      </c>
      <c r="C1291" s="29">
        <v>499</v>
      </c>
      <c r="D1291" s="21">
        <v>41671</v>
      </c>
      <c r="E1291" s="21">
        <v>41597</v>
      </c>
      <c r="F1291" s="21">
        <v>41649</v>
      </c>
      <c r="G1291" s="20" t="s">
        <v>4</v>
      </c>
      <c r="H1291" s="20" t="s">
        <v>1057</v>
      </c>
      <c r="I1291" s="22">
        <v>6</v>
      </c>
      <c r="J1291" s="20" t="s">
        <v>5</v>
      </c>
      <c r="K1291" s="20"/>
      <c r="L1291" s="20" t="s">
        <v>376</v>
      </c>
      <c r="M1291" s="23" t="s">
        <v>376</v>
      </c>
      <c r="N1291" s="23" t="s">
        <v>7</v>
      </c>
      <c r="O1291" s="23"/>
      <c r="P1291" s="24">
        <v>7.6</v>
      </c>
      <c r="Q1291" s="24">
        <v>13.5</v>
      </c>
      <c r="R1291" s="24">
        <v>15.6</v>
      </c>
      <c r="S1291" s="24">
        <v>102.6</v>
      </c>
      <c r="T1291" s="24">
        <v>1.78</v>
      </c>
      <c r="U1291" s="24">
        <v>768</v>
      </c>
      <c r="V1291" s="24">
        <v>1360</v>
      </c>
      <c r="W1291" s="24">
        <v>1.044</v>
      </c>
      <c r="X1291" s="23" t="s">
        <v>593</v>
      </c>
      <c r="Y1291" s="23" t="s">
        <v>594</v>
      </c>
      <c r="Z1291" s="24">
        <v>10176</v>
      </c>
      <c r="AA1291" s="24">
        <v>60</v>
      </c>
      <c r="AB1291" s="24">
        <v>160</v>
      </c>
      <c r="AC1291" s="24">
        <v>140</v>
      </c>
      <c r="AD1291" s="23" t="s">
        <v>1049</v>
      </c>
      <c r="AE1291" s="23" t="s">
        <v>23</v>
      </c>
      <c r="AF1291" s="23" t="s">
        <v>11</v>
      </c>
      <c r="AG1291" s="23"/>
      <c r="AH1291" s="23"/>
      <c r="AI1291" s="23" t="s">
        <v>12</v>
      </c>
      <c r="AJ1291" s="23" t="s">
        <v>23</v>
      </c>
      <c r="AK1291" s="23" t="s">
        <v>23</v>
      </c>
      <c r="AL1291" s="23" t="s">
        <v>545</v>
      </c>
      <c r="AM1291" s="23" t="s">
        <v>1058</v>
      </c>
      <c r="AN1291" s="23" t="s">
        <v>320</v>
      </c>
      <c r="AO1291" s="23"/>
      <c r="AP1291" s="23" t="s">
        <v>1051</v>
      </c>
      <c r="AQ1291" s="23"/>
      <c r="AR1291" s="23"/>
      <c r="AS1291" s="23" t="s">
        <v>545</v>
      </c>
      <c r="AT1291" s="23" t="s">
        <v>1058</v>
      </c>
      <c r="AU1291" s="23" t="s">
        <v>14</v>
      </c>
      <c r="AV1291" s="25"/>
      <c r="AW1291" s="25"/>
      <c r="AX1291" s="26">
        <v>15.6</v>
      </c>
      <c r="AY1291" s="26">
        <v>102.6</v>
      </c>
      <c r="AZ1291" s="25" t="s">
        <v>320</v>
      </c>
      <c r="BA1291" s="25" t="s">
        <v>14</v>
      </c>
      <c r="BB1291" s="23"/>
      <c r="BC1291" s="23" t="s">
        <v>15</v>
      </c>
      <c r="BD1291" s="23"/>
      <c r="BE1291" s="23" t="s">
        <v>11</v>
      </c>
      <c r="BF1291" s="23" t="s">
        <v>1059</v>
      </c>
      <c r="BG1291" s="23" t="s">
        <v>11</v>
      </c>
      <c r="BH1291" s="23" t="s">
        <v>17</v>
      </c>
      <c r="BI1291" s="23"/>
      <c r="BJ1291" s="23"/>
      <c r="BK1291" s="23" t="s">
        <v>23</v>
      </c>
      <c r="BL1291" s="23" t="s">
        <v>23</v>
      </c>
      <c r="BM1291" s="23" t="s">
        <v>11</v>
      </c>
      <c r="BN1291" s="23"/>
      <c r="BO1291" s="24">
        <v>216</v>
      </c>
      <c r="BP1291" s="24">
        <v>278.3</v>
      </c>
      <c r="BQ1291" s="24">
        <v>340</v>
      </c>
      <c r="BR1291" s="24">
        <v>250</v>
      </c>
      <c r="BS1291" s="24">
        <v>278.3</v>
      </c>
      <c r="BT1291" s="23"/>
      <c r="BU1291" s="23"/>
      <c r="BV1291" s="24">
        <v>10.7</v>
      </c>
      <c r="BW1291" s="24">
        <v>0.46</v>
      </c>
      <c r="BX1291" s="23"/>
      <c r="BY1291" s="24">
        <v>0.4</v>
      </c>
      <c r="BZ1291" s="27">
        <v>0.46</v>
      </c>
      <c r="CA1291" s="27">
        <v>0.4</v>
      </c>
      <c r="CB1291" s="25"/>
      <c r="CC1291" s="25"/>
      <c r="CD1291" s="28">
        <v>10.35</v>
      </c>
      <c r="CE1291" s="28">
        <v>0.48</v>
      </c>
      <c r="CF1291" s="25"/>
      <c r="CG1291" s="28">
        <v>0.41</v>
      </c>
      <c r="CH1291" s="28">
        <v>12.83</v>
      </c>
      <c r="CI1291" s="28">
        <v>1</v>
      </c>
      <c r="CJ1291" s="28">
        <v>0.5</v>
      </c>
      <c r="CK1291" s="25"/>
      <c r="CL1291" s="25"/>
      <c r="CM1291" s="28">
        <v>0.56999999999999995</v>
      </c>
      <c r="CN1291" s="25"/>
      <c r="CO1291" s="28">
        <v>0</v>
      </c>
      <c r="CP1291" s="30" t="s">
        <v>5</v>
      </c>
      <c r="CQ1291" s="8">
        <f t="shared" si="221"/>
        <v>10175.438596491229</v>
      </c>
      <c r="CR1291" s="8">
        <f t="shared" si="222"/>
        <v>16</v>
      </c>
      <c r="CS1291" s="8">
        <f t="shared" si="223"/>
        <v>1.05</v>
      </c>
      <c r="CT1291" s="8">
        <f t="shared" si="224"/>
        <v>30</v>
      </c>
      <c r="CU1291" s="8">
        <f t="shared" si="225"/>
        <v>200</v>
      </c>
      <c r="CV1291" s="10">
        <f t="shared" si="226"/>
        <v>28553.579999999998</v>
      </c>
      <c r="CW1291" s="10">
        <f t="shared" si="229"/>
        <v>28.553579999999997</v>
      </c>
      <c r="CX1291" s="8" t="str">
        <f t="shared" si="227"/>
        <v>No</v>
      </c>
      <c r="CY1291" s="30" t="s">
        <v>11</v>
      </c>
      <c r="CZ1291" s="30" t="s">
        <v>11</v>
      </c>
      <c r="DA1291" s="31" t="s">
        <v>23</v>
      </c>
      <c r="DB1291" s="31" t="s">
        <v>23</v>
      </c>
      <c r="DC1291" s="8" t="str">
        <f t="shared" si="228"/>
        <v>No</v>
      </c>
      <c r="DD1291" s="8" t="s">
        <v>11</v>
      </c>
      <c r="DE1291" s="30" t="s">
        <v>11</v>
      </c>
      <c r="DF1291" s="10">
        <f t="shared" si="230"/>
        <v>35.425439999999995</v>
      </c>
      <c r="DG1291" s="9">
        <f>IF(S1291&lt;Monitors!$H$4,(S1291*Monitors!$I$4)+Monitors!$J$4,IF(S1291&lt;Monitors!$H$5,(S1291*Monitors!$I$5)+Monitors!$J$5,IF(S1291&lt;Monitors!$H$6,(S1291*Monitors!$I$6)+Monitors!$J$6,IF(S1291&lt;Monitors!$H$7,(Monitors!$I$7*S1291)+Monitors!$J$7,IF(S1291&lt;Monitors!$H$8,(S1291*Monitors!$I$8)+Monitors!$J$8,IF(S1291&lt;Monitors!$H$9,(S1291*Monitors!$I$9)+Monitors!$J$9,IF(S1291&lt;Monitors!$H$10,(S1291*Monitors!$I$10)+Monitors!$J$10,IF(S1291&lt;Monitors!$H$11,(S1291*Monitors!$I$11)+Monitors!$J$11,Monitors!$J$12))))))))</f>
        <v>15.313846153846153</v>
      </c>
      <c r="DH1291" s="10">
        <f>$DF1291-(Monitors!$B$4*'All Data'!$W1291)</f>
        <v>29.025719999999993</v>
      </c>
      <c r="DI1291" s="10">
        <f>IF($CX1291="Yes",DH1291-(Monitors!$E$4*(DG1291+(Monitors!$B$4*'All Data'!$W1291))),'All Data'!DH1291)</f>
        <v>29.025719999999993</v>
      </c>
      <c r="DJ1291" s="10">
        <f>IF(DD1291="Yes",'All Data'!DI1291-(DG1291*Monitors!$C$4),'All Data'!DI1291)</f>
        <v>29.025719999999993</v>
      </c>
      <c r="DK1291" s="10">
        <f>IF($DE1291="Yes",DJ1291-(DG1291*Monitors!$D$4),'All Data'!DJ1291)</f>
        <v>29.025719999999993</v>
      </c>
      <c r="DL1291" s="10">
        <f>IF($CZ1291="Yes",DK1291-Monitors!$C$7,'All Data'!DK1291)</f>
        <v>29.025719999999993</v>
      </c>
      <c r="DM1291" s="10">
        <f>IF($DA1291="Yes",DL1291-Monitors!$D$7,'All Data'!DL1291)</f>
        <v>27.315719999999992</v>
      </c>
      <c r="DN1291" s="10">
        <f>IF(DB1291="Yes",DM1291-((DG1291+(W1291*Monitors!$B$4))*Monitors!$F$4),'All Data'!DM1291)</f>
        <v>24.058685076923069</v>
      </c>
      <c r="DO1291" s="8" t="str">
        <f t="shared" si="231"/>
        <v>No</v>
      </c>
      <c r="DP1291" s="10">
        <v>1.1421432</v>
      </c>
      <c r="DQ1291" s="10">
        <v>9.5578567999999997</v>
      </c>
      <c r="DR1291" s="10">
        <v>9.5578567999999997</v>
      </c>
      <c r="DS1291" s="9">
        <v>9.8162109686560015</v>
      </c>
      <c r="DT1291" s="9" t="s">
        <v>23</v>
      </c>
      <c r="DU1291" s="14">
        <v>0</v>
      </c>
    </row>
    <row r="1292" spans="1:125" ht="18" customHeight="1">
      <c r="A1292" s="29">
        <v>1291</v>
      </c>
      <c r="B1292" s="29">
        <v>25</v>
      </c>
      <c r="C1292" s="29">
        <v>1395</v>
      </c>
      <c r="D1292" s="21">
        <v>41590</v>
      </c>
      <c r="E1292" s="21">
        <v>41591</v>
      </c>
      <c r="F1292" s="21">
        <v>41593</v>
      </c>
      <c r="G1292" s="20" t="s">
        <v>4</v>
      </c>
      <c r="H1292" s="20" t="s">
        <v>26</v>
      </c>
      <c r="I1292" s="22">
        <v>6</v>
      </c>
      <c r="J1292" s="20" t="s">
        <v>5</v>
      </c>
      <c r="K1292" s="20" t="s">
        <v>26</v>
      </c>
      <c r="L1292" s="20" t="s">
        <v>27</v>
      </c>
      <c r="M1292" s="23" t="s">
        <v>27</v>
      </c>
      <c r="N1292" s="23" t="s">
        <v>7</v>
      </c>
      <c r="O1292" s="23" t="s">
        <v>26</v>
      </c>
      <c r="P1292" s="24">
        <v>9.4</v>
      </c>
      <c r="Q1292" s="24">
        <v>17</v>
      </c>
      <c r="R1292" s="24">
        <v>19.5</v>
      </c>
      <c r="S1292" s="24">
        <v>160.38</v>
      </c>
      <c r="T1292" s="24">
        <v>1.78</v>
      </c>
      <c r="U1292" s="24">
        <v>900</v>
      </c>
      <c r="V1292" s="24">
        <v>1600</v>
      </c>
      <c r="W1292" s="24">
        <v>1.44</v>
      </c>
      <c r="X1292" s="23" t="s">
        <v>40</v>
      </c>
      <c r="Y1292" s="23" t="s">
        <v>40</v>
      </c>
      <c r="Z1292" s="24">
        <v>8979</v>
      </c>
      <c r="AA1292" s="24">
        <v>60</v>
      </c>
      <c r="AB1292" s="24">
        <v>170</v>
      </c>
      <c r="AC1292" s="24">
        <v>160</v>
      </c>
      <c r="AD1292" s="23" t="s">
        <v>28</v>
      </c>
      <c r="AE1292" s="23" t="s">
        <v>23</v>
      </c>
      <c r="AF1292" s="23" t="s">
        <v>11</v>
      </c>
      <c r="AG1292" s="23" t="s">
        <v>26</v>
      </c>
      <c r="AH1292" s="23" t="s">
        <v>26</v>
      </c>
      <c r="AI1292" s="23" t="s">
        <v>12</v>
      </c>
      <c r="AJ1292" s="23" t="s">
        <v>11</v>
      </c>
      <c r="AK1292" s="23" t="s">
        <v>23</v>
      </c>
      <c r="AL1292" s="23" t="s">
        <v>25</v>
      </c>
      <c r="AM1292" s="23" t="s">
        <v>14</v>
      </c>
      <c r="AN1292" s="23" t="s">
        <v>14</v>
      </c>
      <c r="AO1292" s="23" t="s">
        <v>14</v>
      </c>
      <c r="AP1292" s="23" t="s">
        <v>115</v>
      </c>
      <c r="AQ1292" s="23" t="s">
        <v>14</v>
      </c>
      <c r="AR1292" s="23"/>
      <c r="AS1292" s="23" t="s">
        <v>25</v>
      </c>
      <c r="AT1292" s="23" t="s">
        <v>14</v>
      </c>
      <c r="AU1292" s="23" t="s">
        <v>83</v>
      </c>
      <c r="AV1292" s="25" t="s">
        <v>14</v>
      </c>
      <c r="AW1292" s="25" t="s">
        <v>26</v>
      </c>
      <c r="AX1292" s="26">
        <v>19.5</v>
      </c>
      <c r="AY1292" s="26">
        <v>160.38</v>
      </c>
      <c r="AZ1292" s="25" t="s">
        <v>14</v>
      </c>
      <c r="BA1292" s="25" t="s">
        <v>83</v>
      </c>
      <c r="BB1292" s="23" t="s">
        <v>26</v>
      </c>
      <c r="BC1292" s="23" t="s">
        <v>15</v>
      </c>
      <c r="BD1292" s="23" t="s">
        <v>26</v>
      </c>
      <c r="BE1292" s="23" t="s">
        <v>11</v>
      </c>
      <c r="BF1292" s="23" t="s">
        <v>186</v>
      </c>
      <c r="BG1292" s="23" t="s">
        <v>11</v>
      </c>
      <c r="BH1292" s="23" t="s">
        <v>17</v>
      </c>
      <c r="BI1292" s="23" t="s">
        <v>14</v>
      </c>
      <c r="BJ1292" s="23"/>
      <c r="BK1292" s="23" t="s">
        <v>11</v>
      </c>
      <c r="BL1292" s="23" t="s">
        <v>11</v>
      </c>
      <c r="BM1292" s="23" t="s">
        <v>11</v>
      </c>
      <c r="BN1292" s="23"/>
      <c r="BO1292" s="24">
        <v>4.5</v>
      </c>
      <c r="BP1292" s="24">
        <v>208.9</v>
      </c>
      <c r="BQ1292" s="24">
        <v>210</v>
      </c>
      <c r="BR1292" s="24">
        <v>190</v>
      </c>
      <c r="BS1292" s="24">
        <v>200</v>
      </c>
      <c r="BT1292" s="23"/>
      <c r="BU1292" s="23"/>
      <c r="BV1292" s="24">
        <v>14.48</v>
      </c>
      <c r="BW1292" s="24">
        <v>0.15</v>
      </c>
      <c r="BX1292" s="23"/>
      <c r="BY1292" s="24">
        <v>0.09</v>
      </c>
      <c r="BZ1292" s="27">
        <v>0.15</v>
      </c>
      <c r="CA1292" s="27">
        <v>0.09</v>
      </c>
      <c r="CB1292" s="25"/>
      <c r="CC1292" s="25"/>
      <c r="CD1292" s="28">
        <v>14.85</v>
      </c>
      <c r="CE1292" s="28">
        <v>0.2</v>
      </c>
      <c r="CF1292" s="25"/>
      <c r="CG1292" s="28">
        <v>0.14000000000000001</v>
      </c>
      <c r="CH1292" s="28">
        <v>16.350000000000001</v>
      </c>
      <c r="CI1292" s="28">
        <v>0.5</v>
      </c>
      <c r="CJ1292" s="28">
        <v>0.5</v>
      </c>
      <c r="CK1292" s="28">
        <v>0</v>
      </c>
      <c r="CL1292" s="25"/>
      <c r="CM1292" s="28">
        <v>0.45</v>
      </c>
      <c r="CN1292" s="25"/>
      <c r="CO1292" s="28">
        <v>0</v>
      </c>
      <c r="CP1292" s="30" t="s">
        <v>5</v>
      </c>
      <c r="CQ1292" s="8">
        <f t="shared" si="221"/>
        <v>8978.6756453423131</v>
      </c>
      <c r="CR1292" s="8">
        <f t="shared" si="222"/>
        <v>20</v>
      </c>
      <c r="CS1292" s="8">
        <f t="shared" si="223"/>
        <v>1.5</v>
      </c>
      <c r="CT1292" s="8">
        <f t="shared" si="224"/>
        <v>30</v>
      </c>
      <c r="CU1292" s="8">
        <f t="shared" si="225"/>
        <v>200</v>
      </c>
      <c r="CV1292" s="10">
        <f t="shared" si="226"/>
        <v>33503.381999999998</v>
      </c>
      <c r="CW1292" s="10">
        <f t="shared" si="229"/>
        <v>33.503381999999995</v>
      </c>
      <c r="CX1292" s="8" t="str">
        <f t="shared" si="227"/>
        <v>No</v>
      </c>
      <c r="CY1292" s="30" t="s">
        <v>11</v>
      </c>
      <c r="CZ1292" s="30" t="s">
        <v>11</v>
      </c>
      <c r="DA1292" s="31" t="s">
        <v>11</v>
      </c>
      <c r="DB1292" s="31" t="s">
        <v>23</v>
      </c>
      <c r="DC1292" s="8" t="str">
        <f t="shared" si="228"/>
        <v>No</v>
      </c>
      <c r="DD1292" s="8" t="s">
        <v>11</v>
      </c>
      <c r="DE1292" s="30" t="s">
        <v>11</v>
      </c>
      <c r="DF1292" s="10">
        <f t="shared" si="230"/>
        <v>45.249780000000001</v>
      </c>
      <c r="DG1292" s="9">
        <f>IF(S1292&lt;Monitors!$H$4,(S1292*Monitors!$I$4)+Monitors!$J$4,IF(S1292&lt;Monitors!$H$5,(S1292*Monitors!$I$5)+Monitors!$J$5,IF(S1292&lt;Monitors!$H$6,(S1292*Monitors!$I$6)+Monitors!$J$6,IF(S1292&lt;Monitors!$H$7,(Monitors!$I$7*S1292)+Monitors!$J$7,IF(S1292&lt;Monitors!$H$8,(S1292*Monitors!$I$8)+Monitors!$J$8,IF(S1292&lt;Monitors!$H$9,(S1292*Monitors!$I$9)+Monitors!$J$9,IF(S1292&lt;Monitors!$H$10,(S1292*Monitors!$I$10)+Monitors!$J$10,IF(S1292&lt;Monitors!$H$11,(S1292*Monitors!$I$11)+Monitors!$J$11,Monitors!$J$12))))))))</f>
        <v>32.912500000000001</v>
      </c>
      <c r="DH1292" s="10">
        <f>$DF1292-(Monitors!$B$4*'All Data'!$W1292)</f>
        <v>36.422580000000004</v>
      </c>
      <c r="DI1292" s="10">
        <f>IF($CX1292="Yes",DH1292-(Monitors!$E$4*(DG1292+(Monitors!$B$4*'All Data'!$W1292))),'All Data'!DH1292)</f>
        <v>36.422580000000004</v>
      </c>
      <c r="DJ1292" s="10">
        <f>IF(DD1292="Yes",'All Data'!DI1292-(DG1292*Monitors!$C$4),'All Data'!DI1292)</f>
        <v>36.422580000000004</v>
      </c>
      <c r="DK1292" s="10">
        <f>IF($DE1292="Yes",DJ1292-(DG1292*Monitors!$D$4),'All Data'!DJ1292)</f>
        <v>36.422580000000004</v>
      </c>
      <c r="DL1292" s="10">
        <f>IF($CZ1292="Yes",DK1292-Monitors!$C$7,'All Data'!DK1292)</f>
        <v>36.422580000000004</v>
      </c>
      <c r="DM1292" s="10">
        <f>IF($DA1292="Yes",DL1292-Monitors!$D$7,'All Data'!DL1292)</f>
        <v>36.422580000000004</v>
      </c>
      <c r="DN1292" s="10">
        <f>IF(DB1292="Yes",DM1292-((DG1292+(W1292*Monitors!$B$4))*Monitors!$F$4),'All Data'!DM1292)</f>
        <v>30.161625000000004</v>
      </c>
      <c r="DO1292" s="8" t="str">
        <f t="shared" si="231"/>
        <v>Yes</v>
      </c>
      <c r="DP1292" s="10">
        <v>1.3401352799999999</v>
      </c>
      <c r="DQ1292" s="10">
        <v>13.13986472</v>
      </c>
      <c r="DR1292" s="10">
        <v>13.13986472</v>
      </c>
      <c r="DS1292" s="9">
        <v>15.299177744183137</v>
      </c>
      <c r="DT1292" s="9" t="s">
        <v>23</v>
      </c>
      <c r="DU1292" s="14">
        <v>0</v>
      </c>
    </row>
    <row r="1293" spans="1:125" ht="18" customHeight="1">
      <c r="A1293" s="29">
        <v>1292</v>
      </c>
      <c r="B1293" s="29">
        <v>47</v>
      </c>
      <c r="C1293" s="29">
        <v>32</v>
      </c>
      <c r="D1293" s="21">
        <v>41656</v>
      </c>
      <c r="E1293" s="21">
        <v>41652</v>
      </c>
      <c r="F1293" s="21">
        <v>41660</v>
      </c>
      <c r="G1293" s="20" t="s">
        <v>4</v>
      </c>
      <c r="H1293" s="20" t="s">
        <v>26</v>
      </c>
      <c r="I1293" s="22">
        <v>6</v>
      </c>
      <c r="J1293" s="20" t="s">
        <v>5</v>
      </c>
      <c r="K1293" s="20" t="s">
        <v>26</v>
      </c>
      <c r="L1293" s="20" t="s">
        <v>27</v>
      </c>
      <c r="M1293" s="23" t="s">
        <v>27</v>
      </c>
      <c r="N1293" s="23" t="s">
        <v>7</v>
      </c>
      <c r="O1293" s="23" t="s">
        <v>26</v>
      </c>
      <c r="P1293" s="24">
        <v>9.4</v>
      </c>
      <c r="Q1293" s="24">
        <v>17</v>
      </c>
      <c r="R1293" s="24">
        <v>19.5</v>
      </c>
      <c r="S1293" s="24">
        <v>160.03</v>
      </c>
      <c r="T1293" s="24">
        <v>1.78</v>
      </c>
      <c r="U1293" s="24">
        <v>900</v>
      </c>
      <c r="V1293" s="24">
        <v>1600</v>
      </c>
      <c r="W1293" s="24">
        <v>1.44</v>
      </c>
      <c r="X1293" s="23" t="s">
        <v>109</v>
      </c>
      <c r="Y1293" s="23" t="s">
        <v>40</v>
      </c>
      <c r="Z1293" s="24">
        <v>8998</v>
      </c>
      <c r="AA1293" s="24">
        <v>60</v>
      </c>
      <c r="AB1293" s="24">
        <v>170</v>
      </c>
      <c r="AC1293" s="24">
        <v>160</v>
      </c>
      <c r="AD1293" s="23" t="s">
        <v>28</v>
      </c>
      <c r="AE1293" s="23" t="s">
        <v>23</v>
      </c>
      <c r="AF1293" s="23" t="s">
        <v>11</v>
      </c>
      <c r="AG1293" s="23"/>
      <c r="AH1293" s="23"/>
      <c r="AI1293" s="23" t="s">
        <v>12</v>
      </c>
      <c r="AJ1293" s="23" t="s">
        <v>11</v>
      </c>
      <c r="AK1293" s="23" t="s">
        <v>23</v>
      </c>
      <c r="AL1293" s="23" t="s">
        <v>13</v>
      </c>
      <c r="AM1293" s="23" t="s">
        <v>14</v>
      </c>
      <c r="AN1293" s="23" t="s">
        <v>14</v>
      </c>
      <c r="AO1293" s="23" t="s">
        <v>14</v>
      </c>
      <c r="AP1293" s="23" t="s">
        <v>115</v>
      </c>
      <c r="AQ1293" s="23" t="s">
        <v>14</v>
      </c>
      <c r="AR1293" s="23"/>
      <c r="AS1293" s="23" t="s">
        <v>13</v>
      </c>
      <c r="AT1293" s="23" t="s">
        <v>14</v>
      </c>
      <c r="AU1293" s="23" t="s">
        <v>14</v>
      </c>
      <c r="AV1293" s="25" t="s">
        <v>14</v>
      </c>
      <c r="AW1293" s="25" t="s">
        <v>14</v>
      </c>
      <c r="AX1293" s="26">
        <v>19.5</v>
      </c>
      <c r="AY1293" s="26">
        <v>160.03</v>
      </c>
      <c r="AZ1293" s="25" t="s">
        <v>14</v>
      </c>
      <c r="BA1293" s="25" t="s">
        <v>14</v>
      </c>
      <c r="BB1293" s="23" t="s">
        <v>14</v>
      </c>
      <c r="BC1293" s="23" t="s">
        <v>15</v>
      </c>
      <c r="BD1293" s="23" t="s">
        <v>14</v>
      </c>
      <c r="BE1293" s="23" t="s">
        <v>11</v>
      </c>
      <c r="BF1293" s="23" t="s">
        <v>180</v>
      </c>
      <c r="BG1293" s="23" t="s">
        <v>11</v>
      </c>
      <c r="BH1293" s="23" t="s">
        <v>17</v>
      </c>
      <c r="BI1293" s="23" t="s">
        <v>14</v>
      </c>
      <c r="BJ1293" s="23"/>
      <c r="BK1293" s="23" t="s">
        <v>11</v>
      </c>
      <c r="BL1293" s="23" t="s">
        <v>11</v>
      </c>
      <c r="BM1293" s="23" t="s">
        <v>11</v>
      </c>
      <c r="BN1293" s="23"/>
      <c r="BO1293" s="24">
        <v>24.3</v>
      </c>
      <c r="BP1293" s="24">
        <v>253</v>
      </c>
      <c r="BQ1293" s="24">
        <v>250</v>
      </c>
      <c r="BR1293" s="24">
        <v>192</v>
      </c>
      <c r="BS1293" s="24">
        <v>200</v>
      </c>
      <c r="BT1293" s="23"/>
      <c r="BU1293" s="23"/>
      <c r="BV1293" s="24">
        <v>14.54</v>
      </c>
      <c r="BW1293" s="24">
        <v>0.31</v>
      </c>
      <c r="BX1293" s="23"/>
      <c r="BY1293" s="24">
        <v>0.11</v>
      </c>
      <c r="BZ1293" s="27">
        <v>0.31</v>
      </c>
      <c r="CA1293" s="27">
        <v>0.11</v>
      </c>
      <c r="CB1293" s="25"/>
      <c r="CC1293" s="25"/>
      <c r="CD1293" s="28">
        <v>14.48</v>
      </c>
      <c r="CE1293" s="28">
        <v>0.32</v>
      </c>
      <c r="CF1293" s="25"/>
      <c r="CG1293" s="28">
        <v>0.13</v>
      </c>
      <c r="CH1293" s="28">
        <v>16.34</v>
      </c>
      <c r="CI1293" s="28">
        <v>0.5</v>
      </c>
      <c r="CJ1293" s="28">
        <v>0.5</v>
      </c>
      <c r="CK1293" s="25"/>
      <c r="CL1293" s="25"/>
      <c r="CM1293" s="28">
        <v>0.5</v>
      </c>
      <c r="CN1293" s="25"/>
      <c r="CO1293" s="28">
        <v>0</v>
      </c>
      <c r="CP1293" s="30" t="s">
        <v>5</v>
      </c>
      <c r="CQ1293" s="8">
        <f t="shared" si="221"/>
        <v>8998.3128163469355</v>
      </c>
      <c r="CR1293" s="8">
        <f t="shared" si="222"/>
        <v>20</v>
      </c>
      <c r="CS1293" s="8">
        <f t="shared" si="223"/>
        <v>1.5</v>
      </c>
      <c r="CT1293" s="8">
        <f t="shared" si="224"/>
        <v>30</v>
      </c>
      <c r="CU1293" s="8">
        <f t="shared" si="225"/>
        <v>200</v>
      </c>
      <c r="CV1293" s="10">
        <f t="shared" si="226"/>
        <v>40487.590000000004</v>
      </c>
      <c r="CW1293" s="10">
        <f t="shared" si="229"/>
        <v>40.487590000000004</v>
      </c>
      <c r="CX1293" s="8" t="str">
        <f t="shared" si="227"/>
        <v>No</v>
      </c>
      <c r="CY1293" s="30" t="s">
        <v>11</v>
      </c>
      <c r="CZ1293" s="30" t="s">
        <v>11</v>
      </c>
      <c r="DA1293" s="31" t="s">
        <v>11</v>
      </c>
      <c r="DB1293" s="31" t="s">
        <v>23</v>
      </c>
      <c r="DC1293" s="8" t="str">
        <f t="shared" si="228"/>
        <v>No</v>
      </c>
      <c r="DD1293" s="8" t="s">
        <v>11</v>
      </c>
      <c r="DE1293" s="30" t="s">
        <v>11</v>
      </c>
      <c r="DF1293" s="10">
        <f t="shared" si="230"/>
        <v>46.34478</v>
      </c>
      <c r="DG1293" s="9">
        <f>IF(S1293&lt;Monitors!$H$4,(S1293*Monitors!$I$4)+Monitors!$J$4,IF(S1293&lt;Monitors!$H$5,(S1293*Monitors!$I$5)+Monitors!$J$5,IF(S1293&lt;Monitors!$H$6,(S1293*Monitors!$I$6)+Monitors!$J$6,IF(S1293&lt;Monitors!$H$7,(Monitors!$I$7*S1293)+Monitors!$J$7,IF(S1293&lt;Monitors!$H$8,(S1293*Monitors!$I$8)+Monitors!$J$8,IF(S1293&lt;Monitors!$H$9,(S1293*Monitors!$I$9)+Monitors!$J$9,IF(S1293&lt;Monitors!$H$10,(S1293*Monitors!$I$10)+Monitors!$J$10,IF(S1293&lt;Monitors!$H$11,(S1293*Monitors!$I$11)+Monitors!$J$11,Monitors!$J$12))))))))</f>
        <v>32.839583333333337</v>
      </c>
      <c r="DH1293" s="10">
        <f>$DF1293-(Monitors!$B$4*'All Data'!$W1293)</f>
        <v>37.517580000000002</v>
      </c>
      <c r="DI1293" s="10">
        <f>IF($CX1293="Yes",DH1293-(Monitors!$E$4*(DG1293+(Monitors!$B$4*'All Data'!$W1293))),'All Data'!DH1293)</f>
        <v>37.517580000000002</v>
      </c>
      <c r="DJ1293" s="10">
        <f>IF(DD1293="Yes",'All Data'!DI1293-(DG1293*Monitors!$C$4),'All Data'!DI1293)</f>
        <v>37.517580000000002</v>
      </c>
      <c r="DK1293" s="10">
        <f>IF($DE1293="Yes",DJ1293-(DG1293*Monitors!$D$4),'All Data'!DJ1293)</f>
        <v>37.517580000000002</v>
      </c>
      <c r="DL1293" s="10">
        <f>IF($CZ1293="Yes",DK1293-Monitors!$C$7,'All Data'!DK1293)</f>
        <v>37.517580000000002</v>
      </c>
      <c r="DM1293" s="10">
        <f>IF($DA1293="Yes",DL1293-Monitors!$D$7,'All Data'!DL1293)</f>
        <v>37.517580000000002</v>
      </c>
      <c r="DN1293" s="10">
        <f>IF(DB1293="Yes",DM1293-((DG1293+(W1293*Monitors!$B$4))*Monitors!$F$4),'All Data'!DM1293)</f>
        <v>31.267562500000004</v>
      </c>
      <c r="DO1293" s="8" t="str">
        <f t="shared" si="231"/>
        <v>Yes</v>
      </c>
      <c r="DP1293" s="10">
        <v>1.6195036000000003</v>
      </c>
      <c r="DQ1293" s="10">
        <v>12.920496399999999</v>
      </c>
      <c r="DR1293" s="10">
        <v>12.920496399999999</v>
      </c>
      <c r="DS1293" s="9">
        <v>15.266060490327398</v>
      </c>
      <c r="DT1293" s="9" t="s">
        <v>23</v>
      </c>
      <c r="DU1293" s="14">
        <v>0</v>
      </c>
    </row>
    <row r="1294" spans="1:125" ht="18" customHeight="1">
      <c r="A1294" s="29">
        <v>1293</v>
      </c>
      <c r="B1294" s="29">
        <v>5</v>
      </c>
      <c r="C1294" s="29">
        <v>698</v>
      </c>
      <c r="D1294" s="21">
        <v>41588</v>
      </c>
      <c r="E1294" s="21">
        <v>41527</v>
      </c>
      <c r="F1294" s="21">
        <v>41667</v>
      </c>
      <c r="G1294" s="20" t="s">
        <v>4</v>
      </c>
      <c r="H1294" s="20"/>
      <c r="I1294" s="22">
        <v>6</v>
      </c>
      <c r="J1294" s="20" t="s">
        <v>5</v>
      </c>
      <c r="K1294" s="20"/>
      <c r="L1294" s="20" t="s">
        <v>6</v>
      </c>
      <c r="M1294" s="23"/>
      <c r="N1294" s="23" t="s">
        <v>7</v>
      </c>
      <c r="O1294" s="23"/>
      <c r="P1294" s="24">
        <v>10.6</v>
      </c>
      <c r="Q1294" s="24">
        <v>18.8</v>
      </c>
      <c r="R1294" s="24">
        <v>21.5</v>
      </c>
      <c r="S1294" s="24">
        <v>198.1</v>
      </c>
      <c r="T1294" s="24">
        <v>1.78</v>
      </c>
      <c r="U1294" s="24">
        <v>1080</v>
      </c>
      <c r="V1294" s="24">
        <v>1920</v>
      </c>
      <c r="W1294" s="24">
        <v>2.0739999999999998</v>
      </c>
      <c r="X1294" s="23" t="s">
        <v>47</v>
      </c>
      <c r="Y1294" s="23" t="s">
        <v>47</v>
      </c>
      <c r="Z1294" s="24">
        <v>11839</v>
      </c>
      <c r="AA1294" s="24">
        <v>60</v>
      </c>
      <c r="AB1294" s="24">
        <v>178</v>
      </c>
      <c r="AC1294" s="24">
        <v>178</v>
      </c>
      <c r="AD1294" s="23" t="s">
        <v>50</v>
      </c>
      <c r="AE1294" s="23" t="s">
        <v>11</v>
      </c>
      <c r="AF1294" s="23" t="s">
        <v>11</v>
      </c>
      <c r="AG1294" s="23"/>
      <c r="AH1294" s="23"/>
      <c r="AI1294" s="23" t="s">
        <v>57</v>
      </c>
      <c r="AJ1294" s="23" t="s">
        <v>23</v>
      </c>
      <c r="AK1294" s="23" t="s">
        <v>23</v>
      </c>
      <c r="AL1294" s="23" t="s">
        <v>114</v>
      </c>
      <c r="AM1294" s="23"/>
      <c r="AN1294" s="23" t="s">
        <v>72</v>
      </c>
      <c r="AO1294" s="23"/>
      <c r="AP1294" s="23" t="s">
        <v>115</v>
      </c>
      <c r="AQ1294" s="23"/>
      <c r="AR1294" s="23"/>
      <c r="AS1294" s="23" t="s">
        <v>114</v>
      </c>
      <c r="AT1294" s="23"/>
      <c r="AU1294" s="23" t="s">
        <v>83</v>
      </c>
      <c r="AV1294" s="25"/>
      <c r="AW1294" s="25"/>
      <c r="AX1294" s="26">
        <v>21.5</v>
      </c>
      <c r="AY1294" s="26">
        <v>198.1</v>
      </c>
      <c r="AZ1294" s="25" t="s">
        <v>72</v>
      </c>
      <c r="BA1294" s="25" t="s">
        <v>83</v>
      </c>
      <c r="BB1294" s="23"/>
      <c r="BC1294" s="23" t="s">
        <v>15</v>
      </c>
      <c r="BD1294" s="23"/>
      <c r="BE1294" s="23" t="s">
        <v>11</v>
      </c>
      <c r="BF1294" s="23" t="s">
        <v>116</v>
      </c>
      <c r="BG1294" s="23" t="s">
        <v>11</v>
      </c>
      <c r="BH1294" s="23" t="s">
        <v>17</v>
      </c>
      <c r="BI1294" s="23"/>
      <c r="BJ1294" s="23"/>
      <c r="BK1294" s="23" t="s">
        <v>11</v>
      </c>
      <c r="BL1294" s="23" t="s">
        <v>11</v>
      </c>
      <c r="BM1294" s="23"/>
      <c r="BN1294" s="23"/>
      <c r="BO1294" s="24">
        <v>33.4</v>
      </c>
      <c r="BP1294" s="24">
        <v>245.3</v>
      </c>
      <c r="BQ1294" s="24">
        <v>250</v>
      </c>
      <c r="BR1294" s="24">
        <v>243.4</v>
      </c>
      <c r="BS1294" s="24">
        <v>200</v>
      </c>
      <c r="BT1294" s="23"/>
      <c r="BU1294" s="23"/>
      <c r="BV1294" s="24">
        <v>15.61</v>
      </c>
      <c r="BW1294" s="24">
        <v>0.28000000000000003</v>
      </c>
      <c r="BX1294" s="24">
        <v>0.28000000000000003</v>
      </c>
      <c r="BY1294" s="24">
        <v>0.22</v>
      </c>
      <c r="BZ1294" s="27">
        <v>0.28000000000000003</v>
      </c>
      <c r="CA1294" s="27">
        <v>0.22</v>
      </c>
      <c r="CB1294" s="25"/>
      <c r="CC1294" s="25"/>
      <c r="CD1294" s="28">
        <v>15.68</v>
      </c>
      <c r="CE1294" s="28">
        <v>0.31</v>
      </c>
      <c r="CF1294" s="28">
        <v>0.31</v>
      </c>
      <c r="CG1294" s="28">
        <v>0.25</v>
      </c>
      <c r="CH1294" s="28">
        <v>21.1</v>
      </c>
      <c r="CI1294" s="28">
        <v>1</v>
      </c>
      <c r="CJ1294" s="28">
        <v>0.5</v>
      </c>
      <c r="CK1294" s="25"/>
      <c r="CL1294" s="25"/>
      <c r="CM1294" s="28">
        <v>0.5</v>
      </c>
      <c r="CN1294" s="25"/>
      <c r="CO1294" s="28">
        <v>0</v>
      </c>
      <c r="CP1294" s="30" t="s">
        <v>5</v>
      </c>
      <c r="CQ1294" s="8">
        <f t="shared" si="221"/>
        <v>10469.459868753154</v>
      </c>
      <c r="CR1294" s="8">
        <f t="shared" si="222"/>
        <v>22</v>
      </c>
      <c r="CS1294" s="8">
        <f t="shared" si="223"/>
        <v>2.5</v>
      </c>
      <c r="CT1294" s="8">
        <f t="shared" si="224"/>
        <v>30</v>
      </c>
      <c r="CU1294" s="8">
        <f t="shared" si="225"/>
        <v>200</v>
      </c>
      <c r="CV1294" s="10">
        <f t="shared" si="226"/>
        <v>48593.93</v>
      </c>
      <c r="CW1294" s="10">
        <f t="shared" si="229"/>
        <v>48.59393</v>
      </c>
      <c r="CX1294" s="8" t="str">
        <f t="shared" si="227"/>
        <v>No</v>
      </c>
      <c r="CY1294" s="30" t="s">
        <v>11</v>
      </c>
      <c r="CZ1294" s="30" t="s">
        <v>11</v>
      </c>
      <c r="DA1294" s="31" t="s">
        <v>11</v>
      </c>
      <c r="DB1294" s="31" t="s">
        <v>23</v>
      </c>
      <c r="DC1294" s="8" t="str">
        <f t="shared" si="228"/>
        <v>No</v>
      </c>
      <c r="DD1294" s="8" t="s">
        <v>11</v>
      </c>
      <c r="DE1294" s="30" t="s">
        <v>11</v>
      </c>
      <c r="DF1294" s="10">
        <f t="shared" si="230"/>
        <v>49.45458</v>
      </c>
      <c r="DG1294" s="9">
        <f>IF(S1294&lt;Monitors!$H$4,(S1294*Monitors!$I$4)+Monitors!$J$4,IF(S1294&lt;Monitors!$H$5,(S1294*Monitors!$I$5)+Monitors!$J$5,IF(S1294&lt;Monitors!$H$6,(S1294*Monitors!$I$6)+Monitors!$J$6,IF(S1294&lt;Monitors!$H$7,(Monitors!$I$7*S1294)+Monitors!$J$7,IF(S1294&lt;Monitors!$H$8,(S1294*Monitors!$I$8)+Monitors!$J$8,IF(S1294&lt;Monitors!$H$9,(S1294*Monitors!$I$9)+Monitors!$J$9,IF(S1294&lt;Monitors!$H$10,(S1294*Monitors!$I$10)+Monitors!$J$10,IF(S1294&lt;Monitors!$H$11,(S1294*Monitors!$I$11)+Monitors!$J$11,Monitors!$J$12))))))))</f>
        <v>37.905000000000001</v>
      </c>
      <c r="DH1294" s="10">
        <f>$DF1294-(Monitors!$B$4*'All Data'!$W1294)</f>
        <v>36.740960000000001</v>
      </c>
      <c r="DI1294" s="10">
        <f>IF($CX1294="Yes",DH1294-(Monitors!$E$4*(DG1294+(Monitors!$B$4*'All Data'!$W1294))),'All Data'!DH1294)</f>
        <v>36.740960000000001</v>
      </c>
      <c r="DJ1294" s="10">
        <f>IF(DD1294="Yes",'All Data'!DI1294-(DG1294*Monitors!$C$4),'All Data'!DI1294)</f>
        <v>36.740960000000001</v>
      </c>
      <c r="DK1294" s="10">
        <f>IF($DE1294="Yes",DJ1294-(DG1294*Monitors!$D$4),'All Data'!DJ1294)</f>
        <v>36.740960000000001</v>
      </c>
      <c r="DL1294" s="10">
        <f>IF($CZ1294="Yes",DK1294-Monitors!$C$7,'All Data'!DK1294)</f>
        <v>36.740960000000001</v>
      </c>
      <c r="DM1294" s="10">
        <f>IF($DA1294="Yes",DL1294-Monitors!$D$7,'All Data'!DL1294)</f>
        <v>36.740960000000001</v>
      </c>
      <c r="DN1294" s="10">
        <f>IF(DB1294="Yes",DM1294-((DG1294+(W1294*Monitors!$B$4))*Monitors!$F$4),'All Data'!DM1294)</f>
        <v>29.148167000000001</v>
      </c>
      <c r="DO1294" s="8" t="str">
        <f t="shared" si="231"/>
        <v>Yes</v>
      </c>
      <c r="DP1294" s="10">
        <v>1.9437572000000001</v>
      </c>
      <c r="DQ1294" s="10">
        <v>13.666242799999999</v>
      </c>
      <c r="DR1294" s="10">
        <v>13.666242799999999</v>
      </c>
      <c r="DS1294" s="9">
        <v>18.858719441248546</v>
      </c>
      <c r="DT1294" s="9" t="s">
        <v>23</v>
      </c>
      <c r="DU1294" s="14">
        <v>0</v>
      </c>
    </row>
    <row r="1295" spans="1:125" ht="18" customHeight="1">
      <c r="A1295" s="29">
        <v>1294</v>
      </c>
      <c r="B1295" s="29">
        <v>5</v>
      </c>
      <c r="C1295" s="29">
        <v>1058</v>
      </c>
      <c r="D1295" s="21">
        <v>41588</v>
      </c>
      <c r="E1295" s="21">
        <v>41527</v>
      </c>
      <c r="F1295" s="21">
        <v>41589</v>
      </c>
      <c r="G1295" s="20" t="s">
        <v>4</v>
      </c>
      <c r="H1295" s="20"/>
      <c r="I1295" s="22">
        <v>6</v>
      </c>
      <c r="J1295" s="20" t="s">
        <v>5</v>
      </c>
      <c r="K1295" s="20"/>
      <c r="L1295" s="20" t="s">
        <v>6</v>
      </c>
      <c r="M1295" s="23"/>
      <c r="N1295" s="23" t="s">
        <v>7</v>
      </c>
      <c r="O1295" s="23"/>
      <c r="P1295" s="24">
        <v>10.6</v>
      </c>
      <c r="Q1295" s="24">
        <v>18.8</v>
      </c>
      <c r="R1295" s="24">
        <v>21.5</v>
      </c>
      <c r="S1295" s="24">
        <v>198.1</v>
      </c>
      <c r="T1295" s="24">
        <v>1.78</v>
      </c>
      <c r="U1295" s="24">
        <v>1080</v>
      </c>
      <c r="V1295" s="24">
        <v>1920</v>
      </c>
      <c r="W1295" s="24">
        <v>2.0739999999999998</v>
      </c>
      <c r="X1295" s="23" t="s">
        <v>47</v>
      </c>
      <c r="Y1295" s="23" t="s">
        <v>47</v>
      </c>
      <c r="Z1295" s="24">
        <v>11839</v>
      </c>
      <c r="AA1295" s="24">
        <v>60</v>
      </c>
      <c r="AB1295" s="24">
        <v>178</v>
      </c>
      <c r="AC1295" s="24">
        <v>178</v>
      </c>
      <c r="AD1295" s="23" t="s">
        <v>50</v>
      </c>
      <c r="AE1295" s="23" t="s">
        <v>11</v>
      </c>
      <c r="AF1295" s="23" t="s">
        <v>11</v>
      </c>
      <c r="AG1295" s="23"/>
      <c r="AH1295" s="23"/>
      <c r="AI1295" s="23" t="s">
        <v>57</v>
      </c>
      <c r="AJ1295" s="23" t="s">
        <v>23</v>
      </c>
      <c r="AK1295" s="23" t="s">
        <v>23</v>
      </c>
      <c r="AL1295" s="23" t="s">
        <v>114</v>
      </c>
      <c r="AM1295" s="23"/>
      <c r="AN1295" s="23" t="s">
        <v>72</v>
      </c>
      <c r="AO1295" s="23"/>
      <c r="AP1295" s="23" t="s">
        <v>115</v>
      </c>
      <c r="AQ1295" s="23"/>
      <c r="AR1295" s="23"/>
      <c r="AS1295" s="23" t="s">
        <v>114</v>
      </c>
      <c r="AT1295" s="23"/>
      <c r="AU1295" s="23" t="s">
        <v>83</v>
      </c>
      <c r="AV1295" s="25"/>
      <c r="AW1295" s="25"/>
      <c r="AX1295" s="26">
        <v>21.5</v>
      </c>
      <c r="AY1295" s="26">
        <v>198.1</v>
      </c>
      <c r="AZ1295" s="25" t="s">
        <v>72</v>
      </c>
      <c r="BA1295" s="25" t="s">
        <v>83</v>
      </c>
      <c r="BB1295" s="23"/>
      <c r="BC1295" s="23" t="s">
        <v>15</v>
      </c>
      <c r="BD1295" s="23"/>
      <c r="BE1295" s="23" t="s">
        <v>11</v>
      </c>
      <c r="BF1295" s="23" t="s">
        <v>116</v>
      </c>
      <c r="BG1295" s="23" t="s">
        <v>11</v>
      </c>
      <c r="BH1295" s="23" t="s">
        <v>17</v>
      </c>
      <c r="BI1295" s="23"/>
      <c r="BJ1295" s="23"/>
      <c r="BK1295" s="23" t="s">
        <v>11</v>
      </c>
      <c r="BL1295" s="23" t="s">
        <v>11</v>
      </c>
      <c r="BM1295" s="23"/>
      <c r="BN1295" s="23"/>
      <c r="BO1295" s="24">
        <v>33.4</v>
      </c>
      <c r="BP1295" s="24">
        <v>245.3</v>
      </c>
      <c r="BQ1295" s="24">
        <v>250</v>
      </c>
      <c r="BR1295" s="24">
        <v>243.4</v>
      </c>
      <c r="BS1295" s="24">
        <v>200</v>
      </c>
      <c r="BT1295" s="23"/>
      <c r="BU1295" s="23"/>
      <c r="BV1295" s="24">
        <v>15.61</v>
      </c>
      <c r="BW1295" s="24">
        <v>0.28000000000000003</v>
      </c>
      <c r="BX1295" s="24">
        <v>0.28000000000000003</v>
      </c>
      <c r="BY1295" s="24">
        <v>0.22</v>
      </c>
      <c r="BZ1295" s="27">
        <v>0.28000000000000003</v>
      </c>
      <c r="CA1295" s="27">
        <v>0.22</v>
      </c>
      <c r="CB1295" s="25"/>
      <c r="CC1295" s="25"/>
      <c r="CD1295" s="28">
        <v>15.68</v>
      </c>
      <c r="CE1295" s="28">
        <v>0.31</v>
      </c>
      <c r="CF1295" s="28">
        <v>0.31</v>
      </c>
      <c r="CG1295" s="28">
        <v>0.25</v>
      </c>
      <c r="CH1295" s="28">
        <v>21.1</v>
      </c>
      <c r="CI1295" s="28">
        <v>1</v>
      </c>
      <c r="CJ1295" s="28">
        <v>0.5</v>
      </c>
      <c r="CK1295" s="25"/>
      <c r="CL1295" s="25"/>
      <c r="CM1295" s="28">
        <v>0.5</v>
      </c>
      <c r="CN1295" s="25"/>
      <c r="CO1295" s="28">
        <v>0</v>
      </c>
      <c r="CP1295" s="30" t="s">
        <v>5</v>
      </c>
      <c r="CQ1295" s="8">
        <f t="shared" si="221"/>
        <v>10469.459868753154</v>
      </c>
      <c r="CR1295" s="8">
        <f t="shared" si="222"/>
        <v>22</v>
      </c>
      <c r="CS1295" s="8">
        <f t="shared" si="223"/>
        <v>2.5</v>
      </c>
      <c r="CT1295" s="8">
        <f t="shared" si="224"/>
        <v>30</v>
      </c>
      <c r="CU1295" s="8">
        <f t="shared" si="225"/>
        <v>200</v>
      </c>
      <c r="CV1295" s="10">
        <f t="shared" si="226"/>
        <v>48593.93</v>
      </c>
      <c r="CW1295" s="10">
        <f t="shared" si="229"/>
        <v>48.59393</v>
      </c>
      <c r="CX1295" s="8" t="str">
        <f t="shared" si="227"/>
        <v>No</v>
      </c>
      <c r="CY1295" s="30" t="s">
        <v>11</v>
      </c>
      <c r="CZ1295" s="30" t="s">
        <v>11</v>
      </c>
      <c r="DA1295" s="31" t="s">
        <v>11</v>
      </c>
      <c r="DB1295" s="31" t="s">
        <v>23</v>
      </c>
      <c r="DC1295" s="8" t="str">
        <f t="shared" si="228"/>
        <v>No</v>
      </c>
      <c r="DD1295" s="8" t="s">
        <v>11</v>
      </c>
      <c r="DE1295" s="30" t="s">
        <v>11</v>
      </c>
      <c r="DF1295" s="10">
        <f t="shared" si="230"/>
        <v>49.45458</v>
      </c>
      <c r="DG1295" s="9">
        <f>IF(S1295&lt;Monitors!$H$4,(S1295*Monitors!$I$4)+Monitors!$J$4,IF(S1295&lt;Monitors!$H$5,(S1295*Monitors!$I$5)+Monitors!$J$5,IF(S1295&lt;Monitors!$H$6,(S1295*Monitors!$I$6)+Monitors!$J$6,IF(S1295&lt;Monitors!$H$7,(Monitors!$I$7*S1295)+Monitors!$J$7,IF(S1295&lt;Monitors!$H$8,(S1295*Monitors!$I$8)+Monitors!$J$8,IF(S1295&lt;Monitors!$H$9,(S1295*Monitors!$I$9)+Monitors!$J$9,IF(S1295&lt;Monitors!$H$10,(S1295*Monitors!$I$10)+Monitors!$J$10,IF(S1295&lt;Monitors!$H$11,(S1295*Monitors!$I$11)+Monitors!$J$11,Monitors!$J$12))))))))</f>
        <v>37.905000000000001</v>
      </c>
      <c r="DH1295" s="10">
        <f>$DF1295-(Monitors!$B$4*'All Data'!$W1295)</f>
        <v>36.740960000000001</v>
      </c>
      <c r="DI1295" s="10">
        <f>IF($CX1295="Yes",DH1295-(Monitors!$E$4*(DG1295+(Monitors!$B$4*'All Data'!$W1295))),'All Data'!DH1295)</f>
        <v>36.740960000000001</v>
      </c>
      <c r="DJ1295" s="10">
        <f>IF(DD1295="Yes",'All Data'!DI1295-(DG1295*Monitors!$C$4),'All Data'!DI1295)</f>
        <v>36.740960000000001</v>
      </c>
      <c r="DK1295" s="10">
        <f>IF($DE1295="Yes",DJ1295-(DG1295*Monitors!$D$4),'All Data'!DJ1295)</f>
        <v>36.740960000000001</v>
      </c>
      <c r="DL1295" s="10">
        <f>IF($CZ1295="Yes",DK1295-Monitors!$C$7,'All Data'!DK1295)</f>
        <v>36.740960000000001</v>
      </c>
      <c r="DM1295" s="10">
        <f>IF($DA1295="Yes",DL1295-Monitors!$D$7,'All Data'!DL1295)</f>
        <v>36.740960000000001</v>
      </c>
      <c r="DN1295" s="10">
        <f>IF(DB1295="Yes",DM1295-((DG1295+(W1295*Monitors!$B$4))*Monitors!$F$4),'All Data'!DM1295)</f>
        <v>29.148167000000001</v>
      </c>
      <c r="DO1295" s="8" t="str">
        <f t="shared" si="231"/>
        <v>Yes</v>
      </c>
      <c r="DP1295" s="10">
        <v>1.9437572000000001</v>
      </c>
      <c r="DQ1295" s="10">
        <v>13.666242799999999</v>
      </c>
      <c r="DR1295" s="10">
        <v>13.666242799999999</v>
      </c>
      <c r="DS1295" s="9">
        <v>18.858719441248546</v>
      </c>
      <c r="DT1295" s="9" t="s">
        <v>23</v>
      </c>
      <c r="DU1295" s="14">
        <v>0</v>
      </c>
    </row>
    <row r="1296" spans="1:125" ht="18" customHeight="1">
      <c r="A1296" s="29">
        <v>1295</v>
      </c>
      <c r="B1296" s="29">
        <v>5</v>
      </c>
      <c r="C1296" s="29">
        <v>697</v>
      </c>
      <c r="D1296" s="21">
        <v>41588</v>
      </c>
      <c r="E1296" s="21">
        <v>41527</v>
      </c>
      <c r="F1296" s="21">
        <v>41589</v>
      </c>
      <c r="G1296" s="20" t="s">
        <v>4</v>
      </c>
      <c r="H1296" s="20"/>
      <c r="I1296" s="22">
        <v>6</v>
      </c>
      <c r="J1296" s="20" t="s">
        <v>5</v>
      </c>
      <c r="K1296" s="20"/>
      <c r="L1296" s="20" t="s">
        <v>6</v>
      </c>
      <c r="M1296" s="23"/>
      <c r="N1296" s="23" t="s">
        <v>7</v>
      </c>
      <c r="O1296" s="23"/>
      <c r="P1296" s="24">
        <v>10.6</v>
      </c>
      <c r="Q1296" s="24">
        <v>18.8</v>
      </c>
      <c r="R1296" s="24">
        <v>21.5</v>
      </c>
      <c r="S1296" s="24">
        <v>198.1</v>
      </c>
      <c r="T1296" s="24">
        <v>1.78</v>
      </c>
      <c r="U1296" s="24">
        <v>1080</v>
      </c>
      <c r="V1296" s="24">
        <v>1920</v>
      </c>
      <c r="W1296" s="24">
        <v>2.0739999999999998</v>
      </c>
      <c r="X1296" s="23" t="s">
        <v>47</v>
      </c>
      <c r="Y1296" s="23" t="s">
        <v>47</v>
      </c>
      <c r="Z1296" s="24">
        <v>11839</v>
      </c>
      <c r="AA1296" s="24">
        <v>60</v>
      </c>
      <c r="AB1296" s="24">
        <v>178</v>
      </c>
      <c r="AC1296" s="24">
        <v>178</v>
      </c>
      <c r="AD1296" s="23" t="s">
        <v>50</v>
      </c>
      <c r="AE1296" s="23" t="s">
        <v>11</v>
      </c>
      <c r="AF1296" s="23" t="s">
        <v>11</v>
      </c>
      <c r="AG1296" s="23"/>
      <c r="AH1296" s="23"/>
      <c r="AI1296" s="23" t="s">
        <v>57</v>
      </c>
      <c r="AJ1296" s="23" t="s">
        <v>23</v>
      </c>
      <c r="AK1296" s="23" t="s">
        <v>23</v>
      </c>
      <c r="AL1296" s="23" t="s">
        <v>114</v>
      </c>
      <c r="AM1296" s="23"/>
      <c r="AN1296" s="23" t="s">
        <v>72</v>
      </c>
      <c r="AO1296" s="23"/>
      <c r="AP1296" s="23" t="s">
        <v>115</v>
      </c>
      <c r="AQ1296" s="23"/>
      <c r="AR1296" s="23"/>
      <c r="AS1296" s="23" t="s">
        <v>114</v>
      </c>
      <c r="AT1296" s="23"/>
      <c r="AU1296" s="23" t="s">
        <v>83</v>
      </c>
      <c r="AV1296" s="25"/>
      <c r="AW1296" s="25"/>
      <c r="AX1296" s="26">
        <v>21.5</v>
      </c>
      <c r="AY1296" s="26">
        <v>198.1</v>
      </c>
      <c r="AZ1296" s="25" t="s">
        <v>72</v>
      </c>
      <c r="BA1296" s="25" t="s">
        <v>83</v>
      </c>
      <c r="BB1296" s="23"/>
      <c r="BC1296" s="23" t="s">
        <v>15</v>
      </c>
      <c r="BD1296" s="23"/>
      <c r="BE1296" s="23" t="s">
        <v>11</v>
      </c>
      <c r="BF1296" s="23" t="s">
        <v>116</v>
      </c>
      <c r="BG1296" s="23" t="s">
        <v>11</v>
      </c>
      <c r="BH1296" s="23" t="s">
        <v>17</v>
      </c>
      <c r="BI1296" s="23"/>
      <c r="BJ1296" s="23"/>
      <c r="BK1296" s="23" t="s">
        <v>11</v>
      </c>
      <c r="BL1296" s="23" t="s">
        <v>11</v>
      </c>
      <c r="BM1296" s="23"/>
      <c r="BN1296" s="23"/>
      <c r="BO1296" s="24">
        <v>33.4</v>
      </c>
      <c r="BP1296" s="24">
        <v>245.3</v>
      </c>
      <c r="BQ1296" s="24">
        <v>250</v>
      </c>
      <c r="BR1296" s="24">
        <v>243.4</v>
      </c>
      <c r="BS1296" s="24">
        <v>200</v>
      </c>
      <c r="BT1296" s="23"/>
      <c r="BU1296" s="23"/>
      <c r="BV1296" s="24">
        <v>15.61</v>
      </c>
      <c r="BW1296" s="24">
        <v>0.28000000000000003</v>
      </c>
      <c r="BX1296" s="24">
        <v>0.28000000000000003</v>
      </c>
      <c r="BY1296" s="24">
        <v>0.22</v>
      </c>
      <c r="BZ1296" s="27">
        <v>0.28000000000000003</v>
      </c>
      <c r="CA1296" s="27">
        <v>0.22</v>
      </c>
      <c r="CB1296" s="25"/>
      <c r="CC1296" s="25"/>
      <c r="CD1296" s="28">
        <v>15.68</v>
      </c>
      <c r="CE1296" s="28">
        <v>0.31</v>
      </c>
      <c r="CF1296" s="28">
        <v>0.31</v>
      </c>
      <c r="CG1296" s="28">
        <v>0.25</v>
      </c>
      <c r="CH1296" s="28">
        <v>21.1</v>
      </c>
      <c r="CI1296" s="28">
        <v>1</v>
      </c>
      <c r="CJ1296" s="28">
        <v>0.5</v>
      </c>
      <c r="CK1296" s="25"/>
      <c r="CL1296" s="25"/>
      <c r="CM1296" s="28">
        <v>0.5</v>
      </c>
      <c r="CN1296" s="25"/>
      <c r="CO1296" s="28">
        <v>0</v>
      </c>
      <c r="CP1296" s="30" t="s">
        <v>5</v>
      </c>
      <c r="CQ1296" s="8">
        <f t="shared" si="221"/>
        <v>10469.459868753154</v>
      </c>
      <c r="CR1296" s="8">
        <f t="shared" si="222"/>
        <v>22</v>
      </c>
      <c r="CS1296" s="8">
        <f t="shared" si="223"/>
        <v>2.5</v>
      </c>
      <c r="CT1296" s="8">
        <f t="shared" si="224"/>
        <v>30</v>
      </c>
      <c r="CU1296" s="8">
        <f t="shared" si="225"/>
        <v>200</v>
      </c>
      <c r="CV1296" s="10">
        <f t="shared" si="226"/>
        <v>48593.93</v>
      </c>
      <c r="CW1296" s="10">
        <f t="shared" si="229"/>
        <v>48.59393</v>
      </c>
      <c r="CX1296" s="8" t="str">
        <f t="shared" si="227"/>
        <v>No</v>
      </c>
      <c r="CY1296" s="30" t="s">
        <v>11</v>
      </c>
      <c r="CZ1296" s="30" t="s">
        <v>11</v>
      </c>
      <c r="DA1296" s="31" t="s">
        <v>11</v>
      </c>
      <c r="DB1296" s="31" t="s">
        <v>23</v>
      </c>
      <c r="DC1296" s="8" t="str">
        <f t="shared" si="228"/>
        <v>No</v>
      </c>
      <c r="DD1296" s="8" t="s">
        <v>11</v>
      </c>
      <c r="DE1296" s="30" t="s">
        <v>11</v>
      </c>
      <c r="DF1296" s="10">
        <f t="shared" si="230"/>
        <v>49.45458</v>
      </c>
      <c r="DG1296" s="9">
        <f>IF(S1296&lt;Monitors!$H$4,(S1296*Monitors!$I$4)+Monitors!$J$4,IF(S1296&lt;Monitors!$H$5,(S1296*Monitors!$I$5)+Monitors!$J$5,IF(S1296&lt;Monitors!$H$6,(S1296*Monitors!$I$6)+Monitors!$J$6,IF(S1296&lt;Monitors!$H$7,(Monitors!$I$7*S1296)+Monitors!$J$7,IF(S1296&lt;Monitors!$H$8,(S1296*Monitors!$I$8)+Monitors!$J$8,IF(S1296&lt;Monitors!$H$9,(S1296*Monitors!$I$9)+Monitors!$J$9,IF(S1296&lt;Monitors!$H$10,(S1296*Monitors!$I$10)+Monitors!$J$10,IF(S1296&lt;Monitors!$H$11,(S1296*Monitors!$I$11)+Monitors!$J$11,Monitors!$J$12))))))))</f>
        <v>37.905000000000001</v>
      </c>
      <c r="DH1296" s="10">
        <f>$DF1296-(Monitors!$B$4*'All Data'!$W1296)</f>
        <v>36.740960000000001</v>
      </c>
      <c r="DI1296" s="10">
        <f>IF($CX1296="Yes",DH1296-(Monitors!$E$4*(DG1296+(Monitors!$B$4*'All Data'!$W1296))),'All Data'!DH1296)</f>
        <v>36.740960000000001</v>
      </c>
      <c r="DJ1296" s="10">
        <f>IF(DD1296="Yes",'All Data'!DI1296-(DG1296*Monitors!$C$4),'All Data'!DI1296)</f>
        <v>36.740960000000001</v>
      </c>
      <c r="DK1296" s="10">
        <f>IF($DE1296="Yes",DJ1296-(DG1296*Monitors!$D$4),'All Data'!DJ1296)</f>
        <v>36.740960000000001</v>
      </c>
      <c r="DL1296" s="10">
        <f>IF($CZ1296="Yes",DK1296-Monitors!$C$7,'All Data'!DK1296)</f>
        <v>36.740960000000001</v>
      </c>
      <c r="DM1296" s="10">
        <f>IF($DA1296="Yes",DL1296-Monitors!$D$7,'All Data'!DL1296)</f>
        <v>36.740960000000001</v>
      </c>
      <c r="DN1296" s="10">
        <f>IF(DB1296="Yes",DM1296-((DG1296+(W1296*Monitors!$B$4))*Monitors!$F$4),'All Data'!DM1296)</f>
        <v>29.148167000000001</v>
      </c>
      <c r="DO1296" s="8" t="str">
        <f t="shared" si="231"/>
        <v>Yes</v>
      </c>
      <c r="DP1296" s="10">
        <v>1.9437572000000001</v>
      </c>
      <c r="DQ1296" s="10">
        <v>13.666242799999999</v>
      </c>
      <c r="DR1296" s="10">
        <v>13.666242799999999</v>
      </c>
      <c r="DS1296" s="9">
        <v>18.858719441248546</v>
      </c>
      <c r="DT1296" s="9" t="s">
        <v>23</v>
      </c>
      <c r="DU1296" s="14">
        <v>0</v>
      </c>
    </row>
    <row r="1297" spans="1:125" ht="18" customHeight="1">
      <c r="A1297" s="29">
        <v>1296</v>
      </c>
      <c r="B1297" s="29">
        <v>52</v>
      </c>
      <c r="C1297" s="29">
        <v>1330</v>
      </c>
      <c r="D1297" s="21">
        <v>41257</v>
      </c>
      <c r="E1297" s="21">
        <v>41382</v>
      </c>
      <c r="F1297" s="21">
        <v>41424</v>
      </c>
      <c r="G1297" s="20" t="s">
        <v>4</v>
      </c>
      <c r="H1297" s="20"/>
      <c r="I1297" s="22">
        <v>6</v>
      </c>
      <c r="J1297" s="20" t="s">
        <v>5</v>
      </c>
      <c r="K1297" s="20"/>
      <c r="L1297" s="20" t="s">
        <v>49</v>
      </c>
      <c r="M1297" s="23"/>
      <c r="N1297" s="23" t="s">
        <v>7</v>
      </c>
      <c r="O1297" s="23"/>
      <c r="P1297" s="24">
        <v>11.3</v>
      </c>
      <c r="Q1297" s="24">
        <v>20.100000000000001</v>
      </c>
      <c r="R1297" s="24">
        <v>23</v>
      </c>
      <c r="S1297" s="24">
        <v>226.1</v>
      </c>
      <c r="T1297" s="24">
        <v>1.78</v>
      </c>
      <c r="U1297" s="24">
        <v>1080</v>
      </c>
      <c r="V1297" s="24">
        <v>1920</v>
      </c>
      <c r="W1297" s="24">
        <v>2.0739999999999998</v>
      </c>
      <c r="X1297" s="23" t="s">
        <v>47</v>
      </c>
      <c r="Y1297" s="23" t="s">
        <v>47</v>
      </c>
      <c r="Z1297" s="24">
        <v>9196</v>
      </c>
      <c r="AA1297" s="24">
        <v>60</v>
      </c>
      <c r="AB1297" s="24">
        <v>178</v>
      </c>
      <c r="AC1297" s="24">
        <v>178</v>
      </c>
      <c r="AD1297" s="23" t="s">
        <v>50</v>
      </c>
      <c r="AE1297" s="23" t="s">
        <v>11</v>
      </c>
      <c r="AF1297" s="23" t="s">
        <v>11</v>
      </c>
      <c r="AG1297" s="23"/>
      <c r="AH1297" s="23"/>
      <c r="AI1297" s="23" t="s">
        <v>12</v>
      </c>
      <c r="AJ1297" s="23" t="s">
        <v>11</v>
      </c>
      <c r="AK1297" s="23" t="s">
        <v>23</v>
      </c>
      <c r="AL1297" s="23" t="s">
        <v>276</v>
      </c>
      <c r="AM1297" s="23"/>
      <c r="AN1297" s="23" t="s">
        <v>72</v>
      </c>
      <c r="AO1297" s="23"/>
      <c r="AP1297" s="23" t="s">
        <v>115</v>
      </c>
      <c r="AQ1297" s="23"/>
      <c r="AR1297" s="23"/>
      <c r="AS1297" s="23" t="s">
        <v>276</v>
      </c>
      <c r="AT1297" s="23"/>
      <c r="AU1297" s="23" t="s">
        <v>63</v>
      </c>
      <c r="AV1297" s="25"/>
      <c r="AW1297" s="25"/>
      <c r="AX1297" s="26">
        <v>23</v>
      </c>
      <c r="AY1297" s="26">
        <v>226.1</v>
      </c>
      <c r="AZ1297" s="25" t="s">
        <v>72</v>
      </c>
      <c r="BA1297" s="25" t="s">
        <v>63</v>
      </c>
      <c r="BB1297" s="23"/>
      <c r="BC1297" s="23" t="s">
        <v>15</v>
      </c>
      <c r="BD1297" s="23"/>
      <c r="BE1297" s="23" t="s">
        <v>11</v>
      </c>
      <c r="BF1297" s="23" t="s">
        <v>68</v>
      </c>
      <c r="BG1297" s="23" t="s">
        <v>11</v>
      </c>
      <c r="BH1297" s="23" t="s">
        <v>17</v>
      </c>
      <c r="BI1297" s="23"/>
      <c r="BJ1297" s="23"/>
      <c r="BK1297" s="23" t="s">
        <v>11</v>
      </c>
      <c r="BL1297" s="23" t="s">
        <v>11</v>
      </c>
      <c r="BM1297" s="23"/>
      <c r="BN1297" s="23"/>
      <c r="BO1297" s="24">
        <v>0.7</v>
      </c>
      <c r="BP1297" s="24">
        <v>297.39999999999998</v>
      </c>
      <c r="BQ1297" s="24">
        <v>297.39999999999998</v>
      </c>
      <c r="BR1297" s="24">
        <v>226.8</v>
      </c>
      <c r="BS1297" s="24">
        <v>200.3</v>
      </c>
      <c r="BT1297" s="23"/>
      <c r="BU1297" s="23"/>
      <c r="BV1297" s="24">
        <v>16.489999999999998</v>
      </c>
      <c r="BW1297" s="24">
        <v>0.75</v>
      </c>
      <c r="BX1297" s="24">
        <v>0.37</v>
      </c>
      <c r="BY1297" s="24">
        <v>0.34</v>
      </c>
      <c r="BZ1297" s="27">
        <v>0.75</v>
      </c>
      <c r="CA1297" s="27">
        <v>0.34</v>
      </c>
      <c r="CB1297" s="25"/>
      <c r="CC1297" s="25"/>
      <c r="CD1297" s="28">
        <v>16.559999999999999</v>
      </c>
      <c r="CE1297" s="28">
        <v>0.84</v>
      </c>
      <c r="CF1297" s="28">
        <v>0.43</v>
      </c>
      <c r="CG1297" s="28">
        <v>0.41</v>
      </c>
      <c r="CH1297" s="28">
        <v>22</v>
      </c>
      <c r="CI1297" s="28">
        <v>1.2</v>
      </c>
      <c r="CJ1297" s="28">
        <v>0.5</v>
      </c>
      <c r="CK1297" s="25"/>
      <c r="CL1297" s="25"/>
      <c r="CM1297" s="28">
        <v>0.52</v>
      </c>
      <c r="CN1297" s="25"/>
      <c r="CO1297" s="28">
        <v>0</v>
      </c>
      <c r="CP1297" s="30" t="s">
        <v>5</v>
      </c>
      <c r="CQ1297" s="8">
        <f t="shared" si="221"/>
        <v>9172.9323308270668</v>
      </c>
      <c r="CR1297" s="8">
        <f t="shared" si="222"/>
        <v>24</v>
      </c>
      <c r="CS1297" s="8">
        <f t="shared" si="223"/>
        <v>2.5</v>
      </c>
      <c r="CT1297" s="8">
        <f t="shared" si="224"/>
        <v>30</v>
      </c>
      <c r="CU1297" s="8">
        <f t="shared" si="225"/>
        <v>200</v>
      </c>
      <c r="CV1297" s="10">
        <f t="shared" si="226"/>
        <v>67242.14</v>
      </c>
      <c r="CW1297" s="10">
        <f t="shared" si="229"/>
        <v>67.242140000000006</v>
      </c>
      <c r="CX1297" s="8" t="str">
        <f t="shared" si="227"/>
        <v>No</v>
      </c>
      <c r="CY1297" s="30" t="s">
        <v>11</v>
      </c>
      <c r="CZ1297" s="30" t="s">
        <v>11</v>
      </c>
      <c r="DA1297" s="31" t="s">
        <v>11</v>
      </c>
      <c r="DB1297" s="31" t="s">
        <v>23</v>
      </c>
      <c r="DC1297" s="8" t="str">
        <f t="shared" si="228"/>
        <v>No</v>
      </c>
      <c r="DD1297" s="8" t="s">
        <v>11</v>
      </c>
      <c r="DE1297" s="30" t="s">
        <v>11</v>
      </c>
      <c r="DF1297" s="10">
        <f t="shared" si="230"/>
        <v>54.828839999999992</v>
      </c>
      <c r="DG1297" s="9">
        <f>IF(S1297&lt;Monitors!$H$4,(S1297*Monitors!$I$4)+Monitors!$J$4,IF(S1297&lt;Monitors!$H$5,(S1297*Monitors!$I$5)+Monitors!$J$5,IF(S1297&lt;Monitors!$H$6,(S1297*Monitors!$I$6)+Monitors!$J$6,IF(S1297&lt;Monitors!$H$7,(Monitors!$I$7*S1297)+Monitors!$J$7,IF(S1297&lt;Monitors!$H$8,(S1297*Monitors!$I$8)+Monitors!$J$8,IF(S1297&lt;Monitors!$H$9,(S1297*Monitors!$I$9)+Monitors!$J$9,IF(S1297&lt;Monitors!$H$10,(S1297*Monitors!$I$10)+Monitors!$J$10,IF(S1297&lt;Monitors!$H$11,(S1297*Monitors!$I$11)+Monitors!$J$11,Monitors!$J$12))))))))</f>
        <v>38.869999999999997</v>
      </c>
      <c r="DH1297" s="10">
        <f>$DF1297-(Monitors!$B$4*'All Data'!$W1297)</f>
        <v>42.115219999999994</v>
      </c>
      <c r="DI1297" s="10">
        <f>IF($CX1297="Yes",DH1297-(Monitors!$E$4*(DG1297+(Monitors!$B$4*'All Data'!$W1297))),'All Data'!DH1297)</f>
        <v>42.115219999999994</v>
      </c>
      <c r="DJ1297" s="10">
        <f>IF(DD1297="Yes",'All Data'!DI1297-(DG1297*Monitors!$C$4),'All Data'!DI1297)</f>
        <v>42.115219999999994</v>
      </c>
      <c r="DK1297" s="10">
        <f>IF($DE1297="Yes",DJ1297-(DG1297*Monitors!$D$4),'All Data'!DJ1297)</f>
        <v>42.115219999999994</v>
      </c>
      <c r="DL1297" s="10">
        <f>IF($CZ1297="Yes",DK1297-Monitors!$C$7,'All Data'!DK1297)</f>
        <v>42.115219999999994</v>
      </c>
      <c r="DM1297" s="10">
        <f>IF($DA1297="Yes",DL1297-Monitors!$D$7,'All Data'!DL1297)</f>
        <v>42.115219999999994</v>
      </c>
      <c r="DN1297" s="10">
        <f>IF(DB1297="Yes",DM1297-((DG1297+(W1297*Monitors!$B$4))*Monitors!$F$4),'All Data'!DM1297)</f>
        <v>34.377676999999991</v>
      </c>
      <c r="DO1297" s="8" t="str">
        <f t="shared" si="231"/>
        <v>Yes</v>
      </c>
      <c r="DP1297" s="10">
        <v>2.6896856000000002</v>
      </c>
      <c r="DQ1297" s="10">
        <v>13.800314399999998</v>
      </c>
      <c r="DR1297" s="10">
        <v>13.800314399999998</v>
      </c>
      <c r="DS1297" s="9">
        <v>21.486395692127946</v>
      </c>
      <c r="DT1297" s="9" t="s">
        <v>23</v>
      </c>
      <c r="DU1297" s="14">
        <v>0</v>
      </c>
    </row>
    <row r="1298" spans="1:125" ht="18" customHeight="1">
      <c r="A1298" s="29">
        <v>1297</v>
      </c>
      <c r="B1298" s="29">
        <v>52</v>
      </c>
      <c r="C1298" s="29">
        <v>1328</v>
      </c>
      <c r="D1298" s="21">
        <v>41153</v>
      </c>
      <c r="E1298" s="21">
        <v>41388</v>
      </c>
      <c r="F1298" s="21">
        <v>41424</v>
      </c>
      <c r="G1298" s="20" t="s">
        <v>4</v>
      </c>
      <c r="H1298" s="20"/>
      <c r="I1298" s="22">
        <v>6</v>
      </c>
      <c r="J1298" s="20" t="s">
        <v>5</v>
      </c>
      <c r="K1298" s="20"/>
      <c r="L1298" s="20" t="s">
        <v>49</v>
      </c>
      <c r="M1298" s="23"/>
      <c r="N1298" s="23" t="s">
        <v>7</v>
      </c>
      <c r="O1298" s="23"/>
      <c r="P1298" s="24">
        <v>10.6</v>
      </c>
      <c r="Q1298" s="24">
        <v>18.8</v>
      </c>
      <c r="R1298" s="24">
        <v>21.5</v>
      </c>
      <c r="S1298" s="24">
        <v>198.21</v>
      </c>
      <c r="T1298" s="24">
        <v>1.78</v>
      </c>
      <c r="U1298" s="24">
        <v>1080</v>
      </c>
      <c r="V1298" s="24">
        <v>1920</v>
      </c>
      <c r="W1298" s="24">
        <v>2.0739999999999998</v>
      </c>
      <c r="X1298" s="23" t="s">
        <v>47</v>
      </c>
      <c r="Y1298" s="23" t="s">
        <v>47</v>
      </c>
      <c r="Z1298" s="24">
        <v>10462</v>
      </c>
      <c r="AA1298" s="24">
        <v>60</v>
      </c>
      <c r="AB1298" s="24">
        <v>178</v>
      </c>
      <c r="AC1298" s="24">
        <v>170</v>
      </c>
      <c r="AD1298" s="23" t="s">
        <v>50</v>
      </c>
      <c r="AE1298" s="23" t="s">
        <v>11</v>
      </c>
      <c r="AF1298" s="23" t="s">
        <v>11</v>
      </c>
      <c r="AG1298" s="23"/>
      <c r="AH1298" s="23"/>
      <c r="AI1298" s="23" t="s">
        <v>12</v>
      </c>
      <c r="AJ1298" s="23" t="s">
        <v>11</v>
      </c>
      <c r="AK1298" s="23" t="s">
        <v>23</v>
      </c>
      <c r="AL1298" s="23" t="s">
        <v>13</v>
      </c>
      <c r="AM1298" s="23"/>
      <c r="AN1298" s="23" t="s">
        <v>72</v>
      </c>
      <c r="AO1298" s="23"/>
      <c r="AP1298" s="23" t="s">
        <v>115</v>
      </c>
      <c r="AQ1298" s="23"/>
      <c r="AR1298" s="23"/>
      <c r="AS1298" s="23" t="s">
        <v>13</v>
      </c>
      <c r="AT1298" s="23"/>
      <c r="AU1298" s="23" t="s">
        <v>83</v>
      </c>
      <c r="AV1298" s="25"/>
      <c r="AW1298" s="25"/>
      <c r="AX1298" s="26">
        <v>21.5</v>
      </c>
      <c r="AY1298" s="26">
        <v>198.21</v>
      </c>
      <c r="AZ1298" s="25" t="s">
        <v>72</v>
      </c>
      <c r="BA1298" s="25" t="s">
        <v>83</v>
      </c>
      <c r="BB1298" s="23"/>
      <c r="BC1298" s="23" t="s">
        <v>15</v>
      </c>
      <c r="BD1298" s="23"/>
      <c r="BE1298" s="23" t="s">
        <v>11</v>
      </c>
      <c r="BF1298" s="23" t="s">
        <v>52</v>
      </c>
      <c r="BG1298" s="23" t="s">
        <v>11</v>
      </c>
      <c r="BH1298" s="23" t="s">
        <v>17</v>
      </c>
      <c r="BI1298" s="23"/>
      <c r="BJ1298" s="23"/>
      <c r="BK1298" s="23" t="s">
        <v>11</v>
      </c>
      <c r="BL1298" s="23" t="s">
        <v>11</v>
      </c>
      <c r="BM1298" s="23"/>
      <c r="BN1298" s="23"/>
      <c r="BO1298" s="24">
        <v>16.8</v>
      </c>
      <c r="BP1298" s="24">
        <v>219.3</v>
      </c>
      <c r="BQ1298" s="24">
        <v>219.3</v>
      </c>
      <c r="BR1298" s="24">
        <v>201.2</v>
      </c>
      <c r="BS1298" s="24">
        <v>200.3</v>
      </c>
      <c r="BT1298" s="23"/>
      <c r="BU1298" s="23"/>
      <c r="BV1298" s="24">
        <v>16.55</v>
      </c>
      <c r="BW1298" s="24">
        <v>0.23</v>
      </c>
      <c r="BX1298" s="24">
        <v>0.23</v>
      </c>
      <c r="BY1298" s="24">
        <v>0.19</v>
      </c>
      <c r="BZ1298" s="27">
        <v>0.23</v>
      </c>
      <c r="CA1298" s="27">
        <v>0.19</v>
      </c>
      <c r="CB1298" s="25"/>
      <c r="CC1298" s="25"/>
      <c r="CD1298" s="28">
        <v>16.82</v>
      </c>
      <c r="CE1298" s="28">
        <v>0.3</v>
      </c>
      <c r="CF1298" s="28">
        <v>0.3</v>
      </c>
      <c r="CG1298" s="28">
        <v>0.22</v>
      </c>
      <c r="CH1298" s="28">
        <v>21.1</v>
      </c>
      <c r="CI1298" s="28">
        <v>1</v>
      </c>
      <c r="CJ1298" s="28">
        <v>0.5</v>
      </c>
      <c r="CK1298" s="25"/>
      <c r="CL1298" s="25"/>
      <c r="CM1298" s="28">
        <v>0.52</v>
      </c>
      <c r="CN1298" s="25"/>
      <c r="CO1298" s="28">
        <v>0</v>
      </c>
      <c r="CP1298" s="30" t="s">
        <v>5</v>
      </c>
      <c r="CQ1298" s="8">
        <f t="shared" si="221"/>
        <v>10463.649664497249</v>
      </c>
      <c r="CR1298" s="8">
        <f t="shared" si="222"/>
        <v>22</v>
      </c>
      <c r="CS1298" s="8">
        <f t="shared" si="223"/>
        <v>2.5</v>
      </c>
      <c r="CT1298" s="8">
        <f t="shared" si="224"/>
        <v>30</v>
      </c>
      <c r="CU1298" s="8">
        <f t="shared" si="225"/>
        <v>200</v>
      </c>
      <c r="CV1298" s="10">
        <f t="shared" si="226"/>
        <v>43467.453000000001</v>
      </c>
      <c r="CW1298" s="10">
        <f t="shared" si="229"/>
        <v>43.467452999999999</v>
      </c>
      <c r="CX1298" s="8" t="str">
        <f t="shared" si="227"/>
        <v>No</v>
      </c>
      <c r="CY1298" s="30" t="s">
        <v>11</v>
      </c>
      <c r="CZ1298" s="30" t="s">
        <v>11</v>
      </c>
      <c r="DA1298" s="31" t="s">
        <v>11</v>
      </c>
      <c r="DB1298" s="31" t="s">
        <v>23</v>
      </c>
      <c r="DC1298" s="8" t="str">
        <f t="shared" si="228"/>
        <v>No</v>
      </c>
      <c r="DD1298" s="8" t="s">
        <v>11</v>
      </c>
      <c r="DE1298" s="30" t="s">
        <v>11</v>
      </c>
      <c r="DF1298" s="10">
        <f t="shared" si="230"/>
        <v>52.051919999999988</v>
      </c>
      <c r="DG1298" s="9">
        <f>IF(S1298&lt;Monitors!$H$4,(S1298*Monitors!$I$4)+Monitors!$J$4,IF(S1298&lt;Monitors!$H$5,(S1298*Monitors!$I$5)+Monitors!$J$5,IF(S1298&lt;Monitors!$H$6,(S1298*Monitors!$I$6)+Monitors!$J$6,IF(S1298&lt;Monitors!$H$7,(Monitors!$I$7*S1298)+Monitors!$J$7,IF(S1298&lt;Monitors!$H$8,(S1298*Monitors!$I$8)+Monitors!$J$8,IF(S1298&lt;Monitors!$H$9,(S1298*Monitors!$I$9)+Monitors!$J$9,IF(S1298&lt;Monitors!$H$10,(S1298*Monitors!$I$10)+Monitors!$J$10,IF(S1298&lt;Monitors!$H$11,(S1298*Monitors!$I$11)+Monitors!$J$11,Monitors!$J$12))))))))</f>
        <v>37.910499999999999</v>
      </c>
      <c r="DH1298" s="10">
        <f>$DF1298-(Monitors!$B$4*'All Data'!$W1298)</f>
        <v>39.33829999999999</v>
      </c>
      <c r="DI1298" s="10">
        <f>IF($CX1298="Yes",DH1298-(Monitors!$E$4*(DG1298+(Monitors!$B$4*'All Data'!$W1298))),'All Data'!DH1298)</f>
        <v>39.33829999999999</v>
      </c>
      <c r="DJ1298" s="10">
        <f>IF(DD1298="Yes",'All Data'!DI1298-(DG1298*Monitors!$C$4),'All Data'!DI1298)</f>
        <v>39.33829999999999</v>
      </c>
      <c r="DK1298" s="10">
        <f>IF($DE1298="Yes",DJ1298-(DG1298*Monitors!$D$4),'All Data'!DJ1298)</f>
        <v>39.33829999999999</v>
      </c>
      <c r="DL1298" s="10">
        <f>IF($CZ1298="Yes",DK1298-Monitors!$C$7,'All Data'!DK1298)</f>
        <v>39.33829999999999</v>
      </c>
      <c r="DM1298" s="10">
        <f>IF($DA1298="Yes",DL1298-Monitors!$D$7,'All Data'!DL1298)</f>
        <v>39.33829999999999</v>
      </c>
      <c r="DN1298" s="10">
        <f>IF(DB1298="Yes",DM1298-((DG1298+(W1298*Monitors!$B$4))*Monitors!$F$4),'All Data'!DM1298)</f>
        <v>31.74468199999999</v>
      </c>
      <c r="DO1298" s="8" t="str">
        <f t="shared" si="231"/>
        <v>Yes</v>
      </c>
      <c r="DP1298" s="10">
        <v>1.7386981200000002</v>
      </c>
      <c r="DQ1298" s="10">
        <v>14.81130188</v>
      </c>
      <c r="DR1298" s="10">
        <v>14.81130188</v>
      </c>
      <c r="DS1298" s="9">
        <v>18.869069069643011</v>
      </c>
      <c r="DT1298" s="9" t="s">
        <v>23</v>
      </c>
      <c r="DU1298" s="14">
        <v>0</v>
      </c>
    </row>
    <row r="1299" spans="1:125" ht="18" customHeight="1">
      <c r="A1299" s="29">
        <v>1298</v>
      </c>
      <c r="B1299" s="29">
        <v>13</v>
      </c>
      <c r="C1299" s="29">
        <v>1091</v>
      </c>
      <c r="D1299" s="21">
        <v>41595</v>
      </c>
      <c r="E1299" s="21">
        <v>41598</v>
      </c>
      <c r="F1299" s="21">
        <v>41604</v>
      </c>
      <c r="G1299" s="20" t="s">
        <v>4</v>
      </c>
      <c r="H1299" s="20" t="s">
        <v>26</v>
      </c>
      <c r="I1299" s="22">
        <v>6</v>
      </c>
      <c r="J1299" s="20" t="s">
        <v>5</v>
      </c>
      <c r="K1299" s="20" t="s">
        <v>26</v>
      </c>
      <c r="L1299" s="20" t="s">
        <v>49</v>
      </c>
      <c r="M1299" s="23" t="s">
        <v>26</v>
      </c>
      <c r="N1299" s="23" t="s">
        <v>7</v>
      </c>
      <c r="O1299" s="23" t="s">
        <v>26</v>
      </c>
      <c r="P1299" s="24">
        <v>11.3</v>
      </c>
      <c r="Q1299" s="24">
        <v>20</v>
      </c>
      <c r="R1299" s="24">
        <v>23</v>
      </c>
      <c r="S1299" s="24">
        <v>226</v>
      </c>
      <c r="T1299" s="24">
        <v>1.78</v>
      </c>
      <c r="U1299" s="24">
        <v>1080</v>
      </c>
      <c r="V1299" s="24">
        <v>1920</v>
      </c>
      <c r="W1299" s="24">
        <v>2.0739999999999998</v>
      </c>
      <c r="X1299" s="23" t="s">
        <v>47</v>
      </c>
      <c r="Y1299" s="23" t="s">
        <v>47</v>
      </c>
      <c r="Z1299" s="24">
        <v>9177</v>
      </c>
      <c r="AA1299" s="24">
        <v>60</v>
      </c>
      <c r="AB1299" s="24">
        <v>170</v>
      </c>
      <c r="AC1299" s="24">
        <v>160</v>
      </c>
      <c r="AD1299" s="23" t="s">
        <v>400</v>
      </c>
      <c r="AE1299" s="23" t="s">
        <v>23</v>
      </c>
      <c r="AF1299" s="23" t="s">
        <v>11</v>
      </c>
      <c r="AG1299" s="23" t="s">
        <v>26</v>
      </c>
      <c r="AH1299" s="23" t="s">
        <v>26</v>
      </c>
      <c r="AI1299" s="23" t="s">
        <v>57</v>
      </c>
      <c r="AJ1299" s="23" t="s">
        <v>23</v>
      </c>
      <c r="AK1299" s="23" t="s">
        <v>23</v>
      </c>
      <c r="AL1299" s="23" t="s">
        <v>58</v>
      </c>
      <c r="AM1299" s="23" t="s">
        <v>82</v>
      </c>
      <c r="AN1299" s="23" t="s">
        <v>72</v>
      </c>
      <c r="AO1299" s="23" t="s">
        <v>14</v>
      </c>
      <c r="AP1299" s="23" t="s">
        <v>667</v>
      </c>
      <c r="AQ1299" s="23" t="s">
        <v>14</v>
      </c>
      <c r="AR1299" s="23"/>
      <c r="AS1299" s="23" t="s">
        <v>58</v>
      </c>
      <c r="AT1299" s="23" t="s">
        <v>82</v>
      </c>
      <c r="AU1299" s="23" t="s">
        <v>14</v>
      </c>
      <c r="AV1299" s="25" t="s">
        <v>14</v>
      </c>
      <c r="AW1299" s="25" t="s">
        <v>14</v>
      </c>
      <c r="AX1299" s="26">
        <v>23</v>
      </c>
      <c r="AY1299" s="26">
        <v>226</v>
      </c>
      <c r="AZ1299" s="25" t="s">
        <v>72</v>
      </c>
      <c r="BA1299" s="25" t="s">
        <v>14</v>
      </c>
      <c r="BB1299" s="23" t="s">
        <v>14</v>
      </c>
      <c r="BC1299" s="23" t="s">
        <v>15</v>
      </c>
      <c r="BD1299" s="23" t="s">
        <v>26</v>
      </c>
      <c r="BE1299" s="23" t="s">
        <v>11</v>
      </c>
      <c r="BF1299" s="23" t="s">
        <v>66</v>
      </c>
      <c r="BG1299" s="23" t="s">
        <v>11</v>
      </c>
      <c r="BH1299" s="23" t="s">
        <v>17</v>
      </c>
      <c r="BI1299" s="23" t="s">
        <v>14</v>
      </c>
      <c r="BJ1299" s="23"/>
      <c r="BK1299" s="23" t="s">
        <v>11</v>
      </c>
      <c r="BL1299" s="23" t="s">
        <v>11</v>
      </c>
      <c r="BM1299" s="23" t="s">
        <v>11</v>
      </c>
      <c r="BN1299" s="23"/>
      <c r="BO1299" s="24">
        <v>6.4</v>
      </c>
      <c r="BP1299" s="24">
        <v>253</v>
      </c>
      <c r="BQ1299" s="24">
        <v>253</v>
      </c>
      <c r="BR1299" s="24">
        <v>216</v>
      </c>
      <c r="BS1299" s="24">
        <v>200</v>
      </c>
      <c r="BT1299" s="23"/>
      <c r="BU1299" s="23"/>
      <c r="BV1299" s="24">
        <v>19.420000000000002</v>
      </c>
      <c r="BW1299" s="24">
        <v>0.39</v>
      </c>
      <c r="BX1299" s="23"/>
      <c r="BY1299" s="24">
        <v>0.26</v>
      </c>
      <c r="BZ1299" s="27">
        <v>0.39</v>
      </c>
      <c r="CA1299" s="27">
        <v>0.26</v>
      </c>
      <c r="CB1299" s="25"/>
      <c r="CC1299" s="25"/>
      <c r="CD1299" s="28">
        <v>19.489999999999998</v>
      </c>
      <c r="CE1299" s="28">
        <v>0.4</v>
      </c>
      <c r="CF1299" s="25"/>
      <c r="CG1299" s="28">
        <v>0.27</v>
      </c>
      <c r="CH1299" s="28">
        <v>21.98</v>
      </c>
      <c r="CI1299" s="28">
        <v>0.5</v>
      </c>
      <c r="CJ1299" s="28">
        <v>0.5</v>
      </c>
      <c r="CK1299" s="28">
        <v>0</v>
      </c>
      <c r="CL1299" s="28">
        <v>0</v>
      </c>
      <c r="CM1299" s="28">
        <v>0.5</v>
      </c>
      <c r="CN1299" s="25"/>
      <c r="CO1299" s="28">
        <v>1</v>
      </c>
      <c r="CP1299" s="30" t="s">
        <v>5</v>
      </c>
      <c r="CQ1299" s="8">
        <f t="shared" si="221"/>
        <v>9176.9911504424763</v>
      </c>
      <c r="CR1299" s="8">
        <f t="shared" si="222"/>
        <v>24</v>
      </c>
      <c r="CS1299" s="8">
        <f t="shared" si="223"/>
        <v>2.5</v>
      </c>
      <c r="CT1299" s="8">
        <f t="shared" si="224"/>
        <v>30</v>
      </c>
      <c r="CU1299" s="8">
        <f t="shared" si="225"/>
        <v>200</v>
      </c>
      <c r="CV1299" s="10">
        <f t="shared" si="226"/>
        <v>57178</v>
      </c>
      <c r="CW1299" s="10">
        <f t="shared" si="229"/>
        <v>57.177999999999997</v>
      </c>
      <c r="CX1299" s="8" t="str">
        <f t="shared" si="227"/>
        <v>No</v>
      </c>
      <c r="CY1299" s="30" t="s">
        <v>11</v>
      </c>
      <c r="CZ1299" s="30" t="s">
        <v>11</v>
      </c>
      <c r="DA1299" s="31" t="s">
        <v>11</v>
      </c>
      <c r="DB1299" s="31" t="s">
        <v>23</v>
      </c>
      <c r="DC1299" s="8" t="str">
        <f t="shared" si="228"/>
        <v>No</v>
      </c>
      <c r="DD1299" s="8" t="s">
        <v>11</v>
      </c>
      <c r="DE1299" s="30" t="s">
        <v>11</v>
      </c>
      <c r="DF1299" s="10">
        <f t="shared" si="230"/>
        <v>61.762380000000007</v>
      </c>
      <c r="DG1299" s="9">
        <f>IF(S1299&lt;Monitors!$H$4,(S1299*Monitors!$I$4)+Monitors!$J$4,IF(S1299&lt;Monitors!$H$5,(S1299*Monitors!$I$5)+Monitors!$J$5,IF(S1299&lt;Monitors!$H$6,(S1299*Monitors!$I$6)+Monitors!$J$6,IF(S1299&lt;Monitors!$H$7,(Monitors!$I$7*S1299)+Monitors!$J$7,IF(S1299&lt;Monitors!$H$8,(S1299*Monitors!$I$8)+Monitors!$J$8,IF(S1299&lt;Monitors!$H$9,(S1299*Monitors!$I$9)+Monitors!$J$9,IF(S1299&lt;Monitors!$H$10,(S1299*Monitors!$I$10)+Monitors!$J$10,IF(S1299&lt;Monitors!$H$11,(S1299*Monitors!$I$11)+Monitors!$J$11,Monitors!$J$12))))))))</f>
        <v>38.866666666666667</v>
      </c>
      <c r="DH1299" s="10">
        <f>$DF1299-(Monitors!$B$4*'All Data'!$W1299)</f>
        <v>49.048760000000009</v>
      </c>
      <c r="DI1299" s="10">
        <f>IF($CX1299="Yes",DH1299-(Monitors!$E$4*(DG1299+(Monitors!$B$4*'All Data'!$W1299))),'All Data'!DH1299)</f>
        <v>49.048760000000009</v>
      </c>
      <c r="DJ1299" s="10">
        <f>IF(DD1299="Yes",'All Data'!DI1299-(DG1299*Monitors!$C$4),'All Data'!DI1299)</f>
        <v>49.048760000000009</v>
      </c>
      <c r="DK1299" s="10">
        <f>IF($DE1299="Yes",DJ1299-(DG1299*Monitors!$D$4),'All Data'!DJ1299)</f>
        <v>49.048760000000009</v>
      </c>
      <c r="DL1299" s="10">
        <f>IF($CZ1299="Yes",DK1299-Monitors!$C$7,'All Data'!DK1299)</f>
        <v>49.048760000000009</v>
      </c>
      <c r="DM1299" s="10">
        <f>IF($DA1299="Yes",DL1299-Monitors!$D$7,'All Data'!DL1299)</f>
        <v>49.048760000000009</v>
      </c>
      <c r="DN1299" s="10">
        <f>IF(DB1299="Yes",DM1299-((DG1299+(W1299*Monitors!$B$4))*Monitors!$F$4),'All Data'!DM1299)</f>
        <v>41.311717000000009</v>
      </c>
      <c r="DO1299" s="8" t="str">
        <f t="shared" si="231"/>
        <v>No</v>
      </c>
      <c r="DP1299" s="10">
        <v>2.2871200000000003</v>
      </c>
      <c r="DQ1299" s="10">
        <v>17.13288</v>
      </c>
      <c r="DR1299" s="10">
        <v>17.13288</v>
      </c>
      <c r="DS1299" s="9">
        <v>21.47703682392364</v>
      </c>
      <c r="DT1299" s="9" t="s">
        <v>23</v>
      </c>
      <c r="DU1299" s="14">
        <v>0</v>
      </c>
    </row>
    <row r="1300" spans="1:125" ht="18" customHeight="1">
      <c r="A1300" s="29">
        <v>1299</v>
      </c>
      <c r="B1300" s="29">
        <v>47</v>
      </c>
      <c r="C1300" s="29">
        <v>83</v>
      </c>
      <c r="D1300" s="21">
        <v>41575</v>
      </c>
      <c r="E1300" s="21">
        <v>41814</v>
      </c>
      <c r="F1300" s="21">
        <v>41820</v>
      </c>
      <c r="G1300" s="20" t="s">
        <v>4</v>
      </c>
      <c r="H1300" s="20" t="s">
        <v>26</v>
      </c>
      <c r="I1300" s="22">
        <v>6</v>
      </c>
      <c r="J1300" s="20" t="s">
        <v>5</v>
      </c>
      <c r="K1300" s="20" t="s">
        <v>26</v>
      </c>
      <c r="L1300" s="20" t="s">
        <v>6</v>
      </c>
      <c r="M1300" s="23" t="s">
        <v>26</v>
      </c>
      <c r="N1300" s="23" t="s">
        <v>7</v>
      </c>
      <c r="O1300" s="23" t="s">
        <v>26</v>
      </c>
      <c r="P1300" s="24">
        <v>10.6</v>
      </c>
      <c r="Q1300" s="24">
        <v>18.8</v>
      </c>
      <c r="R1300" s="24">
        <v>21.5</v>
      </c>
      <c r="S1300" s="24">
        <v>198.08</v>
      </c>
      <c r="T1300" s="24">
        <v>1.78</v>
      </c>
      <c r="U1300" s="24">
        <v>1080</v>
      </c>
      <c r="V1300" s="24">
        <v>1920</v>
      </c>
      <c r="W1300" s="24">
        <v>2.0739999999999998</v>
      </c>
      <c r="X1300" s="23" t="s">
        <v>47</v>
      </c>
      <c r="Y1300" s="23" t="s">
        <v>47</v>
      </c>
      <c r="Z1300" s="24">
        <v>10405</v>
      </c>
      <c r="AA1300" s="24">
        <v>60</v>
      </c>
      <c r="AB1300" s="24">
        <v>170</v>
      </c>
      <c r="AC1300" s="24">
        <v>160</v>
      </c>
      <c r="AD1300" s="23" t="s">
        <v>400</v>
      </c>
      <c r="AE1300" s="23" t="s">
        <v>23</v>
      </c>
      <c r="AF1300" s="23" t="s">
        <v>11</v>
      </c>
      <c r="AG1300" s="23" t="s">
        <v>26</v>
      </c>
      <c r="AH1300" s="23" t="s">
        <v>26</v>
      </c>
      <c r="AI1300" s="23" t="s">
        <v>12</v>
      </c>
      <c r="AJ1300" s="23" t="s">
        <v>11</v>
      </c>
      <c r="AK1300" s="23" t="s">
        <v>23</v>
      </c>
      <c r="AL1300" s="23" t="s">
        <v>720</v>
      </c>
      <c r="AM1300" s="23" t="s">
        <v>83</v>
      </c>
      <c r="AN1300" s="23" t="s">
        <v>72</v>
      </c>
      <c r="AO1300" s="23" t="s">
        <v>14</v>
      </c>
      <c r="AP1300" s="23" t="s">
        <v>667</v>
      </c>
      <c r="AQ1300" s="23" t="s">
        <v>14</v>
      </c>
      <c r="AR1300" s="23"/>
      <c r="AS1300" s="23" t="s">
        <v>720</v>
      </c>
      <c r="AT1300" s="23" t="s">
        <v>83</v>
      </c>
      <c r="AU1300" s="23" t="s">
        <v>63</v>
      </c>
      <c r="AV1300" s="25" t="s">
        <v>14</v>
      </c>
      <c r="AW1300" s="25" t="s">
        <v>14</v>
      </c>
      <c r="AX1300" s="26">
        <v>21.5</v>
      </c>
      <c r="AY1300" s="26">
        <v>198.08</v>
      </c>
      <c r="AZ1300" s="25" t="s">
        <v>72</v>
      </c>
      <c r="BA1300" s="25" t="s">
        <v>63</v>
      </c>
      <c r="BB1300" s="23" t="s">
        <v>14</v>
      </c>
      <c r="BC1300" s="23" t="s">
        <v>15</v>
      </c>
      <c r="BD1300" s="23" t="s">
        <v>26</v>
      </c>
      <c r="BE1300" s="23" t="s">
        <v>11</v>
      </c>
      <c r="BF1300" s="23" t="s">
        <v>112</v>
      </c>
      <c r="BG1300" s="23" t="s">
        <v>11</v>
      </c>
      <c r="BH1300" s="23" t="s">
        <v>17</v>
      </c>
      <c r="BI1300" s="23" t="s">
        <v>14</v>
      </c>
      <c r="BJ1300" s="23"/>
      <c r="BK1300" s="23" t="s">
        <v>11</v>
      </c>
      <c r="BL1300" s="23" t="s">
        <v>11</v>
      </c>
      <c r="BM1300" s="23" t="s">
        <v>11</v>
      </c>
      <c r="BN1300" s="23"/>
      <c r="BO1300" s="24">
        <v>35.6</v>
      </c>
      <c r="BP1300" s="24">
        <v>203</v>
      </c>
      <c r="BQ1300" s="24">
        <v>200</v>
      </c>
      <c r="BR1300" s="24">
        <v>185</v>
      </c>
      <c r="BS1300" s="24">
        <v>200</v>
      </c>
      <c r="BT1300" s="23"/>
      <c r="BU1300" s="23"/>
      <c r="BV1300" s="24">
        <v>20.22</v>
      </c>
      <c r="BW1300" s="24">
        <v>0.27</v>
      </c>
      <c r="BX1300" s="23"/>
      <c r="BY1300" s="24">
        <v>0.24</v>
      </c>
      <c r="BZ1300" s="27">
        <v>0.27</v>
      </c>
      <c r="CA1300" s="27">
        <v>0.24</v>
      </c>
      <c r="CB1300" s="25"/>
      <c r="CC1300" s="25"/>
      <c r="CD1300" s="28">
        <v>20.22</v>
      </c>
      <c r="CE1300" s="28">
        <v>0.31</v>
      </c>
      <c r="CF1300" s="25"/>
      <c r="CG1300" s="28">
        <v>0.28999999999999998</v>
      </c>
      <c r="CH1300" s="28">
        <v>21.12</v>
      </c>
      <c r="CI1300" s="28">
        <v>1.2</v>
      </c>
      <c r="CJ1300" s="28">
        <v>0.5</v>
      </c>
      <c r="CK1300" s="28">
        <v>0</v>
      </c>
      <c r="CL1300" s="28">
        <v>0</v>
      </c>
      <c r="CM1300" s="28">
        <v>0.5</v>
      </c>
      <c r="CN1300" s="25"/>
      <c r="CO1300" s="28">
        <v>0</v>
      </c>
      <c r="CP1300" s="30" t="s">
        <v>5</v>
      </c>
      <c r="CQ1300" s="8">
        <f t="shared" si="221"/>
        <v>10470.516962843294</v>
      </c>
      <c r="CR1300" s="8">
        <f t="shared" si="222"/>
        <v>22</v>
      </c>
      <c r="CS1300" s="8">
        <f t="shared" si="223"/>
        <v>2.5</v>
      </c>
      <c r="CT1300" s="8">
        <f t="shared" si="224"/>
        <v>30</v>
      </c>
      <c r="CU1300" s="8">
        <f t="shared" si="225"/>
        <v>200</v>
      </c>
      <c r="CV1300" s="10">
        <f t="shared" si="226"/>
        <v>40210.240000000005</v>
      </c>
      <c r="CW1300" s="10">
        <f t="shared" si="229"/>
        <v>40.210240000000006</v>
      </c>
      <c r="CX1300" s="8" t="str">
        <f t="shared" si="227"/>
        <v>No</v>
      </c>
      <c r="CY1300" s="30" t="s">
        <v>11</v>
      </c>
      <c r="CZ1300" s="30" t="s">
        <v>11</v>
      </c>
      <c r="DA1300" s="31" t="s">
        <v>11</v>
      </c>
      <c r="DB1300" s="31" t="s">
        <v>23</v>
      </c>
      <c r="DC1300" s="8" t="str">
        <f t="shared" si="228"/>
        <v>No</v>
      </c>
      <c r="DD1300" s="8" t="s">
        <v>11</v>
      </c>
      <c r="DE1300" s="30" t="s">
        <v>11</v>
      </c>
      <c r="DF1300" s="10">
        <f t="shared" si="230"/>
        <v>63.531899999999993</v>
      </c>
      <c r="DG1300" s="9">
        <f>IF(S1300&lt;Monitors!$H$4,(S1300*Monitors!$I$4)+Monitors!$J$4,IF(S1300&lt;Monitors!$H$5,(S1300*Monitors!$I$5)+Monitors!$J$5,IF(S1300&lt;Monitors!$H$6,(S1300*Monitors!$I$6)+Monitors!$J$6,IF(S1300&lt;Monitors!$H$7,(Monitors!$I$7*S1300)+Monitors!$J$7,IF(S1300&lt;Monitors!$H$8,(S1300*Monitors!$I$8)+Monitors!$J$8,IF(S1300&lt;Monitors!$H$9,(S1300*Monitors!$I$9)+Monitors!$J$9,IF(S1300&lt;Monitors!$H$10,(S1300*Monitors!$I$10)+Monitors!$J$10,IF(S1300&lt;Monitors!$H$11,(S1300*Monitors!$I$11)+Monitors!$J$11,Monitors!$J$12))))))))</f>
        <v>37.903999999999996</v>
      </c>
      <c r="DH1300" s="10">
        <f>$DF1300-(Monitors!$B$4*'All Data'!$W1300)</f>
        <v>50.818279999999994</v>
      </c>
      <c r="DI1300" s="10">
        <f>IF($CX1300="Yes",DH1300-(Monitors!$E$4*(DG1300+(Monitors!$B$4*'All Data'!$W1300))),'All Data'!DH1300)</f>
        <v>50.818279999999994</v>
      </c>
      <c r="DJ1300" s="10">
        <f>IF(DD1300="Yes",'All Data'!DI1300-(DG1300*Monitors!$C$4),'All Data'!DI1300)</f>
        <v>50.818279999999994</v>
      </c>
      <c r="DK1300" s="10">
        <f>IF($DE1300="Yes",DJ1300-(DG1300*Monitors!$D$4),'All Data'!DJ1300)</f>
        <v>50.818279999999994</v>
      </c>
      <c r="DL1300" s="10">
        <f>IF($CZ1300="Yes",DK1300-Monitors!$C$7,'All Data'!DK1300)</f>
        <v>50.818279999999994</v>
      </c>
      <c r="DM1300" s="10">
        <f>IF($DA1300="Yes",DL1300-Monitors!$D$7,'All Data'!DL1300)</f>
        <v>50.818279999999994</v>
      </c>
      <c r="DN1300" s="10">
        <f>IF(DB1300="Yes",DM1300-((DG1300+(W1300*Monitors!$B$4))*Monitors!$F$4),'All Data'!DM1300)</f>
        <v>43.225636999999992</v>
      </c>
      <c r="DO1300" s="8" t="str">
        <f t="shared" si="231"/>
        <v>No</v>
      </c>
      <c r="DP1300" s="10">
        <v>1.6084096000000003</v>
      </c>
      <c r="DQ1300" s="10">
        <v>18.611590399999997</v>
      </c>
      <c r="DR1300" s="10">
        <v>18.611590399999997</v>
      </c>
      <c r="DS1300" s="9">
        <v>18.856837669479766</v>
      </c>
      <c r="DT1300" s="9" t="s">
        <v>23</v>
      </c>
      <c r="DU1300" s="14">
        <v>0</v>
      </c>
    </row>
    <row r="1301" spans="1:125" ht="18" customHeight="1">
      <c r="A1301" s="29">
        <v>1300</v>
      </c>
      <c r="B1301" s="29">
        <v>24</v>
      </c>
      <c r="C1301" s="29">
        <v>158</v>
      </c>
      <c r="D1301" s="21">
        <v>41588</v>
      </c>
      <c r="E1301" s="21">
        <v>41593</v>
      </c>
      <c r="F1301" s="21">
        <v>41604</v>
      </c>
      <c r="G1301" s="20" t="s">
        <v>4</v>
      </c>
      <c r="H1301" s="20" t="s">
        <v>26</v>
      </c>
      <c r="I1301" s="22">
        <v>6</v>
      </c>
      <c r="J1301" s="20" t="s">
        <v>5</v>
      </c>
      <c r="K1301" s="20" t="s">
        <v>26</v>
      </c>
      <c r="L1301" s="20" t="s">
        <v>6</v>
      </c>
      <c r="M1301" s="23" t="s">
        <v>26</v>
      </c>
      <c r="N1301" s="23" t="s">
        <v>7</v>
      </c>
      <c r="O1301" s="23" t="s">
        <v>26</v>
      </c>
      <c r="P1301" s="24">
        <v>11.3</v>
      </c>
      <c r="Q1301" s="24">
        <v>20.100000000000001</v>
      </c>
      <c r="R1301" s="24">
        <v>23</v>
      </c>
      <c r="S1301" s="24">
        <v>226.05</v>
      </c>
      <c r="T1301" s="24">
        <v>1.78</v>
      </c>
      <c r="U1301" s="24">
        <v>1080</v>
      </c>
      <c r="V1301" s="24">
        <v>1920</v>
      </c>
      <c r="W1301" s="24">
        <v>2.0739999999999998</v>
      </c>
      <c r="X1301" s="23" t="s">
        <v>47</v>
      </c>
      <c r="Y1301" s="23" t="s">
        <v>47</v>
      </c>
      <c r="Z1301" s="24">
        <v>9169</v>
      </c>
      <c r="AA1301" s="24">
        <v>60</v>
      </c>
      <c r="AB1301" s="24">
        <v>178</v>
      </c>
      <c r="AC1301" s="24">
        <v>178</v>
      </c>
      <c r="AD1301" s="23" t="s">
        <v>73</v>
      </c>
      <c r="AE1301" s="23" t="s">
        <v>23</v>
      </c>
      <c r="AF1301" s="23" t="s">
        <v>11</v>
      </c>
      <c r="AG1301" s="23" t="s">
        <v>26</v>
      </c>
      <c r="AH1301" s="23" t="s">
        <v>26</v>
      </c>
      <c r="AI1301" s="23" t="s">
        <v>12</v>
      </c>
      <c r="AJ1301" s="23" t="s">
        <v>23</v>
      </c>
      <c r="AK1301" s="23" t="s">
        <v>23</v>
      </c>
      <c r="AL1301" s="23" t="s">
        <v>788</v>
      </c>
      <c r="AM1301" s="23" t="s">
        <v>789</v>
      </c>
      <c r="AN1301" s="23" t="s">
        <v>192</v>
      </c>
      <c r="AO1301" s="23" t="s">
        <v>14</v>
      </c>
      <c r="AP1301" s="23" t="s">
        <v>667</v>
      </c>
      <c r="AQ1301" s="23" t="s">
        <v>790</v>
      </c>
      <c r="AR1301" s="23"/>
      <c r="AS1301" s="23" t="s">
        <v>788</v>
      </c>
      <c r="AT1301" s="23" t="s">
        <v>789</v>
      </c>
      <c r="AU1301" s="23" t="s">
        <v>14</v>
      </c>
      <c r="AV1301" s="25" t="s">
        <v>14</v>
      </c>
      <c r="AW1301" s="25" t="s">
        <v>14</v>
      </c>
      <c r="AX1301" s="26">
        <v>23</v>
      </c>
      <c r="AY1301" s="26">
        <v>226.05</v>
      </c>
      <c r="AZ1301" s="25" t="s">
        <v>192</v>
      </c>
      <c r="BA1301" s="25" t="s">
        <v>14</v>
      </c>
      <c r="BB1301" s="23" t="s">
        <v>14</v>
      </c>
      <c r="BC1301" s="23" t="s">
        <v>15</v>
      </c>
      <c r="BD1301" s="23" t="s">
        <v>14</v>
      </c>
      <c r="BE1301" s="23" t="s">
        <v>11</v>
      </c>
      <c r="BF1301" s="23" t="s">
        <v>232</v>
      </c>
      <c r="BG1301" s="23" t="s">
        <v>11</v>
      </c>
      <c r="BH1301" s="23" t="s">
        <v>17</v>
      </c>
      <c r="BI1301" s="23" t="s">
        <v>14</v>
      </c>
      <c r="BJ1301" s="23"/>
      <c r="BK1301" s="23" t="s">
        <v>11</v>
      </c>
      <c r="BL1301" s="23" t="s">
        <v>11</v>
      </c>
      <c r="BM1301" s="23" t="s">
        <v>11</v>
      </c>
      <c r="BN1301" s="23"/>
      <c r="BO1301" s="24">
        <v>17</v>
      </c>
      <c r="BP1301" s="24">
        <v>303</v>
      </c>
      <c r="BQ1301" s="24">
        <v>300</v>
      </c>
      <c r="BR1301" s="24">
        <v>255</v>
      </c>
      <c r="BS1301" s="24">
        <v>200</v>
      </c>
      <c r="BT1301" s="23"/>
      <c r="BU1301" s="23"/>
      <c r="BV1301" s="24">
        <v>20.23</v>
      </c>
      <c r="BW1301" s="24">
        <v>0.85</v>
      </c>
      <c r="BX1301" s="23"/>
      <c r="BY1301" s="24">
        <v>0.26</v>
      </c>
      <c r="BZ1301" s="27">
        <v>0.85</v>
      </c>
      <c r="CA1301" s="27">
        <v>0.26</v>
      </c>
      <c r="CB1301" s="25"/>
      <c r="CC1301" s="25"/>
      <c r="CD1301" s="28">
        <v>20.18</v>
      </c>
      <c r="CE1301" s="28">
        <v>0.88</v>
      </c>
      <c r="CF1301" s="25"/>
      <c r="CG1301" s="28">
        <v>0.27</v>
      </c>
      <c r="CH1301" s="28">
        <v>22.01</v>
      </c>
      <c r="CI1301" s="28">
        <v>1.4</v>
      </c>
      <c r="CJ1301" s="28">
        <v>0.5</v>
      </c>
      <c r="CK1301" s="28">
        <v>0</v>
      </c>
      <c r="CL1301" s="28">
        <v>0</v>
      </c>
      <c r="CM1301" s="28">
        <v>0.5</v>
      </c>
      <c r="CN1301" s="25"/>
      <c r="CO1301" s="28">
        <v>0</v>
      </c>
      <c r="CP1301" s="30" t="s">
        <v>5</v>
      </c>
      <c r="CQ1301" s="8">
        <f t="shared" si="221"/>
        <v>9174.9612917496106</v>
      </c>
      <c r="CR1301" s="8">
        <f t="shared" si="222"/>
        <v>24</v>
      </c>
      <c r="CS1301" s="8">
        <f t="shared" si="223"/>
        <v>2.5</v>
      </c>
      <c r="CT1301" s="8">
        <f t="shared" si="224"/>
        <v>30</v>
      </c>
      <c r="CU1301" s="8">
        <f t="shared" si="225"/>
        <v>300</v>
      </c>
      <c r="CV1301" s="10">
        <f t="shared" si="226"/>
        <v>68493.150000000009</v>
      </c>
      <c r="CW1301" s="10">
        <f t="shared" si="229"/>
        <v>68.493150000000014</v>
      </c>
      <c r="CX1301" s="8" t="str">
        <f t="shared" si="227"/>
        <v>No</v>
      </c>
      <c r="CY1301" s="30" t="s">
        <v>11</v>
      </c>
      <c r="CZ1301" s="30" t="s">
        <v>11</v>
      </c>
      <c r="DA1301" s="31" t="s">
        <v>11</v>
      </c>
      <c r="DB1301" s="31" t="s">
        <v>23</v>
      </c>
      <c r="DC1301" s="8" t="str">
        <f t="shared" si="228"/>
        <v>No</v>
      </c>
      <c r="DD1301" s="8" t="s">
        <v>11</v>
      </c>
      <c r="DE1301" s="30" t="s">
        <v>11</v>
      </c>
      <c r="DF1301" s="10">
        <f t="shared" si="230"/>
        <v>66.865080000000006</v>
      </c>
      <c r="DG1301" s="9">
        <f>IF(S1301&lt;Monitors!$H$4,(S1301*Monitors!$I$4)+Monitors!$J$4,IF(S1301&lt;Monitors!$H$5,(S1301*Monitors!$I$5)+Monitors!$J$5,IF(S1301&lt;Monitors!$H$6,(S1301*Monitors!$I$6)+Monitors!$J$6,IF(S1301&lt;Monitors!$H$7,(Monitors!$I$7*S1301)+Monitors!$J$7,IF(S1301&lt;Monitors!$H$8,(S1301*Monitors!$I$8)+Monitors!$J$8,IF(S1301&lt;Monitors!$H$9,(S1301*Monitors!$I$9)+Monitors!$J$9,IF(S1301&lt;Monitors!$H$10,(S1301*Monitors!$I$10)+Monitors!$J$10,IF(S1301&lt;Monitors!$H$11,(S1301*Monitors!$I$11)+Monitors!$J$11,Monitors!$J$12))))))))</f>
        <v>38.868333333333332</v>
      </c>
      <c r="DH1301" s="10">
        <f>$DF1301-(Monitors!$B$4*'All Data'!$W1301)</f>
        <v>54.151460000000007</v>
      </c>
      <c r="DI1301" s="10">
        <f>IF($CX1301="Yes",DH1301-(Monitors!$E$4*(DG1301+(Monitors!$B$4*'All Data'!$W1301))),'All Data'!DH1301)</f>
        <v>54.151460000000007</v>
      </c>
      <c r="DJ1301" s="10">
        <f>IF(DD1301="Yes",'All Data'!DI1301-(DG1301*Monitors!$C$4),'All Data'!DI1301)</f>
        <v>54.151460000000007</v>
      </c>
      <c r="DK1301" s="10">
        <f>IF($DE1301="Yes",DJ1301-(DG1301*Monitors!$D$4),'All Data'!DJ1301)</f>
        <v>54.151460000000007</v>
      </c>
      <c r="DL1301" s="10">
        <f>IF($CZ1301="Yes",DK1301-Monitors!$C$7,'All Data'!DK1301)</f>
        <v>54.151460000000007</v>
      </c>
      <c r="DM1301" s="10">
        <f>IF($DA1301="Yes",DL1301-Monitors!$D$7,'All Data'!DL1301)</f>
        <v>54.151460000000007</v>
      </c>
      <c r="DN1301" s="10">
        <f>IF(DB1301="Yes",DM1301-((DG1301+(W1301*Monitors!$B$4))*Monitors!$F$4),'All Data'!DM1301)</f>
        <v>46.414167000000006</v>
      </c>
      <c r="DO1301" s="8" t="str">
        <f t="shared" si="231"/>
        <v>No</v>
      </c>
      <c r="DP1301" s="10">
        <v>2.7397260000000005</v>
      </c>
      <c r="DQ1301" s="10">
        <v>17.490273999999999</v>
      </c>
      <c r="DR1301" s="10">
        <v>17.490273999999999</v>
      </c>
      <c r="DS1301" s="9">
        <v>21.481716282377281</v>
      </c>
      <c r="DT1301" s="9" t="s">
        <v>23</v>
      </c>
      <c r="DU1301" s="14">
        <v>0</v>
      </c>
    </row>
    <row r="1302" spans="1:125" ht="18" customHeight="1">
      <c r="A1302" s="29">
        <v>1301</v>
      </c>
      <c r="B1302" s="29">
        <v>47</v>
      </c>
      <c r="C1302" s="29">
        <v>172</v>
      </c>
      <c r="D1302" s="21">
        <v>41575</v>
      </c>
      <c r="E1302" s="21">
        <v>41814</v>
      </c>
      <c r="F1302" s="21">
        <v>41822</v>
      </c>
      <c r="G1302" s="20" t="s">
        <v>4</v>
      </c>
      <c r="H1302" s="20" t="s">
        <v>26</v>
      </c>
      <c r="I1302" s="22">
        <v>6</v>
      </c>
      <c r="J1302" s="20" t="s">
        <v>5</v>
      </c>
      <c r="K1302" s="20" t="s">
        <v>26</v>
      </c>
      <c r="L1302" s="20" t="s">
        <v>6</v>
      </c>
      <c r="M1302" s="23" t="s">
        <v>26</v>
      </c>
      <c r="N1302" s="23" t="s">
        <v>7</v>
      </c>
      <c r="O1302" s="23" t="s">
        <v>26</v>
      </c>
      <c r="P1302" s="24">
        <v>11.5</v>
      </c>
      <c r="Q1302" s="24">
        <v>20.5</v>
      </c>
      <c r="R1302" s="24">
        <v>23.6</v>
      </c>
      <c r="S1302" s="24">
        <v>236.92</v>
      </c>
      <c r="T1302" s="24">
        <v>1.78</v>
      </c>
      <c r="U1302" s="24">
        <v>1080</v>
      </c>
      <c r="V1302" s="24">
        <v>1920</v>
      </c>
      <c r="W1302" s="24">
        <v>2.0739999999999998</v>
      </c>
      <c r="X1302" s="23" t="s">
        <v>47</v>
      </c>
      <c r="Y1302" s="23" t="s">
        <v>47</v>
      </c>
      <c r="Z1302" s="24">
        <v>8796</v>
      </c>
      <c r="AA1302" s="24">
        <v>60</v>
      </c>
      <c r="AB1302" s="24">
        <v>170</v>
      </c>
      <c r="AC1302" s="24">
        <v>160</v>
      </c>
      <c r="AD1302" s="23" t="s">
        <v>400</v>
      </c>
      <c r="AE1302" s="23" t="s">
        <v>23</v>
      </c>
      <c r="AF1302" s="23" t="s">
        <v>11</v>
      </c>
      <c r="AG1302" s="23" t="s">
        <v>26</v>
      </c>
      <c r="AH1302" s="23" t="s">
        <v>26</v>
      </c>
      <c r="AI1302" s="23" t="s">
        <v>12</v>
      </c>
      <c r="AJ1302" s="23" t="s">
        <v>11</v>
      </c>
      <c r="AK1302" s="23" t="s">
        <v>23</v>
      </c>
      <c r="AL1302" s="23" t="s">
        <v>720</v>
      </c>
      <c r="AM1302" s="23" t="s">
        <v>83</v>
      </c>
      <c r="AN1302" s="23" t="s">
        <v>72</v>
      </c>
      <c r="AO1302" s="23" t="s">
        <v>14</v>
      </c>
      <c r="AP1302" s="23" t="s">
        <v>667</v>
      </c>
      <c r="AQ1302" s="23" t="s">
        <v>14</v>
      </c>
      <c r="AR1302" s="23"/>
      <c r="AS1302" s="23" t="s">
        <v>720</v>
      </c>
      <c r="AT1302" s="23" t="s">
        <v>83</v>
      </c>
      <c r="AU1302" s="23" t="s">
        <v>63</v>
      </c>
      <c r="AV1302" s="25" t="s">
        <v>14</v>
      </c>
      <c r="AW1302" s="25" t="s">
        <v>14</v>
      </c>
      <c r="AX1302" s="26">
        <v>23.6</v>
      </c>
      <c r="AY1302" s="26">
        <v>236.92</v>
      </c>
      <c r="AZ1302" s="25" t="s">
        <v>72</v>
      </c>
      <c r="BA1302" s="25" t="s">
        <v>63</v>
      </c>
      <c r="BB1302" s="23" t="s">
        <v>14</v>
      </c>
      <c r="BC1302" s="23" t="s">
        <v>15</v>
      </c>
      <c r="BD1302" s="23" t="s">
        <v>26</v>
      </c>
      <c r="BE1302" s="23" t="s">
        <v>11</v>
      </c>
      <c r="BF1302" s="23" t="s">
        <v>291</v>
      </c>
      <c r="BG1302" s="23" t="s">
        <v>11</v>
      </c>
      <c r="BH1302" s="23" t="s">
        <v>17</v>
      </c>
      <c r="BI1302" s="23" t="s">
        <v>14</v>
      </c>
      <c r="BJ1302" s="23"/>
      <c r="BK1302" s="23" t="s">
        <v>11</v>
      </c>
      <c r="BL1302" s="23" t="s">
        <v>11</v>
      </c>
      <c r="BM1302" s="23" t="s">
        <v>11</v>
      </c>
      <c r="BN1302" s="23"/>
      <c r="BO1302" s="24">
        <v>5.6</v>
      </c>
      <c r="BP1302" s="24">
        <v>201</v>
      </c>
      <c r="BQ1302" s="24">
        <v>200</v>
      </c>
      <c r="BR1302" s="24">
        <v>181</v>
      </c>
      <c r="BS1302" s="24">
        <v>200</v>
      </c>
      <c r="BT1302" s="23"/>
      <c r="BU1302" s="23"/>
      <c r="BV1302" s="24">
        <v>20.76</v>
      </c>
      <c r="BW1302" s="24">
        <v>0.28999999999999998</v>
      </c>
      <c r="BX1302" s="23"/>
      <c r="BY1302" s="24">
        <v>0.23</v>
      </c>
      <c r="BZ1302" s="27">
        <v>0.28999999999999998</v>
      </c>
      <c r="CA1302" s="27">
        <v>0.23</v>
      </c>
      <c r="CB1302" s="25"/>
      <c r="CC1302" s="25"/>
      <c r="CD1302" s="28">
        <v>20.87</v>
      </c>
      <c r="CE1302" s="28">
        <v>0.28000000000000003</v>
      </c>
      <c r="CF1302" s="25"/>
      <c r="CG1302" s="28">
        <v>0.26</v>
      </c>
      <c r="CH1302" s="28">
        <v>22.59</v>
      </c>
      <c r="CI1302" s="28">
        <v>1.2</v>
      </c>
      <c r="CJ1302" s="28">
        <v>0.5</v>
      </c>
      <c r="CK1302" s="28">
        <v>0</v>
      </c>
      <c r="CL1302" s="28">
        <v>0</v>
      </c>
      <c r="CM1302" s="28">
        <v>0.5</v>
      </c>
      <c r="CN1302" s="25"/>
      <c r="CO1302" s="28">
        <v>0</v>
      </c>
      <c r="CP1302" s="30" t="s">
        <v>5</v>
      </c>
      <c r="CQ1302" s="8">
        <f t="shared" si="221"/>
        <v>8754.009792334964</v>
      </c>
      <c r="CR1302" s="8">
        <f t="shared" si="222"/>
        <v>24</v>
      </c>
      <c r="CS1302" s="8">
        <f t="shared" si="223"/>
        <v>2.5</v>
      </c>
      <c r="CT1302" s="8">
        <f t="shared" si="224"/>
        <v>30</v>
      </c>
      <c r="CU1302" s="8">
        <f t="shared" si="225"/>
        <v>200</v>
      </c>
      <c r="CV1302" s="10">
        <f t="shared" si="226"/>
        <v>47620.92</v>
      </c>
      <c r="CW1302" s="10">
        <f t="shared" si="229"/>
        <v>47.620919999999998</v>
      </c>
      <c r="CX1302" s="8" t="str">
        <f t="shared" si="227"/>
        <v>No</v>
      </c>
      <c r="CY1302" s="30" t="s">
        <v>11</v>
      </c>
      <c r="CZ1302" s="30" t="s">
        <v>11</v>
      </c>
      <c r="DA1302" s="31" t="s">
        <v>11</v>
      </c>
      <c r="DB1302" s="31" t="s">
        <v>23</v>
      </c>
      <c r="DC1302" s="8" t="str">
        <f t="shared" si="228"/>
        <v>No</v>
      </c>
      <c r="DD1302" s="8" t="s">
        <v>11</v>
      </c>
      <c r="DE1302" s="30" t="s">
        <v>11</v>
      </c>
      <c r="DF1302" s="10">
        <f t="shared" si="230"/>
        <v>65.301420000000007</v>
      </c>
      <c r="DG1302" s="9">
        <f>IF(S1302&lt;Monitors!$H$4,(S1302*Monitors!$I$4)+Monitors!$J$4,IF(S1302&lt;Monitors!$H$5,(S1302*Monitors!$I$5)+Monitors!$J$5,IF(S1302&lt;Monitors!$H$6,(S1302*Monitors!$I$6)+Monitors!$J$6,IF(S1302&lt;Monitors!$H$7,(Monitors!$I$7*S1302)+Monitors!$J$7,IF(S1302&lt;Monitors!$H$8,(S1302*Monitors!$I$8)+Monitors!$J$8,IF(S1302&lt;Monitors!$H$9,(S1302*Monitors!$I$9)+Monitors!$J$9,IF(S1302&lt;Monitors!$H$10,(S1302*Monitors!$I$10)+Monitors!$J$10,IF(S1302&lt;Monitors!$H$11,(S1302*Monitors!$I$11)+Monitors!$J$11,Monitors!$J$12))))))))</f>
        <v>40.384</v>
      </c>
      <c r="DH1302" s="10">
        <f>$DF1302-(Monitors!$B$4*'All Data'!$W1302)</f>
        <v>52.587800000000009</v>
      </c>
      <c r="DI1302" s="10">
        <f>IF($CX1302="Yes",DH1302-(Monitors!$E$4*(DG1302+(Monitors!$B$4*'All Data'!$W1302))),'All Data'!DH1302)</f>
        <v>52.587800000000009</v>
      </c>
      <c r="DJ1302" s="10">
        <f>IF(DD1302="Yes",'All Data'!DI1302-(DG1302*Monitors!$C$4),'All Data'!DI1302)</f>
        <v>52.587800000000009</v>
      </c>
      <c r="DK1302" s="10">
        <f>IF($DE1302="Yes",DJ1302-(DG1302*Monitors!$D$4),'All Data'!DJ1302)</f>
        <v>52.587800000000009</v>
      </c>
      <c r="DL1302" s="10">
        <f>IF($CZ1302="Yes",DK1302-Monitors!$C$7,'All Data'!DK1302)</f>
        <v>52.587800000000009</v>
      </c>
      <c r="DM1302" s="10">
        <f>IF($DA1302="Yes",DL1302-Monitors!$D$7,'All Data'!DL1302)</f>
        <v>52.587800000000009</v>
      </c>
      <c r="DN1302" s="10">
        <f>IF(DB1302="Yes",DM1302-((DG1302+(W1302*Monitors!$B$4))*Monitors!$F$4),'All Data'!DM1302)</f>
        <v>44.623157000000006</v>
      </c>
      <c r="DO1302" s="8" t="str">
        <f t="shared" si="231"/>
        <v>No</v>
      </c>
      <c r="DP1302" s="10">
        <v>1.9048368</v>
      </c>
      <c r="DQ1302" s="10">
        <v>18.8551632</v>
      </c>
      <c r="DR1302" s="10">
        <v>18.8551632</v>
      </c>
      <c r="DS1302" s="9">
        <v>22.497850054448531</v>
      </c>
      <c r="DT1302" s="9" t="s">
        <v>23</v>
      </c>
      <c r="DU1302" s="14">
        <v>0</v>
      </c>
    </row>
    <row r="1303" spans="1:125" ht="18" customHeight="1">
      <c r="A1303" s="29">
        <v>1302</v>
      </c>
      <c r="B1303" s="29">
        <v>12</v>
      </c>
      <c r="C1303" s="29">
        <v>781</v>
      </c>
      <c r="D1303" s="21">
        <v>42006</v>
      </c>
      <c r="E1303" s="21">
        <v>41995</v>
      </c>
      <c r="F1303" s="21">
        <v>42011</v>
      </c>
      <c r="G1303" s="20" t="s">
        <v>337</v>
      </c>
      <c r="H1303" s="20"/>
      <c r="I1303" s="22">
        <v>6</v>
      </c>
      <c r="J1303" s="20" t="s">
        <v>5</v>
      </c>
      <c r="K1303" s="20"/>
      <c r="L1303" s="20" t="s">
        <v>6</v>
      </c>
      <c r="M1303" s="23"/>
      <c r="N1303" s="23" t="s">
        <v>7</v>
      </c>
      <c r="O1303" s="23"/>
      <c r="P1303" s="24">
        <v>13.2</v>
      </c>
      <c r="Q1303" s="24">
        <v>23.5</v>
      </c>
      <c r="R1303" s="24">
        <v>27</v>
      </c>
      <c r="S1303" s="24">
        <v>310.89999999999998</v>
      </c>
      <c r="T1303" s="24">
        <v>1.78</v>
      </c>
      <c r="U1303" s="24">
        <v>1080</v>
      </c>
      <c r="V1303" s="24">
        <v>1920</v>
      </c>
      <c r="W1303" s="24">
        <v>2.0739999999999998</v>
      </c>
      <c r="X1303" s="23" t="s">
        <v>47</v>
      </c>
      <c r="Y1303" s="23" t="s">
        <v>47</v>
      </c>
      <c r="Z1303" s="24">
        <v>6670</v>
      </c>
      <c r="AA1303" s="24">
        <v>60</v>
      </c>
      <c r="AB1303" s="24">
        <v>178</v>
      </c>
      <c r="AC1303" s="24">
        <v>178</v>
      </c>
      <c r="AD1303" s="23" t="s">
        <v>10</v>
      </c>
      <c r="AE1303" s="23" t="s">
        <v>11</v>
      </c>
      <c r="AF1303" s="23" t="s">
        <v>11</v>
      </c>
      <c r="AG1303" s="23"/>
      <c r="AH1303" s="23"/>
      <c r="AI1303" s="23" t="s">
        <v>12</v>
      </c>
      <c r="AJ1303" s="23" t="s">
        <v>23</v>
      </c>
      <c r="AK1303" s="23" t="s">
        <v>23</v>
      </c>
      <c r="AL1303" s="23" t="s">
        <v>329</v>
      </c>
      <c r="AM1303" s="23" t="s">
        <v>1241</v>
      </c>
      <c r="AN1303" s="23" t="s">
        <v>14</v>
      </c>
      <c r="AO1303" s="23"/>
      <c r="AP1303" s="23" t="s">
        <v>115</v>
      </c>
      <c r="AQ1303" s="23"/>
      <c r="AR1303" s="23"/>
      <c r="AS1303" s="23" t="s">
        <v>329</v>
      </c>
      <c r="AT1303" s="23" t="s">
        <v>1241</v>
      </c>
      <c r="AU1303" s="23" t="s">
        <v>14</v>
      </c>
      <c r="AV1303" s="25"/>
      <c r="AW1303" s="25"/>
      <c r="AX1303" s="26">
        <v>27</v>
      </c>
      <c r="AY1303" s="26">
        <v>310.89999999999998</v>
      </c>
      <c r="AZ1303" s="25" t="s">
        <v>14</v>
      </c>
      <c r="BA1303" s="25" t="s">
        <v>14</v>
      </c>
      <c r="BB1303" s="23"/>
      <c r="BC1303" s="23" t="s">
        <v>15</v>
      </c>
      <c r="BD1303" s="23"/>
      <c r="BE1303" s="23" t="s">
        <v>11</v>
      </c>
      <c r="BF1303" s="23" t="s">
        <v>442</v>
      </c>
      <c r="BG1303" s="23" t="s">
        <v>11</v>
      </c>
      <c r="BH1303" s="23" t="s">
        <v>17</v>
      </c>
      <c r="BI1303" s="23"/>
      <c r="BJ1303" s="23" t="s">
        <v>18</v>
      </c>
      <c r="BK1303" s="23" t="s">
        <v>11</v>
      </c>
      <c r="BL1303" s="23" t="s">
        <v>11</v>
      </c>
      <c r="BM1303" s="23"/>
      <c r="BN1303" s="23"/>
      <c r="BO1303" s="24">
        <v>7.8</v>
      </c>
      <c r="BP1303" s="24">
        <v>244.5</v>
      </c>
      <c r="BQ1303" s="24">
        <v>300</v>
      </c>
      <c r="BR1303" s="24">
        <v>250</v>
      </c>
      <c r="BS1303" s="24">
        <v>200</v>
      </c>
      <c r="BT1303" s="23"/>
      <c r="BU1303" s="23"/>
      <c r="BV1303" s="24">
        <v>24.39</v>
      </c>
      <c r="BW1303" s="24">
        <v>0.28000000000000003</v>
      </c>
      <c r="BX1303" s="24">
        <v>0</v>
      </c>
      <c r="BY1303" s="24">
        <v>0.16</v>
      </c>
      <c r="BZ1303" s="27">
        <v>0.28000000000000003</v>
      </c>
      <c r="CA1303" s="27">
        <v>0.16</v>
      </c>
      <c r="CB1303" s="25"/>
      <c r="CC1303" s="25"/>
      <c r="CD1303" s="28">
        <v>24.22</v>
      </c>
      <c r="CE1303" s="28">
        <v>0.37</v>
      </c>
      <c r="CF1303" s="28">
        <v>0</v>
      </c>
      <c r="CG1303" s="28">
        <v>0.24</v>
      </c>
      <c r="CH1303" s="28">
        <v>29</v>
      </c>
      <c r="CI1303" s="28">
        <v>0.5</v>
      </c>
      <c r="CJ1303" s="28">
        <v>0.5</v>
      </c>
      <c r="CK1303" s="25"/>
      <c r="CL1303" s="25"/>
      <c r="CM1303" s="28">
        <v>0.37</v>
      </c>
      <c r="CN1303" s="25"/>
      <c r="CO1303" s="28">
        <v>0</v>
      </c>
      <c r="CP1303" s="30" t="s">
        <v>5</v>
      </c>
      <c r="CQ1303" s="8">
        <f t="shared" si="221"/>
        <v>6670.9552910903822</v>
      </c>
      <c r="CR1303" s="8">
        <f t="shared" si="222"/>
        <v>28</v>
      </c>
      <c r="CS1303" s="8">
        <f t="shared" si="223"/>
        <v>2.5</v>
      </c>
      <c r="CT1303" s="8">
        <f t="shared" si="224"/>
        <v>30</v>
      </c>
      <c r="CU1303" s="8">
        <f t="shared" si="225"/>
        <v>200</v>
      </c>
      <c r="CV1303" s="10">
        <f t="shared" si="226"/>
        <v>76015.049999999988</v>
      </c>
      <c r="CW1303" s="10">
        <f t="shared" si="229"/>
        <v>76.015049999999988</v>
      </c>
      <c r="CX1303" s="8" t="str">
        <f t="shared" si="227"/>
        <v>No</v>
      </c>
      <c r="CY1303" s="30" t="s">
        <v>11</v>
      </c>
      <c r="CZ1303" s="30" t="s">
        <v>11</v>
      </c>
      <c r="DA1303" s="31" t="s">
        <v>11</v>
      </c>
      <c r="DB1303" s="31" t="s">
        <v>23</v>
      </c>
      <c r="DC1303" s="8" t="str">
        <f t="shared" si="228"/>
        <v>No</v>
      </c>
      <c r="DD1303" s="8" t="s">
        <v>11</v>
      </c>
      <c r="DE1303" s="30" t="s">
        <v>11</v>
      </c>
      <c r="DF1303" s="10">
        <f t="shared" si="230"/>
        <v>76.374060000000014</v>
      </c>
      <c r="DG1303" s="9">
        <f>IF(S1303&lt;Monitors!$H$4,(S1303*Monitors!$I$4)+Monitors!$J$4,IF(S1303&lt;Monitors!$H$5,(S1303*Monitors!$I$5)+Monitors!$J$5,IF(S1303&lt;Monitors!$H$6,(S1303*Monitors!$I$6)+Monitors!$J$6,IF(S1303&lt;Monitors!$H$7,(Monitors!$I$7*S1303)+Monitors!$J$7,IF(S1303&lt;Monitors!$H$8,(S1303*Monitors!$I$8)+Monitors!$J$8,IF(S1303&lt;Monitors!$H$9,(S1303*Monitors!$I$9)+Monitors!$J$9,IF(S1303&lt;Monitors!$H$10,(S1303*Monitors!$I$10)+Monitors!$J$10,IF(S1303&lt;Monitors!$H$11,(S1303*Monitors!$I$11)+Monitors!$J$11,Monitors!$J$12))))))))</f>
        <v>51.18</v>
      </c>
      <c r="DH1303" s="10">
        <f>$DF1303-(Monitors!$B$4*'All Data'!$W1303)</f>
        <v>63.660440000000015</v>
      </c>
      <c r="DI1303" s="10">
        <f>IF($CX1303="Yes",DH1303-(Monitors!$E$4*(DG1303+(Monitors!$B$4*'All Data'!$W1303))),'All Data'!DH1303)</f>
        <v>63.660440000000015</v>
      </c>
      <c r="DJ1303" s="10">
        <f>IF(DD1303="Yes",'All Data'!DI1303-(DG1303*Monitors!$C$4),'All Data'!DI1303)</f>
        <v>63.660440000000015</v>
      </c>
      <c r="DK1303" s="10">
        <f>IF($DE1303="Yes",DJ1303-(DG1303*Monitors!$D$4),'All Data'!DJ1303)</f>
        <v>63.660440000000015</v>
      </c>
      <c r="DL1303" s="10">
        <f>IF($CZ1303="Yes",DK1303-Monitors!$C$7,'All Data'!DK1303)</f>
        <v>63.660440000000015</v>
      </c>
      <c r="DM1303" s="10">
        <f>IF($DA1303="Yes",DL1303-Monitors!$D$7,'All Data'!DL1303)</f>
        <v>63.660440000000015</v>
      </c>
      <c r="DN1303" s="10">
        <f>IF(DB1303="Yes",DM1303-((DG1303+(W1303*Monitors!$B$4))*Monitors!$F$4),'All Data'!DM1303)</f>
        <v>54.076397000000014</v>
      </c>
      <c r="DO1303" s="8" t="str">
        <f t="shared" si="231"/>
        <v>No</v>
      </c>
      <c r="DP1303" s="10">
        <v>3.0406019999999998</v>
      </c>
      <c r="DQ1303" s="10">
        <v>21.349398000000001</v>
      </c>
      <c r="DR1303" s="10">
        <v>21.349398000000001</v>
      </c>
      <c r="DS1303" s="9">
        <v>29.341240127203058</v>
      </c>
      <c r="DT1303" s="9" t="s">
        <v>23</v>
      </c>
      <c r="DU1303" s="14">
        <v>0</v>
      </c>
    </row>
    <row r="1304" spans="1:125" ht="18" customHeight="1">
      <c r="A1304" s="29">
        <v>1303</v>
      </c>
      <c r="B1304" s="29">
        <v>52</v>
      </c>
      <c r="C1304" s="29">
        <v>1320</v>
      </c>
      <c r="D1304" s="21">
        <v>41153</v>
      </c>
      <c r="E1304" s="21">
        <v>41387</v>
      </c>
      <c r="F1304" s="21">
        <v>41424</v>
      </c>
      <c r="G1304" s="20" t="s">
        <v>4</v>
      </c>
      <c r="H1304" s="20"/>
      <c r="I1304" s="22">
        <v>6</v>
      </c>
      <c r="J1304" s="20" t="s">
        <v>5</v>
      </c>
      <c r="K1304" s="20"/>
      <c r="L1304" s="20" t="s">
        <v>49</v>
      </c>
      <c r="M1304" s="23"/>
      <c r="N1304" s="23" t="s">
        <v>7</v>
      </c>
      <c r="O1304" s="23"/>
      <c r="P1304" s="24">
        <v>13.2</v>
      </c>
      <c r="Q1304" s="24">
        <v>23.5</v>
      </c>
      <c r="R1304" s="24">
        <v>27</v>
      </c>
      <c r="S1304" s="24">
        <v>310.39999999999998</v>
      </c>
      <c r="T1304" s="24">
        <v>1.78</v>
      </c>
      <c r="U1304" s="24">
        <v>1440</v>
      </c>
      <c r="V1304" s="24">
        <v>2560</v>
      </c>
      <c r="W1304" s="24">
        <v>3.6859999999999999</v>
      </c>
      <c r="X1304" s="23" t="s">
        <v>104</v>
      </c>
      <c r="Y1304" s="23" t="s">
        <v>104</v>
      </c>
      <c r="Z1304" s="24">
        <v>11839</v>
      </c>
      <c r="AA1304" s="24">
        <v>60</v>
      </c>
      <c r="AB1304" s="24">
        <v>178</v>
      </c>
      <c r="AC1304" s="24">
        <v>178</v>
      </c>
      <c r="AD1304" s="23" t="s">
        <v>50</v>
      </c>
      <c r="AE1304" s="23" t="s">
        <v>11</v>
      </c>
      <c r="AF1304" s="23" t="s">
        <v>11</v>
      </c>
      <c r="AG1304" s="23"/>
      <c r="AH1304" s="23"/>
      <c r="AI1304" s="23" t="s">
        <v>12</v>
      </c>
      <c r="AJ1304" s="23" t="s">
        <v>11</v>
      </c>
      <c r="AK1304" s="23" t="s">
        <v>23</v>
      </c>
      <c r="AL1304" s="23" t="s">
        <v>90</v>
      </c>
      <c r="AM1304" s="23"/>
      <c r="AN1304" s="23" t="s">
        <v>72</v>
      </c>
      <c r="AO1304" s="23"/>
      <c r="AP1304" s="23" t="s">
        <v>115</v>
      </c>
      <c r="AQ1304" s="23"/>
      <c r="AR1304" s="23"/>
      <c r="AS1304" s="23" t="s">
        <v>90</v>
      </c>
      <c r="AT1304" s="23"/>
      <c r="AU1304" s="23" t="s">
        <v>63</v>
      </c>
      <c r="AV1304" s="25"/>
      <c r="AW1304" s="25"/>
      <c r="AX1304" s="26">
        <v>27</v>
      </c>
      <c r="AY1304" s="26">
        <v>310.39999999999998</v>
      </c>
      <c r="AZ1304" s="25" t="s">
        <v>72</v>
      </c>
      <c r="BA1304" s="25" t="s">
        <v>63</v>
      </c>
      <c r="BB1304" s="23"/>
      <c r="BC1304" s="23" t="s">
        <v>15</v>
      </c>
      <c r="BD1304" s="23"/>
      <c r="BE1304" s="23" t="s">
        <v>11</v>
      </c>
      <c r="BF1304" s="23" t="s">
        <v>166</v>
      </c>
      <c r="BG1304" s="23" t="s">
        <v>11</v>
      </c>
      <c r="BH1304" s="23" t="s">
        <v>17</v>
      </c>
      <c r="BI1304" s="23"/>
      <c r="BJ1304" s="23"/>
      <c r="BK1304" s="23" t="s">
        <v>11</v>
      </c>
      <c r="BL1304" s="23" t="s">
        <v>11</v>
      </c>
      <c r="BM1304" s="23"/>
      <c r="BN1304" s="23"/>
      <c r="BO1304" s="24">
        <v>0.8</v>
      </c>
      <c r="BP1304" s="24">
        <v>269.5</v>
      </c>
      <c r="BQ1304" s="24">
        <v>269.5</v>
      </c>
      <c r="BR1304" s="24">
        <v>262.2</v>
      </c>
      <c r="BS1304" s="24">
        <v>200.3</v>
      </c>
      <c r="BT1304" s="23"/>
      <c r="BU1304" s="23"/>
      <c r="BV1304" s="24">
        <v>29.26</v>
      </c>
      <c r="BW1304" s="24">
        <v>0.36</v>
      </c>
      <c r="BX1304" s="24">
        <v>0.32</v>
      </c>
      <c r="BY1304" s="24">
        <v>0.23</v>
      </c>
      <c r="BZ1304" s="27">
        <v>0.36</v>
      </c>
      <c r="CA1304" s="27">
        <v>0.23</v>
      </c>
      <c r="CB1304" s="25"/>
      <c r="CC1304" s="25"/>
      <c r="CD1304" s="28">
        <v>29.15</v>
      </c>
      <c r="CE1304" s="28">
        <v>0.42</v>
      </c>
      <c r="CF1304" s="28">
        <v>0.41</v>
      </c>
      <c r="CG1304" s="28">
        <v>0.28999999999999998</v>
      </c>
      <c r="CH1304" s="28">
        <v>38.76</v>
      </c>
      <c r="CI1304" s="28">
        <v>1.2</v>
      </c>
      <c r="CJ1304" s="28">
        <v>0.5</v>
      </c>
      <c r="CK1304" s="25"/>
      <c r="CL1304" s="25"/>
      <c r="CM1304" s="28">
        <v>0.52</v>
      </c>
      <c r="CN1304" s="25"/>
      <c r="CO1304" s="28">
        <v>0</v>
      </c>
      <c r="CP1304" s="30" t="s">
        <v>5</v>
      </c>
      <c r="CQ1304" s="8">
        <f t="shared" si="221"/>
        <v>11875</v>
      </c>
      <c r="CR1304" s="8">
        <f t="shared" si="222"/>
        <v>28</v>
      </c>
      <c r="CS1304" s="8">
        <f t="shared" si="223"/>
        <v>3.8</v>
      </c>
      <c r="CT1304" s="8">
        <f t="shared" si="224"/>
        <v>30</v>
      </c>
      <c r="CU1304" s="8">
        <f t="shared" si="225"/>
        <v>200</v>
      </c>
      <c r="CV1304" s="10">
        <f t="shared" si="226"/>
        <v>83652.799999999988</v>
      </c>
      <c r="CW1304" s="10">
        <f t="shared" si="229"/>
        <v>83.652799999999985</v>
      </c>
      <c r="CX1304" s="8" t="str">
        <f t="shared" si="227"/>
        <v>No</v>
      </c>
      <c r="CY1304" s="30" t="s">
        <v>11</v>
      </c>
      <c r="CZ1304" s="30" t="s">
        <v>11</v>
      </c>
      <c r="DA1304" s="31" t="s">
        <v>11</v>
      </c>
      <c r="DB1304" s="31" t="s">
        <v>23</v>
      </c>
      <c r="DC1304" s="8" t="str">
        <f t="shared" si="228"/>
        <v>No</v>
      </c>
      <c r="DD1304" s="8" t="s">
        <v>11</v>
      </c>
      <c r="DE1304" s="30" t="s">
        <v>11</v>
      </c>
      <c r="DF1304" s="10">
        <f t="shared" si="230"/>
        <v>91.760999999999996</v>
      </c>
      <c r="DG1304" s="9">
        <f>IF(S1304&lt;Monitors!$H$4,(S1304*Monitors!$I$4)+Monitors!$J$4,IF(S1304&lt;Monitors!$H$5,(S1304*Monitors!$I$5)+Monitors!$J$5,IF(S1304&lt;Monitors!$H$6,(S1304*Monitors!$I$6)+Monitors!$J$6,IF(S1304&lt;Monitors!$H$7,(Monitors!$I$7*S1304)+Monitors!$J$7,IF(S1304&lt;Monitors!$H$8,(S1304*Monitors!$I$8)+Monitors!$J$8,IF(S1304&lt;Monitors!$H$9,(S1304*Monitors!$I$9)+Monitors!$J$9,IF(S1304&lt;Monitors!$H$10,(S1304*Monitors!$I$10)+Monitors!$J$10,IF(S1304&lt;Monitors!$H$11,(S1304*Monitors!$I$11)+Monitors!$J$11,Monitors!$J$12))))))))</f>
        <v>51.08</v>
      </c>
      <c r="DH1304" s="10">
        <f>$DF1304-(Monitors!$B$4*'All Data'!$W1304)</f>
        <v>69.165819999999997</v>
      </c>
      <c r="DI1304" s="10">
        <f>IF($CX1304="Yes",DH1304-(Monitors!$E$4*(DG1304+(Monitors!$B$4*'All Data'!$W1304))),'All Data'!DH1304)</f>
        <v>69.165819999999997</v>
      </c>
      <c r="DJ1304" s="10">
        <f>IF(DD1304="Yes",'All Data'!DI1304-(DG1304*Monitors!$C$4),'All Data'!DI1304)</f>
        <v>69.165819999999997</v>
      </c>
      <c r="DK1304" s="10">
        <f>IF($DE1304="Yes",DJ1304-(DG1304*Monitors!$D$4),'All Data'!DJ1304)</f>
        <v>69.165819999999997</v>
      </c>
      <c r="DL1304" s="10">
        <f>IF($CZ1304="Yes",DK1304-Monitors!$C$7,'All Data'!DK1304)</f>
        <v>69.165819999999997</v>
      </c>
      <c r="DM1304" s="10">
        <f>IF($DA1304="Yes",DL1304-Monitors!$D$7,'All Data'!DL1304)</f>
        <v>69.165819999999997</v>
      </c>
      <c r="DN1304" s="10">
        <f>IF(DB1304="Yes",DM1304-((DG1304+(W1304*Monitors!$B$4))*Monitors!$F$4),'All Data'!DM1304)</f>
        <v>58.114542999999998</v>
      </c>
      <c r="DO1304" s="8" t="str">
        <f t="shared" si="231"/>
        <v>No</v>
      </c>
      <c r="DP1304" s="10">
        <v>3.3461119999999998</v>
      </c>
      <c r="DQ1304" s="10">
        <v>25.913888</v>
      </c>
      <c r="DR1304" s="10">
        <v>25.913888</v>
      </c>
      <c r="DS1304" s="9">
        <v>29.295467844295771</v>
      </c>
      <c r="DT1304" s="9" t="s">
        <v>23</v>
      </c>
      <c r="DU1304" s="14">
        <v>0</v>
      </c>
    </row>
    <row r="1305" spans="1:125" ht="18" customHeight="1">
      <c r="A1305" s="29">
        <v>1304</v>
      </c>
      <c r="B1305" s="29">
        <v>5</v>
      </c>
      <c r="C1305" s="29">
        <v>1192</v>
      </c>
      <c r="D1305" s="21">
        <v>41487</v>
      </c>
      <c r="E1305" s="21">
        <v>41421</v>
      </c>
      <c r="F1305" s="21">
        <v>41438</v>
      </c>
      <c r="G1305" s="20" t="s">
        <v>4</v>
      </c>
      <c r="H1305" s="20"/>
      <c r="I1305" s="22">
        <v>6</v>
      </c>
      <c r="J1305" s="20" t="s">
        <v>5</v>
      </c>
      <c r="K1305" s="20"/>
      <c r="L1305" s="20" t="s">
        <v>6</v>
      </c>
      <c r="M1305" s="23"/>
      <c r="N1305" s="23" t="s">
        <v>7</v>
      </c>
      <c r="O1305" s="23"/>
      <c r="P1305" s="24">
        <v>13.2</v>
      </c>
      <c r="Q1305" s="24">
        <v>23.5</v>
      </c>
      <c r="R1305" s="24">
        <v>27</v>
      </c>
      <c r="S1305" s="24">
        <v>311.3</v>
      </c>
      <c r="T1305" s="24">
        <v>1.78</v>
      </c>
      <c r="U1305" s="24">
        <v>1440</v>
      </c>
      <c r="V1305" s="24">
        <v>2560</v>
      </c>
      <c r="W1305" s="24">
        <v>3.6859999999999999</v>
      </c>
      <c r="X1305" s="23" t="s">
        <v>104</v>
      </c>
      <c r="Y1305" s="23" t="s">
        <v>104</v>
      </c>
      <c r="Z1305" s="24">
        <v>11839</v>
      </c>
      <c r="AA1305" s="24">
        <v>60</v>
      </c>
      <c r="AB1305" s="24">
        <v>178</v>
      </c>
      <c r="AC1305" s="24">
        <v>178</v>
      </c>
      <c r="AD1305" s="23" t="s">
        <v>50</v>
      </c>
      <c r="AE1305" s="23" t="s">
        <v>11</v>
      </c>
      <c r="AF1305" s="23" t="s">
        <v>11</v>
      </c>
      <c r="AG1305" s="23"/>
      <c r="AH1305" s="23"/>
      <c r="AI1305" s="23" t="s">
        <v>57</v>
      </c>
      <c r="AJ1305" s="23" t="s">
        <v>23</v>
      </c>
      <c r="AK1305" s="23" t="s">
        <v>23</v>
      </c>
      <c r="AL1305" s="23" t="s">
        <v>93</v>
      </c>
      <c r="AM1305" s="23"/>
      <c r="AN1305" s="23" t="s">
        <v>72</v>
      </c>
      <c r="AO1305" s="23"/>
      <c r="AP1305" s="23" t="s">
        <v>115</v>
      </c>
      <c r="AQ1305" s="23"/>
      <c r="AR1305" s="23"/>
      <c r="AS1305" s="23" t="s">
        <v>93</v>
      </c>
      <c r="AT1305" s="23"/>
      <c r="AU1305" s="23" t="s">
        <v>63</v>
      </c>
      <c r="AV1305" s="25"/>
      <c r="AW1305" s="25"/>
      <c r="AX1305" s="26">
        <v>27</v>
      </c>
      <c r="AY1305" s="26">
        <v>311.3</v>
      </c>
      <c r="AZ1305" s="25" t="s">
        <v>72</v>
      </c>
      <c r="BA1305" s="25" t="s">
        <v>63</v>
      </c>
      <c r="BB1305" s="23"/>
      <c r="BC1305" s="23" t="s">
        <v>15</v>
      </c>
      <c r="BD1305" s="23"/>
      <c r="BE1305" s="23" t="s">
        <v>11</v>
      </c>
      <c r="BF1305" s="23" t="s">
        <v>166</v>
      </c>
      <c r="BG1305" s="23" t="s">
        <v>11</v>
      </c>
      <c r="BH1305" s="23" t="s">
        <v>17</v>
      </c>
      <c r="BI1305" s="23"/>
      <c r="BJ1305" s="23" t="s">
        <v>18</v>
      </c>
      <c r="BK1305" s="23" t="s">
        <v>11</v>
      </c>
      <c r="BL1305" s="23" t="s">
        <v>11</v>
      </c>
      <c r="BM1305" s="23"/>
      <c r="BN1305" s="23"/>
      <c r="BO1305" s="24">
        <v>23.1</v>
      </c>
      <c r="BP1305" s="24">
        <v>303.10000000000002</v>
      </c>
      <c r="BQ1305" s="24">
        <v>303.10000000000002</v>
      </c>
      <c r="BR1305" s="24">
        <v>302.89999999999998</v>
      </c>
      <c r="BS1305" s="24">
        <v>200</v>
      </c>
      <c r="BT1305" s="23"/>
      <c r="BU1305" s="23"/>
      <c r="BV1305" s="24">
        <v>31.74</v>
      </c>
      <c r="BW1305" s="24">
        <v>0.36</v>
      </c>
      <c r="BX1305" s="24">
        <v>0.34</v>
      </c>
      <c r="BY1305" s="24">
        <v>0.27</v>
      </c>
      <c r="BZ1305" s="27">
        <v>0.36</v>
      </c>
      <c r="CA1305" s="27">
        <v>0.27</v>
      </c>
      <c r="CB1305" s="25"/>
      <c r="CC1305" s="25"/>
      <c r="CD1305" s="28">
        <v>32.200000000000003</v>
      </c>
      <c r="CE1305" s="28">
        <v>0.41</v>
      </c>
      <c r="CF1305" s="28">
        <v>0.39</v>
      </c>
      <c r="CG1305" s="28">
        <v>0.32</v>
      </c>
      <c r="CH1305" s="28">
        <v>38.76</v>
      </c>
      <c r="CI1305" s="28">
        <v>1.2</v>
      </c>
      <c r="CJ1305" s="28">
        <v>0.5</v>
      </c>
      <c r="CK1305" s="25"/>
      <c r="CL1305" s="25"/>
      <c r="CM1305" s="28">
        <v>0.5</v>
      </c>
      <c r="CN1305" s="25"/>
      <c r="CO1305" s="28">
        <v>0</v>
      </c>
      <c r="CP1305" s="30" t="s">
        <v>5</v>
      </c>
      <c r="CQ1305" s="8">
        <f t="shared" si="221"/>
        <v>11840.668165756504</v>
      </c>
      <c r="CR1305" s="8">
        <f t="shared" si="222"/>
        <v>28</v>
      </c>
      <c r="CS1305" s="8">
        <f t="shared" si="223"/>
        <v>3.8</v>
      </c>
      <c r="CT1305" s="8">
        <f t="shared" si="224"/>
        <v>30</v>
      </c>
      <c r="CU1305" s="8">
        <f t="shared" si="225"/>
        <v>300</v>
      </c>
      <c r="CV1305" s="10">
        <f t="shared" si="226"/>
        <v>94355.030000000013</v>
      </c>
      <c r="CW1305" s="10">
        <f t="shared" si="229"/>
        <v>94.355030000000014</v>
      </c>
      <c r="CX1305" s="8" t="str">
        <f t="shared" si="227"/>
        <v>No</v>
      </c>
      <c r="CY1305" s="30" t="s">
        <v>11</v>
      </c>
      <c r="CZ1305" s="30" t="s">
        <v>11</v>
      </c>
      <c r="DA1305" s="31" t="s">
        <v>11</v>
      </c>
      <c r="DB1305" s="31" t="s">
        <v>23</v>
      </c>
      <c r="DC1305" s="8" t="str">
        <f t="shared" si="228"/>
        <v>No</v>
      </c>
      <c r="DD1305" s="8" t="s">
        <v>11</v>
      </c>
      <c r="DE1305" s="30" t="s">
        <v>11</v>
      </c>
      <c r="DF1305" s="10">
        <f t="shared" si="230"/>
        <v>99.364679999999979</v>
      </c>
      <c r="DG1305" s="9">
        <f>IF(S1305&lt;Monitors!$H$4,(S1305*Monitors!$I$4)+Monitors!$J$4,IF(S1305&lt;Monitors!$H$5,(S1305*Monitors!$I$5)+Monitors!$J$5,IF(S1305&lt;Monitors!$H$6,(S1305*Monitors!$I$6)+Monitors!$J$6,IF(S1305&lt;Monitors!$H$7,(Monitors!$I$7*S1305)+Monitors!$J$7,IF(S1305&lt;Monitors!$H$8,(S1305*Monitors!$I$8)+Monitors!$J$8,IF(S1305&lt;Monitors!$H$9,(S1305*Monitors!$I$9)+Monitors!$J$9,IF(S1305&lt;Monitors!$H$10,(S1305*Monitors!$I$10)+Monitors!$J$10,IF(S1305&lt;Monitors!$H$11,(S1305*Monitors!$I$11)+Monitors!$J$11,Monitors!$J$12))))))))</f>
        <v>51.260000000000005</v>
      </c>
      <c r="DH1305" s="10">
        <f>$DF1305-(Monitors!$B$4*'All Data'!$W1305)</f>
        <v>76.769499999999979</v>
      </c>
      <c r="DI1305" s="10">
        <f>IF($CX1305="Yes",DH1305-(Monitors!$E$4*(DG1305+(Monitors!$B$4*'All Data'!$W1305))),'All Data'!DH1305)</f>
        <v>76.769499999999979</v>
      </c>
      <c r="DJ1305" s="10">
        <f>IF(DD1305="Yes",'All Data'!DI1305-(DG1305*Monitors!$C$4),'All Data'!DI1305)</f>
        <v>76.769499999999979</v>
      </c>
      <c r="DK1305" s="10">
        <f>IF($DE1305="Yes",DJ1305-(DG1305*Monitors!$D$4),'All Data'!DJ1305)</f>
        <v>76.769499999999979</v>
      </c>
      <c r="DL1305" s="10">
        <f>IF($CZ1305="Yes",DK1305-Monitors!$C$7,'All Data'!DK1305)</f>
        <v>76.769499999999979</v>
      </c>
      <c r="DM1305" s="10">
        <f>IF($DA1305="Yes",DL1305-Monitors!$D$7,'All Data'!DL1305)</f>
        <v>76.769499999999979</v>
      </c>
      <c r="DN1305" s="10">
        <f>IF(DB1305="Yes",DM1305-((DG1305+(W1305*Monitors!$B$4))*Monitors!$F$4),'All Data'!DM1305)</f>
        <v>65.691222999999979</v>
      </c>
      <c r="DO1305" s="8" t="str">
        <f t="shared" si="231"/>
        <v>No</v>
      </c>
      <c r="DP1305" s="10">
        <v>3.7742012000000007</v>
      </c>
      <c r="DQ1305" s="10">
        <v>27.965798799999998</v>
      </c>
      <c r="DR1305" s="10">
        <v>27.965798799999998</v>
      </c>
      <c r="DS1305" s="9">
        <v>29.377852783229393</v>
      </c>
      <c r="DT1305" s="9" t="s">
        <v>23</v>
      </c>
      <c r="DU1305" s="14">
        <v>0</v>
      </c>
    </row>
    <row r="1306" spans="1:125" ht="18" customHeight="1">
      <c r="A1306" s="29">
        <v>1305</v>
      </c>
      <c r="B1306" s="29">
        <v>38</v>
      </c>
      <c r="C1306" s="29">
        <v>1159</v>
      </c>
      <c r="D1306" s="21">
        <v>42124</v>
      </c>
      <c r="E1306" s="21">
        <v>42050</v>
      </c>
      <c r="F1306" s="21">
        <v>42114</v>
      </c>
      <c r="G1306" s="20" t="s">
        <v>942</v>
      </c>
      <c r="H1306" s="20"/>
      <c r="I1306" s="22">
        <v>6</v>
      </c>
      <c r="J1306" s="20" t="s">
        <v>5</v>
      </c>
      <c r="K1306" s="20"/>
      <c r="L1306" s="20" t="s">
        <v>121</v>
      </c>
      <c r="M1306" s="23"/>
      <c r="N1306" s="23" t="s">
        <v>7</v>
      </c>
      <c r="O1306" s="23"/>
      <c r="P1306" s="24">
        <v>11.1</v>
      </c>
      <c r="Q1306" s="24">
        <v>16.5</v>
      </c>
      <c r="R1306" s="24">
        <v>28.7</v>
      </c>
      <c r="S1306" s="24">
        <v>294.77</v>
      </c>
      <c r="T1306" s="24">
        <v>1.78</v>
      </c>
      <c r="U1306" s="24">
        <v>1080</v>
      </c>
      <c r="V1306" s="24">
        <v>2560</v>
      </c>
      <c r="W1306" s="24">
        <v>2.7650000000000001</v>
      </c>
      <c r="X1306" s="23" t="s">
        <v>95</v>
      </c>
      <c r="Y1306" s="23" t="s">
        <v>95</v>
      </c>
      <c r="Z1306" s="24">
        <v>9380</v>
      </c>
      <c r="AA1306" s="24">
        <v>60</v>
      </c>
      <c r="AB1306" s="24">
        <v>178</v>
      </c>
      <c r="AC1306" s="24">
        <v>178</v>
      </c>
      <c r="AD1306" s="23" t="s">
        <v>237</v>
      </c>
      <c r="AE1306" s="23" t="s">
        <v>23</v>
      </c>
      <c r="AF1306" s="23" t="s">
        <v>11</v>
      </c>
      <c r="AG1306" s="23"/>
      <c r="AH1306" s="23"/>
      <c r="AI1306" s="23" t="s">
        <v>57</v>
      </c>
      <c r="AJ1306" s="23" t="s">
        <v>23</v>
      </c>
      <c r="AK1306" s="23" t="s">
        <v>11</v>
      </c>
      <c r="AL1306" s="23" t="s">
        <v>229</v>
      </c>
      <c r="AM1306" s="23"/>
      <c r="AN1306" s="23" t="s">
        <v>14</v>
      </c>
      <c r="AO1306" s="23"/>
      <c r="AP1306" s="23" t="s">
        <v>14</v>
      </c>
      <c r="AQ1306" s="23"/>
      <c r="AR1306" s="23"/>
      <c r="AS1306" s="23" t="s">
        <v>229</v>
      </c>
      <c r="AT1306" s="23"/>
      <c r="AU1306" s="23" t="s">
        <v>14</v>
      </c>
      <c r="AV1306" s="25"/>
      <c r="AW1306" s="25"/>
      <c r="AX1306" s="26">
        <v>28.7</v>
      </c>
      <c r="AY1306" s="26">
        <v>294.77</v>
      </c>
      <c r="AZ1306" s="25" t="s">
        <v>14</v>
      </c>
      <c r="BA1306" s="25" t="s">
        <v>14</v>
      </c>
      <c r="BB1306" s="23"/>
      <c r="BC1306" s="23" t="s">
        <v>15</v>
      </c>
      <c r="BD1306" s="23"/>
      <c r="BE1306" s="23" t="s">
        <v>11</v>
      </c>
      <c r="BF1306" s="23" t="s">
        <v>1255</v>
      </c>
      <c r="BG1306" s="23" t="s">
        <v>11</v>
      </c>
      <c r="BH1306" s="23" t="s">
        <v>17</v>
      </c>
      <c r="BI1306" s="23"/>
      <c r="BJ1306" s="23"/>
      <c r="BK1306" s="23" t="s">
        <v>11</v>
      </c>
      <c r="BL1306" s="23" t="s">
        <v>11</v>
      </c>
      <c r="BM1306" s="23" t="s">
        <v>11</v>
      </c>
      <c r="BN1306" s="23"/>
      <c r="BO1306" s="24">
        <v>0</v>
      </c>
      <c r="BP1306" s="24">
        <v>300</v>
      </c>
      <c r="BQ1306" s="24">
        <v>300</v>
      </c>
      <c r="BR1306" s="24">
        <v>300</v>
      </c>
      <c r="BS1306" s="24">
        <v>300</v>
      </c>
      <c r="BT1306" s="23"/>
      <c r="BU1306" s="23"/>
      <c r="BV1306" s="24">
        <v>29.1</v>
      </c>
      <c r="BW1306" s="24">
        <v>0.32</v>
      </c>
      <c r="BX1306" s="23"/>
      <c r="BY1306" s="24">
        <v>0.22</v>
      </c>
      <c r="BZ1306" s="27">
        <v>0.32</v>
      </c>
      <c r="CA1306" s="27">
        <v>0.22</v>
      </c>
      <c r="CB1306" s="25"/>
      <c r="CC1306" s="25"/>
      <c r="CD1306" s="28">
        <v>29.1</v>
      </c>
      <c r="CE1306" s="28">
        <v>0.34</v>
      </c>
      <c r="CF1306" s="25"/>
      <c r="CG1306" s="28">
        <v>0.25</v>
      </c>
      <c r="CH1306" s="28">
        <v>31.6</v>
      </c>
      <c r="CI1306" s="28">
        <v>0.5</v>
      </c>
      <c r="CJ1306" s="28">
        <v>0.5</v>
      </c>
      <c r="CK1306" s="25"/>
      <c r="CL1306" s="25"/>
      <c r="CM1306" s="28">
        <v>0.51</v>
      </c>
      <c r="CN1306" s="25"/>
      <c r="CO1306" s="28">
        <v>0</v>
      </c>
      <c r="CP1306" s="30" t="s">
        <v>5</v>
      </c>
      <c r="CQ1306" s="8">
        <f t="shared" si="221"/>
        <v>9380.1947280930908</v>
      </c>
      <c r="CR1306" s="8">
        <f t="shared" si="222"/>
        <v>28</v>
      </c>
      <c r="CS1306" s="8">
        <f t="shared" si="223"/>
        <v>3.8</v>
      </c>
      <c r="CT1306" s="8">
        <f t="shared" si="224"/>
        <v>30</v>
      </c>
      <c r="CU1306" s="8">
        <f t="shared" si="225"/>
        <v>300</v>
      </c>
      <c r="CV1306" s="10">
        <f t="shared" si="226"/>
        <v>88431</v>
      </c>
      <c r="CW1306" s="10">
        <f t="shared" si="229"/>
        <v>88.430999999999997</v>
      </c>
      <c r="CX1306" s="8" t="str">
        <f t="shared" si="227"/>
        <v>No</v>
      </c>
      <c r="CY1306" s="30" t="s">
        <v>11</v>
      </c>
      <c r="CZ1306" s="30" t="s">
        <v>11</v>
      </c>
      <c r="DA1306" s="31" t="s">
        <v>11</v>
      </c>
      <c r="DB1306" s="31" t="s">
        <v>11</v>
      </c>
      <c r="DC1306" s="8" t="str">
        <f t="shared" si="228"/>
        <v>No</v>
      </c>
      <c r="DD1306" s="8" t="s">
        <v>11</v>
      </c>
      <c r="DE1306" s="30" t="s">
        <v>11</v>
      </c>
      <c r="DF1306" s="10">
        <f t="shared" si="230"/>
        <v>91.042680000000004</v>
      </c>
      <c r="DG1306" s="9">
        <f>IF(S1306&lt;Monitors!$H$4,(S1306*Monitors!$I$4)+Monitors!$J$4,IF(S1306&lt;Monitors!$H$5,(S1306*Monitors!$I$5)+Monitors!$J$5,IF(S1306&lt;Monitors!$H$6,(S1306*Monitors!$I$6)+Monitors!$J$6,IF(S1306&lt;Monitors!$H$7,(Monitors!$I$7*S1306)+Monitors!$J$7,IF(S1306&lt;Monitors!$H$8,(S1306*Monitors!$I$8)+Monitors!$J$8,IF(S1306&lt;Monitors!$H$9,(S1306*Monitors!$I$9)+Monitors!$J$9,IF(S1306&lt;Monitors!$H$10,(S1306*Monitors!$I$10)+Monitors!$J$10,IF(S1306&lt;Monitors!$H$11,(S1306*Monitors!$I$11)+Monitors!$J$11,Monitors!$J$12))))))))</f>
        <v>49</v>
      </c>
      <c r="DH1306" s="10">
        <f>$DF1306-(Monitors!$B$4*'All Data'!$W1306)</f>
        <v>74.093230000000005</v>
      </c>
      <c r="DI1306" s="10">
        <f>IF($CX1306="Yes",DH1306-(Monitors!$E$4*(DG1306+(Monitors!$B$4*'All Data'!$W1306))),'All Data'!DH1306)</f>
        <v>74.093230000000005</v>
      </c>
      <c r="DJ1306" s="10">
        <f>IF(DD1306="Yes",'All Data'!DI1306-(DG1306*Monitors!$C$4),'All Data'!DI1306)</f>
        <v>74.093230000000005</v>
      </c>
      <c r="DK1306" s="10">
        <f>IF($DE1306="Yes",DJ1306-(DG1306*Monitors!$D$4),'All Data'!DJ1306)</f>
        <v>74.093230000000005</v>
      </c>
      <c r="DL1306" s="10">
        <f>IF($CZ1306="Yes",DK1306-Monitors!$C$7,'All Data'!DK1306)</f>
        <v>74.093230000000005</v>
      </c>
      <c r="DM1306" s="10">
        <f>IF($DA1306="Yes",DL1306-Monitors!$D$7,'All Data'!DL1306)</f>
        <v>74.093230000000005</v>
      </c>
      <c r="DN1306" s="10">
        <f>IF(DB1306="Yes",DM1306-((DG1306+(W1306*Monitors!$B$4))*Monitors!$F$4),'All Data'!DM1306)</f>
        <v>74.093230000000005</v>
      </c>
      <c r="DO1306" s="8" t="str">
        <f t="shared" si="231"/>
        <v>No</v>
      </c>
      <c r="DP1306" s="10">
        <v>3.5372400000000002</v>
      </c>
      <c r="DQ1306" s="10">
        <v>25.562760000000001</v>
      </c>
      <c r="DR1306" s="10">
        <v>25.562760000000001</v>
      </c>
      <c r="DS1306" s="9">
        <v>27.861077838679872</v>
      </c>
      <c r="DT1306" s="9" t="s">
        <v>23</v>
      </c>
      <c r="DU1306" s="14">
        <v>1</v>
      </c>
    </row>
    <row r="1307" spans="1:125" ht="18" customHeight="1">
      <c r="A1307" s="29">
        <v>1306</v>
      </c>
      <c r="B1307" s="29">
        <v>21</v>
      </c>
      <c r="C1307" s="29">
        <v>371</v>
      </c>
      <c r="D1307" s="21">
        <v>42139</v>
      </c>
      <c r="E1307" s="21">
        <v>42083</v>
      </c>
      <c r="F1307" s="21">
        <v>42087</v>
      </c>
      <c r="G1307" s="20"/>
      <c r="H1307" s="20"/>
      <c r="I1307" s="22">
        <v>6</v>
      </c>
      <c r="J1307" s="20" t="s">
        <v>5</v>
      </c>
      <c r="K1307" s="20"/>
      <c r="L1307" s="20" t="s">
        <v>49</v>
      </c>
      <c r="M1307" s="23"/>
      <c r="N1307" s="23" t="s">
        <v>7</v>
      </c>
      <c r="O1307" s="23"/>
      <c r="P1307" s="24">
        <v>13.2</v>
      </c>
      <c r="Q1307" s="24">
        <v>31.4</v>
      </c>
      <c r="R1307" s="24">
        <v>34.1</v>
      </c>
      <c r="S1307" s="24">
        <v>414.22</v>
      </c>
      <c r="T1307" s="24">
        <v>2.38</v>
      </c>
      <c r="U1307" s="24">
        <v>1440</v>
      </c>
      <c r="V1307" s="24">
        <v>3440</v>
      </c>
      <c r="W1307" s="24">
        <v>4.9539999999999997</v>
      </c>
      <c r="X1307" s="23" t="s">
        <v>744</v>
      </c>
      <c r="Y1307" s="23" t="s">
        <v>744</v>
      </c>
      <c r="Z1307" s="24">
        <v>11959</v>
      </c>
      <c r="AA1307" s="24">
        <v>60</v>
      </c>
      <c r="AB1307" s="24">
        <v>178</v>
      </c>
      <c r="AC1307" s="24">
        <v>178</v>
      </c>
      <c r="AD1307" s="23" t="s">
        <v>305</v>
      </c>
      <c r="AE1307" s="23" t="s">
        <v>11</v>
      </c>
      <c r="AF1307" s="23" t="s">
        <v>11</v>
      </c>
      <c r="AG1307" s="23"/>
      <c r="AH1307" s="23"/>
      <c r="AI1307" s="23" t="s">
        <v>57</v>
      </c>
      <c r="AJ1307" s="23" t="s">
        <v>23</v>
      </c>
      <c r="AK1307" s="23" t="s">
        <v>23</v>
      </c>
      <c r="AL1307" s="23" t="s">
        <v>229</v>
      </c>
      <c r="AM1307" s="23"/>
      <c r="AN1307" s="23" t="s">
        <v>72</v>
      </c>
      <c r="AO1307" s="23"/>
      <c r="AP1307" s="23" t="s">
        <v>14</v>
      </c>
      <c r="AQ1307" s="23"/>
      <c r="AR1307" s="23"/>
      <c r="AS1307" s="23" t="s">
        <v>229</v>
      </c>
      <c r="AT1307" s="23"/>
      <c r="AU1307" s="23" t="s">
        <v>63</v>
      </c>
      <c r="AV1307" s="25"/>
      <c r="AW1307" s="25"/>
      <c r="AX1307" s="26">
        <v>34.1</v>
      </c>
      <c r="AY1307" s="26">
        <v>414.22</v>
      </c>
      <c r="AZ1307" s="25" t="s">
        <v>72</v>
      </c>
      <c r="BA1307" s="25" t="s">
        <v>63</v>
      </c>
      <c r="BB1307" s="23"/>
      <c r="BC1307" s="23" t="s">
        <v>15</v>
      </c>
      <c r="BD1307" s="23"/>
      <c r="BE1307" s="23" t="s">
        <v>11</v>
      </c>
      <c r="BF1307" s="23" t="s">
        <v>746</v>
      </c>
      <c r="BG1307" s="23" t="s">
        <v>11</v>
      </c>
      <c r="BH1307" s="23" t="s">
        <v>17</v>
      </c>
      <c r="BI1307" s="23"/>
      <c r="BJ1307" s="23"/>
      <c r="BK1307" s="23" t="s">
        <v>11</v>
      </c>
      <c r="BL1307" s="23" t="s">
        <v>11</v>
      </c>
      <c r="BM1307" s="23"/>
      <c r="BN1307" s="23"/>
      <c r="BO1307" s="24">
        <v>0.1</v>
      </c>
      <c r="BP1307" s="24">
        <v>216.6</v>
      </c>
      <c r="BQ1307" s="24">
        <v>300</v>
      </c>
      <c r="BR1307" s="24">
        <v>216.6</v>
      </c>
      <c r="BS1307" s="24">
        <v>216.6</v>
      </c>
      <c r="BT1307" s="23"/>
      <c r="BU1307" s="23"/>
      <c r="BV1307" s="24">
        <v>44.82</v>
      </c>
      <c r="BW1307" s="24">
        <v>0.53</v>
      </c>
      <c r="BX1307" s="24">
        <v>0.53</v>
      </c>
      <c r="BY1307" s="24">
        <v>0.39</v>
      </c>
      <c r="BZ1307" s="27">
        <v>0.53</v>
      </c>
      <c r="CA1307" s="27">
        <v>0.39</v>
      </c>
      <c r="CB1307" s="25"/>
      <c r="CC1307" s="25"/>
      <c r="CD1307" s="28">
        <v>45.43</v>
      </c>
      <c r="CE1307" s="28">
        <v>0.59</v>
      </c>
      <c r="CF1307" s="28">
        <v>0.59</v>
      </c>
      <c r="CG1307" s="28">
        <v>0.43</v>
      </c>
      <c r="CH1307" s="28">
        <v>56.73</v>
      </c>
      <c r="CI1307" s="28">
        <v>1.2</v>
      </c>
      <c r="CJ1307" s="28">
        <v>0.5</v>
      </c>
      <c r="CK1307" s="25"/>
      <c r="CL1307" s="25"/>
      <c r="CM1307" s="28">
        <v>0.96</v>
      </c>
      <c r="CN1307" s="25"/>
      <c r="CO1307" s="28">
        <v>0</v>
      </c>
      <c r="CP1307" s="30" t="s">
        <v>5</v>
      </c>
      <c r="CQ1307" s="8">
        <f t="shared" si="221"/>
        <v>11959.828110665829</v>
      </c>
      <c r="CR1307" s="8">
        <f t="shared" si="222"/>
        <v>28</v>
      </c>
      <c r="CS1307" s="8">
        <f t="shared" si="223"/>
        <v>5</v>
      </c>
      <c r="CT1307" s="8">
        <f t="shared" si="224"/>
        <v>40</v>
      </c>
      <c r="CU1307" s="8">
        <f t="shared" si="225"/>
        <v>200</v>
      </c>
      <c r="CV1307" s="10">
        <f t="shared" si="226"/>
        <v>89720.052000000011</v>
      </c>
      <c r="CW1307" s="10">
        <f t="shared" si="229"/>
        <v>89.72005200000001</v>
      </c>
      <c r="CX1307" s="8" t="str">
        <f t="shared" si="227"/>
        <v>No</v>
      </c>
      <c r="CY1307" s="30" t="s">
        <v>11</v>
      </c>
      <c r="CZ1307" s="30" t="s">
        <v>11</v>
      </c>
      <c r="DA1307" s="31" t="s">
        <v>11</v>
      </c>
      <c r="DB1307" s="31" t="s">
        <v>11</v>
      </c>
      <c r="DC1307" s="8" t="str">
        <f t="shared" si="228"/>
        <v>No</v>
      </c>
      <c r="DD1307" s="8" t="s">
        <v>11</v>
      </c>
      <c r="DE1307" s="30" t="s">
        <v>11</v>
      </c>
      <c r="DF1307" s="10">
        <f t="shared" si="230"/>
        <v>140.43594000000002</v>
      </c>
      <c r="DG1307" s="9">
        <f>IF(S1307&lt;Monitors!$H$4,(S1307*Monitors!$I$4)+Monitors!$J$4,IF(S1307&lt;Monitors!$H$5,(S1307*Monitors!$I$5)+Monitors!$J$5,IF(S1307&lt;Monitors!$H$6,(S1307*Monitors!$I$6)+Monitors!$J$6,IF(S1307&lt;Monitors!$H$7,(Monitors!$I$7*S1307)+Monitors!$J$7,IF(S1307&lt;Monitors!$H$8,(S1307*Monitors!$I$8)+Monitors!$J$8,IF(S1307&lt;Monitors!$H$9,(S1307*Monitors!$I$9)+Monitors!$J$9,IF(S1307&lt;Monitors!$H$10,(S1307*Monitors!$I$10)+Monitors!$J$10,IF(S1307&lt;Monitors!$H$11,(S1307*Monitors!$I$11)+Monitors!$J$11,Monitors!$J$12))))))))</f>
        <v>71.844000000000008</v>
      </c>
      <c r="DH1307" s="10">
        <f>$DF1307-(Monitors!$B$4*'All Data'!$W1307)</f>
        <v>110.06792000000002</v>
      </c>
      <c r="DI1307" s="10">
        <f>IF($CX1307="Yes",DH1307-(Monitors!$E$4*(DG1307+(Monitors!$B$4*'All Data'!$W1307))),'All Data'!DH1307)</f>
        <v>110.06792000000002</v>
      </c>
      <c r="DJ1307" s="10">
        <f>IF(DD1307="Yes",'All Data'!DI1307-(DG1307*Monitors!$C$4),'All Data'!DI1307)</f>
        <v>110.06792000000002</v>
      </c>
      <c r="DK1307" s="10">
        <f>IF($DE1307="Yes",DJ1307-(DG1307*Monitors!$D$4),'All Data'!DJ1307)</f>
        <v>110.06792000000002</v>
      </c>
      <c r="DL1307" s="10">
        <f>IF($CZ1307="Yes",DK1307-Monitors!$C$7,'All Data'!DK1307)</f>
        <v>110.06792000000002</v>
      </c>
      <c r="DM1307" s="10">
        <f>IF($DA1307="Yes",DL1307-Monitors!$D$7,'All Data'!DL1307)</f>
        <v>110.06792000000002</v>
      </c>
      <c r="DN1307" s="10">
        <f>IF(DB1307="Yes",DM1307-((DG1307+(W1307*Monitors!$B$4))*Monitors!$F$4),'All Data'!DM1307)</f>
        <v>110.06792000000002</v>
      </c>
      <c r="DO1307" s="8" t="str">
        <f t="shared" si="231"/>
        <v>No</v>
      </c>
      <c r="DP1307" s="10">
        <v>3.5888020800000007</v>
      </c>
      <c r="DQ1307" s="10">
        <v>41.23119792</v>
      </c>
      <c r="DR1307" s="10">
        <v>41.23119792</v>
      </c>
      <c r="DS1307" s="9">
        <v>38.627196411735021</v>
      </c>
      <c r="DT1307" s="9" t="s">
        <v>11</v>
      </c>
      <c r="DU1307" s="14">
        <v>1</v>
      </c>
    </row>
    <row r="1308" spans="1:125" ht="18" customHeight="1">
      <c r="A1308" s="29">
        <v>1307</v>
      </c>
      <c r="B1308" s="29">
        <v>21</v>
      </c>
      <c r="C1308" s="29">
        <v>372</v>
      </c>
      <c r="D1308" s="21">
        <v>42139</v>
      </c>
      <c r="E1308" s="21">
        <v>42083</v>
      </c>
      <c r="F1308" s="21">
        <v>42087</v>
      </c>
      <c r="G1308" s="20"/>
      <c r="H1308" s="20"/>
      <c r="I1308" s="22">
        <v>6</v>
      </c>
      <c r="J1308" s="20" t="s">
        <v>5</v>
      </c>
      <c r="K1308" s="20"/>
      <c r="L1308" s="20" t="s">
        <v>49</v>
      </c>
      <c r="M1308" s="23"/>
      <c r="N1308" s="23" t="s">
        <v>7</v>
      </c>
      <c r="O1308" s="23"/>
      <c r="P1308" s="24">
        <v>13.2</v>
      </c>
      <c r="Q1308" s="24">
        <v>31.4</v>
      </c>
      <c r="R1308" s="24">
        <v>34.1</v>
      </c>
      <c r="S1308" s="24">
        <v>414.22</v>
      </c>
      <c r="T1308" s="24">
        <v>2.38</v>
      </c>
      <c r="U1308" s="24">
        <v>1440</v>
      </c>
      <c r="V1308" s="24">
        <v>3440</v>
      </c>
      <c r="W1308" s="24">
        <v>4.9539999999999997</v>
      </c>
      <c r="X1308" s="23" t="s">
        <v>744</v>
      </c>
      <c r="Y1308" s="23" t="s">
        <v>744</v>
      </c>
      <c r="Z1308" s="24">
        <v>11959</v>
      </c>
      <c r="AA1308" s="24">
        <v>60</v>
      </c>
      <c r="AB1308" s="24">
        <v>178</v>
      </c>
      <c r="AC1308" s="24">
        <v>178</v>
      </c>
      <c r="AD1308" s="23" t="s">
        <v>305</v>
      </c>
      <c r="AE1308" s="23" t="s">
        <v>11</v>
      </c>
      <c r="AF1308" s="23" t="s">
        <v>11</v>
      </c>
      <c r="AG1308" s="23"/>
      <c r="AH1308" s="23"/>
      <c r="AI1308" s="23" t="s">
        <v>57</v>
      </c>
      <c r="AJ1308" s="23" t="s">
        <v>23</v>
      </c>
      <c r="AK1308" s="23" t="s">
        <v>23</v>
      </c>
      <c r="AL1308" s="23" t="s">
        <v>229</v>
      </c>
      <c r="AM1308" s="23"/>
      <c r="AN1308" s="23" t="s">
        <v>72</v>
      </c>
      <c r="AO1308" s="23"/>
      <c r="AP1308" s="23" t="s">
        <v>14</v>
      </c>
      <c r="AQ1308" s="23"/>
      <c r="AR1308" s="23"/>
      <c r="AS1308" s="23" t="s">
        <v>229</v>
      </c>
      <c r="AT1308" s="23"/>
      <c r="AU1308" s="23" t="s">
        <v>63</v>
      </c>
      <c r="AV1308" s="25"/>
      <c r="AW1308" s="25"/>
      <c r="AX1308" s="26">
        <v>34.1</v>
      </c>
      <c r="AY1308" s="26">
        <v>414.22</v>
      </c>
      <c r="AZ1308" s="25" t="s">
        <v>72</v>
      </c>
      <c r="BA1308" s="25" t="s">
        <v>63</v>
      </c>
      <c r="BB1308" s="23"/>
      <c r="BC1308" s="23" t="s">
        <v>15</v>
      </c>
      <c r="BD1308" s="23"/>
      <c r="BE1308" s="23" t="s">
        <v>11</v>
      </c>
      <c r="BF1308" s="23" t="s">
        <v>746</v>
      </c>
      <c r="BG1308" s="23" t="s">
        <v>11</v>
      </c>
      <c r="BH1308" s="23" t="s">
        <v>17</v>
      </c>
      <c r="BI1308" s="23"/>
      <c r="BJ1308" s="23"/>
      <c r="BK1308" s="23" t="s">
        <v>11</v>
      </c>
      <c r="BL1308" s="23" t="s">
        <v>11</v>
      </c>
      <c r="BM1308" s="23"/>
      <c r="BN1308" s="23"/>
      <c r="BO1308" s="24">
        <v>0.1</v>
      </c>
      <c r="BP1308" s="24">
        <v>216.6</v>
      </c>
      <c r="BQ1308" s="24">
        <v>300</v>
      </c>
      <c r="BR1308" s="24">
        <v>216.6</v>
      </c>
      <c r="BS1308" s="24">
        <v>216.6</v>
      </c>
      <c r="BT1308" s="23"/>
      <c r="BU1308" s="23"/>
      <c r="BV1308" s="24">
        <v>44.82</v>
      </c>
      <c r="BW1308" s="24">
        <v>0.53</v>
      </c>
      <c r="BX1308" s="24">
        <v>0.53</v>
      </c>
      <c r="BY1308" s="24">
        <v>0.39</v>
      </c>
      <c r="BZ1308" s="27">
        <v>0.53</v>
      </c>
      <c r="CA1308" s="27">
        <v>0.39</v>
      </c>
      <c r="CB1308" s="25"/>
      <c r="CC1308" s="25"/>
      <c r="CD1308" s="28">
        <v>45.43</v>
      </c>
      <c r="CE1308" s="28">
        <v>0.59</v>
      </c>
      <c r="CF1308" s="28">
        <v>0.59</v>
      </c>
      <c r="CG1308" s="28">
        <v>0.43</v>
      </c>
      <c r="CH1308" s="28">
        <v>56.73</v>
      </c>
      <c r="CI1308" s="28">
        <v>1.2</v>
      </c>
      <c r="CJ1308" s="28">
        <v>0.5</v>
      </c>
      <c r="CK1308" s="25"/>
      <c r="CL1308" s="25"/>
      <c r="CM1308" s="28">
        <v>0.96</v>
      </c>
      <c r="CN1308" s="25"/>
      <c r="CO1308" s="28">
        <v>0</v>
      </c>
      <c r="CP1308" s="30" t="s">
        <v>5</v>
      </c>
      <c r="CQ1308" s="8">
        <f t="shared" si="221"/>
        <v>11959.828110665829</v>
      </c>
      <c r="CR1308" s="8">
        <f t="shared" si="222"/>
        <v>28</v>
      </c>
      <c r="CS1308" s="8">
        <f t="shared" si="223"/>
        <v>5</v>
      </c>
      <c r="CT1308" s="8">
        <f t="shared" si="224"/>
        <v>40</v>
      </c>
      <c r="CU1308" s="8">
        <f t="shared" si="225"/>
        <v>200</v>
      </c>
      <c r="CV1308" s="10">
        <f t="shared" si="226"/>
        <v>89720.052000000011</v>
      </c>
      <c r="CW1308" s="10">
        <f t="shared" si="229"/>
        <v>89.72005200000001</v>
      </c>
      <c r="CX1308" s="8" t="str">
        <f t="shared" si="227"/>
        <v>No</v>
      </c>
      <c r="CY1308" s="30" t="s">
        <v>11</v>
      </c>
      <c r="CZ1308" s="30" t="s">
        <v>11</v>
      </c>
      <c r="DA1308" s="31" t="s">
        <v>11</v>
      </c>
      <c r="DB1308" s="31" t="s">
        <v>11</v>
      </c>
      <c r="DC1308" s="8" t="str">
        <f t="shared" si="228"/>
        <v>No</v>
      </c>
      <c r="DD1308" s="8" t="s">
        <v>11</v>
      </c>
      <c r="DE1308" s="30" t="s">
        <v>11</v>
      </c>
      <c r="DF1308" s="10">
        <f t="shared" si="230"/>
        <v>140.43594000000002</v>
      </c>
      <c r="DG1308" s="9">
        <f>IF(S1308&lt;Monitors!$H$4,(S1308*Monitors!$I$4)+Monitors!$J$4,IF(S1308&lt;Monitors!$H$5,(S1308*Monitors!$I$5)+Monitors!$J$5,IF(S1308&lt;Monitors!$H$6,(S1308*Monitors!$I$6)+Monitors!$J$6,IF(S1308&lt;Monitors!$H$7,(Monitors!$I$7*S1308)+Monitors!$J$7,IF(S1308&lt;Monitors!$H$8,(S1308*Monitors!$I$8)+Monitors!$J$8,IF(S1308&lt;Monitors!$H$9,(S1308*Monitors!$I$9)+Monitors!$J$9,IF(S1308&lt;Monitors!$H$10,(S1308*Monitors!$I$10)+Monitors!$J$10,IF(S1308&lt;Monitors!$H$11,(S1308*Monitors!$I$11)+Monitors!$J$11,Monitors!$J$12))))))))</f>
        <v>71.844000000000008</v>
      </c>
      <c r="DH1308" s="10">
        <f>$DF1308-(Monitors!$B$4*'All Data'!$W1308)</f>
        <v>110.06792000000002</v>
      </c>
      <c r="DI1308" s="10">
        <f>IF($CX1308="Yes",DH1308-(Monitors!$E$4*(DG1308+(Monitors!$B$4*'All Data'!$W1308))),'All Data'!DH1308)</f>
        <v>110.06792000000002</v>
      </c>
      <c r="DJ1308" s="10">
        <f>IF(DD1308="Yes",'All Data'!DI1308-(DG1308*Monitors!$C$4),'All Data'!DI1308)</f>
        <v>110.06792000000002</v>
      </c>
      <c r="DK1308" s="10">
        <f>IF($DE1308="Yes",DJ1308-(DG1308*Monitors!$D$4),'All Data'!DJ1308)</f>
        <v>110.06792000000002</v>
      </c>
      <c r="DL1308" s="10">
        <f>IF($CZ1308="Yes",DK1308-Monitors!$C$7,'All Data'!DK1308)</f>
        <v>110.06792000000002</v>
      </c>
      <c r="DM1308" s="10">
        <f>IF($DA1308="Yes",DL1308-Monitors!$D$7,'All Data'!DL1308)</f>
        <v>110.06792000000002</v>
      </c>
      <c r="DN1308" s="10">
        <f>IF(DB1308="Yes",DM1308-((DG1308+(W1308*Monitors!$B$4))*Monitors!$F$4),'All Data'!DM1308)</f>
        <v>110.06792000000002</v>
      </c>
      <c r="DO1308" s="8" t="str">
        <f t="shared" si="231"/>
        <v>No</v>
      </c>
      <c r="DP1308" s="10">
        <v>3.5888020800000007</v>
      </c>
      <c r="DQ1308" s="10">
        <v>41.23119792</v>
      </c>
      <c r="DR1308" s="10">
        <v>41.23119792</v>
      </c>
      <c r="DS1308" s="9">
        <v>38.627196411735021</v>
      </c>
      <c r="DT1308" s="9" t="s">
        <v>11</v>
      </c>
      <c r="DU1308" s="14">
        <v>1</v>
      </c>
    </row>
    <row r="1309" spans="1:125" ht="18" customHeight="1">
      <c r="A1309" s="29">
        <v>1308</v>
      </c>
      <c r="B1309" s="29">
        <v>38</v>
      </c>
      <c r="C1309" s="29">
        <v>1162</v>
      </c>
      <c r="D1309" s="21">
        <v>42036</v>
      </c>
      <c r="E1309" s="21">
        <v>41996</v>
      </c>
      <c r="F1309" s="21">
        <v>42023</v>
      </c>
      <c r="G1309" s="20" t="s">
        <v>942</v>
      </c>
      <c r="H1309" s="20"/>
      <c r="I1309" s="22">
        <v>6</v>
      </c>
      <c r="J1309" s="20" t="s">
        <v>5</v>
      </c>
      <c r="K1309" s="20"/>
      <c r="L1309" s="20" t="s">
        <v>121</v>
      </c>
      <c r="M1309" s="23"/>
      <c r="N1309" s="23" t="s">
        <v>7</v>
      </c>
      <c r="O1309" s="23"/>
      <c r="P1309" s="24">
        <v>13.6</v>
      </c>
      <c r="Q1309" s="24">
        <v>31.8</v>
      </c>
      <c r="R1309" s="24">
        <v>34.6</v>
      </c>
      <c r="S1309" s="24">
        <v>433.31</v>
      </c>
      <c r="T1309" s="24">
        <v>2.2999999999999998</v>
      </c>
      <c r="U1309" s="24">
        <v>1440</v>
      </c>
      <c r="V1309" s="24">
        <v>3440</v>
      </c>
      <c r="W1309" s="24">
        <v>4.9539999999999997</v>
      </c>
      <c r="X1309" s="23" t="s">
        <v>744</v>
      </c>
      <c r="Y1309" s="23" t="s">
        <v>744</v>
      </c>
      <c r="Z1309" s="24">
        <v>11432</v>
      </c>
      <c r="AA1309" s="24">
        <v>60</v>
      </c>
      <c r="AB1309" s="24">
        <v>178</v>
      </c>
      <c r="AC1309" s="24">
        <v>178</v>
      </c>
      <c r="AD1309" s="23" t="s">
        <v>1274</v>
      </c>
      <c r="AE1309" s="23" t="s">
        <v>23</v>
      </c>
      <c r="AF1309" s="23" t="s">
        <v>11</v>
      </c>
      <c r="AG1309" s="23"/>
      <c r="AH1309" s="23"/>
      <c r="AI1309" s="23" t="s">
        <v>57</v>
      </c>
      <c r="AJ1309" s="23" t="s">
        <v>23</v>
      </c>
      <c r="AK1309" s="23" t="s">
        <v>11</v>
      </c>
      <c r="AL1309" s="23" t="s">
        <v>229</v>
      </c>
      <c r="AM1309" s="23"/>
      <c r="AN1309" s="23" t="s">
        <v>14</v>
      </c>
      <c r="AO1309" s="23"/>
      <c r="AP1309" s="23" t="s">
        <v>14</v>
      </c>
      <c r="AQ1309" s="23"/>
      <c r="AR1309" s="23"/>
      <c r="AS1309" s="23" t="s">
        <v>229</v>
      </c>
      <c r="AT1309" s="23"/>
      <c r="AU1309" s="23" t="s">
        <v>63</v>
      </c>
      <c r="AV1309" s="25"/>
      <c r="AW1309" s="25"/>
      <c r="AX1309" s="26">
        <v>34.6</v>
      </c>
      <c r="AY1309" s="26">
        <v>433.31</v>
      </c>
      <c r="AZ1309" s="25" t="s">
        <v>14</v>
      </c>
      <c r="BA1309" s="25" t="s">
        <v>63</v>
      </c>
      <c r="BB1309" s="23"/>
      <c r="BC1309" s="23" t="s">
        <v>24</v>
      </c>
      <c r="BD1309" s="23" t="s">
        <v>1275</v>
      </c>
      <c r="BE1309" s="23" t="s">
        <v>11</v>
      </c>
      <c r="BF1309" s="23" t="s">
        <v>1276</v>
      </c>
      <c r="BG1309" s="23" t="s">
        <v>11</v>
      </c>
      <c r="BH1309" s="23" t="s">
        <v>17</v>
      </c>
      <c r="BI1309" s="23"/>
      <c r="BJ1309" s="23"/>
      <c r="BK1309" s="23" t="s">
        <v>11</v>
      </c>
      <c r="BL1309" s="23" t="s">
        <v>11</v>
      </c>
      <c r="BM1309" s="23" t="s">
        <v>11</v>
      </c>
      <c r="BN1309" s="23"/>
      <c r="BO1309" s="24">
        <v>0</v>
      </c>
      <c r="BP1309" s="24">
        <v>300</v>
      </c>
      <c r="BQ1309" s="24">
        <v>300</v>
      </c>
      <c r="BR1309" s="24">
        <v>300</v>
      </c>
      <c r="BS1309" s="24">
        <v>300</v>
      </c>
      <c r="BT1309" s="23"/>
      <c r="BU1309" s="23"/>
      <c r="BV1309" s="24">
        <v>44.82</v>
      </c>
      <c r="BW1309" s="24">
        <v>0.8</v>
      </c>
      <c r="BX1309" s="23"/>
      <c r="BY1309" s="24">
        <v>0.41</v>
      </c>
      <c r="BZ1309" s="27">
        <v>0.8</v>
      </c>
      <c r="CA1309" s="27">
        <v>0.41</v>
      </c>
      <c r="CB1309" s="25"/>
      <c r="CC1309" s="25"/>
      <c r="CD1309" s="28">
        <v>45.48</v>
      </c>
      <c r="CE1309" s="28">
        <v>0.78</v>
      </c>
      <c r="CF1309" s="25"/>
      <c r="CG1309" s="28">
        <v>0.43</v>
      </c>
      <c r="CH1309" s="28">
        <v>58.55</v>
      </c>
      <c r="CI1309" s="28">
        <v>1.2</v>
      </c>
      <c r="CJ1309" s="28">
        <v>0.5</v>
      </c>
      <c r="CK1309" s="25"/>
      <c r="CL1309" s="25"/>
      <c r="CM1309" s="28">
        <v>0.5</v>
      </c>
      <c r="CN1309" s="25"/>
      <c r="CO1309" s="28">
        <v>0</v>
      </c>
      <c r="CP1309" s="30" t="s">
        <v>5</v>
      </c>
      <c r="CQ1309" s="8">
        <f t="shared" si="221"/>
        <v>11432.923311255221</v>
      </c>
      <c r="CR1309" s="8">
        <f t="shared" si="222"/>
        <v>28</v>
      </c>
      <c r="CS1309" s="8">
        <f t="shared" si="223"/>
        <v>5</v>
      </c>
      <c r="CT1309" s="8">
        <f t="shared" si="224"/>
        <v>40</v>
      </c>
      <c r="CU1309" s="8">
        <f t="shared" si="225"/>
        <v>300</v>
      </c>
      <c r="CV1309" s="10">
        <f t="shared" si="226"/>
        <v>129993</v>
      </c>
      <c r="CW1309" s="10">
        <f t="shared" si="229"/>
        <v>129.99299999999999</v>
      </c>
      <c r="CX1309" s="8" t="str">
        <f t="shared" si="227"/>
        <v>No</v>
      </c>
      <c r="CY1309" s="30" t="s">
        <v>11</v>
      </c>
      <c r="CZ1309" s="30" t="s">
        <v>11</v>
      </c>
      <c r="DA1309" s="31" t="s">
        <v>11</v>
      </c>
      <c r="DB1309" s="31" t="s">
        <v>11</v>
      </c>
      <c r="DC1309" s="8" t="str">
        <f t="shared" si="228"/>
        <v>No</v>
      </c>
      <c r="DD1309" s="8" t="s">
        <v>11</v>
      </c>
      <c r="DE1309" s="30" t="s">
        <v>11</v>
      </c>
      <c r="DF1309" s="10">
        <f t="shared" si="230"/>
        <v>141.97332</v>
      </c>
      <c r="DG1309" s="9">
        <f>IF(S1309&lt;Monitors!$H$4,(S1309*Monitors!$I$4)+Monitors!$J$4,IF(S1309&lt;Monitors!$H$5,(S1309*Monitors!$I$5)+Monitors!$J$5,IF(S1309&lt;Monitors!$H$6,(S1309*Monitors!$I$6)+Monitors!$J$6,IF(S1309&lt;Monitors!$H$7,(Monitors!$I$7*S1309)+Monitors!$J$7,IF(S1309&lt;Monitors!$H$8,(S1309*Monitors!$I$8)+Monitors!$J$8,IF(S1309&lt;Monitors!$H$9,(S1309*Monitors!$I$9)+Monitors!$J$9,IF(S1309&lt;Monitors!$H$10,(S1309*Monitors!$I$10)+Monitors!$J$10,IF(S1309&lt;Monitors!$H$11,(S1309*Monitors!$I$11)+Monitors!$J$11,Monitors!$J$12))))))))</f>
        <v>75.662000000000006</v>
      </c>
      <c r="DH1309" s="10">
        <f>$DF1309-(Monitors!$B$4*'All Data'!$W1309)</f>
        <v>111.6053</v>
      </c>
      <c r="DI1309" s="10">
        <f>IF($CX1309="Yes",DH1309-(Monitors!$E$4*(DG1309+(Monitors!$B$4*'All Data'!$W1309))),'All Data'!DH1309)</f>
        <v>111.6053</v>
      </c>
      <c r="DJ1309" s="10">
        <f>IF(DD1309="Yes",'All Data'!DI1309-(DG1309*Monitors!$C$4),'All Data'!DI1309)</f>
        <v>111.6053</v>
      </c>
      <c r="DK1309" s="10">
        <f>IF($DE1309="Yes",DJ1309-(DG1309*Monitors!$D$4),'All Data'!DJ1309)</f>
        <v>111.6053</v>
      </c>
      <c r="DL1309" s="10">
        <f>IF($CZ1309="Yes",DK1309-Monitors!$C$7,'All Data'!DK1309)</f>
        <v>111.6053</v>
      </c>
      <c r="DM1309" s="10">
        <f>IF($DA1309="Yes",DL1309-Monitors!$D$7,'All Data'!DL1309)</f>
        <v>111.6053</v>
      </c>
      <c r="DN1309" s="10">
        <f>IF(DB1309="Yes",DM1309-((DG1309+(W1309*Monitors!$B$4))*Monitors!$F$4),'All Data'!DM1309)</f>
        <v>111.6053</v>
      </c>
      <c r="DO1309" s="8" t="str">
        <f t="shared" si="231"/>
        <v>No</v>
      </c>
      <c r="DP1309" s="10">
        <v>5.1997200000000001</v>
      </c>
      <c r="DQ1309" s="10">
        <v>39.620280000000001</v>
      </c>
      <c r="DR1309" s="10">
        <v>39.620280000000001</v>
      </c>
      <c r="DS1309" s="9">
        <v>40.300808299310596</v>
      </c>
      <c r="DT1309" s="9" t="s">
        <v>23</v>
      </c>
      <c r="DU1309" s="14">
        <v>1</v>
      </c>
    </row>
    <row r="1310" spans="1:125" ht="18" customHeight="1">
      <c r="A1310" s="29">
        <v>1309</v>
      </c>
      <c r="B1310" s="29">
        <v>21</v>
      </c>
      <c r="C1310" s="29">
        <v>380</v>
      </c>
      <c r="D1310" s="21">
        <v>42129</v>
      </c>
      <c r="E1310" s="21">
        <v>42087</v>
      </c>
      <c r="F1310" s="21">
        <v>42094</v>
      </c>
      <c r="G1310" s="20" t="s">
        <v>4</v>
      </c>
      <c r="H1310" s="20"/>
      <c r="I1310" s="22">
        <v>6</v>
      </c>
      <c r="J1310" s="20" t="s">
        <v>5</v>
      </c>
      <c r="K1310" s="20"/>
      <c r="L1310" s="20" t="s">
        <v>49</v>
      </c>
      <c r="M1310" s="23"/>
      <c r="N1310" s="23" t="s">
        <v>7</v>
      </c>
      <c r="O1310" s="23"/>
      <c r="P1310" s="24">
        <v>13.2</v>
      </c>
      <c r="Q1310" s="24">
        <v>31.5</v>
      </c>
      <c r="R1310" s="24">
        <v>34.1</v>
      </c>
      <c r="S1310" s="24">
        <v>415.05</v>
      </c>
      <c r="T1310" s="24">
        <v>2.33</v>
      </c>
      <c r="U1310" s="24">
        <v>1440</v>
      </c>
      <c r="V1310" s="24">
        <v>3440</v>
      </c>
      <c r="W1310" s="24">
        <v>4.9539999999999997</v>
      </c>
      <c r="X1310" s="23" t="s">
        <v>744</v>
      </c>
      <c r="Y1310" s="23" t="s">
        <v>744</v>
      </c>
      <c r="Z1310" s="24">
        <v>11935</v>
      </c>
      <c r="AA1310" s="24">
        <v>60</v>
      </c>
      <c r="AB1310" s="24">
        <v>178</v>
      </c>
      <c r="AC1310" s="24">
        <v>178</v>
      </c>
      <c r="AD1310" s="23" t="s">
        <v>307</v>
      </c>
      <c r="AE1310" s="23" t="s">
        <v>23</v>
      </c>
      <c r="AF1310" s="23" t="s">
        <v>11</v>
      </c>
      <c r="AG1310" s="23"/>
      <c r="AH1310" s="23"/>
      <c r="AI1310" s="23" t="s">
        <v>57</v>
      </c>
      <c r="AJ1310" s="23" t="s">
        <v>23</v>
      </c>
      <c r="AK1310" s="23" t="s">
        <v>23</v>
      </c>
      <c r="AL1310" s="23" t="s">
        <v>229</v>
      </c>
      <c r="AM1310" s="23"/>
      <c r="AN1310" s="23" t="s">
        <v>72</v>
      </c>
      <c r="AO1310" s="23"/>
      <c r="AP1310" s="23" t="s">
        <v>14</v>
      </c>
      <c r="AQ1310" s="23"/>
      <c r="AR1310" s="23"/>
      <c r="AS1310" s="23" t="s">
        <v>229</v>
      </c>
      <c r="AT1310" s="23"/>
      <c r="AU1310" s="23" t="s">
        <v>63</v>
      </c>
      <c r="AV1310" s="25"/>
      <c r="AW1310" s="25"/>
      <c r="AX1310" s="26">
        <v>34.1</v>
      </c>
      <c r="AY1310" s="26">
        <v>415.05</v>
      </c>
      <c r="AZ1310" s="25" t="s">
        <v>72</v>
      </c>
      <c r="BA1310" s="25" t="s">
        <v>63</v>
      </c>
      <c r="BB1310" s="23"/>
      <c r="BC1310" s="23" t="s">
        <v>15</v>
      </c>
      <c r="BD1310" s="23"/>
      <c r="BE1310" s="23" t="s">
        <v>11</v>
      </c>
      <c r="BF1310" s="23" t="s">
        <v>748</v>
      </c>
      <c r="BG1310" s="23" t="s">
        <v>11</v>
      </c>
      <c r="BH1310" s="23" t="s">
        <v>17</v>
      </c>
      <c r="BI1310" s="23"/>
      <c r="BJ1310" s="23"/>
      <c r="BK1310" s="23" t="s">
        <v>11</v>
      </c>
      <c r="BL1310" s="23" t="s">
        <v>11</v>
      </c>
      <c r="BM1310" s="23"/>
      <c r="BN1310" s="23"/>
      <c r="BO1310" s="24">
        <v>0.1</v>
      </c>
      <c r="BP1310" s="24">
        <v>212.6</v>
      </c>
      <c r="BQ1310" s="24">
        <v>320</v>
      </c>
      <c r="BR1310" s="24">
        <v>217.2</v>
      </c>
      <c r="BS1310" s="24">
        <v>217.2</v>
      </c>
      <c r="BT1310" s="23"/>
      <c r="BU1310" s="23"/>
      <c r="BV1310" s="24">
        <v>49.78</v>
      </c>
      <c r="BW1310" s="24">
        <v>0.72</v>
      </c>
      <c r="BX1310" s="24">
        <v>0.72</v>
      </c>
      <c r="BY1310" s="24">
        <v>0.38</v>
      </c>
      <c r="BZ1310" s="27">
        <v>0.72</v>
      </c>
      <c r="CA1310" s="27">
        <v>0.38</v>
      </c>
      <c r="CB1310" s="25"/>
      <c r="CC1310" s="25"/>
      <c r="CD1310" s="28">
        <v>51.11</v>
      </c>
      <c r="CE1310" s="28">
        <v>0.8</v>
      </c>
      <c r="CF1310" s="28">
        <v>0.8</v>
      </c>
      <c r="CG1310" s="28">
        <v>0.41</v>
      </c>
      <c r="CH1310" s="28">
        <v>56.73</v>
      </c>
      <c r="CI1310" s="28">
        <v>1.2</v>
      </c>
      <c r="CJ1310" s="28">
        <v>0.5</v>
      </c>
      <c r="CK1310" s="25"/>
      <c r="CL1310" s="25"/>
      <c r="CM1310" s="28">
        <v>0.97</v>
      </c>
      <c r="CN1310" s="25"/>
      <c r="CO1310" s="28">
        <v>0</v>
      </c>
      <c r="CP1310" s="30" t="s">
        <v>5</v>
      </c>
      <c r="CQ1310" s="8">
        <f t="shared" si="221"/>
        <v>11935.911335983616</v>
      </c>
      <c r="CR1310" s="8">
        <f t="shared" si="222"/>
        <v>28</v>
      </c>
      <c r="CS1310" s="8">
        <f t="shared" si="223"/>
        <v>5</v>
      </c>
      <c r="CT1310" s="8">
        <f t="shared" si="224"/>
        <v>40</v>
      </c>
      <c r="CU1310" s="8">
        <f t="shared" si="225"/>
        <v>200</v>
      </c>
      <c r="CV1310" s="10">
        <f t="shared" si="226"/>
        <v>88239.63</v>
      </c>
      <c r="CW1310" s="10">
        <f t="shared" si="229"/>
        <v>88.239630000000005</v>
      </c>
      <c r="CX1310" s="8" t="str">
        <f t="shared" si="227"/>
        <v>No</v>
      </c>
      <c r="CY1310" s="30" t="s">
        <v>11</v>
      </c>
      <c r="CZ1310" s="30" t="s">
        <v>11</v>
      </c>
      <c r="DA1310" s="31" t="s">
        <v>11</v>
      </c>
      <c r="DB1310" s="31" t="s">
        <v>11</v>
      </c>
      <c r="DC1310" s="8" t="str">
        <f t="shared" si="228"/>
        <v>No</v>
      </c>
      <c r="DD1310" s="8" t="s">
        <v>11</v>
      </c>
      <c r="DE1310" s="30" t="s">
        <v>11</v>
      </c>
      <c r="DF1310" s="10">
        <f t="shared" si="230"/>
        <v>156.72515999999999</v>
      </c>
      <c r="DG1310" s="9">
        <f>IF(S1310&lt;Monitors!$H$4,(S1310*Monitors!$I$4)+Monitors!$J$4,IF(S1310&lt;Monitors!$H$5,(S1310*Monitors!$I$5)+Monitors!$J$5,IF(S1310&lt;Monitors!$H$6,(S1310*Monitors!$I$6)+Monitors!$J$6,IF(S1310&lt;Monitors!$H$7,(Monitors!$I$7*S1310)+Monitors!$J$7,IF(S1310&lt;Monitors!$H$8,(S1310*Monitors!$I$8)+Monitors!$J$8,IF(S1310&lt;Monitors!$H$9,(S1310*Monitors!$I$9)+Monitors!$J$9,IF(S1310&lt;Monitors!$H$10,(S1310*Monitors!$I$10)+Monitors!$J$10,IF(S1310&lt;Monitors!$H$11,(S1310*Monitors!$I$11)+Monitors!$J$11,Monitors!$J$12))))))))</f>
        <v>72.010000000000005</v>
      </c>
      <c r="DH1310" s="10">
        <f>$DF1310-(Monitors!$B$4*'All Data'!$W1310)</f>
        <v>126.35713999999999</v>
      </c>
      <c r="DI1310" s="10">
        <f>IF($CX1310="Yes",DH1310-(Monitors!$E$4*(DG1310+(Monitors!$B$4*'All Data'!$W1310))),'All Data'!DH1310)</f>
        <v>126.35713999999999</v>
      </c>
      <c r="DJ1310" s="10">
        <f>IF(DD1310="Yes",'All Data'!DI1310-(DG1310*Monitors!$C$4),'All Data'!DI1310)</f>
        <v>126.35713999999999</v>
      </c>
      <c r="DK1310" s="10">
        <f>IF($DE1310="Yes",DJ1310-(DG1310*Monitors!$D$4),'All Data'!DJ1310)</f>
        <v>126.35713999999999</v>
      </c>
      <c r="DL1310" s="10">
        <f>IF($CZ1310="Yes",DK1310-Monitors!$C$7,'All Data'!DK1310)</f>
        <v>126.35713999999999</v>
      </c>
      <c r="DM1310" s="10">
        <f>IF($DA1310="Yes",DL1310-Monitors!$D$7,'All Data'!DL1310)</f>
        <v>126.35713999999999</v>
      </c>
      <c r="DN1310" s="10">
        <f>IF(DB1310="Yes",DM1310-((DG1310+(W1310*Monitors!$B$4))*Monitors!$F$4),'All Data'!DM1310)</f>
        <v>126.35713999999999</v>
      </c>
      <c r="DO1310" s="8" t="str">
        <f t="shared" si="231"/>
        <v>No</v>
      </c>
      <c r="DP1310" s="10">
        <v>3.5295852000000005</v>
      </c>
      <c r="DQ1310" s="10">
        <v>46.250414800000001</v>
      </c>
      <c r="DR1310" s="10">
        <v>46.250414800000001</v>
      </c>
      <c r="DS1310" s="9">
        <v>38.700259179104705</v>
      </c>
      <c r="DT1310" s="9" t="s">
        <v>11</v>
      </c>
      <c r="DU1310" s="14">
        <v>1</v>
      </c>
    </row>
    <row r="1311" spans="1:125" ht="18" customHeight="1">
      <c r="A1311" s="29">
        <v>1310</v>
      </c>
      <c r="B1311" s="29">
        <v>26</v>
      </c>
      <c r="C1311" s="29">
        <v>837</v>
      </c>
      <c r="D1311" s="21">
        <v>41715</v>
      </c>
      <c r="E1311" s="21">
        <v>41715</v>
      </c>
      <c r="F1311" s="21">
        <v>41740</v>
      </c>
      <c r="G1311" s="20" t="s">
        <v>4</v>
      </c>
      <c r="H1311" s="20" t="s">
        <v>26</v>
      </c>
      <c r="I1311" s="22">
        <v>6</v>
      </c>
      <c r="J1311" s="20" t="s">
        <v>5</v>
      </c>
      <c r="K1311" s="20" t="s">
        <v>26</v>
      </c>
      <c r="L1311" s="20" t="s">
        <v>49</v>
      </c>
      <c r="M1311" s="23" t="s">
        <v>26</v>
      </c>
      <c r="N1311" s="23" t="s">
        <v>7</v>
      </c>
      <c r="O1311" s="23" t="s">
        <v>26</v>
      </c>
      <c r="P1311" s="24">
        <v>15.8</v>
      </c>
      <c r="Q1311" s="24">
        <v>25.2</v>
      </c>
      <c r="R1311" s="24">
        <v>30</v>
      </c>
      <c r="S1311" s="24">
        <v>398.16</v>
      </c>
      <c r="T1311" s="24">
        <v>4.0999999999999996</v>
      </c>
      <c r="U1311" s="24">
        <v>2560</v>
      </c>
      <c r="V1311" s="24">
        <v>1600</v>
      </c>
      <c r="W1311" s="24">
        <v>4.0960000000000001</v>
      </c>
      <c r="X1311" s="23" t="s">
        <v>471</v>
      </c>
      <c r="Y1311" s="23" t="s">
        <v>471</v>
      </c>
      <c r="Z1311" s="24">
        <v>10281</v>
      </c>
      <c r="AA1311" s="24">
        <v>60</v>
      </c>
      <c r="AB1311" s="24">
        <v>178</v>
      </c>
      <c r="AC1311" s="24">
        <v>178</v>
      </c>
      <c r="AD1311" s="23" t="s">
        <v>891</v>
      </c>
      <c r="AE1311" s="23" t="s">
        <v>23</v>
      </c>
      <c r="AF1311" s="23" t="s">
        <v>23</v>
      </c>
      <c r="AG1311" s="23" t="s">
        <v>235</v>
      </c>
      <c r="AH1311" s="23" t="s">
        <v>235</v>
      </c>
      <c r="AI1311" s="23" t="s">
        <v>12</v>
      </c>
      <c r="AJ1311" s="23" t="s">
        <v>11</v>
      </c>
      <c r="AK1311" s="23" t="s">
        <v>23</v>
      </c>
      <c r="AL1311" s="23" t="s">
        <v>107</v>
      </c>
      <c r="AM1311" s="23" t="s">
        <v>892</v>
      </c>
      <c r="AN1311" s="23" t="s">
        <v>72</v>
      </c>
      <c r="AO1311" s="23" t="s">
        <v>26</v>
      </c>
      <c r="AP1311" s="23" t="s">
        <v>36</v>
      </c>
      <c r="AQ1311" s="23" t="s">
        <v>26</v>
      </c>
      <c r="AR1311" s="23"/>
      <c r="AS1311" s="23" t="s">
        <v>107</v>
      </c>
      <c r="AT1311" s="23" t="s">
        <v>892</v>
      </c>
      <c r="AU1311" s="23" t="s">
        <v>63</v>
      </c>
      <c r="AV1311" s="25" t="s">
        <v>26</v>
      </c>
      <c r="AW1311" s="25" t="s">
        <v>83</v>
      </c>
      <c r="AX1311" s="26">
        <v>30</v>
      </c>
      <c r="AY1311" s="26">
        <v>398.16</v>
      </c>
      <c r="AZ1311" s="25" t="s">
        <v>72</v>
      </c>
      <c r="BA1311" s="25" t="s">
        <v>63</v>
      </c>
      <c r="BB1311" s="23" t="s">
        <v>83</v>
      </c>
      <c r="BC1311" s="23" t="s">
        <v>15</v>
      </c>
      <c r="BD1311" s="23" t="s">
        <v>26</v>
      </c>
      <c r="BE1311" s="23" t="s">
        <v>11</v>
      </c>
      <c r="BF1311" s="23" t="s">
        <v>893</v>
      </c>
      <c r="BG1311" s="23" t="s">
        <v>11</v>
      </c>
      <c r="BH1311" s="23" t="s">
        <v>17</v>
      </c>
      <c r="BI1311" s="23" t="s">
        <v>26</v>
      </c>
      <c r="BJ1311" s="23"/>
      <c r="BK1311" s="23" t="s">
        <v>11</v>
      </c>
      <c r="BL1311" s="23" t="s">
        <v>23</v>
      </c>
      <c r="BM1311" s="23" t="s">
        <v>23</v>
      </c>
      <c r="BN1311" s="23" t="s">
        <v>210</v>
      </c>
      <c r="BO1311" s="24">
        <v>6.1</v>
      </c>
      <c r="BP1311" s="24">
        <v>363</v>
      </c>
      <c r="BQ1311" s="24">
        <v>360</v>
      </c>
      <c r="BR1311" s="24">
        <v>350</v>
      </c>
      <c r="BS1311" s="24">
        <v>200</v>
      </c>
      <c r="BT1311" s="23" t="s">
        <v>894</v>
      </c>
      <c r="BU1311" s="23" t="s">
        <v>895</v>
      </c>
      <c r="BV1311" s="24">
        <v>69.510000000000005</v>
      </c>
      <c r="BW1311" s="24">
        <v>1.08</v>
      </c>
      <c r="BX1311" s="23"/>
      <c r="BY1311" s="24">
        <v>0.26</v>
      </c>
      <c r="BZ1311" s="27">
        <v>1.08</v>
      </c>
      <c r="CA1311" s="27">
        <v>0.26</v>
      </c>
      <c r="CB1311" s="25" t="s">
        <v>896</v>
      </c>
      <c r="CC1311" s="25" t="s">
        <v>897</v>
      </c>
      <c r="CD1311" s="28">
        <v>68.540000000000006</v>
      </c>
      <c r="CE1311" s="28">
        <v>1.1000000000000001</v>
      </c>
      <c r="CF1311" s="25"/>
      <c r="CG1311" s="28">
        <v>0.28999999999999998</v>
      </c>
      <c r="CH1311" s="28">
        <v>92.33</v>
      </c>
      <c r="CI1311" s="28">
        <v>1.2</v>
      </c>
      <c r="CJ1311" s="28">
        <v>0.5</v>
      </c>
      <c r="CK1311" s="28">
        <v>4.99</v>
      </c>
      <c r="CL1311" s="28">
        <v>37.43</v>
      </c>
      <c r="CM1311" s="28">
        <v>0.99</v>
      </c>
      <c r="CN1311" s="25"/>
      <c r="CO1311" s="28">
        <v>0</v>
      </c>
      <c r="CP1311" s="30" t="s">
        <v>5</v>
      </c>
      <c r="CQ1311" s="8">
        <f t="shared" si="221"/>
        <v>10287.321679726743</v>
      </c>
      <c r="CR1311" s="8">
        <f t="shared" si="222"/>
        <v>28</v>
      </c>
      <c r="CS1311" s="8">
        <f t="shared" si="223"/>
        <v>5</v>
      </c>
      <c r="CT1311" s="8">
        <f t="shared" si="224"/>
        <v>40</v>
      </c>
      <c r="CU1311" s="8">
        <f t="shared" si="225"/>
        <v>300</v>
      </c>
      <c r="CV1311" s="10">
        <f t="shared" si="226"/>
        <v>144532.08000000002</v>
      </c>
      <c r="CW1311" s="10">
        <f t="shared" si="229"/>
        <v>144.53208000000001</v>
      </c>
      <c r="CX1311" s="8" t="str">
        <f t="shared" si="227"/>
        <v>Yes</v>
      </c>
      <c r="CY1311" s="30" t="s">
        <v>11</v>
      </c>
      <c r="CZ1311" s="30" t="s">
        <v>11</v>
      </c>
      <c r="DA1311" s="31" t="s">
        <v>11</v>
      </c>
      <c r="DB1311" s="31" t="s">
        <v>11</v>
      </c>
      <c r="DC1311" s="8" t="str">
        <f t="shared" si="228"/>
        <v>Yes</v>
      </c>
      <c r="DD1311" s="8" t="s">
        <v>23</v>
      </c>
      <c r="DE1311" s="30" t="s">
        <v>11</v>
      </c>
      <c r="DF1311" s="10">
        <f t="shared" si="230"/>
        <v>219.26718000000002</v>
      </c>
      <c r="DG1311" s="9">
        <f>IF(S1311&lt;Monitors!$H$4,(S1311*Monitors!$I$4)+Monitors!$J$4,IF(S1311&lt;Monitors!$H$5,(S1311*Monitors!$I$5)+Monitors!$J$5,IF(S1311&lt;Monitors!$H$6,(S1311*Monitors!$I$6)+Monitors!$J$6,IF(S1311&lt;Monitors!$H$7,(Monitors!$I$7*S1311)+Monitors!$J$7,IF(S1311&lt;Monitors!$H$8,(S1311*Monitors!$I$8)+Monitors!$J$8,IF(S1311&lt;Monitors!$H$9,(S1311*Monitors!$I$9)+Monitors!$J$9,IF(S1311&lt;Monitors!$H$10,(S1311*Monitors!$I$10)+Monitors!$J$10,IF(S1311&lt;Monitors!$H$11,(S1311*Monitors!$I$11)+Monitors!$J$11,Monitors!$J$12))))))))</f>
        <v>68.632000000000005</v>
      </c>
      <c r="DH1311" s="10">
        <f>$DF1311-(Monitors!$B$4*'All Data'!$W1311)</f>
        <v>194.15870000000001</v>
      </c>
      <c r="DI1311" s="10">
        <f>IF($CX1311="Yes",DH1311-(Monitors!$E$4*(DG1311+(Monitors!$B$4*'All Data'!$W1311))),'All Data'!DH1311)</f>
        <v>189.471676</v>
      </c>
      <c r="DJ1311" s="10">
        <f>IF(DD1311="Yes",'All Data'!DI1311-(DG1311*Monitors!$C$4),'All Data'!DI1311)</f>
        <v>179.17687599999999</v>
      </c>
      <c r="DK1311" s="10">
        <f>IF($DE1311="Yes",DJ1311-(DG1311*Monitors!$D$4),'All Data'!DJ1311)</f>
        <v>179.17687599999999</v>
      </c>
      <c r="DL1311" s="10">
        <f>IF($CZ1311="Yes",DK1311-Monitors!$C$7,'All Data'!DK1311)</f>
        <v>179.17687599999999</v>
      </c>
      <c r="DM1311" s="10">
        <f>IF($DA1311="Yes",DL1311-Monitors!$D$7,'All Data'!DL1311)</f>
        <v>179.17687599999999</v>
      </c>
      <c r="DN1311" s="10">
        <f>IF(DB1311="Yes",DM1311-((DG1311+(W1311*Monitors!$B$4))*Monitors!$F$4),'All Data'!DM1311)</f>
        <v>179.17687599999999</v>
      </c>
      <c r="DO1311" s="8" t="str">
        <f t="shared" si="231"/>
        <v>No</v>
      </c>
      <c r="DP1311" s="10">
        <v>5.7812832000000007</v>
      </c>
      <c r="DQ1311" s="10">
        <v>63.728716800000001</v>
      </c>
      <c r="DR1311" s="10">
        <v>61.868301895063453</v>
      </c>
      <c r="DS1311" s="9">
        <v>37.208298098730999</v>
      </c>
      <c r="DT1311" s="9" t="s">
        <v>11</v>
      </c>
      <c r="DU1311" s="14">
        <v>0</v>
      </c>
    </row>
    <row r="1312" spans="1:125" ht="18" customHeight="1">
      <c r="A1312" s="29">
        <v>1311</v>
      </c>
      <c r="B1312" s="29">
        <v>5</v>
      </c>
      <c r="C1312" s="29">
        <v>796</v>
      </c>
      <c r="D1312" s="21">
        <v>42035</v>
      </c>
      <c r="E1312" s="21">
        <v>42004</v>
      </c>
      <c r="F1312" s="21">
        <v>42010</v>
      </c>
      <c r="G1312" s="20" t="s">
        <v>4</v>
      </c>
      <c r="H1312" s="20" t="s">
        <v>26</v>
      </c>
      <c r="I1312" s="22">
        <v>6</v>
      </c>
      <c r="J1312" s="20" t="s">
        <v>5</v>
      </c>
      <c r="K1312" s="20" t="s">
        <v>26</v>
      </c>
      <c r="L1312" s="20" t="s">
        <v>27</v>
      </c>
      <c r="M1312" s="23" t="s">
        <v>27</v>
      </c>
      <c r="N1312" s="23" t="s">
        <v>7</v>
      </c>
      <c r="O1312" s="23" t="s">
        <v>26</v>
      </c>
      <c r="P1312" s="24">
        <v>11.5</v>
      </c>
      <c r="Q1312" s="24">
        <v>20.5</v>
      </c>
      <c r="R1312" s="24">
        <v>23.6</v>
      </c>
      <c r="S1312" s="24">
        <v>236.92</v>
      </c>
      <c r="T1312" s="24">
        <v>1.78</v>
      </c>
      <c r="U1312" s="24">
        <v>2160</v>
      </c>
      <c r="V1312" s="24">
        <v>3840</v>
      </c>
      <c r="W1312" s="24">
        <v>8.2940000000000005</v>
      </c>
      <c r="X1312" s="23" t="s">
        <v>89</v>
      </c>
      <c r="Y1312" s="23" t="s">
        <v>89</v>
      </c>
      <c r="Z1312" s="24">
        <v>35010</v>
      </c>
      <c r="AA1312" s="24">
        <v>60</v>
      </c>
      <c r="AB1312" s="24">
        <v>178</v>
      </c>
      <c r="AC1312" s="24">
        <v>178</v>
      </c>
      <c r="AD1312" s="23" t="s">
        <v>96</v>
      </c>
      <c r="AE1312" s="23" t="s">
        <v>23</v>
      </c>
      <c r="AF1312" s="23" t="s">
        <v>11</v>
      </c>
      <c r="AG1312" s="23" t="s">
        <v>26</v>
      </c>
      <c r="AH1312" s="23" t="s">
        <v>26</v>
      </c>
      <c r="AI1312" s="23" t="s">
        <v>57</v>
      </c>
      <c r="AJ1312" s="23" t="s">
        <v>11</v>
      </c>
      <c r="AK1312" s="23" t="s">
        <v>23</v>
      </c>
      <c r="AL1312" s="23" t="s">
        <v>93</v>
      </c>
      <c r="AM1312" s="23" t="s">
        <v>26</v>
      </c>
      <c r="AN1312" s="23" t="s">
        <v>14</v>
      </c>
      <c r="AO1312" s="23" t="s">
        <v>26</v>
      </c>
      <c r="AP1312" s="23" t="s">
        <v>14</v>
      </c>
      <c r="AQ1312" s="23" t="s">
        <v>26</v>
      </c>
      <c r="AR1312" s="23"/>
      <c r="AS1312" s="23" t="s">
        <v>93</v>
      </c>
      <c r="AT1312" s="23" t="s">
        <v>26</v>
      </c>
      <c r="AU1312" s="23" t="s">
        <v>14</v>
      </c>
      <c r="AV1312" s="25" t="s">
        <v>26</v>
      </c>
      <c r="AW1312" s="25" t="s">
        <v>26</v>
      </c>
      <c r="AX1312" s="26">
        <v>23.6</v>
      </c>
      <c r="AY1312" s="26">
        <v>236.92</v>
      </c>
      <c r="AZ1312" s="25" t="s">
        <v>14</v>
      </c>
      <c r="BA1312" s="25" t="s">
        <v>14</v>
      </c>
      <c r="BB1312" s="23" t="s">
        <v>26</v>
      </c>
      <c r="BC1312" s="23" t="s">
        <v>15</v>
      </c>
      <c r="BD1312" s="23" t="s">
        <v>26</v>
      </c>
      <c r="BE1312" s="23" t="s">
        <v>11</v>
      </c>
      <c r="BF1312" s="23" t="s">
        <v>805</v>
      </c>
      <c r="BG1312" s="23" t="s">
        <v>11</v>
      </c>
      <c r="BH1312" s="23" t="s">
        <v>17</v>
      </c>
      <c r="BI1312" s="23" t="s">
        <v>26</v>
      </c>
      <c r="BJ1312" s="23"/>
      <c r="BK1312" s="23" t="s">
        <v>11</v>
      </c>
      <c r="BL1312" s="23" t="s">
        <v>11</v>
      </c>
      <c r="BM1312" s="23" t="s">
        <v>11</v>
      </c>
      <c r="BN1312" s="23"/>
      <c r="BO1312" s="24">
        <v>15.1</v>
      </c>
      <c r="BP1312" s="24">
        <v>295.60000000000002</v>
      </c>
      <c r="BQ1312" s="24">
        <v>300</v>
      </c>
      <c r="BR1312" s="24">
        <v>237.9</v>
      </c>
      <c r="BS1312" s="24">
        <v>200</v>
      </c>
      <c r="BT1312" s="23"/>
      <c r="BU1312" s="23"/>
      <c r="BV1312" s="24">
        <v>24.76</v>
      </c>
      <c r="BW1312" s="24">
        <v>0.17</v>
      </c>
      <c r="BX1312" s="23"/>
      <c r="BY1312" s="24">
        <v>0.2</v>
      </c>
      <c r="BZ1312" s="27">
        <v>0.17</v>
      </c>
      <c r="CA1312" s="27">
        <v>0.2</v>
      </c>
      <c r="CB1312" s="25"/>
      <c r="CC1312" s="25"/>
      <c r="CD1312" s="28">
        <v>24.82</v>
      </c>
      <c r="CE1312" s="28">
        <v>0.22</v>
      </c>
      <c r="CF1312" s="25"/>
      <c r="CG1312" s="28">
        <v>0.23</v>
      </c>
      <c r="CH1312" s="28">
        <v>49.31</v>
      </c>
      <c r="CI1312" s="28">
        <v>0.5</v>
      </c>
      <c r="CJ1312" s="28">
        <v>0.5</v>
      </c>
      <c r="CK1312" s="28">
        <v>0</v>
      </c>
      <c r="CL1312" s="28">
        <v>0</v>
      </c>
      <c r="CM1312" s="28">
        <v>0.52</v>
      </c>
      <c r="CN1312" s="25"/>
      <c r="CO1312" s="28">
        <v>0</v>
      </c>
      <c r="CP1312" s="30" t="s">
        <v>5</v>
      </c>
      <c r="CQ1312" s="8">
        <f t="shared" si="221"/>
        <v>35007.597501266253</v>
      </c>
      <c r="CR1312" s="8">
        <f>IF($R1312&lt;14,14,IF($R1312&lt;16,16,IF($R1312&lt;19,19,IF($R1312&lt;20,20,IF($R1312&lt;22,22,IF($R1312&lt;24,24,IF($R1312&lt;26,26,28)))))))</f>
        <v>24</v>
      </c>
      <c r="CS1312" s="8">
        <f t="shared" si="223"/>
        <v>8</v>
      </c>
      <c r="CT1312" s="8">
        <f>IF($R1312&lt;30,30,IF($R1312&lt;40,40,IF($R1312&lt;50,50,IF($R1312&lt;=60,60))))</f>
        <v>30</v>
      </c>
      <c r="CU1312" s="8">
        <f t="shared" si="225"/>
        <v>200</v>
      </c>
      <c r="CV1312" s="10">
        <f t="shared" si="226"/>
        <v>70033.551999999996</v>
      </c>
      <c r="CW1312" s="10">
        <f>CV1312/1000</f>
        <v>70.033552</v>
      </c>
      <c r="CX1312" s="8" t="str">
        <f t="shared" si="227"/>
        <v>No</v>
      </c>
      <c r="CY1312" s="30" t="s">
        <v>11</v>
      </c>
      <c r="CZ1312" s="30" t="s">
        <v>11</v>
      </c>
      <c r="DA1312" s="31" t="s">
        <v>11</v>
      </c>
      <c r="DB1312" s="31" t="s">
        <v>11</v>
      </c>
      <c r="DC1312" s="8" t="str">
        <f t="shared" si="228"/>
        <v>No</v>
      </c>
      <c r="DD1312" s="8" t="s">
        <v>23</v>
      </c>
      <c r="DE1312" s="30" t="s">
        <v>11</v>
      </c>
      <c r="DF1312" s="10">
        <f t="shared" si="230"/>
        <v>76.882139999999993</v>
      </c>
      <c r="DG1312" s="9">
        <f>IF(S1312&lt;Monitors!$H$4,(S1312*Monitors!$I$4)+Monitors!$J$4,IF(S1312&lt;Monitors!$H$5,(S1312*Monitors!$I$5)+Monitors!$J$5,IF(S1312&lt;Monitors!$H$6,(S1312*Monitors!$I$6)+Monitors!$J$6,IF(S1312&lt;Monitors!$H$7,(Monitors!$I$7*S1312)+Monitors!$J$7,IF(S1312&lt;Monitors!$H$8,(S1312*Monitors!$I$8)+Monitors!$J$8,IF(S1312&lt;Monitors!$H$9,(S1312*Monitors!$I$9)+Monitors!$J$9,IF(S1312&lt;Monitors!$H$10,(S1312*Monitors!$I$10)+Monitors!$J$10,IF(S1312&lt;Monitors!$H$11,(S1312*Monitors!$I$11)+Monitors!$J$11,Monitors!$J$12))))))))</f>
        <v>40.384</v>
      </c>
      <c r="DH1312" s="10">
        <f>$DF1312-(Monitors!$B$4*'All Data'!$W1312)</f>
        <v>26.039919999999988</v>
      </c>
      <c r="DI1312" s="10">
        <f>IF($CX1312="Yes",DH1312-(Monitors!$E$4*(DG1312+(Monitors!$B$4*'All Data'!$W1312))),'All Data'!DH1312)</f>
        <v>26.039919999999988</v>
      </c>
      <c r="DJ1312" s="10">
        <f>IF(DD1312="Yes",'All Data'!DI1312-(DG1312*Monitors!$C$4),'All Data'!DI1312)</f>
        <v>19.982319999999987</v>
      </c>
      <c r="DK1312" s="10">
        <f>IF($DE1312="Yes",DJ1312-(DG1312*Monitors!$D$4),'All Data'!DJ1312)</f>
        <v>19.982319999999987</v>
      </c>
      <c r="DL1312" s="10">
        <f>IF($CZ1312="Yes",DK1312-Monitors!$C$7,'All Data'!DK1312)</f>
        <v>19.982319999999987</v>
      </c>
      <c r="DM1312" s="10">
        <f>IF($DA1312="Yes",DL1312-Monitors!$D$7,'All Data'!DL1312)</f>
        <v>19.982319999999987</v>
      </c>
      <c r="DN1312" s="10">
        <f>IF(DB1312="Yes",DM1312-((DG1312+(W1312*Monitors!$B$4))*Monitors!$F$4),'All Data'!DM1312)</f>
        <v>19.982319999999987</v>
      </c>
      <c r="DO1312" s="8" t="str">
        <f t="shared" si="231"/>
        <v>Yes</v>
      </c>
      <c r="DP1312" s="10">
        <v>2.80134208</v>
      </c>
      <c r="DQ1312" s="10">
        <v>21.95865792</v>
      </c>
      <c r="DR1312" s="10">
        <v>21.95865792</v>
      </c>
      <c r="DS1312" s="9">
        <v>22.497850054448531</v>
      </c>
      <c r="DT1312" s="9" t="s">
        <v>23</v>
      </c>
      <c r="DU1312" s="14">
        <v>0</v>
      </c>
    </row>
    <row r="1313" spans="1:125" ht="18" customHeight="1">
      <c r="A1313" s="29">
        <v>1312</v>
      </c>
      <c r="B1313" s="29">
        <v>5</v>
      </c>
      <c r="C1313" s="29">
        <v>546</v>
      </c>
      <c r="D1313" s="21">
        <v>42020</v>
      </c>
      <c r="E1313" s="21">
        <v>41995</v>
      </c>
      <c r="F1313" s="21">
        <v>42012</v>
      </c>
      <c r="G1313" s="20" t="s">
        <v>4</v>
      </c>
      <c r="H1313" s="20"/>
      <c r="I1313" s="22">
        <v>6</v>
      </c>
      <c r="J1313" s="20" t="s">
        <v>5</v>
      </c>
      <c r="K1313" s="20"/>
      <c r="L1313" s="20" t="s">
        <v>49</v>
      </c>
      <c r="M1313" s="23"/>
      <c r="N1313" s="23" t="s">
        <v>7</v>
      </c>
      <c r="O1313" s="23"/>
      <c r="P1313" s="24">
        <v>11.7</v>
      </c>
      <c r="Q1313" s="24">
        <v>20.7</v>
      </c>
      <c r="R1313" s="24">
        <v>23.8</v>
      </c>
      <c r="S1313" s="24">
        <v>242.18</v>
      </c>
      <c r="T1313" s="24">
        <v>1.78</v>
      </c>
      <c r="U1313" s="24">
        <v>2160</v>
      </c>
      <c r="V1313" s="24">
        <v>3840</v>
      </c>
      <c r="W1313" s="24">
        <v>8.2940000000000005</v>
      </c>
      <c r="X1313" s="23" t="s">
        <v>89</v>
      </c>
      <c r="Y1313" s="23" t="s">
        <v>89</v>
      </c>
      <c r="Z1313" s="24">
        <v>34249</v>
      </c>
      <c r="AA1313" s="24">
        <v>60</v>
      </c>
      <c r="AB1313" s="24">
        <v>178</v>
      </c>
      <c r="AC1313" s="24">
        <v>178</v>
      </c>
      <c r="AD1313" s="23" t="s">
        <v>85</v>
      </c>
      <c r="AE1313" s="23" t="s">
        <v>11</v>
      </c>
      <c r="AF1313" s="23" t="s">
        <v>11</v>
      </c>
      <c r="AG1313" s="23"/>
      <c r="AH1313" s="23"/>
      <c r="AI1313" s="23" t="s">
        <v>57</v>
      </c>
      <c r="AJ1313" s="23" t="s">
        <v>11</v>
      </c>
      <c r="AK1313" s="23" t="s">
        <v>11</v>
      </c>
      <c r="AL1313" s="23" t="s">
        <v>93</v>
      </c>
      <c r="AM1313" s="23"/>
      <c r="AN1313" s="23" t="s">
        <v>14</v>
      </c>
      <c r="AO1313" s="23"/>
      <c r="AP1313" s="23" t="s">
        <v>36</v>
      </c>
      <c r="AQ1313" s="23"/>
      <c r="AR1313" s="23"/>
      <c r="AS1313" s="23" t="s">
        <v>93</v>
      </c>
      <c r="AT1313" s="23"/>
      <c r="AU1313" s="23" t="s">
        <v>14</v>
      </c>
      <c r="AV1313" s="25"/>
      <c r="AW1313" s="25"/>
      <c r="AX1313" s="26">
        <v>23.8</v>
      </c>
      <c r="AY1313" s="26">
        <v>242.18</v>
      </c>
      <c r="AZ1313" s="25" t="s">
        <v>14</v>
      </c>
      <c r="BA1313" s="25" t="s">
        <v>14</v>
      </c>
      <c r="BB1313" s="23"/>
      <c r="BC1313" s="23" t="s">
        <v>15</v>
      </c>
      <c r="BD1313" s="23"/>
      <c r="BE1313" s="23" t="s">
        <v>11</v>
      </c>
      <c r="BF1313" s="23" t="s">
        <v>148</v>
      </c>
      <c r="BG1313" s="23" t="s">
        <v>11</v>
      </c>
      <c r="BH1313" s="23" t="s">
        <v>17</v>
      </c>
      <c r="BI1313" s="23"/>
      <c r="BJ1313" s="23" t="s">
        <v>18</v>
      </c>
      <c r="BK1313" s="23" t="s">
        <v>11</v>
      </c>
      <c r="BL1313" s="23" t="s">
        <v>11</v>
      </c>
      <c r="BM1313" s="23"/>
      <c r="BN1313" s="23"/>
      <c r="BO1313" s="24">
        <v>11.2</v>
      </c>
      <c r="BP1313" s="24">
        <v>368.5</v>
      </c>
      <c r="BQ1313" s="24">
        <v>360</v>
      </c>
      <c r="BR1313" s="24">
        <v>330.5</v>
      </c>
      <c r="BS1313" s="24">
        <v>201.6</v>
      </c>
      <c r="BT1313" s="23"/>
      <c r="BU1313" s="23"/>
      <c r="BV1313" s="24">
        <v>25.13</v>
      </c>
      <c r="BW1313" s="24">
        <v>0.21</v>
      </c>
      <c r="BX1313" s="23"/>
      <c r="BY1313" s="24">
        <v>0.11</v>
      </c>
      <c r="BZ1313" s="27">
        <v>0.21</v>
      </c>
      <c r="CA1313" s="27">
        <v>0.11</v>
      </c>
      <c r="CB1313" s="25"/>
      <c r="CC1313" s="25"/>
      <c r="CD1313" s="28">
        <v>25</v>
      </c>
      <c r="CE1313" s="28">
        <v>0.23</v>
      </c>
      <c r="CF1313" s="25"/>
      <c r="CG1313" s="28">
        <v>0.13</v>
      </c>
      <c r="CH1313" s="28">
        <v>49.95</v>
      </c>
      <c r="CI1313" s="28">
        <v>0.5</v>
      </c>
      <c r="CJ1313" s="28">
        <v>0.5</v>
      </c>
      <c r="CK1313" s="25"/>
      <c r="CL1313" s="25"/>
      <c r="CM1313" s="28">
        <v>0.47</v>
      </c>
      <c r="CN1313" s="25"/>
      <c r="CO1313" s="28">
        <v>0</v>
      </c>
      <c r="CP1313" s="30" t="s">
        <v>5</v>
      </c>
      <c r="CQ1313" s="8">
        <f t="shared" si="221"/>
        <v>34247.254108514331</v>
      </c>
      <c r="CR1313" s="8">
        <f>IF($R1313&lt;14,14,IF($R1313&lt;16,16,IF($R1313&lt;19,19,IF($R1313&lt;20,20,IF($R1313&lt;22,22,IF($R1313&lt;24,24,IF($R1313&lt;26,26,28)))))))</f>
        <v>24</v>
      </c>
      <c r="CS1313" s="8">
        <f t="shared" si="223"/>
        <v>8</v>
      </c>
      <c r="CT1313" s="8">
        <f>IF($R1313&lt;30,30,IF($R1313&lt;40,40,IF($R1313&lt;50,50,IF($R1313&lt;=60,60))))</f>
        <v>30</v>
      </c>
      <c r="CU1313" s="8">
        <f t="shared" si="225"/>
        <v>300</v>
      </c>
      <c r="CV1313" s="10">
        <f t="shared" si="226"/>
        <v>89243.33</v>
      </c>
      <c r="CW1313" s="10">
        <f>CV1313/1000</f>
        <v>89.24333</v>
      </c>
      <c r="CX1313" s="8" t="str">
        <f t="shared" si="227"/>
        <v>No</v>
      </c>
      <c r="CY1313" s="30" t="s">
        <v>11</v>
      </c>
      <c r="CZ1313" s="30" t="s">
        <v>11</v>
      </c>
      <c r="DA1313" s="31" t="s">
        <v>11</v>
      </c>
      <c r="DB1313" s="31" t="s">
        <v>11</v>
      </c>
      <c r="DC1313" s="8" t="str">
        <f t="shared" si="228"/>
        <v>No</v>
      </c>
      <c r="DD1313" s="8" t="s">
        <v>23</v>
      </c>
      <c r="DE1313" s="30" t="s">
        <v>11</v>
      </c>
      <c r="DF1313" s="10">
        <f t="shared" si="230"/>
        <v>78.244319999999988</v>
      </c>
      <c r="DG1313" s="9">
        <f>IF(S1313&lt;Monitors!$H$4,(S1313*Monitors!$I$4)+Monitors!$J$4,IF(S1313&lt;Monitors!$H$5,(S1313*Monitors!$I$5)+Monitors!$J$5,IF(S1313&lt;Monitors!$H$6,(S1313*Monitors!$I$6)+Monitors!$J$6,IF(S1313&lt;Monitors!$H$7,(Monitors!$I$7*S1313)+Monitors!$J$7,IF(S1313&lt;Monitors!$H$8,(S1313*Monitors!$I$8)+Monitors!$J$8,IF(S1313&lt;Monitors!$H$9,(S1313*Monitors!$I$9)+Monitors!$J$9,IF(S1313&lt;Monitors!$H$10,(S1313*Monitors!$I$10)+Monitors!$J$10,IF(S1313&lt;Monitors!$H$11,(S1313*Monitors!$I$11)+Monitors!$J$11,Monitors!$J$12))))))))</f>
        <v>41.436000000000007</v>
      </c>
      <c r="DH1313" s="10">
        <f>$DF1313-(Monitors!$B$4*'All Data'!$W1313)</f>
        <v>27.402099999999983</v>
      </c>
      <c r="DI1313" s="10">
        <f>IF($CX1313="Yes",DH1313-(Monitors!$E$4*(DG1313+(Monitors!$B$4*'All Data'!$W1313))),'All Data'!DH1313)</f>
        <v>27.402099999999983</v>
      </c>
      <c r="DJ1313" s="10">
        <f>IF(DD1313="Yes",'All Data'!DI1313-(DG1313*Monitors!$C$4),'All Data'!DI1313)</f>
        <v>21.186699999999981</v>
      </c>
      <c r="DK1313" s="10">
        <f>IF($DE1313="Yes",DJ1313-(DG1313*Monitors!$D$4),'All Data'!DJ1313)</f>
        <v>21.186699999999981</v>
      </c>
      <c r="DL1313" s="10">
        <f>IF($CZ1313="Yes",DK1313-Monitors!$C$7,'All Data'!DK1313)</f>
        <v>21.186699999999981</v>
      </c>
      <c r="DM1313" s="10">
        <f>IF($DA1313="Yes",DL1313-Monitors!$D$7,'All Data'!DL1313)</f>
        <v>21.186699999999981</v>
      </c>
      <c r="DN1313" s="10">
        <f>IF(DB1313="Yes",DM1313-((DG1313+(W1313*Monitors!$B$4))*Monitors!$F$4),'All Data'!DM1313)</f>
        <v>21.186699999999981</v>
      </c>
      <c r="DO1313" s="8" t="str">
        <f t="shared" si="231"/>
        <v>Yes</v>
      </c>
      <c r="DP1313" s="10">
        <v>3.5697332000000004</v>
      </c>
      <c r="DQ1313" s="10">
        <v>21.560266799999997</v>
      </c>
      <c r="DR1313" s="10">
        <v>21.560266799999997</v>
      </c>
      <c r="DS1313" s="9">
        <v>22.988688191752395</v>
      </c>
      <c r="DT1313" s="9" t="s">
        <v>23</v>
      </c>
      <c r="DU1313" s="14">
        <v>0</v>
      </c>
    </row>
    <row r="1314" spans="1:125" ht="18" customHeight="1">
      <c r="A1314" s="29">
        <v>1313</v>
      </c>
      <c r="B1314" s="29">
        <v>25</v>
      </c>
      <c r="C1314" s="29">
        <v>1393</v>
      </c>
      <c r="D1314" s="21">
        <v>41312</v>
      </c>
      <c r="E1314" s="21">
        <v>41305</v>
      </c>
      <c r="F1314" s="21">
        <v>41312</v>
      </c>
      <c r="G1314" s="20" t="s">
        <v>4</v>
      </c>
      <c r="H1314" s="20" t="s">
        <v>274</v>
      </c>
      <c r="I1314" s="22">
        <v>6</v>
      </c>
      <c r="J1314" s="20" t="s">
        <v>5</v>
      </c>
      <c r="K1314" s="20"/>
      <c r="L1314" s="20" t="s">
        <v>6</v>
      </c>
      <c r="M1314" s="23"/>
      <c r="N1314" s="23" t="s">
        <v>7</v>
      </c>
      <c r="O1314" s="23"/>
      <c r="P1314" s="24">
        <v>128</v>
      </c>
      <c r="Q1314" s="24">
        <v>204</v>
      </c>
      <c r="R1314" s="24">
        <v>24</v>
      </c>
      <c r="S1314" s="24">
        <v>260</v>
      </c>
      <c r="T1314" s="24">
        <v>1.78</v>
      </c>
      <c r="U1314" s="24">
        <v>1200</v>
      </c>
      <c r="V1314" s="24">
        <v>1920</v>
      </c>
      <c r="W1314" s="24">
        <v>2.3039999999999998</v>
      </c>
      <c r="X1314" s="23" t="s">
        <v>71</v>
      </c>
      <c r="Y1314" s="23" t="s">
        <v>71</v>
      </c>
      <c r="Z1314" s="24">
        <v>8850</v>
      </c>
      <c r="AA1314" s="24">
        <v>60</v>
      </c>
      <c r="AB1314" s="24">
        <v>178</v>
      </c>
      <c r="AC1314" s="24">
        <v>178</v>
      </c>
      <c r="AD1314" s="23" t="s">
        <v>1207</v>
      </c>
      <c r="AE1314" s="23" t="s">
        <v>23</v>
      </c>
      <c r="AF1314" s="23" t="s">
        <v>23</v>
      </c>
      <c r="AG1314" s="23" t="s">
        <v>288</v>
      </c>
      <c r="AH1314" s="23" t="s">
        <v>289</v>
      </c>
      <c r="AI1314" s="23" t="s">
        <v>12</v>
      </c>
      <c r="AJ1314" s="23" t="s">
        <v>11</v>
      </c>
      <c r="AK1314" s="23" t="s">
        <v>11</v>
      </c>
      <c r="AL1314" s="23" t="s">
        <v>129</v>
      </c>
      <c r="AM1314" s="23"/>
      <c r="AN1314" s="23" t="s">
        <v>14</v>
      </c>
      <c r="AO1314" s="23"/>
      <c r="AP1314" s="23" t="s">
        <v>14</v>
      </c>
      <c r="AQ1314" s="23"/>
      <c r="AR1314" s="23"/>
      <c r="AS1314" s="23" t="s">
        <v>129</v>
      </c>
      <c r="AT1314" s="23"/>
      <c r="AU1314" s="23" t="s">
        <v>14</v>
      </c>
      <c r="AV1314" s="25"/>
      <c r="AW1314" s="25"/>
      <c r="AX1314" s="26">
        <v>24</v>
      </c>
      <c r="AY1314" s="26">
        <v>260</v>
      </c>
      <c r="AZ1314" s="25" t="s">
        <v>14</v>
      </c>
      <c r="BA1314" s="25" t="s">
        <v>14</v>
      </c>
      <c r="BB1314" s="23"/>
      <c r="BC1314" s="23" t="s">
        <v>15</v>
      </c>
      <c r="BD1314" s="23"/>
      <c r="BE1314" s="23" t="s">
        <v>11</v>
      </c>
      <c r="BF1314" s="23" t="s">
        <v>234</v>
      </c>
      <c r="BG1314" s="23" t="s">
        <v>11</v>
      </c>
      <c r="BH1314" s="23" t="s">
        <v>17</v>
      </c>
      <c r="BI1314" s="23"/>
      <c r="BJ1314" s="23" t="s">
        <v>20</v>
      </c>
      <c r="BK1314" s="23" t="s">
        <v>11</v>
      </c>
      <c r="BL1314" s="23" t="s">
        <v>11</v>
      </c>
      <c r="BM1314" s="23"/>
      <c r="BN1314" s="23"/>
      <c r="BO1314" s="24">
        <v>5.2</v>
      </c>
      <c r="BP1314" s="24">
        <v>294</v>
      </c>
      <c r="BQ1314" s="24">
        <v>300</v>
      </c>
      <c r="BR1314" s="24">
        <v>275</v>
      </c>
      <c r="BS1314" s="24">
        <v>201.5</v>
      </c>
      <c r="BT1314" s="23"/>
      <c r="BU1314" s="23"/>
      <c r="BV1314" s="24">
        <v>17.329999999999998</v>
      </c>
      <c r="BW1314" s="24">
        <v>0.19</v>
      </c>
      <c r="BX1314" s="23"/>
      <c r="BY1314" s="24">
        <v>0.15</v>
      </c>
      <c r="BZ1314" s="27">
        <v>0.19</v>
      </c>
      <c r="CA1314" s="27">
        <v>0.15</v>
      </c>
      <c r="CB1314" s="25"/>
      <c r="CC1314" s="25"/>
      <c r="CD1314" s="28">
        <v>17.149999999999999</v>
      </c>
      <c r="CE1314" s="28">
        <v>0.24</v>
      </c>
      <c r="CF1314" s="25"/>
      <c r="CG1314" s="28">
        <v>0.19</v>
      </c>
      <c r="CH1314" s="28">
        <v>33.020000000000003</v>
      </c>
      <c r="CI1314" s="28">
        <v>0.5</v>
      </c>
      <c r="CJ1314" s="28">
        <v>0.5</v>
      </c>
      <c r="CK1314" s="25"/>
      <c r="CL1314" s="25"/>
      <c r="CM1314" s="28">
        <v>0.51</v>
      </c>
      <c r="CN1314" s="25"/>
      <c r="CO1314" s="28">
        <v>0</v>
      </c>
      <c r="CP1314" s="30" t="s">
        <v>5</v>
      </c>
      <c r="CQ1314" s="8">
        <f t="shared" si="221"/>
        <v>8861.538461538461</v>
      </c>
      <c r="CR1314" s="8">
        <f t="shared" si="222"/>
        <v>26</v>
      </c>
      <c r="CS1314" s="8">
        <f t="shared" si="223"/>
        <v>2.5</v>
      </c>
      <c r="CT1314" s="8">
        <f t="shared" si="224"/>
        <v>30</v>
      </c>
      <c r="CU1314" s="8">
        <f t="shared" si="225"/>
        <v>200</v>
      </c>
      <c r="CV1314" s="10">
        <f t="shared" si="226"/>
        <v>76440</v>
      </c>
      <c r="CW1314" s="10">
        <f t="shared" si="229"/>
        <v>76.44</v>
      </c>
      <c r="CX1314" s="8" t="str">
        <f t="shared" si="227"/>
        <v>No</v>
      </c>
      <c r="CY1314" s="30" t="s">
        <v>11</v>
      </c>
      <c r="CZ1314" s="30" t="s">
        <v>11</v>
      </c>
      <c r="DA1314" s="31" t="s">
        <v>11</v>
      </c>
      <c r="DB1314" s="31" t="s">
        <v>11</v>
      </c>
      <c r="DC1314" s="8" t="str">
        <f t="shared" si="228"/>
        <v>Yes</v>
      </c>
      <c r="DD1314" s="8" t="s">
        <v>23</v>
      </c>
      <c r="DE1314" s="30" t="s">
        <v>11</v>
      </c>
      <c r="DF1314" s="10">
        <f t="shared" si="230"/>
        <v>54.215639999999993</v>
      </c>
      <c r="DG1314" s="9">
        <f>IF(S1314&lt;Monitors!$H$4,(S1314*Monitors!$I$4)+Monitors!$J$4,IF(S1314&lt;Monitors!$H$5,(S1314*Monitors!$I$5)+Monitors!$J$5,IF(S1314&lt;Monitors!$H$6,(S1314*Monitors!$I$6)+Monitors!$J$6,IF(S1314&lt;Monitors!$H$7,(Monitors!$I$7*S1314)+Monitors!$J$7,IF(S1314&lt;Monitors!$H$8,(S1314*Monitors!$I$8)+Monitors!$J$8,IF(S1314&lt;Monitors!$H$9,(S1314*Monitors!$I$9)+Monitors!$J$9,IF(S1314&lt;Monitors!$H$10,(S1314*Monitors!$I$10)+Monitors!$J$10,IF(S1314&lt;Monitors!$H$11,(S1314*Monitors!$I$11)+Monitors!$J$11,Monitors!$J$12))))))))</f>
        <v>45</v>
      </c>
      <c r="DH1314" s="10">
        <f>$DF1314-(Monitors!$B$4*'All Data'!$W1314)</f>
        <v>40.092119999999994</v>
      </c>
      <c r="DI1314" s="10">
        <f>IF($CX1314="Yes",DH1314-(Monitors!$E$4*(DG1314+(Monitors!$B$4*'All Data'!$W1314))),'All Data'!DH1314)</f>
        <v>40.092119999999994</v>
      </c>
      <c r="DJ1314" s="10">
        <f>IF(DD1314="Yes",'All Data'!DI1314-(DG1314*Monitors!$C$4),'All Data'!DI1314)</f>
        <v>33.342119999999994</v>
      </c>
      <c r="DK1314" s="10">
        <f>IF($DE1314="Yes",DJ1314-(DG1314*Monitors!$D$4),'All Data'!DJ1314)</f>
        <v>33.342119999999994</v>
      </c>
      <c r="DL1314" s="10">
        <f>IF($CZ1314="Yes",DK1314-Monitors!$C$7,'All Data'!DK1314)</f>
        <v>33.342119999999994</v>
      </c>
      <c r="DM1314" s="10">
        <f>IF($DA1314="Yes",DL1314-Monitors!$D$7,'All Data'!DL1314)</f>
        <v>33.342119999999994</v>
      </c>
      <c r="DN1314" s="10">
        <f>IF(DB1314="Yes",DM1314-((DG1314+(W1314*Monitors!$B$4))*Monitors!$F$4),'All Data'!DM1314)</f>
        <v>33.342119999999994</v>
      </c>
      <c r="DO1314" s="8" t="str">
        <f t="shared" si="231"/>
        <v>Yes</v>
      </c>
      <c r="DP1314" s="10">
        <v>3.0576000000000003</v>
      </c>
      <c r="DQ1314" s="10">
        <v>14.272399999999998</v>
      </c>
      <c r="DR1314" s="10">
        <v>14.272399999999998</v>
      </c>
      <c r="DS1314" s="9">
        <v>24.647088986400711</v>
      </c>
      <c r="DT1314" s="9" t="s">
        <v>23</v>
      </c>
      <c r="DU1314" s="14">
        <v>0</v>
      </c>
    </row>
    <row r="1315" spans="1:125" ht="17.25" customHeight="1">
      <c r="A1315" s="29">
        <v>1314</v>
      </c>
      <c r="B1315" s="29">
        <v>25</v>
      </c>
      <c r="C1315" s="29">
        <v>998</v>
      </c>
      <c r="D1315" s="21">
        <v>41312</v>
      </c>
      <c r="E1315" s="21">
        <v>41284</v>
      </c>
      <c r="F1315" s="21">
        <v>41304</v>
      </c>
      <c r="G1315" s="20" t="s">
        <v>4</v>
      </c>
      <c r="H1315" s="20"/>
      <c r="I1315" s="22">
        <v>6</v>
      </c>
      <c r="J1315" s="20" t="s">
        <v>5</v>
      </c>
      <c r="K1315" s="20"/>
      <c r="L1315" s="20" t="s">
        <v>6</v>
      </c>
      <c r="M1315" s="23"/>
      <c r="N1315" s="23" t="s">
        <v>7</v>
      </c>
      <c r="O1315" s="23"/>
      <c r="P1315" s="24">
        <v>128</v>
      </c>
      <c r="Q1315" s="24">
        <v>204</v>
      </c>
      <c r="R1315" s="24">
        <v>24</v>
      </c>
      <c r="S1315" s="24">
        <v>260</v>
      </c>
      <c r="T1315" s="24">
        <v>1.78</v>
      </c>
      <c r="U1315" s="24">
        <v>1200</v>
      </c>
      <c r="V1315" s="24">
        <v>1920</v>
      </c>
      <c r="W1315" s="24">
        <v>2.3039999999999998</v>
      </c>
      <c r="X1315" s="23" t="s">
        <v>71</v>
      </c>
      <c r="Y1315" s="23" t="s">
        <v>71</v>
      </c>
      <c r="Z1315" s="24">
        <v>8849</v>
      </c>
      <c r="AA1315" s="24">
        <v>60</v>
      </c>
      <c r="AB1315" s="24">
        <v>178</v>
      </c>
      <c r="AC1315" s="24">
        <v>178</v>
      </c>
      <c r="AD1315" s="23" t="s">
        <v>1207</v>
      </c>
      <c r="AE1315" s="23" t="s">
        <v>23</v>
      </c>
      <c r="AF1315" s="23" t="s">
        <v>23</v>
      </c>
      <c r="AG1315" s="23" t="s">
        <v>235</v>
      </c>
      <c r="AH1315" s="23" t="s">
        <v>235</v>
      </c>
      <c r="AI1315" s="23" t="s">
        <v>12</v>
      </c>
      <c r="AJ1315" s="23" t="s">
        <v>11</v>
      </c>
      <c r="AK1315" s="23" t="s">
        <v>11</v>
      </c>
      <c r="AL1315" s="23" t="s">
        <v>107</v>
      </c>
      <c r="AM1315" s="23"/>
      <c r="AN1315" s="23" t="s">
        <v>14</v>
      </c>
      <c r="AO1315" s="23"/>
      <c r="AP1315" s="23" t="s">
        <v>14</v>
      </c>
      <c r="AQ1315" s="23"/>
      <c r="AR1315" s="23"/>
      <c r="AS1315" s="23" t="s">
        <v>107</v>
      </c>
      <c r="AT1315" s="23"/>
      <c r="AU1315" s="23" t="s">
        <v>14</v>
      </c>
      <c r="AV1315" s="25"/>
      <c r="AW1315" s="25"/>
      <c r="AX1315" s="26">
        <v>24</v>
      </c>
      <c r="AY1315" s="26">
        <v>260</v>
      </c>
      <c r="AZ1315" s="25" t="s">
        <v>14</v>
      </c>
      <c r="BA1315" s="25" t="s">
        <v>14</v>
      </c>
      <c r="BB1315" s="23"/>
      <c r="BC1315" s="23" t="s">
        <v>15</v>
      </c>
      <c r="BD1315" s="23"/>
      <c r="BE1315" s="23" t="s">
        <v>11</v>
      </c>
      <c r="BF1315" s="23" t="s">
        <v>234</v>
      </c>
      <c r="BG1315" s="23" t="s">
        <v>11</v>
      </c>
      <c r="BH1315" s="23" t="s">
        <v>17</v>
      </c>
      <c r="BI1315" s="23"/>
      <c r="BJ1315" s="23"/>
      <c r="BK1315" s="23" t="s">
        <v>11</v>
      </c>
      <c r="BL1315" s="23" t="s">
        <v>11</v>
      </c>
      <c r="BM1315" s="23"/>
      <c r="BN1315" s="23"/>
      <c r="BO1315" s="24">
        <v>20.100000000000001</v>
      </c>
      <c r="BP1315" s="24">
        <v>299.8</v>
      </c>
      <c r="BQ1315" s="24">
        <v>300</v>
      </c>
      <c r="BR1315" s="24">
        <v>184.1</v>
      </c>
      <c r="BS1315" s="24">
        <v>200.9</v>
      </c>
      <c r="BT1315" s="23"/>
      <c r="BU1315" s="23"/>
      <c r="BV1315" s="24">
        <v>20.010000000000002</v>
      </c>
      <c r="BW1315" s="24">
        <v>0.65</v>
      </c>
      <c r="BX1315" s="23"/>
      <c r="BY1315" s="24">
        <v>0.32</v>
      </c>
      <c r="BZ1315" s="27">
        <v>0.65</v>
      </c>
      <c r="CA1315" s="27">
        <v>0.32</v>
      </c>
      <c r="CB1315" s="25"/>
      <c r="CC1315" s="25"/>
      <c r="CD1315" s="28">
        <v>19.940000000000001</v>
      </c>
      <c r="CE1315" s="28">
        <v>0.69</v>
      </c>
      <c r="CF1315" s="25"/>
      <c r="CG1315" s="28">
        <v>0.35</v>
      </c>
      <c r="CH1315" s="28">
        <v>25.4</v>
      </c>
      <c r="CI1315" s="28">
        <v>1.2</v>
      </c>
      <c r="CJ1315" s="28">
        <v>0.5</v>
      </c>
      <c r="CK1315" s="25"/>
      <c r="CL1315" s="25"/>
      <c r="CM1315" s="28">
        <v>0.53</v>
      </c>
      <c r="CN1315" s="25"/>
      <c r="CO1315" s="28">
        <v>0</v>
      </c>
      <c r="CP1315" s="30" t="s">
        <v>5</v>
      </c>
      <c r="CQ1315" s="8">
        <f t="shared" si="221"/>
        <v>8861.538461538461</v>
      </c>
      <c r="CR1315" s="8">
        <f t="shared" si="222"/>
        <v>26</v>
      </c>
      <c r="CS1315" s="8">
        <f t="shared" si="223"/>
        <v>2.5</v>
      </c>
      <c r="CT1315" s="8">
        <f t="shared" si="224"/>
        <v>30</v>
      </c>
      <c r="CU1315" s="8">
        <f t="shared" si="225"/>
        <v>200</v>
      </c>
      <c r="CV1315" s="10">
        <f t="shared" si="226"/>
        <v>77948</v>
      </c>
      <c r="CW1315" s="10">
        <f t="shared" si="229"/>
        <v>77.947999999999993</v>
      </c>
      <c r="CX1315" s="8" t="str">
        <f t="shared" si="227"/>
        <v>No</v>
      </c>
      <c r="CY1315" s="30" t="s">
        <v>11</v>
      </c>
      <c r="CZ1315" s="30" t="s">
        <v>11</v>
      </c>
      <c r="DA1315" s="31" t="s">
        <v>11</v>
      </c>
      <c r="DB1315" s="31" t="s">
        <v>11</v>
      </c>
      <c r="DC1315" s="8" t="str">
        <f t="shared" si="228"/>
        <v>Yes</v>
      </c>
      <c r="DD1315" s="8" t="s">
        <v>23</v>
      </c>
      <c r="DE1315" s="30" t="s">
        <v>11</v>
      </c>
      <c r="DF1315" s="10">
        <f t="shared" si="230"/>
        <v>65.051760000000002</v>
      </c>
      <c r="DG1315" s="9">
        <f>IF(S1315&lt;Monitors!$H$4,(S1315*Monitors!$I$4)+Monitors!$J$4,IF(S1315&lt;Monitors!$H$5,(S1315*Monitors!$I$5)+Monitors!$J$5,IF(S1315&lt;Monitors!$H$6,(S1315*Monitors!$I$6)+Monitors!$J$6,IF(S1315&lt;Monitors!$H$7,(Monitors!$I$7*S1315)+Monitors!$J$7,IF(S1315&lt;Monitors!$H$8,(S1315*Monitors!$I$8)+Monitors!$J$8,IF(S1315&lt;Monitors!$H$9,(S1315*Monitors!$I$9)+Monitors!$J$9,IF(S1315&lt;Monitors!$H$10,(S1315*Monitors!$I$10)+Monitors!$J$10,IF(S1315&lt;Monitors!$H$11,(S1315*Monitors!$I$11)+Monitors!$J$11,Monitors!$J$12))))))))</f>
        <v>45</v>
      </c>
      <c r="DH1315" s="10">
        <f>$DF1315-(Monitors!$B$4*'All Data'!$W1315)</f>
        <v>50.928240000000002</v>
      </c>
      <c r="DI1315" s="10">
        <f>IF($CX1315="Yes",DH1315-(Monitors!$E$4*(DG1315+(Monitors!$B$4*'All Data'!$W1315))),'All Data'!DH1315)</f>
        <v>50.928240000000002</v>
      </c>
      <c r="DJ1315" s="10">
        <f>IF(DD1315="Yes",'All Data'!DI1315-(DG1315*Monitors!$C$4),'All Data'!DI1315)</f>
        <v>44.178240000000002</v>
      </c>
      <c r="DK1315" s="10">
        <f>IF($DE1315="Yes",DJ1315-(DG1315*Monitors!$D$4),'All Data'!DJ1315)</f>
        <v>44.178240000000002</v>
      </c>
      <c r="DL1315" s="10">
        <f>IF($CZ1315="Yes",DK1315-Monitors!$C$7,'All Data'!DK1315)</f>
        <v>44.178240000000002</v>
      </c>
      <c r="DM1315" s="10">
        <f>IF($DA1315="Yes",DL1315-Monitors!$D$7,'All Data'!DL1315)</f>
        <v>44.178240000000002</v>
      </c>
      <c r="DN1315" s="10">
        <f>IF(DB1315="Yes",DM1315-((DG1315+(W1315*Monitors!$B$4))*Monitors!$F$4),'All Data'!DM1315)</f>
        <v>44.178240000000002</v>
      </c>
      <c r="DO1315" s="8" t="str">
        <f t="shared" si="231"/>
        <v>Yes</v>
      </c>
      <c r="DP1315" s="10">
        <v>3.1179200000000002</v>
      </c>
      <c r="DQ1315" s="10">
        <v>16.89208</v>
      </c>
      <c r="DR1315" s="10">
        <v>16.89208</v>
      </c>
      <c r="DS1315" s="9">
        <v>24.647088986400711</v>
      </c>
      <c r="DT1315" s="9" t="s">
        <v>23</v>
      </c>
      <c r="DU1315" s="14">
        <v>0</v>
      </c>
    </row>
    <row r="1316" spans="1:125" ht="18" customHeight="1">
      <c r="A1316" s="29">
        <v>1315</v>
      </c>
      <c r="B1316" s="29">
        <v>13</v>
      </c>
      <c r="C1316" s="29">
        <v>1438</v>
      </c>
      <c r="D1316" s="21">
        <v>41649</v>
      </c>
      <c r="E1316" s="21">
        <v>41590</v>
      </c>
      <c r="F1316" s="21">
        <v>41592</v>
      </c>
      <c r="G1316" s="20" t="s">
        <v>4</v>
      </c>
      <c r="H1316" s="20"/>
      <c r="I1316" s="22">
        <v>6</v>
      </c>
      <c r="J1316" s="20" t="s">
        <v>5</v>
      </c>
      <c r="K1316" s="20"/>
      <c r="L1316" s="20" t="s">
        <v>49</v>
      </c>
      <c r="M1316" s="23"/>
      <c r="N1316" s="23" t="s">
        <v>7</v>
      </c>
      <c r="O1316" s="23"/>
      <c r="P1316" s="24">
        <v>12.8</v>
      </c>
      <c r="Q1316" s="24">
        <v>20.399999999999999</v>
      </c>
      <c r="R1316" s="24">
        <v>24.1</v>
      </c>
      <c r="S1316" s="24">
        <v>260.3</v>
      </c>
      <c r="T1316" s="24">
        <v>1.6</v>
      </c>
      <c r="U1316" s="24">
        <v>1200</v>
      </c>
      <c r="V1316" s="24">
        <v>1920</v>
      </c>
      <c r="W1316" s="24">
        <v>2.3039999999999998</v>
      </c>
      <c r="X1316" s="23" t="s">
        <v>71</v>
      </c>
      <c r="Y1316" s="23" t="s">
        <v>71</v>
      </c>
      <c r="Z1316" s="24">
        <v>8850</v>
      </c>
      <c r="AA1316" s="24">
        <v>60</v>
      </c>
      <c r="AB1316" s="24">
        <v>178</v>
      </c>
      <c r="AC1316" s="24">
        <v>178</v>
      </c>
      <c r="AD1316" s="23" t="s">
        <v>675</v>
      </c>
      <c r="AE1316" s="23" t="s">
        <v>23</v>
      </c>
      <c r="AF1316" s="23" t="s">
        <v>23</v>
      </c>
      <c r="AG1316" s="23" t="s">
        <v>676</v>
      </c>
      <c r="AH1316" s="23" t="s">
        <v>677</v>
      </c>
      <c r="AI1316" s="23" t="s">
        <v>12</v>
      </c>
      <c r="AJ1316" s="23" t="s">
        <v>11</v>
      </c>
      <c r="AK1316" s="23" t="s">
        <v>23</v>
      </c>
      <c r="AL1316" s="23" t="s">
        <v>456</v>
      </c>
      <c r="AM1316" s="23"/>
      <c r="AN1316" s="23" t="s">
        <v>72</v>
      </c>
      <c r="AO1316" s="23"/>
      <c r="AP1316" s="23" t="s">
        <v>14</v>
      </c>
      <c r="AQ1316" s="23" t="s">
        <v>14</v>
      </c>
      <c r="AR1316" s="23"/>
      <c r="AS1316" s="23" t="s">
        <v>456</v>
      </c>
      <c r="AT1316" s="23"/>
      <c r="AU1316" s="23" t="s">
        <v>63</v>
      </c>
      <c r="AV1316" s="25"/>
      <c r="AW1316" s="25"/>
      <c r="AX1316" s="26">
        <v>24.1</v>
      </c>
      <c r="AY1316" s="26">
        <v>260.3</v>
      </c>
      <c r="AZ1316" s="25" t="s">
        <v>72</v>
      </c>
      <c r="BA1316" s="25" t="s">
        <v>63</v>
      </c>
      <c r="BB1316" s="23"/>
      <c r="BC1316" s="23" t="s">
        <v>15</v>
      </c>
      <c r="BD1316" s="23"/>
      <c r="BE1316" s="23" t="s">
        <v>11</v>
      </c>
      <c r="BF1316" s="23" t="s">
        <v>453</v>
      </c>
      <c r="BG1316" s="23" t="s">
        <v>11</v>
      </c>
      <c r="BH1316" s="23" t="s">
        <v>17</v>
      </c>
      <c r="BI1316" s="23"/>
      <c r="BJ1316" s="23" t="s">
        <v>18</v>
      </c>
      <c r="BK1316" s="23" t="s">
        <v>11</v>
      </c>
      <c r="BL1316" s="23" t="s">
        <v>11</v>
      </c>
      <c r="BM1316" s="23"/>
      <c r="BN1316" s="23"/>
      <c r="BO1316" s="24">
        <v>60.8</v>
      </c>
      <c r="BP1316" s="24">
        <v>405.3</v>
      </c>
      <c r="BQ1316" s="24">
        <v>350</v>
      </c>
      <c r="BR1316" s="24">
        <v>405.3</v>
      </c>
      <c r="BS1316" s="24">
        <v>200.1</v>
      </c>
      <c r="BT1316" s="23"/>
      <c r="BU1316" s="23"/>
      <c r="BV1316" s="24">
        <v>28.93</v>
      </c>
      <c r="BW1316" s="24">
        <v>0.48</v>
      </c>
      <c r="BX1316" s="24">
        <v>0.25</v>
      </c>
      <c r="BY1316" s="24">
        <v>0.23</v>
      </c>
      <c r="BZ1316" s="27">
        <v>0.48</v>
      </c>
      <c r="CA1316" s="27">
        <v>0.23</v>
      </c>
      <c r="CB1316" s="25"/>
      <c r="CC1316" s="25"/>
      <c r="CD1316" s="28">
        <v>29.43</v>
      </c>
      <c r="CE1316" s="28">
        <v>0.54</v>
      </c>
      <c r="CF1316" s="28">
        <v>0.33</v>
      </c>
      <c r="CG1316" s="28">
        <v>0.3</v>
      </c>
      <c r="CH1316" s="28">
        <v>25.4</v>
      </c>
      <c r="CI1316" s="28">
        <v>1.2</v>
      </c>
      <c r="CJ1316" s="28">
        <v>0.5</v>
      </c>
      <c r="CK1316" s="25"/>
      <c r="CL1316" s="28">
        <v>7.62</v>
      </c>
      <c r="CM1316" s="28">
        <v>0.9</v>
      </c>
      <c r="CN1316" s="25"/>
      <c r="CO1316" s="28">
        <v>0</v>
      </c>
      <c r="CP1316" s="30" t="s">
        <v>5</v>
      </c>
      <c r="CQ1316" s="8">
        <f t="shared" si="221"/>
        <v>8851.3253937764111</v>
      </c>
      <c r="CR1316" s="8">
        <f t="shared" si="222"/>
        <v>26</v>
      </c>
      <c r="CS1316" s="8">
        <f t="shared" si="223"/>
        <v>2.5</v>
      </c>
      <c r="CT1316" s="8">
        <f t="shared" si="224"/>
        <v>30</v>
      </c>
      <c r="CU1316" s="8">
        <f t="shared" si="225"/>
        <v>400</v>
      </c>
      <c r="CV1316" s="10">
        <f t="shared" si="226"/>
        <v>105499.59000000001</v>
      </c>
      <c r="CW1316" s="10">
        <f t="shared" si="229"/>
        <v>105.49959000000001</v>
      </c>
      <c r="CX1316" s="8" t="str">
        <f t="shared" si="227"/>
        <v>No</v>
      </c>
      <c r="CY1316" s="30" t="s">
        <v>11</v>
      </c>
      <c r="CZ1316" s="30" t="s">
        <v>11</v>
      </c>
      <c r="DA1316" s="31" t="s">
        <v>11</v>
      </c>
      <c r="DB1316" s="31" t="s">
        <v>11</v>
      </c>
      <c r="DC1316" s="8" t="str">
        <f t="shared" si="228"/>
        <v>Yes</v>
      </c>
      <c r="DD1316" s="8" t="s">
        <v>23</v>
      </c>
      <c r="DE1316" s="30" t="s">
        <v>11</v>
      </c>
      <c r="DF1316" s="10">
        <f t="shared" si="230"/>
        <v>91.43249999999999</v>
      </c>
      <c r="DG1316" s="9">
        <f>IF(S1316&lt;Monitors!$H$4,(S1316*Monitors!$I$4)+Monitors!$J$4,IF(S1316&lt;Monitors!$H$5,(S1316*Monitors!$I$5)+Monitors!$J$5,IF(S1316&lt;Monitors!$H$6,(S1316*Monitors!$I$6)+Monitors!$J$6,IF(S1316&lt;Monitors!$H$7,(Monitors!$I$7*S1316)+Monitors!$J$7,IF(S1316&lt;Monitors!$H$8,(S1316*Monitors!$I$8)+Monitors!$J$8,IF(S1316&lt;Monitors!$H$9,(S1316*Monitors!$I$9)+Monitors!$J$9,IF(S1316&lt;Monitors!$H$10,(S1316*Monitors!$I$10)+Monitors!$J$10,IF(S1316&lt;Monitors!$H$11,(S1316*Monitors!$I$11)+Monitors!$J$11,Monitors!$J$12))))))))</f>
        <v>45.06</v>
      </c>
      <c r="DH1316" s="10">
        <f>$DF1316-(Monitors!$B$4*'All Data'!$W1316)</f>
        <v>77.308979999999991</v>
      </c>
      <c r="DI1316" s="10">
        <f>IF($CX1316="Yes",DH1316-(Monitors!$E$4*(DG1316+(Monitors!$B$4*'All Data'!$W1316))),'All Data'!DH1316)</f>
        <v>77.308979999999991</v>
      </c>
      <c r="DJ1316" s="10">
        <f>IF(DD1316="Yes",'All Data'!DI1316-(DG1316*Monitors!$C$4),'All Data'!DI1316)</f>
        <v>70.549979999999991</v>
      </c>
      <c r="DK1316" s="10">
        <f>IF($DE1316="Yes",DJ1316-(DG1316*Monitors!$D$4),'All Data'!DJ1316)</f>
        <v>70.549979999999991</v>
      </c>
      <c r="DL1316" s="10">
        <f>IF($CZ1316="Yes",DK1316-Monitors!$C$7,'All Data'!DK1316)</f>
        <v>70.549979999999991</v>
      </c>
      <c r="DM1316" s="10">
        <f>IF($DA1316="Yes",DL1316-Monitors!$D$7,'All Data'!DL1316)</f>
        <v>70.549979999999991</v>
      </c>
      <c r="DN1316" s="10">
        <f>IF(DB1316="Yes",DM1316-((DG1316+(W1316*Monitors!$B$4))*Monitors!$F$4),'All Data'!DM1316)</f>
        <v>70.549979999999991</v>
      </c>
      <c r="DO1316" s="8" t="str">
        <f t="shared" si="231"/>
        <v>No</v>
      </c>
      <c r="DP1316" s="10">
        <v>4.2199836000000008</v>
      </c>
      <c r="DQ1316" s="10">
        <v>24.710016400000001</v>
      </c>
      <c r="DR1316" s="10">
        <v>24.710016400000001</v>
      </c>
      <c r="DS1316" s="9">
        <v>24.674946666419185</v>
      </c>
      <c r="DT1316" s="9" t="s">
        <v>11</v>
      </c>
      <c r="DU1316" s="14">
        <v>0</v>
      </c>
    </row>
    <row r="1317" spans="1:125" ht="18" customHeight="1">
      <c r="A1317" s="29">
        <v>1316</v>
      </c>
      <c r="B1317" s="29">
        <v>35</v>
      </c>
      <c r="C1317" s="29">
        <v>1012</v>
      </c>
      <c r="D1317" s="21">
        <v>41374</v>
      </c>
      <c r="E1317" s="21">
        <v>41365</v>
      </c>
      <c r="F1317" s="21">
        <v>41619</v>
      </c>
      <c r="G1317" s="20" t="s">
        <v>4</v>
      </c>
      <c r="H1317" s="20"/>
      <c r="I1317" s="22">
        <v>6</v>
      </c>
      <c r="J1317" s="20" t="s">
        <v>5</v>
      </c>
      <c r="K1317" s="20"/>
      <c r="L1317" s="20" t="s">
        <v>49</v>
      </c>
      <c r="M1317" s="23"/>
      <c r="N1317" s="23" t="s">
        <v>7</v>
      </c>
      <c r="O1317" s="23"/>
      <c r="P1317" s="24">
        <v>128</v>
      </c>
      <c r="Q1317" s="24">
        <v>204</v>
      </c>
      <c r="R1317" s="24">
        <v>24.1</v>
      </c>
      <c r="S1317" s="24">
        <v>260</v>
      </c>
      <c r="T1317" s="24">
        <v>1.6</v>
      </c>
      <c r="U1317" s="24">
        <v>1200</v>
      </c>
      <c r="V1317" s="24">
        <v>1920</v>
      </c>
      <c r="W1317" s="24">
        <v>2.3039999999999998</v>
      </c>
      <c r="X1317" s="23" t="s">
        <v>71</v>
      </c>
      <c r="Y1317" s="23" t="s">
        <v>71</v>
      </c>
      <c r="Z1317" s="24">
        <v>8850</v>
      </c>
      <c r="AA1317" s="24">
        <v>60</v>
      </c>
      <c r="AB1317" s="24">
        <v>178</v>
      </c>
      <c r="AC1317" s="24">
        <v>178</v>
      </c>
      <c r="AD1317" s="23" t="s">
        <v>237</v>
      </c>
      <c r="AE1317" s="23" t="s">
        <v>23</v>
      </c>
      <c r="AF1317" s="23" t="s">
        <v>23</v>
      </c>
      <c r="AG1317" s="23" t="s">
        <v>238</v>
      </c>
      <c r="AH1317" s="23" t="s">
        <v>239</v>
      </c>
      <c r="AI1317" s="23" t="s">
        <v>12</v>
      </c>
      <c r="AJ1317" s="23" t="s">
        <v>11</v>
      </c>
      <c r="AK1317" s="23" t="s">
        <v>11</v>
      </c>
      <c r="AL1317" s="23" t="s">
        <v>90</v>
      </c>
      <c r="AM1317" s="23"/>
      <c r="AN1317" s="23" t="s">
        <v>14</v>
      </c>
      <c r="AO1317" s="23"/>
      <c r="AP1317" s="23" t="s">
        <v>14</v>
      </c>
      <c r="AQ1317" s="23"/>
      <c r="AR1317" s="23"/>
      <c r="AS1317" s="23" t="s">
        <v>90</v>
      </c>
      <c r="AT1317" s="23"/>
      <c r="AU1317" s="23" t="s">
        <v>63</v>
      </c>
      <c r="AV1317" s="25"/>
      <c r="AW1317" s="25"/>
      <c r="AX1317" s="26">
        <v>24.1</v>
      </c>
      <c r="AY1317" s="26">
        <v>260</v>
      </c>
      <c r="AZ1317" s="25" t="s">
        <v>14</v>
      </c>
      <c r="BA1317" s="25" t="s">
        <v>63</v>
      </c>
      <c r="BB1317" s="23"/>
      <c r="BC1317" s="23" t="s">
        <v>15</v>
      </c>
      <c r="BD1317" s="23"/>
      <c r="BE1317" s="23" t="s">
        <v>11</v>
      </c>
      <c r="BF1317" s="23" t="s">
        <v>234</v>
      </c>
      <c r="BG1317" s="23" t="s">
        <v>11</v>
      </c>
      <c r="BH1317" s="23" t="s">
        <v>17</v>
      </c>
      <c r="BI1317" s="23"/>
      <c r="BJ1317" s="23" t="s">
        <v>18</v>
      </c>
      <c r="BK1317" s="23" t="s">
        <v>11</v>
      </c>
      <c r="BL1317" s="23" t="s">
        <v>11</v>
      </c>
      <c r="BM1317" s="23"/>
      <c r="BN1317" s="23"/>
      <c r="BO1317" s="24">
        <v>15.9</v>
      </c>
      <c r="BP1317" s="24">
        <v>384.5</v>
      </c>
      <c r="BQ1317" s="24">
        <v>321.7</v>
      </c>
      <c r="BR1317" s="24">
        <v>289.3</v>
      </c>
      <c r="BS1317" s="24">
        <v>201.9</v>
      </c>
      <c r="BT1317" s="23" t="s">
        <v>20</v>
      </c>
      <c r="BU1317" s="23" t="s">
        <v>20</v>
      </c>
      <c r="BV1317" s="24">
        <v>31.04</v>
      </c>
      <c r="BW1317" s="24">
        <v>0.89</v>
      </c>
      <c r="BX1317" s="23"/>
      <c r="BY1317" s="24">
        <v>0.45</v>
      </c>
      <c r="BZ1317" s="27">
        <v>0.89</v>
      </c>
      <c r="CA1317" s="27">
        <v>0.45</v>
      </c>
      <c r="CB1317" s="25" t="s">
        <v>20</v>
      </c>
      <c r="CC1317" s="25" t="s">
        <v>20</v>
      </c>
      <c r="CD1317" s="28">
        <v>30.8</v>
      </c>
      <c r="CE1317" s="28">
        <v>1.1499999999999999</v>
      </c>
      <c r="CF1317" s="25"/>
      <c r="CG1317" s="28">
        <v>0.48</v>
      </c>
      <c r="CH1317" s="28">
        <v>33.020000000000003</v>
      </c>
      <c r="CI1317" s="28">
        <v>1.4</v>
      </c>
      <c r="CJ1317" s="28">
        <v>0.5</v>
      </c>
      <c r="CK1317" s="25"/>
      <c r="CL1317" s="25"/>
      <c r="CM1317" s="28">
        <v>0.52</v>
      </c>
      <c r="CN1317" s="25"/>
      <c r="CO1317" s="28">
        <v>0</v>
      </c>
      <c r="CP1317" s="30" t="s">
        <v>5</v>
      </c>
      <c r="CQ1317" s="8">
        <f t="shared" si="221"/>
        <v>8861.538461538461</v>
      </c>
      <c r="CR1317" s="8">
        <f t="shared" si="222"/>
        <v>26</v>
      </c>
      <c r="CS1317" s="8">
        <f t="shared" si="223"/>
        <v>2.5</v>
      </c>
      <c r="CT1317" s="8">
        <f t="shared" si="224"/>
        <v>30</v>
      </c>
      <c r="CU1317" s="8">
        <f t="shared" si="225"/>
        <v>300</v>
      </c>
      <c r="CV1317" s="10">
        <f t="shared" si="226"/>
        <v>99970</v>
      </c>
      <c r="CW1317" s="10">
        <f t="shared" si="229"/>
        <v>99.97</v>
      </c>
      <c r="CX1317" s="8" t="str">
        <f t="shared" si="227"/>
        <v>No</v>
      </c>
      <c r="CY1317" s="30" t="s">
        <v>11</v>
      </c>
      <c r="CZ1317" s="30" t="s">
        <v>11</v>
      </c>
      <c r="DA1317" s="31" t="s">
        <v>11</v>
      </c>
      <c r="DB1317" s="31" t="s">
        <v>11</v>
      </c>
      <c r="DC1317" s="8" t="str">
        <f t="shared" si="228"/>
        <v>Yes</v>
      </c>
      <c r="DD1317" s="8" t="s">
        <v>23</v>
      </c>
      <c r="DE1317" s="30" t="s">
        <v>11</v>
      </c>
      <c r="DF1317" s="10">
        <f t="shared" si="230"/>
        <v>100.23629999999999</v>
      </c>
      <c r="DG1317" s="9">
        <f>IF(S1317&lt;Monitors!$H$4,(S1317*Monitors!$I$4)+Monitors!$J$4,IF(S1317&lt;Monitors!$H$5,(S1317*Monitors!$I$5)+Monitors!$J$5,IF(S1317&lt;Monitors!$H$6,(S1317*Monitors!$I$6)+Monitors!$J$6,IF(S1317&lt;Monitors!$H$7,(Monitors!$I$7*S1317)+Monitors!$J$7,IF(S1317&lt;Monitors!$H$8,(S1317*Monitors!$I$8)+Monitors!$J$8,IF(S1317&lt;Monitors!$H$9,(S1317*Monitors!$I$9)+Monitors!$J$9,IF(S1317&lt;Monitors!$H$10,(S1317*Monitors!$I$10)+Monitors!$J$10,IF(S1317&lt;Monitors!$H$11,(S1317*Monitors!$I$11)+Monitors!$J$11,Monitors!$J$12))))))))</f>
        <v>45</v>
      </c>
      <c r="DH1317" s="10">
        <f>$DF1317-(Monitors!$B$4*'All Data'!$W1317)</f>
        <v>86.112779999999987</v>
      </c>
      <c r="DI1317" s="10">
        <f>IF($CX1317="Yes",DH1317-(Monitors!$E$4*(DG1317+(Monitors!$B$4*'All Data'!$W1317))),'All Data'!DH1317)</f>
        <v>86.112779999999987</v>
      </c>
      <c r="DJ1317" s="10">
        <f>IF(DD1317="Yes",'All Data'!DI1317-(DG1317*Monitors!$C$4),'All Data'!DI1317)</f>
        <v>79.362779999999987</v>
      </c>
      <c r="DK1317" s="10">
        <f>IF($DE1317="Yes",DJ1317-(DG1317*Monitors!$D$4),'All Data'!DJ1317)</f>
        <v>79.362779999999987</v>
      </c>
      <c r="DL1317" s="10">
        <f>IF($CZ1317="Yes",DK1317-Monitors!$C$7,'All Data'!DK1317)</f>
        <v>79.362779999999987</v>
      </c>
      <c r="DM1317" s="10">
        <f>IF($DA1317="Yes",DL1317-Monitors!$D$7,'All Data'!DL1317)</f>
        <v>79.362779999999987</v>
      </c>
      <c r="DN1317" s="10">
        <f>IF(DB1317="Yes",DM1317-((DG1317+(W1317*Monitors!$B$4))*Monitors!$F$4),'All Data'!DM1317)</f>
        <v>79.362779999999987</v>
      </c>
      <c r="DO1317" s="8" t="str">
        <f t="shared" si="231"/>
        <v>No</v>
      </c>
      <c r="DP1317" s="10">
        <v>3.9988000000000001</v>
      </c>
      <c r="DQ1317" s="10">
        <v>27.0412</v>
      </c>
      <c r="DR1317" s="10">
        <v>27.0412</v>
      </c>
      <c r="DS1317" s="9">
        <v>24.647088986400711</v>
      </c>
      <c r="DT1317" s="9" t="s">
        <v>11</v>
      </c>
      <c r="DU1317" s="14">
        <v>0</v>
      </c>
    </row>
    <row r="1318" spans="1:125" ht="18" customHeight="1">
      <c r="A1318" s="29">
        <v>1317</v>
      </c>
      <c r="B1318" s="29">
        <v>25</v>
      </c>
      <c r="C1318" s="29">
        <v>999</v>
      </c>
      <c r="D1318" s="21">
        <v>41362</v>
      </c>
      <c r="E1318" s="21">
        <v>41354</v>
      </c>
      <c r="F1318" s="21">
        <v>41358</v>
      </c>
      <c r="G1318" s="20" t="s">
        <v>4</v>
      </c>
      <c r="H1318" s="20"/>
      <c r="I1318" s="22">
        <v>6</v>
      </c>
      <c r="J1318" s="20" t="s">
        <v>5</v>
      </c>
      <c r="K1318" s="20"/>
      <c r="L1318" s="20" t="s">
        <v>6</v>
      </c>
      <c r="M1318" s="23"/>
      <c r="N1318" s="23" t="s">
        <v>7</v>
      </c>
      <c r="O1318" s="23"/>
      <c r="P1318" s="24">
        <v>128</v>
      </c>
      <c r="Q1318" s="24">
        <v>204</v>
      </c>
      <c r="R1318" s="24">
        <v>24.1</v>
      </c>
      <c r="S1318" s="24">
        <v>260</v>
      </c>
      <c r="T1318" s="24">
        <v>1.78</v>
      </c>
      <c r="U1318" s="24">
        <v>1200</v>
      </c>
      <c r="V1318" s="24">
        <v>1920</v>
      </c>
      <c r="W1318" s="24">
        <v>2.3039999999999998</v>
      </c>
      <c r="X1318" s="23" t="s">
        <v>71</v>
      </c>
      <c r="Y1318" s="23" t="s">
        <v>71</v>
      </c>
      <c r="Z1318" s="24">
        <v>8850</v>
      </c>
      <c r="AA1318" s="24">
        <v>60</v>
      </c>
      <c r="AB1318" s="24">
        <v>178</v>
      </c>
      <c r="AC1318" s="24">
        <v>178</v>
      </c>
      <c r="AD1318" s="23" t="s">
        <v>237</v>
      </c>
      <c r="AE1318" s="23" t="s">
        <v>23</v>
      </c>
      <c r="AF1318" s="23" t="s">
        <v>23</v>
      </c>
      <c r="AG1318" s="23" t="s">
        <v>238</v>
      </c>
      <c r="AH1318" s="23" t="s">
        <v>239</v>
      </c>
      <c r="AI1318" s="23" t="s">
        <v>12</v>
      </c>
      <c r="AJ1318" s="23" t="s">
        <v>11</v>
      </c>
      <c r="AK1318" s="23" t="s">
        <v>11</v>
      </c>
      <c r="AL1318" s="23" t="s">
        <v>107</v>
      </c>
      <c r="AM1318" s="23"/>
      <c r="AN1318" s="23" t="s">
        <v>72</v>
      </c>
      <c r="AO1318" s="23"/>
      <c r="AP1318" s="23" t="s">
        <v>14</v>
      </c>
      <c r="AQ1318" s="23"/>
      <c r="AR1318" s="23"/>
      <c r="AS1318" s="23" t="s">
        <v>107</v>
      </c>
      <c r="AT1318" s="23"/>
      <c r="AU1318" s="23" t="s">
        <v>63</v>
      </c>
      <c r="AV1318" s="25"/>
      <c r="AW1318" s="25"/>
      <c r="AX1318" s="26">
        <v>24.1</v>
      </c>
      <c r="AY1318" s="26">
        <v>260</v>
      </c>
      <c r="AZ1318" s="25" t="s">
        <v>72</v>
      </c>
      <c r="BA1318" s="25" t="s">
        <v>63</v>
      </c>
      <c r="BB1318" s="23"/>
      <c r="BC1318" s="23" t="s">
        <v>15</v>
      </c>
      <c r="BD1318" s="23"/>
      <c r="BE1318" s="23" t="s">
        <v>11</v>
      </c>
      <c r="BF1318" s="23" t="s">
        <v>234</v>
      </c>
      <c r="BG1318" s="23" t="s">
        <v>11</v>
      </c>
      <c r="BH1318" s="23" t="s">
        <v>17</v>
      </c>
      <c r="BI1318" s="23"/>
      <c r="BJ1318" s="23" t="s">
        <v>18</v>
      </c>
      <c r="BK1318" s="23" t="s">
        <v>11</v>
      </c>
      <c r="BL1318" s="23" t="s">
        <v>11</v>
      </c>
      <c r="BM1318" s="23"/>
      <c r="BN1318" s="23"/>
      <c r="BO1318" s="24">
        <v>15.2</v>
      </c>
      <c r="BP1318" s="24">
        <v>320.2</v>
      </c>
      <c r="BQ1318" s="24">
        <v>301.3</v>
      </c>
      <c r="BR1318" s="24">
        <v>229.3</v>
      </c>
      <c r="BS1318" s="24">
        <v>201</v>
      </c>
      <c r="BT1318" s="23"/>
      <c r="BU1318" s="23"/>
      <c r="BV1318" s="24">
        <v>31.46</v>
      </c>
      <c r="BW1318" s="24">
        <v>0.77</v>
      </c>
      <c r="BX1318" s="23"/>
      <c r="BY1318" s="24">
        <v>0.38</v>
      </c>
      <c r="BZ1318" s="27">
        <v>0.77</v>
      </c>
      <c r="CA1318" s="27">
        <v>0.38</v>
      </c>
      <c r="CB1318" s="25"/>
      <c r="CC1318" s="25"/>
      <c r="CD1318" s="28">
        <v>31.28</v>
      </c>
      <c r="CE1318" s="28">
        <v>0.85</v>
      </c>
      <c r="CF1318" s="25"/>
      <c r="CG1318" s="28">
        <v>0.45</v>
      </c>
      <c r="CH1318" s="28">
        <v>33.020000000000003</v>
      </c>
      <c r="CI1318" s="28">
        <v>1.2</v>
      </c>
      <c r="CJ1318" s="28">
        <v>0.5</v>
      </c>
      <c r="CK1318" s="25"/>
      <c r="CL1318" s="25"/>
      <c r="CM1318" s="28">
        <v>0.5</v>
      </c>
      <c r="CN1318" s="25"/>
      <c r="CO1318" s="28">
        <v>0</v>
      </c>
      <c r="CP1318" s="30" t="s">
        <v>5</v>
      </c>
      <c r="CQ1318" s="8">
        <f t="shared" si="221"/>
        <v>8861.538461538461</v>
      </c>
      <c r="CR1318" s="8">
        <f t="shared" si="222"/>
        <v>26</v>
      </c>
      <c r="CS1318" s="8">
        <f t="shared" si="223"/>
        <v>2.5</v>
      </c>
      <c r="CT1318" s="8">
        <f t="shared" si="224"/>
        <v>30</v>
      </c>
      <c r="CU1318" s="8">
        <f t="shared" si="225"/>
        <v>300</v>
      </c>
      <c r="CV1318" s="10">
        <f t="shared" si="226"/>
        <v>83252</v>
      </c>
      <c r="CW1318" s="10">
        <f t="shared" si="229"/>
        <v>83.251999999999995</v>
      </c>
      <c r="CX1318" s="8" t="str">
        <f t="shared" si="227"/>
        <v>No</v>
      </c>
      <c r="CY1318" s="30" t="s">
        <v>11</v>
      </c>
      <c r="CZ1318" s="30" t="s">
        <v>11</v>
      </c>
      <c r="DA1318" s="31" t="s">
        <v>11</v>
      </c>
      <c r="DB1318" s="31" t="s">
        <v>11</v>
      </c>
      <c r="DC1318" s="8" t="str">
        <f t="shared" si="228"/>
        <v>Yes</v>
      </c>
      <c r="DD1318" s="8" t="s">
        <v>23</v>
      </c>
      <c r="DE1318" s="30" t="s">
        <v>11</v>
      </c>
      <c r="DF1318" s="10">
        <f t="shared" si="230"/>
        <v>100.84074000000001</v>
      </c>
      <c r="DG1318" s="9">
        <f>IF(S1318&lt;Monitors!$H$4,(S1318*Monitors!$I$4)+Monitors!$J$4,IF(S1318&lt;Monitors!$H$5,(S1318*Monitors!$I$5)+Monitors!$J$5,IF(S1318&lt;Monitors!$H$6,(S1318*Monitors!$I$6)+Monitors!$J$6,IF(S1318&lt;Monitors!$H$7,(Monitors!$I$7*S1318)+Monitors!$J$7,IF(S1318&lt;Monitors!$H$8,(S1318*Monitors!$I$8)+Monitors!$J$8,IF(S1318&lt;Monitors!$H$9,(S1318*Monitors!$I$9)+Monitors!$J$9,IF(S1318&lt;Monitors!$H$10,(S1318*Monitors!$I$10)+Monitors!$J$10,IF(S1318&lt;Monitors!$H$11,(S1318*Monitors!$I$11)+Monitors!$J$11,Monitors!$J$12))))))))</f>
        <v>45</v>
      </c>
      <c r="DH1318" s="10">
        <f>$DF1318-(Monitors!$B$4*'All Data'!$W1318)</f>
        <v>86.717220000000012</v>
      </c>
      <c r="DI1318" s="10">
        <f>IF($CX1318="Yes",DH1318-(Monitors!$E$4*(DG1318+(Monitors!$B$4*'All Data'!$W1318))),'All Data'!DH1318)</f>
        <v>86.717220000000012</v>
      </c>
      <c r="DJ1318" s="10">
        <f>IF(DD1318="Yes",'All Data'!DI1318-(DG1318*Monitors!$C$4),'All Data'!DI1318)</f>
        <v>79.967220000000012</v>
      </c>
      <c r="DK1318" s="10">
        <f>IF($DE1318="Yes",DJ1318-(DG1318*Monitors!$D$4),'All Data'!DJ1318)</f>
        <v>79.967220000000012</v>
      </c>
      <c r="DL1318" s="10">
        <f>IF($CZ1318="Yes",DK1318-Monitors!$C$7,'All Data'!DK1318)</f>
        <v>79.967220000000012</v>
      </c>
      <c r="DM1318" s="10">
        <f>IF($DA1318="Yes",DL1318-Monitors!$D$7,'All Data'!DL1318)</f>
        <v>79.967220000000012</v>
      </c>
      <c r="DN1318" s="10">
        <f>IF(DB1318="Yes",DM1318-((DG1318+(W1318*Monitors!$B$4))*Monitors!$F$4),'All Data'!DM1318)</f>
        <v>79.967220000000012</v>
      </c>
      <c r="DO1318" s="8" t="str">
        <f t="shared" si="231"/>
        <v>No</v>
      </c>
      <c r="DP1318" s="10">
        <v>3.3300800000000002</v>
      </c>
      <c r="DQ1318" s="10">
        <v>28.129920000000002</v>
      </c>
      <c r="DR1318" s="10">
        <v>28.129920000000002</v>
      </c>
      <c r="DS1318" s="9">
        <v>24.647088986400711</v>
      </c>
      <c r="DT1318" s="9" t="s">
        <v>11</v>
      </c>
      <c r="DU1318" s="14">
        <v>0</v>
      </c>
    </row>
    <row r="1319" spans="1:125" ht="18" customHeight="1">
      <c r="A1319" s="29">
        <v>1318</v>
      </c>
      <c r="B1319" s="29">
        <v>4</v>
      </c>
      <c r="C1319" s="29">
        <v>1222</v>
      </c>
      <c r="D1319" s="21">
        <v>41242</v>
      </c>
      <c r="E1319" s="21">
        <v>41271</v>
      </c>
      <c r="F1319" s="21">
        <v>41285</v>
      </c>
      <c r="G1319" s="20" t="s">
        <v>454</v>
      </c>
      <c r="H1319" s="20" t="s">
        <v>26</v>
      </c>
      <c r="I1319" s="22">
        <v>6</v>
      </c>
      <c r="J1319" s="20" t="s">
        <v>5</v>
      </c>
      <c r="K1319" s="20" t="s">
        <v>26</v>
      </c>
      <c r="L1319" s="20" t="s">
        <v>27</v>
      </c>
      <c r="M1319" s="23" t="s">
        <v>27</v>
      </c>
      <c r="N1319" s="23" t="s">
        <v>7</v>
      </c>
      <c r="O1319" s="23" t="s">
        <v>26</v>
      </c>
      <c r="P1319" s="24">
        <v>12.8</v>
      </c>
      <c r="Q1319" s="24">
        <v>20.399999999999999</v>
      </c>
      <c r="R1319" s="24">
        <v>24</v>
      </c>
      <c r="S1319" s="24">
        <v>260.33999999999997</v>
      </c>
      <c r="T1319" s="24">
        <v>1.6</v>
      </c>
      <c r="U1319" s="24">
        <v>1200</v>
      </c>
      <c r="V1319" s="24">
        <v>1920</v>
      </c>
      <c r="W1319" s="24">
        <v>2.3039999999999998</v>
      </c>
      <c r="X1319" s="23" t="s">
        <v>71</v>
      </c>
      <c r="Y1319" s="23" t="s">
        <v>71</v>
      </c>
      <c r="Z1319" s="24">
        <v>8847</v>
      </c>
      <c r="AA1319" s="24">
        <v>60</v>
      </c>
      <c r="AB1319" s="24">
        <v>178</v>
      </c>
      <c r="AC1319" s="24">
        <v>178</v>
      </c>
      <c r="AD1319" s="23" t="s">
        <v>455</v>
      </c>
      <c r="AE1319" s="23" t="s">
        <v>23</v>
      </c>
      <c r="AF1319" s="23" t="s">
        <v>23</v>
      </c>
      <c r="AG1319" s="23" t="s">
        <v>26</v>
      </c>
      <c r="AH1319" s="23" t="s">
        <v>26</v>
      </c>
      <c r="AI1319" s="23" t="s">
        <v>57</v>
      </c>
      <c r="AJ1319" s="23" t="s">
        <v>11</v>
      </c>
      <c r="AK1319" s="23" t="s">
        <v>23</v>
      </c>
      <c r="AL1319" s="23" t="s">
        <v>456</v>
      </c>
      <c r="AM1319" s="23" t="s">
        <v>14</v>
      </c>
      <c r="AN1319" s="23" t="s">
        <v>320</v>
      </c>
      <c r="AO1319" s="23" t="s">
        <v>14</v>
      </c>
      <c r="AP1319" s="23" t="s">
        <v>14</v>
      </c>
      <c r="AQ1319" s="23" t="s">
        <v>14</v>
      </c>
      <c r="AR1319" s="23"/>
      <c r="AS1319" s="23" t="s">
        <v>456</v>
      </c>
      <c r="AT1319" s="23" t="s">
        <v>14</v>
      </c>
      <c r="AU1319" s="23" t="s">
        <v>63</v>
      </c>
      <c r="AV1319" s="25" t="s">
        <v>14</v>
      </c>
      <c r="AW1319" s="25" t="s">
        <v>14</v>
      </c>
      <c r="AX1319" s="26">
        <v>24</v>
      </c>
      <c r="AY1319" s="26">
        <v>260.33999999999997</v>
      </c>
      <c r="AZ1319" s="25" t="s">
        <v>320</v>
      </c>
      <c r="BA1319" s="25" t="s">
        <v>63</v>
      </c>
      <c r="BB1319" s="23" t="s">
        <v>14</v>
      </c>
      <c r="BC1319" s="23" t="s">
        <v>15</v>
      </c>
      <c r="BD1319" s="23" t="s">
        <v>26</v>
      </c>
      <c r="BE1319" s="23" t="s">
        <v>11</v>
      </c>
      <c r="BF1319" s="23" t="s">
        <v>457</v>
      </c>
      <c r="BG1319" s="23" t="s">
        <v>11</v>
      </c>
      <c r="BH1319" s="23" t="s">
        <v>17</v>
      </c>
      <c r="BI1319" s="23" t="s">
        <v>14</v>
      </c>
      <c r="BJ1319" s="23"/>
      <c r="BK1319" s="23" t="s">
        <v>11</v>
      </c>
      <c r="BL1319" s="23" t="s">
        <v>11</v>
      </c>
      <c r="BM1319" s="23" t="s">
        <v>11</v>
      </c>
      <c r="BN1319" s="23"/>
      <c r="BO1319" s="24">
        <v>0</v>
      </c>
      <c r="BP1319" s="24">
        <v>342</v>
      </c>
      <c r="BQ1319" s="24">
        <v>342</v>
      </c>
      <c r="BR1319" s="24">
        <v>234.5</v>
      </c>
      <c r="BS1319" s="24">
        <v>200</v>
      </c>
      <c r="BT1319" s="23"/>
      <c r="BU1319" s="23"/>
      <c r="BV1319" s="24">
        <v>32.78</v>
      </c>
      <c r="BW1319" s="24">
        <v>0.53</v>
      </c>
      <c r="BX1319" s="23"/>
      <c r="BY1319" s="24">
        <v>0.15</v>
      </c>
      <c r="BZ1319" s="27">
        <v>0.53</v>
      </c>
      <c r="CA1319" s="27">
        <v>0.15</v>
      </c>
      <c r="CB1319" s="25"/>
      <c r="CC1319" s="25"/>
      <c r="CD1319" s="28">
        <v>32.11</v>
      </c>
      <c r="CE1319" s="28">
        <v>0.64</v>
      </c>
      <c r="CF1319" s="25"/>
      <c r="CG1319" s="28">
        <v>0.26</v>
      </c>
      <c r="CH1319" s="28">
        <v>33.08</v>
      </c>
      <c r="CI1319" s="28">
        <v>1.4</v>
      </c>
      <c r="CJ1319" s="28">
        <v>0.5</v>
      </c>
      <c r="CK1319" s="28">
        <v>0</v>
      </c>
      <c r="CL1319" s="28">
        <v>0</v>
      </c>
      <c r="CM1319" s="28">
        <v>0.5</v>
      </c>
      <c r="CN1319" s="25"/>
      <c r="CO1319" s="28">
        <v>0</v>
      </c>
      <c r="CP1319" s="30" t="s">
        <v>5</v>
      </c>
      <c r="CQ1319" s="8">
        <f t="shared" si="221"/>
        <v>8849.9654298225414</v>
      </c>
      <c r="CR1319" s="8">
        <f t="shared" si="222"/>
        <v>26</v>
      </c>
      <c r="CS1319" s="8">
        <f t="shared" si="223"/>
        <v>2.5</v>
      </c>
      <c r="CT1319" s="8">
        <f t="shared" si="224"/>
        <v>30</v>
      </c>
      <c r="CU1319" s="8">
        <f t="shared" si="225"/>
        <v>300</v>
      </c>
      <c r="CV1319" s="10">
        <f t="shared" si="226"/>
        <v>89036.279999999984</v>
      </c>
      <c r="CW1319" s="10">
        <f t="shared" si="229"/>
        <v>89.036279999999991</v>
      </c>
      <c r="CX1319" s="8" t="str">
        <f t="shared" si="227"/>
        <v>No</v>
      </c>
      <c r="CY1319" s="30" t="s">
        <v>11</v>
      </c>
      <c r="CZ1319" s="30" t="s">
        <v>11</v>
      </c>
      <c r="DA1319" s="31" t="s">
        <v>11</v>
      </c>
      <c r="DB1319" s="31" t="s">
        <v>11</v>
      </c>
      <c r="DC1319" s="8" t="str">
        <f t="shared" si="228"/>
        <v>Yes</v>
      </c>
      <c r="DD1319" s="8" t="s">
        <v>23</v>
      </c>
      <c r="DE1319" s="30" t="s">
        <v>11</v>
      </c>
      <c r="DF1319" s="10">
        <f t="shared" si="230"/>
        <v>103.52129999999998</v>
      </c>
      <c r="DG1319" s="9">
        <f>IF(S1319&lt;Monitors!$H$4,(S1319*Monitors!$I$4)+Monitors!$J$4,IF(S1319&lt;Monitors!$H$5,(S1319*Monitors!$I$5)+Monitors!$J$5,IF(S1319&lt;Monitors!$H$6,(S1319*Monitors!$I$6)+Monitors!$J$6,IF(S1319&lt;Monitors!$H$7,(Monitors!$I$7*S1319)+Monitors!$J$7,IF(S1319&lt;Monitors!$H$8,(S1319*Monitors!$I$8)+Monitors!$J$8,IF(S1319&lt;Monitors!$H$9,(S1319*Monitors!$I$9)+Monitors!$J$9,IF(S1319&lt;Monitors!$H$10,(S1319*Monitors!$I$10)+Monitors!$J$10,IF(S1319&lt;Monitors!$H$11,(S1319*Monitors!$I$11)+Monitors!$J$11,Monitors!$J$12))))))))</f>
        <v>45.067999999999998</v>
      </c>
      <c r="DH1319" s="10">
        <f>$DF1319-(Monitors!$B$4*'All Data'!$W1319)</f>
        <v>89.397779999999983</v>
      </c>
      <c r="DI1319" s="10">
        <f>IF($CX1319="Yes",DH1319-(Monitors!$E$4*(DG1319+(Monitors!$B$4*'All Data'!$W1319))),'All Data'!DH1319)</f>
        <v>89.397779999999983</v>
      </c>
      <c r="DJ1319" s="10">
        <f>IF(DD1319="Yes",'All Data'!DI1319-(DG1319*Monitors!$C$4),'All Data'!DI1319)</f>
        <v>82.637579999999986</v>
      </c>
      <c r="DK1319" s="10">
        <f>IF($DE1319="Yes",DJ1319-(DG1319*Monitors!$D$4),'All Data'!DJ1319)</f>
        <v>82.637579999999986</v>
      </c>
      <c r="DL1319" s="10">
        <f>IF($CZ1319="Yes",DK1319-Monitors!$C$7,'All Data'!DK1319)</f>
        <v>82.637579999999986</v>
      </c>
      <c r="DM1319" s="10">
        <f>IF($DA1319="Yes",DL1319-Monitors!$D$7,'All Data'!DL1319)</f>
        <v>82.637579999999986</v>
      </c>
      <c r="DN1319" s="10">
        <f>IF(DB1319="Yes",DM1319-((DG1319+(W1319*Monitors!$B$4))*Monitors!$F$4),'All Data'!DM1319)</f>
        <v>82.637579999999986</v>
      </c>
      <c r="DO1319" s="8" t="str">
        <f t="shared" si="231"/>
        <v>No</v>
      </c>
      <c r="DP1319" s="10">
        <v>3.5614511999999996</v>
      </c>
      <c r="DQ1319" s="10">
        <v>29.218548800000001</v>
      </c>
      <c r="DR1319" s="10">
        <v>29.218548800000001</v>
      </c>
      <c r="DS1319" s="9">
        <v>24.678660865276271</v>
      </c>
      <c r="DT1319" s="9" t="s">
        <v>11</v>
      </c>
      <c r="DU1319" s="14">
        <v>0</v>
      </c>
    </row>
    <row r="1320" spans="1:125" ht="18" customHeight="1">
      <c r="A1320" s="29">
        <v>1319</v>
      </c>
      <c r="B1320" s="29">
        <v>26</v>
      </c>
      <c r="C1320" s="29">
        <v>836</v>
      </c>
      <c r="D1320" s="21">
        <v>41277</v>
      </c>
      <c r="E1320" s="21">
        <v>41282</v>
      </c>
      <c r="F1320" s="21">
        <v>41303</v>
      </c>
      <c r="G1320" s="20" t="s">
        <v>4</v>
      </c>
      <c r="H1320" s="20" t="s">
        <v>26</v>
      </c>
      <c r="I1320" s="22">
        <v>6</v>
      </c>
      <c r="J1320" s="20" t="s">
        <v>5</v>
      </c>
      <c r="K1320" s="20" t="s">
        <v>26</v>
      </c>
      <c r="L1320" s="20" t="s">
        <v>27</v>
      </c>
      <c r="M1320" s="23" t="s">
        <v>27</v>
      </c>
      <c r="N1320" s="23" t="s">
        <v>7</v>
      </c>
      <c r="O1320" s="23" t="s">
        <v>26</v>
      </c>
      <c r="P1320" s="24">
        <v>11.2</v>
      </c>
      <c r="Q1320" s="24">
        <v>26.5</v>
      </c>
      <c r="R1320" s="24">
        <v>29</v>
      </c>
      <c r="S1320" s="24">
        <v>296.8</v>
      </c>
      <c r="T1320" s="24">
        <v>2.37</v>
      </c>
      <c r="U1320" s="24">
        <v>1080</v>
      </c>
      <c r="V1320" s="24">
        <v>2560</v>
      </c>
      <c r="W1320" s="24">
        <v>2.7650000000000001</v>
      </c>
      <c r="X1320" s="23" t="s">
        <v>95</v>
      </c>
      <c r="Y1320" s="23" t="s">
        <v>95</v>
      </c>
      <c r="Z1320" s="24">
        <v>9342</v>
      </c>
      <c r="AA1320" s="24">
        <v>60</v>
      </c>
      <c r="AB1320" s="24">
        <v>178</v>
      </c>
      <c r="AC1320" s="24">
        <v>178</v>
      </c>
      <c r="AD1320" s="23" t="s">
        <v>96</v>
      </c>
      <c r="AE1320" s="23" t="s">
        <v>23</v>
      </c>
      <c r="AF1320" s="23" t="s">
        <v>23</v>
      </c>
      <c r="AG1320" s="23" t="s">
        <v>26</v>
      </c>
      <c r="AH1320" s="23" t="s">
        <v>26</v>
      </c>
      <c r="AI1320" s="23" t="s">
        <v>12</v>
      </c>
      <c r="AJ1320" s="23" t="s">
        <v>11</v>
      </c>
      <c r="AK1320" s="23" t="s">
        <v>23</v>
      </c>
      <c r="AL1320" s="23" t="s">
        <v>107</v>
      </c>
      <c r="AM1320" s="23" t="s">
        <v>818</v>
      </c>
      <c r="AN1320" s="23" t="s">
        <v>72</v>
      </c>
      <c r="AO1320" s="23" t="s">
        <v>26</v>
      </c>
      <c r="AP1320" s="23" t="s">
        <v>36</v>
      </c>
      <c r="AQ1320" s="23" t="s">
        <v>26</v>
      </c>
      <c r="AR1320" s="23"/>
      <c r="AS1320" s="23" t="s">
        <v>107</v>
      </c>
      <c r="AT1320" s="23" t="s">
        <v>818</v>
      </c>
      <c r="AU1320" s="23" t="s">
        <v>83</v>
      </c>
      <c r="AV1320" s="25" t="s">
        <v>26</v>
      </c>
      <c r="AW1320" s="25" t="s">
        <v>26</v>
      </c>
      <c r="AX1320" s="26">
        <v>29</v>
      </c>
      <c r="AY1320" s="26">
        <v>296.8</v>
      </c>
      <c r="AZ1320" s="25" t="s">
        <v>72</v>
      </c>
      <c r="BA1320" s="25" t="s">
        <v>83</v>
      </c>
      <c r="BB1320" s="23" t="s">
        <v>26</v>
      </c>
      <c r="BC1320" s="23" t="s">
        <v>15</v>
      </c>
      <c r="BD1320" s="23" t="s">
        <v>26</v>
      </c>
      <c r="BE1320" s="23" t="s">
        <v>11</v>
      </c>
      <c r="BF1320" s="23" t="s">
        <v>97</v>
      </c>
      <c r="BG1320" s="23" t="s">
        <v>11</v>
      </c>
      <c r="BH1320" s="23" t="s">
        <v>17</v>
      </c>
      <c r="BI1320" s="23" t="s">
        <v>26</v>
      </c>
      <c r="BJ1320" s="23"/>
      <c r="BK1320" s="23" t="s">
        <v>11</v>
      </c>
      <c r="BL1320" s="23" t="s">
        <v>11</v>
      </c>
      <c r="BM1320" s="23" t="s">
        <v>11</v>
      </c>
      <c r="BN1320" s="23"/>
      <c r="BO1320" s="24">
        <v>8.8000000000000007</v>
      </c>
      <c r="BP1320" s="24">
        <v>372</v>
      </c>
      <c r="BQ1320" s="24">
        <v>350</v>
      </c>
      <c r="BR1320" s="24">
        <v>230</v>
      </c>
      <c r="BS1320" s="24">
        <v>200</v>
      </c>
      <c r="BT1320" s="23"/>
      <c r="BU1320" s="23"/>
      <c r="BV1320" s="24">
        <v>27.33</v>
      </c>
      <c r="BW1320" s="24">
        <v>0.76</v>
      </c>
      <c r="BX1320" s="23"/>
      <c r="BY1320" s="24">
        <v>0.43</v>
      </c>
      <c r="BZ1320" s="27">
        <v>0.76</v>
      </c>
      <c r="CA1320" s="27">
        <v>0.43</v>
      </c>
      <c r="CB1320" s="25"/>
      <c r="CC1320" s="25"/>
      <c r="CD1320" s="28">
        <v>27.14</v>
      </c>
      <c r="CE1320" s="28">
        <v>0.83</v>
      </c>
      <c r="CF1320" s="25"/>
      <c r="CG1320" s="28">
        <v>0.47</v>
      </c>
      <c r="CH1320" s="28">
        <v>55.6</v>
      </c>
      <c r="CI1320" s="28">
        <v>1</v>
      </c>
      <c r="CJ1320" s="28">
        <v>0.5</v>
      </c>
      <c r="CK1320" s="28">
        <v>0</v>
      </c>
      <c r="CL1320" s="28">
        <v>0</v>
      </c>
      <c r="CM1320" s="28">
        <v>0.5</v>
      </c>
      <c r="CN1320" s="25"/>
      <c r="CO1320" s="28">
        <v>0</v>
      </c>
      <c r="CP1320" s="30" t="s">
        <v>5</v>
      </c>
      <c r="CQ1320" s="8">
        <f t="shared" si="221"/>
        <v>9316.0377358490568</v>
      </c>
      <c r="CR1320" s="8">
        <f t="shared" si="222"/>
        <v>28</v>
      </c>
      <c r="CS1320" s="8">
        <f t="shared" si="223"/>
        <v>3.8</v>
      </c>
      <c r="CT1320" s="8">
        <f t="shared" si="224"/>
        <v>30</v>
      </c>
      <c r="CU1320" s="8">
        <f t="shared" si="225"/>
        <v>300</v>
      </c>
      <c r="CV1320" s="10">
        <f t="shared" si="226"/>
        <v>110409.60000000001</v>
      </c>
      <c r="CW1320" s="10">
        <f t="shared" si="229"/>
        <v>110.40960000000001</v>
      </c>
      <c r="CX1320" s="8" t="str">
        <f t="shared" si="227"/>
        <v>No</v>
      </c>
      <c r="CY1320" s="30" t="s">
        <v>11</v>
      </c>
      <c r="CZ1320" s="30" t="s">
        <v>11</v>
      </c>
      <c r="DA1320" s="31" t="s">
        <v>11</v>
      </c>
      <c r="DB1320" s="31" t="s">
        <v>11</v>
      </c>
      <c r="DC1320" s="8" t="str">
        <f t="shared" si="228"/>
        <v>Yes</v>
      </c>
      <c r="DD1320" s="8" t="s">
        <v>23</v>
      </c>
      <c r="DE1320" s="30" t="s">
        <v>11</v>
      </c>
      <c r="DF1320" s="10">
        <f t="shared" si="230"/>
        <v>88.12121999999998</v>
      </c>
      <c r="DG1320" s="9">
        <f>IF(S1320&lt;Monitors!$H$4,(S1320*Monitors!$I$4)+Monitors!$J$4,IF(S1320&lt;Monitors!$H$5,(S1320*Monitors!$I$5)+Monitors!$J$5,IF(S1320&lt;Monitors!$H$6,(S1320*Monitors!$I$6)+Monitors!$J$6,IF(S1320&lt;Monitors!$H$7,(Monitors!$I$7*S1320)+Monitors!$J$7,IF(S1320&lt;Monitors!$H$8,(S1320*Monitors!$I$8)+Monitors!$J$8,IF(S1320&lt;Monitors!$H$9,(S1320*Monitors!$I$9)+Monitors!$J$9,IF(S1320&lt;Monitors!$H$10,(S1320*Monitors!$I$10)+Monitors!$J$10,IF(S1320&lt;Monitors!$H$11,(S1320*Monitors!$I$11)+Monitors!$J$11,Monitors!$J$12))))))))</f>
        <v>49</v>
      </c>
      <c r="DH1320" s="10">
        <f>$DF1320-(Monitors!$B$4*'All Data'!$W1320)</f>
        <v>71.171769999999981</v>
      </c>
      <c r="DI1320" s="10">
        <f>IF($CX1320="Yes",DH1320-(Monitors!$E$4*(DG1320+(Monitors!$B$4*'All Data'!$W1320))),'All Data'!DH1320)</f>
        <v>71.171769999999981</v>
      </c>
      <c r="DJ1320" s="10">
        <f>IF(DD1320="Yes",'All Data'!DI1320-(DG1320*Monitors!$C$4),'All Data'!DI1320)</f>
        <v>63.821769999999979</v>
      </c>
      <c r="DK1320" s="10">
        <f>IF($DE1320="Yes",DJ1320-(DG1320*Monitors!$D$4),'All Data'!DJ1320)</f>
        <v>63.821769999999979</v>
      </c>
      <c r="DL1320" s="10">
        <f>IF($CZ1320="Yes",DK1320-Monitors!$C$7,'All Data'!DK1320)</f>
        <v>63.821769999999979</v>
      </c>
      <c r="DM1320" s="10">
        <f>IF($DA1320="Yes",DL1320-Monitors!$D$7,'All Data'!DL1320)</f>
        <v>63.821769999999979</v>
      </c>
      <c r="DN1320" s="10">
        <f>IF(DB1320="Yes",DM1320-((DG1320+(W1320*Monitors!$B$4))*Monitors!$F$4),'All Data'!DM1320)</f>
        <v>63.821769999999979</v>
      </c>
      <c r="DO1320" s="8" t="str">
        <f t="shared" si="231"/>
        <v>No</v>
      </c>
      <c r="DP1320" s="10">
        <v>4.4163840000000008</v>
      </c>
      <c r="DQ1320" s="10">
        <v>22.913615999999998</v>
      </c>
      <c r="DR1320" s="10">
        <v>22.913615999999998</v>
      </c>
      <c r="DS1320" s="9">
        <v>28.047755959946649</v>
      </c>
      <c r="DT1320" s="9" t="s">
        <v>23</v>
      </c>
      <c r="DU1320" s="14">
        <v>0</v>
      </c>
    </row>
    <row r="1321" spans="1:125" ht="18" customHeight="1">
      <c r="A1321" s="29">
        <v>1320</v>
      </c>
      <c r="B1321" s="29">
        <v>25</v>
      </c>
      <c r="C1321" s="29">
        <v>1008</v>
      </c>
      <c r="D1321" s="21">
        <v>41440</v>
      </c>
      <c r="E1321" s="21">
        <v>41391</v>
      </c>
      <c r="F1321" s="21">
        <v>41409</v>
      </c>
      <c r="G1321" s="20" t="s">
        <v>4</v>
      </c>
      <c r="H1321" s="20" t="s">
        <v>26</v>
      </c>
      <c r="I1321" s="22">
        <v>6</v>
      </c>
      <c r="J1321" s="20" t="s">
        <v>5</v>
      </c>
      <c r="K1321" s="20" t="s">
        <v>26</v>
      </c>
      <c r="L1321" s="20" t="s">
        <v>27</v>
      </c>
      <c r="M1321" s="23" t="s">
        <v>27</v>
      </c>
      <c r="N1321" s="23" t="s">
        <v>7</v>
      </c>
      <c r="O1321" s="23" t="s">
        <v>26</v>
      </c>
      <c r="P1321" s="24">
        <v>11.2</v>
      </c>
      <c r="Q1321" s="24">
        <v>26.5</v>
      </c>
      <c r="R1321" s="24">
        <v>29</v>
      </c>
      <c r="S1321" s="24">
        <v>295.89</v>
      </c>
      <c r="T1321" s="24">
        <v>2.37</v>
      </c>
      <c r="U1321" s="24">
        <v>1080</v>
      </c>
      <c r="V1321" s="24">
        <v>2560</v>
      </c>
      <c r="W1321" s="24">
        <v>2.7650000000000001</v>
      </c>
      <c r="X1321" s="23" t="s">
        <v>95</v>
      </c>
      <c r="Y1321" s="23" t="s">
        <v>95</v>
      </c>
      <c r="Z1321" s="24">
        <v>9180</v>
      </c>
      <c r="AA1321" s="24">
        <v>60</v>
      </c>
      <c r="AB1321" s="24">
        <v>178</v>
      </c>
      <c r="AC1321" s="24">
        <v>178</v>
      </c>
      <c r="AD1321" s="23" t="s">
        <v>96</v>
      </c>
      <c r="AE1321" s="23" t="s">
        <v>23</v>
      </c>
      <c r="AF1321" s="23" t="s">
        <v>23</v>
      </c>
      <c r="AG1321" s="23" t="s">
        <v>26</v>
      </c>
      <c r="AH1321" s="23" t="s">
        <v>26</v>
      </c>
      <c r="AI1321" s="23" t="s">
        <v>57</v>
      </c>
      <c r="AJ1321" s="23" t="s">
        <v>11</v>
      </c>
      <c r="AK1321" s="23" t="s">
        <v>23</v>
      </c>
      <c r="AL1321" s="23" t="s">
        <v>93</v>
      </c>
      <c r="AM1321" s="23" t="s">
        <v>251</v>
      </c>
      <c r="AN1321" s="23" t="s">
        <v>14</v>
      </c>
      <c r="AO1321" s="23" t="s">
        <v>14</v>
      </c>
      <c r="AP1321" s="23" t="s">
        <v>36</v>
      </c>
      <c r="AQ1321" s="23" t="s">
        <v>14</v>
      </c>
      <c r="AR1321" s="23"/>
      <c r="AS1321" s="23" t="s">
        <v>93</v>
      </c>
      <c r="AT1321" s="23" t="s">
        <v>251</v>
      </c>
      <c r="AU1321" s="23" t="s">
        <v>14</v>
      </c>
      <c r="AV1321" s="25" t="s">
        <v>14</v>
      </c>
      <c r="AW1321" s="25" t="s">
        <v>26</v>
      </c>
      <c r="AX1321" s="26">
        <v>29</v>
      </c>
      <c r="AY1321" s="26">
        <v>295.89</v>
      </c>
      <c r="AZ1321" s="25" t="s">
        <v>14</v>
      </c>
      <c r="BA1321" s="25" t="s">
        <v>14</v>
      </c>
      <c r="BB1321" s="23" t="s">
        <v>26</v>
      </c>
      <c r="BC1321" s="23" t="s">
        <v>15</v>
      </c>
      <c r="BD1321" s="23" t="s">
        <v>26</v>
      </c>
      <c r="BE1321" s="23" t="s">
        <v>11</v>
      </c>
      <c r="BF1321" s="23" t="s">
        <v>252</v>
      </c>
      <c r="BG1321" s="23" t="s">
        <v>11</v>
      </c>
      <c r="BH1321" s="23" t="s">
        <v>17</v>
      </c>
      <c r="BI1321" s="23" t="s">
        <v>14</v>
      </c>
      <c r="BJ1321" s="23"/>
      <c r="BK1321" s="23" t="s">
        <v>11</v>
      </c>
      <c r="BL1321" s="23" t="s">
        <v>11</v>
      </c>
      <c r="BM1321" s="23" t="s">
        <v>11</v>
      </c>
      <c r="BN1321" s="23"/>
      <c r="BO1321" s="24">
        <v>4.0999999999999996</v>
      </c>
      <c r="BP1321" s="24">
        <v>320</v>
      </c>
      <c r="BQ1321" s="24">
        <v>320</v>
      </c>
      <c r="BR1321" s="24">
        <v>300</v>
      </c>
      <c r="BS1321" s="24">
        <v>200</v>
      </c>
      <c r="BT1321" s="23"/>
      <c r="BU1321" s="23"/>
      <c r="BV1321" s="24">
        <v>28.93</v>
      </c>
      <c r="BW1321" s="24">
        <v>0.43</v>
      </c>
      <c r="BX1321" s="23"/>
      <c r="BY1321" s="24">
        <v>0.34</v>
      </c>
      <c r="BZ1321" s="27">
        <v>0.43</v>
      </c>
      <c r="CA1321" s="27">
        <v>0.34</v>
      </c>
      <c r="CB1321" s="25"/>
      <c r="CC1321" s="25"/>
      <c r="CD1321" s="28">
        <v>28.8</v>
      </c>
      <c r="CE1321" s="28">
        <v>0.46</v>
      </c>
      <c r="CF1321" s="25"/>
      <c r="CG1321" s="28">
        <v>0.38</v>
      </c>
      <c r="CH1321" s="28">
        <v>31.68</v>
      </c>
      <c r="CI1321" s="28">
        <v>0.5</v>
      </c>
      <c r="CJ1321" s="28">
        <v>0.5</v>
      </c>
      <c r="CK1321" s="28">
        <v>0</v>
      </c>
      <c r="CL1321" s="28">
        <v>23.76</v>
      </c>
      <c r="CM1321" s="28">
        <v>0.5</v>
      </c>
      <c r="CN1321" s="25"/>
      <c r="CO1321" s="28">
        <v>0</v>
      </c>
      <c r="CP1321" s="30" t="s">
        <v>5</v>
      </c>
      <c r="CQ1321" s="8">
        <f t="shared" si="221"/>
        <v>9344.6889046605156</v>
      </c>
      <c r="CR1321" s="8">
        <f t="shared" si="222"/>
        <v>28</v>
      </c>
      <c r="CS1321" s="8">
        <f t="shared" si="223"/>
        <v>3.8</v>
      </c>
      <c r="CT1321" s="8">
        <f t="shared" si="224"/>
        <v>30</v>
      </c>
      <c r="CU1321" s="8">
        <f t="shared" si="225"/>
        <v>300</v>
      </c>
      <c r="CV1321" s="10">
        <f t="shared" si="226"/>
        <v>94684.799999999988</v>
      </c>
      <c r="CW1321" s="10">
        <f t="shared" si="229"/>
        <v>94.684799999999981</v>
      </c>
      <c r="CX1321" s="8" t="str">
        <f t="shared" si="227"/>
        <v>No</v>
      </c>
      <c r="CY1321" s="30" t="s">
        <v>11</v>
      </c>
      <c r="CZ1321" s="30" t="s">
        <v>11</v>
      </c>
      <c r="DA1321" s="31" t="s">
        <v>11</v>
      </c>
      <c r="DB1321" s="31" t="s">
        <v>11</v>
      </c>
      <c r="DC1321" s="8" t="str">
        <f t="shared" si="228"/>
        <v>Yes</v>
      </c>
      <c r="DD1321" s="8" t="s">
        <v>23</v>
      </c>
      <c r="DE1321" s="30" t="s">
        <v>11</v>
      </c>
      <c r="DF1321" s="10">
        <f t="shared" si="230"/>
        <v>91.147799999999989</v>
      </c>
      <c r="DG1321" s="9">
        <f>IF(S1321&lt;Monitors!$H$4,(S1321*Monitors!$I$4)+Monitors!$J$4,IF(S1321&lt;Monitors!$H$5,(S1321*Monitors!$I$5)+Monitors!$J$5,IF(S1321&lt;Monitors!$H$6,(S1321*Monitors!$I$6)+Monitors!$J$6,IF(S1321&lt;Monitors!$H$7,(Monitors!$I$7*S1321)+Monitors!$J$7,IF(S1321&lt;Monitors!$H$8,(S1321*Monitors!$I$8)+Monitors!$J$8,IF(S1321&lt;Monitors!$H$9,(S1321*Monitors!$I$9)+Monitors!$J$9,IF(S1321&lt;Monitors!$H$10,(S1321*Monitors!$I$10)+Monitors!$J$10,IF(S1321&lt;Monitors!$H$11,(S1321*Monitors!$I$11)+Monitors!$J$11,Monitors!$J$12))))))))</f>
        <v>49</v>
      </c>
      <c r="DH1321" s="10">
        <f>$DF1321-(Monitors!$B$4*'All Data'!$W1321)</f>
        <v>74.198349999999991</v>
      </c>
      <c r="DI1321" s="10">
        <f>IF($CX1321="Yes",DH1321-(Monitors!$E$4*(DG1321+(Monitors!$B$4*'All Data'!$W1321))),'All Data'!DH1321)</f>
        <v>74.198349999999991</v>
      </c>
      <c r="DJ1321" s="10">
        <f>IF(DD1321="Yes",'All Data'!DI1321-(DG1321*Monitors!$C$4),'All Data'!DI1321)</f>
        <v>66.848349999999996</v>
      </c>
      <c r="DK1321" s="10">
        <f>IF($DE1321="Yes",DJ1321-(DG1321*Monitors!$D$4),'All Data'!DJ1321)</f>
        <v>66.848349999999996</v>
      </c>
      <c r="DL1321" s="10">
        <f>IF($CZ1321="Yes",DK1321-Monitors!$C$7,'All Data'!DK1321)</f>
        <v>66.848349999999996</v>
      </c>
      <c r="DM1321" s="10">
        <f>IF($DA1321="Yes",DL1321-Monitors!$D$7,'All Data'!DL1321)</f>
        <v>66.848349999999996</v>
      </c>
      <c r="DN1321" s="10">
        <f>IF(DB1321="Yes",DM1321-((DG1321+(W1321*Monitors!$B$4))*Monitors!$F$4),'All Data'!DM1321)</f>
        <v>66.848349999999996</v>
      </c>
      <c r="DO1321" s="8" t="str">
        <f t="shared" si="231"/>
        <v>No</v>
      </c>
      <c r="DP1321" s="10">
        <v>3.7873919999999996</v>
      </c>
      <c r="DQ1321" s="10">
        <v>25.142607999999999</v>
      </c>
      <c r="DR1321" s="10">
        <v>25.142607999999999</v>
      </c>
      <c r="DS1321" s="9">
        <v>27.96408649926769</v>
      </c>
      <c r="DT1321" s="9" t="s">
        <v>23</v>
      </c>
      <c r="DU1321" s="14">
        <v>0</v>
      </c>
    </row>
    <row r="1322" spans="1:125" ht="18" customHeight="1">
      <c r="A1322" s="29">
        <v>1321</v>
      </c>
      <c r="B1322" s="29">
        <v>5</v>
      </c>
      <c r="C1322" s="29">
        <v>481</v>
      </c>
      <c r="D1322" s="21">
        <v>41389</v>
      </c>
      <c r="E1322" s="21">
        <v>41390</v>
      </c>
      <c r="F1322" s="21">
        <v>41403</v>
      </c>
      <c r="G1322" s="20" t="s">
        <v>4</v>
      </c>
      <c r="H1322" s="20" t="s">
        <v>26</v>
      </c>
      <c r="I1322" s="22">
        <v>6</v>
      </c>
      <c r="J1322" s="20" t="s">
        <v>5</v>
      </c>
      <c r="K1322" s="20" t="s">
        <v>26</v>
      </c>
      <c r="L1322" s="20" t="s">
        <v>27</v>
      </c>
      <c r="M1322" s="23" t="s">
        <v>27</v>
      </c>
      <c r="N1322" s="23" t="s">
        <v>7</v>
      </c>
      <c r="O1322" s="23" t="s">
        <v>26</v>
      </c>
      <c r="P1322" s="24">
        <v>11.2</v>
      </c>
      <c r="Q1322" s="24">
        <v>26.5</v>
      </c>
      <c r="R1322" s="24">
        <v>29</v>
      </c>
      <c r="S1322" s="24">
        <v>296.8</v>
      </c>
      <c r="T1322" s="24">
        <v>2.37</v>
      </c>
      <c r="U1322" s="24">
        <v>1080</v>
      </c>
      <c r="V1322" s="24">
        <v>2560</v>
      </c>
      <c r="W1322" s="24">
        <v>2.7650000000000001</v>
      </c>
      <c r="X1322" s="23" t="s">
        <v>95</v>
      </c>
      <c r="Y1322" s="23" t="s">
        <v>95</v>
      </c>
      <c r="Z1322" s="24">
        <v>9342</v>
      </c>
      <c r="AA1322" s="24">
        <v>60</v>
      </c>
      <c r="AB1322" s="24">
        <v>178</v>
      </c>
      <c r="AC1322" s="24">
        <v>178</v>
      </c>
      <c r="AD1322" s="23" t="s">
        <v>96</v>
      </c>
      <c r="AE1322" s="23" t="s">
        <v>23</v>
      </c>
      <c r="AF1322" s="23" t="s">
        <v>23</v>
      </c>
      <c r="AG1322" s="23" t="s">
        <v>26</v>
      </c>
      <c r="AH1322" s="23" t="s">
        <v>26</v>
      </c>
      <c r="AI1322" s="23" t="s">
        <v>12</v>
      </c>
      <c r="AJ1322" s="23" t="s">
        <v>11</v>
      </c>
      <c r="AK1322" s="23" t="s">
        <v>23</v>
      </c>
      <c r="AL1322" s="23" t="s">
        <v>93</v>
      </c>
      <c r="AM1322" s="23" t="s">
        <v>54</v>
      </c>
      <c r="AN1322" s="23" t="s">
        <v>72</v>
      </c>
      <c r="AO1322" s="23" t="s">
        <v>26</v>
      </c>
      <c r="AP1322" s="23" t="s">
        <v>36</v>
      </c>
      <c r="AQ1322" s="23" t="s">
        <v>26</v>
      </c>
      <c r="AR1322" s="23"/>
      <c r="AS1322" s="23" t="s">
        <v>93</v>
      </c>
      <c r="AT1322" s="23" t="s">
        <v>54</v>
      </c>
      <c r="AU1322" s="23" t="s">
        <v>63</v>
      </c>
      <c r="AV1322" s="25" t="s">
        <v>26</v>
      </c>
      <c r="AW1322" s="25" t="s">
        <v>26</v>
      </c>
      <c r="AX1322" s="26">
        <v>29</v>
      </c>
      <c r="AY1322" s="26">
        <v>296.8</v>
      </c>
      <c r="AZ1322" s="25" t="s">
        <v>72</v>
      </c>
      <c r="BA1322" s="25" t="s">
        <v>63</v>
      </c>
      <c r="BB1322" s="23" t="s">
        <v>26</v>
      </c>
      <c r="BC1322" s="23" t="s">
        <v>15</v>
      </c>
      <c r="BD1322" s="23" t="s">
        <v>26</v>
      </c>
      <c r="BE1322" s="23" t="s">
        <v>11</v>
      </c>
      <c r="BF1322" s="23" t="s">
        <v>97</v>
      </c>
      <c r="BG1322" s="23" t="s">
        <v>11</v>
      </c>
      <c r="BH1322" s="23" t="s">
        <v>17</v>
      </c>
      <c r="BI1322" s="23" t="s">
        <v>26</v>
      </c>
      <c r="BJ1322" s="23"/>
      <c r="BK1322" s="23" t="s">
        <v>11</v>
      </c>
      <c r="BL1322" s="23" t="s">
        <v>11</v>
      </c>
      <c r="BM1322" s="23" t="s">
        <v>11</v>
      </c>
      <c r="BN1322" s="23"/>
      <c r="BO1322" s="24">
        <v>10</v>
      </c>
      <c r="BP1322" s="24">
        <v>343</v>
      </c>
      <c r="BQ1322" s="24">
        <v>350</v>
      </c>
      <c r="BR1322" s="24">
        <v>284</v>
      </c>
      <c r="BS1322" s="24">
        <v>200</v>
      </c>
      <c r="BT1322" s="23"/>
      <c r="BU1322" s="23"/>
      <c r="BV1322" s="24">
        <v>33.6</v>
      </c>
      <c r="BW1322" s="24">
        <v>0.3</v>
      </c>
      <c r="BX1322" s="23"/>
      <c r="BY1322" s="24">
        <v>0.24</v>
      </c>
      <c r="BZ1322" s="27">
        <v>0.3</v>
      </c>
      <c r="CA1322" s="27">
        <v>0.24</v>
      </c>
      <c r="CB1322" s="25"/>
      <c r="CC1322" s="25"/>
      <c r="CD1322" s="28">
        <v>33.4</v>
      </c>
      <c r="CE1322" s="28">
        <v>0.32</v>
      </c>
      <c r="CF1322" s="25"/>
      <c r="CG1322" s="28">
        <v>0.27</v>
      </c>
      <c r="CH1322" s="28">
        <v>55.6</v>
      </c>
      <c r="CI1322" s="28">
        <v>1.2</v>
      </c>
      <c r="CJ1322" s="28">
        <v>0.5</v>
      </c>
      <c r="CK1322" s="28">
        <v>0</v>
      </c>
      <c r="CL1322" s="28">
        <v>0</v>
      </c>
      <c r="CM1322" s="28">
        <v>0.8</v>
      </c>
      <c r="CN1322" s="25"/>
      <c r="CO1322" s="28">
        <v>0</v>
      </c>
      <c r="CP1322" s="30" t="s">
        <v>5</v>
      </c>
      <c r="CQ1322" s="8">
        <f t="shared" si="221"/>
        <v>9316.0377358490568</v>
      </c>
      <c r="CR1322" s="8">
        <f t="shared" si="222"/>
        <v>28</v>
      </c>
      <c r="CS1322" s="8">
        <f t="shared" si="223"/>
        <v>3.8</v>
      </c>
      <c r="CT1322" s="8">
        <f t="shared" si="224"/>
        <v>30</v>
      </c>
      <c r="CU1322" s="8">
        <f t="shared" si="225"/>
        <v>300</v>
      </c>
      <c r="CV1322" s="10">
        <f t="shared" si="226"/>
        <v>101802.40000000001</v>
      </c>
      <c r="CW1322" s="10">
        <f t="shared" si="229"/>
        <v>101.80240000000001</v>
      </c>
      <c r="CX1322" s="8" t="str">
        <f t="shared" si="227"/>
        <v>No</v>
      </c>
      <c r="CY1322" s="30" t="s">
        <v>11</v>
      </c>
      <c r="CZ1322" s="30" t="s">
        <v>11</v>
      </c>
      <c r="DA1322" s="31" t="s">
        <v>11</v>
      </c>
      <c r="DB1322" s="31" t="s">
        <v>11</v>
      </c>
      <c r="DC1322" s="8" t="str">
        <f t="shared" si="228"/>
        <v>Yes</v>
      </c>
      <c r="DD1322" s="8" t="s">
        <v>23</v>
      </c>
      <c r="DE1322" s="30" t="s">
        <v>11</v>
      </c>
      <c r="DF1322" s="10">
        <f t="shared" si="230"/>
        <v>104.72580000000001</v>
      </c>
      <c r="DG1322" s="9">
        <f>IF(S1322&lt;Monitors!$H$4,(S1322*Monitors!$I$4)+Monitors!$J$4,IF(S1322&lt;Monitors!$H$5,(S1322*Monitors!$I$5)+Monitors!$J$5,IF(S1322&lt;Monitors!$H$6,(S1322*Monitors!$I$6)+Monitors!$J$6,IF(S1322&lt;Monitors!$H$7,(Monitors!$I$7*S1322)+Monitors!$J$7,IF(S1322&lt;Monitors!$H$8,(S1322*Monitors!$I$8)+Monitors!$J$8,IF(S1322&lt;Monitors!$H$9,(S1322*Monitors!$I$9)+Monitors!$J$9,IF(S1322&lt;Monitors!$H$10,(S1322*Monitors!$I$10)+Monitors!$J$10,IF(S1322&lt;Monitors!$H$11,(S1322*Monitors!$I$11)+Monitors!$J$11,Monitors!$J$12))))))))</f>
        <v>49</v>
      </c>
      <c r="DH1322" s="10">
        <f>$DF1322-(Monitors!$B$4*'All Data'!$W1322)</f>
        <v>87.776350000000008</v>
      </c>
      <c r="DI1322" s="10">
        <f>IF($CX1322="Yes",DH1322-(Monitors!$E$4*(DG1322+(Monitors!$B$4*'All Data'!$W1322))),'All Data'!DH1322)</f>
        <v>87.776350000000008</v>
      </c>
      <c r="DJ1322" s="10">
        <f>IF(DD1322="Yes",'All Data'!DI1322-(DG1322*Monitors!$C$4),'All Data'!DI1322)</f>
        <v>80.426350000000014</v>
      </c>
      <c r="DK1322" s="10">
        <f>IF($DE1322="Yes",DJ1322-(DG1322*Monitors!$D$4),'All Data'!DJ1322)</f>
        <v>80.426350000000014</v>
      </c>
      <c r="DL1322" s="10">
        <f>IF($CZ1322="Yes",DK1322-Monitors!$C$7,'All Data'!DK1322)</f>
        <v>80.426350000000014</v>
      </c>
      <c r="DM1322" s="10">
        <f>IF($DA1322="Yes",DL1322-Monitors!$D$7,'All Data'!DL1322)</f>
        <v>80.426350000000014</v>
      </c>
      <c r="DN1322" s="10">
        <f>IF(DB1322="Yes",DM1322-((DG1322+(W1322*Monitors!$B$4))*Monitors!$F$4),'All Data'!DM1322)</f>
        <v>80.426350000000014</v>
      </c>
      <c r="DO1322" s="8" t="str">
        <f t="shared" si="231"/>
        <v>No</v>
      </c>
      <c r="DP1322" s="10">
        <v>4.072096000000001</v>
      </c>
      <c r="DQ1322" s="10">
        <v>29.527903999999999</v>
      </c>
      <c r="DR1322" s="10">
        <v>29.527903999999999</v>
      </c>
      <c r="DS1322" s="9">
        <v>28.047755959946649</v>
      </c>
      <c r="DT1322" s="9" t="s">
        <v>11</v>
      </c>
      <c r="DU1322" s="14">
        <v>0</v>
      </c>
    </row>
    <row r="1323" spans="1:125" ht="18" customHeight="1">
      <c r="A1323" s="29">
        <v>1322</v>
      </c>
      <c r="B1323" s="29">
        <v>24</v>
      </c>
      <c r="C1323" s="29">
        <v>347</v>
      </c>
      <c r="D1323" s="21">
        <v>41294</v>
      </c>
      <c r="E1323" s="21">
        <v>41306</v>
      </c>
      <c r="F1323" s="21">
        <v>41310</v>
      </c>
      <c r="G1323" s="20" t="s">
        <v>4</v>
      </c>
      <c r="H1323" s="20" t="s">
        <v>26</v>
      </c>
      <c r="I1323" s="22">
        <v>6</v>
      </c>
      <c r="J1323" s="20" t="s">
        <v>5</v>
      </c>
      <c r="K1323" s="20" t="s">
        <v>26</v>
      </c>
      <c r="L1323" s="20" t="s">
        <v>27</v>
      </c>
      <c r="M1323" s="23" t="s">
        <v>27</v>
      </c>
      <c r="N1323" s="23" t="s">
        <v>7</v>
      </c>
      <c r="O1323" s="23" t="s">
        <v>26</v>
      </c>
      <c r="P1323" s="24">
        <v>11.2</v>
      </c>
      <c r="Q1323" s="24">
        <v>26.5</v>
      </c>
      <c r="R1323" s="24">
        <v>29</v>
      </c>
      <c r="S1323" s="24">
        <v>296.64999999999998</v>
      </c>
      <c r="T1323" s="24">
        <v>2.37</v>
      </c>
      <c r="U1323" s="24">
        <v>1080</v>
      </c>
      <c r="V1323" s="24">
        <v>2560</v>
      </c>
      <c r="W1323" s="24">
        <v>2.7650000000000001</v>
      </c>
      <c r="X1323" s="23" t="s">
        <v>95</v>
      </c>
      <c r="Y1323" s="23" t="s">
        <v>95</v>
      </c>
      <c r="Z1323" s="24">
        <v>9315</v>
      </c>
      <c r="AA1323" s="24">
        <v>60</v>
      </c>
      <c r="AB1323" s="24">
        <v>178</v>
      </c>
      <c r="AC1323" s="24">
        <v>178</v>
      </c>
      <c r="AD1323" s="23" t="s">
        <v>819</v>
      </c>
      <c r="AE1323" s="23" t="s">
        <v>23</v>
      </c>
      <c r="AF1323" s="23" t="s">
        <v>23</v>
      </c>
      <c r="AG1323" s="23" t="s">
        <v>26</v>
      </c>
      <c r="AH1323" s="23" t="s">
        <v>26</v>
      </c>
      <c r="AI1323" s="23" t="s">
        <v>12</v>
      </c>
      <c r="AJ1323" s="23" t="s">
        <v>11</v>
      </c>
      <c r="AK1323" s="23" t="s">
        <v>23</v>
      </c>
      <c r="AL1323" s="23" t="s">
        <v>93</v>
      </c>
      <c r="AM1323" s="23" t="s">
        <v>14</v>
      </c>
      <c r="AN1323" s="23" t="s">
        <v>14</v>
      </c>
      <c r="AO1323" s="23" t="s">
        <v>14</v>
      </c>
      <c r="AP1323" s="23" t="s">
        <v>36</v>
      </c>
      <c r="AQ1323" s="23" t="s">
        <v>14</v>
      </c>
      <c r="AR1323" s="23"/>
      <c r="AS1323" s="23" t="s">
        <v>93</v>
      </c>
      <c r="AT1323" s="23" t="s">
        <v>14</v>
      </c>
      <c r="AU1323" s="23" t="s">
        <v>14</v>
      </c>
      <c r="AV1323" s="25" t="s">
        <v>14</v>
      </c>
      <c r="AW1323" s="25" t="s">
        <v>14</v>
      </c>
      <c r="AX1323" s="26">
        <v>29</v>
      </c>
      <c r="AY1323" s="26">
        <v>296.64999999999998</v>
      </c>
      <c r="AZ1323" s="25" t="s">
        <v>14</v>
      </c>
      <c r="BA1323" s="25" t="s">
        <v>14</v>
      </c>
      <c r="BB1323" s="23" t="s">
        <v>14</v>
      </c>
      <c r="BC1323" s="23" t="s">
        <v>15</v>
      </c>
      <c r="BD1323" s="23" t="s">
        <v>14</v>
      </c>
      <c r="BE1323" s="23" t="s">
        <v>11</v>
      </c>
      <c r="BF1323" s="23" t="s">
        <v>820</v>
      </c>
      <c r="BG1323" s="23" t="s">
        <v>11</v>
      </c>
      <c r="BH1323" s="23" t="s">
        <v>17</v>
      </c>
      <c r="BI1323" s="23" t="s">
        <v>26</v>
      </c>
      <c r="BJ1323" s="23"/>
      <c r="BK1323" s="23" t="s">
        <v>11</v>
      </c>
      <c r="BL1323" s="23" t="s">
        <v>11</v>
      </c>
      <c r="BM1323" s="23" t="s">
        <v>11</v>
      </c>
      <c r="BN1323" s="23"/>
      <c r="BO1323" s="24">
        <v>15</v>
      </c>
      <c r="BP1323" s="24">
        <v>300</v>
      </c>
      <c r="BQ1323" s="24">
        <v>300</v>
      </c>
      <c r="BR1323" s="24">
        <v>260</v>
      </c>
      <c r="BS1323" s="24">
        <v>200</v>
      </c>
      <c r="BT1323" s="23"/>
      <c r="BU1323" s="23"/>
      <c r="BV1323" s="24">
        <v>36.51</v>
      </c>
      <c r="BW1323" s="24">
        <v>0.24</v>
      </c>
      <c r="BX1323" s="23"/>
      <c r="BY1323" s="24">
        <v>0.23</v>
      </c>
      <c r="BZ1323" s="27">
        <v>0.24</v>
      </c>
      <c r="CA1323" s="27">
        <v>0.23</v>
      </c>
      <c r="CB1323" s="25"/>
      <c r="CC1323" s="25"/>
      <c r="CD1323" s="28">
        <v>36.49</v>
      </c>
      <c r="CE1323" s="28">
        <v>0.25</v>
      </c>
      <c r="CF1323" s="25"/>
      <c r="CG1323" s="28">
        <v>0.22</v>
      </c>
      <c r="CH1323" s="28">
        <v>55.6</v>
      </c>
      <c r="CI1323" s="28">
        <v>0.5</v>
      </c>
      <c r="CJ1323" s="28">
        <v>0.5</v>
      </c>
      <c r="CK1323" s="28">
        <v>0</v>
      </c>
      <c r="CL1323" s="28">
        <v>0</v>
      </c>
      <c r="CM1323" s="28">
        <v>0.5</v>
      </c>
      <c r="CN1323" s="25"/>
      <c r="CO1323" s="28">
        <v>0</v>
      </c>
      <c r="CP1323" s="30" t="s">
        <v>5</v>
      </c>
      <c r="CQ1323" s="8">
        <f t="shared" si="221"/>
        <v>9320.7483566492501</v>
      </c>
      <c r="CR1323" s="8">
        <f t="shared" si="222"/>
        <v>28</v>
      </c>
      <c r="CS1323" s="8">
        <f t="shared" si="223"/>
        <v>3.8</v>
      </c>
      <c r="CT1323" s="8">
        <f t="shared" si="224"/>
        <v>30</v>
      </c>
      <c r="CU1323" s="8">
        <f t="shared" si="225"/>
        <v>300</v>
      </c>
      <c r="CV1323" s="10">
        <f t="shared" si="226"/>
        <v>88995</v>
      </c>
      <c r="CW1323" s="10">
        <f t="shared" si="229"/>
        <v>88.995000000000005</v>
      </c>
      <c r="CX1323" s="8" t="str">
        <f t="shared" si="227"/>
        <v>No</v>
      </c>
      <c r="CY1323" s="30" t="s">
        <v>11</v>
      </c>
      <c r="CZ1323" s="30" t="s">
        <v>11</v>
      </c>
      <c r="DA1323" s="31" t="s">
        <v>11</v>
      </c>
      <c r="DB1323" s="31" t="s">
        <v>11</v>
      </c>
      <c r="DC1323" s="8" t="str">
        <f t="shared" si="228"/>
        <v>Yes</v>
      </c>
      <c r="DD1323" s="8" t="s">
        <v>23</v>
      </c>
      <c r="DE1323" s="30" t="s">
        <v>11</v>
      </c>
      <c r="DF1323" s="10">
        <f t="shared" si="230"/>
        <v>113.30622</v>
      </c>
      <c r="DG1323" s="9">
        <f>IF(S1323&lt;Monitors!$H$4,(S1323*Monitors!$I$4)+Monitors!$J$4,IF(S1323&lt;Monitors!$H$5,(S1323*Monitors!$I$5)+Monitors!$J$5,IF(S1323&lt;Monitors!$H$6,(S1323*Monitors!$I$6)+Monitors!$J$6,IF(S1323&lt;Monitors!$H$7,(Monitors!$I$7*S1323)+Monitors!$J$7,IF(S1323&lt;Monitors!$H$8,(S1323*Monitors!$I$8)+Monitors!$J$8,IF(S1323&lt;Monitors!$H$9,(S1323*Monitors!$I$9)+Monitors!$J$9,IF(S1323&lt;Monitors!$H$10,(S1323*Monitors!$I$10)+Monitors!$J$10,IF(S1323&lt;Monitors!$H$11,(S1323*Monitors!$I$11)+Monitors!$J$11,Monitors!$J$12))))))))</f>
        <v>49</v>
      </c>
      <c r="DH1323" s="10">
        <f>$DF1323-(Monitors!$B$4*'All Data'!$W1323)</f>
        <v>96.356769999999997</v>
      </c>
      <c r="DI1323" s="10">
        <f>IF($CX1323="Yes",DH1323-(Monitors!$E$4*(DG1323+(Monitors!$B$4*'All Data'!$W1323))),'All Data'!DH1323)</f>
        <v>96.356769999999997</v>
      </c>
      <c r="DJ1323" s="10">
        <f>IF(DD1323="Yes",'All Data'!DI1323-(DG1323*Monitors!$C$4),'All Data'!DI1323)</f>
        <v>89.006770000000003</v>
      </c>
      <c r="DK1323" s="10">
        <f>IF($DE1323="Yes",DJ1323-(DG1323*Monitors!$D$4),'All Data'!DJ1323)</f>
        <v>89.006770000000003</v>
      </c>
      <c r="DL1323" s="10">
        <f>IF($CZ1323="Yes",DK1323-Monitors!$C$7,'All Data'!DK1323)</f>
        <v>89.006770000000003</v>
      </c>
      <c r="DM1323" s="10">
        <f>IF($DA1323="Yes",DL1323-Monitors!$D$7,'All Data'!DL1323)</f>
        <v>89.006770000000003</v>
      </c>
      <c r="DN1323" s="10">
        <f>IF(DB1323="Yes",DM1323-((DG1323+(W1323*Monitors!$B$4))*Monitors!$F$4),'All Data'!DM1323)</f>
        <v>89.006770000000003</v>
      </c>
      <c r="DO1323" s="8" t="str">
        <f t="shared" si="231"/>
        <v>No</v>
      </c>
      <c r="DP1323" s="10">
        <v>3.5598000000000001</v>
      </c>
      <c r="DQ1323" s="10">
        <v>32.950199999999995</v>
      </c>
      <c r="DR1323" s="10">
        <v>32.950199999999995</v>
      </c>
      <c r="DS1323" s="9">
        <v>28.033965841863306</v>
      </c>
      <c r="DT1323" s="9" t="s">
        <v>11</v>
      </c>
      <c r="DU1323" s="14">
        <v>0</v>
      </c>
    </row>
    <row r="1324" spans="1:125" ht="18" customHeight="1">
      <c r="A1324" s="29">
        <v>1323</v>
      </c>
      <c r="B1324" s="29">
        <v>24</v>
      </c>
      <c r="C1324" s="29">
        <v>346</v>
      </c>
      <c r="D1324" s="21">
        <v>41263</v>
      </c>
      <c r="E1324" s="21">
        <v>41268</v>
      </c>
      <c r="F1324" s="21">
        <v>41291</v>
      </c>
      <c r="G1324" s="20" t="s">
        <v>4</v>
      </c>
      <c r="H1324" s="20" t="s">
        <v>26</v>
      </c>
      <c r="I1324" s="22">
        <v>6</v>
      </c>
      <c r="J1324" s="20" t="s">
        <v>5</v>
      </c>
      <c r="K1324" s="20" t="s">
        <v>26</v>
      </c>
      <c r="L1324" s="20" t="s">
        <v>27</v>
      </c>
      <c r="M1324" s="23" t="s">
        <v>27</v>
      </c>
      <c r="N1324" s="23" t="s">
        <v>7</v>
      </c>
      <c r="O1324" s="23" t="s">
        <v>26</v>
      </c>
      <c r="P1324" s="24">
        <v>11.2</v>
      </c>
      <c r="Q1324" s="24">
        <v>26.5</v>
      </c>
      <c r="R1324" s="24">
        <v>29</v>
      </c>
      <c r="S1324" s="24">
        <v>296.8</v>
      </c>
      <c r="T1324" s="24">
        <v>2.37</v>
      </c>
      <c r="U1324" s="24">
        <v>1080</v>
      </c>
      <c r="V1324" s="24">
        <v>2560</v>
      </c>
      <c r="W1324" s="24">
        <v>2.7650000000000001</v>
      </c>
      <c r="X1324" s="23" t="s">
        <v>95</v>
      </c>
      <c r="Y1324" s="23" t="s">
        <v>95</v>
      </c>
      <c r="Z1324" s="24">
        <v>9315</v>
      </c>
      <c r="AA1324" s="24">
        <v>60</v>
      </c>
      <c r="AB1324" s="24">
        <v>178</v>
      </c>
      <c r="AC1324" s="24">
        <v>178</v>
      </c>
      <c r="AD1324" s="23" t="s">
        <v>96</v>
      </c>
      <c r="AE1324" s="23" t="s">
        <v>23</v>
      </c>
      <c r="AF1324" s="23" t="s">
        <v>23</v>
      </c>
      <c r="AG1324" s="23" t="s">
        <v>26</v>
      </c>
      <c r="AH1324" s="23" t="s">
        <v>26</v>
      </c>
      <c r="AI1324" s="23" t="s">
        <v>12</v>
      </c>
      <c r="AJ1324" s="23" t="s">
        <v>11</v>
      </c>
      <c r="AK1324" s="23" t="s">
        <v>23</v>
      </c>
      <c r="AL1324" s="23" t="s">
        <v>107</v>
      </c>
      <c r="AM1324" s="23" t="s">
        <v>818</v>
      </c>
      <c r="AN1324" s="23" t="s">
        <v>72</v>
      </c>
      <c r="AO1324" s="23" t="s">
        <v>26</v>
      </c>
      <c r="AP1324" s="23" t="s">
        <v>36</v>
      </c>
      <c r="AQ1324" s="23" t="s">
        <v>26</v>
      </c>
      <c r="AR1324" s="23"/>
      <c r="AS1324" s="23" t="s">
        <v>107</v>
      </c>
      <c r="AT1324" s="23" t="s">
        <v>818</v>
      </c>
      <c r="AU1324" s="23" t="s">
        <v>63</v>
      </c>
      <c r="AV1324" s="25" t="s">
        <v>26</v>
      </c>
      <c r="AW1324" s="25" t="s">
        <v>26</v>
      </c>
      <c r="AX1324" s="26">
        <v>29</v>
      </c>
      <c r="AY1324" s="26">
        <v>296.8</v>
      </c>
      <c r="AZ1324" s="25" t="s">
        <v>72</v>
      </c>
      <c r="BA1324" s="25" t="s">
        <v>63</v>
      </c>
      <c r="BB1324" s="23" t="s">
        <v>26</v>
      </c>
      <c r="BC1324" s="23" t="s">
        <v>15</v>
      </c>
      <c r="BD1324" s="23" t="s">
        <v>26</v>
      </c>
      <c r="BE1324" s="23" t="s">
        <v>11</v>
      </c>
      <c r="BF1324" s="23" t="s">
        <v>97</v>
      </c>
      <c r="BG1324" s="23" t="s">
        <v>11</v>
      </c>
      <c r="BH1324" s="23" t="s">
        <v>17</v>
      </c>
      <c r="BI1324" s="23" t="s">
        <v>26</v>
      </c>
      <c r="BJ1324" s="23"/>
      <c r="BK1324" s="23" t="s">
        <v>11</v>
      </c>
      <c r="BL1324" s="23" t="s">
        <v>11</v>
      </c>
      <c r="BM1324" s="23" t="s">
        <v>11</v>
      </c>
      <c r="BN1324" s="23"/>
      <c r="BO1324" s="24">
        <v>15</v>
      </c>
      <c r="BP1324" s="24">
        <v>300</v>
      </c>
      <c r="BQ1324" s="24">
        <v>300</v>
      </c>
      <c r="BR1324" s="24">
        <v>260</v>
      </c>
      <c r="BS1324" s="24">
        <v>200</v>
      </c>
      <c r="BT1324" s="23"/>
      <c r="BU1324" s="23"/>
      <c r="BV1324" s="24">
        <v>38.76</v>
      </c>
      <c r="BW1324" s="24">
        <v>0.33</v>
      </c>
      <c r="BX1324" s="23"/>
      <c r="BY1324" s="24">
        <v>0.23</v>
      </c>
      <c r="BZ1324" s="27">
        <v>0.33</v>
      </c>
      <c r="CA1324" s="27">
        <v>0.23</v>
      </c>
      <c r="CB1324" s="25"/>
      <c r="CC1324" s="25"/>
      <c r="CD1324" s="28">
        <v>38.69</v>
      </c>
      <c r="CE1324" s="28">
        <v>0.36</v>
      </c>
      <c r="CF1324" s="25"/>
      <c r="CG1324" s="28">
        <v>0.26</v>
      </c>
      <c r="CH1324" s="28">
        <v>55.6</v>
      </c>
      <c r="CI1324" s="28">
        <v>1.2</v>
      </c>
      <c r="CJ1324" s="28">
        <v>0.5</v>
      </c>
      <c r="CK1324" s="28">
        <v>0</v>
      </c>
      <c r="CL1324" s="28">
        <v>0</v>
      </c>
      <c r="CM1324" s="28">
        <v>0.5</v>
      </c>
      <c r="CN1324" s="25"/>
      <c r="CO1324" s="28">
        <v>0</v>
      </c>
      <c r="CP1324" s="30" t="s">
        <v>5</v>
      </c>
      <c r="CQ1324" s="8">
        <f t="shared" si="221"/>
        <v>9316.0377358490568</v>
      </c>
      <c r="CR1324" s="8">
        <f t="shared" si="222"/>
        <v>28</v>
      </c>
      <c r="CS1324" s="8">
        <f t="shared" si="223"/>
        <v>3.8</v>
      </c>
      <c r="CT1324" s="8">
        <f t="shared" si="224"/>
        <v>30</v>
      </c>
      <c r="CU1324" s="8">
        <f t="shared" si="225"/>
        <v>300</v>
      </c>
      <c r="CV1324" s="10">
        <f t="shared" si="226"/>
        <v>89040</v>
      </c>
      <c r="CW1324" s="10">
        <f t="shared" si="229"/>
        <v>89.04</v>
      </c>
      <c r="CX1324" s="8" t="str">
        <f t="shared" si="227"/>
        <v>No</v>
      </c>
      <c r="CY1324" s="30" t="s">
        <v>11</v>
      </c>
      <c r="CZ1324" s="30" t="s">
        <v>11</v>
      </c>
      <c r="DA1324" s="31" t="s">
        <v>11</v>
      </c>
      <c r="DB1324" s="31" t="s">
        <v>11</v>
      </c>
      <c r="DC1324" s="8" t="str">
        <f t="shared" si="228"/>
        <v>Yes</v>
      </c>
      <c r="DD1324" s="8" t="s">
        <v>23</v>
      </c>
      <c r="DE1324" s="30" t="s">
        <v>11</v>
      </c>
      <c r="DF1324" s="10">
        <f t="shared" si="230"/>
        <v>120.71717999999998</v>
      </c>
      <c r="DG1324" s="9">
        <f>IF(S1324&lt;Monitors!$H$4,(S1324*Monitors!$I$4)+Monitors!$J$4,IF(S1324&lt;Monitors!$H$5,(S1324*Monitors!$I$5)+Monitors!$J$5,IF(S1324&lt;Monitors!$H$6,(S1324*Monitors!$I$6)+Monitors!$J$6,IF(S1324&lt;Monitors!$H$7,(Monitors!$I$7*S1324)+Monitors!$J$7,IF(S1324&lt;Monitors!$H$8,(S1324*Monitors!$I$8)+Monitors!$J$8,IF(S1324&lt;Monitors!$H$9,(S1324*Monitors!$I$9)+Monitors!$J$9,IF(S1324&lt;Monitors!$H$10,(S1324*Monitors!$I$10)+Monitors!$J$10,IF(S1324&lt;Monitors!$H$11,(S1324*Monitors!$I$11)+Monitors!$J$11,Monitors!$J$12))))))))</f>
        <v>49</v>
      </c>
      <c r="DH1324" s="10">
        <f>$DF1324-(Monitors!$B$4*'All Data'!$W1324)</f>
        <v>103.76772999999999</v>
      </c>
      <c r="DI1324" s="10">
        <f>IF($CX1324="Yes",DH1324-(Monitors!$E$4*(DG1324+(Monitors!$B$4*'All Data'!$W1324))),'All Data'!DH1324)</f>
        <v>103.76772999999999</v>
      </c>
      <c r="DJ1324" s="10">
        <f>IF(DD1324="Yes",'All Data'!DI1324-(DG1324*Monitors!$C$4),'All Data'!DI1324)</f>
        <v>96.417729999999992</v>
      </c>
      <c r="DK1324" s="10">
        <f>IF($DE1324="Yes",DJ1324-(DG1324*Monitors!$D$4),'All Data'!DJ1324)</f>
        <v>96.417729999999992</v>
      </c>
      <c r="DL1324" s="10">
        <f>IF($CZ1324="Yes",DK1324-Monitors!$C$7,'All Data'!DK1324)</f>
        <v>96.417729999999992</v>
      </c>
      <c r="DM1324" s="10">
        <f>IF($DA1324="Yes",DL1324-Monitors!$D$7,'All Data'!DL1324)</f>
        <v>96.417729999999992</v>
      </c>
      <c r="DN1324" s="10">
        <f>IF(DB1324="Yes",DM1324-((DG1324+(W1324*Monitors!$B$4))*Monitors!$F$4),'All Data'!DM1324)</f>
        <v>96.417729999999992</v>
      </c>
      <c r="DO1324" s="8" t="str">
        <f t="shared" si="231"/>
        <v>No</v>
      </c>
      <c r="DP1324" s="10">
        <v>3.5616000000000003</v>
      </c>
      <c r="DQ1324" s="10">
        <v>35.198399999999999</v>
      </c>
      <c r="DR1324" s="10">
        <v>35.198399999999999</v>
      </c>
      <c r="DS1324" s="9">
        <v>28.047755959946649</v>
      </c>
      <c r="DT1324" s="9" t="s">
        <v>11</v>
      </c>
      <c r="DU1324" s="14">
        <v>0</v>
      </c>
    </row>
    <row r="1325" spans="1:125" ht="18" customHeight="1">
      <c r="A1325" s="29">
        <v>1324</v>
      </c>
      <c r="B1325" s="29">
        <v>25</v>
      </c>
      <c r="C1325" s="29">
        <v>1408</v>
      </c>
      <c r="D1325" s="21">
        <v>41912</v>
      </c>
      <c r="E1325" s="21">
        <v>41886</v>
      </c>
      <c r="F1325" s="21">
        <v>41894</v>
      </c>
      <c r="G1325" s="20" t="s">
        <v>4</v>
      </c>
      <c r="H1325" s="20"/>
      <c r="I1325" s="22">
        <v>6</v>
      </c>
      <c r="J1325" s="20" t="s">
        <v>5</v>
      </c>
      <c r="K1325" s="20"/>
      <c r="L1325" s="20" t="s">
        <v>121</v>
      </c>
      <c r="M1325" s="23"/>
      <c r="N1325" s="23" t="s">
        <v>7</v>
      </c>
      <c r="O1325" s="23"/>
      <c r="P1325" s="24">
        <v>11.7</v>
      </c>
      <c r="Q1325" s="24">
        <v>20.7</v>
      </c>
      <c r="R1325" s="24">
        <v>23.8</v>
      </c>
      <c r="S1325" s="24">
        <v>242.01</v>
      </c>
      <c r="T1325" s="24">
        <v>1.78</v>
      </c>
      <c r="U1325" s="24">
        <v>1440</v>
      </c>
      <c r="V1325" s="24">
        <v>2560</v>
      </c>
      <c r="W1325" s="24">
        <v>3.6859999999999999</v>
      </c>
      <c r="X1325" s="23" t="s">
        <v>104</v>
      </c>
      <c r="Y1325" s="23" t="s">
        <v>104</v>
      </c>
      <c r="Z1325" s="24">
        <v>15233</v>
      </c>
      <c r="AA1325" s="24">
        <v>60</v>
      </c>
      <c r="AB1325" s="24">
        <v>178</v>
      </c>
      <c r="AC1325" s="24">
        <v>178</v>
      </c>
      <c r="AD1325" s="23" t="s">
        <v>134</v>
      </c>
      <c r="AE1325" s="23" t="s">
        <v>23</v>
      </c>
      <c r="AF1325" s="23" t="s">
        <v>23</v>
      </c>
      <c r="AG1325" s="23" t="s">
        <v>106</v>
      </c>
      <c r="AH1325" s="23" t="s">
        <v>106</v>
      </c>
      <c r="AI1325" s="23" t="s">
        <v>12</v>
      </c>
      <c r="AJ1325" s="23" t="s">
        <v>23</v>
      </c>
      <c r="AK1325" s="23" t="s">
        <v>11</v>
      </c>
      <c r="AL1325" s="23" t="s">
        <v>276</v>
      </c>
      <c r="AM1325" s="23"/>
      <c r="AN1325" s="23" t="s">
        <v>14</v>
      </c>
      <c r="AO1325" s="23"/>
      <c r="AP1325" s="23" t="s">
        <v>14</v>
      </c>
      <c r="AQ1325" s="23"/>
      <c r="AR1325" s="23"/>
      <c r="AS1325" s="23" t="s">
        <v>276</v>
      </c>
      <c r="AT1325" s="23"/>
      <c r="AU1325" s="23" t="s">
        <v>14</v>
      </c>
      <c r="AV1325" s="25"/>
      <c r="AW1325" s="25"/>
      <c r="AX1325" s="26">
        <v>23.8</v>
      </c>
      <c r="AY1325" s="26">
        <v>242.01</v>
      </c>
      <c r="AZ1325" s="25" t="s">
        <v>14</v>
      </c>
      <c r="BA1325" s="25" t="s">
        <v>14</v>
      </c>
      <c r="BB1325" s="23"/>
      <c r="BC1325" s="23" t="s">
        <v>15</v>
      </c>
      <c r="BD1325" s="23"/>
      <c r="BE1325" s="23" t="s">
        <v>11</v>
      </c>
      <c r="BF1325" s="23" t="s">
        <v>135</v>
      </c>
      <c r="BG1325" s="23" t="s">
        <v>11</v>
      </c>
      <c r="BH1325" s="23" t="s">
        <v>17</v>
      </c>
      <c r="BI1325" s="23"/>
      <c r="BJ1325" s="23"/>
      <c r="BK1325" s="23" t="s">
        <v>11</v>
      </c>
      <c r="BL1325" s="23" t="s">
        <v>11</v>
      </c>
      <c r="BM1325" s="23"/>
      <c r="BN1325" s="23"/>
      <c r="BO1325" s="24">
        <v>5.2</v>
      </c>
      <c r="BP1325" s="24">
        <v>279.5</v>
      </c>
      <c r="BQ1325" s="24">
        <v>300</v>
      </c>
      <c r="BR1325" s="24">
        <v>222.2</v>
      </c>
      <c r="BS1325" s="24">
        <v>202.5</v>
      </c>
      <c r="BT1325" s="23"/>
      <c r="BU1325" s="23"/>
      <c r="BV1325" s="24">
        <v>21.09</v>
      </c>
      <c r="BW1325" s="24">
        <v>0.26</v>
      </c>
      <c r="BX1325" s="23"/>
      <c r="BY1325" s="24">
        <v>0.19</v>
      </c>
      <c r="BZ1325" s="27">
        <v>0.26</v>
      </c>
      <c r="CA1325" s="27">
        <v>0.19</v>
      </c>
      <c r="CB1325" s="25"/>
      <c r="CC1325" s="25"/>
      <c r="CD1325" s="28">
        <v>21.17</v>
      </c>
      <c r="CE1325" s="28">
        <v>0.31</v>
      </c>
      <c r="CF1325" s="25"/>
      <c r="CG1325" s="28">
        <v>0.24</v>
      </c>
      <c r="CH1325" s="28">
        <v>42.43</v>
      </c>
      <c r="CI1325" s="28">
        <v>0.5</v>
      </c>
      <c r="CJ1325" s="28">
        <v>0.5</v>
      </c>
      <c r="CK1325" s="25"/>
      <c r="CL1325" s="25"/>
      <c r="CM1325" s="28">
        <v>0.43</v>
      </c>
      <c r="CN1325" s="25"/>
      <c r="CO1325" s="28">
        <v>0</v>
      </c>
      <c r="CP1325" s="30" t="s">
        <v>5</v>
      </c>
      <c r="CQ1325" s="8">
        <f t="shared" si="221"/>
        <v>15230.775587785629</v>
      </c>
      <c r="CR1325" s="8">
        <f t="shared" si="222"/>
        <v>24</v>
      </c>
      <c r="CS1325" s="8">
        <f t="shared" si="223"/>
        <v>3.8</v>
      </c>
      <c r="CT1325" s="8">
        <f t="shared" si="224"/>
        <v>30</v>
      </c>
      <c r="CU1325" s="8">
        <f t="shared" si="225"/>
        <v>200</v>
      </c>
      <c r="CV1325" s="10">
        <f t="shared" si="226"/>
        <v>67641.794999999998</v>
      </c>
      <c r="CW1325" s="10">
        <f t="shared" si="229"/>
        <v>67.641795000000002</v>
      </c>
      <c r="CX1325" s="8" t="str">
        <f t="shared" si="227"/>
        <v>No</v>
      </c>
      <c r="CY1325" s="30" t="s">
        <v>11</v>
      </c>
      <c r="CZ1325" s="30" t="s">
        <v>11</v>
      </c>
      <c r="DA1325" s="31" t="s">
        <v>11</v>
      </c>
      <c r="DB1325" s="31" t="s">
        <v>11</v>
      </c>
      <c r="DC1325" s="8" t="str">
        <f t="shared" si="228"/>
        <v>Yes</v>
      </c>
      <c r="DD1325" s="8" t="s">
        <v>23</v>
      </c>
      <c r="DE1325" s="30" t="s">
        <v>11</v>
      </c>
      <c r="DF1325" s="10">
        <f t="shared" si="230"/>
        <v>66.142379999999989</v>
      </c>
      <c r="DG1325" s="9">
        <f>IF(S1325&lt;Monitors!$H$4,(S1325*Monitors!$I$4)+Monitors!$J$4,IF(S1325&lt;Monitors!$H$5,(S1325*Monitors!$I$5)+Monitors!$J$5,IF(S1325&lt;Monitors!$H$6,(S1325*Monitors!$I$6)+Monitors!$J$6,IF(S1325&lt;Monitors!$H$7,(Monitors!$I$7*S1325)+Monitors!$J$7,IF(S1325&lt;Monitors!$H$8,(S1325*Monitors!$I$8)+Monitors!$J$8,IF(S1325&lt;Monitors!$H$9,(S1325*Monitors!$I$9)+Monitors!$J$9,IF(S1325&lt;Monitors!$H$10,(S1325*Monitors!$I$10)+Monitors!$J$10,IF(S1325&lt;Monitors!$H$11,(S1325*Monitors!$I$11)+Monitors!$J$11,Monitors!$J$12))))))))</f>
        <v>41.402000000000001</v>
      </c>
      <c r="DH1325" s="10">
        <f>$DF1325-(Monitors!$B$4*'All Data'!$W1325)</f>
        <v>43.547199999999989</v>
      </c>
      <c r="DI1325" s="10">
        <f>IF($CX1325="Yes",DH1325-(Monitors!$E$4*(DG1325+(Monitors!$B$4*'All Data'!$W1325))),'All Data'!DH1325)</f>
        <v>43.547199999999989</v>
      </c>
      <c r="DJ1325" s="10">
        <f>IF(DD1325="Yes",'All Data'!DI1325-(DG1325*Monitors!$C$4),'All Data'!DI1325)</f>
        <v>37.336899999999986</v>
      </c>
      <c r="DK1325" s="10">
        <f>IF($DE1325="Yes",DJ1325-(DG1325*Monitors!$D$4),'All Data'!DJ1325)</f>
        <v>37.336899999999986</v>
      </c>
      <c r="DL1325" s="10">
        <f>IF($CZ1325="Yes",DK1325-Monitors!$C$7,'All Data'!DK1325)</f>
        <v>37.336899999999986</v>
      </c>
      <c r="DM1325" s="10">
        <f>IF($DA1325="Yes",DL1325-Monitors!$D$7,'All Data'!DL1325)</f>
        <v>37.336899999999986</v>
      </c>
      <c r="DN1325" s="10">
        <f>IF(DB1325="Yes",DM1325-((DG1325+(W1325*Monitors!$B$4))*Monitors!$F$4),'All Data'!DM1325)</f>
        <v>37.336899999999986</v>
      </c>
      <c r="DO1325" s="8" t="str">
        <f t="shared" si="231"/>
        <v>Yes</v>
      </c>
      <c r="DP1325" s="10">
        <v>2.7056718000000002</v>
      </c>
      <c r="DQ1325" s="10">
        <v>18.384328199999999</v>
      </c>
      <c r="DR1325" s="10">
        <v>18.384328199999999</v>
      </c>
      <c r="DS1325" s="9">
        <v>22.972833730341538</v>
      </c>
      <c r="DT1325" s="9" t="s">
        <v>23</v>
      </c>
      <c r="DU1325" s="14">
        <v>0</v>
      </c>
    </row>
    <row r="1326" spans="1:125" ht="18" customHeight="1">
      <c r="A1326" s="29">
        <v>1325</v>
      </c>
      <c r="B1326" s="29">
        <v>47</v>
      </c>
      <c r="C1326" s="29">
        <v>272</v>
      </c>
      <c r="D1326" s="21">
        <v>41973</v>
      </c>
      <c r="E1326" s="21">
        <v>42023</v>
      </c>
      <c r="F1326" s="21">
        <v>42027</v>
      </c>
      <c r="G1326" s="20" t="s">
        <v>4</v>
      </c>
      <c r="H1326" s="20" t="s">
        <v>26</v>
      </c>
      <c r="I1326" s="22">
        <v>6</v>
      </c>
      <c r="J1326" s="20" t="s">
        <v>5</v>
      </c>
      <c r="K1326" s="20" t="s">
        <v>26</v>
      </c>
      <c r="L1326" s="20" t="s">
        <v>27</v>
      </c>
      <c r="M1326" s="23" t="s">
        <v>27</v>
      </c>
      <c r="N1326" s="23" t="s">
        <v>7</v>
      </c>
      <c r="O1326" s="23" t="s">
        <v>26</v>
      </c>
      <c r="P1326" s="24">
        <v>12.2</v>
      </c>
      <c r="Q1326" s="24">
        <v>21.8</v>
      </c>
      <c r="R1326" s="24">
        <v>25</v>
      </c>
      <c r="S1326" s="24">
        <v>266.58999999999997</v>
      </c>
      <c r="T1326" s="24">
        <v>1.78</v>
      </c>
      <c r="U1326" s="24">
        <v>1440</v>
      </c>
      <c r="V1326" s="24">
        <v>2560</v>
      </c>
      <c r="W1326" s="24">
        <v>3.6859999999999999</v>
      </c>
      <c r="X1326" s="23" t="s">
        <v>104</v>
      </c>
      <c r="Y1326" s="23" t="s">
        <v>104</v>
      </c>
      <c r="Z1326" s="24">
        <v>13861</v>
      </c>
      <c r="AA1326" s="24">
        <v>60</v>
      </c>
      <c r="AB1326" s="24">
        <v>178</v>
      </c>
      <c r="AC1326" s="24">
        <v>178</v>
      </c>
      <c r="AD1326" s="23" t="s">
        <v>1236</v>
      </c>
      <c r="AE1326" s="23" t="s">
        <v>23</v>
      </c>
      <c r="AF1326" s="23" t="s">
        <v>11</v>
      </c>
      <c r="AG1326" s="23" t="s">
        <v>26</v>
      </c>
      <c r="AH1326" s="23" t="s">
        <v>26</v>
      </c>
      <c r="AI1326" s="23" t="s">
        <v>12</v>
      </c>
      <c r="AJ1326" s="23" t="s">
        <v>11</v>
      </c>
      <c r="AK1326" s="23" t="s">
        <v>23</v>
      </c>
      <c r="AL1326" s="23" t="s">
        <v>90</v>
      </c>
      <c r="AM1326" s="23" t="s">
        <v>14</v>
      </c>
      <c r="AN1326" s="23" t="s">
        <v>14</v>
      </c>
      <c r="AO1326" s="23" t="s">
        <v>14</v>
      </c>
      <c r="AP1326" s="23" t="s">
        <v>36</v>
      </c>
      <c r="AQ1326" s="23" t="s">
        <v>14</v>
      </c>
      <c r="AR1326" s="23"/>
      <c r="AS1326" s="23" t="s">
        <v>90</v>
      </c>
      <c r="AT1326" s="23" t="s">
        <v>14</v>
      </c>
      <c r="AU1326" s="23" t="s">
        <v>14</v>
      </c>
      <c r="AV1326" s="25" t="s">
        <v>14</v>
      </c>
      <c r="AW1326" s="25" t="s">
        <v>14</v>
      </c>
      <c r="AX1326" s="26">
        <v>25</v>
      </c>
      <c r="AY1326" s="26">
        <v>266.58999999999997</v>
      </c>
      <c r="AZ1326" s="25" t="s">
        <v>14</v>
      </c>
      <c r="BA1326" s="25" t="s">
        <v>14</v>
      </c>
      <c r="BB1326" s="23" t="s">
        <v>14</v>
      </c>
      <c r="BC1326" s="23" t="s">
        <v>15</v>
      </c>
      <c r="BD1326" s="23" t="s">
        <v>26</v>
      </c>
      <c r="BE1326" s="23" t="s">
        <v>11</v>
      </c>
      <c r="BF1326" s="23" t="s">
        <v>1237</v>
      </c>
      <c r="BG1326" s="23" t="s">
        <v>11</v>
      </c>
      <c r="BH1326" s="23" t="s">
        <v>17</v>
      </c>
      <c r="BI1326" s="23" t="s">
        <v>14</v>
      </c>
      <c r="BJ1326" s="23"/>
      <c r="BK1326" s="23" t="s">
        <v>11</v>
      </c>
      <c r="BL1326" s="23" t="s">
        <v>11</v>
      </c>
      <c r="BM1326" s="23" t="s">
        <v>11</v>
      </c>
      <c r="BN1326" s="23"/>
      <c r="BO1326" s="24">
        <v>34.6</v>
      </c>
      <c r="BP1326" s="24">
        <v>432.7</v>
      </c>
      <c r="BQ1326" s="24">
        <v>350</v>
      </c>
      <c r="BR1326" s="24">
        <v>327</v>
      </c>
      <c r="BS1326" s="24">
        <v>200</v>
      </c>
      <c r="BT1326" s="23"/>
      <c r="BU1326" s="23"/>
      <c r="BV1326" s="24">
        <v>23.41</v>
      </c>
      <c r="BW1326" s="24">
        <v>0.38</v>
      </c>
      <c r="BX1326" s="23"/>
      <c r="BY1326" s="24">
        <v>0.27</v>
      </c>
      <c r="BZ1326" s="27">
        <v>0.38</v>
      </c>
      <c r="CA1326" s="27">
        <v>0.27</v>
      </c>
      <c r="CB1326" s="25"/>
      <c r="CC1326" s="25"/>
      <c r="CD1326" s="28">
        <v>23.36</v>
      </c>
      <c r="CE1326" s="28">
        <v>0.41</v>
      </c>
      <c r="CF1326" s="25"/>
      <c r="CG1326" s="28">
        <v>0.3</v>
      </c>
      <c r="CH1326" s="28">
        <v>34.21</v>
      </c>
      <c r="CI1326" s="28">
        <v>0.5</v>
      </c>
      <c r="CJ1326" s="28">
        <v>0.5</v>
      </c>
      <c r="CK1326" s="28">
        <v>0</v>
      </c>
      <c r="CL1326" s="28">
        <v>0</v>
      </c>
      <c r="CM1326" s="28">
        <v>0.5</v>
      </c>
      <c r="CN1326" s="25"/>
      <c r="CO1326" s="28">
        <v>0</v>
      </c>
      <c r="CP1326" s="30" t="s">
        <v>5</v>
      </c>
      <c r="CQ1326" s="8">
        <f t="shared" si="221"/>
        <v>13826.475111594586</v>
      </c>
      <c r="CR1326" s="8">
        <f t="shared" si="222"/>
        <v>26</v>
      </c>
      <c r="CS1326" s="8">
        <f t="shared" si="223"/>
        <v>3.8</v>
      </c>
      <c r="CT1326" s="8">
        <f t="shared" si="224"/>
        <v>30</v>
      </c>
      <c r="CU1326" s="8">
        <f t="shared" si="225"/>
        <v>400</v>
      </c>
      <c r="CV1326" s="10">
        <f t="shared" si="226"/>
        <v>115353.49299999999</v>
      </c>
      <c r="CW1326" s="10">
        <f t="shared" si="229"/>
        <v>115.35349299999999</v>
      </c>
      <c r="CX1326" s="8" t="str">
        <f t="shared" si="227"/>
        <v>No</v>
      </c>
      <c r="CY1326" s="30" t="s">
        <v>11</v>
      </c>
      <c r="CZ1326" s="30" t="s">
        <v>11</v>
      </c>
      <c r="DA1326" s="31" t="s">
        <v>11</v>
      </c>
      <c r="DB1326" s="31" t="s">
        <v>11</v>
      </c>
      <c r="DC1326" s="8" t="str">
        <f t="shared" si="228"/>
        <v>No</v>
      </c>
      <c r="DD1326" s="8" t="s">
        <v>23</v>
      </c>
      <c r="DE1326" s="30" t="s">
        <v>11</v>
      </c>
      <c r="DF1326" s="10">
        <f t="shared" si="230"/>
        <v>73.938779999999994</v>
      </c>
      <c r="DG1326" s="9">
        <f>IF(S1326&lt;Monitors!$H$4,(S1326*Monitors!$I$4)+Monitors!$J$4,IF(S1326&lt;Monitors!$H$5,(S1326*Monitors!$I$5)+Monitors!$J$5,IF(S1326&lt;Monitors!$H$6,(S1326*Monitors!$I$6)+Monitors!$J$6,IF(S1326&lt;Monitors!$H$7,(Monitors!$I$7*S1326)+Monitors!$J$7,IF(S1326&lt;Monitors!$H$8,(S1326*Monitors!$I$8)+Monitors!$J$8,IF(S1326&lt;Monitors!$H$9,(S1326*Monitors!$I$9)+Monitors!$J$9,IF(S1326&lt;Monitors!$H$10,(S1326*Monitors!$I$10)+Monitors!$J$10,IF(S1326&lt;Monitors!$H$11,(S1326*Monitors!$I$11)+Monitors!$J$11,Monitors!$J$12))))))))</f>
        <v>46.317999999999998</v>
      </c>
      <c r="DH1326" s="10">
        <f>$DF1326-(Monitors!$B$4*'All Data'!$W1326)</f>
        <v>51.343599999999995</v>
      </c>
      <c r="DI1326" s="10">
        <f>IF($CX1326="Yes",DH1326-(Monitors!$E$4*(DG1326+(Monitors!$B$4*'All Data'!$W1326))),'All Data'!DH1326)</f>
        <v>51.343599999999995</v>
      </c>
      <c r="DJ1326" s="10">
        <f>IF(DD1326="Yes",'All Data'!DI1326-(DG1326*Monitors!$C$4),'All Data'!DI1326)</f>
        <v>44.395899999999997</v>
      </c>
      <c r="DK1326" s="10">
        <f>IF($DE1326="Yes",DJ1326-(DG1326*Monitors!$D$4),'All Data'!DJ1326)</f>
        <v>44.395899999999997</v>
      </c>
      <c r="DL1326" s="10">
        <f>IF($CZ1326="Yes",DK1326-Monitors!$C$7,'All Data'!DK1326)</f>
        <v>44.395899999999997</v>
      </c>
      <c r="DM1326" s="10">
        <f>IF($DA1326="Yes",DL1326-Monitors!$D$7,'All Data'!DL1326)</f>
        <v>44.395899999999997</v>
      </c>
      <c r="DN1326" s="10">
        <f>IF(DB1326="Yes",DM1326-((DG1326+(W1326*Monitors!$B$4))*Monitors!$F$4),'All Data'!DM1326)</f>
        <v>44.395899999999997</v>
      </c>
      <c r="DO1326" s="8" t="str">
        <f t="shared" si="231"/>
        <v>Yes</v>
      </c>
      <c r="DP1326" s="10">
        <v>4.6141397199999998</v>
      </c>
      <c r="DQ1326" s="10">
        <v>18.795860279999999</v>
      </c>
      <c r="DR1326" s="10">
        <v>18.795860279999999</v>
      </c>
      <c r="DS1326" s="9">
        <v>25.258541588949171</v>
      </c>
      <c r="DT1326" s="9" t="s">
        <v>23</v>
      </c>
      <c r="DU1326" s="14">
        <v>0</v>
      </c>
    </row>
    <row r="1327" spans="1:125" ht="18" customHeight="1">
      <c r="A1327" s="29">
        <v>1326</v>
      </c>
      <c r="B1327" s="29">
        <v>35</v>
      </c>
      <c r="C1327" s="29">
        <v>537</v>
      </c>
      <c r="D1327" s="21">
        <v>41418</v>
      </c>
      <c r="E1327" s="21">
        <v>41388</v>
      </c>
      <c r="F1327" s="21">
        <v>41416</v>
      </c>
      <c r="G1327" s="20" t="s">
        <v>4</v>
      </c>
      <c r="H1327" s="20"/>
      <c r="I1327" s="22">
        <v>6</v>
      </c>
      <c r="J1327" s="20" t="s">
        <v>5</v>
      </c>
      <c r="K1327" s="20"/>
      <c r="L1327" s="20" t="s">
        <v>314</v>
      </c>
      <c r="M1327" s="23" t="s">
        <v>314</v>
      </c>
      <c r="N1327" s="23" t="s">
        <v>7</v>
      </c>
      <c r="O1327" s="23"/>
      <c r="P1327" s="24">
        <v>132</v>
      </c>
      <c r="Q1327" s="24">
        <v>235</v>
      </c>
      <c r="R1327" s="24">
        <v>27</v>
      </c>
      <c r="S1327" s="24">
        <v>310</v>
      </c>
      <c r="T1327" s="24">
        <v>1.78</v>
      </c>
      <c r="U1327" s="24">
        <v>1440</v>
      </c>
      <c r="V1327" s="24">
        <v>2560</v>
      </c>
      <c r="W1327" s="24">
        <v>3.6859999999999999</v>
      </c>
      <c r="X1327" s="23" t="s">
        <v>104</v>
      </c>
      <c r="Y1327" s="23" t="s">
        <v>104</v>
      </c>
      <c r="Z1327" s="24">
        <v>11874</v>
      </c>
      <c r="AA1327" s="24">
        <v>60</v>
      </c>
      <c r="AB1327" s="24">
        <v>178</v>
      </c>
      <c r="AC1327" s="24">
        <v>178</v>
      </c>
      <c r="AD1327" s="23" t="s">
        <v>315</v>
      </c>
      <c r="AE1327" s="23" t="s">
        <v>23</v>
      </c>
      <c r="AF1327" s="23" t="s">
        <v>23</v>
      </c>
      <c r="AG1327" s="23" t="s">
        <v>316</v>
      </c>
      <c r="AH1327" s="23" t="s">
        <v>317</v>
      </c>
      <c r="AI1327" s="23" t="s">
        <v>12</v>
      </c>
      <c r="AJ1327" s="23" t="s">
        <v>11</v>
      </c>
      <c r="AK1327" s="23" t="s">
        <v>11</v>
      </c>
      <c r="AL1327" s="23" t="s">
        <v>90</v>
      </c>
      <c r="AM1327" s="23"/>
      <c r="AN1327" s="23" t="s">
        <v>72</v>
      </c>
      <c r="AO1327" s="23"/>
      <c r="AP1327" s="23" t="s">
        <v>14</v>
      </c>
      <c r="AQ1327" s="23"/>
      <c r="AR1327" s="23"/>
      <c r="AS1327" s="23" t="s">
        <v>90</v>
      </c>
      <c r="AT1327" s="23"/>
      <c r="AU1327" s="23" t="s">
        <v>63</v>
      </c>
      <c r="AV1327" s="25"/>
      <c r="AW1327" s="25"/>
      <c r="AX1327" s="26">
        <v>27</v>
      </c>
      <c r="AY1327" s="26">
        <v>310</v>
      </c>
      <c r="AZ1327" s="25" t="s">
        <v>72</v>
      </c>
      <c r="BA1327" s="25" t="s">
        <v>63</v>
      </c>
      <c r="BB1327" s="23"/>
      <c r="BC1327" s="23" t="s">
        <v>15</v>
      </c>
      <c r="BD1327" s="23"/>
      <c r="BE1327" s="23" t="s">
        <v>11</v>
      </c>
      <c r="BF1327" s="23" t="s">
        <v>318</v>
      </c>
      <c r="BG1327" s="23" t="s">
        <v>11</v>
      </c>
      <c r="BH1327" s="23" t="s">
        <v>17</v>
      </c>
      <c r="BI1327" s="23"/>
      <c r="BJ1327" s="23" t="s">
        <v>18</v>
      </c>
      <c r="BK1327" s="23" t="s">
        <v>11</v>
      </c>
      <c r="BL1327" s="23" t="s">
        <v>11</v>
      </c>
      <c r="BM1327" s="23"/>
      <c r="BN1327" s="23"/>
      <c r="BO1327" s="24">
        <v>22.3</v>
      </c>
      <c r="BP1327" s="24">
        <v>355</v>
      </c>
      <c r="BQ1327" s="24">
        <v>310.5</v>
      </c>
      <c r="BR1327" s="24">
        <v>299.5</v>
      </c>
      <c r="BS1327" s="24">
        <v>200.3</v>
      </c>
      <c r="BT1327" s="23"/>
      <c r="BU1327" s="23"/>
      <c r="BV1327" s="24">
        <v>27.07</v>
      </c>
      <c r="BW1327" s="24">
        <v>0.3</v>
      </c>
      <c r="BX1327" s="23"/>
      <c r="BY1327" s="24">
        <v>0.27</v>
      </c>
      <c r="BZ1327" s="27">
        <v>0.3</v>
      </c>
      <c r="CA1327" s="27">
        <v>0.27</v>
      </c>
      <c r="CB1327" s="25"/>
      <c r="CC1327" s="25"/>
      <c r="CD1327" s="28">
        <v>27.86</v>
      </c>
      <c r="CE1327" s="28">
        <v>0.36</v>
      </c>
      <c r="CF1327" s="25"/>
      <c r="CG1327" s="28">
        <v>0.32</v>
      </c>
      <c r="CH1327" s="28">
        <v>50.18</v>
      </c>
      <c r="CI1327" s="28">
        <v>1.2</v>
      </c>
      <c r="CJ1327" s="28">
        <v>0.5</v>
      </c>
      <c r="CK1327" s="25"/>
      <c r="CL1327" s="25"/>
      <c r="CM1327" s="28">
        <v>0.52</v>
      </c>
      <c r="CN1327" s="25"/>
      <c r="CO1327" s="28">
        <v>0</v>
      </c>
      <c r="CP1327" s="30" t="s">
        <v>5</v>
      </c>
      <c r="CQ1327" s="8">
        <f t="shared" si="221"/>
        <v>11890.322580645161</v>
      </c>
      <c r="CR1327" s="8">
        <f t="shared" si="222"/>
        <v>28</v>
      </c>
      <c r="CS1327" s="8">
        <f t="shared" si="223"/>
        <v>3.8</v>
      </c>
      <c r="CT1327" s="8">
        <f t="shared" si="224"/>
        <v>30</v>
      </c>
      <c r="CU1327" s="8">
        <f t="shared" si="225"/>
        <v>300</v>
      </c>
      <c r="CV1327" s="10">
        <f t="shared" si="226"/>
        <v>110050</v>
      </c>
      <c r="CW1327" s="10">
        <f t="shared" si="229"/>
        <v>110.05</v>
      </c>
      <c r="CX1327" s="8" t="str">
        <f t="shared" si="227"/>
        <v>No</v>
      </c>
      <c r="CY1327" s="30" t="s">
        <v>11</v>
      </c>
      <c r="CZ1327" s="30" t="s">
        <v>11</v>
      </c>
      <c r="DA1327" s="31" t="s">
        <v>11</v>
      </c>
      <c r="DB1327" s="31" t="s">
        <v>11</v>
      </c>
      <c r="DC1327" s="8" t="str">
        <f t="shared" si="228"/>
        <v>Yes</v>
      </c>
      <c r="DD1327" s="8" t="s">
        <v>23</v>
      </c>
      <c r="DE1327" s="30" t="s">
        <v>11</v>
      </c>
      <c r="DF1327" s="10">
        <f t="shared" si="230"/>
        <v>84.704819999999998</v>
      </c>
      <c r="DG1327" s="9">
        <f>IF(S1327&lt;Monitors!$H$4,(S1327*Monitors!$I$4)+Monitors!$J$4,IF(S1327&lt;Monitors!$H$5,(S1327*Monitors!$I$5)+Monitors!$J$5,IF(S1327&lt;Monitors!$H$6,(S1327*Monitors!$I$6)+Monitors!$J$6,IF(S1327&lt;Monitors!$H$7,(Monitors!$I$7*S1327)+Monitors!$J$7,IF(S1327&lt;Monitors!$H$8,(S1327*Monitors!$I$8)+Monitors!$J$8,IF(S1327&lt;Monitors!$H$9,(S1327*Monitors!$I$9)+Monitors!$J$9,IF(S1327&lt;Monitors!$H$10,(S1327*Monitors!$I$10)+Monitors!$J$10,IF(S1327&lt;Monitors!$H$11,(S1327*Monitors!$I$11)+Monitors!$J$11,Monitors!$J$12))))))))</f>
        <v>51</v>
      </c>
      <c r="DH1327" s="10">
        <f>$DF1327-(Monitors!$B$4*'All Data'!$W1327)</f>
        <v>62.109639999999999</v>
      </c>
      <c r="DI1327" s="10">
        <f>IF($CX1327="Yes",DH1327-(Monitors!$E$4*(DG1327+(Monitors!$B$4*'All Data'!$W1327))),'All Data'!DH1327)</f>
        <v>62.109639999999999</v>
      </c>
      <c r="DJ1327" s="10">
        <f>IF(DD1327="Yes",'All Data'!DI1327-(DG1327*Monitors!$C$4),'All Data'!DI1327)</f>
        <v>54.45964</v>
      </c>
      <c r="DK1327" s="10">
        <f>IF($DE1327="Yes",DJ1327-(DG1327*Monitors!$D$4),'All Data'!DJ1327)</f>
        <v>54.45964</v>
      </c>
      <c r="DL1327" s="10">
        <f>IF($CZ1327="Yes",DK1327-Monitors!$C$7,'All Data'!DK1327)</f>
        <v>54.45964</v>
      </c>
      <c r="DM1327" s="10">
        <f>IF($DA1327="Yes",DL1327-Monitors!$D$7,'All Data'!DL1327)</f>
        <v>54.45964</v>
      </c>
      <c r="DN1327" s="10">
        <f>IF(DB1327="Yes",DM1327-((DG1327+(W1327*Monitors!$B$4))*Monitors!$F$4),'All Data'!DM1327)</f>
        <v>54.45964</v>
      </c>
      <c r="DO1327" s="8" t="str">
        <f t="shared" si="231"/>
        <v>No</v>
      </c>
      <c r="DP1327" s="10">
        <v>4.4020000000000001</v>
      </c>
      <c r="DQ1327" s="10">
        <v>22.667999999999999</v>
      </c>
      <c r="DR1327" s="10">
        <v>22.667999999999999</v>
      </c>
      <c r="DS1327" s="9">
        <v>29.258844855757431</v>
      </c>
      <c r="DT1327" s="9" t="s">
        <v>23</v>
      </c>
      <c r="DU1327" s="14">
        <v>0</v>
      </c>
    </row>
    <row r="1328" spans="1:125" ht="18" customHeight="1">
      <c r="A1328" s="29">
        <v>1327</v>
      </c>
      <c r="B1328" s="29">
        <v>47</v>
      </c>
      <c r="C1328" s="29">
        <v>281</v>
      </c>
      <c r="D1328" s="21">
        <v>41492</v>
      </c>
      <c r="E1328" s="21">
        <v>41835</v>
      </c>
      <c r="F1328" s="21">
        <v>41843</v>
      </c>
      <c r="G1328" s="20" t="s">
        <v>4</v>
      </c>
      <c r="H1328" s="20"/>
      <c r="I1328" s="22">
        <v>6</v>
      </c>
      <c r="J1328" s="20" t="s">
        <v>5</v>
      </c>
      <c r="K1328" s="20"/>
      <c r="L1328" s="20" t="s">
        <v>6</v>
      </c>
      <c r="M1328" s="23"/>
      <c r="N1328" s="23" t="s">
        <v>7</v>
      </c>
      <c r="O1328" s="23"/>
      <c r="P1328" s="24">
        <v>13.2</v>
      </c>
      <c r="Q1328" s="24">
        <v>23.5</v>
      </c>
      <c r="R1328" s="24">
        <v>26.9</v>
      </c>
      <c r="S1328" s="24">
        <v>310.2</v>
      </c>
      <c r="T1328" s="24">
        <v>1.78</v>
      </c>
      <c r="U1328" s="24">
        <v>1440</v>
      </c>
      <c r="V1328" s="24">
        <v>2560</v>
      </c>
      <c r="W1328" s="24">
        <v>3.6859999999999999</v>
      </c>
      <c r="X1328" s="23" t="s">
        <v>104</v>
      </c>
      <c r="Y1328" s="23" t="s">
        <v>104</v>
      </c>
      <c r="Z1328" s="24">
        <v>11884</v>
      </c>
      <c r="AA1328" s="24">
        <v>60</v>
      </c>
      <c r="AB1328" s="24">
        <v>178</v>
      </c>
      <c r="AC1328" s="24">
        <v>178</v>
      </c>
      <c r="AD1328" s="23" t="s">
        <v>98</v>
      </c>
      <c r="AE1328" s="23" t="s">
        <v>23</v>
      </c>
      <c r="AF1328" s="23" t="s">
        <v>23</v>
      </c>
      <c r="AG1328" s="23" t="s">
        <v>987</v>
      </c>
      <c r="AH1328" s="23" t="s">
        <v>151</v>
      </c>
      <c r="AI1328" s="23" t="s">
        <v>12</v>
      </c>
      <c r="AJ1328" s="23" t="s">
        <v>11</v>
      </c>
      <c r="AK1328" s="23" t="s">
        <v>11</v>
      </c>
      <c r="AL1328" s="23" t="s">
        <v>245</v>
      </c>
      <c r="AM1328" s="23"/>
      <c r="AN1328" s="23" t="s">
        <v>72</v>
      </c>
      <c r="AO1328" s="23"/>
      <c r="AP1328" s="23" t="s">
        <v>36</v>
      </c>
      <c r="AQ1328" s="23" t="s">
        <v>14</v>
      </c>
      <c r="AR1328" s="23"/>
      <c r="AS1328" s="23" t="s">
        <v>245</v>
      </c>
      <c r="AT1328" s="23"/>
      <c r="AU1328" s="23" t="s">
        <v>14</v>
      </c>
      <c r="AV1328" s="25"/>
      <c r="AW1328" s="25"/>
      <c r="AX1328" s="26">
        <v>26.9</v>
      </c>
      <c r="AY1328" s="26">
        <v>310.2</v>
      </c>
      <c r="AZ1328" s="25" t="s">
        <v>72</v>
      </c>
      <c r="BA1328" s="25" t="s">
        <v>14</v>
      </c>
      <c r="BB1328" s="23"/>
      <c r="BC1328" s="23" t="s">
        <v>15</v>
      </c>
      <c r="BD1328" s="23"/>
      <c r="BE1328" s="23" t="s">
        <v>11</v>
      </c>
      <c r="BF1328" s="23" t="s">
        <v>988</v>
      </c>
      <c r="BG1328" s="23" t="s">
        <v>11</v>
      </c>
      <c r="BH1328" s="23" t="s">
        <v>17</v>
      </c>
      <c r="BI1328" s="23"/>
      <c r="BJ1328" s="23" t="s">
        <v>18</v>
      </c>
      <c r="BK1328" s="23" t="s">
        <v>11</v>
      </c>
      <c r="BL1328" s="23" t="s">
        <v>11</v>
      </c>
      <c r="BM1328" s="23"/>
      <c r="BN1328" s="23"/>
      <c r="BO1328" s="24">
        <v>21.7</v>
      </c>
      <c r="BP1328" s="24">
        <v>290.3</v>
      </c>
      <c r="BQ1328" s="24">
        <v>250</v>
      </c>
      <c r="BR1328" s="24">
        <v>261.89999999999998</v>
      </c>
      <c r="BS1328" s="24">
        <v>201.8</v>
      </c>
      <c r="BT1328" s="23"/>
      <c r="BU1328" s="23"/>
      <c r="BV1328" s="24">
        <v>27.44</v>
      </c>
      <c r="BW1328" s="24">
        <v>0.47</v>
      </c>
      <c r="BX1328" s="24">
        <v>0.4</v>
      </c>
      <c r="BY1328" s="24">
        <v>0.23</v>
      </c>
      <c r="BZ1328" s="27">
        <v>0.47</v>
      </c>
      <c r="CA1328" s="27">
        <v>0.23</v>
      </c>
      <c r="CB1328" s="25"/>
      <c r="CC1328" s="25"/>
      <c r="CD1328" s="28">
        <v>27.38</v>
      </c>
      <c r="CE1328" s="28">
        <v>0.59</v>
      </c>
      <c r="CF1328" s="28">
        <v>0.42</v>
      </c>
      <c r="CG1328" s="28">
        <v>0.28999999999999998</v>
      </c>
      <c r="CH1328" s="28">
        <v>50.18</v>
      </c>
      <c r="CI1328" s="28">
        <v>1.2</v>
      </c>
      <c r="CJ1328" s="28">
        <v>0.5</v>
      </c>
      <c r="CK1328" s="25"/>
      <c r="CL1328" s="25"/>
      <c r="CM1328" s="28">
        <v>0.59</v>
      </c>
      <c r="CN1328" s="25"/>
      <c r="CO1328" s="28">
        <v>0</v>
      </c>
      <c r="CP1328" s="30" t="s">
        <v>5</v>
      </c>
      <c r="CQ1328" s="8">
        <f t="shared" si="221"/>
        <v>11882.656350741458</v>
      </c>
      <c r="CR1328" s="8">
        <f t="shared" si="222"/>
        <v>28</v>
      </c>
      <c r="CS1328" s="8">
        <f t="shared" si="223"/>
        <v>3.8</v>
      </c>
      <c r="CT1328" s="8">
        <f t="shared" si="224"/>
        <v>30</v>
      </c>
      <c r="CU1328" s="8">
        <f t="shared" si="225"/>
        <v>200</v>
      </c>
      <c r="CV1328" s="10">
        <f t="shared" si="226"/>
        <v>90051.06</v>
      </c>
      <c r="CW1328" s="10">
        <f t="shared" si="229"/>
        <v>90.051059999999993</v>
      </c>
      <c r="CX1328" s="8" t="str">
        <f t="shared" si="227"/>
        <v>No</v>
      </c>
      <c r="CY1328" s="30" t="s">
        <v>11</v>
      </c>
      <c r="CZ1328" s="30" t="s">
        <v>11</v>
      </c>
      <c r="DA1328" s="31" t="s">
        <v>11</v>
      </c>
      <c r="DB1328" s="31" t="s">
        <v>11</v>
      </c>
      <c r="DC1328" s="8" t="str">
        <f t="shared" si="228"/>
        <v>Yes</v>
      </c>
      <c r="DD1328" s="8" t="s">
        <v>23</v>
      </c>
      <c r="DE1328" s="30" t="s">
        <v>11</v>
      </c>
      <c r="DF1328" s="10">
        <f t="shared" si="230"/>
        <v>86.807220000000001</v>
      </c>
      <c r="DG1328" s="9">
        <f>IF(S1328&lt;Monitors!$H$4,(S1328*Monitors!$I$4)+Monitors!$J$4,IF(S1328&lt;Monitors!$H$5,(S1328*Monitors!$I$5)+Monitors!$J$5,IF(S1328&lt;Monitors!$H$6,(S1328*Monitors!$I$6)+Monitors!$J$6,IF(S1328&lt;Monitors!$H$7,(Monitors!$I$7*S1328)+Monitors!$J$7,IF(S1328&lt;Monitors!$H$8,(S1328*Monitors!$I$8)+Monitors!$J$8,IF(S1328&lt;Monitors!$H$9,(S1328*Monitors!$I$9)+Monitors!$J$9,IF(S1328&lt;Monitors!$H$10,(S1328*Monitors!$I$10)+Monitors!$J$10,IF(S1328&lt;Monitors!$H$11,(S1328*Monitors!$I$11)+Monitors!$J$11,Monitors!$J$12))))))))</f>
        <v>51.04</v>
      </c>
      <c r="DH1328" s="10">
        <f>$DF1328-(Monitors!$B$4*'All Data'!$W1328)</f>
        <v>64.212040000000002</v>
      </c>
      <c r="DI1328" s="10">
        <f>IF($CX1328="Yes",DH1328-(Monitors!$E$4*(DG1328+(Monitors!$B$4*'All Data'!$W1328))),'All Data'!DH1328)</f>
        <v>64.212040000000002</v>
      </c>
      <c r="DJ1328" s="10">
        <f>IF(DD1328="Yes",'All Data'!DI1328-(DG1328*Monitors!$C$4),'All Data'!DI1328)</f>
        <v>56.556040000000003</v>
      </c>
      <c r="DK1328" s="10">
        <f>IF($DE1328="Yes",DJ1328-(DG1328*Monitors!$D$4),'All Data'!DJ1328)</f>
        <v>56.556040000000003</v>
      </c>
      <c r="DL1328" s="10">
        <f>IF($CZ1328="Yes",DK1328-Monitors!$C$7,'All Data'!DK1328)</f>
        <v>56.556040000000003</v>
      </c>
      <c r="DM1328" s="10">
        <f>IF($DA1328="Yes",DL1328-Monitors!$D$7,'All Data'!DL1328)</f>
        <v>56.556040000000003</v>
      </c>
      <c r="DN1328" s="10">
        <f>IF(DB1328="Yes",DM1328-((DG1328+(W1328*Monitors!$B$4))*Monitors!$F$4),'All Data'!DM1328)</f>
        <v>56.556040000000003</v>
      </c>
      <c r="DO1328" s="8" t="str">
        <f t="shared" si="231"/>
        <v>No</v>
      </c>
      <c r="DP1328" s="10">
        <v>3.6020424000000002</v>
      </c>
      <c r="DQ1328" s="10">
        <v>23.837957600000003</v>
      </c>
      <c r="DR1328" s="10">
        <v>23.837957600000003</v>
      </c>
      <c r="DS1328" s="9">
        <v>29.277156923121758</v>
      </c>
      <c r="DT1328" s="9" t="s">
        <v>23</v>
      </c>
      <c r="DU1328" s="14">
        <v>0</v>
      </c>
    </row>
    <row r="1329" spans="1:125" ht="18" customHeight="1">
      <c r="A1329" s="29">
        <v>1328</v>
      </c>
      <c r="B1329" s="29">
        <v>25</v>
      </c>
      <c r="C1329" s="29">
        <v>1013</v>
      </c>
      <c r="D1329" s="21">
        <v>41803</v>
      </c>
      <c r="E1329" s="21">
        <v>41793</v>
      </c>
      <c r="F1329" s="21">
        <v>41802</v>
      </c>
      <c r="G1329" s="20" t="s">
        <v>4</v>
      </c>
      <c r="H1329" s="20"/>
      <c r="I1329" s="22">
        <v>6</v>
      </c>
      <c r="J1329" s="20" t="s">
        <v>5</v>
      </c>
      <c r="K1329" s="20"/>
      <c r="L1329" s="20" t="s">
        <v>6</v>
      </c>
      <c r="M1329" s="23"/>
      <c r="N1329" s="23" t="s">
        <v>7</v>
      </c>
      <c r="O1329" s="23"/>
      <c r="P1329" s="24">
        <v>13.2</v>
      </c>
      <c r="Q1329" s="24">
        <v>23.5</v>
      </c>
      <c r="R1329" s="24">
        <v>27</v>
      </c>
      <c r="S1329" s="24">
        <v>310.47000000000003</v>
      </c>
      <c r="T1329" s="24">
        <v>1.78</v>
      </c>
      <c r="U1329" s="24">
        <v>1440</v>
      </c>
      <c r="V1329" s="24">
        <v>2560</v>
      </c>
      <c r="W1329" s="24">
        <v>3.6859999999999999</v>
      </c>
      <c r="X1329" s="23" t="s">
        <v>104</v>
      </c>
      <c r="Y1329" s="23" t="s">
        <v>104</v>
      </c>
      <c r="Z1329" s="24">
        <v>11874</v>
      </c>
      <c r="AA1329" s="24">
        <v>144</v>
      </c>
      <c r="AB1329" s="24">
        <v>176</v>
      </c>
      <c r="AC1329" s="24">
        <v>170</v>
      </c>
      <c r="AD1329" s="23" t="s">
        <v>253</v>
      </c>
      <c r="AE1329" s="23" t="s">
        <v>23</v>
      </c>
      <c r="AF1329" s="23" t="s">
        <v>23</v>
      </c>
      <c r="AG1329" s="23" t="s">
        <v>106</v>
      </c>
      <c r="AH1329" s="23" t="s">
        <v>106</v>
      </c>
      <c r="AI1329" s="23" t="s">
        <v>57</v>
      </c>
      <c r="AJ1329" s="23" t="s">
        <v>23</v>
      </c>
      <c r="AK1329" s="23" t="s">
        <v>11</v>
      </c>
      <c r="AL1329" s="23" t="s">
        <v>46</v>
      </c>
      <c r="AM1329" s="23"/>
      <c r="AN1329" s="23" t="s">
        <v>14</v>
      </c>
      <c r="AO1329" s="23"/>
      <c r="AP1329" s="23" t="s">
        <v>14</v>
      </c>
      <c r="AQ1329" s="23"/>
      <c r="AR1329" s="23"/>
      <c r="AS1329" s="23" t="s">
        <v>46</v>
      </c>
      <c r="AT1329" s="23"/>
      <c r="AU1329" s="23" t="s">
        <v>14</v>
      </c>
      <c r="AV1329" s="25"/>
      <c r="AW1329" s="25"/>
      <c r="AX1329" s="26">
        <v>27</v>
      </c>
      <c r="AY1329" s="26">
        <v>310.47000000000003</v>
      </c>
      <c r="AZ1329" s="25" t="s">
        <v>14</v>
      </c>
      <c r="BA1329" s="25" t="s">
        <v>14</v>
      </c>
      <c r="BB1329" s="23"/>
      <c r="BC1329" s="23" t="s">
        <v>15</v>
      </c>
      <c r="BD1329" s="23"/>
      <c r="BE1329" s="23" t="s">
        <v>11</v>
      </c>
      <c r="BF1329" s="23" t="s">
        <v>254</v>
      </c>
      <c r="BG1329" s="23" t="s">
        <v>11</v>
      </c>
      <c r="BH1329" s="23" t="s">
        <v>17</v>
      </c>
      <c r="BI1329" s="23"/>
      <c r="BJ1329" s="23"/>
      <c r="BK1329" s="23" t="s">
        <v>11</v>
      </c>
      <c r="BL1329" s="23" t="s">
        <v>11</v>
      </c>
      <c r="BM1329" s="23"/>
      <c r="BN1329" s="23"/>
      <c r="BO1329" s="24">
        <v>13.2</v>
      </c>
      <c r="BP1329" s="24">
        <v>360</v>
      </c>
      <c r="BQ1329" s="24">
        <v>350</v>
      </c>
      <c r="BR1329" s="24">
        <v>323.10000000000002</v>
      </c>
      <c r="BS1329" s="24">
        <v>201.8</v>
      </c>
      <c r="BT1329" s="23"/>
      <c r="BU1329" s="23"/>
      <c r="BV1329" s="24">
        <v>30.64</v>
      </c>
      <c r="BW1329" s="24">
        <v>0.42</v>
      </c>
      <c r="BX1329" s="23"/>
      <c r="BY1329" s="24">
        <v>0.39</v>
      </c>
      <c r="BZ1329" s="27">
        <v>0.42</v>
      </c>
      <c r="CA1329" s="27">
        <v>0.39</v>
      </c>
      <c r="CB1329" s="25"/>
      <c r="CC1329" s="25"/>
      <c r="CD1329" s="28">
        <v>30.51</v>
      </c>
      <c r="CE1329" s="28">
        <v>0.44</v>
      </c>
      <c r="CF1329" s="25"/>
      <c r="CG1329" s="28">
        <v>0.42</v>
      </c>
      <c r="CH1329" s="28">
        <v>50.26</v>
      </c>
      <c r="CI1329" s="28">
        <v>1.2</v>
      </c>
      <c r="CJ1329" s="28">
        <v>0.5</v>
      </c>
      <c r="CK1329" s="25"/>
      <c r="CL1329" s="28">
        <v>11.6</v>
      </c>
      <c r="CM1329" s="28">
        <v>0.48</v>
      </c>
      <c r="CN1329" s="25"/>
      <c r="CO1329" s="28">
        <v>0</v>
      </c>
      <c r="CP1329" s="30" t="s">
        <v>5</v>
      </c>
      <c r="CQ1329" s="8">
        <f t="shared" si="221"/>
        <v>11872.322607659355</v>
      </c>
      <c r="CR1329" s="8">
        <f t="shared" si="222"/>
        <v>28</v>
      </c>
      <c r="CS1329" s="8">
        <f t="shared" si="223"/>
        <v>3.8</v>
      </c>
      <c r="CT1329" s="8">
        <f t="shared" si="224"/>
        <v>30</v>
      </c>
      <c r="CU1329" s="8">
        <f t="shared" si="225"/>
        <v>300</v>
      </c>
      <c r="CV1329" s="10">
        <f t="shared" si="226"/>
        <v>111769.20000000001</v>
      </c>
      <c r="CW1329" s="10">
        <f t="shared" si="229"/>
        <v>111.76920000000001</v>
      </c>
      <c r="CX1329" s="8" t="str">
        <f t="shared" si="227"/>
        <v>No</v>
      </c>
      <c r="CY1329" s="30" t="s">
        <v>11</v>
      </c>
      <c r="CZ1329" s="30" t="s">
        <v>11</v>
      </c>
      <c r="DA1329" s="31" t="s">
        <v>11</v>
      </c>
      <c r="DB1329" s="31" t="s">
        <v>11</v>
      </c>
      <c r="DC1329" s="8" t="str">
        <f t="shared" si="228"/>
        <v>Yes</v>
      </c>
      <c r="DD1329" s="8" t="s">
        <v>23</v>
      </c>
      <c r="DE1329" s="30" t="s">
        <v>11</v>
      </c>
      <c r="DF1329" s="10">
        <f t="shared" si="230"/>
        <v>96.33372</v>
      </c>
      <c r="DG1329" s="9">
        <f>IF(S1329&lt;Monitors!$H$4,(S1329*Monitors!$I$4)+Monitors!$J$4,IF(S1329&lt;Monitors!$H$5,(S1329*Monitors!$I$5)+Monitors!$J$5,IF(S1329&lt;Monitors!$H$6,(S1329*Monitors!$I$6)+Monitors!$J$6,IF(S1329&lt;Monitors!$H$7,(Monitors!$I$7*S1329)+Monitors!$J$7,IF(S1329&lt;Monitors!$H$8,(S1329*Monitors!$I$8)+Monitors!$J$8,IF(S1329&lt;Monitors!$H$9,(S1329*Monitors!$I$9)+Monitors!$J$9,IF(S1329&lt;Monitors!$H$10,(S1329*Monitors!$I$10)+Monitors!$J$10,IF(S1329&lt;Monitors!$H$11,(S1329*Monitors!$I$11)+Monitors!$J$11,Monitors!$J$12))))))))</f>
        <v>51.094000000000008</v>
      </c>
      <c r="DH1329" s="10">
        <f>$DF1329-(Monitors!$B$4*'All Data'!$W1329)</f>
        <v>73.73854</v>
      </c>
      <c r="DI1329" s="10">
        <f>IF($CX1329="Yes",DH1329-(Monitors!$E$4*(DG1329+(Monitors!$B$4*'All Data'!$W1329))),'All Data'!DH1329)</f>
        <v>73.73854</v>
      </c>
      <c r="DJ1329" s="10">
        <f>IF(DD1329="Yes",'All Data'!DI1329-(DG1329*Monitors!$C$4),'All Data'!DI1329)</f>
        <v>66.074439999999996</v>
      </c>
      <c r="DK1329" s="10">
        <f>IF($DE1329="Yes",DJ1329-(DG1329*Monitors!$D$4),'All Data'!DJ1329)</f>
        <v>66.074439999999996</v>
      </c>
      <c r="DL1329" s="10">
        <f>IF($CZ1329="Yes",DK1329-Monitors!$C$7,'All Data'!DK1329)</f>
        <v>66.074439999999996</v>
      </c>
      <c r="DM1329" s="10">
        <f>IF($DA1329="Yes",DL1329-Monitors!$D$7,'All Data'!DL1329)</f>
        <v>66.074439999999996</v>
      </c>
      <c r="DN1329" s="10">
        <f>IF(DB1329="Yes",DM1329-((DG1329+(W1329*Monitors!$B$4))*Monitors!$F$4),'All Data'!DM1329)</f>
        <v>66.074439999999996</v>
      </c>
      <c r="DO1329" s="8" t="str">
        <f t="shared" si="231"/>
        <v>No</v>
      </c>
      <c r="DP1329" s="10">
        <v>4.4707680000000005</v>
      </c>
      <c r="DQ1329" s="10">
        <v>26.169232000000001</v>
      </c>
      <c r="DR1329" s="10">
        <v>26.169232000000001</v>
      </c>
      <c r="DS1329" s="9">
        <v>29.301876395765653</v>
      </c>
      <c r="DT1329" s="9" t="s">
        <v>23</v>
      </c>
      <c r="DU1329" s="14">
        <v>0</v>
      </c>
    </row>
    <row r="1330" spans="1:125" ht="18" customHeight="1">
      <c r="A1330" s="29">
        <v>1329</v>
      </c>
      <c r="B1330" s="29">
        <v>40</v>
      </c>
      <c r="C1330" s="29">
        <v>532</v>
      </c>
      <c r="D1330" s="21">
        <v>41493</v>
      </c>
      <c r="E1330" s="21">
        <v>41447</v>
      </c>
      <c r="F1330" s="21">
        <v>41471</v>
      </c>
      <c r="G1330" s="20" t="s">
        <v>4</v>
      </c>
      <c r="H1330" s="20"/>
      <c r="I1330" s="22">
        <v>6</v>
      </c>
      <c r="J1330" s="20" t="s">
        <v>5</v>
      </c>
      <c r="K1330" s="20"/>
      <c r="L1330" s="20" t="s">
        <v>49</v>
      </c>
      <c r="M1330" s="23"/>
      <c r="N1330" s="23" t="s">
        <v>7</v>
      </c>
      <c r="O1330" s="23"/>
      <c r="P1330" s="24">
        <v>13.2</v>
      </c>
      <c r="Q1330" s="24">
        <v>23.5</v>
      </c>
      <c r="R1330" s="24">
        <v>27</v>
      </c>
      <c r="S1330" s="24">
        <v>310.47000000000003</v>
      </c>
      <c r="T1330" s="24">
        <v>1.78</v>
      </c>
      <c r="U1330" s="24">
        <v>1440</v>
      </c>
      <c r="V1330" s="24">
        <v>2560</v>
      </c>
      <c r="W1330" s="24">
        <v>3.6859999999999999</v>
      </c>
      <c r="X1330" s="23" t="s">
        <v>104</v>
      </c>
      <c r="Y1330" s="23" t="s">
        <v>104</v>
      </c>
      <c r="Z1330" s="24">
        <v>11874</v>
      </c>
      <c r="AA1330" s="24">
        <v>60</v>
      </c>
      <c r="AB1330" s="24">
        <v>178</v>
      </c>
      <c r="AC1330" s="24">
        <v>178</v>
      </c>
      <c r="AD1330" s="23" t="s">
        <v>307</v>
      </c>
      <c r="AE1330" s="23" t="s">
        <v>23</v>
      </c>
      <c r="AF1330" s="23" t="s">
        <v>23</v>
      </c>
      <c r="AG1330" s="23" t="s">
        <v>373</v>
      </c>
      <c r="AH1330" s="23" t="s">
        <v>373</v>
      </c>
      <c r="AI1330" s="23" t="s">
        <v>57</v>
      </c>
      <c r="AJ1330" s="23" t="s">
        <v>23</v>
      </c>
      <c r="AK1330" s="23" t="s">
        <v>23</v>
      </c>
      <c r="AL1330" s="23" t="s">
        <v>58</v>
      </c>
      <c r="AM1330" s="23"/>
      <c r="AN1330" s="23" t="s">
        <v>14</v>
      </c>
      <c r="AO1330" s="23"/>
      <c r="AP1330" s="23" t="s">
        <v>14</v>
      </c>
      <c r="AQ1330" s="23"/>
      <c r="AR1330" s="23"/>
      <c r="AS1330" s="23" t="s">
        <v>58</v>
      </c>
      <c r="AT1330" s="23"/>
      <c r="AU1330" s="23" t="s">
        <v>14</v>
      </c>
      <c r="AV1330" s="25"/>
      <c r="AW1330" s="25"/>
      <c r="AX1330" s="26">
        <v>27</v>
      </c>
      <c r="AY1330" s="26">
        <v>310.47000000000003</v>
      </c>
      <c r="AZ1330" s="25" t="s">
        <v>14</v>
      </c>
      <c r="BA1330" s="25" t="s">
        <v>14</v>
      </c>
      <c r="BB1330" s="23"/>
      <c r="BC1330" s="23" t="s">
        <v>15</v>
      </c>
      <c r="BD1330" s="23"/>
      <c r="BE1330" s="23" t="s">
        <v>11</v>
      </c>
      <c r="BF1330" s="23" t="s">
        <v>374</v>
      </c>
      <c r="BG1330" s="23" t="s">
        <v>11</v>
      </c>
      <c r="BH1330" s="23" t="s">
        <v>17</v>
      </c>
      <c r="BI1330" s="23"/>
      <c r="BJ1330" s="23"/>
      <c r="BK1330" s="23" t="s">
        <v>11</v>
      </c>
      <c r="BL1330" s="23" t="s">
        <v>11</v>
      </c>
      <c r="BM1330" s="23"/>
      <c r="BN1330" s="23"/>
      <c r="BO1330" s="24">
        <v>0.1</v>
      </c>
      <c r="BP1330" s="24">
        <v>376.3</v>
      </c>
      <c r="BQ1330" s="24">
        <v>350</v>
      </c>
      <c r="BR1330" s="24">
        <v>350.1</v>
      </c>
      <c r="BS1330" s="24">
        <v>200</v>
      </c>
      <c r="BT1330" s="23"/>
      <c r="BU1330" s="23"/>
      <c r="BV1330" s="24">
        <v>32.54</v>
      </c>
      <c r="BW1330" s="24">
        <v>0.28000000000000003</v>
      </c>
      <c r="BX1330" s="24">
        <v>0</v>
      </c>
      <c r="BY1330" s="24">
        <v>0.28000000000000003</v>
      </c>
      <c r="BZ1330" s="27">
        <v>0.28000000000000003</v>
      </c>
      <c r="CA1330" s="27">
        <v>0.28000000000000003</v>
      </c>
      <c r="CB1330" s="25"/>
      <c r="CC1330" s="25"/>
      <c r="CD1330" s="28">
        <v>33.479999999999997</v>
      </c>
      <c r="CE1330" s="28">
        <v>0.37</v>
      </c>
      <c r="CF1330" s="28">
        <v>0.37</v>
      </c>
      <c r="CG1330" s="28">
        <v>0.36</v>
      </c>
      <c r="CH1330" s="28">
        <v>50.27</v>
      </c>
      <c r="CI1330" s="28">
        <v>0.5</v>
      </c>
      <c r="CJ1330" s="28">
        <v>0.5</v>
      </c>
      <c r="CK1330" s="25"/>
      <c r="CL1330" s="28">
        <v>11.6</v>
      </c>
      <c r="CM1330" s="28">
        <v>0.86</v>
      </c>
      <c r="CN1330" s="25"/>
      <c r="CO1330" s="28">
        <v>0</v>
      </c>
      <c r="CP1330" s="30" t="s">
        <v>5</v>
      </c>
      <c r="CQ1330" s="8">
        <f t="shared" si="221"/>
        <v>11872.322607659355</v>
      </c>
      <c r="CR1330" s="8">
        <f t="shared" si="222"/>
        <v>28</v>
      </c>
      <c r="CS1330" s="8">
        <f t="shared" si="223"/>
        <v>3.8</v>
      </c>
      <c r="CT1330" s="8">
        <f t="shared" si="224"/>
        <v>30</v>
      </c>
      <c r="CU1330" s="8">
        <f t="shared" si="225"/>
        <v>300</v>
      </c>
      <c r="CV1330" s="10">
        <f t="shared" si="226"/>
        <v>116829.86100000002</v>
      </c>
      <c r="CW1330" s="10">
        <f t="shared" si="229"/>
        <v>116.82986100000002</v>
      </c>
      <c r="CX1330" s="8" t="str">
        <f t="shared" si="227"/>
        <v>No</v>
      </c>
      <c r="CY1330" s="30" t="s">
        <v>11</v>
      </c>
      <c r="CZ1330" s="30" t="s">
        <v>11</v>
      </c>
      <c r="DA1330" s="31" t="s">
        <v>11</v>
      </c>
      <c r="DB1330" s="31" t="s">
        <v>11</v>
      </c>
      <c r="DC1330" s="8" t="str">
        <f t="shared" si="228"/>
        <v>Yes</v>
      </c>
      <c r="DD1330" s="8" t="s">
        <v>23</v>
      </c>
      <c r="DE1330" s="30" t="s">
        <v>11</v>
      </c>
      <c r="DF1330" s="10">
        <f t="shared" si="230"/>
        <v>101.36196</v>
      </c>
      <c r="DG1330" s="9">
        <f>IF(S1330&lt;Monitors!$H$4,(S1330*Monitors!$I$4)+Monitors!$J$4,IF(S1330&lt;Monitors!$H$5,(S1330*Monitors!$I$5)+Monitors!$J$5,IF(S1330&lt;Monitors!$H$6,(S1330*Monitors!$I$6)+Monitors!$J$6,IF(S1330&lt;Monitors!$H$7,(Monitors!$I$7*S1330)+Monitors!$J$7,IF(S1330&lt;Monitors!$H$8,(S1330*Monitors!$I$8)+Monitors!$J$8,IF(S1330&lt;Monitors!$H$9,(S1330*Monitors!$I$9)+Monitors!$J$9,IF(S1330&lt;Monitors!$H$10,(S1330*Monitors!$I$10)+Monitors!$J$10,IF(S1330&lt;Monitors!$H$11,(S1330*Monitors!$I$11)+Monitors!$J$11,Monitors!$J$12))))))))</f>
        <v>51.094000000000008</v>
      </c>
      <c r="DH1330" s="10">
        <f>$DF1330-(Monitors!$B$4*'All Data'!$W1330)</f>
        <v>78.766779999999997</v>
      </c>
      <c r="DI1330" s="10">
        <f>IF($CX1330="Yes",DH1330-(Monitors!$E$4*(DG1330+(Monitors!$B$4*'All Data'!$W1330))),'All Data'!DH1330)</f>
        <v>78.766779999999997</v>
      </c>
      <c r="DJ1330" s="10">
        <f>IF(DD1330="Yes",'All Data'!DI1330-(DG1330*Monitors!$C$4),'All Data'!DI1330)</f>
        <v>71.102679999999992</v>
      </c>
      <c r="DK1330" s="10">
        <f>IF($DE1330="Yes",DJ1330-(DG1330*Monitors!$D$4),'All Data'!DJ1330)</f>
        <v>71.102679999999992</v>
      </c>
      <c r="DL1330" s="10">
        <f>IF($CZ1330="Yes",DK1330-Monitors!$C$7,'All Data'!DK1330)</f>
        <v>71.102679999999992</v>
      </c>
      <c r="DM1330" s="10">
        <f>IF($DA1330="Yes",DL1330-Monitors!$D$7,'All Data'!DL1330)</f>
        <v>71.102679999999992</v>
      </c>
      <c r="DN1330" s="10">
        <f>IF(DB1330="Yes",DM1330-((DG1330+(W1330*Monitors!$B$4))*Monitors!$F$4),'All Data'!DM1330)</f>
        <v>71.102679999999992</v>
      </c>
      <c r="DO1330" s="8" t="str">
        <f t="shared" si="231"/>
        <v>No</v>
      </c>
      <c r="DP1330" s="10">
        <v>4.6731944400000014</v>
      </c>
      <c r="DQ1330" s="10">
        <v>27.866805559999996</v>
      </c>
      <c r="DR1330" s="10">
        <v>27.866805559999996</v>
      </c>
      <c r="DS1330" s="9">
        <v>29.301876395765653</v>
      </c>
      <c r="DT1330" s="9" t="s">
        <v>23</v>
      </c>
      <c r="DU1330" s="14">
        <v>0</v>
      </c>
    </row>
    <row r="1331" spans="1:125" ht="18" customHeight="1">
      <c r="A1331" s="29">
        <v>1330</v>
      </c>
      <c r="B1331" s="29">
        <v>13</v>
      </c>
      <c r="C1331" s="29">
        <v>1439</v>
      </c>
      <c r="D1331" s="21">
        <v>41484</v>
      </c>
      <c r="E1331" s="21">
        <v>41439</v>
      </c>
      <c r="F1331" s="21">
        <v>41470</v>
      </c>
      <c r="G1331" s="20" t="s">
        <v>4</v>
      </c>
      <c r="H1331" s="20"/>
      <c r="I1331" s="22">
        <v>6</v>
      </c>
      <c r="J1331" s="20" t="s">
        <v>5</v>
      </c>
      <c r="K1331" s="20"/>
      <c r="L1331" s="20" t="s">
        <v>49</v>
      </c>
      <c r="M1331" s="23"/>
      <c r="N1331" s="23" t="s">
        <v>7</v>
      </c>
      <c r="O1331" s="23"/>
      <c r="P1331" s="24">
        <v>13.2</v>
      </c>
      <c r="Q1331" s="24">
        <v>23.5</v>
      </c>
      <c r="R1331" s="24">
        <v>27</v>
      </c>
      <c r="S1331" s="24">
        <v>310.47000000000003</v>
      </c>
      <c r="T1331" s="24">
        <v>1.78</v>
      </c>
      <c r="U1331" s="24">
        <v>1440</v>
      </c>
      <c r="V1331" s="24">
        <v>2560</v>
      </c>
      <c r="W1331" s="24">
        <v>3.6859999999999999</v>
      </c>
      <c r="X1331" s="23" t="s">
        <v>104</v>
      </c>
      <c r="Y1331" s="23" t="s">
        <v>104</v>
      </c>
      <c r="Z1331" s="24">
        <v>11874</v>
      </c>
      <c r="AA1331" s="24">
        <v>60</v>
      </c>
      <c r="AB1331" s="24">
        <v>178</v>
      </c>
      <c r="AC1331" s="24">
        <v>178</v>
      </c>
      <c r="AD1331" s="23" t="s">
        <v>678</v>
      </c>
      <c r="AE1331" s="23" t="s">
        <v>23</v>
      </c>
      <c r="AF1331" s="23" t="s">
        <v>23</v>
      </c>
      <c r="AG1331" s="23" t="s">
        <v>646</v>
      </c>
      <c r="AH1331" s="23" t="s">
        <v>646</v>
      </c>
      <c r="AI1331" s="23" t="s">
        <v>12</v>
      </c>
      <c r="AJ1331" s="23" t="s">
        <v>11</v>
      </c>
      <c r="AK1331" s="23" t="s">
        <v>11</v>
      </c>
      <c r="AL1331" s="23" t="s">
        <v>107</v>
      </c>
      <c r="AM1331" s="23"/>
      <c r="AN1331" s="23" t="s">
        <v>72</v>
      </c>
      <c r="AO1331" s="23"/>
      <c r="AP1331" s="23" t="s">
        <v>14</v>
      </c>
      <c r="AQ1331" s="23"/>
      <c r="AR1331" s="23"/>
      <c r="AS1331" s="23" t="s">
        <v>107</v>
      </c>
      <c r="AT1331" s="23"/>
      <c r="AU1331" s="23" t="s">
        <v>14</v>
      </c>
      <c r="AV1331" s="25"/>
      <c r="AW1331" s="25"/>
      <c r="AX1331" s="26">
        <v>27</v>
      </c>
      <c r="AY1331" s="26">
        <v>310.47000000000003</v>
      </c>
      <c r="AZ1331" s="25" t="s">
        <v>72</v>
      </c>
      <c r="BA1331" s="25" t="s">
        <v>14</v>
      </c>
      <c r="BB1331" s="23"/>
      <c r="BC1331" s="23" t="s">
        <v>15</v>
      </c>
      <c r="BD1331" s="23"/>
      <c r="BE1331" s="23" t="s">
        <v>23</v>
      </c>
      <c r="BF1331" s="23" t="s">
        <v>679</v>
      </c>
      <c r="BG1331" s="23" t="s">
        <v>11</v>
      </c>
      <c r="BH1331" s="23" t="s">
        <v>17</v>
      </c>
      <c r="BI1331" s="23"/>
      <c r="BJ1331" s="23"/>
      <c r="BK1331" s="23" t="s">
        <v>11</v>
      </c>
      <c r="BL1331" s="23" t="s">
        <v>11</v>
      </c>
      <c r="BM1331" s="23" t="s">
        <v>11</v>
      </c>
      <c r="BN1331" s="23"/>
      <c r="BO1331" s="24">
        <v>0.4</v>
      </c>
      <c r="BP1331" s="24">
        <v>313.8</v>
      </c>
      <c r="BQ1331" s="24">
        <v>350</v>
      </c>
      <c r="BR1331" s="24">
        <v>266.89999999999998</v>
      </c>
      <c r="BS1331" s="24">
        <v>201.7</v>
      </c>
      <c r="BT1331" s="23"/>
      <c r="BU1331" s="23"/>
      <c r="BV1331" s="24">
        <v>33.1</v>
      </c>
      <c r="BW1331" s="24">
        <v>0.44</v>
      </c>
      <c r="BX1331" s="23"/>
      <c r="BY1331" s="24">
        <v>0.38</v>
      </c>
      <c r="BZ1331" s="27">
        <v>0.44</v>
      </c>
      <c r="CA1331" s="27">
        <v>0.38</v>
      </c>
      <c r="CB1331" s="25"/>
      <c r="CC1331" s="25"/>
      <c r="CD1331" s="28">
        <v>32.479999999999997</v>
      </c>
      <c r="CE1331" s="28">
        <v>0.44</v>
      </c>
      <c r="CF1331" s="25"/>
      <c r="CG1331" s="28">
        <v>0.38</v>
      </c>
      <c r="CH1331" s="28">
        <v>67.66</v>
      </c>
      <c r="CI1331" s="28">
        <v>1.2</v>
      </c>
      <c r="CJ1331" s="28">
        <v>0.5</v>
      </c>
      <c r="CK1331" s="25"/>
      <c r="CL1331" s="28">
        <v>29</v>
      </c>
      <c r="CM1331" s="28">
        <v>0.4</v>
      </c>
      <c r="CN1331" s="25"/>
      <c r="CO1331" s="28">
        <v>0</v>
      </c>
      <c r="CP1331" s="30" t="s">
        <v>5</v>
      </c>
      <c r="CQ1331" s="8">
        <f t="shared" si="221"/>
        <v>11872.322607659355</v>
      </c>
      <c r="CR1331" s="8">
        <f t="shared" si="222"/>
        <v>28</v>
      </c>
      <c r="CS1331" s="8">
        <f t="shared" si="223"/>
        <v>3.8</v>
      </c>
      <c r="CT1331" s="8">
        <f t="shared" si="224"/>
        <v>30</v>
      </c>
      <c r="CU1331" s="8">
        <f t="shared" si="225"/>
        <v>300</v>
      </c>
      <c r="CV1331" s="10">
        <f t="shared" si="226"/>
        <v>97425.486000000019</v>
      </c>
      <c r="CW1331" s="10">
        <f t="shared" si="229"/>
        <v>97.425486000000021</v>
      </c>
      <c r="CX1331" s="8" t="str">
        <f t="shared" si="227"/>
        <v>No</v>
      </c>
      <c r="CY1331" s="30" t="s">
        <v>11</v>
      </c>
      <c r="CZ1331" s="30" t="s">
        <v>11</v>
      </c>
      <c r="DA1331" s="31" t="s">
        <v>11</v>
      </c>
      <c r="DB1331" s="31" t="s">
        <v>11</v>
      </c>
      <c r="DC1331" s="8" t="str">
        <f t="shared" si="228"/>
        <v>Yes</v>
      </c>
      <c r="DD1331" s="8" t="s">
        <v>23</v>
      </c>
      <c r="DE1331" s="30" t="s">
        <v>11</v>
      </c>
      <c r="DF1331" s="10">
        <f t="shared" si="230"/>
        <v>103.98996</v>
      </c>
      <c r="DG1331" s="9">
        <f>IF(S1331&lt;Monitors!$H$4,(S1331*Monitors!$I$4)+Monitors!$J$4,IF(S1331&lt;Monitors!$H$5,(S1331*Monitors!$I$5)+Monitors!$J$5,IF(S1331&lt;Monitors!$H$6,(S1331*Monitors!$I$6)+Monitors!$J$6,IF(S1331&lt;Monitors!$H$7,(Monitors!$I$7*S1331)+Monitors!$J$7,IF(S1331&lt;Monitors!$H$8,(S1331*Monitors!$I$8)+Monitors!$J$8,IF(S1331&lt;Monitors!$H$9,(S1331*Monitors!$I$9)+Monitors!$J$9,IF(S1331&lt;Monitors!$H$10,(S1331*Monitors!$I$10)+Monitors!$J$10,IF(S1331&lt;Monitors!$H$11,(S1331*Monitors!$I$11)+Monitors!$J$11,Monitors!$J$12))))))))</f>
        <v>51.094000000000008</v>
      </c>
      <c r="DH1331" s="10">
        <f>$DF1331-(Monitors!$B$4*'All Data'!$W1331)</f>
        <v>81.394779999999997</v>
      </c>
      <c r="DI1331" s="10">
        <f>IF($CX1331="Yes",DH1331-(Monitors!$E$4*(DG1331+(Monitors!$B$4*'All Data'!$W1331))),'All Data'!DH1331)</f>
        <v>81.394779999999997</v>
      </c>
      <c r="DJ1331" s="10">
        <f>IF(DD1331="Yes",'All Data'!DI1331-(DG1331*Monitors!$C$4),'All Data'!DI1331)</f>
        <v>73.730679999999992</v>
      </c>
      <c r="DK1331" s="10">
        <f>IF($DE1331="Yes",DJ1331-(DG1331*Monitors!$D$4),'All Data'!DJ1331)</f>
        <v>73.730679999999992</v>
      </c>
      <c r="DL1331" s="10">
        <f>IF($CZ1331="Yes",DK1331-Monitors!$C$7,'All Data'!DK1331)</f>
        <v>73.730679999999992</v>
      </c>
      <c r="DM1331" s="10">
        <f>IF($DA1331="Yes",DL1331-Monitors!$D$7,'All Data'!DL1331)</f>
        <v>73.730679999999992</v>
      </c>
      <c r="DN1331" s="10">
        <f>IF(DB1331="Yes",DM1331-((DG1331+(W1331*Monitors!$B$4))*Monitors!$F$4),'All Data'!DM1331)</f>
        <v>73.730679999999992</v>
      </c>
      <c r="DO1331" s="8" t="str">
        <f t="shared" si="231"/>
        <v>No</v>
      </c>
      <c r="DP1331" s="10">
        <v>3.8970194400000011</v>
      </c>
      <c r="DQ1331" s="10">
        <v>29.20298056</v>
      </c>
      <c r="DR1331" s="10">
        <v>29.20298056</v>
      </c>
      <c r="DS1331" s="9">
        <v>29.301876395765653</v>
      </c>
      <c r="DT1331" s="9" t="s">
        <v>23</v>
      </c>
      <c r="DU1331" s="14">
        <v>0</v>
      </c>
    </row>
    <row r="1332" spans="1:125" ht="18" customHeight="1">
      <c r="A1332" s="29">
        <v>1331</v>
      </c>
      <c r="B1332" s="29">
        <v>47</v>
      </c>
      <c r="C1332" s="29">
        <v>360</v>
      </c>
      <c r="D1332" s="21">
        <v>41973</v>
      </c>
      <c r="E1332" s="21">
        <v>42023</v>
      </c>
      <c r="F1332" s="21">
        <v>42027</v>
      </c>
      <c r="G1332" s="20" t="s">
        <v>4</v>
      </c>
      <c r="H1332" s="20" t="s">
        <v>26</v>
      </c>
      <c r="I1332" s="22">
        <v>6</v>
      </c>
      <c r="J1332" s="20" t="s">
        <v>5</v>
      </c>
      <c r="K1332" s="20" t="s">
        <v>26</v>
      </c>
      <c r="L1332" s="20" t="s">
        <v>27</v>
      </c>
      <c r="M1332" s="23" t="s">
        <v>27</v>
      </c>
      <c r="N1332" s="23" t="s">
        <v>7</v>
      </c>
      <c r="O1332" s="23" t="s">
        <v>26</v>
      </c>
      <c r="P1332" s="24">
        <v>15.7</v>
      </c>
      <c r="Q1332" s="24">
        <v>27.9</v>
      </c>
      <c r="R1332" s="24">
        <v>32</v>
      </c>
      <c r="S1332" s="24">
        <v>437.63</v>
      </c>
      <c r="T1332" s="24">
        <v>1.78</v>
      </c>
      <c r="U1332" s="24">
        <v>1440</v>
      </c>
      <c r="V1332" s="24">
        <v>2560</v>
      </c>
      <c r="W1332" s="24">
        <v>3.6859999999999999</v>
      </c>
      <c r="X1332" s="23" t="s">
        <v>104</v>
      </c>
      <c r="Y1332" s="23" t="s">
        <v>104</v>
      </c>
      <c r="Z1332" s="24">
        <v>8435</v>
      </c>
      <c r="AA1332" s="24">
        <v>60</v>
      </c>
      <c r="AB1332" s="24">
        <v>178</v>
      </c>
      <c r="AC1332" s="24">
        <v>178</v>
      </c>
      <c r="AD1332" s="23" t="s">
        <v>1236</v>
      </c>
      <c r="AE1332" s="23" t="s">
        <v>23</v>
      </c>
      <c r="AF1332" s="23" t="s">
        <v>11</v>
      </c>
      <c r="AG1332" s="23" t="s">
        <v>26</v>
      </c>
      <c r="AH1332" s="23" t="s">
        <v>26</v>
      </c>
      <c r="AI1332" s="23" t="s">
        <v>12</v>
      </c>
      <c r="AJ1332" s="23" t="s">
        <v>11</v>
      </c>
      <c r="AK1332" s="23" t="s">
        <v>23</v>
      </c>
      <c r="AL1332" s="23" t="s">
        <v>90</v>
      </c>
      <c r="AM1332" s="23" t="s">
        <v>14</v>
      </c>
      <c r="AN1332" s="23" t="s">
        <v>72</v>
      </c>
      <c r="AO1332" s="23" t="s">
        <v>14</v>
      </c>
      <c r="AP1332" s="23" t="s">
        <v>36</v>
      </c>
      <c r="AQ1332" s="23" t="s">
        <v>14</v>
      </c>
      <c r="AR1332" s="23"/>
      <c r="AS1332" s="23" t="s">
        <v>90</v>
      </c>
      <c r="AT1332" s="23" t="s">
        <v>14</v>
      </c>
      <c r="AU1332" s="23" t="s">
        <v>63</v>
      </c>
      <c r="AV1332" s="25" t="s">
        <v>14</v>
      </c>
      <c r="AW1332" s="25" t="s">
        <v>14</v>
      </c>
      <c r="AX1332" s="26">
        <v>32</v>
      </c>
      <c r="AY1332" s="26">
        <v>437.63</v>
      </c>
      <c r="AZ1332" s="25" t="s">
        <v>72</v>
      </c>
      <c r="BA1332" s="25" t="s">
        <v>63</v>
      </c>
      <c r="BB1332" s="23" t="s">
        <v>14</v>
      </c>
      <c r="BC1332" s="23" t="s">
        <v>15</v>
      </c>
      <c r="BD1332" s="23" t="s">
        <v>26</v>
      </c>
      <c r="BE1332" s="23" t="s">
        <v>11</v>
      </c>
      <c r="BF1332" s="23" t="s">
        <v>1261</v>
      </c>
      <c r="BG1332" s="23" t="s">
        <v>11</v>
      </c>
      <c r="BH1332" s="23" t="s">
        <v>17</v>
      </c>
      <c r="BI1332" s="23" t="s">
        <v>14</v>
      </c>
      <c r="BJ1332" s="23"/>
      <c r="BK1332" s="23" t="s">
        <v>11</v>
      </c>
      <c r="BL1332" s="23" t="s">
        <v>11</v>
      </c>
      <c r="BM1332" s="23" t="s">
        <v>11</v>
      </c>
      <c r="BN1332" s="23"/>
      <c r="BO1332" s="24">
        <v>5.0999999999999996</v>
      </c>
      <c r="BP1332" s="24">
        <v>317.2</v>
      </c>
      <c r="BQ1332" s="24">
        <v>300</v>
      </c>
      <c r="BR1332" s="24">
        <v>290</v>
      </c>
      <c r="BS1332" s="24">
        <v>200</v>
      </c>
      <c r="BT1332" s="23"/>
      <c r="BU1332" s="23"/>
      <c r="BV1332" s="24">
        <v>40.630000000000003</v>
      </c>
      <c r="BW1332" s="24">
        <v>0.26</v>
      </c>
      <c r="BX1332" s="23"/>
      <c r="BY1332" s="24">
        <v>0.21</v>
      </c>
      <c r="BZ1332" s="27">
        <v>0.26</v>
      </c>
      <c r="CA1332" s="27">
        <v>0.21</v>
      </c>
      <c r="CB1332" s="25"/>
      <c r="CC1332" s="25"/>
      <c r="CD1332" s="28">
        <v>41.03</v>
      </c>
      <c r="CE1332" s="28">
        <v>0.36</v>
      </c>
      <c r="CF1332" s="25"/>
      <c r="CG1332" s="28">
        <v>0.24</v>
      </c>
      <c r="CH1332" s="28">
        <v>51.32</v>
      </c>
      <c r="CI1332" s="28">
        <v>1.2</v>
      </c>
      <c r="CJ1332" s="28">
        <v>0.5</v>
      </c>
      <c r="CK1332" s="28">
        <v>0</v>
      </c>
      <c r="CL1332" s="28">
        <v>0</v>
      </c>
      <c r="CM1332" s="28">
        <v>0.9</v>
      </c>
      <c r="CN1332" s="25"/>
      <c r="CO1332" s="28">
        <v>0</v>
      </c>
      <c r="CP1332" s="30" t="s">
        <v>5</v>
      </c>
      <c r="CQ1332" s="8">
        <f t="shared" si="221"/>
        <v>8422.6401297900047</v>
      </c>
      <c r="CR1332" s="8">
        <f t="shared" si="222"/>
        <v>28</v>
      </c>
      <c r="CS1332" s="8">
        <f t="shared" si="223"/>
        <v>3.8</v>
      </c>
      <c r="CT1332" s="8">
        <f t="shared" si="224"/>
        <v>40</v>
      </c>
      <c r="CU1332" s="8">
        <f t="shared" si="225"/>
        <v>300</v>
      </c>
      <c r="CV1332" s="10">
        <f t="shared" si="226"/>
        <v>138816.236</v>
      </c>
      <c r="CW1332" s="10">
        <f t="shared" si="229"/>
        <v>138.816236</v>
      </c>
      <c r="CX1332" s="8" t="str">
        <f t="shared" si="227"/>
        <v>No</v>
      </c>
      <c r="CY1332" s="30" t="s">
        <v>11</v>
      </c>
      <c r="CZ1332" s="30" t="s">
        <v>11</v>
      </c>
      <c r="DA1332" s="31" t="s">
        <v>11</v>
      </c>
      <c r="DB1332" s="31" t="s">
        <v>11</v>
      </c>
      <c r="DC1332" s="8" t="str">
        <f t="shared" si="228"/>
        <v>No</v>
      </c>
      <c r="DD1332" s="8" t="s">
        <v>23</v>
      </c>
      <c r="DE1332" s="30" t="s">
        <v>11</v>
      </c>
      <c r="DF1332" s="10">
        <f t="shared" si="230"/>
        <v>126.05202</v>
      </c>
      <c r="DG1332" s="9">
        <f>IF(S1332&lt;Monitors!$H$4,(S1332*Monitors!$I$4)+Monitors!$J$4,IF(S1332&lt;Monitors!$H$5,(S1332*Monitors!$I$5)+Monitors!$J$5,IF(S1332&lt;Monitors!$H$6,(S1332*Monitors!$I$6)+Monitors!$J$6,IF(S1332&lt;Monitors!$H$7,(Monitors!$I$7*S1332)+Monitors!$J$7,IF(S1332&lt;Monitors!$H$8,(S1332*Monitors!$I$8)+Monitors!$J$8,IF(S1332&lt;Monitors!$H$9,(S1332*Monitors!$I$9)+Monitors!$J$9,IF(S1332&lt;Monitors!$H$10,(S1332*Monitors!$I$10)+Monitors!$J$10,IF(S1332&lt;Monitors!$H$11,(S1332*Monitors!$I$11)+Monitors!$J$11,Monitors!$J$12))))))))</f>
        <v>76.52600000000001</v>
      </c>
      <c r="DH1332" s="10">
        <f>$DF1332-(Monitors!$B$4*'All Data'!$W1332)</f>
        <v>103.45684</v>
      </c>
      <c r="DI1332" s="10">
        <f>IF($CX1332="Yes",DH1332-(Monitors!$E$4*(DG1332+(Monitors!$B$4*'All Data'!$W1332))),'All Data'!DH1332)</f>
        <v>103.45684</v>
      </c>
      <c r="DJ1332" s="10">
        <f>IF(DD1332="Yes",'All Data'!DI1332-(DG1332*Monitors!$C$4),'All Data'!DI1332)</f>
        <v>91.977940000000004</v>
      </c>
      <c r="DK1332" s="10">
        <f>IF($DE1332="Yes",DJ1332-(DG1332*Monitors!$D$4),'All Data'!DJ1332)</f>
        <v>91.977940000000004</v>
      </c>
      <c r="DL1332" s="10">
        <f>IF($CZ1332="Yes",DK1332-Monitors!$C$7,'All Data'!DK1332)</f>
        <v>91.977940000000004</v>
      </c>
      <c r="DM1332" s="10">
        <f>IF($DA1332="Yes",DL1332-Monitors!$D$7,'All Data'!DL1332)</f>
        <v>91.977940000000004</v>
      </c>
      <c r="DN1332" s="10">
        <f>IF(DB1332="Yes",DM1332-((DG1332+(W1332*Monitors!$B$4))*Monitors!$F$4),'All Data'!DM1332)</f>
        <v>91.977940000000004</v>
      </c>
      <c r="DO1332" s="8" t="str">
        <f t="shared" si="231"/>
        <v>No</v>
      </c>
      <c r="DP1332" s="10">
        <v>5.5526494400000006</v>
      </c>
      <c r="DQ1332" s="10">
        <v>35.077350559999999</v>
      </c>
      <c r="DR1332" s="10">
        <v>35.077350559999999</v>
      </c>
      <c r="DS1332" s="9">
        <v>40.677526273618184</v>
      </c>
      <c r="DT1332" s="9" t="s">
        <v>23</v>
      </c>
      <c r="DU1332" s="14">
        <v>0</v>
      </c>
    </row>
    <row r="1333" spans="1:125" ht="18" customHeight="1">
      <c r="A1333" s="29">
        <v>1332</v>
      </c>
      <c r="B1333" s="29">
        <v>5</v>
      </c>
      <c r="C1333" s="29">
        <v>484</v>
      </c>
      <c r="D1333" s="21">
        <v>41654</v>
      </c>
      <c r="E1333" s="21">
        <v>41626</v>
      </c>
      <c r="F1333" s="21">
        <v>41653</v>
      </c>
      <c r="G1333" s="20" t="s">
        <v>4</v>
      </c>
      <c r="H1333" s="20"/>
      <c r="I1333" s="22">
        <v>6</v>
      </c>
      <c r="J1333" s="20" t="s">
        <v>5</v>
      </c>
      <c r="K1333" s="20"/>
      <c r="L1333" s="20" t="s">
        <v>6</v>
      </c>
      <c r="M1333" s="23"/>
      <c r="N1333" s="23" t="s">
        <v>7</v>
      </c>
      <c r="O1333" s="23"/>
      <c r="P1333" s="24">
        <v>15.7</v>
      </c>
      <c r="Q1333" s="24">
        <v>27.9</v>
      </c>
      <c r="R1333" s="24">
        <v>32</v>
      </c>
      <c r="S1333" s="24">
        <v>437.56</v>
      </c>
      <c r="T1333" s="24">
        <v>1.78</v>
      </c>
      <c r="U1333" s="24">
        <v>1440</v>
      </c>
      <c r="V1333" s="24">
        <v>2560</v>
      </c>
      <c r="W1333" s="24">
        <v>3.6859999999999999</v>
      </c>
      <c r="X1333" s="23" t="s">
        <v>103</v>
      </c>
      <c r="Y1333" s="23" t="s">
        <v>104</v>
      </c>
      <c r="Z1333" s="24">
        <v>8425</v>
      </c>
      <c r="AA1333" s="24">
        <v>60</v>
      </c>
      <c r="AB1333" s="24">
        <v>178</v>
      </c>
      <c r="AC1333" s="24">
        <v>178</v>
      </c>
      <c r="AD1333" s="23" t="s">
        <v>105</v>
      </c>
      <c r="AE1333" s="23" t="s">
        <v>23</v>
      </c>
      <c r="AF1333" s="23" t="s">
        <v>23</v>
      </c>
      <c r="AG1333" s="23" t="s">
        <v>106</v>
      </c>
      <c r="AH1333" s="23" t="s">
        <v>106</v>
      </c>
      <c r="AI1333" s="23" t="s">
        <v>12</v>
      </c>
      <c r="AJ1333" s="23" t="s">
        <v>11</v>
      </c>
      <c r="AK1333" s="23" t="s">
        <v>11</v>
      </c>
      <c r="AL1333" s="23" t="s">
        <v>107</v>
      </c>
      <c r="AM1333" s="23"/>
      <c r="AN1333" s="23" t="s">
        <v>72</v>
      </c>
      <c r="AO1333" s="23"/>
      <c r="AP1333" s="23" t="s">
        <v>14</v>
      </c>
      <c r="AQ1333" s="23"/>
      <c r="AR1333" s="23"/>
      <c r="AS1333" s="23" t="s">
        <v>107</v>
      </c>
      <c r="AT1333" s="23"/>
      <c r="AU1333" s="23" t="s">
        <v>14</v>
      </c>
      <c r="AV1333" s="25"/>
      <c r="AW1333" s="25"/>
      <c r="AX1333" s="26">
        <v>32</v>
      </c>
      <c r="AY1333" s="26">
        <v>437.56</v>
      </c>
      <c r="AZ1333" s="25" t="s">
        <v>72</v>
      </c>
      <c r="BA1333" s="25" t="s">
        <v>14</v>
      </c>
      <c r="BB1333" s="23"/>
      <c r="BC1333" s="23" t="s">
        <v>15</v>
      </c>
      <c r="BD1333" s="23"/>
      <c r="BE1333" s="23" t="s">
        <v>11</v>
      </c>
      <c r="BF1333" s="23" t="s">
        <v>108</v>
      </c>
      <c r="BG1333" s="23" t="s">
        <v>11</v>
      </c>
      <c r="BH1333" s="23" t="s">
        <v>17</v>
      </c>
      <c r="BI1333" s="23"/>
      <c r="BJ1333" s="23"/>
      <c r="BK1333" s="23" t="s">
        <v>11</v>
      </c>
      <c r="BL1333" s="23" t="s">
        <v>11</v>
      </c>
      <c r="BM1333" s="23"/>
      <c r="BN1333" s="23"/>
      <c r="BO1333" s="24">
        <v>0.4</v>
      </c>
      <c r="BP1333" s="24">
        <v>247.9</v>
      </c>
      <c r="BQ1333" s="24">
        <v>300</v>
      </c>
      <c r="BR1333" s="24">
        <v>206.4</v>
      </c>
      <c r="BS1333" s="24">
        <v>200.5</v>
      </c>
      <c r="BT1333" s="23"/>
      <c r="BU1333" s="23"/>
      <c r="BV1333" s="24">
        <v>41.5</v>
      </c>
      <c r="BW1333" s="24">
        <v>0.7</v>
      </c>
      <c r="BX1333" s="23"/>
      <c r="BY1333" s="24">
        <v>0</v>
      </c>
      <c r="BZ1333" s="27">
        <v>0.7</v>
      </c>
      <c r="CA1333" s="27">
        <v>0</v>
      </c>
      <c r="CB1333" s="25"/>
      <c r="CC1333" s="25"/>
      <c r="CD1333" s="28">
        <v>41.6</v>
      </c>
      <c r="CE1333" s="28">
        <v>0.7</v>
      </c>
      <c r="CF1333" s="25"/>
      <c r="CG1333" s="28">
        <v>0.3</v>
      </c>
      <c r="CH1333" s="28">
        <v>89.9</v>
      </c>
      <c r="CI1333" s="28">
        <v>1.2</v>
      </c>
      <c r="CJ1333" s="28">
        <v>0.5</v>
      </c>
      <c r="CK1333" s="25"/>
      <c r="CL1333" s="28">
        <v>38.53</v>
      </c>
      <c r="CM1333" s="28">
        <v>0.97</v>
      </c>
      <c r="CN1333" s="25"/>
      <c r="CO1333" s="28">
        <v>0</v>
      </c>
      <c r="CP1333" s="30" t="s">
        <v>5</v>
      </c>
      <c r="CQ1333" s="8">
        <f t="shared" si="221"/>
        <v>8423.9875674193245</v>
      </c>
      <c r="CR1333" s="8">
        <f t="shared" si="222"/>
        <v>28</v>
      </c>
      <c r="CS1333" s="8">
        <f t="shared" si="223"/>
        <v>3.8</v>
      </c>
      <c r="CT1333" s="8">
        <f t="shared" si="224"/>
        <v>40</v>
      </c>
      <c r="CU1333" s="8">
        <f t="shared" si="225"/>
        <v>200</v>
      </c>
      <c r="CV1333" s="10">
        <f t="shared" si="226"/>
        <v>108471.124</v>
      </c>
      <c r="CW1333" s="10">
        <f t="shared" si="229"/>
        <v>108.471124</v>
      </c>
      <c r="CX1333" s="8" t="str">
        <f t="shared" si="227"/>
        <v>No</v>
      </c>
      <c r="CY1333" s="30" t="s">
        <v>11</v>
      </c>
      <c r="CZ1333" s="30" t="s">
        <v>11</v>
      </c>
      <c r="DA1333" s="31" t="s">
        <v>11</v>
      </c>
      <c r="DB1333" s="31" t="s">
        <v>11</v>
      </c>
      <c r="DC1333" s="8" t="str">
        <f t="shared" si="228"/>
        <v>Yes</v>
      </c>
      <c r="DD1333" s="8" t="s">
        <v>23</v>
      </c>
      <c r="DE1333" s="30" t="s">
        <v>11</v>
      </c>
      <c r="DF1333" s="10">
        <f t="shared" si="230"/>
        <v>131.22479999999999</v>
      </c>
      <c r="DG1333" s="9">
        <f>IF(S1333&lt;Monitors!$H$4,(S1333*Monitors!$I$4)+Monitors!$J$4,IF(S1333&lt;Monitors!$H$5,(S1333*Monitors!$I$5)+Monitors!$J$5,IF(S1333&lt;Monitors!$H$6,(S1333*Monitors!$I$6)+Monitors!$J$6,IF(S1333&lt;Monitors!$H$7,(Monitors!$I$7*S1333)+Monitors!$J$7,IF(S1333&lt;Monitors!$H$8,(S1333*Monitors!$I$8)+Monitors!$J$8,IF(S1333&lt;Monitors!$H$9,(S1333*Monitors!$I$9)+Monitors!$J$9,IF(S1333&lt;Monitors!$H$10,(S1333*Monitors!$I$10)+Monitors!$J$10,IF(S1333&lt;Monitors!$H$11,(S1333*Monitors!$I$11)+Monitors!$J$11,Monitors!$J$12))))))))</f>
        <v>76.512</v>
      </c>
      <c r="DH1333" s="10">
        <f>$DF1333-(Monitors!$B$4*'All Data'!$W1333)</f>
        <v>108.62961999999999</v>
      </c>
      <c r="DI1333" s="10">
        <f>IF($CX1333="Yes",DH1333-(Monitors!$E$4*(DG1333+(Monitors!$B$4*'All Data'!$W1333))),'All Data'!DH1333)</f>
        <v>108.62961999999999</v>
      </c>
      <c r="DJ1333" s="10">
        <f>IF(DD1333="Yes",'All Data'!DI1333-(DG1333*Monitors!$C$4),'All Data'!DI1333)</f>
        <v>97.152819999999991</v>
      </c>
      <c r="DK1333" s="10">
        <f>IF($DE1333="Yes",DJ1333-(DG1333*Monitors!$D$4),'All Data'!DJ1333)</f>
        <v>97.152819999999991</v>
      </c>
      <c r="DL1333" s="10">
        <f>IF($CZ1333="Yes",DK1333-Monitors!$C$7,'All Data'!DK1333)</f>
        <v>97.152819999999991</v>
      </c>
      <c r="DM1333" s="10">
        <f>IF($DA1333="Yes",DL1333-Monitors!$D$7,'All Data'!DL1333)</f>
        <v>97.152819999999991</v>
      </c>
      <c r="DN1333" s="10">
        <f>IF(DB1333="Yes",DM1333-((DG1333+(W1333*Monitors!$B$4))*Monitors!$F$4),'All Data'!DM1333)</f>
        <v>97.152819999999991</v>
      </c>
      <c r="DO1333" s="8" t="str">
        <f t="shared" si="231"/>
        <v>No</v>
      </c>
      <c r="DP1333" s="10">
        <v>4.3388449600000003</v>
      </c>
      <c r="DQ1333" s="10">
        <v>37.161155039999997</v>
      </c>
      <c r="DR1333" s="10">
        <v>37.161155039999997</v>
      </c>
      <c r="DS1333" s="9">
        <v>40.671428070969448</v>
      </c>
      <c r="DT1333" s="9" t="s">
        <v>23</v>
      </c>
      <c r="DU1333" s="14">
        <v>0</v>
      </c>
    </row>
    <row r="1334" spans="1:125" ht="18" customHeight="1">
      <c r="A1334" s="29">
        <v>1333</v>
      </c>
      <c r="B1334" s="29">
        <v>25</v>
      </c>
      <c r="C1334" s="29">
        <v>1000</v>
      </c>
      <c r="D1334" s="21">
        <v>41374</v>
      </c>
      <c r="E1334" s="21">
        <v>41359</v>
      </c>
      <c r="F1334" s="21">
        <v>41365</v>
      </c>
      <c r="G1334" s="20" t="s">
        <v>4</v>
      </c>
      <c r="H1334" s="20"/>
      <c r="I1334" s="22">
        <v>6</v>
      </c>
      <c r="J1334" s="20" t="s">
        <v>5</v>
      </c>
      <c r="K1334" s="20"/>
      <c r="L1334" s="20" t="s">
        <v>49</v>
      </c>
      <c r="M1334" s="23"/>
      <c r="N1334" s="23" t="s">
        <v>7</v>
      </c>
      <c r="O1334" s="23"/>
      <c r="P1334" s="24">
        <v>132</v>
      </c>
      <c r="Q1334" s="24">
        <v>235</v>
      </c>
      <c r="R1334" s="24">
        <v>27</v>
      </c>
      <c r="S1334" s="24">
        <v>310</v>
      </c>
      <c r="T1334" s="24">
        <v>1.78</v>
      </c>
      <c r="U1334" s="24">
        <v>1440</v>
      </c>
      <c r="V1334" s="24">
        <v>2560</v>
      </c>
      <c r="W1334" s="24">
        <v>3.6859999999999999</v>
      </c>
      <c r="X1334" s="23" t="s">
        <v>104</v>
      </c>
      <c r="Y1334" s="23" t="s">
        <v>104</v>
      </c>
      <c r="Z1334" s="24">
        <v>11874</v>
      </c>
      <c r="AA1334" s="24">
        <v>60</v>
      </c>
      <c r="AB1334" s="24">
        <v>178</v>
      </c>
      <c r="AC1334" s="24">
        <v>178</v>
      </c>
      <c r="AD1334" s="23" t="s">
        <v>237</v>
      </c>
      <c r="AE1334" s="23" t="s">
        <v>23</v>
      </c>
      <c r="AF1334" s="23" t="s">
        <v>23</v>
      </c>
      <c r="AG1334" s="23" t="s">
        <v>240</v>
      </c>
      <c r="AH1334" s="23" t="s">
        <v>241</v>
      </c>
      <c r="AI1334" s="23" t="s">
        <v>12</v>
      </c>
      <c r="AJ1334" s="23" t="s">
        <v>11</v>
      </c>
      <c r="AK1334" s="23" t="s">
        <v>11</v>
      </c>
      <c r="AL1334" s="23" t="s">
        <v>107</v>
      </c>
      <c r="AM1334" s="23"/>
      <c r="AN1334" s="23" t="s">
        <v>72</v>
      </c>
      <c r="AO1334" s="23"/>
      <c r="AP1334" s="23" t="s">
        <v>24</v>
      </c>
      <c r="AQ1334" s="23" t="s">
        <v>242</v>
      </c>
      <c r="AR1334" s="23"/>
      <c r="AS1334" s="23" t="s">
        <v>107</v>
      </c>
      <c r="AT1334" s="23"/>
      <c r="AU1334" s="23" t="s">
        <v>63</v>
      </c>
      <c r="AV1334" s="25"/>
      <c r="AW1334" s="25"/>
      <c r="AX1334" s="26">
        <v>27</v>
      </c>
      <c r="AY1334" s="26">
        <v>310</v>
      </c>
      <c r="AZ1334" s="25" t="s">
        <v>72</v>
      </c>
      <c r="BA1334" s="25" t="s">
        <v>63</v>
      </c>
      <c r="BB1334" s="23"/>
      <c r="BC1334" s="23" t="s">
        <v>15</v>
      </c>
      <c r="BD1334" s="23"/>
      <c r="BE1334" s="23" t="s">
        <v>11</v>
      </c>
      <c r="BF1334" s="23" t="s">
        <v>138</v>
      </c>
      <c r="BG1334" s="23" t="s">
        <v>11</v>
      </c>
      <c r="BH1334" s="23" t="s">
        <v>17</v>
      </c>
      <c r="BI1334" s="23"/>
      <c r="BJ1334" s="23" t="s">
        <v>20</v>
      </c>
      <c r="BK1334" s="23" t="s">
        <v>11</v>
      </c>
      <c r="BL1334" s="23" t="s">
        <v>11</v>
      </c>
      <c r="BM1334" s="23"/>
      <c r="BN1334" s="23"/>
      <c r="BO1334" s="24">
        <v>27.3</v>
      </c>
      <c r="BP1334" s="24">
        <v>354.5</v>
      </c>
      <c r="BQ1334" s="24">
        <v>272.7</v>
      </c>
      <c r="BR1334" s="24">
        <v>233.3</v>
      </c>
      <c r="BS1334" s="24">
        <v>202</v>
      </c>
      <c r="BT1334" s="23"/>
      <c r="BU1334" s="23"/>
      <c r="BV1334" s="24">
        <v>43.5</v>
      </c>
      <c r="BW1334" s="24">
        <v>0.44</v>
      </c>
      <c r="BX1334" s="23"/>
      <c r="BY1334" s="24">
        <v>0.32</v>
      </c>
      <c r="BZ1334" s="27">
        <v>0.44</v>
      </c>
      <c r="CA1334" s="27">
        <v>0.32</v>
      </c>
      <c r="CB1334" s="25"/>
      <c r="CC1334" s="25"/>
      <c r="CD1334" s="28">
        <v>43.3</v>
      </c>
      <c r="CE1334" s="28">
        <v>0.51</v>
      </c>
      <c r="CF1334" s="25"/>
      <c r="CG1334" s="28">
        <v>0.39</v>
      </c>
      <c r="CH1334" s="28">
        <v>50.31</v>
      </c>
      <c r="CI1334" s="28">
        <v>1.4</v>
      </c>
      <c r="CJ1334" s="28">
        <v>0.5</v>
      </c>
      <c r="CK1334" s="25"/>
      <c r="CL1334" s="25"/>
      <c r="CM1334" s="28">
        <v>0.95</v>
      </c>
      <c r="CN1334" s="25"/>
      <c r="CO1334" s="28">
        <v>0</v>
      </c>
      <c r="CP1334" s="30" t="s">
        <v>5</v>
      </c>
      <c r="CQ1334" s="8">
        <f t="shared" si="221"/>
        <v>11890.322580645161</v>
      </c>
      <c r="CR1334" s="8">
        <f t="shared" si="222"/>
        <v>28</v>
      </c>
      <c r="CS1334" s="8">
        <f t="shared" si="223"/>
        <v>3.8</v>
      </c>
      <c r="CT1334" s="8">
        <f t="shared" si="224"/>
        <v>30</v>
      </c>
      <c r="CU1334" s="8">
        <f t="shared" si="225"/>
        <v>300</v>
      </c>
      <c r="CV1334" s="10">
        <f t="shared" si="226"/>
        <v>109895</v>
      </c>
      <c r="CW1334" s="10">
        <f t="shared" si="229"/>
        <v>109.895</v>
      </c>
      <c r="CX1334" s="8" t="str">
        <f t="shared" si="227"/>
        <v>No</v>
      </c>
      <c r="CY1334" s="30" t="s">
        <v>11</v>
      </c>
      <c r="CZ1334" s="30" t="s">
        <v>11</v>
      </c>
      <c r="DA1334" s="31" t="s">
        <v>11</v>
      </c>
      <c r="DB1334" s="31" t="s">
        <v>11</v>
      </c>
      <c r="DC1334" s="8" t="str">
        <f t="shared" si="228"/>
        <v>Yes</v>
      </c>
      <c r="DD1334" s="8" t="s">
        <v>23</v>
      </c>
      <c r="DE1334" s="30" t="s">
        <v>11</v>
      </c>
      <c r="DF1334" s="10">
        <f t="shared" si="230"/>
        <v>135.87635999999998</v>
      </c>
      <c r="DG1334" s="9">
        <f>IF(S1334&lt;Monitors!$H$4,(S1334*Monitors!$I$4)+Monitors!$J$4,IF(S1334&lt;Monitors!$H$5,(S1334*Monitors!$I$5)+Monitors!$J$5,IF(S1334&lt;Monitors!$H$6,(S1334*Monitors!$I$6)+Monitors!$J$6,IF(S1334&lt;Monitors!$H$7,(Monitors!$I$7*S1334)+Monitors!$J$7,IF(S1334&lt;Monitors!$H$8,(S1334*Monitors!$I$8)+Monitors!$J$8,IF(S1334&lt;Monitors!$H$9,(S1334*Monitors!$I$9)+Monitors!$J$9,IF(S1334&lt;Monitors!$H$10,(S1334*Monitors!$I$10)+Monitors!$J$10,IF(S1334&lt;Monitors!$H$11,(S1334*Monitors!$I$11)+Monitors!$J$11,Monitors!$J$12))))))))</f>
        <v>51</v>
      </c>
      <c r="DH1334" s="10">
        <f>$DF1334-(Monitors!$B$4*'All Data'!$W1334)</f>
        <v>113.28117999999998</v>
      </c>
      <c r="DI1334" s="10">
        <f>IF($CX1334="Yes",DH1334-(Monitors!$E$4*(DG1334+(Monitors!$B$4*'All Data'!$W1334))),'All Data'!DH1334)</f>
        <v>113.28117999999998</v>
      </c>
      <c r="DJ1334" s="10">
        <f>IF(DD1334="Yes",'All Data'!DI1334-(DG1334*Monitors!$C$4),'All Data'!DI1334)</f>
        <v>105.63117999999997</v>
      </c>
      <c r="DK1334" s="10">
        <f>IF($DE1334="Yes",DJ1334-(DG1334*Monitors!$D$4),'All Data'!DJ1334)</f>
        <v>105.63117999999997</v>
      </c>
      <c r="DL1334" s="10">
        <f>IF($CZ1334="Yes",DK1334-Monitors!$C$7,'All Data'!DK1334)</f>
        <v>105.63117999999997</v>
      </c>
      <c r="DM1334" s="10">
        <f>IF($DA1334="Yes",DL1334-Monitors!$D$7,'All Data'!DL1334)</f>
        <v>105.63117999999997</v>
      </c>
      <c r="DN1334" s="10">
        <f>IF(DB1334="Yes",DM1334-((DG1334+(W1334*Monitors!$B$4))*Monitors!$F$4),'All Data'!DM1334)</f>
        <v>105.63117999999997</v>
      </c>
      <c r="DO1334" s="8" t="str">
        <f t="shared" si="231"/>
        <v>No</v>
      </c>
      <c r="DP1334" s="10">
        <v>4.3958000000000004</v>
      </c>
      <c r="DQ1334" s="10">
        <v>39.104199999999999</v>
      </c>
      <c r="DR1334" s="10">
        <v>39.104199999999999</v>
      </c>
      <c r="DS1334" s="9">
        <v>29.258844855757431</v>
      </c>
      <c r="DT1334" s="9" t="s">
        <v>11</v>
      </c>
      <c r="DU1334" s="14">
        <v>0</v>
      </c>
    </row>
    <row r="1335" spans="1:125" ht="18" customHeight="1">
      <c r="A1335" s="29">
        <v>1334</v>
      </c>
      <c r="B1335" s="29">
        <v>35</v>
      </c>
      <c r="C1335" s="29">
        <v>538</v>
      </c>
      <c r="D1335" s="21">
        <v>41645</v>
      </c>
      <c r="E1335" s="21">
        <v>41597</v>
      </c>
      <c r="F1335" s="21">
        <v>41632</v>
      </c>
      <c r="G1335" s="20" t="s">
        <v>4</v>
      </c>
      <c r="H1335" s="20"/>
      <c r="I1335" s="22">
        <v>6</v>
      </c>
      <c r="J1335" s="20" t="s">
        <v>5</v>
      </c>
      <c r="K1335" s="20"/>
      <c r="L1335" s="20" t="s">
        <v>121</v>
      </c>
      <c r="M1335" s="23"/>
      <c r="N1335" s="23" t="s">
        <v>7</v>
      </c>
      <c r="O1335" s="23"/>
      <c r="P1335" s="24">
        <v>15.7</v>
      </c>
      <c r="Q1335" s="24">
        <v>27.9</v>
      </c>
      <c r="R1335" s="24">
        <v>32</v>
      </c>
      <c r="S1335" s="24">
        <v>437.56</v>
      </c>
      <c r="T1335" s="24">
        <v>1.78</v>
      </c>
      <c r="U1335" s="24">
        <v>1440</v>
      </c>
      <c r="V1335" s="24">
        <v>2560</v>
      </c>
      <c r="W1335" s="24">
        <v>3.6859999999999999</v>
      </c>
      <c r="X1335" s="23" t="s">
        <v>104</v>
      </c>
      <c r="Y1335" s="23" t="s">
        <v>104</v>
      </c>
      <c r="Z1335" s="24">
        <v>8425</v>
      </c>
      <c r="AA1335" s="24">
        <v>60</v>
      </c>
      <c r="AB1335" s="24">
        <v>178</v>
      </c>
      <c r="AC1335" s="24">
        <v>178</v>
      </c>
      <c r="AD1335" s="23" t="s">
        <v>105</v>
      </c>
      <c r="AE1335" s="23" t="s">
        <v>23</v>
      </c>
      <c r="AF1335" s="23" t="s">
        <v>23</v>
      </c>
      <c r="AG1335" s="23" t="s">
        <v>106</v>
      </c>
      <c r="AH1335" s="23" t="s">
        <v>106</v>
      </c>
      <c r="AI1335" s="23" t="s">
        <v>12</v>
      </c>
      <c r="AJ1335" s="23" t="s">
        <v>11</v>
      </c>
      <c r="AK1335" s="23" t="s">
        <v>11</v>
      </c>
      <c r="AL1335" s="23" t="s">
        <v>107</v>
      </c>
      <c r="AM1335" s="23"/>
      <c r="AN1335" s="23" t="s">
        <v>322</v>
      </c>
      <c r="AO1335" s="23"/>
      <c r="AP1335" s="23" t="s">
        <v>14</v>
      </c>
      <c r="AQ1335" s="23"/>
      <c r="AR1335" s="23"/>
      <c r="AS1335" s="23" t="s">
        <v>107</v>
      </c>
      <c r="AT1335" s="23"/>
      <c r="AU1335" s="23" t="s">
        <v>63</v>
      </c>
      <c r="AV1335" s="25"/>
      <c r="AW1335" s="25"/>
      <c r="AX1335" s="26">
        <v>32</v>
      </c>
      <c r="AY1335" s="26">
        <v>437.56</v>
      </c>
      <c r="AZ1335" s="25" t="s">
        <v>322</v>
      </c>
      <c r="BA1335" s="25" t="s">
        <v>63</v>
      </c>
      <c r="BB1335" s="23"/>
      <c r="BC1335" s="23" t="s">
        <v>15</v>
      </c>
      <c r="BD1335" s="23"/>
      <c r="BE1335" s="23" t="s">
        <v>11</v>
      </c>
      <c r="BF1335" s="23" t="s">
        <v>323</v>
      </c>
      <c r="BG1335" s="23" t="s">
        <v>11</v>
      </c>
      <c r="BH1335" s="23" t="s">
        <v>17</v>
      </c>
      <c r="BI1335" s="23"/>
      <c r="BJ1335" s="23"/>
      <c r="BK1335" s="23" t="s">
        <v>11</v>
      </c>
      <c r="BL1335" s="23" t="s">
        <v>11</v>
      </c>
      <c r="BM1335" s="23"/>
      <c r="BN1335" s="23"/>
      <c r="BO1335" s="24">
        <v>6.2</v>
      </c>
      <c r="BP1335" s="24">
        <v>258.39999999999998</v>
      </c>
      <c r="BQ1335" s="24">
        <v>300</v>
      </c>
      <c r="BR1335" s="24">
        <v>181</v>
      </c>
      <c r="BS1335" s="24">
        <v>201</v>
      </c>
      <c r="BT1335" s="23"/>
      <c r="BU1335" s="23"/>
      <c r="BV1335" s="24">
        <v>43.75</v>
      </c>
      <c r="BW1335" s="24">
        <v>0.43</v>
      </c>
      <c r="BX1335" s="24">
        <v>0.43</v>
      </c>
      <c r="BY1335" s="24">
        <v>0.41</v>
      </c>
      <c r="BZ1335" s="27">
        <v>0.43</v>
      </c>
      <c r="CA1335" s="27">
        <v>0.41</v>
      </c>
      <c r="CB1335" s="25"/>
      <c r="CC1335" s="25"/>
      <c r="CD1335" s="28">
        <v>44.64</v>
      </c>
      <c r="CE1335" s="28">
        <v>0.46</v>
      </c>
      <c r="CF1335" s="28">
        <v>0.46</v>
      </c>
      <c r="CG1335" s="28">
        <v>0.44</v>
      </c>
      <c r="CH1335" s="28">
        <v>89.91</v>
      </c>
      <c r="CI1335" s="28">
        <v>1.4</v>
      </c>
      <c r="CJ1335" s="28">
        <v>0.5</v>
      </c>
      <c r="CK1335" s="28">
        <v>0</v>
      </c>
      <c r="CL1335" s="28">
        <v>38.549999999999997</v>
      </c>
      <c r="CM1335" s="28">
        <v>0.93</v>
      </c>
      <c r="CN1335" s="25"/>
      <c r="CO1335" s="28">
        <v>0</v>
      </c>
      <c r="CP1335" s="30" t="s">
        <v>5</v>
      </c>
      <c r="CQ1335" s="8">
        <f t="shared" si="221"/>
        <v>8423.9875674193245</v>
      </c>
      <c r="CR1335" s="8">
        <f t="shared" si="222"/>
        <v>28</v>
      </c>
      <c r="CS1335" s="8">
        <f t="shared" si="223"/>
        <v>3.8</v>
      </c>
      <c r="CT1335" s="8">
        <f t="shared" si="224"/>
        <v>40</v>
      </c>
      <c r="CU1335" s="8">
        <f t="shared" si="225"/>
        <v>200</v>
      </c>
      <c r="CV1335" s="10">
        <f t="shared" si="226"/>
        <v>113065.50399999999</v>
      </c>
      <c r="CW1335" s="10">
        <f t="shared" si="229"/>
        <v>113.06550399999999</v>
      </c>
      <c r="CX1335" s="8" t="str">
        <f t="shared" si="227"/>
        <v>No</v>
      </c>
      <c r="CY1335" s="30" t="s">
        <v>11</v>
      </c>
      <c r="CZ1335" s="30" t="s">
        <v>11</v>
      </c>
      <c r="DA1335" s="31" t="s">
        <v>11</v>
      </c>
      <c r="DB1335" s="31" t="s">
        <v>11</v>
      </c>
      <c r="DC1335" s="8" t="str">
        <f t="shared" si="228"/>
        <v>Yes</v>
      </c>
      <c r="DD1335" s="8" t="s">
        <v>23</v>
      </c>
      <c r="DE1335" s="30" t="s">
        <v>11</v>
      </c>
      <c r="DF1335" s="10">
        <f t="shared" si="230"/>
        <v>136.58591999999999</v>
      </c>
      <c r="DG1335" s="9">
        <f>IF(S1335&lt;Monitors!$H$4,(S1335*Monitors!$I$4)+Monitors!$J$4,IF(S1335&lt;Monitors!$H$5,(S1335*Monitors!$I$5)+Monitors!$J$5,IF(S1335&lt;Monitors!$H$6,(S1335*Monitors!$I$6)+Monitors!$J$6,IF(S1335&lt;Monitors!$H$7,(Monitors!$I$7*S1335)+Monitors!$J$7,IF(S1335&lt;Monitors!$H$8,(S1335*Monitors!$I$8)+Monitors!$J$8,IF(S1335&lt;Monitors!$H$9,(S1335*Monitors!$I$9)+Monitors!$J$9,IF(S1335&lt;Monitors!$H$10,(S1335*Monitors!$I$10)+Monitors!$J$10,IF(S1335&lt;Monitors!$H$11,(S1335*Monitors!$I$11)+Monitors!$J$11,Monitors!$J$12))))))))</f>
        <v>76.512</v>
      </c>
      <c r="DH1335" s="10">
        <f>$DF1335-(Monitors!$B$4*'All Data'!$W1335)</f>
        <v>113.99073999999999</v>
      </c>
      <c r="DI1335" s="10">
        <f>IF($CX1335="Yes",DH1335-(Monitors!$E$4*(DG1335+(Monitors!$B$4*'All Data'!$W1335))),'All Data'!DH1335)</f>
        <v>113.99073999999999</v>
      </c>
      <c r="DJ1335" s="10">
        <f>IF(DD1335="Yes",'All Data'!DI1335-(DG1335*Monitors!$C$4),'All Data'!DI1335)</f>
        <v>102.51393999999999</v>
      </c>
      <c r="DK1335" s="10">
        <f>IF($DE1335="Yes",DJ1335-(DG1335*Monitors!$D$4),'All Data'!DJ1335)</f>
        <v>102.51393999999999</v>
      </c>
      <c r="DL1335" s="10">
        <f>IF($CZ1335="Yes",DK1335-Monitors!$C$7,'All Data'!DK1335)</f>
        <v>102.51393999999999</v>
      </c>
      <c r="DM1335" s="10">
        <f>IF($DA1335="Yes",DL1335-Monitors!$D$7,'All Data'!DL1335)</f>
        <v>102.51393999999999</v>
      </c>
      <c r="DN1335" s="10">
        <f>IF(DB1335="Yes",DM1335-((DG1335+(W1335*Monitors!$B$4))*Monitors!$F$4),'All Data'!DM1335)</f>
        <v>102.51393999999999</v>
      </c>
      <c r="DO1335" s="8" t="str">
        <f t="shared" si="231"/>
        <v>No</v>
      </c>
      <c r="DP1335" s="10">
        <v>4.5226201599999998</v>
      </c>
      <c r="DQ1335" s="10">
        <v>39.227379839999998</v>
      </c>
      <c r="DR1335" s="10">
        <v>39.227379839999998</v>
      </c>
      <c r="DS1335" s="9">
        <v>40.671428070969448</v>
      </c>
      <c r="DT1335" s="9" t="s">
        <v>23</v>
      </c>
      <c r="DU1335" s="14">
        <v>0</v>
      </c>
    </row>
    <row r="1336" spans="1:125" ht="18" customHeight="1">
      <c r="A1336" s="29">
        <v>1335</v>
      </c>
      <c r="B1336" s="29">
        <v>26</v>
      </c>
      <c r="C1336" s="29">
        <v>833</v>
      </c>
      <c r="D1336" s="21">
        <v>41516</v>
      </c>
      <c r="E1336" s="21">
        <v>41474</v>
      </c>
      <c r="F1336" s="21">
        <v>41501</v>
      </c>
      <c r="G1336" s="20" t="s">
        <v>4</v>
      </c>
      <c r="H1336" s="20" t="s">
        <v>26</v>
      </c>
      <c r="I1336" s="22">
        <v>6</v>
      </c>
      <c r="J1336" s="20" t="s">
        <v>5</v>
      </c>
      <c r="K1336" s="20" t="s">
        <v>26</v>
      </c>
      <c r="L1336" s="20" t="s">
        <v>27</v>
      </c>
      <c r="M1336" s="23" t="s">
        <v>27</v>
      </c>
      <c r="N1336" s="23" t="s">
        <v>7</v>
      </c>
      <c r="O1336" s="23" t="s">
        <v>26</v>
      </c>
      <c r="P1336" s="24">
        <v>13.2</v>
      </c>
      <c r="Q1336" s="24">
        <v>23.5</v>
      </c>
      <c r="R1336" s="24">
        <v>27</v>
      </c>
      <c r="S1336" s="24">
        <v>310.45999999999998</v>
      </c>
      <c r="T1336" s="24">
        <v>1.78</v>
      </c>
      <c r="U1336" s="24">
        <v>1440</v>
      </c>
      <c r="V1336" s="24">
        <v>2560</v>
      </c>
      <c r="W1336" s="24">
        <v>3.6859999999999999</v>
      </c>
      <c r="X1336" s="23" t="s">
        <v>104</v>
      </c>
      <c r="Y1336" s="23" t="s">
        <v>104</v>
      </c>
      <c r="Z1336" s="24">
        <v>11884</v>
      </c>
      <c r="AA1336" s="24">
        <v>60</v>
      </c>
      <c r="AB1336" s="24">
        <v>178</v>
      </c>
      <c r="AC1336" s="24">
        <v>178</v>
      </c>
      <c r="AD1336" s="23" t="s">
        <v>96</v>
      </c>
      <c r="AE1336" s="23" t="s">
        <v>23</v>
      </c>
      <c r="AF1336" s="23" t="s">
        <v>23</v>
      </c>
      <c r="AG1336" s="23" t="s">
        <v>582</v>
      </c>
      <c r="AH1336" s="23" t="s">
        <v>582</v>
      </c>
      <c r="AI1336" s="23" t="s">
        <v>12</v>
      </c>
      <c r="AJ1336" s="23" t="s">
        <v>11</v>
      </c>
      <c r="AK1336" s="23" t="s">
        <v>23</v>
      </c>
      <c r="AL1336" s="23" t="s">
        <v>90</v>
      </c>
      <c r="AM1336" s="23" t="s">
        <v>773</v>
      </c>
      <c r="AN1336" s="23" t="s">
        <v>72</v>
      </c>
      <c r="AO1336" s="23" t="s">
        <v>14</v>
      </c>
      <c r="AP1336" s="23" t="s">
        <v>36</v>
      </c>
      <c r="AQ1336" s="23" t="s">
        <v>14</v>
      </c>
      <c r="AR1336" s="23"/>
      <c r="AS1336" s="23" t="s">
        <v>90</v>
      </c>
      <c r="AT1336" s="23" t="s">
        <v>773</v>
      </c>
      <c r="AU1336" s="23" t="s">
        <v>63</v>
      </c>
      <c r="AV1336" s="25" t="s">
        <v>14</v>
      </c>
      <c r="AW1336" s="25" t="s">
        <v>14</v>
      </c>
      <c r="AX1336" s="26">
        <v>27</v>
      </c>
      <c r="AY1336" s="26">
        <v>310.45999999999998</v>
      </c>
      <c r="AZ1336" s="25" t="s">
        <v>72</v>
      </c>
      <c r="BA1336" s="25" t="s">
        <v>63</v>
      </c>
      <c r="BB1336" s="23" t="s">
        <v>14</v>
      </c>
      <c r="BC1336" s="23" t="s">
        <v>15</v>
      </c>
      <c r="BD1336" s="23" t="s">
        <v>14</v>
      </c>
      <c r="BE1336" s="23" t="s">
        <v>11</v>
      </c>
      <c r="BF1336" s="23" t="s">
        <v>887</v>
      </c>
      <c r="BG1336" s="23" t="s">
        <v>11</v>
      </c>
      <c r="BH1336" s="23" t="s">
        <v>17</v>
      </c>
      <c r="BI1336" s="23" t="s">
        <v>14</v>
      </c>
      <c r="BJ1336" s="23"/>
      <c r="BK1336" s="23" t="s">
        <v>11</v>
      </c>
      <c r="BL1336" s="23" t="s">
        <v>23</v>
      </c>
      <c r="BM1336" s="23" t="s">
        <v>23</v>
      </c>
      <c r="BN1336" s="23" t="s">
        <v>210</v>
      </c>
      <c r="BO1336" s="24">
        <v>7</v>
      </c>
      <c r="BP1336" s="24">
        <v>360</v>
      </c>
      <c r="BQ1336" s="24">
        <v>360</v>
      </c>
      <c r="BR1336" s="24">
        <v>250</v>
      </c>
      <c r="BS1336" s="24">
        <v>200</v>
      </c>
      <c r="BT1336" s="23" t="s">
        <v>375</v>
      </c>
      <c r="BU1336" s="23" t="s">
        <v>888</v>
      </c>
      <c r="BV1336" s="24">
        <v>54.33</v>
      </c>
      <c r="BW1336" s="24">
        <v>0.88</v>
      </c>
      <c r="BX1336" s="23"/>
      <c r="BY1336" s="24">
        <v>0.37</v>
      </c>
      <c r="BZ1336" s="27">
        <v>0.88</v>
      </c>
      <c r="CA1336" s="27">
        <v>0.37</v>
      </c>
      <c r="CB1336" s="25" t="s">
        <v>889</v>
      </c>
      <c r="CC1336" s="25" t="s">
        <v>890</v>
      </c>
      <c r="CD1336" s="28">
        <v>53.64</v>
      </c>
      <c r="CE1336" s="28">
        <v>1.04</v>
      </c>
      <c r="CF1336" s="25"/>
      <c r="CG1336" s="28">
        <v>0.39</v>
      </c>
      <c r="CH1336" s="28">
        <v>38.64</v>
      </c>
      <c r="CI1336" s="28">
        <v>1.2</v>
      </c>
      <c r="CJ1336" s="28">
        <v>0.5</v>
      </c>
      <c r="CK1336" s="25"/>
      <c r="CL1336" s="28">
        <v>28.98</v>
      </c>
      <c r="CM1336" s="28">
        <v>0.5</v>
      </c>
      <c r="CN1336" s="25"/>
      <c r="CO1336" s="28">
        <v>0</v>
      </c>
      <c r="CP1336" s="30" t="s">
        <v>5</v>
      </c>
      <c r="CQ1336" s="8">
        <f t="shared" si="221"/>
        <v>11872.705018359853</v>
      </c>
      <c r="CR1336" s="8">
        <f t="shared" si="222"/>
        <v>28</v>
      </c>
      <c r="CS1336" s="8">
        <f t="shared" si="223"/>
        <v>3.8</v>
      </c>
      <c r="CT1336" s="8">
        <f t="shared" si="224"/>
        <v>30</v>
      </c>
      <c r="CU1336" s="8">
        <f t="shared" si="225"/>
        <v>300</v>
      </c>
      <c r="CV1336" s="10">
        <f t="shared" si="226"/>
        <v>111765.59999999999</v>
      </c>
      <c r="CW1336" s="10">
        <f t="shared" si="229"/>
        <v>111.76559999999999</v>
      </c>
      <c r="CX1336" s="8" t="str">
        <f t="shared" si="227"/>
        <v>Yes</v>
      </c>
      <c r="CY1336" s="30" t="s">
        <v>11</v>
      </c>
      <c r="CZ1336" s="30" t="s">
        <v>11</v>
      </c>
      <c r="DA1336" s="31" t="s">
        <v>11</v>
      </c>
      <c r="DB1336" s="31" t="s">
        <v>11</v>
      </c>
      <c r="DC1336" s="8" t="str">
        <f t="shared" si="228"/>
        <v>Yes</v>
      </c>
      <c r="DD1336" s="8" t="s">
        <v>23</v>
      </c>
      <c r="DE1336" s="30" t="s">
        <v>11</v>
      </c>
      <c r="DF1336" s="10">
        <f t="shared" si="230"/>
        <v>171.5865</v>
      </c>
      <c r="DG1336" s="9">
        <f>IF(S1336&lt;Monitors!$H$4,(S1336*Monitors!$I$4)+Monitors!$J$4,IF(S1336&lt;Monitors!$H$5,(S1336*Monitors!$I$5)+Monitors!$J$5,IF(S1336&lt;Monitors!$H$6,(S1336*Monitors!$I$6)+Monitors!$J$6,IF(S1336&lt;Monitors!$H$7,(Monitors!$I$7*S1336)+Monitors!$J$7,IF(S1336&lt;Monitors!$H$8,(S1336*Monitors!$I$8)+Monitors!$J$8,IF(S1336&lt;Monitors!$H$9,(S1336*Monitors!$I$9)+Monitors!$J$9,IF(S1336&lt;Monitors!$H$10,(S1336*Monitors!$I$10)+Monitors!$J$10,IF(S1336&lt;Monitors!$H$11,(S1336*Monitors!$I$11)+Monitors!$J$11,Monitors!$J$12))))))))</f>
        <v>51.091999999999999</v>
      </c>
      <c r="DH1336" s="10">
        <f>$DF1336-(Monitors!$B$4*'All Data'!$W1336)</f>
        <v>148.99132</v>
      </c>
      <c r="DI1336" s="10">
        <f>IF($CX1336="Yes",DH1336-(Monitors!$E$4*(DG1336+(Monitors!$B$4*'All Data'!$W1336))),'All Data'!DH1336)</f>
        <v>145.306961</v>
      </c>
      <c r="DJ1336" s="10">
        <f>IF(DD1336="Yes",'All Data'!DI1336-(DG1336*Monitors!$C$4),'All Data'!DI1336)</f>
        <v>137.64316099999999</v>
      </c>
      <c r="DK1336" s="10">
        <f>IF($DE1336="Yes",DJ1336-(DG1336*Monitors!$D$4),'All Data'!DJ1336)</f>
        <v>137.64316099999999</v>
      </c>
      <c r="DL1336" s="10">
        <f>IF($CZ1336="Yes",DK1336-Monitors!$C$7,'All Data'!DK1336)</f>
        <v>137.64316099999999</v>
      </c>
      <c r="DM1336" s="10">
        <f>IF($DA1336="Yes",DL1336-Monitors!$D$7,'All Data'!DL1336)</f>
        <v>137.64316099999999</v>
      </c>
      <c r="DN1336" s="10">
        <f>IF(DB1336="Yes",DM1336-((DG1336+(W1336*Monitors!$B$4))*Monitors!$F$4),'All Data'!DM1336)</f>
        <v>137.64316099999999</v>
      </c>
      <c r="DO1336" s="8" t="str">
        <f t="shared" si="231"/>
        <v>No</v>
      </c>
      <c r="DP1336" s="10">
        <v>4.4706239999999999</v>
      </c>
      <c r="DQ1336" s="10">
        <v>49.859375999999997</v>
      </c>
      <c r="DR1336" s="10">
        <v>48.394327955149159</v>
      </c>
      <c r="DS1336" s="9">
        <v>29.300960897016807</v>
      </c>
      <c r="DT1336" s="9" t="s">
        <v>11</v>
      </c>
      <c r="DU1336" s="14">
        <v>0</v>
      </c>
    </row>
    <row r="1337" spans="1:125" ht="18" customHeight="1">
      <c r="A1337" s="29">
        <v>1336</v>
      </c>
      <c r="B1337" s="29">
        <v>24</v>
      </c>
      <c r="C1337" s="29">
        <v>527</v>
      </c>
      <c r="D1337" s="21">
        <v>41908</v>
      </c>
      <c r="E1337" s="21">
        <v>41968</v>
      </c>
      <c r="F1337" s="21">
        <v>41912</v>
      </c>
      <c r="G1337" s="20" t="s">
        <v>4</v>
      </c>
      <c r="H1337" s="20" t="s">
        <v>26</v>
      </c>
      <c r="I1337" s="22">
        <v>6</v>
      </c>
      <c r="J1337" s="20" t="s">
        <v>5</v>
      </c>
      <c r="K1337" s="20" t="s">
        <v>26</v>
      </c>
      <c r="L1337" s="20" t="s">
        <v>27</v>
      </c>
      <c r="M1337" s="23" t="s">
        <v>27</v>
      </c>
      <c r="N1337" s="23" t="s">
        <v>7</v>
      </c>
      <c r="O1337" s="23" t="s">
        <v>26</v>
      </c>
      <c r="P1337" s="24">
        <v>15.7</v>
      </c>
      <c r="Q1337" s="24">
        <v>27.9</v>
      </c>
      <c r="R1337" s="24">
        <v>32</v>
      </c>
      <c r="S1337" s="24">
        <v>437.59</v>
      </c>
      <c r="T1337" s="24">
        <v>1.78</v>
      </c>
      <c r="U1337" s="24">
        <v>1440</v>
      </c>
      <c r="V1337" s="24">
        <v>2560</v>
      </c>
      <c r="W1337" s="24">
        <v>3.6859999999999999</v>
      </c>
      <c r="X1337" s="23" t="s">
        <v>104</v>
      </c>
      <c r="Y1337" s="23" t="s">
        <v>104</v>
      </c>
      <c r="Z1337" s="24">
        <v>8424</v>
      </c>
      <c r="AA1337" s="24">
        <v>60</v>
      </c>
      <c r="AB1337" s="24">
        <v>178</v>
      </c>
      <c r="AC1337" s="24">
        <v>178</v>
      </c>
      <c r="AD1337" s="23" t="s">
        <v>96</v>
      </c>
      <c r="AE1337" s="23" t="s">
        <v>23</v>
      </c>
      <c r="AF1337" s="23" t="s">
        <v>23</v>
      </c>
      <c r="AG1337" s="23" t="s">
        <v>658</v>
      </c>
      <c r="AH1337" s="23" t="s">
        <v>658</v>
      </c>
      <c r="AI1337" s="23" t="s">
        <v>12</v>
      </c>
      <c r="AJ1337" s="23" t="s">
        <v>11</v>
      </c>
      <c r="AK1337" s="23" t="s">
        <v>23</v>
      </c>
      <c r="AL1337" s="23" t="s">
        <v>245</v>
      </c>
      <c r="AM1337" s="23" t="s">
        <v>14</v>
      </c>
      <c r="AN1337" s="23" t="s">
        <v>72</v>
      </c>
      <c r="AO1337" s="23" t="s">
        <v>14</v>
      </c>
      <c r="AP1337" s="23" t="s">
        <v>36</v>
      </c>
      <c r="AQ1337" s="23" t="s">
        <v>14</v>
      </c>
      <c r="AR1337" s="23"/>
      <c r="AS1337" s="23" t="s">
        <v>245</v>
      </c>
      <c r="AT1337" s="23" t="s">
        <v>14</v>
      </c>
      <c r="AU1337" s="23" t="s">
        <v>63</v>
      </c>
      <c r="AV1337" s="25" t="s">
        <v>14</v>
      </c>
      <c r="AW1337" s="25" t="s">
        <v>14</v>
      </c>
      <c r="AX1337" s="26">
        <v>32</v>
      </c>
      <c r="AY1337" s="26">
        <v>437.59</v>
      </c>
      <c r="AZ1337" s="25" t="s">
        <v>72</v>
      </c>
      <c r="BA1337" s="25" t="s">
        <v>63</v>
      </c>
      <c r="BB1337" s="23" t="s">
        <v>14</v>
      </c>
      <c r="BC1337" s="23" t="s">
        <v>15</v>
      </c>
      <c r="BD1337" s="23" t="s">
        <v>26</v>
      </c>
      <c r="BE1337" s="23" t="s">
        <v>11</v>
      </c>
      <c r="BF1337" s="23" t="s">
        <v>642</v>
      </c>
      <c r="BG1337" s="23" t="s">
        <v>11</v>
      </c>
      <c r="BH1337" s="23" t="s">
        <v>17</v>
      </c>
      <c r="BI1337" s="23" t="s">
        <v>14</v>
      </c>
      <c r="BJ1337" s="23"/>
      <c r="BK1337" s="23" t="s">
        <v>11</v>
      </c>
      <c r="BL1337" s="23" t="s">
        <v>11</v>
      </c>
      <c r="BM1337" s="23" t="s">
        <v>11</v>
      </c>
      <c r="BN1337" s="23"/>
      <c r="BO1337" s="24">
        <v>11.7</v>
      </c>
      <c r="BP1337" s="24">
        <v>290.10000000000002</v>
      </c>
      <c r="BQ1337" s="24">
        <v>300</v>
      </c>
      <c r="BR1337" s="24">
        <v>264.10000000000002</v>
      </c>
      <c r="BS1337" s="24">
        <v>200</v>
      </c>
      <c r="BT1337" s="23"/>
      <c r="BU1337" s="23"/>
      <c r="BV1337" s="24">
        <v>54.6</v>
      </c>
      <c r="BW1337" s="24">
        <v>0.37</v>
      </c>
      <c r="BX1337" s="23"/>
      <c r="BY1337" s="24">
        <v>0.25</v>
      </c>
      <c r="BZ1337" s="27">
        <v>0.37</v>
      </c>
      <c r="CA1337" s="27">
        <v>0.25</v>
      </c>
      <c r="CB1337" s="25"/>
      <c r="CC1337" s="25"/>
      <c r="CD1337" s="28">
        <v>53.59</v>
      </c>
      <c r="CE1337" s="28">
        <v>0.46</v>
      </c>
      <c r="CF1337" s="25"/>
      <c r="CG1337" s="28">
        <v>0.3</v>
      </c>
      <c r="CH1337" s="28">
        <v>51.38</v>
      </c>
      <c r="CI1337" s="28">
        <v>1.2</v>
      </c>
      <c r="CJ1337" s="28">
        <v>0.5</v>
      </c>
      <c r="CK1337" s="28">
        <v>0</v>
      </c>
      <c r="CL1337" s="28">
        <v>38.54</v>
      </c>
      <c r="CM1337" s="28">
        <v>0.96</v>
      </c>
      <c r="CN1337" s="25"/>
      <c r="CO1337" s="28">
        <v>0</v>
      </c>
      <c r="CP1337" s="30" t="s">
        <v>5</v>
      </c>
      <c r="CQ1337" s="8">
        <f t="shared" si="221"/>
        <v>8423.4100413629203</v>
      </c>
      <c r="CR1337" s="8">
        <f t="shared" si="222"/>
        <v>28</v>
      </c>
      <c r="CS1337" s="8">
        <f t="shared" si="223"/>
        <v>3.8</v>
      </c>
      <c r="CT1337" s="8">
        <f t="shared" si="224"/>
        <v>40</v>
      </c>
      <c r="CU1337" s="8">
        <f t="shared" si="225"/>
        <v>200</v>
      </c>
      <c r="CV1337" s="10">
        <f t="shared" si="226"/>
        <v>126944.859</v>
      </c>
      <c r="CW1337" s="10">
        <f t="shared" si="229"/>
        <v>126.94485899999999</v>
      </c>
      <c r="CX1337" s="8" t="str">
        <f t="shared" si="227"/>
        <v>No</v>
      </c>
      <c r="CY1337" s="30" t="s">
        <v>11</v>
      </c>
      <c r="CZ1337" s="30" t="s">
        <v>11</v>
      </c>
      <c r="DA1337" s="31" t="s">
        <v>11</v>
      </c>
      <c r="DB1337" s="31" t="s">
        <v>11</v>
      </c>
      <c r="DC1337" s="8" t="str">
        <f t="shared" si="228"/>
        <v>Yes</v>
      </c>
      <c r="DD1337" s="8" t="s">
        <v>23</v>
      </c>
      <c r="DE1337" s="30" t="s">
        <v>11</v>
      </c>
      <c r="DF1337" s="10">
        <f t="shared" si="230"/>
        <v>169.51038</v>
      </c>
      <c r="DG1337" s="9">
        <f>IF(S1337&lt;Monitors!$H$4,(S1337*Monitors!$I$4)+Monitors!$J$4,IF(S1337&lt;Monitors!$H$5,(S1337*Monitors!$I$5)+Monitors!$J$5,IF(S1337&lt;Monitors!$H$6,(S1337*Monitors!$I$6)+Monitors!$J$6,IF(S1337&lt;Monitors!$H$7,(Monitors!$I$7*S1337)+Monitors!$J$7,IF(S1337&lt;Monitors!$H$8,(S1337*Monitors!$I$8)+Monitors!$J$8,IF(S1337&lt;Monitors!$H$9,(S1337*Monitors!$I$9)+Monitors!$J$9,IF(S1337&lt;Monitors!$H$10,(S1337*Monitors!$I$10)+Monitors!$J$10,IF(S1337&lt;Monitors!$H$11,(S1337*Monitors!$I$11)+Monitors!$J$11,Monitors!$J$12))))))))</f>
        <v>76.518000000000001</v>
      </c>
      <c r="DH1337" s="10">
        <f>$DF1337-(Monitors!$B$4*'All Data'!$W1337)</f>
        <v>146.9152</v>
      </c>
      <c r="DI1337" s="10">
        <f>IF($CX1337="Yes",DH1337-(Monitors!$E$4*(DG1337+(Monitors!$B$4*'All Data'!$W1337))),'All Data'!DH1337)</f>
        <v>146.9152</v>
      </c>
      <c r="DJ1337" s="10">
        <f>IF(DD1337="Yes",'All Data'!DI1337-(DG1337*Monitors!$C$4),'All Data'!DI1337)</f>
        <v>135.4375</v>
      </c>
      <c r="DK1337" s="10">
        <f>IF($DE1337="Yes",DJ1337-(DG1337*Monitors!$D$4),'All Data'!DJ1337)</f>
        <v>135.4375</v>
      </c>
      <c r="DL1337" s="10">
        <f>IF($CZ1337="Yes",DK1337-Monitors!$C$7,'All Data'!DK1337)</f>
        <v>135.4375</v>
      </c>
      <c r="DM1337" s="10">
        <f>IF($DA1337="Yes",DL1337-Monitors!$D$7,'All Data'!DL1337)</f>
        <v>135.4375</v>
      </c>
      <c r="DN1337" s="10">
        <f>IF(DB1337="Yes",DM1337-((DG1337+(W1337*Monitors!$B$4))*Monitors!$F$4),'All Data'!DM1337)</f>
        <v>135.4375</v>
      </c>
      <c r="DO1337" s="8" t="str">
        <f t="shared" si="231"/>
        <v>No</v>
      </c>
      <c r="DP1337" s="10">
        <v>5.0777943600000004</v>
      </c>
      <c r="DQ1337" s="10">
        <v>49.522205640000003</v>
      </c>
      <c r="DR1337" s="10">
        <v>49.522205640000003</v>
      </c>
      <c r="DS1337" s="9">
        <v>40.674041610759268</v>
      </c>
      <c r="DT1337" s="9" t="s">
        <v>11</v>
      </c>
      <c r="DU1337" s="14">
        <v>0</v>
      </c>
    </row>
    <row r="1338" spans="1:125" ht="18" customHeight="1">
      <c r="A1338" s="29">
        <v>1337</v>
      </c>
      <c r="B1338" s="29">
        <v>21</v>
      </c>
      <c r="C1338" s="29">
        <v>327</v>
      </c>
      <c r="D1338" s="21">
        <v>41736</v>
      </c>
      <c r="E1338" s="21">
        <v>41709</v>
      </c>
      <c r="F1338" s="21">
        <v>41718</v>
      </c>
      <c r="G1338" s="20" t="s">
        <v>4</v>
      </c>
      <c r="H1338" s="20"/>
      <c r="I1338" s="22">
        <v>6</v>
      </c>
      <c r="J1338" s="20" t="s">
        <v>5</v>
      </c>
      <c r="K1338" s="20"/>
      <c r="L1338" s="20" t="s">
        <v>49</v>
      </c>
      <c r="M1338" s="23"/>
      <c r="N1338" s="23" t="s">
        <v>7</v>
      </c>
      <c r="O1338" s="23"/>
      <c r="P1338" s="24">
        <v>13.2</v>
      </c>
      <c r="Q1338" s="24">
        <v>23.5</v>
      </c>
      <c r="R1338" s="24">
        <v>27</v>
      </c>
      <c r="S1338" s="24">
        <v>310.47000000000003</v>
      </c>
      <c r="T1338" s="24">
        <v>1.78</v>
      </c>
      <c r="U1338" s="24">
        <v>1440</v>
      </c>
      <c r="V1338" s="24">
        <v>2560</v>
      </c>
      <c r="W1338" s="24">
        <v>3.6859999999999999</v>
      </c>
      <c r="X1338" s="23" t="s">
        <v>104</v>
      </c>
      <c r="Y1338" s="23" t="s">
        <v>104</v>
      </c>
      <c r="Z1338" s="24">
        <v>11874</v>
      </c>
      <c r="AA1338" s="24">
        <v>60</v>
      </c>
      <c r="AB1338" s="24">
        <v>178</v>
      </c>
      <c r="AC1338" s="24">
        <v>178</v>
      </c>
      <c r="AD1338" s="23" t="s">
        <v>307</v>
      </c>
      <c r="AE1338" s="23" t="s">
        <v>23</v>
      </c>
      <c r="AF1338" s="23" t="s">
        <v>23</v>
      </c>
      <c r="AG1338" s="23" t="s">
        <v>373</v>
      </c>
      <c r="AH1338" s="23" t="s">
        <v>373</v>
      </c>
      <c r="AI1338" s="23" t="s">
        <v>57</v>
      </c>
      <c r="AJ1338" s="23" t="s">
        <v>23</v>
      </c>
      <c r="AK1338" s="23" t="s">
        <v>23</v>
      </c>
      <c r="AL1338" s="23" t="s">
        <v>736</v>
      </c>
      <c r="AM1338" s="23"/>
      <c r="AN1338" s="23" t="s">
        <v>72</v>
      </c>
      <c r="AO1338" s="23"/>
      <c r="AP1338" s="23" t="s">
        <v>14</v>
      </c>
      <c r="AQ1338" s="23"/>
      <c r="AR1338" s="23"/>
      <c r="AS1338" s="23" t="s">
        <v>736</v>
      </c>
      <c r="AT1338" s="23"/>
      <c r="AU1338" s="23" t="s">
        <v>63</v>
      </c>
      <c r="AV1338" s="25"/>
      <c r="AW1338" s="25"/>
      <c r="AX1338" s="26">
        <v>27</v>
      </c>
      <c r="AY1338" s="26">
        <v>310.47000000000003</v>
      </c>
      <c r="AZ1338" s="25" t="s">
        <v>72</v>
      </c>
      <c r="BA1338" s="25" t="s">
        <v>63</v>
      </c>
      <c r="BB1338" s="23"/>
      <c r="BC1338" s="23" t="s">
        <v>15</v>
      </c>
      <c r="BD1338" s="23"/>
      <c r="BE1338" s="23" t="s">
        <v>11</v>
      </c>
      <c r="BF1338" s="23" t="s">
        <v>374</v>
      </c>
      <c r="BG1338" s="23" t="s">
        <v>11</v>
      </c>
      <c r="BH1338" s="23" t="s">
        <v>17</v>
      </c>
      <c r="BI1338" s="23"/>
      <c r="BJ1338" s="23"/>
      <c r="BK1338" s="23" t="s">
        <v>11</v>
      </c>
      <c r="BL1338" s="23" t="s">
        <v>11</v>
      </c>
      <c r="BM1338" s="23"/>
      <c r="BN1338" s="23"/>
      <c r="BO1338" s="24">
        <v>0.1</v>
      </c>
      <c r="BP1338" s="24">
        <v>335.5</v>
      </c>
      <c r="BQ1338" s="24">
        <v>350</v>
      </c>
      <c r="BR1338" s="24">
        <v>306.5</v>
      </c>
      <c r="BS1338" s="24">
        <v>200</v>
      </c>
      <c r="BT1338" s="23"/>
      <c r="BU1338" s="23"/>
      <c r="BV1338" s="24">
        <v>56.78</v>
      </c>
      <c r="BW1338" s="24">
        <v>1</v>
      </c>
      <c r="BX1338" s="24">
        <v>0.52</v>
      </c>
      <c r="BY1338" s="24">
        <v>0.26</v>
      </c>
      <c r="BZ1338" s="27">
        <v>1</v>
      </c>
      <c r="CA1338" s="27">
        <v>0.26</v>
      </c>
      <c r="CB1338" s="25"/>
      <c r="CC1338" s="25"/>
      <c r="CD1338" s="28">
        <v>55.99</v>
      </c>
      <c r="CE1338" s="28">
        <v>1.1000000000000001</v>
      </c>
      <c r="CF1338" s="28">
        <v>0.59</v>
      </c>
      <c r="CG1338" s="28">
        <v>0.37</v>
      </c>
      <c r="CH1338" s="28">
        <v>67.67</v>
      </c>
      <c r="CI1338" s="28">
        <v>1.2</v>
      </c>
      <c r="CJ1338" s="28">
        <v>0.5</v>
      </c>
      <c r="CK1338" s="25"/>
      <c r="CL1338" s="28">
        <v>29</v>
      </c>
      <c r="CM1338" s="28">
        <v>0.98</v>
      </c>
      <c r="CN1338" s="25"/>
      <c r="CO1338" s="28">
        <v>0</v>
      </c>
      <c r="CP1338" s="30" t="s">
        <v>5</v>
      </c>
      <c r="CQ1338" s="8">
        <f t="shared" si="221"/>
        <v>11872.322607659355</v>
      </c>
      <c r="CR1338" s="8">
        <f t="shared" si="222"/>
        <v>28</v>
      </c>
      <c r="CS1338" s="8">
        <f t="shared" si="223"/>
        <v>3.8</v>
      </c>
      <c r="CT1338" s="8">
        <f t="shared" si="224"/>
        <v>30</v>
      </c>
      <c r="CU1338" s="8">
        <f t="shared" si="225"/>
        <v>300</v>
      </c>
      <c r="CV1338" s="10">
        <f t="shared" si="226"/>
        <v>104162.68500000001</v>
      </c>
      <c r="CW1338" s="10">
        <f t="shared" si="229"/>
        <v>104.16268500000001</v>
      </c>
      <c r="CX1338" s="8" t="str">
        <f t="shared" si="227"/>
        <v>No</v>
      </c>
      <c r="CY1338" s="30" t="s">
        <v>11</v>
      </c>
      <c r="CZ1338" s="30" t="s">
        <v>11</v>
      </c>
      <c r="DA1338" s="31" t="s">
        <v>11</v>
      </c>
      <c r="DB1338" s="31" t="s">
        <v>11</v>
      </c>
      <c r="DC1338" s="8" t="str">
        <f t="shared" si="228"/>
        <v>Yes</v>
      </c>
      <c r="DD1338" s="8" t="s">
        <v>23</v>
      </c>
      <c r="DE1338" s="30" t="s">
        <v>11</v>
      </c>
      <c r="DF1338" s="10">
        <f t="shared" si="230"/>
        <v>179.78147999999996</v>
      </c>
      <c r="DG1338" s="9">
        <f>IF(S1338&lt;Monitors!$H$4,(S1338*Monitors!$I$4)+Monitors!$J$4,IF(S1338&lt;Monitors!$H$5,(S1338*Monitors!$I$5)+Monitors!$J$5,IF(S1338&lt;Monitors!$H$6,(S1338*Monitors!$I$6)+Monitors!$J$6,IF(S1338&lt;Monitors!$H$7,(Monitors!$I$7*S1338)+Monitors!$J$7,IF(S1338&lt;Monitors!$H$8,(S1338*Monitors!$I$8)+Monitors!$J$8,IF(S1338&lt;Monitors!$H$9,(S1338*Monitors!$I$9)+Monitors!$J$9,IF(S1338&lt;Monitors!$H$10,(S1338*Monitors!$I$10)+Monitors!$J$10,IF(S1338&lt;Monitors!$H$11,(S1338*Monitors!$I$11)+Monitors!$J$11,Monitors!$J$12))))))))</f>
        <v>51.094000000000008</v>
      </c>
      <c r="DH1338" s="10">
        <f>$DF1338-(Monitors!$B$4*'All Data'!$W1338)</f>
        <v>157.18629999999996</v>
      </c>
      <c r="DI1338" s="10">
        <f>IF($CX1338="Yes",DH1338-(Monitors!$E$4*(DG1338+(Monitors!$B$4*'All Data'!$W1338))),'All Data'!DH1338)</f>
        <v>157.18629999999996</v>
      </c>
      <c r="DJ1338" s="10">
        <f>IF(DD1338="Yes",'All Data'!DI1338-(DG1338*Monitors!$C$4),'All Data'!DI1338)</f>
        <v>149.52219999999997</v>
      </c>
      <c r="DK1338" s="10">
        <f>IF($DE1338="Yes",DJ1338-(DG1338*Monitors!$D$4),'All Data'!DJ1338)</f>
        <v>149.52219999999997</v>
      </c>
      <c r="DL1338" s="10">
        <f>IF($CZ1338="Yes",DK1338-Monitors!$C$7,'All Data'!DK1338)</f>
        <v>149.52219999999997</v>
      </c>
      <c r="DM1338" s="10">
        <f>IF($DA1338="Yes",DL1338-Monitors!$D$7,'All Data'!DL1338)</f>
        <v>149.52219999999997</v>
      </c>
      <c r="DN1338" s="10">
        <f>IF(DB1338="Yes",DM1338-((DG1338+(W1338*Monitors!$B$4))*Monitors!$F$4),'All Data'!DM1338)</f>
        <v>149.52219999999997</v>
      </c>
      <c r="DO1338" s="8" t="str">
        <f t="shared" si="231"/>
        <v>No</v>
      </c>
      <c r="DP1338" s="10">
        <v>4.1665074000000004</v>
      </c>
      <c r="DQ1338" s="10">
        <v>52.613492600000001</v>
      </c>
      <c r="DR1338" s="10">
        <v>52.613492600000001</v>
      </c>
      <c r="DS1338" s="9">
        <v>29.301876395765653</v>
      </c>
      <c r="DT1338" s="9" t="s">
        <v>11</v>
      </c>
      <c r="DU1338" s="14">
        <v>0</v>
      </c>
    </row>
    <row r="1339" spans="1:125" ht="18" customHeight="1">
      <c r="A1339" s="29">
        <v>1338</v>
      </c>
      <c r="B1339" s="29">
        <v>15</v>
      </c>
      <c r="C1339" s="29">
        <v>929</v>
      </c>
      <c r="D1339" s="21">
        <v>40744</v>
      </c>
      <c r="E1339" s="21">
        <v>41410</v>
      </c>
      <c r="F1339" s="21">
        <v>41417</v>
      </c>
      <c r="G1339" s="20" t="s">
        <v>4</v>
      </c>
      <c r="H1339" s="20" t="s">
        <v>205</v>
      </c>
      <c r="I1339" s="22">
        <v>6</v>
      </c>
      <c r="J1339" s="20" t="s">
        <v>5</v>
      </c>
      <c r="K1339" s="20"/>
      <c r="L1339" s="20" t="s">
        <v>49</v>
      </c>
      <c r="M1339" s="23"/>
      <c r="N1339" s="23" t="s">
        <v>7</v>
      </c>
      <c r="O1339" s="23"/>
      <c r="P1339" s="24">
        <v>13.2</v>
      </c>
      <c r="Q1339" s="24">
        <v>23.5</v>
      </c>
      <c r="R1339" s="24">
        <v>27</v>
      </c>
      <c r="S1339" s="24">
        <v>310.3</v>
      </c>
      <c r="T1339" s="24">
        <v>1.78</v>
      </c>
      <c r="U1339" s="24">
        <v>1440</v>
      </c>
      <c r="V1339" s="24">
        <v>2560</v>
      </c>
      <c r="W1339" s="24">
        <v>3.6859999999999999</v>
      </c>
      <c r="X1339" s="23" t="s">
        <v>104</v>
      </c>
      <c r="Y1339" s="23" t="s">
        <v>104</v>
      </c>
      <c r="Z1339" s="24">
        <v>11880</v>
      </c>
      <c r="AA1339" s="24">
        <v>60</v>
      </c>
      <c r="AB1339" s="24">
        <v>178</v>
      </c>
      <c r="AC1339" s="24">
        <v>178</v>
      </c>
      <c r="AD1339" s="23" t="s">
        <v>96</v>
      </c>
      <c r="AE1339" s="23" t="s">
        <v>23</v>
      </c>
      <c r="AF1339" s="23" t="s">
        <v>23</v>
      </c>
      <c r="AG1339" s="23" t="s">
        <v>117</v>
      </c>
      <c r="AH1339" s="23" t="s">
        <v>19</v>
      </c>
      <c r="AI1339" s="23" t="s">
        <v>57</v>
      </c>
      <c r="AJ1339" s="23" t="s">
        <v>11</v>
      </c>
      <c r="AK1339" s="23" t="s">
        <v>23</v>
      </c>
      <c r="AL1339" s="23" t="s">
        <v>211</v>
      </c>
      <c r="AM1339" s="23" t="s">
        <v>206</v>
      </c>
      <c r="AN1339" s="23" t="s">
        <v>212</v>
      </c>
      <c r="AO1339" s="23"/>
      <c r="AP1339" s="23" t="s">
        <v>208</v>
      </c>
      <c r="AQ1339" s="23" t="s">
        <v>209</v>
      </c>
      <c r="AR1339" s="23"/>
      <c r="AS1339" s="23" t="s">
        <v>211</v>
      </c>
      <c r="AT1339" s="23" t="s">
        <v>206</v>
      </c>
      <c r="AU1339" s="23" t="s">
        <v>213</v>
      </c>
      <c r="AV1339" s="25"/>
      <c r="AW1339" s="25"/>
      <c r="AX1339" s="26">
        <v>27</v>
      </c>
      <c r="AY1339" s="26">
        <v>310.3</v>
      </c>
      <c r="AZ1339" s="25" t="s">
        <v>212</v>
      </c>
      <c r="BA1339" s="25" t="s">
        <v>213</v>
      </c>
      <c r="BB1339" s="23"/>
      <c r="BC1339" s="23" t="s">
        <v>15</v>
      </c>
      <c r="BD1339" s="23"/>
      <c r="BE1339" s="23" t="s">
        <v>11</v>
      </c>
      <c r="BF1339" s="23" t="s">
        <v>138</v>
      </c>
      <c r="BG1339" s="23" t="s">
        <v>11</v>
      </c>
      <c r="BH1339" s="23" t="s">
        <v>17</v>
      </c>
      <c r="BI1339" s="23"/>
      <c r="BJ1339" s="23"/>
      <c r="BK1339" s="23" t="s">
        <v>11</v>
      </c>
      <c r="BL1339" s="23" t="s">
        <v>23</v>
      </c>
      <c r="BM1339" s="23" t="s">
        <v>23</v>
      </c>
      <c r="BN1339" s="23" t="s">
        <v>210</v>
      </c>
      <c r="BO1339" s="24">
        <v>20</v>
      </c>
      <c r="BP1339" s="24">
        <v>374</v>
      </c>
      <c r="BQ1339" s="24">
        <v>374</v>
      </c>
      <c r="BR1339" s="23"/>
      <c r="BS1339" s="24">
        <v>200</v>
      </c>
      <c r="BT1339" s="23" t="s">
        <v>214</v>
      </c>
      <c r="BU1339" s="23" t="s">
        <v>215</v>
      </c>
      <c r="BV1339" s="24">
        <v>66.849999999999994</v>
      </c>
      <c r="BW1339" s="24">
        <v>1.02</v>
      </c>
      <c r="BX1339" s="24">
        <v>0.41</v>
      </c>
      <c r="BY1339" s="24">
        <v>0.43</v>
      </c>
      <c r="BZ1339" s="27">
        <v>1.02</v>
      </c>
      <c r="CA1339" s="27">
        <v>0.43</v>
      </c>
      <c r="CB1339" s="25" t="s">
        <v>216</v>
      </c>
      <c r="CC1339" s="25" t="s">
        <v>217</v>
      </c>
      <c r="CD1339" s="28">
        <v>65.94</v>
      </c>
      <c r="CE1339" s="28">
        <v>1.04</v>
      </c>
      <c r="CF1339" s="28">
        <v>0.47</v>
      </c>
      <c r="CG1339" s="28">
        <v>0.45</v>
      </c>
      <c r="CH1339" s="28">
        <v>71.5</v>
      </c>
      <c r="CI1339" s="28">
        <v>2.2000000000000002</v>
      </c>
      <c r="CJ1339" s="28">
        <v>0.5</v>
      </c>
      <c r="CK1339" s="28">
        <v>3.86</v>
      </c>
      <c r="CL1339" s="28">
        <v>28.99</v>
      </c>
      <c r="CM1339" s="28">
        <v>0.97</v>
      </c>
      <c r="CN1339" s="25"/>
      <c r="CO1339" s="28">
        <v>0</v>
      </c>
      <c r="CP1339" s="30" t="s">
        <v>5</v>
      </c>
      <c r="CQ1339" s="8">
        <f t="shared" si="221"/>
        <v>11878.826941669351</v>
      </c>
      <c r="CR1339" s="8">
        <f t="shared" si="222"/>
        <v>28</v>
      </c>
      <c r="CS1339" s="8">
        <f t="shared" si="223"/>
        <v>3.8</v>
      </c>
      <c r="CT1339" s="8">
        <f t="shared" si="224"/>
        <v>30</v>
      </c>
      <c r="CU1339" s="8">
        <f t="shared" si="225"/>
        <v>300</v>
      </c>
      <c r="CV1339" s="10">
        <f t="shared" si="226"/>
        <v>116052.2</v>
      </c>
      <c r="CW1339" s="10">
        <f t="shared" si="229"/>
        <v>116.0522</v>
      </c>
      <c r="CX1339" s="8" t="str">
        <f t="shared" si="227"/>
        <v>Yes</v>
      </c>
      <c r="CY1339" s="30" t="s">
        <v>23</v>
      </c>
      <c r="CZ1339" s="30" t="s">
        <v>11</v>
      </c>
      <c r="DA1339" s="31" t="s">
        <v>11</v>
      </c>
      <c r="DB1339" s="31" t="s">
        <v>11</v>
      </c>
      <c r="DC1339" s="8" t="str">
        <f t="shared" si="228"/>
        <v>Yes</v>
      </c>
      <c r="DD1339" s="8" t="s">
        <v>23</v>
      </c>
      <c r="DE1339" s="30" t="s">
        <v>11</v>
      </c>
      <c r="DF1339" s="10">
        <f t="shared" si="230"/>
        <v>210.76997999999998</v>
      </c>
      <c r="DG1339" s="9">
        <f>IF(S1339&lt;Monitors!$H$4,(S1339*Monitors!$I$4)+Monitors!$J$4,IF(S1339&lt;Monitors!$H$5,(S1339*Monitors!$I$5)+Monitors!$J$5,IF(S1339&lt;Monitors!$H$6,(S1339*Monitors!$I$6)+Monitors!$J$6,IF(S1339&lt;Monitors!$H$7,(Monitors!$I$7*S1339)+Monitors!$J$7,IF(S1339&lt;Monitors!$H$8,(S1339*Monitors!$I$8)+Monitors!$J$8,IF(S1339&lt;Monitors!$H$9,(S1339*Monitors!$I$9)+Monitors!$J$9,IF(S1339&lt;Monitors!$H$10,(S1339*Monitors!$I$10)+Monitors!$J$10,IF(S1339&lt;Monitors!$H$11,(S1339*Monitors!$I$11)+Monitors!$J$11,Monitors!$J$12))))))))</f>
        <v>51.06</v>
      </c>
      <c r="DH1339" s="10">
        <f>$DF1339-(Monitors!$B$4*'All Data'!$W1339)</f>
        <v>188.17479999999998</v>
      </c>
      <c r="DI1339" s="10">
        <f>IF($CX1339="Yes",DH1339-(Monitors!$E$4*(DG1339+(Monitors!$B$4*'All Data'!$W1339))),'All Data'!DH1339)</f>
        <v>184.49204099999997</v>
      </c>
      <c r="DJ1339" s="10">
        <f>IF(DD1339="Yes",'All Data'!DI1339-(DG1339*Monitors!$C$4),'All Data'!DI1339)</f>
        <v>176.83304099999998</v>
      </c>
      <c r="DK1339" s="10">
        <f>IF($DE1339="Yes",DJ1339-(DG1339*Monitors!$D$4),'All Data'!DJ1339)</f>
        <v>176.83304099999998</v>
      </c>
      <c r="DL1339" s="10">
        <f>IF($CZ1339="Yes",DK1339-Monitors!$C$7,'All Data'!DK1339)</f>
        <v>176.83304099999998</v>
      </c>
      <c r="DM1339" s="10">
        <f>IF($DA1339="Yes",DL1339-Monitors!$D$7,'All Data'!DL1339)</f>
        <v>176.83304099999998</v>
      </c>
      <c r="DN1339" s="10">
        <f>IF(DB1339="Yes",DM1339-((DG1339+(W1339*Monitors!$B$4))*Monitors!$F$4),'All Data'!DM1339)</f>
        <v>176.83304099999998</v>
      </c>
      <c r="DO1339" s="8" t="str">
        <f t="shared" si="231"/>
        <v>No</v>
      </c>
      <c r="DP1339" s="10">
        <v>4.6420880000000002</v>
      </c>
      <c r="DQ1339" s="10">
        <v>62.207911999999993</v>
      </c>
      <c r="DR1339" s="10">
        <v>60.743596373648273</v>
      </c>
      <c r="DS1339" s="9">
        <v>29.286312527034433</v>
      </c>
      <c r="DT1339" s="9" t="s">
        <v>11</v>
      </c>
      <c r="DU1339" s="14">
        <v>0</v>
      </c>
    </row>
    <row r="1340" spans="1:125" ht="18" customHeight="1">
      <c r="A1340" s="29">
        <v>1339</v>
      </c>
      <c r="B1340" s="29">
        <v>4</v>
      </c>
      <c r="C1340" s="29">
        <v>1227</v>
      </c>
      <c r="D1340" s="21">
        <v>41167</v>
      </c>
      <c r="E1340" s="21">
        <v>41221</v>
      </c>
      <c r="F1340" s="21">
        <v>41227</v>
      </c>
      <c r="G1340" s="20" t="s">
        <v>416</v>
      </c>
      <c r="H1340" s="20" t="s">
        <v>417</v>
      </c>
      <c r="I1340" s="22">
        <v>6</v>
      </c>
      <c r="J1340" s="20" t="s">
        <v>5</v>
      </c>
      <c r="K1340" s="20"/>
      <c r="L1340" s="20" t="s">
        <v>460</v>
      </c>
      <c r="M1340" s="23" t="s">
        <v>460</v>
      </c>
      <c r="N1340" s="23" t="s">
        <v>7</v>
      </c>
      <c r="O1340" s="23"/>
      <c r="P1340" s="24">
        <v>13.2</v>
      </c>
      <c r="Q1340" s="24">
        <v>23.5</v>
      </c>
      <c r="R1340" s="24">
        <v>27</v>
      </c>
      <c r="S1340" s="24">
        <v>310.5</v>
      </c>
      <c r="T1340" s="24">
        <v>1.78</v>
      </c>
      <c r="U1340" s="24">
        <v>1440</v>
      </c>
      <c r="V1340" s="24">
        <v>2560</v>
      </c>
      <c r="W1340" s="24">
        <v>3.69</v>
      </c>
      <c r="X1340" s="23" t="s">
        <v>104</v>
      </c>
      <c r="Y1340" s="23" t="s">
        <v>104</v>
      </c>
      <c r="Z1340" s="24">
        <v>11872</v>
      </c>
      <c r="AA1340" s="24">
        <v>60</v>
      </c>
      <c r="AB1340" s="24">
        <v>170</v>
      </c>
      <c r="AC1340" s="24">
        <v>170</v>
      </c>
      <c r="AD1340" s="23" t="s">
        <v>461</v>
      </c>
      <c r="AE1340" s="23" t="s">
        <v>23</v>
      </c>
      <c r="AF1340" s="23" t="s">
        <v>23</v>
      </c>
      <c r="AG1340" s="23" t="s">
        <v>462</v>
      </c>
      <c r="AH1340" s="23" t="s">
        <v>463</v>
      </c>
      <c r="AI1340" s="23" t="s">
        <v>57</v>
      </c>
      <c r="AJ1340" s="23" t="s">
        <v>11</v>
      </c>
      <c r="AK1340" s="23" t="s">
        <v>11</v>
      </c>
      <c r="AL1340" s="23" t="s">
        <v>456</v>
      </c>
      <c r="AM1340" s="23"/>
      <c r="AN1340" s="23" t="s">
        <v>464</v>
      </c>
      <c r="AO1340" s="23"/>
      <c r="AP1340" s="23" t="s">
        <v>14</v>
      </c>
      <c r="AQ1340" s="23"/>
      <c r="AR1340" s="23"/>
      <c r="AS1340" s="23" t="s">
        <v>456</v>
      </c>
      <c r="AT1340" s="23"/>
      <c r="AU1340" s="23" t="s">
        <v>63</v>
      </c>
      <c r="AV1340" s="25"/>
      <c r="AW1340" s="25"/>
      <c r="AX1340" s="26">
        <v>27</v>
      </c>
      <c r="AY1340" s="26">
        <v>310.5</v>
      </c>
      <c r="AZ1340" s="25" t="s">
        <v>464</v>
      </c>
      <c r="BA1340" s="25" t="s">
        <v>63</v>
      </c>
      <c r="BB1340" s="23"/>
      <c r="BC1340" s="23" t="s">
        <v>15</v>
      </c>
      <c r="BD1340" s="23"/>
      <c r="BE1340" s="23" t="s">
        <v>11</v>
      </c>
      <c r="BF1340" s="23" t="s">
        <v>465</v>
      </c>
      <c r="BG1340" s="23" t="s">
        <v>11</v>
      </c>
      <c r="BH1340" s="23" t="s">
        <v>17</v>
      </c>
      <c r="BI1340" s="23"/>
      <c r="BJ1340" s="23" t="s">
        <v>18</v>
      </c>
      <c r="BK1340" s="23" t="s">
        <v>11</v>
      </c>
      <c r="BL1340" s="23" t="s">
        <v>11</v>
      </c>
      <c r="BM1340" s="23"/>
      <c r="BN1340" s="23"/>
      <c r="BO1340" s="24">
        <v>16.7</v>
      </c>
      <c r="BP1340" s="24">
        <v>342</v>
      </c>
      <c r="BQ1340" s="24">
        <v>400</v>
      </c>
      <c r="BR1340" s="24">
        <v>246</v>
      </c>
      <c r="BS1340" s="24">
        <v>200</v>
      </c>
      <c r="BT1340" s="23"/>
      <c r="BU1340" s="23"/>
      <c r="BV1340" s="24">
        <v>43.05</v>
      </c>
      <c r="BW1340" s="24">
        <v>0.68</v>
      </c>
      <c r="BX1340" s="23"/>
      <c r="BY1340" s="24">
        <v>0.28999999999999998</v>
      </c>
      <c r="BZ1340" s="27">
        <v>0.68</v>
      </c>
      <c r="CA1340" s="27">
        <v>0.28999999999999998</v>
      </c>
      <c r="CB1340" s="25"/>
      <c r="CC1340" s="25"/>
      <c r="CD1340" s="28">
        <v>43.35</v>
      </c>
      <c r="CE1340" s="28">
        <v>0.72</v>
      </c>
      <c r="CF1340" s="25"/>
      <c r="CG1340" s="28">
        <v>0.35</v>
      </c>
      <c r="CH1340" s="28">
        <v>50.3</v>
      </c>
      <c r="CI1340" s="28">
        <v>1.4</v>
      </c>
      <c r="CJ1340" s="28">
        <v>0.5</v>
      </c>
      <c r="CK1340" s="25"/>
      <c r="CL1340" s="25"/>
      <c r="CM1340" s="28">
        <v>0.47</v>
      </c>
      <c r="CN1340" s="25"/>
      <c r="CO1340" s="28">
        <v>0</v>
      </c>
      <c r="CP1340" s="30" t="s">
        <v>5</v>
      </c>
      <c r="CQ1340" s="8">
        <f t="shared" si="221"/>
        <v>11884.057971014492</v>
      </c>
      <c r="CR1340" s="8">
        <f t="shared" si="222"/>
        <v>28</v>
      </c>
      <c r="CS1340" s="8">
        <f t="shared" si="223"/>
        <v>3.8</v>
      </c>
      <c r="CT1340" s="8">
        <f t="shared" si="224"/>
        <v>30</v>
      </c>
      <c r="CU1340" s="8">
        <f t="shared" si="225"/>
        <v>300</v>
      </c>
      <c r="CV1340" s="10">
        <f t="shared" si="226"/>
        <v>106191</v>
      </c>
      <c r="CW1340" s="10">
        <f t="shared" si="229"/>
        <v>106.191</v>
      </c>
      <c r="CX1340" s="8" t="str">
        <f t="shared" si="227"/>
        <v>No</v>
      </c>
      <c r="CY1340" s="30" t="s">
        <v>11</v>
      </c>
      <c r="CZ1340" s="30" t="s">
        <v>11</v>
      </c>
      <c r="DA1340" s="31" t="s">
        <v>11</v>
      </c>
      <c r="DB1340" s="31" t="s">
        <v>11</v>
      </c>
      <c r="DC1340" s="8" t="str">
        <f t="shared" si="228"/>
        <v>Yes</v>
      </c>
      <c r="DD1340" s="8" t="s">
        <v>23</v>
      </c>
      <c r="DE1340" s="30" t="s">
        <v>11</v>
      </c>
      <c r="DF1340" s="10">
        <f t="shared" si="230"/>
        <v>135.86321999999998</v>
      </c>
      <c r="DG1340" s="9">
        <f>IF(S1340&lt;Monitors!$H$4,(S1340*Monitors!$I$4)+Monitors!$J$4,IF(S1340&lt;Monitors!$H$5,(S1340*Monitors!$I$5)+Monitors!$J$5,IF(S1340&lt;Monitors!$H$6,(S1340*Monitors!$I$6)+Monitors!$J$6,IF(S1340&lt;Monitors!$H$7,(Monitors!$I$7*S1340)+Monitors!$J$7,IF(S1340&lt;Monitors!$H$8,(S1340*Monitors!$I$8)+Monitors!$J$8,IF(S1340&lt;Monitors!$H$9,(S1340*Monitors!$I$9)+Monitors!$J$9,IF(S1340&lt;Monitors!$H$10,(S1340*Monitors!$I$10)+Monitors!$J$10,IF(S1340&lt;Monitors!$H$11,(S1340*Monitors!$I$11)+Monitors!$J$11,Monitors!$J$12))))))))</f>
        <v>51.1</v>
      </c>
      <c r="DH1340" s="10">
        <f>$DF1340-(Monitors!$B$4*'All Data'!$W1340)</f>
        <v>113.24351999999999</v>
      </c>
      <c r="DI1340" s="10">
        <f>IF($CX1340="Yes",DH1340-(Monitors!$E$4*(DG1340+(Monitors!$B$4*'All Data'!$W1340))),'All Data'!DH1340)</f>
        <v>113.24351999999999</v>
      </c>
      <c r="DJ1340" s="10">
        <f>IF(DD1340="Yes",'All Data'!DI1340-(DG1340*Monitors!$C$4),'All Data'!DI1340)</f>
        <v>105.57851999999998</v>
      </c>
      <c r="DK1340" s="10">
        <f>IF($DE1340="Yes",DJ1340-(DG1340*Monitors!$D$4),'All Data'!DJ1340)</f>
        <v>105.57851999999998</v>
      </c>
      <c r="DL1340" s="10">
        <f>IF($CZ1340="Yes",DK1340-Monitors!$C$7,'All Data'!DK1340)</f>
        <v>105.57851999999998</v>
      </c>
      <c r="DM1340" s="10">
        <f>IF($DA1340="Yes",DL1340-Monitors!$D$7,'All Data'!DL1340)</f>
        <v>105.57851999999998</v>
      </c>
      <c r="DN1340" s="10">
        <f>IF(DB1340="Yes",DM1340-((DG1340+(W1340*Monitors!$B$4))*Monitors!$F$4),'All Data'!DM1340)</f>
        <v>105.57851999999998</v>
      </c>
      <c r="DO1340" s="8" t="str">
        <f t="shared" si="231"/>
        <v>No</v>
      </c>
      <c r="DP1340" s="10">
        <v>4.2476400000000005</v>
      </c>
      <c r="DQ1340" s="10">
        <v>38.802359999999993</v>
      </c>
      <c r="DR1340" s="10">
        <v>38.802359999999993</v>
      </c>
      <c r="DS1340" s="9">
        <v>29.304622874802099</v>
      </c>
      <c r="DT1340" s="9" t="s">
        <v>11</v>
      </c>
      <c r="DU1340" s="14">
        <v>0</v>
      </c>
    </row>
    <row r="1341" spans="1:125" ht="18" customHeight="1">
      <c r="A1341" s="29">
        <v>1340</v>
      </c>
      <c r="B1341" s="29">
        <v>5</v>
      </c>
      <c r="C1341" s="29">
        <v>711</v>
      </c>
      <c r="D1341" s="21">
        <v>41871</v>
      </c>
      <c r="E1341" s="21">
        <v>41822</v>
      </c>
      <c r="F1341" s="21">
        <v>41862</v>
      </c>
      <c r="G1341" s="20" t="s">
        <v>4</v>
      </c>
      <c r="H1341" s="20"/>
      <c r="I1341" s="22">
        <v>6</v>
      </c>
      <c r="J1341" s="20" t="s">
        <v>5</v>
      </c>
      <c r="K1341" s="20"/>
      <c r="L1341" s="20" t="s">
        <v>121</v>
      </c>
      <c r="M1341" s="23"/>
      <c r="N1341" s="23" t="s">
        <v>7</v>
      </c>
      <c r="O1341" s="23"/>
      <c r="P1341" s="24">
        <v>20.7</v>
      </c>
      <c r="Q1341" s="24">
        <v>11.7</v>
      </c>
      <c r="R1341" s="24">
        <v>23.8</v>
      </c>
      <c r="S1341" s="24">
        <v>242</v>
      </c>
      <c r="T1341" s="24">
        <v>1.78</v>
      </c>
      <c r="U1341" s="24">
        <v>1440</v>
      </c>
      <c r="V1341" s="24">
        <v>2560</v>
      </c>
      <c r="W1341" s="24">
        <v>3.7</v>
      </c>
      <c r="X1341" s="23" t="s">
        <v>104</v>
      </c>
      <c r="Y1341" s="23" t="s">
        <v>104</v>
      </c>
      <c r="Z1341" s="24">
        <v>15233</v>
      </c>
      <c r="AA1341" s="24">
        <v>60</v>
      </c>
      <c r="AB1341" s="24">
        <v>178</v>
      </c>
      <c r="AC1341" s="24">
        <v>178</v>
      </c>
      <c r="AD1341" s="23" t="s">
        <v>134</v>
      </c>
      <c r="AE1341" s="23" t="s">
        <v>23</v>
      </c>
      <c r="AF1341" s="23" t="s">
        <v>23</v>
      </c>
      <c r="AG1341" s="23" t="s">
        <v>106</v>
      </c>
      <c r="AH1341" s="23" t="s">
        <v>106</v>
      </c>
      <c r="AI1341" s="23" t="s">
        <v>12</v>
      </c>
      <c r="AJ1341" s="23" t="s">
        <v>23</v>
      </c>
      <c r="AK1341" s="23" t="s">
        <v>11</v>
      </c>
      <c r="AL1341" s="23" t="s">
        <v>93</v>
      </c>
      <c r="AM1341" s="23"/>
      <c r="AN1341" s="23" t="s">
        <v>14</v>
      </c>
      <c r="AO1341" s="23"/>
      <c r="AP1341" s="23" t="s">
        <v>14</v>
      </c>
      <c r="AQ1341" s="23"/>
      <c r="AR1341" s="23"/>
      <c r="AS1341" s="23" t="s">
        <v>93</v>
      </c>
      <c r="AT1341" s="23"/>
      <c r="AU1341" s="23" t="s">
        <v>14</v>
      </c>
      <c r="AV1341" s="25"/>
      <c r="AW1341" s="25"/>
      <c r="AX1341" s="26">
        <v>23.8</v>
      </c>
      <c r="AY1341" s="26">
        <v>242</v>
      </c>
      <c r="AZ1341" s="25" t="s">
        <v>14</v>
      </c>
      <c r="BA1341" s="25" t="s">
        <v>14</v>
      </c>
      <c r="BB1341" s="23"/>
      <c r="BC1341" s="23" t="s">
        <v>15</v>
      </c>
      <c r="BD1341" s="23"/>
      <c r="BE1341" s="23" t="s">
        <v>11</v>
      </c>
      <c r="BF1341" s="23" t="s">
        <v>135</v>
      </c>
      <c r="BG1341" s="23" t="s">
        <v>11</v>
      </c>
      <c r="BH1341" s="23" t="s">
        <v>17</v>
      </c>
      <c r="BI1341" s="23"/>
      <c r="BJ1341" s="23"/>
      <c r="BK1341" s="23" t="s">
        <v>11</v>
      </c>
      <c r="BL1341" s="23" t="s">
        <v>11</v>
      </c>
      <c r="BM1341" s="23"/>
      <c r="BN1341" s="23"/>
      <c r="BO1341" s="24">
        <v>0.4</v>
      </c>
      <c r="BP1341" s="24">
        <v>301</v>
      </c>
      <c r="BQ1341" s="24">
        <v>300</v>
      </c>
      <c r="BR1341" s="24">
        <v>241</v>
      </c>
      <c r="BS1341" s="24">
        <v>202.6</v>
      </c>
      <c r="BT1341" s="23"/>
      <c r="BU1341" s="23"/>
      <c r="BV1341" s="24">
        <v>19.899999999999999</v>
      </c>
      <c r="BW1341" s="24">
        <v>0.2</v>
      </c>
      <c r="BX1341" s="23"/>
      <c r="BY1341" s="24">
        <v>0.1</v>
      </c>
      <c r="BZ1341" s="27">
        <v>0.2</v>
      </c>
      <c r="CA1341" s="27">
        <v>0.1</v>
      </c>
      <c r="CB1341" s="25"/>
      <c r="CC1341" s="25"/>
      <c r="CD1341" s="28">
        <v>19.3</v>
      </c>
      <c r="CE1341" s="28">
        <v>0.2</v>
      </c>
      <c r="CF1341" s="25"/>
      <c r="CG1341" s="28">
        <v>0.2</v>
      </c>
      <c r="CH1341" s="28">
        <v>42.4</v>
      </c>
      <c r="CI1341" s="28">
        <v>0.5</v>
      </c>
      <c r="CJ1341" s="28">
        <v>0.5</v>
      </c>
      <c r="CK1341" s="25"/>
      <c r="CL1341" s="25"/>
      <c r="CM1341" s="28">
        <v>0.42</v>
      </c>
      <c r="CN1341" s="25"/>
      <c r="CO1341" s="28">
        <v>0</v>
      </c>
      <c r="CP1341" s="30" t="s">
        <v>5</v>
      </c>
      <c r="CQ1341" s="8">
        <f t="shared" si="221"/>
        <v>15289.256198347108</v>
      </c>
      <c r="CR1341" s="8">
        <f t="shared" si="222"/>
        <v>24</v>
      </c>
      <c r="CS1341" s="8">
        <f t="shared" si="223"/>
        <v>3.8</v>
      </c>
      <c r="CT1341" s="8">
        <f t="shared" si="224"/>
        <v>30</v>
      </c>
      <c r="CU1341" s="8">
        <f t="shared" si="225"/>
        <v>300</v>
      </c>
      <c r="CV1341" s="10">
        <f t="shared" si="226"/>
        <v>72842</v>
      </c>
      <c r="CW1341" s="10">
        <f t="shared" si="229"/>
        <v>72.841999999999999</v>
      </c>
      <c r="CX1341" s="8" t="str">
        <f t="shared" si="227"/>
        <v>No</v>
      </c>
      <c r="CY1341" s="30" t="s">
        <v>11</v>
      </c>
      <c r="CZ1341" s="30" t="s">
        <v>11</v>
      </c>
      <c r="DA1341" s="31" t="s">
        <v>11</v>
      </c>
      <c r="DB1341" s="31" t="s">
        <v>11</v>
      </c>
      <c r="DC1341" s="8" t="str">
        <f t="shared" si="228"/>
        <v>Yes</v>
      </c>
      <c r="DD1341" s="8" t="s">
        <v>23</v>
      </c>
      <c r="DE1341" s="30" t="s">
        <v>11</v>
      </c>
      <c r="DF1341" s="10">
        <f t="shared" si="230"/>
        <v>62.152199999999986</v>
      </c>
      <c r="DG1341" s="9">
        <f>IF(S1341&lt;Monitors!$H$4,(S1341*Monitors!$I$4)+Monitors!$J$4,IF(S1341&lt;Monitors!$H$5,(S1341*Monitors!$I$5)+Monitors!$J$5,IF(S1341&lt;Monitors!$H$6,(S1341*Monitors!$I$6)+Monitors!$J$6,IF(S1341&lt;Monitors!$H$7,(Monitors!$I$7*S1341)+Monitors!$J$7,IF(S1341&lt;Monitors!$H$8,(S1341*Monitors!$I$8)+Monitors!$J$8,IF(S1341&lt;Monitors!$H$9,(S1341*Monitors!$I$9)+Monitors!$J$9,IF(S1341&lt;Monitors!$H$10,(S1341*Monitors!$I$10)+Monitors!$J$10,IF(S1341&lt;Monitors!$H$11,(S1341*Monitors!$I$11)+Monitors!$J$11,Monitors!$J$12))))))))</f>
        <v>41.400000000000006</v>
      </c>
      <c r="DH1341" s="10">
        <f>$DF1341-(Monitors!$B$4*'All Data'!$W1341)</f>
        <v>39.471199999999982</v>
      </c>
      <c r="DI1341" s="10">
        <f>IF($CX1341="Yes",DH1341-(Monitors!$E$4*(DG1341+(Monitors!$B$4*'All Data'!$W1341))),'All Data'!DH1341)</f>
        <v>39.471199999999982</v>
      </c>
      <c r="DJ1341" s="10">
        <f>IF(DD1341="Yes",'All Data'!DI1341-(DG1341*Monitors!$C$4),'All Data'!DI1341)</f>
        <v>33.261199999999981</v>
      </c>
      <c r="DK1341" s="10">
        <f>IF($DE1341="Yes",DJ1341-(DG1341*Monitors!$D$4),'All Data'!DJ1341)</f>
        <v>33.261199999999981</v>
      </c>
      <c r="DL1341" s="10">
        <f>IF($CZ1341="Yes",DK1341-Monitors!$C$7,'All Data'!DK1341)</f>
        <v>33.261199999999981</v>
      </c>
      <c r="DM1341" s="10">
        <f>IF($DA1341="Yes",DL1341-Monitors!$D$7,'All Data'!DL1341)</f>
        <v>33.261199999999981</v>
      </c>
      <c r="DN1341" s="10">
        <f>IF(DB1341="Yes",DM1341-((DG1341+(W1341*Monitors!$B$4))*Monitors!$F$4),'All Data'!DM1341)</f>
        <v>33.261199999999981</v>
      </c>
      <c r="DO1341" s="8" t="str">
        <f t="shared" si="231"/>
        <v>Yes</v>
      </c>
      <c r="DP1341" s="10">
        <v>2.9136800000000003</v>
      </c>
      <c r="DQ1341" s="10">
        <v>16.986319999999999</v>
      </c>
      <c r="DR1341" s="10">
        <v>16.986319999999999</v>
      </c>
      <c r="DS1341" s="9">
        <v>22.971901095804103</v>
      </c>
      <c r="DT1341" s="9" t="s">
        <v>23</v>
      </c>
      <c r="DU1341" s="14">
        <v>0</v>
      </c>
    </row>
    <row r="1342" spans="1:125" ht="18" customHeight="1">
      <c r="A1342" s="29">
        <v>1341</v>
      </c>
      <c r="B1342" s="29">
        <v>6</v>
      </c>
      <c r="C1342" s="29">
        <v>566</v>
      </c>
      <c r="D1342" s="21">
        <v>42019</v>
      </c>
      <c r="E1342" s="21">
        <v>42012</v>
      </c>
      <c r="F1342" s="21">
        <v>42065</v>
      </c>
      <c r="G1342" s="20" t="s">
        <v>233</v>
      </c>
      <c r="H1342" s="20"/>
      <c r="I1342" s="22">
        <v>6</v>
      </c>
      <c r="J1342" s="20" t="s">
        <v>5</v>
      </c>
      <c r="K1342" s="20"/>
      <c r="L1342" s="20" t="s">
        <v>7</v>
      </c>
      <c r="M1342" s="23" t="s">
        <v>7</v>
      </c>
      <c r="N1342" s="23" t="s">
        <v>7</v>
      </c>
      <c r="O1342" s="23"/>
      <c r="P1342" s="24">
        <v>24.2</v>
      </c>
      <c r="Q1342" s="24">
        <v>15.8</v>
      </c>
      <c r="R1342" s="24">
        <v>28.9</v>
      </c>
      <c r="S1342" s="24">
        <v>381.62</v>
      </c>
      <c r="T1342" s="24">
        <v>1.6</v>
      </c>
      <c r="U1342" s="24">
        <v>1600</v>
      </c>
      <c r="V1342" s="24">
        <v>2560</v>
      </c>
      <c r="W1342" s="24">
        <v>4.0960000000000001</v>
      </c>
      <c r="X1342" s="23" t="s">
        <v>680</v>
      </c>
      <c r="Y1342" s="23" t="s">
        <v>680</v>
      </c>
      <c r="Z1342" s="24">
        <v>10733</v>
      </c>
      <c r="AA1342" s="24">
        <v>60</v>
      </c>
      <c r="AB1342" s="24">
        <v>178</v>
      </c>
      <c r="AC1342" s="24">
        <v>178</v>
      </c>
      <c r="AD1342" s="23" t="s">
        <v>237</v>
      </c>
      <c r="AE1342" s="23" t="s">
        <v>23</v>
      </c>
      <c r="AF1342" s="23" t="s">
        <v>23</v>
      </c>
      <c r="AG1342" s="23" t="s">
        <v>1282</v>
      </c>
      <c r="AH1342" s="23" t="s">
        <v>1282</v>
      </c>
      <c r="AI1342" s="23" t="s">
        <v>57</v>
      </c>
      <c r="AJ1342" s="23" t="s">
        <v>23</v>
      </c>
      <c r="AK1342" s="23" t="s">
        <v>11</v>
      </c>
      <c r="AL1342" s="23" t="s">
        <v>93</v>
      </c>
      <c r="AM1342" s="23"/>
      <c r="AN1342" s="23" t="s">
        <v>46</v>
      </c>
      <c r="AO1342" s="23"/>
      <c r="AP1342" s="23" t="s">
        <v>36</v>
      </c>
      <c r="AQ1342" s="23"/>
      <c r="AR1342" s="23"/>
      <c r="AS1342" s="23" t="s">
        <v>93</v>
      </c>
      <c r="AT1342" s="23"/>
      <c r="AU1342" s="23" t="s">
        <v>46</v>
      </c>
      <c r="AV1342" s="25"/>
      <c r="AW1342" s="25"/>
      <c r="AX1342" s="26">
        <v>28.9</v>
      </c>
      <c r="AY1342" s="26">
        <v>381.62</v>
      </c>
      <c r="AZ1342" s="25" t="s">
        <v>46</v>
      </c>
      <c r="BA1342" s="25" t="s">
        <v>46</v>
      </c>
      <c r="BB1342" s="23"/>
      <c r="BC1342" s="23" t="s">
        <v>24</v>
      </c>
      <c r="BD1342" s="23" t="s">
        <v>1184</v>
      </c>
      <c r="BE1342" s="23" t="s">
        <v>11</v>
      </c>
      <c r="BF1342" s="23" t="s">
        <v>1283</v>
      </c>
      <c r="BG1342" s="23" t="s">
        <v>11</v>
      </c>
      <c r="BH1342" s="23" t="s">
        <v>17</v>
      </c>
      <c r="BI1342" s="23"/>
      <c r="BJ1342" s="23"/>
      <c r="BK1342" s="23" t="s">
        <v>11</v>
      </c>
      <c r="BL1342" s="23" t="s">
        <v>11</v>
      </c>
      <c r="BM1342" s="23"/>
      <c r="BN1342" s="23"/>
      <c r="BO1342" s="24">
        <v>1</v>
      </c>
      <c r="BP1342" s="24">
        <v>416.2</v>
      </c>
      <c r="BQ1342" s="24">
        <v>370</v>
      </c>
      <c r="BR1342" s="23"/>
      <c r="BS1342" s="24">
        <v>290.89999999999998</v>
      </c>
      <c r="BT1342" s="23"/>
      <c r="BU1342" s="23"/>
      <c r="BV1342" s="24">
        <v>59.09</v>
      </c>
      <c r="BW1342" s="24">
        <v>0.48</v>
      </c>
      <c r="BX1342" s="23"/>
      <c r="BY1342" s="24">
        <v>0.32</v>
      </c>
      <c r="BZ1342" s="27">
        <v>0.48</v>
      </c>
      <c r="CA1342" s="27">
        <v>0.32</v>
      </c>
      <c r="CB1342" s="25"/>
      <c r="CC1342" s="25"/>
      <c r="CD1342" s="25"/>
      <c r="CE1342" s="25"/>
      <c r="CF1342" s="25"/>
      <c r="CG1342" s="25"/>
      <c r="CH1342" s="28">
        <v>48.24</v>
      </c>
      <c r="CI1342" s="28">
        <v>0.5</v>
      </c>
      <c r="CJ1342" s="28">
        <v>0.5</v>
      </c>
      <c r="CK1342" s="25"/>
      <c r="CL1342" s="28">
        <v>84.42</v>
      </c>
      <c r="CM1342" s="28">
        <v>0.55000000000000004</v>
      </c>
      <c r="CN1342" s="25"/>
      <c r="CO1342" s="28">
        <v>1</v>
      </c>
      <c r="CP1342" s="30" t="s">
        <v>5</v>
      </c>
      <c r="CQ1342" s="8">
        <f t="shared" si="221"/>
        <v>10733.190084377129</v>
      </c>
      <c r="CR1342" s="8">
        <f t="shared" si="222"/>
        <v>28</v>
      </c>
      <c r="CS1342" s="8">
        <f t="shared" si="223"/>
        <v>5</v>
      </c>
      <c r="CT1342" s="8">
        <f t="shared" si="224"/>
        <v>30</v>
      </c>
      <c r="CU1342" s="8">
        <f t="shared" si="225"/>
        <v>400</v>
      </c>
      <c r="CV1342" s="10">
        <f t="shared" si="226"/>
        <v>158830.24400000001</v>
      </c>
      <c r="CW1342" s="10">
        <f t="shared" si="229"/>
        <v>158.83024399999999</v>
      </c>
      <c r="CX1342" s="8" t="str">
        <f t="shared" si="227"/>
        <v>No</v>
      </c>
      <c r="CY1342" s="30" t="s">
        <v>11</v>
      </c>
      <c r="CZ1342" s="30" t="s">
        <v>11</v>
      </c>
      <c r="DA1342" s="31" t="s">
        <v>11</v>
      </c>
      <c r="DB1342" s="31" t="s">
        <v>11</v>
      </c>
      <c r="DC1342" s="8" t="str">
        <f t="shared" si="228"/>
        <v>Yes</v>
      </c>
      <c r="DD1342" s="8" t="s">
        <v>23</v>
      </c>
      <c r="DE1342" s="30" t="s">
        <v>11</v>
      </c>
      <c r="DF1342" s="10">
        <f t="shared" si="230"/>
        <v>183.90306000000001</v>
      </c>
      <c r="DG1342" s="9">
        <f>IF(S1342&lt;Monitors!$H$4,(S1342*Monitors!$I$4)+Monitors!$J$4,IF(S1342&lt;Monitors!$H$5,(S1342*Monitors!$I$5)+Monitors!$J$5,IF(S1342&lt;Monitors!$H$6,(S1342*Monitors!$I$6)+Monitors!$J$6,IF(S1342&lt;Monitors!$H$7,(Monitors!$I$7*S1342)+Monitors!$J$7,IF(S1342&lt;Monitors!$H$8,(S1342*Monitors!$I$8)+Monitors!$J$8,IF(S1342&lt;Monitors!$H$9,(S1342*Monitors!$I$9)+Monitors!$J$9,IF(S1342&lt;Monitors!$H$10,(S1342*Monitors!$I$10)+Monitors!$J$10,IF(S1342&lt;Monitors!$H$11,(S1342*Monitors!$I$11)+Monitors!$J$11,Monitors!$J$12))))))))</f>
        <v>65.323999999999998</v>
      </c>
      <c r="DH1342" s="10">
        <f>$DF1342-(Monitors!$B$4*'All Data'!$W1342)</f>
        <v>158.79458</v>
      </c>
      <c r="DI1342" s="10">
        <f>IF($CX1342="Yes",DH1342-(Monitors!$E$4*(DG1342+(Monitors!$B$4*'All Data'!$W1342))),'All Data'!DH1342)</f>
        <v>158.79458</v>
      </c>
      <c r="DJ1342" s="10">
        <f>IF(DD1342="Yes",'All Data'!DI1342-(DG1342*Monitors!$C$4),'All Data'!DI1342)</f>
        <v>148.99598</v>
      </c>
      <c r="DK1342" s="10">
        <f>IF($DE1342="Yes",DJ1342-(DG1342*Monitors!$D$4),'All Data'!DJ1342)</f>
        <v>148.99598</v>
      </c>
      <c r="DL1342" s="10">
        <f>IF($CZ1342="Yes",DK1342-Monitors!$C$7,'All Data'!DK1342)</f>
        <v>148.99598</v>
      </c>
      <c r="DM1342" s="10">
        <f>IF($DA1342="Yes",DL1342-Monitors!$D$7,'All Data'!DL1342)</f>
        <v>148.99598</v>
      </c>
      <c r="DN1342" s="10">
        <f>IF(DB1342="Yes",DM1342-((DG1342+(W1342*Monitors!$B$4))*Monitors!$F$4),'All Data'!DM1342)</f>
        <v>148.99598</v>
      </c>
      <c r="DO1342" s="8" t="str">
        <f t="shared" si="231"/>
        <v>No</v>
      </c>
      <c r="DP1342" s="10">
        <v>6.3532097600000004</v>
      </c>
      <c r="DQ1342" s="10">
        <v>52.736790240000005</v>
      </c>
      <c r="DR1342" s="10">
        <v>52.736790240000005</v>
      </c>
      <c r="DS1342" s="9">
        <v>35.736967793783478</v>
      </c>
      <c r="DT1342" s="9" t="s">
        <v>11</v>
      </c>
      <c r="DU1342" s="14">
        <v>0</v>
      </c>
    </row>
    <row r="1343" spans="1:125" ht="18" customHeight="1">
      <c r="A1343" s="29">
        <v>1342</v>
      </c>
      <c r="B1343" s="29">
        <v>38</v>
      </c>
      <c r="C1343" s="29">
        <v>1110</v>
      </c>
      <c r="D1343" s="21">
        <v>41456</v>
      </c>
      <c r="E1343" s="21">
        <v>41506</v>
      </c>
      <c r="F1343" s="21">
        <v>41507</v>
      </c>
      <c r="G1343" s="20" t="s">
        <v>4</v>
      </c>
      <c r="H1343" s="20"/>
      <c r="I1343" s="22">
        <v>6</v>
      </c>
      <c r="J1343" s="20" t="s">
        <v>5</v>
      </c>
      <c r="K1343" s="20"/>
      <c r="L1343" s="20" t="s">
        <v>6</v>
      </c>
      <c r="M1343" s="23"/>
      <c r="N1343" s="23" t="s">
        <v>7</v>
      </c>
      <c r="O1343" s="23"/>
      <c r="P1343" s="24">
        <v>11.5</v>
      </c>
      <c r="Q1343" s="24">
        <v>20.5</v>
      </c>
      <c r="R1343" s="24">
        <v>23.5</v>
      </c>
      <c r="S1343" s="24">
        <v>236.9</v>
      </c>
      <c r="T1343" s="24">
        <v>1.78</v>
      </c>
      <c r="U1343" s="24">
        <v>1080</v>
      </c>
      <c r="V1343" s="24">
        <v>1920</v>
      </c>
      <c r="W1343" s="24">
        <v>2.0739999999999998</v>
      </c>
      <c r="X1343" s="23" t="s">
        <v>47</v>
      </c>
      <c r="Y1343" s="23" t="s">
        <v>47</v>
      </c>
      <c r="Z1343" s="24">
        <v>8752</v>
      </c>
      <c r="AA1343" s="24">
        <v>60</v>
      </c>
      <c r="AB1343" s="24">
        <v>178</v>
      </c>
      <c r="AC1343" s="24">
        <v>170</v>
      </c>
      <c r="AD1343" s="23" t="s">
        <v>10</v>
      </c>
      <c r="AE1343" s="23" t="s">
        <v>11</v>
      </c>
      <c r="AF1343" s="23" t="s">
        <v>11</v>
      </c>
      <c r="AG1343" s="23"/>
      <c r="AH1343" s="23"/>
      <c r="AI1343" s="23" t="s">
        <v>12</v>
      </c>
      <c r="AJ1343" s="23" t="s">
        <v>11</v>
      </c>
      <c r="AK1343" s="23" t="s">
        <v>23</v>
      </c>
      <c r="AL1343" s="23" t="s">
        <v>13</v>
      </c>
      <c r="AM1343" s="23"/>
      <c r="AN1343" s="23" t="s">
        <v>14</v>
      </c>
      <c r="AO1343" s="23"/>
      <c r="AP1343" s="23" t="s">
        <v>14</v>
      </c>
      <c r="AQ1343" s="23"/>
      <c r="AR1343" s="23"/>
      <c r="AS1343" s="23" t="s">
        <v>13</v>
      </c>
      <c r="AT1343" s="23"/>
      <c r="AU1343" s="23" t="s">
        <v>14</v>
      </c>
      <c r="AV1343" s="25"/>
      <c r="AW1343" s="25"/>
      <c r="AX1343" s="26">
        <v>23.5</v>
      </c>
      <c r="AY1343" s="26">
        <v>236.9</v>
      </c>
      <c r="AZ1343" s="25" t="s">
        <v>14</v>
      </c>
      <c r="BA1343" s="25" t="s">
        <v>14</v>
      </c>
      <c r="BB1343" s="23"/>
      <c r="BC1343" s="23" t="s">
        <v>15</v>
      </c>
      <c r="BD1343" s="23"/>
      <c r="BE1343" s="23" t="s">
        <v>11</v>
      </c>
      <c r="BF1343" s="23" t="s">
        <v>80</v>
      </c>
      <c r="BG1343" s="23" t="s">
        <v>11</v>
      </c>
      <c r="BH1343" s="23" t="s">
        <v>17</v>
      </c>
      <c r="BI1343" s="23"/>
      <c r="BJ1343" s="23" t="s">
        <v>272</v>
      </c>
      <c r="BK1343" s="23" t="s">
        <v>11</v>
      </c>
      <c r="BL1343" s="23" t="s">
        <v>11</v>
      </c>
      <c r="BM1343" s="23"/>
      <c r="BN1343" s="23"/>
      <c r="BO1343" s="24">
        <v>21.5</v>
      </c>
      <c r="BP1343" s="24">
        <v>305.39999999999998</v>
      </c>
      <c r="BQ1343" s="24">
        <v>300</v>
      </c>
      <c r="BR1343" s="24">
        <v>302.10000000000002</v>
      </c>
      <c r="BS1343" s="24">
        <v>200.7</v>
      </c>
      <c r="BT1343" s="23"/>
      <c r="BU1343" s="23"/>
      <c r="BV1343" s="24">
        <v>14.2</v>
      </c>
      <c r="BW1343" s="24">
        <v>0.06</v>
      </c>
      <c r="BX1343" s="23"/>
      <c r="BY1343" s="24">
        <v>0.05</v>
      </c>
      <c r="BZ1343" s="27">
        <v>0.06</v>
      </c>
      <c r="CA1343" s="27">
        <v>0.05</v>
      </c>
      <c r="CB1343" s="25"/>
      <c r="CC1343" s="25"/>
      <c r="CD1343" s="28">
        <v>14.36</v>
      </c>
      <c r="CE1343" s="28">
        <v>0.06</v>
      </c>
      <c r="CF1343" s="25"/>
      <c r="CG1343" s="28">
        <v>0.05</v>
      </c>
      <c r="CH1343" s="28">
        <v>22.7</v>
      </c>
      <c r="CI1343" s="28">
        <v>0.5</v>
      </c>
      <c r="CJ1343" s="28">
        <v>0.5</v>
      </c>
      <c r="CK1343" s="25"/>
      <c r="CL1343" s="25"/>
      <c r="CM1343" s="28">
        <v>0.48</v>
      </c>
      <c r="CN1343" s="25"/>
      <c r="CO1343" s="28">
        <v>0</v>
      </c>
      <c r="CP1343" s="30" t="s">
        <v>5</v>
      </c>
      <c r="CQ1343" s="8">
        <f t="shared" si="221"/>
        <v>8754.7488391726456</v>
      </c>
      <c r="CR1343" s="8">
        <f t="shared" si="222"/>
        <v>24</v>
      </c>
      <c r="CS1343" s="8">
        <f t="shared" si="223"/>
        <v>2.5</v>
      </c>
      <c r="CT1343" s="8">
        <f t="shared" si="224"/>
        <v>30</v>
      </c>
      <c r="CU1343" s="8">
        <f t="shared" si="225"/>
        <v>300</v>
      </c>
      <c r="CV1343" s="10">
        <f t="shared" si="226"/>
        <v>72349.259999999995</v>
      </c>
      <c r="CW1343" s="10">
        <f t="shared" si="229"/>
        <v>72.349260000000001</v>
      </c>
      <c r="CX1343" s="8" t="str">
        <f t="shared" si="227"/>
        <v>No</v>
      </c>
      <c r="CY1343" s="30" t="s">
        <v>11</v>
      </c>
      <c r="CZ1343" s="30" t="s">
        <v>11</v>
      </c>
      <c r="DA1343" s="31" t="s">
        <v>11</v>
      </c>
      <c r="DB1343" s="31" t="s">
        <v>11</v>
      </c>
      <c r="DC1343" s="8" t="str">
        <f t="shared" si="228"/>
        <v>No</v>
      </c>
      <c r="DD1343" s="8" t="s">
        <v>11</v>
      </c>
      <c r="DE1343" s="30" t="s">
        <v>11</v>
      </c>
      <c r="DF1343" s="10">
        <f t="shared" si="230"/>
        <v>43.878839999999997</v>
      </c>
      <c r="DG1343" s="9">
        <f>IF(S1343&lt;Monitors!$H$4,(S1343*Monitors!$I$4)+Monitors!$J$4,IF(S1343&lt;Monitors!$H$5,(S1343*Monitors!$I$5)+Monitors!$J$5,IF(S1343&lt;Monitors!$H$6,(S1343*Monitors!$I$6)+Monitors!$J$6,IF(S1343&lt;Monitors!$H$7,(Monitors!$I$7*S1343)+Monitors!$J$7,IF(S1343&lt;Monitors!$H$8,(S1343*Monitors!$I$8)+Monitors!$J$8,IF(S1343&lt;Monitors!$H$9,(S1343*Monitors!$I$9)+Monitors!$J$9,IF(S1343&lt;Monitors!$H$10,(S1343*Monitors!$I$10)+Monitors!$J$10,IF(S1343&lt;Monitors!$H$11,(S1343*Monitors!$I$11)+Monitors!$J$11,Monitors!$J$12))))))))</f>
        <v>40.380000000000003</v>
      </c>
      <c r="DH1343" s="10">
        <f>$DF1343-(Monitors!$B$4*'All Data'!$W1343)</f>
        <v>31.165219999999998</v>
      </c>
      <c r="DI1343" s="10">
        <f>IF($CX1343="Yes",DH1343-(Monitors!$E$4*(DG1343+(Monitors!$B$4*'All Data'!$W1343))),'All Data'!DH1343)</f>
        <v>31.165219999999998</v>
      </c>
      <c r="DJ1343" s="10">
        <f>IF(DD1343="Yes",'All Data'!DI1343-(DG1343*Monitors!$C$4),'All Data'!DI1343)</f>
        <v>31.165219999999998</v>
      </c>
      <c r="DK1343" s="10">
        <f>IF($DE1343="Yes",DJ1343-(DG1343*Monitors!$D$4),'All Data'!DJ1343)</f>
        <v>31.165219999999998</v>
      </c>
      <c r="DL1343" s="10">
        <f>IF($CZ1343="Yes",DK1343-Monitors!$C$7,'All Data'!DK1343)</f>
        <v>31.165219999999998</v>
      </c>
      <c r="DM1343" s="10">
        <f>IF($DA1343="Yes",DL1343-Monitors!$D$7,'All Data'!DL1343)</f>
        <v>31.165219999999998</v>
      </c>
      <c r="DN1343" s="10">
        <f>IF(DB1343="Yes",DM1343-((DG1343+(W1343*Monitors!$B$4))*Monitors!$F$4),'All Data'!DM1343)</f>
        <v>31.165219999999998</v>
      </c>
      <c r="DO1343" s="8" t="str">
        <f t="shared" si="231"/>
        <v>Yes</v>
      </c>
      <c r="DP1343" s="10">
        <v>2.8939704000000002</v>
      </c>
      <c r="DQ1343" s="10">
        <v>11.306029599999999</v>
      </c>
      <c r="DR1343" s="10">
        <v>11.306029599999999</v>
      </c>
      <c r="DS1343" s="9">
        <v>22.495982645809793</v>
      </c>
      <c r="DT1343" s="9" t="s">
        <v>23</v>
      </c>
      <c r="DU1343" s="14">
        <v>0</v>
      </c>
    </row>
    <row r="1344" spans="1:125" ht="18" customHeight="1">
      <c r="A1344" s="29">
        <v>1343</v>
      </c>
      <c r="B1344" s="29">
        <v>38</v>
      </c>
      <c r="C1344" s="29">
        <v>1124</v>
      </c>
      <c r="D1344" s="21">
        <v>41588</v>
      </c>
      <c r="E1344" s="21">
        <v>41641</v>
      </c>
      <c r="F1344" s="21">
        <v>41648</v>
      </c>
      <c r="G1344" s="20" t="s">
        <v>4</v>
      </c>
      <c r="H1344" s="20" t="s">
        <v>26</v>
      </c>
      <c r="I1344" s="22">
        <v>6</v>
      </c>
      <c r="J1344" s="20" t="s">
        <v>5</v>
      </c>
      <c r="K1344" s="20" t="s">
        <v>26</v>
      </c>
      <c r="L1344" s="20" t="s">
        <v>6</v>
      </c>
      <c r="M1344" s="23" t="s">
        <v>26</v>
      </c>
      <c r="N1344" s="23" t="s">
        <v>7</v>
      </c>
      <c r="O1344" s="23" t="s">
        <v>26</v>
      </c>
      <c r="P1344" s="24">
        <v>11.8</v>
      </c>
      <c r="Q1344" s="24">
        <v>20.9</v>
      </c>
      <c r="R1344" s="24">
        <v>24</v>
      </c>
      <c r="S1344" s="24">
        <v>246.22</v>
      </c>
      <c r="T1344" s="24">
        <v>1.78</v>
      </c>
      <c r="U1344" s="24">
        <v>1080</v>
      </c>
      <c r="V1344" s="24">
        <v>1920</v>
      </c>
      <c r="W1344" s="24">
        <v>2.0739999999999998</v>
      </c>
      <c r="X1344" s="23" t="s">
        <v>47</v>
      </c>
      <c r="Y1344" s="23" t="s">
        <v>47</v>
      </c>
      <c r="Z1344" s="24">
        <v>8408</v>
      </c>
      <c r="AA1344" s="24">
        <v>60</v>
      </c>
      <c r="AB1344" s="24">
        <v>170</v>
      </c>
      <c r="AC1344" s="24">
        <v>160</v>
      </c>
      <c r="AD1344" s="23" t="s">
        <v>607</v>
      </c>
      <c r="AE1344" s="23" t="s">
        <v>11</v>
      </c>
      <c r="AF1344" s="23" t="s">
        <v>11</v>
      </c>
      <c r="AG1344" s="23" t="s">
        <v>26</v>
      </c>
      <c r="AH1344" s="23" t="s">
        <v>26</v>
      </c>
      <c r="AI1344" s="23" t="s">
        <v>12</v>
      </c>
      <c r="AJ1344" s="23" t="s">
        <v>23</v>
      </c>
      <c r="AK1344" s="23" t="s">
        <v>23</v>
      </c>
      <c r="AL1344" s="23" t="s">
        <v>114</v>
      </c>
      <c r="AM1344" s="23" t="s">
        <v>14</v>
      </c>
      <c r="AN1344" s="23" t="s">
        <v>14</v>
      </c>
      <c r="AO1344" s="23" t="s">
        <v>14</v>
      </c>
      <c r="AP1344" s="23" t="s">
        <v>14</v>
      </c>
      <c r="AQ1344" s="23" t="s">
        <v>14</v>
      </c>
      <c r="AR1344" s="23"/>
      <c r="AS1344" s="23" t="s">
        <v>114</v>
      </c>
      <c r="AT1344" s="23" t="s">
        <v>14</v>
      </c>
      <c r="AU1344" s="23" t="s">
        <v>14</v>
      </c>
      <c r="AV1344" s="25" t="s">
        <v>14</v>
      </c>
      <c r="AW1344" s="25" t="s">
        <v>14</v>
      </c>
      <c r="AX1344" s="26">
        <v>24</v>
      </c>
      <c r="AY1344" s="26">
        <v>246.22</v>
      </c>
      <c r="AZ1344" s="25" t="s">
        <v>14</v>
      </c>
      <c r="BA1344" s="25" t="s">
        <v>14</v>
      </c>
      <c r="BB1344" s="23" t="s">
        <v>14</v>
      </c>
      <c r="BC1344" s="23" t="s">
        <v>15</v>
      </c>
      <c r="BD1344" s="23" t="s">
        <v>14</v>
      </c>
      <c r="BE1344" s="23" t="s">
        <v>11</v>
      </c>
      <c r="BF1344" s="23" t="s">
        <v>344</v>
      </c>
      <c r="BG1344" s="23" t="s">
        <v>11</v>
      </c>
      <c r="BH1344" s="23" t="s">
        <v>17</v>
      </c>
      <c r="BI1344" s="23" t="s">
        <v>14</v>
      </c>
      <c r="BJ1344" s="23"/>
      <c r="BK1344" s="23" t="s">
        <v>11</v>
      </c>
      <c r="BL1344" s="23" t="s">
        <v>11</v>
      </c>
      <c r="BM1344" s="23" t="s">
        <v>11</v>
      </c>
      <c r="BN1344" s="23"/>
      <c r="BO1344" s="24">
        <v>21.3</v>
      </c>
      <c r="BP1344" s="24">
        <v>317.89999999999998</v>
      </c>
      <c r="BQ1344" s="24">
        <v>250</v>
      </c>
      <c r="BR1344" s="24">
        <v>312.8</v>
      </c>
      <c r="BS1344" s="24">
        <v>200</v>
      </c>
      <c r="BT1344" s="23"/>
      <c r="BU1344" s="23"/>
      <c r="BV1344" s="24">
        <v>14.75</v>
      </c>
      <c r="BW1344" s="24">
        <v>0.19</v>
      </c>
      <c r="BX1344" s="23"/>
      <c r="BY1344" s="24">
        <v>0.13</v>
      </c>
      <c r="BZ1344" s="27">
        <v>0.19</v>
      </c>
      <c r="CA1344" s="27">
        <v>0.13</v>
      </c>
      <c r="CB1344" s="25" t="s">
        <v>699</v>
      </c>
      <c r="CC1344" s="25"/>
      <c r="CD1344" s="25"/>
      <c r="CE1344" s="28">
        <v>0.23</v>
      </c>
      <c r="CF1344" s="25"/>
      <c r="CG1344" s="28">
        <v>0.16</v>
      </c>
      <c r="CH1344" s="28">
        <v>23.24</v>
      </c>
      <c r="CI1344" s="28">
        <v>0.5</v>
      </c>
      <c r="CJ1344" s="28">
        <v>0.5</v>
      </c>
      <c r="CK1344" s="28">
        <v>0</v>
      </c>
      <c r="CL1344" s="28">
        <v>0</v>
      </c>
      <c r="CM1344" s="28">
        <v>0.5</v>
      </c>
      <c r="CN1344" s="25"/>
      <c r="CO1344" s="28">
        <v>0</v>
      </c>
      <c r="CP1344" s="30" t="s">
        <v>5</v>
      </c>
      <c r="CQ1344" s="8">
        <f t="shared" si="221"/>
        <v>8423.3612216716756</v>
      </c>
      <c r="CR1344" s="8">
        <f t="shared" si="222"/>
        <v>26</v>
      </c>
      <c r="CS1344" s="8">
        <f t="shared" si="223"/>
        <v>2.5</v>
      </c>
      <c r="CT1344" s="8">
        <f t="shared" si="224"/>
        <v>30</v>
      </c>
      <c r="CU1344" s="8">
        <f t="shared" si="225"/>
        <v>300</v>
      </c>
      <c r="CV1344" s="10">
        <f t="shared" si="226"/>
        <v>78273.337999999989</v>
      </c>
      <c r="CW1344" s="10">
        <f t="shared" si="229"/>
        <v>78.273337999999995</v>
      </c>
      <c r="CX1344" s="8" t="str">
        <f t="shared" si="227"/>
        <v>No</v>
      </c>
      <c r="CY1344" s="30" t="s">
        <v>11</v>
      </c>
      <c r="CZ1344" s="30" t="s">
        <v>11</v>
      </c>
      <c r="DA1344" s="31" t="s">
        <v>11</v>
      </c>
      <c r="DB1344" s="31" t="s">
        <v>11</v>
      </c>
      <c r="DC1344" s="8" t="str">
        <f t="shared" si="228"/>
        <v>No</v>
      </c>
      <c r="DD1344" s="8" t="s">
        <v>11</v>
      </c>
      <c r="DE1344" s="30" t="s">
        <v>11</v>
      </c>
      <c r="DF1344" s="10">
        <f t="shared" si="230"/>
        <v>46.305359999999993</v>
      </c>
      <c r="DG1344" s="9">
        <f>IF(S1344&lt;Monitors!$H$4,(S1344*Monitors!$I$4)+Monitors!$J$4,IF(S1344&lt;Monitors!$H$5,(S1344*Monitors!$I$5)+Monitors!$J$5,IF(S1344&lt;Monitors!$H$6,(S1344*Monitors!$I$6)+Monitors!$J$6,IF(S1344&lt;Monitors!$H$7,(Monitors!$I$7*S1344)+Monitors!$J$7,IF(S1344&lt;Monitors!$H$8,(S1344*Monitors!$I$8)+Monitors!$J$8,IF(S1344&lt;Monitors!$H$9,(S1344*Monitors!$I$9)+Monitors!$J$9,IF(S1344&lt;Monitors!$H$10,(S1344*Monitors!$I$10)+Monitors!$J$10,IF(S1344&lt;Monitors!$H$11,(S1344*Monitors!$I$11)+Monitors!$J$11,Monitors!$J$12))))))))</f>
        <v>42.244</v>
      </c>
      <c r="DH1344" s="10">
        <f>$DF1344-(Monitors!$B$4*'All Data'!$W1344)</f>
        <v>33.591739999999994</v>
      </c>
      <c r="DI1344" s="10">
        <f>IF($CX1344="Yes",DH1344-(Monitors!$E$4*(DG1344+(Monitors!$B$4*'All Data'!$W1344))),'All Data'!DH1344)</f>
        <v>33.591739999999994</v>
      </c>
      <c r="DJ1344" s="10">
        <f>IF(DD1344="Yes",'All Data'!DI1344-(DG1344*Monitors!$C$4),'All Data'!DI1344)</f>
        <v>33.591739999999994</v>
      </c>
      <c r="DK1344" s="10">
        <f>IF($DE1344="Yes",DJ1344-(DG1344*Monitors!$D$4),'All Data'!DJ1344)</f>
        <v>33.591739999999994</v>
      </c>
      <c r="DL1344" s="10">
        <f>IF($CZ1344="Yes",DK1344-Monitors!$C$7,'All Data'!DK1344)</f>
        <v>33.591739999999994</v>
      </c>
      <c r="DM1344" s="10">
        <f>IF($DA1344="Yes",DL1344-Monitors!$D$7,'All Data'!DL1344)</f>
        <v>33.591739999999994</v>
      </c>
      <c r="DN1344" s="10">
        <f>IF(DB1344="Yes",DM1344-((DG1344+(W1344*Monitors!$B$4))*Monitors!$F$4),'All Data'!DM1344)</f>
        <v>33.591739999999994</v>
      </c>
      <c r="DO1344" s="8" t="str">
        <f t="shared" si="231"/>
        <v>Yes</v>
      </c>
      <c r="DP1344" s="10">
        <v>3.1309335199999997</v>
      </c>
      <c r="DQ1344" s="10">
        <v>11.619066480000001</v>
      </c>
      <c r="DR1344" s="10">
        <v>11.619066480000001</v>
      </c>
      <c r="DS1344" s="9">
        <v>23.365282416554443</v>
      </c>
      <c r="DT1344" s="9" t="s">
        <v>23</v>
      </c>
      <c r="DU1344" s="14">
        <v>0</v>
      </c>
    </row>
    <row r="1345" spans="1:125" ht="18" customHeight="1">
      <c r="A1345" s="29">
        <v>1344</v>
      </c>
      <c r="B1345" s="29">
        <v>38</v>
      </c>
      <c r="C1345" s="29">
        <v>1155</v>
      </c>
      <c r="D1345" s="21">
        <v>41948</v>
      </c>
      <c r="E1345" s="21">
        <v>41961</v>
      </c>
      <c r="F1345" s="21">
        <v>41967</v>
      </c>
      <c r="G1345" s="20" t="s">
        <v>4</v>
      </c>
      <c r="H1345" s="20"/>
      <c r="I1345" s="22">
        <v>6</v>
      </c>
      <c r="J1345" s="20" t="s">
        <v>5</v>
      </c>
      <c r="K1345" s="20"/>
      <c r="L1345" s="20" t="s">
        <v>6</v>
      </c>
      <c r="M1345" s="23"/>
      <c r="N1345" s="23" t="s">
        <v>7</v>
      </c>
      <c r="O1345" s="23"/>
      <c r="P1345" s="24">
        <v>13.2</v>
      </c>
      <c r="Q1345" s="24">
        <v>23.5</v>
      </c>
      <c r="R1345" s="24">
        <v>27</v>
      </c>
      <c r="S1345" s="24">
        <v>311.7</v>
      </c>
      <c r="T1345" s="24">
        <v>1.78</v>
      </c>
      <c r="U1345" s="24">
        <v>1080</v>
      </c>
      <c r="V1345" s="24">
        <v>1920</v>
      </c>
      <c r="W1345" s="24">
        <v>2.0739999999999998</v>
      </c>
      <c r="X1345" s="23" t="s">
        <v>47</v>
      </c>
      <c r="Y1345" s="23" t="s">
        <v>47</v>
      </c>
      <c r="Z1345" s="24">
        <v>6653</v>
      </c>
      <c r="AA1345" s="24">
        <v>60</v>
      </c>
      <c r="AB1345" s="24">
        <v>178</v>
      </c>
      <c r="AC1345" s="24">
        <v>178</v>
      </c>
      <c r="AD1345" s="23" t="s">
        <v>10</v>
      </c>
      <c r="AE1345" s="23" t="s">
        <v>11</v>
      </c>
      <c r="AF1345" s="23" t="s">
        <v>11</v>
      </c>
      <c r="AG1345" s="23"/>
      <c r="AH1345" s="23"/>
      <c r="AI1345" s="23" t="s">
        <v>12</v>
      </c>
      <c r="AJ1345" s="23" t="s">
        <v>23</v>
      </c>
      <c r="AK1345" s="23" t="s">
        <v>23</v>
      </c>
      <c r="AL1345" s="23" t="s">
        <v>114</v>
      </c>
      <c r="AM1345" s="23"/>
      <c r="AN1345" s="23" t="s">
        <v>14</v>
      </c>
      <c r="AO1345" s="23"/>
      <c r="AP1345" s="23" t="s">
        <v>14</v>
      </c>
      <c r="AQ1345" s="23"/>
      <c r="AR1345" s="23"/>
      <c r="AS1345" s="23" t="s">
        <v>114</v>
      </c>
      <c r="AT1345" s="23"/>
      <c r="AU1345" s="23" t="s">
        <v>14</v>
      </c>
      <c r="AV1345" s="25"/>
      <c r="AW1345" s="25"/>
      <c r="AX1345" s="26">
        <v>27</v>
      </c>
      <c r="AY1345" s="26">
        <v>311.7</v>
      </c>
      <c r="AZ1345" s="25" t="s">
        <v>14</v>
      </c>
      <c r="BA1345" s="25" t="s">
        <v>14</v>
      </c>
      <c r="BB1345" s="23"/>
      <c r="BC1345" s="23" t="s">
        <v>15</v>
      </c>
      <c r="BD1345" s="23"/>
      <c r="BE1345" s="23" t="s">
        <v>11</v>
      </c>
      <c r="BF1345" s="23" t="s">
        <v>136</v>
      </c>
      <c r="BG1345" s="23" t="s">
        <v>11</v>
      </c>
      <c r="BH1345" s="23" t="s">
        <v>17</v>
      </c>
      <c r="BI1345" s="23"/>
      <c r="BJ1345" s="23" t="s">
        <v>272</v>
      </c>
      <c r="BK1345" s="23" t="s">
        <v>11</v>
      </c>
      <c r="BL1345" s="23" t="s">
        <v>11</v>
      </c>
      <c r="BM1345" s="23"/>
      <c r="BN1345" s="23"/>
      <c r="BO1345" s="24">
        <v>27.2</v>
      </c>
      <c r="BP1345" s="24">
        <v>315.10000000000002</v>
      </c>
      <c r="BQ1345" s="24">
        <v>300</v>
      </c>
      <c r="BR1345" s="24">
        <v>313.8</v>
      </c>
      <c r="BS1345" s="24">
        <v>204.8</v>
      </c>
      <c r="BT1345" s="23"/>
      <c r="BU1345" s="23"/>
      <c r="BV1345" s="24">
        <v>17.829999999999998</v>
      </c>
      <c r="BW1345" s="24">
        <v>0.15</v>
      </c>
      <c r="BX1345" s="23"/>
      <c r="BY1345" s="24">
        <v>0.09</v>
      </c>
      <c r="BZ1345" s="27">
        <v>0.15</v>
      </c>
      <c r="CA1345" s="27">
        <v>0.09</v>
      </c>
      <c r="CB1345" s="25"/>
      <c r="CC1345" s="25"/>
      <c r="CD1345" s="28">
        <v>17.73</v>
      </c>
      <c r="CE1345" s="28">
        <v>0.18</v>
      </c>
      <c r="CF1345" s="25"/>
      <c r="CG1345" s="28">
        <v>0.14000000000000001</v>
      </c>
      <c r="CH1345" s="28">
        <v>29.1</v>
      </c>
      <c r="CI1345" s="28">
        <v>0.5</v>
      </c>
      <c r="CJ1345" s="28">
        <v>0.5</v>
      </c>
      <c r="CK1345" s="25"/>
      <c r="CL1345" s="25"/>
      <c r="CM1345" s="28">
        <v>0.46</v>
      </c>
      <c r="CN1345" s="25"/>
      <c r="CO1345" s="28">
        <v>0</v>
      </c>
      <c r="CP1345" s="30" t="s">
        <v>5</v>
      </c>
      <c r="CQ1345" s="8">
        <f t="shared" si="221"/>
        <v>6653.833814565287</v>
      </c>
      <c r="CR1345" s="8">
        <f t="shared" si="222"/>
        <v>28</v>
      </c>
      <c r="CS1345" s="8">
        <f t="shared" si="223"/>
        <v>2.5</v>
      </c>
      <c r="CT1345" s="8">
        <f t="shared" si="224"/>
        <v>30</v>
      </c>
      <c r="CU1345" s="8">
        <f t="shared" si="225"/>
        <v>300</v>
      </c>
      <c r="CV1345" s="10">
        <f t="shared" si="226"/>
        <v>98216.67</v>
      </c>
      <c r="CW1345" s="10">
        <f t="shared" si="229"/>
        <v>98.216669999999993</v>
      </c>
      <c r="CX1345" s="8" t="str">
        <f t="shared" si="227"/>
        <v>No</v>
      </c>
      <c r="CY1345" s="30" t="s">
        <v>11</v>
      </c>
      <c r="CZ1345" s="30" t="s">
        <v>11</v>
      </c>
      <c r="DA1345" s="31" t="s">
        <v>11</v>
      </c>
      <c r="DB1345" s="31" t="s">
        <v>11</v>
      </c>
      <c r="DC1345" s="8" t="str">
        <f t="shared" si="228"/>
        <v>No</v>
      </c>
      <c r="DD1345" s="8" t="s">
        <v>11</v>
      </c>
      <c r="DE1345" s="30" t="s">
        <v>11</v>
      </c>
      <c r="DF1345" s="10">
        <f t="shared" si="230"/>
        <v>55.520879999999991</v>
      </c>
      <c r="DG1345" s="9">
        <f>IF(S1345&lt;Monitors!$H$4,(S1345*Monitors!$I$4)+Monitors!$J$4,IF(S1345&lt;Monitors!$H$5,(S1345*Monitors!$I$5)+Monitors!$J$5,IF(S1345&lt;Monitors!$H$6,(S1345*Monitors!$I$6)+Monitors!$J$6,IF(S1345&lt;Monitors!$H$7,(Monitors!$I$7*S1345)+Monitors!$J$7,IF(S1345&lt;Monitors!$H$8,(S1345*Monitors!$I$8)+Monitors!$J$8,IF(S1345&lt;Monitors!$H$9,(S1345*Monitors!$I$9)+Monitors!$J$9,IF(S1345&lt;Monitors!$H$10,(S1345*Monitors!$I$10)+Monitors!$J$10,IF(S1345&lt;Monitors!$H$11,(S1345*Monitors!$I$11)+Monitors!$J$11,Monitors!$J$12))))))))</f>
        <v>51.34</v>
      </c>
      <c r="DH1345" s="10">
        <f>$DF1345-(Monitors!$B$4*'All Data'!$W1345)</f>
        <v>42.807259999999992</v>
      </c>
      <c r="DI1345" s="10">
        <f>IF($CX1345="Yes",DH1345-(Monitors!$E$4*(DG1345+(Monitors!$B$4*'All Data'!$W1345))),'All Data'!DH1345)</f>
        <v>42.807259999999992</v>
      </c>
      <c r="DJ1345" s="10">
        <f>IF(DD1345="Yes",'All Data'!DI1345-(DG1345*Monitors!$C$4),'All Data'!DI1345)</f>
        <v>42.807259999999992</v>
      </c>
      <c r="DK1345" s="10">
        <f>IF($DE1345="Yes",DJ1345-(DG1345*Monitors!$D$4),'All Data'!DJ1345)</f>
        <v>42.807259999999992</v>
      </c>
      <c r="DL1345" s="10">
        <f>IF($CZ1345="Yes",DK1345-Monitors!$C$7,'All Data'!DK1345)</f>
        <v>42.807259999999992</v>
      </c>
      <c r="DM1345" s="10">
        <f>IF($DA1345="Yes",DL1345-Monitors!$D$7,'All Data'!DL1345)</f>
        <v>42.807259999999992</v>
      </c>
      <c r="DN1345" s="10">
        <f>IF(DB1345="Yes",DM1345-((DG1345+(W1345*Monitors!$B$4))*Monitors!$F$4),'All Data'!DM1345)</f>
        <v>42.807259999999992</v>
      </c>
      <c r="DO1345" s="8" t="str">
        <f t="shared" si="231"/>
        <v>Yes</v>
      </c>
      <c r="DP1345" s="10">
        <v>3.9286668000000002</v>
      </c>
      <c r="DQ1345" s="10">
        <v>13.901333199999998</v>
      </c>
      <c r="DR1345" s="10">
        <v>13.901333199999998</v>
      </c>
      <c r="DS1345" s="9">
        <v>29.41446083624961</v>
      </c>
      <c r="DT1345" s="9" t="s">
        <v>23</v>
      </c>
      <c r="DU1345" s="14">
        <v>0</v>
      </c>
    </row>
    <row r="1346" spans="1:125" ht="18" customHeight="1">
      <c r="A1346" s="29">
        <v>1345</v>
      </c>
      <c r="B1346" s="29">
        <v>38</v>
      </c>
      <c r="C1346" s="29">
        <v>1231</v>
      </c>
      <c r="D1346" s="21">
        <v>42125</v>
      </c>
      <c r="E1346" s="21">
        <v>42046</v>
      </c>
      <c r="F1346" s="21">
        <v>42065</v>
      </c>
      <c r="G1346" s="20" t="s">
        <v>4</v>
      </c>
      <c r="H1346" s="20"/>
      <c r="I1346" s="22">
        <v>6</v>
      </c>
      <c r="J1346" s="20" t="s">
        <v>5</v>
      </c>
      <c r="K1346" s="20"/>
      <c r="L1346" s="20" t="s">
        <v>6</v>
      </c>
      <c r="M1346" s="23"/>
      <c r="N1346" s="23" t="s">
        <v>7</v>
      </c>
      <c r="O1346" s="23"/>
      <c r="P1346" s="24">
        <v>13.4</v>
      </c>
      <c r="Q1346" s="24">
        <v>24.4</v>
      </c>
      <c r="R1346" s="24">
        <v>27.9</v>
      </c>
      <c r="S1346" s="24">
        <v>328.5</v>
      </c>
      <c r="T1346" s="24">
        <v>1.78</v>
      </c>
      <c r="U1346" s="24">
        <v>2160</v>
      </c>
      <c r="V1346" s="24">
        <v>3840</v>
      </c>
      <c r="W1346" s="24">
        <v>8.2940000000000005</v>
      </c>
      <c r="X1346" s="23" t="s">
        <v>89</v>
      </c>
      <c r="Y1346" s="23" t="s">
        <v>89</v>
      </c>
      <c r="Z1346" s="24">
        <v>25252</v>
      </c>
      <c r="AA1346" s="24">
        <v>60</v>
      </c>
      <c r="AB1346" s="24">
        <v>170</v>
      </c>
      <c r="AC1346" s="24">
        <v>160</v>
      </c>
      <c r="AD1346" s="23" t="s">
        <v>10</v>
      </c>
      <c r="AE1346" s="23" t="s">
        <v>11</v>
      </c>
      <c r="AF1346" s="23" t="s">
        <v>11</v>
      </c>
      <c r="AG1346" s="23"/>
      <c r="AH1346" s="23"/>
      <c r="AI1346" s="23" t="s">
        <v>57</v>
      </c>
      <c r="AJ1346" s="23" t="s">
        <v>23</v>
      </c>
      <c r="AK1346" s="23" t="s">
        <v>11</v>
      </c>
      <c r="AL1346" s="23" t="s">
        <v>229</v>
      </c>
      <c r="AM1346" s="23"/>
      <c r="AN1346" s="23" t="s">
        <v>14</v>
      </c>
      <c r="AO1346" s="23"/>
      <c r="AP1346" s="23" t="s">
        <v>14</v>
      </c>
      <c r="AQ1346" s="23"/>
      <c r="AR1346" s="23"/>
      <c r="AS1346" s="23" t="s">
        <v>229</v>
      </c>
      <c r="AT1346" s="23"/>
      <c r="AU1346" s="23" t="s">
        <v>14</v>
      </c>
      <c r="AV1346" s="25"/>
      <c r="AW1346" s="25"/>
      <c r="AX1346" s="26">
        <v>27.9</v>
      </c>
      <c r="AY1346" s="26">
        <v>328.5</v>
      </c>
      <c r="AZ1346" s="25" t="s">
        <v>14</v>
      </c>
      <c r="BA1346" s="25" t="s">
        <v>14</v>
      </c>
      <c r="BB1346" s="23"/>
      <c r="BC1346" s="23" t="s">
        <v>15</v>
      </c>
      <c r="BD1346" s="23"/>
      <c r="BE1346" s="23" t="s">
        <v>11</v>
      </c>
      <c r="BF1346" s="23" t="s">
        <v>1243</v>
      </c>
      <c r="BG1346" s="23" t="s">
        <v>11</v>
      </c>
      <c r="BH1346" s="23" t="s">
        <v>17</v>
      </c>
      <c r="BI1346" s="23"/>
      <c r="BJ1346" s="23" t="s">
        <v>272</v>
      </c>
      <c r="BK1346" s="23" t="s">
        <v>11</v>
      </c>
      <c r="BL1346" s="23" t="s">
        <v>11</v>
      </c>
      <c r="BM1346" s="23"/>
      <c r="BN1346" s="23"/>
      <c r="BO1346" s="24">
        <v>8.1999999999999993</v>
      </c>
      <c r="BP1346" s="24">
        <v>405.5</v>
      </c>
      <c r="BQ1346" s="24">
        <v>400</v>
      </c>
      <c r="BR1346" s="24">
        <v>403.3</v>
      </c>
      <c r="BS1346" s="24">
        <v>205.7</v>
      </c>
      <c r="BT1346" s="23"/>
      <c r="BU1346" s="23"/>
      <c r="BV1346" s="24">
        <v>25.33</v>
      </c>
      <c r="BW1346" s="24">
        <v>0.19</v>
      </c>
      <c r="BX1346" s="23"/>
      <c r="BY1346" s="24">
        <v>0.17</v>
      </c>
      <c r="BZ1346" s="27">
        <v>0.19</v>
      </c>
      <c r="CA1346" s="27">
        <v>0.17</v>
      </c>
      <c r="CB1346" s="25"/>
      <c r="CC1346" s="25"/>
      <c r="CD1346" s="28">
        <v>25.48</v>
      </c>
      <c r="CE1346" s="28">
        <v>0.22</v>
      </c>
      <c r="CF1346" s="25"/>
      <c r="CG1346" s="28">
        <v>0.2</v>
      </c>
      <c r="CH1346" s="28">
        <v>62.9</v>
      </c>
      <c r="CI1346" s="28">
        <v>0.5</v>
      </c>
      <c r="CJ1346" s="28">
        <v>0.5</v>
      </c>
      <c r="CK1346" s="25"/>
      <c r="CL1346" s="25"/>
      <c r="CM1346" s="28">
        <v>0.46</v>
      </c>
      <c r="CN1346" s="25"/>
      <c r="CO1346" s="28">
        <v>0</v>
      </c>
      <c r="CP1346" s="30" t="s">
        <v>5</v>
      </c>
      <c r="CQ1346" s="8">
        <f t="shared" ref="CQ1346:CQ1409" si="232">(W1346*1000000)/S1346</f>
        <v>25248.097412480976</v>
      </c>
      <c r="CR1346" s="8">
        <f t="shared" si="222"/>
        <v>28</v>
      </c>
      <c r="CS1346" s="8">
        <f t="shared" ref="CS1346:CS1409" si="233">IF(W1346&lt;=1.05,1.05,IF(W1346&lt;=1.3,1.3,IF(W1346&lt;=1.5,1.5,IF(W1346&lt;=2,2,IF(W1346&lt;=2.5,2.5,IF(W1346&lt;=3.8,3.8,IF(W1346&lt;=5,5,8)))))))</f>
        <v>8</v>
      </c>
      <c r="CT1346" s="8">
        <f t="shared" si="224"/>
        <v>30</v>
      </c>
      <c r="CU1346" s="8">
        <f t="shared" ref="CU1346:CU1409" si="234">IF(BP1346&lt;200,100,IF(BP1346&lt;300,200,IF(BP1346&lt;400,300,IF(BP1346&lt;500,400,IF(BP1346&lt;600,500,IF(BP1346&lt;700,600,IF(BP1346&lt;800,700,IF(BP1346&lt;900,800,900))))))))</f>
        <v>400</v>
      </c>
      <c r="CV1346" s="10">
        <f t="shared" ref="CV1346:CV1409" si="235">($BP1346*$S1346)</f>
        <v>133206.75</v>
      </c>
      <c r="CW1346" s="10">
        <f t="shared" si="229"/>
        <v>133.20675</v>
      </c>
      <c r="CX1346" s="8" t="str">
        <f t="shared" ref="CX1346:CX1409" si="236">IF(AND(BL1346="Yes",BM1346="Yes"),"Yes","No")</f>
        <v>No</v>
      </c>
      <c r="CY1346" s="30" t="s">
        <v>11</v>
      </c>
      <c r="CZ1346" s="30" t="s">
        <v>11</v>
      </c>
      <c r="DA1346" s="31" t="s">
        <v>11</v>
      </c>
      <c r="DB1346" s="31" t="s">
        <v>11</v>
      </c>
      <c r="DC1346" s="8" t="str">
        <f t="shared" ref="DC1346:DC1409" si="237">IF(AF1346="Yes","Yes","No")</f>
        <v>No</v>
      </c>
      <c r="DD1346" s="8" t="s">
        <v>23</v>
      </c>
      <c r="DE1346" s="30" t="s">
        <v>11</v>
      </c>
      <c r="DF1346" s="10">
        <f t="shared" si="230"/>
        <v>78.743639999999985</v>
      </c>
      <c r="DG1346" s="9">
        <f>IF(S1346&lt;Monitors!$H$4,(S1346*Monitors!$I$4)+Monitors!$J$4,IF(S1346&lt;Monitors!$H$5,(S1346*Monitors!$I$5)+Monitors!$J$5,IF(S1346&lt;Monitors!$H$6,(S1346*Monitors!$I$6)+Monitors!$J$6,IF(S1346&lt;Monitors!$H$7,(Monitors!$I$7*S1346)+Monitors!$J$7,IF(S1346&lt;Monitors!$H$8,(S1346*Monitors!$I$8)+Monitors!$J$8,IF(S1346&lt;Monitors!$H$9,(S1346*Monitors!$I$9)+Monitors!$J$9,IF(S1346&lt;Monitors!$H$10,(S1346*Monitors!$I$10)+Monitors!$J$10,IF(S1346&lt;Monitors!$H$11,(S1346*Monitors!$I$11)+Monitors!$J$11,Monitors!$J$12))))))))</f>
        <v>54.7</v>
      </c>
      <c r="DH1346" s="10">
        <f>$DF1346-(Monitors!$B$4*'All Data'!$W1346)</f>
        <v>27.90141999999998</v>
      </c>
      <c r="DI1346" s="10">
        <f>IF($CX1346="Yes",DH1346-(Monitors!$E$4*(DG1346+(Monitors!$B$4*'All Data'!$W1346))),'All Data'!DH1346)</f>
        <v>27.90141999999998</v>
      </c>
      <c r="DJ1346" s="10">
        <f>IF(DD1346="Yes",'All Data'!DI1346-(DG1346*Monitors!$C$4),'All Data'!DI1346)</f>
        <v>19.696419999999982</v>
      </c>
      <c r="DK1346" s="10">
        <f>IF($DE1346="Yes",DJ1346-(DG1346*Monitors!$D$4),'All Data'!DJ1346)</f>
        <v>19.696419999999982</v>
      </c>
      <c r="DL1346" s="10">
        <f>IF($CZ1346="Yes",DK1346-Monitors!$C$7,'All Data'!DK1346)</f>
        <v>19.696419999999982</v>
      </c>
      <c r="DM1346" s="10">
        <f>IF($DA1346="Yes",DL1346-Monitors!$D$7,'All Data'!DL1346)</f>
        <v>19.696419999999982</v>
      </c>
      <c r="DN1346" s="10">
        <f>IF(DB1346="Yes",DM1346-((DG1346+(W1346*Monitors!$B$4))*Monitors!$F$4),'All Data'!DM1346)</f>
        <v>19.696419999999982</v>
      </c>
      <c r="DO1346" s="8" t="str">
        <f t="shared" si="231"/>
        <v>Yes</v>
      </c>
      <c r="DP1346" s="10">
        <v>5.3282700000000007</v>
      </c>
      <c r="DQ1346" s="10">
        <v>20.001729999999998</v>
      </c>
      <c r="DR1346" s="10">
        <v>20.001729999999998</v>
      </c>
      <c r="DS1346" s="9">
        <v>30.947755255998715</v>
      </c>
      <c r="DT1346" s="9" t="s">
        <v>23</v>
      </c>
      <c r="DU1346" s="14">
        <v>0</v>
      </c>
    </row>
    <row r="1347" spans="1:125" ht="18" customHeight="1">
      <c r="A1347" s="29">
        <v>1346</v>
      </c>
      <c r="B1347" s="29">
        <v>38</v>
      </c>
      <c r="C1347" s="29">
        <v>1232</v>
      </c>
      <c r="D1347" s="21">
        <v>42125</v>
      </c>
      <c r="E1347" s="21">
        <v>42069</v>
      </c>
      <c r="F1347" s="21">
        <v>42073</v>
      </c>
      <c r="G1347" s="20" t="s">
        <v>4</v>
      </c>
      <c r="H1347" s="20"/>
      <c r="I1347" s="22">
        <v>6</v>
      </c>
      <c r="J1347" s="20" t="s">
        <v>5</v>
      </c>
      <c r="K1347" s="20"/>
      <c r="L1347" s="20" t="s">
        <v>6</v>
      </c>
      <c r="M1347" s="23"/>
      <c r="N1347" s="23" t="s">
        <v>7</v>
      </c>
      <c r="O1347" s="23"/>
      <c r="P1347" s="24">
        <v>13.4</v>
      </c>
      <c r="Q1347" s="24">
        <v>24.4</v>
      </c>
      <c r="R1347" s="24">
        <v>27.9</v>
      </c>
      <c r="S1347" s="24">
        <v>328.5</v>
      </c>
      <c r="T1347" s="24">
        <v>1.78</v>
      </c>
      <c r="U1347" s="24">
        <v>2160</v>
      </c>
      <c r="V1347" s="24">
        <v>3840</v>
      </c>
      <c r="W1347" s="24">
        <v>8.2940000000000005</v>
      </c>
      <c r="X1347" s="23" t="s">
        <v>89</v>
      </c>
      <c r="Y1347" s="23" t="s">
        <v>89</v>
      </c>
      <c r="Z1347" s="24">
        <v>25252</v>
      </c>
      <c r="AA1347" s="24">
        <v>60</v>
      </c>
      <c r="AB1347" s="24">
        <v>170</v>
      </c>
      <c r="AC1347" s="24">
        <v>160</v>
      </c>
      <c r="AD1347" s="23" t="s">
        <v>10</v>
      </c>
      <c r="AE1347" s="23" t="s">
        <v>11</v>
      </c>
      <c r="AF1347" s="23" t="s">
        <v>11</v>
      </c>
      <c r="AG1347" s="23"/>
      <c r="AH1347" s="23"/>
      <c r="AI1347" s="23" t="s">
        <v>57</v>
      </c>
      <c r="AJ1347" s="23" t="s">
        <v>11</v>
      </c>
      <c r="AK1347" s="23" t="s">
        <v>11</v>
      </c>
      <c r="AL1347" s="23" t="s">
        <v>440</v>
      </c>
      <c r="AM1347" s="23" t="s">
        <v>1232</v>
      </c>
      <c r="AN1347" s="23" t="s">
        <v>72</v>
      </c>
      <c r="AO1347" s="23"/>
      <c r="AP1347" s="23" t="s">
        <v>14</v>
      </c>
      <c r="AQ1347" s="23"/>
      <c r="AR1347" s="23"/>
      <c r="AS1347" s="23" t="s">
        <v>440</v>
      </c>
      <c r="AT1347" s="23" t="s">
        <v>1232</v>
      </c>
      <c r="AU1347" s="23" t="s">
        <v>63</v>
      </c>
      <c r="AV1347" s="25"/>
      <c r="AW1347" s="25"/>
      <c r="AX1347" s="26">
        <v>27.9</v>
      </c>
      <c r="AY1347" s="26">
        <v>328.5</v>
      </c>
      <c r="AZ1347" s="25" t="s">
        <v>72</v>
      </c>
      <c r="BA1347" s="25" t="s">
        <v>63</v>
      </c>
      <c r="BB1347" s="23"/>
      <c r="BC1347" s="23" t="s">
        <v>15</v>
      </c>
      <c r="BD1347" s="23"/>
      <c r="BE1347" s="23" t="s">
        <v>11</v>
      </c>
      <c r="BF1347" s="23" t="s">
        <v>1243</v>
      </c>
      <c r="BG1347" s="23" t="s">
        <v>11</v>
      </c>
      <c r="BH1347" s="23" t="s">
        <v>17</v>
      </c>
      <c r="BI1347" s="23"/>
      <c r="BJ1347" s="23" t="s">
        <v>272</v>
      </c>
      <c r="BK1347" s="23" t="s">
        <v>11</v>
      </c>
      <c r="BL1347" s="23" t="s">
        <v>11</v>
      </c>
      <c r="BM1347" s="23"/>
      <c r="BN1347" s="23"/>
      <c r="BO1347" s="24">
        <v>5.5</v>
      </c>
      <c r="BP1347" s="24">
        <v>339.1</v>
      </c>
      <c r="BQ1347" s="24">
        <v>300</v>
      </c>
      <c r="BR1347" s="24">
        <v>339</v>
      </c>
      <c r="BS1347" s="24">
        <v>202.5</v>
      </c>
      <c r="BT1347" s="23"/>
      <c r="BU1347" s="23"/>
      <c r="BV1347" s="24">
        <v>27.07</v>
      </c>
      <c r="BW1347" s="24">
        <v>0.24</v>
      </c>
      <c r="BX1347" s="24">
        <v>0.24</v>
      </c>
      <c r="BY1347" s="24">
        <v>0.22</v>
      </c>
      <c r="BZ1347" s="27">
        <v>0.24</v>
      </c>
      <c r="CA1347" s="27">
        <v>0.22</v>
      </c>
      <c r="CB1347" s="25"/>
      <c r="CC1347" s="25"/>
      <c r="CD1347" s="28">
        <v>27.33</v>
      </c>
      <c r="CE1347" s="28">
        <v>0.28000000000000003</v>
      </c>
      <c r="CF1347" s="28">
        <v>0.28000000000000003</v>
      </c>
      <c r="CG1347" s="28">
        <v>0.26</v>
      </c>
      <c r="CH1347" s="28">
        <v>62.9</v>
      </c>
      <c r="CI1347" s="28">
        <v>1.2</v>
      </c>
      <c r="CJ1347" s="28">
        <v>0.5</v>
      </c>
      <c r="CK1347" s="25"/>
      <c r="CL1347" s="25"/>
      <c r="CM1347" s="28">
        <v>0.57999999999999996</v>
      </c>
      <c r="CN1347" s="25"/>
      <c r="CO1347" s="28">
        <v>0</v>
      </c>
      <c r="CP1347" s="30" t="s">
        <v>5</v>
      </c>
      <c r="CQ1347" s="8">
        <f t="shared" si="232"/>
        <v>25248.097412480976</v>
      </c>
      <c r="CR1347" s="8">
        <f t="shared" si="222"/>
        <v>28</v>
      </c>
      <c r="CS1347" s="8">
        <f t="shared" si="233"/>
        <v>8</v>
      </c>
      <c r="CT1347" s="8">
        <f t="shared" si="224"/>
        <v>30</v>
      </c>
      <c r="CU1347" s="8">
        <f t="shared" si="234"/>
        <v>300</v>
      </c>
      <c r="CV1347" s="10">
        <f t="shared" si="235"/>
        <v>111394.35</v>
      </c>
      <c r="CW1347" s="10">
        <f t="shared" si="229"/>
        <v>111.39435</v>
      </c>
      <c r="CX1347" s="8" t="str">
        <f t="shared" si="236"/>
        <v>No</v>
      </c>
      <c r="CY1347" s="30" t="s">
        <v>11</v>
      </c>
      <c r="CZ1347" s="30" t="s">
        <v>11</v>
      </c>
      <c r="DA1347" s="31" t="s">
        <v>11</v>
      </c>
      <c r="DB1347" s="31" t="s">
        <v>11</v>
      </c>
      <c r="DC1347" s="8" t="str">
        <f t="shared" si="237"/>
        <v>No</v>
      </c>
      <c r="DD1347" s="8" t="s">
        <v>23</v>
      </c>
      <c r="DE1347" s="30" t="s">
        <v>11</v>
      </c>
      <c r="DF1347" s="10">
        <f t="shared" ref="DF1347:DF1410" si="238">((BV1347*0.35)+(BW1347*0.65))*(365*24)/1000</f>
        <v>84.36318</v>
      </c>
      <c r="DG1347" s="9">
        <f>IF(S1347&lt;Monitors!$H$4,(S1347*Monitors!$I$4)+Monitors!$J$4,IF(S1347&lt;Monitors!$H$5,(S1347*Monitors!$I$5)+Monitors!$J$5,IF(S1347&lt;Monitors!$H$6,(S1347*Monitors!$I$6)+Monitors!$J$6,IF(S1347&lt;Monitors!$H$7,(Monitors!$I$7*S1347)+Monitors!$J$7,IF(S1347&lt;Monitors!$H$8,(S1347*Monitors!$I$8)+Monitors!$J$8,IF(S1347&lt;Monitors!$H$9,(S1347*Monitors!$I$9)+Monitors!$J$9,IF(S1347&lt;Monitors!$H$10,(S1347*Monitors!$I$10)+Monitors!$J$10,IF(S1347&lt;Monitors!$H$11,(S1347*Monitors!$I$11)+Monitors!$J$11,Monitors!$J$12))))))))</f>
        <v>54.7</v>
      </c>
      <c r="DH1347" s="10">
        <f>$DF1347-(Monitors!$B$4*'All Data'!$W1347)</f>
        <v>33.520959999999995</v>
      </c>
      <c r="DI1347" s="10">
        <f>IF($CX1347="Yes",DH1347-(Monitors!$E$4*(DG1347+(Monitors!$B$4*'All Data'!$W1347))),'All Data'!DH1347)</f>
        <v>33.520959999999995</v>
      </c>
      <c r="DJ1347" s="10">
        <f>IF(DD1347="Yes",'All Data'!DI1347-(DG1347*Monitors!$C$4),'All Data'!DI1347)</f>
        <v>25.315959999999997</v>
      </c>
      <c r="DK1347" s="10">
        <f>IF($DE1347="Yes",DJ1347-(DG1347*Monitors!$D$4),'All Data'!DJ1347)</f>
        <v>25.315959999999997</v>
      </c>
      <c r="DL1347" s="10">
        <f>IF($CZ1347="Yes",DK1347-Monitors!$C$7,'All Data'!DK1347)</f>
        <v>25.315959999999997</v>
      </c>
      <c r="DM1347" s="10">
        <f>IF($DA1347="Yes",DL1347-Monitors!$D$7,'All Data'!DL1347)</f>
        <v>25.315959999999997</v>
      </c>
      <c r="DN1347" s="10">
        <f>IF(DB1347="Yes",DM1347-((DG1347+(W1347*Monitors!$B$4))*Monitors!$F$4),'All Data'!DM1347)</f>
        <v>25.315959999999997</v>
      </c>
      <c r="DO1347" s="8" t="str">
        <f t="shared" ref="DO1347:DO1410" si="239">IF(DN1347&lt;=DG1347,"Yes","No")</f>
        <v>Yes</v>
      </c>
      <c r="DP1347" s="10">
        <v>4.4557740000000008</v>
      </c>
      <c r="DQ1347" s="10">
        <v>22.614225999999999</v>
      </c>
      <c r="DR1347" s="10">
        <v>22.614225999999999</v>
      </c>
      <c r="DS1347" s="9">
        <v>30.947755255998715</v>
      </c>
      <c r="DT1347" s="9" t="s">
        <v>23</v>
      </c>
      <c r="DU1347" s="14">
        <v>0</v>
      </c>
    </row>
    <row r="1348" spans="1:125" ht="18" customHeight="1">
      <c r="A1348" s="29">
        <v>1347</v>
      </c>
      <c r="B1348" s="29">
        <v>51</v>
      </c>
      <c r="C1348" s="29">
        <v>922</v>
      </c>
      <c r="D1348" s="21">
        <v>42103</v>
      </c>
      <c r="E1348" s="21">
        <v>42108</v>
      </c>
      <c r="F1348" s="21">
        <v>42115</v>
      </c>
      <c r="G1348" s="20" t="s">
        <v>87</v>
      </c>
      <c r="H1348" s="20" t="s">
        <v>26</v>
      </c>
      <c r="I1348" s="22">
        <v>6</v>
      </c>
      <c r="J1348" s="20" t="s">
        <v>5</v>
      </c>
      <c r="K1348" s="20" t="s">
        <v>26</v>
      </c>
      <c r="L1348" s="20" t="s">
        <v>27</v>
      </c>
      <c r="M1348" s="23" t="s">
        <v>27</v>
      </c>
      <c r="N1348" s="23" t="s">
        <v>7</v>
      </c>
      <c r="O1348" s="23" t="s">
        <v>26</v>
      </c>
      <c r="P1348" s="24">
        <v>13.4</v>
      </c>
      <c r="Q1348" s="24">
        <v>24.4</v>
      </c>
      <c r="R1348" s="24">
        <v>28</v>
      </c>
      <c r="S1348" s="24">
        <v>327.58</v>
      </c>
      <c r="T1348" s="24">
        <v>1.78</v>
      </c>
      <c r="U1348" s="24">
        <v>2160</v>
      </c>
      <c r="V1348" s="24">
        <v>3840</v>
      </c>
      <c r="W1348" s="24">
        <v>8.3940000000000001</v>
      </c>
      <c r="X1348" s="23" t="s">
        <v>89</v>
      </c>
      <c r="Y1348" s="23" t="s">
        <v>89</v>
      </c>
      <c r="Z1348" s="24">
        <v>25368</v>
      </c>
      <c r="AA1348" s="24">
        <v>60</v>
      </c>
      <c r="AB1348" s="24">
        <v>170</v>
      </c>
      <c r="AC1348" s="24">
        <v>160</v>
      </c>
      <c r="AD1348" s="23" t="s">
        <v>73</v>
      </c>
      <c r="AE1348" s="23" t="s">
        <v>23</v>
      </c>
      <c r="AF1348" s="23" t="s">
        <v>11</v>
      </c>
      <c r="AG1348" s="23" t="s">
        <v>26</v>
      </c>
      <c r="AH1348" s="23" t="s">
        <v>26</v>
      </c>
      <c r="AI1348" s="23" t="s">
        <v>57</v>
      </c>
      <c r="AJ1348" s="23" t="s">
        <v>23</v>
      </c>
      <c r="AK1348" s="23" t="s">
        <v>23</v>
      </c>
      <c r="AL1348" s="23" t="s">
        <v>93</v>
      </c>
      <c r="AM1348" s="23" t="s">
        <v>14</v>
      </c>
      <c r="AN1348" s="23" t="s">
        <v>14</v>
      </c>
      <c r="AO1348" s="23" t="s">
        <v>14</v>
      </c>
      <c r="AP1348" s="23" t="s">
        <v>14</v>
      </c>
      <c r="AQ1348" s="23" t="s">
        <v>14</v>
      </c>
      <c r="AR1348" s="23"/>
      <c r="AS1348" s="23" t="s">
        <v>93</v>
      </c>
      <c r="AT1348" s="23" t="s">
        <v>14</v>
      </c>
      <c r="AU1348" s="23" t="s">
        <v>14</v>
      </c>
      <c r="AV1348" s="25" t="s">
        <v>14</v>
      </c>
      <c r="AW1348" s="25" t="s">
        <v>26</v>
      </c>
      <c r="AX1348" s="26">
        <v>28</v>
      </c>
      <c r="AY1348" s="26">
        <v>327.58</v>
      </c>
      <c r="AZ1348" s="25" t="s">
        <v>14</v>
      </c>
      <c r="BA1348" s="25" t="s">
        <v>14</v>
      </c>
      <c r="BB1348" s="23" t="s">
        <v>26</v>
      </c>
      <c r="BC1348" s="23" t="s">
        <v>15</v>
      </c>
      <c r="BD1348" s="23" t="s">
        <v>26</v>
      </c>
      <c r="BE1348" s="23" t="s">
        <v>11</v>
      </c>
      <c r="BF1348" s="23" t="s">
        <v>250</v>
      </c>
      <c r="BG1348" s="23" t="s">
        <v>11</v>
      </c>
      <c r="BH1348" s="23" t="s">
        <v>17</v>
      </c>
      <c r="BI1348" s="23" t="s">
        <v>14</v>
      </c>
      <c r="BJ1348" s="23"/>
      <c r="BK1348" s="23" t="s">
        <v>11</v>
      </c>
      <c r="BL1348" s="23" t="s">
        <v>11</v>
      </c>
      <c r="BM1348" s="23" t="s">
        <v>11</v>
      </c>
      <c r="BN1348" s="23"/>
      <c r="BO1348" s="24">
        <v>41</v>
      </c>
      <c r="BP1348" s="24">
        <v>399.5</v>
      </c>
      <c r="BQ1348" s="24">
        <v>300</v>
      </c>
      <c r="BR1348" s="24">
        <v>233.9</v>
      </c>
      <c r="BS1348" s="24">
        <v>200.3</v>
      </c>
      <c r="BT1348" s="23"/>
      <c r="BU1348" s="23"/>
      <c r="BV1348" s="24">
        <v>26.6</v>
      </c>
      <c r="BW1348" s="24">
        <v>0.36</v>
      </c>
      <c r="BX1348" s="23"/>
      <c r="BY1348" s="24">
        <v>0.33</v>
      </c>
      <c r="BZ1348" s="27">
        <v>0.36</v>
      </c>
      <c r="CA1348" s="27">
        <v>0.33</v>
      </c>
      <c r="CB1348" s="25"/>
      <c r="CC1348" s="25"/>
      <c r="CD1348" s="25"/>
      <c r="CE1348" s="25"/>
      <c r="CF1348" s="25"/>
      <c r="CG1348" s="25"/>
      <c r="CH1348" s="28">
        <v>62.7</v>
      </c>
      <c r="CI1348" s="28">
        <v>0.5</v>
      </c>
      <c r="CJ1348" s="28">
        <v>0.5</v>
      </c>
      <c r="CK1348" s="28">
        <v>0</v>
      </c>
      <c r="CL1348" s="28">
        <v>0</v>
      </c>
      <c r="CM1348" s="28">
        <v>0.5</v>
      </c>
      <c r="CN1348" s="25"/>
      <c r="CO1348" s="28">
        <v>0</v>
      </c>
      <c r="CP1348" s="30" t="s">
        <v>5</v>
      </c>
      <c r="CQ1348" s="8">
        <f t="shared" si="232"/>
        <v>25624.274986262899</v>
      </c>
      <c r="CR1348" s="8">
        <f t="shared" ref="CR1348:CR1411" si="240">IF($R1348&lt;14,14,IF($R1348&lt;16,16,IF($R1348&lt;19,19,IF($R1348&lt;20,20,IF($R1348&lt;22,22,IF($R1348&lt;24,24,IF($R1348&lt;26,26,28)))))))</f>
        <v>28</v>
      </c>
      <c r="CS1348" s="8">
        <f t="shared" si="233"/>
        <v>8</v>
      </c>
      <c r="CT1348" s="8">
        <f t="shared" ref="CT1348:CT1411" si="241">IF($R1348&lt;30,30,IF($R1348&lt;40,40,IF($R1348&lt;50,50,IF($R1348&lt;=60,60))))</f>
        <v>30</v>
      </c>
      <c r="CU1348" s="8">
        <f t="shared" si="234"/>
        <v>300</v>
      </c>
      <c r="CV1348" s="10">
        <f t="shared" si="235"/>
        <v>130868.20999999999</v>
      </c>
      <c r="CW1348" s="10">
        <f t="shared" si="229"/>
        <v>130.86821</v>
      </c>
      <c r="CX1348" s="8" t="str">
        <f t="shared" si="236"/>
        <v>No</v>
      </c>
      <c r="CY1348" s="30" t="s">
        <v>11</v>
      </c>
      <c r="CZ1348" s="30" t="s">
        <v>11</v>
      </c>
      <c r="DA1348" s="31" t="s">
        <v>11</v>
      </c>
      <c r="DB1348" s="31" t="s">
        <v>11</v>
      </c>
      <c r="DC1348" s="8" t="str">
        <f t="shared" si="237"/>
        <v>No</v>
      </c>
      <c r="DD1348" s="8" t="s">
        <v>23</v>
      </c>
      <c r="DE1348" s="30" t="s">
        <v>11</v>
      </c>
      <c r="DF1348" s="10">
        <f t="shared" si="238"/>
        <v>83.605440000000002</v>
      </c>
      <c r="DG1348" s="9">
        <f>IF(S1348&lt;Monitors!$H$4,(S1348*Monitors!$I$4)+Monitors!$J$4,IF(S1348&lt;Monitors!$H$5,(S1348*Monitors!$I$5)+Monitors!$J$5,IF(S1348&lt;Monitors!$H$6,(S1348*Monitors!$I$6)+Monitors!$J$6,IF(S1348&lt;Monitors!$H$7,(Monitors!$I$7*S1348)+Monitors!$J$7,IF(S1348&lt;Monitors!$H$8,(S1348*Monitors!$I$8)+Monitors!$J$8,IF(S1348&lt;Monitors!$H$9,(S1348*Monitors!$I$9)+Monitors!$J$9,IF(S1348&lt;Monitors!$H$10,(S1348*Monitors!$I$10)+Monitors!$J$10,IF(S1348&lt;Monitors!$H$11,(S1348*Monitors!$I$11)+Monitors!$J$11,Monitors!$J$12))))))))</f>
        <v>54.516000000000005</v>
      </c>
      <c r="DH1348" s="10">
        <f>$DF1348-(Monitors!$B$4*'All Data'!$W1348)</f>
        <v>32.150220000000004</v>
      </c>
      <c r="DI1348" s="10">
        <f>IF($CX1348="Yes",DH1348-(Monitors!$E$4*(DG1348+(Monitors!$B$4*'All Data'!$W1348))),'All Data'!DH1348)</f>
        <v>32.150220000000004</v>
      </c>
      <c r="DJ1348" s="10">
        <f>IF(DD1348="Yes",'All Data'!DI1348-(DG1348*Monitors!$C$4),'All Data'!DI1348)</f>
        <v>23.972820000000006</v>
      </c>
      <c r="DK1348" s="10">
        <f>IF($DE1348="Yes",DJ1348-(DG1348*Monitors!$D$4),'All Data'!DJ1348)</f>
        <v>23.972820000000006</v>
      </c>
      <c r="DL1348" s="10">
        <f>IF($CZ1348="Yes",DK1348-Monitors!$C$7,'All Data'!DK1348)</f>
        <v>23.972820000000006</v>
      </c>
      <c r="DM1348" s="10">
        <f>IF($DA1348="Yes",DL1348-Monitors!$D$7,'All Data'!DL1348)</f>
        <v>23.972820000000006</v>
      </c>
      <c r="DN1348" s="10">
        <f>IF(DB1348="Yes",DM1348-((DG1348+(W1348*Monitors!$B$4))*Monitors!$F$4),'All Data'!DM1348)</f>
        <v>23.972820000000006</v>
      </c>
      <c r="DO1348" s="8" t="str">
        <f t="shared" si="239"/>
        <v>Yes</v>
      </c>
      <c r="DP1348" s="10">
        <v>5.2347283999999998</v>
      </c>
      <c r="DQ1348" s="10">
        <v>21.3652716</v>
      </c>
      <c r="DR1348" s="10">
        <v>21.3652716</v>
      </c>
      <c r="DS1348" s="9">
        <v>30.864007755730761</v>
      </c>
      <c r="DT1348" s="9" t="s">
        <v>23</v>
      </c>
      <c r="DU1348" s="14">
        <v>0</v>
      </c>
    </row>
    <row r="1349" spans="1:125" ht="18" customHeight="1">
      <c r="A1349" s="29">
        <v>1348</v>
      </c>
      <c r="B1349" s="29">
        <v>52</v>
      </c>
      <c r="C1349" s="29">
        <v>1359</v>
      </c>
      <c r="D1349" s="21">
        <v>41877</v>
      </c>
      <c r="E1349" s="21">
        <v>41878</v>
      </c>
      <c r="F1349" s="21">
        <v>41879</v>
      </c>
      <c r="G1349" s="20" t="s">
        <v>4</v>
      </c>
      <c r="H1349" s="20" t="s">
        <v>1015</v>
      </c>
      <c r="I1349" s="22">
        <v>6</v>
      </c>
      <c r="J1349" s="20" t="s">
        <v>5</v>
      </c>
      <c r="K1349" s="20" t="s">
        <v>26</v>
      </c>
      <c r="L1349" s="20" t="s">
        <v>27</v>
      </c>
      <c r="M1349" s="23" t="s">
        <v>27</v>
      </c>
      <c r="N1349" s="23" t="s">
        <v>7</v>
      </c>
      <c r="O1349" s="23" t="s">
        <v>26</v>
      </c>
      <c r="P1349" s="24">
        <v>11.5</v>
      </c>
      <c r="Q1349" s="24">
        <v>20.5</v>
      </c>
      <c r="R1349" s="24">
        <v>23.6</v>
      </c>
      <c r="S1349" s="24">
        <v>236.92</v>
      </c>
      <c r="T1349" s="24">
        <v>1.78</v>
      </c>
      <c r="U1349" s="24">
        <v>1080</v>
      </c>
      <c r="V1349" s="24">
        <v>1920</v>
      </c>
      <c r="W1349" s="24">
        <v>2.0739999999999998</v>
      </c>
      <c r="X1349" s="23" t="s">
        <v>47</v>
      </c>
      <c r="Y1349" s="23" t="s">
        <v>47</v>
      </c>
      <c r="Z1349" s="24">
        <v>8752</v>
      </c>
      <c r="AA1349" s="24">
        <v>60</v>
      </c>
      <c r="AB1349" s="24">
        <v>170</v>
      </c>
      <c r="AC1349" s="24">
        <v>160</v>
      </c>
      <c r="AD1349" s="23" t="s">
        <v>28</v>
      </c>
      <c r="AE1349" s="23" t="s">
        <v>23</v>
      </c>
      <c r="AF1349" s="23" t="s">
        <v>11</v>
      </c>
      <c r="AG1349" s="23" t="s">
        <v>26</v>
      </c>
      <c r="AH1349" s="23" t="s">
        <v>26</v>
      </c>
      <c r="AI1349" s="23" t="s">
        <v>12</v>
      </c>
      <c r="AJ1349" s="23" t="s">
        <v>11</v>
      </c>
      <c r="AK1349" s="23" t="s">
        <v>23</v>
      </c>
      <c r="AL1349" s="23" t="s">
        <v>1016</v>
      </c>
      <c r="AM1349" s="23" t="s">
        <v>1017</v>
      </c>
      <c r="AN1349" s="23" t="s">
        <v>669</v>
      </c>
      <c r="AO1349" s="23" t="s">
        <v>14</v>
      </c>
      <c r="AP1349" s="23" t="s">
        <v>14</v>
      </c>
      <c r="AQ1349" s="23" t="s">
        <v>14</v>
      </c>
      <c r="AR1349" s="23"/>
      <c r="AS1349" s="23" t="s">
        <v>1016</v>
      </c>
      <c r="AT1349" s="23" t="s">
        <v>1017</v>
      </c>
      <c r="AU1349" s="23" t="s">
        <v>261</v>
      </c>
      <c r="AV1349" s="25" t="s">
        <v>14</v>
      </c>
      <c r="AW1349" s="25" t="s">
        <v>14</v>
      </c>
      <c r="AX1349" s="26">
        <v>23.6</v>
      </c>
      <c r="AY1349" s="26">
        <v>236.92</v>
      </c>
      <c r="AZ1349" s="25" t="s">
        <v>669</v>
      </c>
      <c r="BA1349" s="25" t="s">
        <v>261</v>
      </c>
      <c r="BB1349" s="23" t="s">
        <v>14</v>
      </c>
      <c r="BC1349" s="23" t="s">
        <v>15</v>
      </c>
      <c r="BD1349" s="23" t="s">
        <v>14</v>
      </c>
      <c r="BE1349" s="23" t="s">
        <v>11</v>
      </c>
      <c r="BF1349" s="23" t="s">
        <v>1018</v>
      </c>
      <c r="BG1349" s="23" t="s">
        <v>11</v>
      </c>
      <c r="BH1349" s="23" t="s">
        <v>17</v>
      </c>
      <c r="BI1349" s="23" t="s">
        <v>14</v>
      </c>
      <c r="BJ1349" s="23"/>
      <c r="BK1349" s="23" t="s">
        <v>11</v>
      </c>
      <c r="BL1349" s="23" t="s">
        <v>11</v>
      </c>
      <c r="BM1349" s="23" t="s">
        <v>11</v>
      </c>
      <c r="BN1349" s="23"/>
      <c r="BO1349" s="24">
        <v>15.5</v>
      </c>
      <c r="BP1349" s="24">
        <v>300</v>
      </c>
      <c r="BQ1349" s="24">
        <v>300</v>
      </c>
      <c r="BR1349" s="24">
        <v>290</v>
      </c>
      <c r="BS1349" s="24">
        <v>200</v>
      </c>
      <c r="BT1349" s="23"/>
      <c r="BU1349" s="23"/>
      <c r="BV1349" s="24">
        <v>14.85</v>
      </c>
      <c r="BW1349" s="24">
        <v>0.34</v>
      </c>
      <c r="BX1349" s="23"/>
      <c r="BY1349" s="24">
        <v>0.3</v>
      </c>
      <c r="BZ1349" s="27">
        <v>0.34</v>
      </c>
      <c r="CA1349" s="27">
        <v>0.3</v>
      </c>
      <c r="CB1349" s="25"/>
      <c r="CC1349" s="25"/>
      <c r="CD1349" s="28">
        <v>15.28</v>
      </c>
      <c r="CE1349" s="28">
        <v>0.38</v>
      </c>
      <c r="CF1349" s="25"/>
      <c r="CG1349" s="28">
        <v>0.33</v>
      </c>
      <c r="CH1349" s="28">
        <v>22.66</v>
      </c>
      <c r="CI1349" s="28">
        <v>0.7</v>
      </c>
      <c r="CJ1349" s="28">
        <v>0.5</v>
      </c>
      <c r="CK1349" s="28">
        <v>0</v>
      </c>
      <c r="CL1349" s="28">
        <v>0</v>
      </c>
      <c r="CM1349" s="28">
        <v>0.5</v>
      </c>
      <c r="CN1349" s="25"/>
      <c r="CO1349" s="28">
        <v>0</v>
      </c>
      <c r="CP1349" s="30" t="s">
        <v>5</v>
      </c>
      <c r="CQ1349" s="8">
        <f t="shared" si="232"/>
        <v>8754.009792334964</v>
      </c>
      <c r="CR1349" s="8">
        <f t="shared" si="240"/>
        <v>24</v>
      </c>
      <c r="CS1349" s="8">
        <f t="shared" si="233"/>
        <v>2.5</v>
      </c>
      <c r="CT1349" s="8">
        <f t="shared" si="241"/>
        <v>30</v>
      </c>
      <c r="CU1349" s="8">
        <f t="shared" si="234"/>
        <v>300</v>
      </c>
      <c r="CV1349" s="10">
        <f t="shared" si="235"/>
        <v>71076</v>
      </c>
      <c r="CW1349" s="10">
        <f t="shared" ref="CW1349:CW1412" si="242">CV1349/1000</f>
        <v>71.075999999999993</v>
      </c>
      <c r="CX1349" s="8" t="str">
        <f t="shared" si="236"/>
        <v>No</v>
      </c>
      <c r="CY1349" s="30" t="s">
        <v>23</v>
      </c>
      <c r="CZ1349" s="30" t="s">
        <v>11</v>
      </c>
      <c r="DA1349" s="31" t="s">
        <v>11</v>
      </c>
      <c r="DB1349" s="31" t="s">
        <v>11</v>
      </c>
      <c r="DC1349" s="8" t="str">
        <f t="shared" si="237"/>
        <v>No</v>
      </c>
      <c r="DD1349" s="8" t="s">
        <v>11</v>
      </c>
      <c r="DE1349" s="30" t="s">
        <v>11</v>
      </c>
      <c r="DF1349" s="10">
        <f t="shared" si="238"/>
        <v>47.466059999999999</v>
      </c>
      <c r="DG1349" s="9">
        <f>IF(S1349&lt;Monitors!$H$4,(S1349*Monitors!$I$4)+Monitors!$J$4,IF(S1349&lt;Monitors!$H$5,(S1349*Monitors!$I$5)+Monitors!$J$5,IF(S1349&lt;Monitors!$H$6,(S1349*Monitors!$I$6)+Monitors!$J$6,IF(S1349&lt;Monitors!$H$7,(Monitors!$I$7*S1349)+Monitors!$J$7,IF(S1349&lt;Monitors!$H$8,(S1349*Monitors!$I$8)+Monitors!$J$8,IF(S1349&lt;Monitors!$H$9,(S1349*Monitors!$I$9)+Monitors!$J$9,IF(S1349&lt;Monitors!$H$10,(S1349*Monitors!$I$10)+Monitors!$J$10,IF(S1349&lt;Monitors!$H$11,(S1349*Monitors!$I$11)+Monitors!$J$11,Monitors!$J$12))))))))</f>
        <v>40.384</v>
      </c>
      <c r="DH1349" s="10">
        <f>$DF1349-(Monitors!$B$4*'All Data'!$W1349)</f>
        <v>34.75244</v>
      </c>
      <c r="DI1349" s="10">
        <f>IF($CX1349="Yes",DH1349-(Monitors!$E$4*(DG1349+(Monitors!$B$4*'All Data'!$W1349))),'All Data'!DH1349)</f>
        <v>34.75244</v>
      </c>
      <c r="DJ1349" s="10">
        <f>IF(DD1349="Yes",'All Data'!DI1349-(DG1349*Monitors!$C$4),'All Data'!DI1349)</f>
        <v>34.75244</v>
      </c>
      <c r="DK1349" s="10">
        <f>IF($DE1349="Yes",DJ1349-(DG1349*Monitors!$D$4),'All Data'!DJ1349)</f>
        <v>34.75244</v>
      </c>
      <c r="DL1349" s="10">
        <f>IF($CZ1349="Yes",DK1349-Monitors!$C$7,'All Data'!DK1349)</f>
        <v>34.75244</v>
      </c>
      <c r="DM1349" s="10">
        <f>IF($DA1349="Yes",DL1349-Monitors!$D$7,'All Data'!DL1349)</f>
        <v>34.75244</v>
      </c>
      <c r="DN1349" s="10">
        <f>IF(DB1349="Yes",DM1349-((DG1349+(W1349*Monitors!$B$4))*Monitors!$F$4),'All Data'!DM1349)</f>
        <v>34.75244</v>
      </c>
      <c r="DO1349" s="8" t="str">
        <f t="shared" si="239"/>
        <v>Yes</v>
      </c>
      <c r="DP1349" s="10">
        <v>2.8430400000000002</v>
      </c>
      <c r="DQ1349" s="10">
        <v>12.006959999999999</v>
      </c>
      <c r="DR1349" s="10">
        <v>12.006959999999999</v>
      </c>
      <c r="DS1349" s="9">
        <v>22.497850054448531</v>
      </c>
      <c r="DT1349" s="9" t="s">
        <v>23</v>
      </c>
      <c r="DU1349" s="14">
        <v>0</v>
      </c>
    </row>
    <row r="1350" spans="1:125" ht="18" customHeight="1">
      <c r="A1350" s="29">
        <v>1349</v>
      </c>
      <c r="B1350" s="29">
        <v>52</v>
      </c>
      <c r="C1350" s="29">
        <v>1325</v>
      </c>
      <c r="D1350" s="21">
        <v>41061</v>
      </c>
      <c r="E1350" s="21">
        <v>41401</v>
      </c>
      <c r="F1350" s="21">
        <v>41424</v>
      </c>
      <c r="G1350" s="20" t="s">
        <v>4</v>
      </c>
      <c r="H1350" s="20"/>
      <c r="I1350" s="22">
        <v>6</v>
      </c>
      <c r="J1350" s="20" t="s">
        <v>5</v>
      </c>
      <c r="K1350" s="20"/>
      <c r="L1350" s="20" t="s">
        <v>49</v>
      </c>
      <c r="M1350" s="23"/>
      <c r="N1350" s="23" t="s">
        <v>7</v>
      </c>
      <c r="O1350" s="23"/>
      <c r="P1350" s="24">
        <v>11.5</v>
      </c>
      <c r="Q1350" s="24">
        <v>20.5</v>
      </c>
      <c r="R1350" s="24">
        <v>23.6</v>
      </c>
      <c r="S1350" s="24">
        <v>236.8</v>
      </c>
      <c r="T1350" s="24">
        <v>1.78</v>
      </c>
      <c r="U1350" s="24">
        <v>1080</v>
      </c>
      <c r="V1350" s="24">
        <v>1920</v>
      </c>
      <c r="W1350" s="24">
        <v>2.0739999999999998</v>
      </c>
      <c r="X1350" s="23" t="s">
        <v>47</v>
      </c>
      <c r="Y1350" s="23" t="s">
        <v>47</v>
      </c>
      <c r="Z1350" s="24">
        <v>8752</v>
      </c>
      <c r="AA1350" s="24">
        <v>60</v>
      </c>
      <c r="AB1350" s="24">
        <v>178</v>
      </c>
      <c r="AC1350" s="24">
        <v>170</v>
      </c>
      <c r="AD1350" s="23" t="s">
        <v>50</v>
      </c>
      <c r="AE1350" s="23" t="s">
        <v>11</v>
      </c>
      <c r="AF1350" s="23" t="s">
        <v>11</v>
      </c>
      <c r="AG1350" s="23"/>
      <c r="AH1350" s="23"/>
      <c r="AI1350" s="23" t="s">
        <v>12</v>
      </c>
      <c r="AJ1350" s="23" t="s">
        <v>11</v>
      </c>
      <c r="AK1350" s="23" t="s">
        <v>23</v>
      </c>
      <c r="AL1350" s="23" t="s">
        <v>78</v>
      </c>
      <c r="AM1350" s="23"/>
      <c r="AN1350" s="23" t="s">
        <v>72</v>
      </c>
      <c r="AO1350" s="23"/>
      <c r="AP1350" s="23" t="s">
        <v>36</v>
      </c>
      <c r="AQ1350" s="23"/>
      <c r="AR1350" s="23"/>
      <c r="AS1350" s="23" t="s">
        <v>78</v>
      </c>
      <c r="AT1350" s="23"/>
      <c r="AU1350" s="23" t="s">
        <v>83</v>
      </c>
      <c r="AV1350" s="25"/>
      <c r="AW1350" s="25"/>
      <c r="AX1350" s="26">
        <v>23.6</v>
      </c>
      <c r="AY1350" s="26">
        <v>236.8</v>
      </c>
      <c r="AZ1350" s="25" t="s">
        <v>72</v>
      </c>
      <c r="BA1350" s="25" t="s">
        <v>83</v>
      </c>
      <c r="BB1350" s="23"/>
      <c r="BC1350" s="23" t="s">
        <v>15</v>
      </c>
      <c r="BD1350" s="23"/>
      <c r="BE1350" s="23" t="s">
        <v>11</v>
      </c>
      <c r="BF1350" s="23" t="s">
        <v>969</v>
      </c>
      <c r="BG1350" s="23" t="s">
        <v>11</v>
      </c>
      <c r="BH1350" s="23" t="s">
        <v>17</v>
      </c>
      <c r="BI1350" s="23"/>
      <c r="BJ1350" s="23"/>
      <c r="BK1350" s="23" t="s">
        <v>11</v>
      </c>
      <c r="BL1350" s="23" t="s">
        <v>11</v>
      </c>
      <c r="BM1350" s="23"/>
      <c r="BN1350" s="23"/>
      <c r="BO1350" s="24">
        <v>11.3</v>
      </c>
      <c r="BP1350" s="24">
        <v>286.3</v>
      </c>
      <c r="BQ1350" s="24">
        <v>286.3</v>
      </c>
      <c r="BR1350" s="24">
        <v>270.10000000000002</v>
      </c>
      <c r="BS1350" s="24">
        <v>200.3</v>
      </c>
      <c r="BT1350" s="23"/>
      <c r="BU1350" s="23"/>
      <c r="BV1350" s="24">
        <v>15</v>
      </c>
      <c r="BW1350" s="24">
        <v>0.35</v>
      </c>
      <c r="BX1350" s="24">
        <v>0.33</v>
      </c>
      <c r="BY1350" s="24">
        <v>0.28999999999999998</v>
      </c>
      <c r="BZ1350" s="27">
        <v>0.35</v>
      </c>
      <c r="CA1350" s="27">
        <v>0.28999999999999998</v>
      </c>
      <c r="CB1350" s="25"/>
      <c r="CC1350" s="25"/>
      <c r="CD1350" s="28">
        <v>15.2</v>
      </c>
      <c r="CE1350" s="28">
        <v>0.43</v>
      </c>
      <c r="CF1350" s="28">
        <v>0.4</v>
      </c>
      <c r="CG1350" s="28">
        <v>0.36</v>
      </c>
      <c r="CH1350" s="28">
        <v>22.66</v>
      </c>
      <c r="CI1350" s="28">
        <v>1</v>
      </c>
      <c r="CJ1350" s="28">
        <v>0.5</v>
      </c>
      <c r="CK1350" s="25"/>
      <c r="CL1350" s="25"/>
      <c r="CM1350" s="28">
        <v>0.56000000000000005</v>
      </c>
      <c r="CN1350" s="25"/>
      <c r="CO1350" s="28">
        <v>0</v>
      </c>
      <c r="CP1350" s="30" t="s">
        <v>5</v>
      </c>
      <c r="CQ1350" s="8">
        <f t="shared" si="232"/>
        <v>8758.4459459459449</v>
      </c>
      <c r="CR1350" s="8">
        <f t="shared" si="240"/>
        <v>24</v>
      </c>
      <c r="CS1350" s="8">
        <f t="shared" si="233"/>
        <v>2.5</v>
      </c>
      <c r="CT1350" s="8">
        <f t="shared" si="241"/>
        <v>30</v>
      </c>
      <c r="CU1350" s="8">
        <f t="shared" si="234"/>
        <v>200</v>
      </c>
      <c r="CV1350" s="10">
        <f t="shared" si="235"/>
        <v>67795.840000000011</v>
      </c>
      <c r="CW1350" s="10">
        <f t="shared" si="242"/>
        <v>67.795840000000013</v>
      </c>
      <c r="CX1350" s="8" t="str">
        <f t="shared" si="236"/>
        <v>No</v>
      </c>
      <c r="CY1350" s="30" t="s">
        <v>11</v>
      </c>
      <c r="CZ1350" s="30" t="s">
        <v>11</v>
      </c>
      <c r="DA1350" s="31" t="s">
        <v>11</v>
      </c>
      <c r="DB1350" s="31" t="s">
        <v>11</v>
      </c>
      <c r="DC1350" s="8" t="str">
        <f t="shared" si="237"/>
        <v>No</v>
      </c>
      <c r="DD1350" s="8" t="s">
        <v>11</v>
      </c>
      <c r="DE1350" s="30" t="s">
        <v>11</v>
      </c>
      <c r="DF1350" s="10">
        <f t="shared" si="238"/>
        <v>47.982900000000001</v>
      </c>
      <c r="DG1350" s="9">
        <f>IF(S1350&lt;Monitors!$H$4,(S1350*Monitors!$I$4)+Monitors!$J$4,IF(S1350&lt;Monitors!$H$5,(S1350*Monitors!$I$5)+Monitors!$J$5,IF(S1350&lt;Monitors!$H$6,(S1350*Monitors!$I$6)+Monitors!$J$6,IF(S1350&lt;Monitors!$H$7,(Monitors!$I$7*S1350)+Monitors!$J$7,IF(S1350&lt;Monitors!$H$8,(S1350*Monitors!$I$8)+Monitors!$J$8,IF(S1350&lt;Monitors!$H$9,(S1350*Monitors!$I$9)+Monitors!$J$9,IF(S1350&lt;Monitors!$H$10,(S1350*Monitors!$I$10)+Monitors!$J$10,IF(S1350&lt;Monitors!$H$11,(S1350*Monitors!$I$11)+Monitors!$J$11,Monitors!$J$12))))))))</f>
        <v>40.360000000000007</v>
      </c>
      <c r="DH1350" s="10">
        <f>$DF1350-(Monitors!$B$4*'All Data'!$W1350)</f>
        <v>35.269280000000002</v>
      </c>
      <c r="DI1350" s="10">
        <f>IF($CX1350="Yes",DH1350-(Monitors!$E$4*(DG1350+(Monitors!$B$4*'All Data'!$W1350))),'All Data'!DH1350)</f>
        <v>35.269280000000002</v>
      </c>
      <c r="DJ1350" s="10">
        <f>IF(DD1350="Yes",'All Data'!DI1350-(DG1350*Monitors!$C$4),'All Data'!DI1350)</f>
        <v>35.269280000000002</v>
      </c>
      <c r="DK1350" s="10">
        <f>IF($DE1350="Yes",DJ1350-(DG1350*Monitors!$D$4),'All Data'!DJ1350)</f>
        <v>35.269280000000002</v>
      </c>
      <c r="DL1350" s="10">
        <f>IF($CZ1350="Yes",DK1350-Monitors!$C$7,'All Data'!DK1350)</f>
        <v>35.269280000000002</v>
      </c>
      <c r="DM1350" s="10">
        <f>IF($DA1350="Yes",DL1350-Monitors!$D$7,'All Data'!DL1350)</f>
        <v>35.269280000000002</v>
      </c>
      <c r="DN1350" s="10">
        <f>IF(DB1350="Yes",DM1350-((DG1350+(W1350*Monitors!$B$4))*Monitors!$F$4),'All Data'!DM1350)</f>
        <v>35.269280000000002</v>
      </c>
      <c r="DO1350" s="8" t="str">
        <f t="shared" si="239"/>
        <v>Yes</v>
      </c>
      <c r="DP1350" s="10">
        <v>2.7118336000000007</v>
      </c>
      <c r="DQ1350" s="10">
        <v>12.2881664</v>
      </c>
      <c r="DR1350" s="10">
        <v>12.2881664</v>
      </c>
      <c r="DS1350" s="9">
        <v>22.486645478379423</v>
      </c>
      <c r="DT1350" s="9" t="s">
        <v>23</v>
      </c>
      <c r="DU1350" s="14">
        <v>0</v>
      </c>
    </row>
    <row r="1351" spans="1:125" ht="18" customHeight="1">
      <c r="A1351" s="29">
        <v>1350</v>
      </c>
      <c r="B1351" s="29">
        <v>52</v>
      </c>
      <c r="C1351" s="29">
        <v>1377</v>
      </c>
      <c r="D1351" s="21">
        <v>42009</v>
      </c>
      <c r="E1351" s="21">
        <v>41978</v>
      </c>
      <c r="F1351" s="21">
        <v>41981</v>
      </c>
      <c r="G1351" s="20" t="s">
        <v>4</v>
      </c>
      <c r="H1351" s="20"/>
      <c r="I1351" s="22">
        <v>6</v>
      </c>
      <c r="J1351" s="20" t="s">
        <v>5</v>
      </c>
      <c r="K1351" s="20"/>
      <c r="L1351" s="20" t="s">
        <v>6</v>
      </c>
      <c r="M1351" s="23"/>
      <c r="N1351" s="23" t="s">
        <v>7</v>
      </c>
      <c r="O1351" s="23"/>
      <c r="P1351" s="24">
        <v>13.2</v>
      </c>
      <c r="Q1351" s="24">
        <v>23.5</v>
      </c>
      <c r="R1351" s="24">
        <v>27</v>
      </c>
      <c r="S1351" s="24">
        <v>310.5</v>
      </c>
      <c r="T1351" s="24">
        <v>1.78</v>
      </c>
      <c r="U1351" s="24">
        <v>2160</v>
      </c>
      <c r="V1351" s="24">
        <v>3840</v>
      </c>
      <c r="W1351" s="24">
        <v>8.2940000000000005</v>
      </c>
      <c r="X1351" s="23" t="s">
        <v>89</v>
      </c>
      <c r="Y1351" s="23" t="s">
        <v>89</v>
      </c>
      <c r="Z1351" s="24">
        <v>26716</v>
      </c>
      <c r="AA1351" s="24">
        <v>60</v>
      </c>
      <c r="AB1351" s="24">
        <v>178</v>
      </c>
      <c r="AC1351" s="24">
        <v>178</v>
      </c>
      <c r="AD1351" s="23" t="s">
        <v>10</v>
      </c>
      <c r="AE1351" s="23" t="s">
        <v>11</v>
      </c>
      <c r="AF1351" s="23" t="s">
        <v>11</v>
      </c>
      <c r="AG1351" s="23"/>
      <c r="AH1351" s="23"/>
      <c r="AI1351" s="23" t="s">
        <v>57</v>
      </c>
      <c r="AJ1351" s="23" t="s">
        <v>11</v>
      </c>
      <c r="AK1351" s="23" t="s">
        <v>23</v>
      </c>
      <c r="AL1351" s="23" t="s">
        <v>229</v>
      </c>
      <c r="AM1351" s="23"/>
      <c r="AN1351" s="23" t="s">
        <v>72</v>
      </c>
      <c r="AO1351" s="23"/>
      <c r="AP1351" s="23" t="s">
        <v>14</v>
      </c>
      <c r="AQ1351" s="23"/>
      <c r="AR1351" s="23"/>
      <c r="AS1351" s="23" t="s">
        <v>229</v>
      </c>
      <c r="AT1351" s="23"/>
      <c r="AU1351" s="23" t="s">
        <v>63</v>
      </c>
      <c r="AV1351" s="25"/>
      <c r="AW1351" s="25"/>
      <c r="AX1351" s="26">
        <v>27</v>
      </c>
      <c r="AY1351" s="26">
        <v>310.5</v>
      </c>
      <c r="AZ1351" s="25" t="s">
        <v>72</v>
      </c>
      <c r="BA1351" s="25" t="s">
        <v>63</v>
      </c>
      <c r="BB1351" s="23"/>
      <c r="BC1351" s="23" t="s">
        <v>15</v>
      </c>
      <c r="BD1351" s="23"/>
      <c r="BE1351" s="23" t="s">
        <v>11</v>
      </c>
      <c r="BF1351" s="23" t="s">
        <v>442</v>
      </c>
      <c r="BG1351" s="23" t="s">
        <v>11</v>
      </c>
      <c r="BH1351" s="23" t="s">
        <v>17</v>
      </c>
      <c r="BI1351" s="23"/>
      <c r="BJ1351" s="23" t="s">
        <v>18</v>
      </c>
      <c r="BK1351" s="23" t="s">
        <v>11</v>
      </c>
      <c r="BL1351" s="23" t="s">
        <v>11</v>
      </c>
      <c r="BM1351" s="23"/>
      <c r="BN1351" s="23"/>
      <c r="BO1351" s="24">
        <v>17.7</v>
      </c>
      <c r="BP1351" s="24">
        <v>423.8</v>
      </c>
      <c r="BQ1351" s="24">
        <v>400</v>
      </c>
      <c r="BR1351" s="24">
        <v>416.7</v>
      </c>
      <c r="BS1351" s="24">
        <v>200.1</v>
      </c>
      <c r="BT1351" s="23"/>
      <c r="BU1351" s="23"/>
      <c r="BV1351" s="24">
        <v>24.15</v>
      </c>
      <c r="BW1351" s="24">
        <v>0.33</v>
      </c>
      <c r="BX1351" s="24">
        <v>0.31</v>
      </c>
      <c r="BY1351" s="24">
        <v>0.19</v>
      </c>
      <c r="BZ1351" s="27">
        <v>0.33</v>
      </c>
      <c r="CA1351" s="27">
        <v>0.19</v>
      </c>
      <c r="CB1351" s="25"/>
      <c r="CC1351" s="25"/>
      <c r="CD1351" s="28">
        <v>24.75</v>
      </c>
      <c r="CE1351" s="28">
        <v>0.4</v>
      </c>
      <c r="CF1351" s="28">
        <v>0.36</v>
      </c>
      <c r="CG1351" s="28">
        <v>0.24</v>
      </c>
      <c r="CH1351" s="28">
        <v>60.1</v>
      </c>
      <c r="CI1351" s="28">
        <v>1.2</v>
      </c>
      <c r="CJ1351" s="28">
        <v>0.5</v>
      </c>
      <c r="CK1351" s="25"/>
      <c r="CL1351" s="25"/>
      <c r="CM1351" s="28">
        <v>0.77</v>
      </c>
      <c r="CN1351" s="25"/>
      <c r="CO1351" s="28">
        <v>0</v>
      </c>
      <c r="CP1351" s="30" t="s">
        <v>5</v>
      </c>
      <c r="CQ1351" s="8">
        <f t="shared" si="232"/>
        <v>26711.755233494368</v>
      </c>
      <c r="CR1351" s="8">
        <f t="shared" si="240"/>
        <v>28</v>
      </c>
      <c r="CS1351" s="8">
        <f t="shared" si="233"/>
        <v>8</v>
      </c>
      <c r="CT1351" s="8">
        <f t="shared" si="241"/>
        <v>30</v>
      </c>
      <c r="CU1351" s="8">
        <f t="shared" si="234"/>
        <v>400</v>
      </c>
      <c r="CV1351" s="10">
        <f t="shared" si="235"/>
        <v>131589.9</v>
      </c>
      <c r="CW1351" s="10">
        <f t="shared" si="242"/>
        <v>131.5899</v>
      </c>
      <c r="CX1351" s="8" t="str">
        <f t="shared" si="236"/>
        <v>No</v>
      </c>
      <c r="CY1351" s="30" t="s">
        <v>11</v>
      </c>
      <c r="CZ1351" s="30" t="s">
        <v>11</v>
      </c>
      <c r="DA1351" s="31" t="s">
        <v>11</v>
      </c>
      <c r="DB1351" s="31" t="s">
        <v>11</v>
      </c>
      <c r="DC1351" s="8" t="str">
        <f t="shared" si="237"/>
        <v>No</v>
      </c>
      <c r="DD1351" s="8" t="s">
        <v>23</v>
      </c>
      <c r="DE1351" s="30" t="s">
        <v>11</v>
      </c>
      <c r="DF1351" s="10">
        <f t="shared" si="238"/>
        <v>75.922919999999991</v>
      </c>
      <c r="DG1351" s="9">
        <f>IF(S1351&lt;Monitors!$H$4,(S1351*Monitors!$I$4)+Monitors!$J$4,IF(S1351&lt;Monitors!$H$5,(S1351*Monitors!$I$5)+Monitors!$J$5,IF(S1351&lt;Monitors!$H$6,(S1351*Monitors!$I$6)+Monitors!$J$6,IF(S1351&lt;Monitors!$H$7,(Monitors!$I$7*S1351)+Monitors!$J$7,IF(S1351&lt;Monitors!$H$8,(S1351*Monitors!$I$8)+Monitors!$J$8,IF(S1351&lt;Monitors!$H$9,(S1351*Monitors!$I$9)+Monitors!$J$9,IF(S1351&lt;Monitors!$H$10,(S1351*Monitors!$I$10)+Monitors!$J$10,IF(S1351&lt;Monitors!$H$11,(S1351*Monitors!$I$11)+Monitors!$J$11,Monitors!$J$12))))))))</f>
        <v>51.1</v>
      </c>
      <c r="DH1351" s="10">
        <f>$DF1351-(Monitors!$B$4*'All Data'!$W1351)</f>
        <v>25.080699999999986</v>
      </c>
      <c r="DI1351" s="10">
        <f>IF($CX1351="Yes",DH1351-(Monitors!$E$4*(DG1351+(Monitors!$B$4*'All Data'!$W1351))),'All Data'!DH1351)</f>
        <v>25.080699999999986</v>
      </c>
      <c r="DJ1351" s="10">
        <f>IF(DD1351="Yes",'All Data'!DI1351-(DG1351*Monitors!$C$4),'All Data'!DI1351)</f>
        <v>17.415699999999987</v>
      </c>
      <c r="DK1351" s="10">
        <f>IF($DE1351="Yes",DJ1351-(DG1351*Monitors!$D$4),'All Data'!DJ1351)</f>
        <v>17.415699999999987</v>
      </c>
      <c r="DL1351" s="10">
        <f>IF($CZ1351="Yes",DK1351-Monitors!$C$7,'All Data'!DK1351)</f>
        <v>17.415699999999987</v>
      </c>
      <c r="DM1351" s="10">
        <f>IF($DA1351="Yes",DL1351-Monitors!$D$7,'All Data'!DL1351)</f>
        <v>17.415699999999987</v>
      </c>
      <c r="DN1351" s="10">
        <f>IF(DB1351="Yes",DM1351-((DG1351+(W1351*Monitors!$B$4))*Monitors!$F$4),'All Data'!DM1351)</f>
        <v>17.415699999999987</v>
      </c>
      <c r="DO1351" s="8" t="str">
        <f t="shared" si="239"/>
        <v>Yes</v>
      </c>
      <c r="DP1351" s="10">
        <v>5.2635960000000006</v>
      </c>
      <c r="DQ1351" s="10">
        <v>18.886403999999999</v>
      </c>
      <c r="DR1351" s="10">
        <v>18.886403999999999</v>
      </c>
      <c r="DS1351" s="9">
        <v>29.304622874802099</v>
      </c>
      <c r="DT1351" s="9" t="s">
        <v>23</v>
      </c>
      <c r="DU1351" s="14">
        <v>0</v>
      </c>
    </row>
    <row r="1352" spans="1:125" ht="18" customHeight="1">
      <c r="A1352" s="29">
        <v>1351</v>
      </c>
      <c r="B1352" s="29">
        <v>38</v>
      </c>
      <c r="C1352" s="29">
        <v>1225</v>
      </c>
      <c r="D1352" s="21">
        <v>42125</v>
      </c>
      <c r="E1352" s="21">
        <v>42076</v>
      </c>
      <c r="F1352" s="21">
        <v>42082</v>
      </c>
      <c r="G1352" s="20" t="s">
        <v>4</v>
      </c>
      <c r="H1352" s="20"/>
      <c r="I1352" s="22">
        <v>6</v>
      </c>
      <c r="J1352" s="20" t="s">
        <v>5</v>
      </c>
      <c r="K1352" s="20"/>
      <c r="L1352" s="20" t="s">
        <v>6</v>
      </c>
      <c r="M1352" s="23"/>
      <c r="N1352" s="23" t="s">
        <v>7</v>
      </c>
      <c r="O1352" s="23"/>
      <c r="P1352" s="24">
        <v>11.5</v>
      </c>
      <c r="Q1352" s="24">
        <v>20.5</v>
      </c>
      <c r="R1352" s="24">
        <v>23.5</v>
      </c>
      <c r="S1352" s="24">
        <v>236.9</v>
      </c>
      <c r="T1352" s="24">
        <v>1.78</v>
      </c>
      <c r="U1352" s="24">
        <v>2160</v>
      </c>
      <c r="V1352" s="24">
        <v>3840</v>
      </c>
      <c r="W1352" s="24">
        <v>8.2940000000000005</v>
      </c>
      <c r="X1352" s="23" t="s">
        <v>89</v>
      </c>
      <c r="Y1352" s="23" t="s">
        <v>89</v>
      </c>
      <c r="Z1352" s="24">
        <v>35010</v>
      </c>
      <c r="AA1352" s="24">
        <v>60</v>
      </c>
      <c r="AB1352" s="24">
        <v>178</v>
      </c>
      <c r="AC1352" s="24">
        <v>178</v>
      </c>
      <c r="AD1352" s="23" t="s">
        <v>10</v>
      </c>
      <c r="AE1352" s="23" t="s">
        <v>11</v>
      </c>
      <c r="AF1352" s="23" t="s">
        <v>11</v>
      </c>
      <c r="AG1352" s="23"/>
      <c r="AH1352" s="23"/>
      <c r="AI1352" s="23" t="s">
        <v>57</v>
      </c>
      <c r="AJ1352" s="23" t="s">
        <v>11</v>
      </c>
      <c r="AK1352" s="23" t="s">
        <v>11</v>
      </c>
      <c r="AL1352" s="23" t="s">
        <v>440</v>
      </c>
      <c r="AM1352" s="23" t="s">
        <v>1232</v>
      </c>
      <c r="AN1352" s="23" t="s">
        <v>72</v>
      </c>
      <c r="AO1352" s="23"/>
      <c r="AP1352" s="23" t="s">
        <v>14</v>
      </c>
      <c r="AQ1352" s="23"/>
      <c r="AR1352" s="23"/>
      <c r="AS1352" s="23" t="s">
        <v>440</v>
      </c>
      <c r="AT1352" s="23" t="s">
        <v>1232</v>
      </c>
      <c r="AU1352" s="23" t="s">
        <v>63</v>
      </c>
      <c r="AV1352" s="25"/>
      <c r="AW1352" s="25"/>
      <c r="AX1352" s="26">
        <v>23.5</v>
      </c>
      <c r="AY1352" s="26">
        <v>236.9</v>
      </c>
      <c r="AZ1352" s="25" t="s">
        <v>72</v>
      </c>
      <c r="BA1352" s="25" t="s">
        <v>63</v>
      </c>
      <c r="BB1352" s="23"/>
      <c r="BC1352" s="23" t="s">
        <v>15</v>
      </c>
      <c r="BD1352" s="23"/>
      <c r="BE1352" s="23" t="s">
        <v>11</v>
      </c>
      <c r="BF1352" s="23" t="s">
        <v>982</v>
      </c>
      <c r="BG1352" s="23" t="s">
        <v>11</v>
      </c>
      <c r="BH1352" s="23" t="s">
        <v>17</v>
      </c>
      <c r="BI1352" s="23"/>
      <c r="BJ1352" s="23" t="s">
        <v>272</v>
      </c>
      <c r="BK1352" s="23" t="s">
        <v>11</v>
      </c>
      <c r="BL1352" s="23" t="s">
        <v>11</v>
      </c>
      <c r="BM1352" s="23"/>
      <c r="BN1352" s="23"/>
      <c r="BO1352" s="24">
        <v>6.1</v>
      </c>
      <c r="BP1352" s="24">
        <v>320.5</v>
      </c>
      <c r="BQ1352" s="24">
        <v>300</v>
      </c>
      <c r="BR1352" s="24">
        <v>320.39999999999998</v>
      </c>
      <c r="BS1352" s="24">
        <v>200.8</v>
      </c>
      <c r="BT1352" s="23"/>
      <c r="BU1352" s="23"/>
      <c r="BV1352" s="24">
        <v>28.56</v>
      </c>
      <c r="BW1352" s="24">
        <v>0.22</v>
      </c>
      <c r="BX1352" s="24">
        <v>0.21</v>
      </c>
      <c r="BY1352" s="24">
        <v>0.2</v>
      </c>
      <c r="BZ1352" s="27">
        <v>0.22</v>
      </c>
      <c r="CA1352" s="27">
        <v>0.2</v>
      </c>
      <c r="CB1352" s="25"/>
      <c r="CC1352" s="25"/>
      <c r="CD1352" s="28">
        <v>28.72</v>
      </c>
      <c r="CE1352" s="28">
        <v>0.26</v>
      </c>
      <c r="CF1352" s="28">
        <v>0.26</v>
      </c>
      <c r="CG1352" s="28">
        <v>0.24</v>
      </c>
      <c r="CH1352" s="28">
        <v>49.3</v>
      </c>
      <c r="CI1352" s="28">
        <v>1.2</v>
      </c>
      <c r="CJ1352" s="28">
        <v>0.5</v>
      </c>
      <c r="CK1352" s="25"/>
      <c r="CL1352" s="25"/>
      <c r="CM1352" s="28">
        <v>0.56999999999999995</v>
      </c>
      <c r="CN1352" s="25"/>
      <c r="CO1352" s="28">
        <v>0</v>
      </c>
      <c r="CP1352" s="30" t="s">
        <v>5</v>
      </c>
      <c r="CQ1352" s="8">
        <f t="shared" si="232"/>
        <v>35010.552975939216</v>
      </c>
      <c r="CR1352" s="8">
        <f t="shared" si="240"/>
        <v>24</v>
      </c>
      <c r="CS1352" s="8">
        <f t="shared" si="233"/>
        <v>8</v>
      </c>
      <c r="CT1352" s="8">
        <f t="shared" si="241"/>
        <v>30</v>
      </c>
      <c r="CU1352" s="8">
        <f t="shared" si="234"/>
        <v>300</v>
      </c>
      <c r="CV1352" s="10">
        <f t="shared" si="235"/>
        <v>75926.45</v>
      </c>
      <c r="CW1352" s="10">
        <f t="shared" si="242"/>
        <v>75.926450000000003</v>
      </c>
      <c r="CX1352" s="8" t="str">
        <f t="shared" si="236"/>
        <v>No</v>
      </c>
      <c r="CY1352" s="30" t="s">
        <v>11</v>
      </c>
      <c r="CZ1352" s="30" t="s">
        <v>11</v>
      </c>
      <c r="DA1352" s="31" t="s">
        <v>11</v>
      </c>
      <c r="DB1352" s="31" t="s">
        <v>11</v>
      </c>
      <c r="DC1352" s="8" t="str">
        <f t="shared" si="237"/>
        <v>No</v>
      </c>
      <c r="DD1352" s="8" t="s">
        <v>23</v>
      </c>
      <c r="DE1352" s="30" t="s">
        <v>11</v>
      </c>
      <c r="DF1352" s="10">
        <f t="shared" si="238"/>
        <v>88.817639999999997</v>
      </c>
      <c r="DG1352" s="9">
        <f>IF(S1352&lt;Monitors!$H$4,(S1352*Monitors!$I$4)+Monitors!$J$4,IF(S1352&lt;Monitors!$H$5,(S1352*Monitors!$I$5)+Monitors!$J$5,IF(S1352&lt;Monitors!$H$6,(S1352*Monitors!$I$6)+Monitors!$J$6,IF(S1352&lt;Monitors!$H$7,(Monitors!$I$7*S1352)+Monitors!$J$7,IF(S1352&lt;Monitors!$H$8,(S1352*Monitors!$I$8)+Monitors!$J$8,IF(S1352&lt;Monitors!$H$9,(S1352*Monitors!$I$9)+Monitors!$J$9,IF(S1352&lt;Monitors!$H$10,(S1352*Monitors!$I$10)+Monitors!$J$10,IF(S1352&lt;Monitors!$H$11,(S1352*Monitors!$I$11)+Monitors!$J$11,Monitors!$J$12))))))))</f>
        <v>40.380000000000003</v>
      </c>
      <c r="DH1352" s="10">
        <f>$DF1352-(Monitors!$B$4*'All Data'!$W1352)</f>
        <v>37.975419999999993</v>
      </c>
      <c r="DI1352" s="10">
        <f>IF($CX1352="Yes",DH1352-(Monitors!$E$4*(DG1352+(Monitors!$B$4*'All Data'!$W1352))),'All Data'!DH1352)</f>
        <v>37.975419999999993</v>
      </c>
      <c r="DJ1352" s="10">
        <f>IF(DD1352="Yes",'All Data'!DI1352-(DG1352*Monitors!$C$4),'All Data'!DI1352)</f>
        <v>31.91841999999999</v>
      </c>
      <c r="DK1352" s="10">
        <f>IF($DE1352="Yes",DJ1352-(DG1352*Monitors!$D$4),'All Data'!DJ1352)</f>
        <v>31.91841999999999</v>
      </c>
      <c r="DL1352" s="10">
        <f>IF($CZ1352="Yes",DK1352-Monitors!$C$7,'All Data'!DK1352)</f>
        <v>31.91841999999999</v>
      </c>
      <c r="DM1352" s="10">
        <f>IF($DA1352="Yes",DL1352-Monitors!$D$7,'All Data'!DL1352)</f>
        <v>31.91841999999999</v>
      </c>
      <c r="DN1352" s="10">
        <f>IF(DB1352="Yes",DM1352-((DG1352+(W1352*Monitors!$B$4))*Monitors!$F$4),'All Data'!DM1352)</f>
        <v>31.91841999999999</v>
      </c>
      <c r="DO1352" s="8" t="str">
        <f t="shared" si="239"/>
        <v>Yes</v>
      </c>
      <c r="DP1352" s="10">
        <v>3.037058</v>
      </c>
      <c r="DQ1352" s="10">
        <v>25.522942</v>
      </c>
      <c r="DR1352" s="10">
        <v>25.522942</v>
      </c>
      <c r="DS1352" s="9">
        <v>22.495982645809793</v>
      </c>
      <c r="DT1352" s="9" t="s">
        <v>11</v>
      </c>
      <c r="DU1352" s="14">
        <v>0</v>
      </c>
    </row>
    <row r="1353" spans="1:125" ht="18" customHeight="1">
      <c r="A1353" s="29">
        <v>1352</v>
      </c>
      <c r="B1353" s="29">
        <v>52</v>
      </c>
      <c r="C1353" s="29">
        <v>1379</v>
      </c>
      <c r="D1353" s="21">
        <v>42018</v>
      </c>
      <c r="E1353" s="21">
        <v>42018</v>
      </c>
      <c r="F1353" s="21">
        <v>42020</v>
      </c>
      <c r="G1353" s="20" t="s">
        <v>4</v>
      </c>
      <c r="H1353" s="20" t="s">
        <v>26</v>
      </c>
      <c r="I1353" s="22">
        <v>6</v>
      </c>
      <c r="J1353" s="20" t="s">
        <v>5</v>
      </c>
      <c r="K1353" s="20" t="s">
        <v>26</v>
      </c>
      <c r="L1353" s="20" t="s">
        <v>27</v>
      </c>
      <c r="M1353" s="23" t="s">
        <v>27</v>
      </c>
      <c r="N1353" s="23" t="s">
        <v>7</v>
      </c>
      <c r="O1353" s="23" t="s">
        <v>26</v>
      </c>
      <c r="P1353" s="24">
        <v>11.5</v>
      </c>
      <c r="Q1353" s="24">
        <v>20.5</v>
      </c>
      <c r="R1353" s="24">
        <v>23.6</v>
      </c>
      <c r="S1353" s="24">
        <v>236.92</v>
      </c>
      <c r="T1353" s="24">
        <v>1.78</v>
      </c>
      <c r="U1353" s="24">
        <v>2160</v>
      </c>
      <c r="V1353" s="24">
        <v>3840</v>
      </c>
      <c r="W1353" s="24">
        <v>8.2940000000000005</v>
      </c>
      <c r="X1353" s="23" t="s">
        <v>89</v>
      </c>
      <c r="Y1353" s="23" t="s">
        <v>89</v>
      </c>
      <c r="Z1353" s="24">
        <v>35010</v>
      </c>
      <c r="AA1353" s="24">
        <v>60</v>
      </c>
      <c r="AB1353" s="24">
        <v>178</v>
      </c>
      <c r="AC1353" s="24">
        <v>178</v>
      </c>
      <c r="AD1353" s="23" t="s">
        <v>28</v>
      </c>
      <c r="AE1353" s="23" t="s">
        <v>23</v>
      </c>
      <c r="AF1353" s="23" t="s">
        <v>11</v>
      </c>
      <c r="AG1353" s="23" t="s">
        <v>26</v>
      </c>
      <c r="AH1353" s="23" t="s">
        <v>26</v>
      </c>
      <c r="AI1353" s="23" t="s">
        <v>57</v>
      </c>
      <c r="AJ1353" s="23" t="s">
        <v>23</v>
      </c>
      <c r="AK1353" s="23" t="s">
        <v>23</v>
      </c>
      <c r="AL1353" s="23" t="s">
        <v>229</v>
      </c>
      <c r="AM1353" s="23" t="s">
        <v>26</v>
      </c>
      <c r="AN1353" s="23" t="s">
        <v>14</v>
      </c>
      <c r="AO1353" s="23" t="s">
        <v>14</v>
      </c>
      <c r="AP1353" s="23" t="s">
        <v>36</v>
      </c>
      <c r="AQ1353" s="23" t="s">
        <v>14</v>
      </c>
      <c r="AR1353" s="23"/>
      <c r="AS1353" s="23" t="s">
        <v>229</v>
      </c>
      <c r="AT1353" s="23" t="s">
        <v>26</v>
      </c>
      <c r="AU1353" s="23" t="s">
        <v>14</v>
      </c>
      <c r="AV1353" s="25" t="s">
        <v>14</v>
      </c>
      <c r="AW1353" s="25" t="s">
        <v>14</v>
      </c>
      <c r="AX1353" s="26">
        <v>23.6</v>
      </c>
      <c r="AY1353" s="26">
        <v>236.92</v>
      </c>
      <c r="AZ1353" s="25" t="s">
        <v>14</v>
      </c>
      <c r="BA1353" s="25" t="s">
        <v>14</v>
      </c>
      <c r="BB1353" s="23" t="s">
        <v>14</v>
      </c>
      <c r="BC1353" s="23" t="s">
        <v>15</v>
      </c>
      <c r="BD1353" s="23" t="s">
        <v>14</v>
      </c>
      <c r="BE1353" s="23" t="s">
        <v>11</v>
      </c>
      <c r="BF1353" s="23" t="s">
        <v>805</v>
      </c>
      <c r="BG1353" s="23" t="s">
        <v>11</v>
      </c>
      <c r="BH1353" s="23" t="s">
        <v>17</v>
      </c>
      <c r="BI1353" s="23" t="s">
        <v>14</v>
      </c>
      <c r="BJ1353" s="23"/>
      <c r="BK1353" s="23" t="s">
        <v>11</v>
      </c>
      <c r="BL1353" s="23" t="s">
        <v>11</v>
      </c>
      <c r="BM1353" s="23" t="s">
        <v>11</v>
      </c>
      <c r="BN1353" s="23"/>
      <c r="BO1353" s="24">
        <v>8</v>
      </c>
      <c r="BP1353" s="24">
        <v>304.5</v>
      </c>
      <c r="BQ1353" s="24">
        <v>310</v>
      </c>
      <c r="BR1353" s="24">
        <v>255.5</v>
      </c>
      <c r="BS1353" s="24">
        <v>200</v>
      </c>
      <c r="BT1353" s="23"/>
      <c r="BU1353" s="23"/>
      <c r="BV1353" s="24">
        <v>27.55</v>
      </c>
      <c r="BW1353" s="24">
        <v>0.24</v>
      </c>
      <c r="BX1353" s="23"/>
      <c r="BY1353" s="24">
        <v>0.21</v>
      </c>
      <c r="BZ1353" s="27">
        <v>0.24</v>
      </c>
      <c r="CA1353" s="27">
        <v>0.21</v>
      </c>
      <c r="CB1353" s="25"/>
      <c r="CC1353" s="25"/>
      <c r="CD1353" s="28">
        <v>26.4</v>
      </c>
      <c r="CE1353" s="28">
        <v>0.3</v>
      </c>
      <c r="CF1353" s="25"/>
      <c r="CG1353" s="28">
        <v>0.25</v>
      </c>
      <c r="CH1353" s="28">
        <v>49.31</v>
      </c>
      <c r="CI1353" s="28">
        <v>0.5</v>
      </c>
      <c r="CJ1353" s="28">
        <v>0.5</v>
      </c>
      <c r="CK1353" s="28">
        <v>0</v>
      </c>
      <c r="CL1353" s="28">
        <v>0</v>
      </c>
      <c r="CM1353" s="28">
        <v>0.46</v>
      </c>
      <c r="CN1353" s="25"/>
      <c r="CO1353" s="28">
        <v>0</v>
      </c>
      <c r="CP1353" s="30" t="s">
        <v>5</v>
      </c>
      <c r="CQ1353" s="8">
        <f t="shared" si="232"/>
        <v>35007.597501266253</v>
      </c>
      <c r="CR1353" s="8">
        <f t="shared" si="240"/>
        <v>24</v>
      </c>
      <c r="CS1353" s="8">
        <f t="shared" si="233"/>
        <v>8</v>
      </c>
      <c r="CT1353" s="8">
        <f t="shared" si="241"/>
        <v>30</v>
      </c>
      <c r="CU1353" s="8">
        <f t="shared" si="234"/>
        <v>300</v>
      </c>
      <c r="CV1353" s="10">
        <f t="shared" si="235"/>
        <v>72142.14</v>
      </c>
      <c r="CW1353" s="10">
        <f t="shared" si="242"/>
        <v>72.142139999999998</v>
      </c>
      <c r="CX1353" s="8" t="str">
        <f t="shared" si="236"/>
        <v>No</v>
      </c>
      <c r="CY1353" s="30" t="s">
        <v>11</v>
      </c>
      <c r="CZ1353" s="30" t="s">
        <v>11</v>
      </c>
      <c r="DA1353" s="31" t="s">
        <v>11</v>
      </c>
      <c r="DB1353" s="31" t="s">
        <v>11</v>
      </c>
      <c r="DC1353" s="8" t="str">
        <f t="shared" si="237"/>
        <v>No</v>
      </c>
      <c r="DD1353" s="8" t="s">
        <v>23</v>
      </c>
      <c r="DE1353" s="30" t="s">
        <v>11</v>
      </c>
      <c r="DF1353" s="10">
        <f t="shared" si="238"/>
        <v>85.834860000000006</v>
      </c>
      <c r="DG1353" s="9">
        <f>IF(S1353&lt;Monitors!$H$4,(S1353*Monitors!$I$4)+Monitors!$J$4,IF(S1353&lt;Monitors!$H$5,(S1353*Monitors!$I$5)+Monitors!$J$5,IF(S1353&lt;Monitors!$H$6,(S1353*Monitors!$I$6)+Monitors!$J$6,IF(S1353&lt;Monitors!$H$7,(Monitors!$I$7*S1353)+Monitors!$J$7,IF(S1353&lt;Monitors!$H$8,(S1353*Monitors!$I$8)+Monitors!$J$8,IF(S1353&lt;Monitors!$H$9,(S1353*Monitors!$I$9)+Monitors!$J$9,IF(S1353&lt;Monitors!$H$10,(S1353*Monitors!$I$10)+Monitors!$J$10,IF(S1353&lt;Monitors!$H$11,(S1353*Monitors!$I$11)+Monitors!$J$11,Monitors!$J$12))))))))</f>
        <v>40.384</v>
      </c>
      <c r="DH1353" s="10">
        <f>$DF1353-(Monitors!$B$4*'All Data'!$W1353)</f>
        <v>34.992640000000002</v>
      </c>
      <c r="DI1353" s="10">
        <f>IF($CX1353="Yes",DH1353-(Monitors!$E$4*(DG1353+(Monitors!$B$4*'All Data'!$W1353))),'All Data'!DH1353)</f>
        <v>34.992640000000002</v>
      </c>
      <c r="DJ1353" s="10">
        <f>IF(DD1353="Yes",'All Data'!DI1353-(DG1353*Monitors!$C$4),'All Data'!DI1353)</f>
        <v>28.935040000000001</v>
      </c>
      <c r="DK1353" s="10">
        <f>IF($DE1353="Yes",DJ1353-(DG1353*Monitors!$D$4),'All Data'!DJ1353)</f>
        <v>28.935040000000001</v>
      </c>
      <c r="DL1353" s="10">
        <f>IF($CZ1353="Yes",DK1353-Monitors!$C$7,'All Data'!DK1353)</f>
        <v>28.935040000000001</v>
      </c>
      <c r="DM1353" s="10">
        <f>IF($DA1353="Yes",DL1353-Monitors!$D$7,'All Data'!DL1353)</f>
        <v>28.935040000000001</v>
      </c>
      <c r="DN1353" s="10">
        <f>IF(DB1353="Yes",DM1353-((DG1353+(W1353*Monitors!$B$4))*Monitors!$F$4),'All Data'!DM1353)</f>
        <v>28.935040000000001</v>
      </c>
      <c r="DO1353" s="8" t="str">
        <f t="shared" si="239"/>
        <v>Yes</v>
      </c>
      <c r="DP1353" s="10">
        <v>2.8856856000000004</v>
      </c>
      <c r="DQ1353" s="10">
        <v>24.664314400000002</v>
      </c>
      <c r="DR1353" s="10">
        <v>24.664314400000002</v>
      </c>
      <c r="DS1353" s="9">
        <v>22.497850054448531</v>
      </c>
      <c r="DT1353" s="9" t="s">
        <v>11</v>
      </c>
      <c r="DU1353" s="14">
        <v>0</v>
      </c>
    </row>
    <row r="1354" spans="1:125" ht="18" customHeight="1">
      <c r="A1354" s="29">
        <v>1353</v>
      </c>
      <c r="B1354" s="29">
        <v>4</v>
      </c>
      <c r="C1354" s="29">
        <v>981</v>
      </c>
      <c r="D1354" s="21">
        <v>41922</v>
      </c>
      <c r="E1354" s="21">
        <v>41870</v>
      </c>
      <c r="F1354" s="21">
        <v>41888</v>
      </c>
      <c r="G1354" s="20" t="s">
        <v>4</v>
      </c>
      <c r="H1354" s="20"/>
      <c r="I1354" s="22">
        <v>6</v>
      </c>
      <c r="J1354" s="20" t="s">
        <v>5</v>
      </c>
      <c r="K1354" s="20"/>
      <c r="L1354" s="20" t="s">
        <v>49</v>
      </c>
      <c r="M1354" s="23"/>
      <c r="N1354" s="23" t="s">
        <v>7</v>
      </c>
      <c r="O1354" s="23"/>
      <c r="P1354" s="24">
        <v>11.7</v>
      </c>
      <c r="Q1354" s="24">
        <v>20.7</v>
      </c>
      <c r="R1354" s="24">
        <v>23.8</v>
      </c>
      <c r="S1354" s="24">
        <v>242.18</v>
      </c>
      <c r="T1354" s="24">
        <v>1.78</v>
      </c>
      <c r="U1354" s="24">
        <v>2160</v>
      </c>
      <c r="V1354" s="24">
        <v>3840</v>
      </c>
      <c r="W1354" s="24">
        <v>8.2940000000000005</v>
      </c>
      <c r="X1354" s="23" t="s">
        <v>89</v>
      </c>
      <c r="Y1354" s="23" t="s">
        <v>89</v>
      </c>
      <c r="Z1354" s="24">
        <v>34249</v>
      </c>
      <c r="AA1354" s="24">
        <v>60</v>
      </c>
      <c r="AB1354" s="24">
        <v>178</v>
      </c>
      <c r="AC1354" s="24">
        <v>178</v>
      </c>
      <c r="AD1354" s="23" t="s">
        <v>438</v>
      </c>
      <c r="AE1354" s="23" t="s">
        <v>23</v>
      </c>
      <c r="AF1354" s="23" t="s">
        <v>23</v>
      </c>
      <c r="AG1354" s="23" t="s">
        <v>106</v>
      </c>
      <c r="AH1354" s="23" t="s">
        <v>106</v>
      </c>
      <c r="AI1354" s="23" t="s">
        <v>12</v>
      </c>
      <c r="AJ1354" s="23" t="s">
        <v>11</v>
      </c>
      <c r="AK1354" s="23" t="s">
        <v>11</v>
      </c>
      <c r="AL1354" s="23" t="s">
        <v>93</v>
      </c>
      <c r="AM1354" s="23"/>
      <c r="AN1354" s="23" t="s">
        <v>14</v>
      </c>
      <c r="AO1354" s="23"/>
      <c r="AP1354" s="23" t="s">
        <v>14</v>
      </c>
      <c r="AQ1354" s="23"/>
      <c r="AR1354" s="23"/>
      <c r="AS1354" s="23" t="s">
        <v>93</v>
      </c>
      <c r="AT1354" s="23"/>
      <c r="AU1354" s="23" t="s">
        <v>14</v>
      </c>
      <c r="AV1354" s="25"/>
      <c r="AW1354" s="25"/>
      <c r="AX1354" s="26">
        <v>23.8</v>
      </c>
      <c r="AY1354" s="26">
        <v>242.18</v>
      </c>
      <c r="AZ1354" s="25" t="s">
        <v>14</v>
      </c>
      <c r="BA1354" s="25" t="s">
        <v>14</v>
      </c>
      <c r="BB1354" s="23"/>
      <c r="BC1354" s="23" t="s">
        <v>15</v>
      </c>
      <c r="BD1354" s="23"/>
      <c r="BE1354" s="23" t="s">
        <v>11</v>
      </c>
      <c r="BF1354" s="23" t="s">
        <v>297</v>
      </c>
      <c r="BG1354" s="23" t="s">
        <v>11</v>
      </c>
      <c r="BH1354" s="23" t="s">
        <v>17</v>
      </c>
      <c r="BI1354" s="23"/>
      <c r="BJ1354" s="23"/>
      <c r="BK1354" s="23" t="s">
        <v>11</v>
      </c>
      <c r="BL1354" s="23" t="s">
        <v>11</v>
      </c>
      <c r="BM1354" s="23" t="s">
        <v>11</v>
      </c>
      <c r="BN1354" s="23"/>
      <c r="BO1354" s="24">
        <v>0.4</v>
      </c>
      <c r="BP1354" s="24">
        <v>326.89999999999998</v>
      </c>
      <c r="BQ1354" s="24">
        <v>350</v>
      </c>
      <c r="BR1354" s="24">
        <v>222.1</v>
      </c>
      <c r="BS1354" s="24">
        <v>200.4</v>
      </c>
      <c r="BT1354" s="23"/>
      <c r="BU1354" s="23"/>
      <c r="BV1354" s="24">
        <v>29.5</v>
      </c>
      <c r="BW1354" s="24">
        <v>0.99</v>
      </c>
      <c r="BX1354" s="23"/>
      <c r="BY1354" s="24">
        <v>0.3</v>
      </c>
      <c r="BZ1354" s="27">
        <v>0.99</v>
      </c>
      <c r="CA1354" s="27">
        <v>0.3</v>
      </c>
      <c r="CB1354" s="25"/>
      <c r="CC1354" s="25"/>
      <c r="CD1354" s="28">
        <v>29.59</v>
      </c>
      <c r="CE1354" s="28">
        <v>1.02</v>
      </c>
      <c r="CF1354" s="25"/>
      <c r="CG1354" s="28">
        <v>0.31</v>
      </c>
      <c r="CH1354" s="28">
        <v>64.930000000000007</v>
      </c>
      <c r="CI1354" s="28">
        <v>1.2</v>
      </c>
      <c r="CJ1354" s="28">
        <v>0.5</v>
      </c>
      <c r="CK1354" s="25"/>
      <c r="CL1354" s="25"/>
      <c r="CM1354" s="28">
        <v>0.94</v>
      </c>
      <c r="CN1354" s="25"/>
      <c r="CO1354" s="28">
        <v>0</v>
      </c>
      <c r="CP1354" s="30" t="s">
        <v>5</v>
      </c>
      <c r="CQ1354" s="8">
        <f t="shared" si="232"/>
        <v>34247.254108514331</v>
      </c>
      <c r="CR1354" s="8">
        <f t="shared" si="240"/>
        <v>24</v>
      </c>
      <c r="CS1354" s="8">
        <f t="shared" si="233"/>
        <v>8</v>
      </c>
      <c r="CT1354" s="8">
        <f t="shared" si="241"/>
        <v>30</v>
      </c>
      <c r="CU1354" s="8">
        <f t="shared" si="234"/>
        <v>300</v>
      </c>
      <c r="CV1354" s="10">
        <f t="shared" si="235"/>
        <v>79168.641999999993</v>
      </c>
      <c r="CW1354" s="10">
        <f t="shared" si="242"/>
        <v>79.168641999999991</v>
      </c>
      <c r="CX1354" s="8" t="str">
        <f t="shared" si="236"/>
        <v>No</v>
      </c>
      <c r="CY1354" s="30" t="s">
        <v>11</v>
      </c>
      <c r="CZ1354" s="30" t="s">
        <v>11</v>
      </c>
      <c r="DA1354" s="31" t="s">
        <v>11</v>
      </c>
      <c r="DB1354" s="31" t="s">
        <v>11</v>
      </c>
      <c r="DC1354" s="8" t="str">
        <f t="shared" si="237"/>
        <v>Yes</v>
      </c>
      <c r="DD1354" s="8" t="s">
        <v>23</v>
      </c>
      <c r="DE1354" s="30" t="s">
        <v>11</v>
      </c>
      <c r="DF1354" s="10">
        <f t="shared" si="238"/>
        <v>96.08405999999998</v>
      </c>
      <c r="DG1354" s="9">
        <f>IF(S1354&lt;Monitors!$H$4,(S1354*Monitors!$I$4)+Monitors!$J$4,IF(S1354&lt;Monitors!$H$5,(S1354*Monitors!$I$5)+Monitors!$J$5,IF(S1354&lt;Monitors!$H$6,(S1354*Monitors!$I$6)+Monitors!$J$6,IF(S1354&lt;Monitors!$H$7,(Monitors!$I$7*S1354)+Monitors!$J$7,IF(S1354&lt;Monitors!$H$8,(S1354*Monitors!$I$8)+Monitors!$J$8,IF(S1354&lt;Monitors!$H$9,(S1354*Monitors!$I$9)+Monitors!$J$9,IF(S1354&lt;Monitors!$H$10,(S1354*Monitors!$I$10)+Monitors!$J$10,IF(S1354&lt;Monitors!$H$11,(S1354*Monitors!$I$11)+Monitors!$J$11,Monitors!$J$12))))))))</f>
        <v>41.436000000000007</v>
      </c>
      <c r="DH1354" s="10">
        <f>$DF1354-(Monitors!$B$4*'All Data'!$W1354)</f>
        <v>45.241839999999975</v>
      </c>
      <c r="DI1354" s="10">
        <f>IF($CX1354="Yes",DH1354-(Monitors!$E$4*(DG1354+(Monitors!$B$4*'All Data'!$W1354))),'All Data'!DH1354)</f>
        <v>45.241839999999975</v>
      </c>
      <c r="DJ1354" s="10">
        <f>IF(DD1354="Yes",'All Data'!DI1354-(DG1354*Monitors!$C$4),'All Data'!DI1354)</f>
        <v>39.026439999999972</v>
      </c>
      <c r="DK1354" s="10">
        <f>IF($DE1354="Yes",DJ1354-(DG1354*Monitors!$D$4),'All Data'!DJ1354)</f>
        <v>39.026439999999972</v>
      </c>
      <c r="DL1354" s="10">
        <f>IF($CZ1354="Yes",DK1354-Monitors!$C$7,'All Data'!DK1354)</f>
        <v>39.026439999999972</v>
      </c>
      <c r="DM1354" s="10">
        <f>IF($DA1354="Yes",DL1354-Monitors!$D$7,'All Data'!DL1354)</f>
        <v>39.026439999999972</v>
      </c>
      <c r="DN1354" s="10">
        <f>IF(DB1354="Yes",DM1354-((DG1354+(W1354*Monitors!$B$4))*Monitors!$F$4),'All Data'!DM1354)</f>
        <v>39.026439999999972</v>
      </c>
      <c r="DO1354" s="8" t="str">
        <f t="shared" si="239"/>
        <v>Yes</v>
      </c>
      <c r="DP1354" s="10">
        <v>3.16674568</v>
      </c>
      <c r="DQ1354" s="10">
        <v>26.333254320000002</v>
      </c>
      <c r="DR1354" s="10">
        <v>26.333254320000002</v>
      </c>
      <c r="DS1354" s="9">
        <v>22.988688191752395</v>
      </c>
      <c r="DT1354" s="9" t="s">
        <v>11</v>
      </c>
      <c r="DU1354" s="14">
        <v>0</v>
      </c>
    </row>
    <row r="1355" spans="1:125" ht="18" customHeight="1">
      <c r="A1355" s="29">
        <v>1354</v>
      </c>
      <c r="B1355" s="29">
        <v>4</v>
      </c>
      <c r="C1355" s="29">
        <v>992</v>
      </c>
      <c r="D1355" s="21">
        <v>41652</v>
      </c>
      <c r="E1355" s="21">
        <v>41624</v>
      </c>
      <c r="F1355" s="21">
        <v>41627</v>
      </c>
      <c r="G1355" s="20" t="s">
        <v>4</v>
      </c>
      <c r="H1355" s="20" t="s">
        <v>26</v>
      </c>
      <c r="I1355" s="22">
        <v>6</v>
      </c>
      <c r="J1355" s="20" t="s">
        <v>5</v>
      </c>
      <c r="K1355" s="20" t="s">
        <v>26</v>
      </c>
      <c r="L1355" s="20" t="s">
        <v>6</v>
      </c>
      <c r="M1355" s="23" t="s">
        <v>26</v>
      </c>
      <c r="N1355" s="23" t="s">
        <v>7</v>
      </c>
      <c r="O1355" s="23" t="s">
        <v>26</v>
      </c>
      <c r="P1355" s="24">
        <v>13.4</v>
      </c>
      <c r="Q1355" s="24">
        <v>24.5</v>
      </c>
      <c r="R1355" s="24">
        <v>28</v>
      </c>
      <c r="S1355" s="24">
        <v>328.6</v>
      </c>
      <c r="T1355" s="24">
        <v>1.78</v>
      </c>
      <c r="U1355" s="24">
        <v>2160</v>
      </c>
      <c r="V1355" s="24">
        <v>3840</v>
      </c>
      <c r="W1355" s="24">
        <v>8.2940000000000005</v>
      </c>
      <c r="X1355" s="23" t="s">
        <v>89</v>
      </c>
      <c r="Y1355" s="23" t="s">
        <v>89</v>
      </c>
      <c r="Z1355" s="24">
        <v>25241</v>
      </c>
      <c r="AA1355" s="24">
        <v>30</v>
      </c>
      <c r="AB1355" s="24">
        <v>170</v>
      </c>
      <c r="AC1355" s="24">
        <v>160</v>
      </c>
      <c r="AD1355" s="23" t="s">
        <v>28</v>
      </c>
      <c r="AE1355" s="23" t="s">
        <v>23</v>
      </c>
      <c r="AF1355" s="23" t="s">
        <v>11</v>
      </c>
      <c r="AG1355" s="23" t="s">
        <v>26</v>
      </c>
      <c r="AH1355" s="23" t="s">
        <v>26</v>
      </c>
      <c r="AI1355" s="23" t="s">
        <v>57</v>
      </c>
      <c r="AJ1355" s="23" t="s">
        <v>11</v>
      </c>
      <c r="AK1355" s="23" t="s">
        <v>23</v>
      </c>
      <c r="AL1355" s="23" t="s">
        <v>444</v>
      </c>
      <c r="AM1355" s="23" t="s">
        <v>26</v>
      </c>
      <c r="AN1355" s="23" t="s">
        <v>72</v>
      </c>
      <c r="AO1355" s="23" t="s">
        <v>26</v>
      </c>
      <c r="AP1355" s="23" t="s">
        <v>14</v>
      </c>
      <c r="AQ1355" s="23" t="s">
        <v>26</v>
      </c>
      <c r="AR1355" s="23"/>
      <c r="AS1355" s="23" t="s">
        <v>444</v>
      </c>
      <c r="AT1355" s="23" t="s">
        <v>26</v>
      </c>
      <c r="AU1355" s="23" t="s">
        <v>63</v>
      </c>
      <c r="AV1355" s="25" t="s">
        <v>26</v>
      </c>
      <c r="AW1355" s="25" t="s">
        <v>26</v>
      </c>
      <c r="AX1355" s="26">
        <v>28</v>
      </c>
      <c r="AY1355" s="26">
        <v>328.6</v>
      </c>
      <c r="AZ1355" s="25" t="s">
        <v>72</v>
      </c>
      <c r="BA1355" s="25" t="s">
        <v>63</v>
      </c>
      <c r="BB1355" s="23" t="s">
        <v>26</v>
      </c>
      <c r="BC1355" s="23" t="s">
        <v>15</v>
      </c>
      <c r="BD1355" s="23" t="s">
        <v>26</v>
      </c>
      <c r="BE1355" s="23" t="s">
        <v>11</v>
      </c>
      <c r="BF1355" s="23" t="s">
        <v>445</v>
      </c>
      <c r="BG1355" s="23" t="s">
        <v>11</v>
      </c>
      <c r="BH1355" s="23" t="s">
        <v>17</v>
      </c>
      <c r="BI1355" s="23" t="s">
        <v>26</v>
      </c>
      <c r="BJ1355" s="23"/>
      <c r="BK1355" s="23" t="s">
        <v>11</v>
      </c>
      <c r="BL1355" s="23" t="s">
        <v>11</v>
      </c>
      <c r="BM1355" s="23" t="s">
        <v>11</v>
      </c>
      <c r="BN1355" s="23"/>
      <c r="BO1355" s="24">
        <v>0.2</v>
      </c>
      <c r="BP1355" s="24">
        <v>332</v>
      </c>
      <c r="BQ1355" s="24">
        <v>300</v>
      </c>
      <c r="BR1355" s="24">
        <v>276</v>
      </c>
      <c r="BS1355" s="24">
        <v>200</v>
      </c>
      <c r="BT1355" s="23"/>
      <c r="BU1355" s="23"/>
      <c r="BV1355" s="24">
        <v>32.5</v>
      </c>
      <c r="BW1355" s="24">
        <v>0.55000000000000004</v>
      </c>
      <c r="BX1355" s="23"/>
      <c r="BY1355" s="24">
        <v>0.15</v>
      </c>
      <c r="BZ1355" s="27">
        <v>0.55000000000000004</v>
      </c>
      <c r="CA1355" s="27">
        <v>0.15</v>
      </c>
      <c r="CB1355" s="25"/>
      <c r="CC1355" s="25"/>
      <c r="CD1355" s="28">
        <v>32.299999999999997</v>
      </c>
      <c r="CE1355" s="28">
        <v>0.63</v>
      </c>
      <c r="CF1355" s="25"/>
      <c r="CG1355" s="28">
        <v>0.21</v>
      </c>
      <c r="CH1355" s="28">
        <v>62.96</v>
      </c>
      <c r="CI1355" s="28">
        <v>1.2</v>
      </c>
      <c r="CJ1355" s="28">
        <v>0.5</v>
      </c>
      <c r="CK1355" s="28">
        <v>0</v>
      </c>
      <c r="CL1355" s="28">
        <v>0</v>
      </c>
      <c r="CM1355" s="28">
        <v>0.5</v>
      </c>
      <c r="CN1355" s="25"/>
      <c r="CO1355" s="28">
        <v>0</v>
      </c>
      <c r="CP1355" s="30" t="s">
        <v>5</v>
      </c>
      <c r="CQ1355" s="8">
        <f t="shared" si="232"/>
        <v>25240.413877054169</v>
      </c>
      <c r="CR1355" s="8">
        <f t="shared" si="240"/>
        <v>28</v>
      </c>
      <c r="CS1355" s="8">
        <f t="shared" si="233"/>
        <v>8</v>
      </c>
      <c r="CT1355" s="8">
        <f t="shared" si="241"/>
        <v>30</v>
      </c>
      <c r="CU1355" s="8">
        <f t="shared" si="234"/>
        <v>300</v>
      </c>
      <c r="CV1355" s="10">
        <f t="shared" si="235"/>
        <v>109095.20000000001</v>
      </c>
      <c r="CW1355" s="10">
        <f t="shared" si="242"/>
        <v>109.09520000000001</v>
      </c>
      <c r="CX1355" s="8" t="str">
        <f t="shared" si="236"/>
        <v>No</v>
      </c>
      <c r="CY1355" s="30" t="s">
        <v>11</v>
      </c>
      <c r="CZ1355" s="30" t="s">
        <v>11</v>
      </c>
      <c r="DA1355" s="31" t="s">
        <v>11</v>
      </c>
      <c r="DB1355" s="31" t="s">
        <v>11</v>
      </c>
      <c r="DC1355" s="8" t="str">
        <f t="shared" si="237"/>
        <v>No</v>
      </c>
      <c r="DD1355" s="8" t="s">
        <v>23</v>
      </c>
      <c r="DE1355" s="30" t="s">
        <v>11</v>
      </c>
      <c r="DF1355" s="10">
        <f t="shared" si="238"/>
        <v>102.77669999999999</v>
      </c>
      <c r="DG1355" s="9">
        <f>IF(S1355&lt;Monitors!$H$4,(S1355*Monitors!$I$4)+Monitors!$J$4,IF(S1355&lt;Monitors!$H$5,(S1355*Monitors!$I$5)+Monitors!$J$5,IF(S1355&lt;Monitors!$H$6,(S1355*Monitors!$I$6)+Monitors!$J$6,IF(S1355&lt;Monitors!$H$7,(Monitors!$I$7*S1355)+Monitors!$J$7,IF(S1355&lt;Monitors!$H$8,(S1355*Monitors!$I$8)+Monitors!$J$8,IF(S1355&lt;Monitors!$H$9,(S1355*Monitors!$I$9)+Monitors!$J$9,IF(S1355&lt;Monitors!$H$10,(S1355*Monitors!$I$10)+Monitors!$J$10,IF(S1355&lt;Monitors!$H$11,(S1355*Monitors!$I$11)+Monitors!$J$11,Monitors!$J$12))))))))</f>
        <v>54.720000000000013</v>
      </c>
      <c r="DH1355" s="10">
        <f>$DF1355-(Monitors!$B$4*'All Data'!$W1355)</f>
        <v>51.934479999999986</v>
      </c>
      <c r="DI1355" s="10">
        <f>IF($CX1355="Yes",DH1355-(Monitors!$E$4*(DG1355+(Monitors!$B$4*'All Data'!$W1355))),'All Data'!DH1355)</f>
        <v>51.934479999999986</v>
      </c>
      <c r="DJ1355" s="10">
        <f>IF(DD1355="Yes",'All Data'!DI1355-(DG1355*Monitors!$C$4),'All Data'!DI1355)</f>
        <v>43.726479999999981</v>
      </c>
      <c r="DK1355" s="10">
        <f>IF($DE1355="Yes",DJ1355-(DG1355*Monitors!$D$4),'All Data'!DJ1355)</f>
        <v>43.726479999999981</v>
      </c>
      <c r="DL1355" s="10">
        <f>IF($CZ1355="Yes",DK1355-Monitors!$C$7,'All Data'!DK1355)</f>
        <v>43.726479999999981</v>
      </c>
      <c r="DM1355" s="10">
        <f>IF($DA1355="Yes",DL1355-Monitors!$D$7,'All Data'!DL1355)</f>
        <v>43.726479999999981</v>
      </c>
      <c r="DN1355" s="10">
        <f>IF(DB1355="Yes",DM1355-((DG1355+(W1355*Monitors!$B$4))*Monitors!$F$4),'All Data'!DM1355)</f>
        <v>43.726479999999981</v>
      </c>
      <c r="DO1355" s="8" t="str">
        <f t="shared" si="239"/>
        <v>Yes</v>
      </c>
      <c r="DP1355" s="10">
        <v>4.3638080000000006</v>
      </c>
      <c r="DQ1355" s="10">
        <v>28.136192000000001</v>
      </c>
      <c r="DR1355" s="10">
        <v>28.136192000000001</v>
      </c>
      <c r="DS1355" s="9">
        <v>30.956856689557355</v>
      </c>
      <c r="DT1355" s="9" t="s">
        <v>23</v>
      </c>
      <c r="DU1355" s="14">
        <v>0</v>
      </c>
    </row>
    <row r="1356" spans="1:125" ht="18" customHeight="1">
      <c r="A1356" s="29">
        <v>1355</v>
      </c>
      <c r="B1356" s="29">
        <v>5</v>
      </c>
      <c r="C1356" s="29">
        <v>479</v>
      </c>
      <c r="D1356" s="21">
        <v>41796</v>
      </c>
      <c r="E1356" s="21">
        <v>41820</v>
      </c>
      <c r="F1356" s="21">
        <v>41822</v>
      </c>
      <c r="G1356" s="20"/>
      <c r="H1356" s="20"/>
      <c r="I1356" s="22">
        <v>6</v>
      </c>
      <c r="J1356" s="20" t="s">
        <v>5</v>
      </c>
      <c r="K1356" s="20"/>
      <c r="L1356" s="20" t="s">
        <v>6</v>
      </c>
      <c r="M1356" s="23"/>
      <c r="N1356" s="23" t="s">
        <v>7</v>
      </c>
      <c r="O1356" s="23"/>
      <c r="P1356" s="24">
        <v>14</v>
      </c>
      <c r="Q1356" s="24">
        <v>24</v>
      </c>
      <c r="R1356" s="24">
        <v>14.5</v>
      </c>
      <c r="S1356" s="24">
        <v>318</v>
      </c>
      <c r="T1356" s="24">
        <v>1.78</v>
      </c>
      <c r="U1356" s="24">
        <v>2160</v>
      </c>
      <c r="V1356" s="24">
        <v>3840</v>
      </c>
      <c r="W1356" s="24">
        <v>8.2940000000000005</v>
      </c>
      <c r="X1356" s="23" t="s">
        <v>89</v>
      </c>
      <c r="Y1356" s="23" t="s">
        <v>89</v>
      </c>
      <c r="Z1356" s="24">
        <v>318</v>
      </c>
      <c r="AA1356" s="24">
        <v>60</v>
      </c>
      <c r="AB1356" s="24">
        <v>170</v>
      </c>
      <c r="AC1356" s="24">
        <v>160</v>
      </c>
      <c r="AD1356" s="23" t="s">
        <v>10</v>
      </c>
      <c r="AE1356" s="23" t="s">
        <v>11</v>
      </c>
      <c r="AF1356" s="23" t="s">
        <v>11</v>
      </c>
      <c r="AG1356" s="23"/>
      <c r="AH1356" s="23"/>
      <c r="AI1356" s="23" t="s">
        <v>57</v>
      </c>
      <c r="AJ1356" s="23" t="s">
        <v>11</v>
      </c>
      <c r="AK1356" s="23" t="s">
        <v>11</v>
      </c>
      <c r="AL1356" s="23" t="s">
        <v>93</v>
      </c>
      <c r="AM1356" s="23"/>
      <c r="AN1356" s="23" t="s">
        <v>72</v>
      </c>
      <c r="AO1356" s="23"/>
      <c r="AP1356" s="23" t="s">
        <v>14</v>
      </c>
      <c r="AQ1356" s="23"/>
      <c r="AR1356" s="23"/>
      <c r="AS1356" s="23" t="s">
        <v>93</v>
      </c>
      <c r="AT1356" s="23"/>
      <c r="AU1356" s="23" t="s">
        <v>63</v>
      </c>
      <c r="AV1356" s="25"/>
      <c r="AW1356" s="25"/>
      <c r="AX1356" s="26">
        <v>14.5</v>
      </c>
      <c r="AY1356" s="26">
        <v>318</v>
      </c>
      <c r="AZ1356" s="25" t="s">
        <v>72</v>
      </c>
      <c r="BA1356" s="25" t="s">
        <v>63</v>
      </c>
      <c r="BB1356" s="23"/>
      <c r="BC1356" s="23" t="s">
        <v>24</v>
      </c>
      <c r="BD1356" s="23" t="s">
        <v>79</v>
      </c>
      <c r="BE1356" s="23" t="s">
        <v>11</v>
      </c>
      <c r="BF1356" s="23" t="s">
        <v>94</v>
      </c>
      <c r="BG1356" s="23" t="s">
        <v>11</v>
      </c>
      <c r="BH1356" s="23" t="s">
        <v>17</v>
      </c>
      <c r="BI1356" s="23"/>
      <c r="BJ1356" s="23" t="s">
        <v>18</v>
      </c>
      <c r="BK1356" s="23" t="s">
        <v>11</v>
      </c>
      <c r="BL1356" s="23" t="s">
        <v>11</v>
      </c>
      <c r="BM1356" s="23"/>
      <c r="BN1356" s="23"/>
      <c r="BO1356" s="24">
        <v>10.4</v>
      </c>
      <c r="BP1356" s="24">
        <v>228.9</v>
      </c>
      <c r="BQ1356" s="24">
        <v>300</v>
      </c>
      <c r="BR1356" s="24">
        <v>182.4</v>
      </c>
      <c r="BS1356" s="24">
        <v>200.1</v>
      </c>
      <c r="BT1356" s="23"/>
      <c r="BU1356" s="23"/>
      <c r="BV1356" s="24">
        <v>33.299999999999997</v>
      </c>
      <c r="BW1356" s="24">
        <v>0.55000000000000004</v>
      </c>
      <c r="BX1356" s="24">
        <v>0.22</v>
      </c>
      <c r="BY1356" s="24">
        <v>0.28000000000000003</v>
      </c>
      <c r="BZ1356" s="27">
        <v>0.55000000000000004</v>
      </c>
      <c r="CA1356" s="27">
        <v>0.28000000000000003</v>
      </c>
      <c r="CB1356" s="25"/>
      <c r="CC1356" s="25"/>
      <c r="CD1356" s="28">
        <v>32.4</v>
      </c>
      <c r="CE1356" s="28">
        <v>0.57999999999999996</v>
      </c>
      <c r="CF1356" s="28">
        <v>0.23</v>
      </c>
      <c r="CG1356" s="28">
        <v>0.32</v>
      </c>
      <c r="CH1356" s="28">
        <v>63</v>
      </c>
      <c r="CI1356" s="28">
        <v>1.2</v>
      </c>
      <c r="CJ1356" s="28">
        <v>0.5</v>
      </c>
      <c r="CK1356" s="25"/>
      <c r="CL1356" s="25"/>
      <c r="CM1356" s="28">
        <v>0.49</v>
      </c>
      <c r="CN1356" s="25"/>
      <c r="CO1356" s="28">
        <v>0</v>
      </c>
      <c r="CP1356" s="30" t="s">
        <v>5</v>
      </c>
      <c r="CQ1356" s="8">
        <f t="shared" si="232"/>
        <v>26081.761006289311</v>
      </c>
      <c r="CR1356" s="8">
        <f t="shared" si="240"/>
        <v>16</v>
      </c>
      <c r="CS1356" s="8">
        <f t="shared" si="233"/>
        <v>8</v>
      </c>
      <c r="CT1356" s="8">
        <f t="shared" si="241"/>
        <v>30</v>
      </c>
      <c r="CU1356" s="8">
        <f t="shared" si="234"/>
        <v>200</v>
      </c>
      <c r="CV1356" s="10">
        <f t="shared" si="235"/>
        <v>72790.2</v>
      </c>
      <c r="CW1356" s="10">
        <f t="shared" si="242"/>
        <v>72.790199999999999</v>
      </c>
      <c r="CX1356" s="8" t="str">
        <f t="shared" si="236"/>
        <v>No</v>
      </c>
      <c r="CY1356" s="30" t="s">
        <v>11</v>
      </c>
      <c r="CZ1356" s="30" t="s">
        <v>11</v>
      </c>
      <c r="DA1356" s="31" t="s">
        <v>11</v>
      </c>
      <c r="DB1356" s="31" t="s">
        <v>11</v>
      </c>
      <c r="DC1356" s="8" t="str">
        <f t="shared" si="237"/>
        <v>No</v>
      </c>
      <c r="DD1356" s="8" t="s">
        <v>23</v>
      </c>
      <c r="DE1356" s="30" t="s">
        <v>11</v>
      </c>
      <c r="DF1356" s="10">
        <f t="shared" si="238"/>
        <v>105.22949999999999</v>
      </c>
      <c r="DG1356" s="9">
        <f>IF(S1356&lt;Monitors!$H$4,(S1356*Monitors!$I$4)+Monitors!$J$4,IF(S1356&lt;Monitors!$H$5,(S1356*Monitors!$I$5)+Monitors!$J$5,IF(S1356&lt;Monitors!$H$6,(S1356*Monitors!$I$6)+Monitors!$J$6,IF(S1356&lt;Monitors!$H$7,(Monitors!$I$7*S1356)+Monitors!$J$7,IF(S1356&lt;Monitors!$H$8,(S1356*Monitors!$I$8)+Monitors!$J$8,IF(S1356&lt;Monitors!$H$9,(S1356*Monitors!$I$9)+Monitors!$J$9,IF(S1356&lt;Monitors!$H$10,(S1356*Monitors!$I$10)+Monitors!$J$10,IF(S1356&lt;Monitors!$H$11,(S1356*Monitors!$I$11)+Monitors!$J$11,Monitors!$J$12))))))))</f>
        <v>52.6</v>
      </c>
      <c r="DH1356" s="10">
        <f>$DF1356-(Monitors!$B$4*'All Data'!$W1356)</f>
        <v>54.387279999999983</v>
      </c>
      <c r="DI1356" s="10">
        <f>IF($CX1356="Yes",DH1356-(Monitors!$E$4*(DG1356+(Monitors!$B$4*'All Data'!$W1356))),'All Data'!DH1356)</f>
        <v>54.387279999999983</v>
      </c>
      <c r="DJ1356" s="10">
        <f>IF(DD1356="Yes",'All Data'!DI1356-(DG1356*Monitors!$C$4),'All Data'!DI1356)</f>
        <v>46.497279999999982</v>
      </c>
      <c r="DK1356" s="10">
        <f>IF($DE1356="Yes",DJ1356-(DG1356*Monitors!$D$4),'All Data'!DJ1356)</f>
        <v>46.497279999999982</v>
      </c>
      <c r="DL1356" s="10">
        <f>IF($CZ1356="Yes",DK1356-Monitors!$C$7,'All Data'!DK1356)</f>
        <v>46.497279999999982</v>
      </c>
      <c r="DM1356" s="10">
        <f>IF($DA1356="Yes",DL1356-Monitors!$D$7,'All Data'!DL1356)</f>
        <v>46.497279999999982</v>
      </c>
      <c r="DN1356" s="10">
        <f>IF(DB1356="Yes",DM1356-((DG1356+(W1356*Monitors!$B$4))*Monitors!$F$4),'All Data'!DM1356)</f>
        <v>46.497279999999982</v>
      </c>
      <c r="DO1356" s="8" t="str">
        <f t="shared" si="239"/>
        <v>Yes</v>
      </c>
      <c r="DP1356" s="10">
        <v>2.9116080000000002</v>
      </c>
      <c r="DQ1356" s="10">
        <v>30.388391999999996</v>
      </c>
      <c r="DR1356" s="10">
        <v>30.388391999999996</v>
      </c>
      <c r="DS1356" s="9">
        <v>29.990425343583567</v>
      </c>
      <c r="DT1356" s="9" t="s">
        <v>11</v>
      </c>
      <c r="DU1356" s="14">
        <v>0</v>
      </c>
    </row>
    <row r="1357" spans="1:125" ht="18" customHeight="1">
      <c r="A1357" s="29">
        <v>1356</v>
      </c>
      <c r="B1357" s="29">
        <v>38</v>
      </c>
      <c r="C1357" s="29">
        <v>1224</v>
      </c>
      <c r="D1357" s="21">
        <v>42125</v>
      </c>
      <c r="E1357" s="21">
        <v>42075</v>
      </c>
      <c r="F1357" s="21">
        <v>42079</v>
      </c>
      <c r="G1357" s="20" t="s">
        <v>4</v>
      </c>
      <c r="H1357" s="20"/>
      <c r="I1357" s="22">
        <v>6</v>
      </c>
      <c r="J1357" s="20" t="s">
        <v>5</v>
      </c>
      <c r="K1357" s="20"/>
      <c r="L1357" s="20" t="s">
        <v>6</v>
      </c>
      <c r="M1357" s="23"/>
      <c r="N1357" s="23" t="s">
        <v>7</v>
      </c>
      <c r="O1357" s="23"/>
      <c r="P1357" s="24">
        <v>11.5</v>
      </c>
      <c r="Q1357" s="24">
        <v>20.5</v>
      </c>
      <c r="R1357" s="24">
        <v>23.5</v>
      </c>
      <c r="S1357" s="24">
        <v>236.9</v>
      </c>
      <c r="T1357" s="24">
        <v>1.78</v>
      </c>
      <c r="U1357" s="24">
        <v>2160</v>
      </c>
      <c r="V1357" s="24">
        <v>3840</v>
      </c>
      <c r="W1357" s="24">
        <v>8.2940000000000005</v>
      </c>
      <c r="X1357" s="23" t="s">
        <v>89</v>
      </c>
      <c r="Y1357" s="23" t="s">
        <v>89</v>
      </c>
      <c r="Z1357" s="24">
        <v>35010</v>
      </c>
      <c r="AA1357" s="24">
        <v>60</v>
      </c>
      <c r="AB1357" s="24">
        <v>178</v>
      </c>
      <c r="AC1357" s="24">
        <v>178</v>
      </c>
      <c r="AD1357" s="23" t="s">
        <v>10</v>
      </c>
      <c r="AE1357" s="23" t="s">
        <v>11</v>
      </c>
      <c r="AF1357" s="23" t="s">
        <v>11</v>
      </c>
      <c r="AG1357" s="23"/>
      <c r="AH1357" s="23"/>
      <c r="AI1357" s="23" t="s">
        <v>57</v>
      </c>
      <c r="AJ1357" s="23" t="s">
        <v>23</v>
      </c>
      <c r="AK1357" s="23" t="s">
        <v>11</v>
      </c>
      <c r="AL1357" s="23" t="s">
        <v>1023</v>
      </c>
      <c r="AM1357" s="23" t="s">
        <v>1232</v>
      </c>
      <c r="AN1357" s="23" t="s">
        <v>14</v>
      </c>
      <c r="AO1357" s="23"/>
      <c r="AP1357" s="23" t="s">
        <v>14</v>
      </c>
      <c r="AQ1357" s="23"/>
      <c r="AR1357" s="23"/>
      <c r="AS1357" s="23" t="s">
        <v>1023</v>
      </c>
      <c r="AT1357" s="23" t="s">
        <v>1232</v>
      </c>
      <c r="AU1357" s="23" t="s">
        <v>14</v>
      </c>
      <c r="AV1357" s="25"/>
      <c r="AW1357" s="25"/>
      <c r="AX1357" s="26">
        <v>23.5</v>
      </c>
      <c r="AY1357" s="26">
        <v>236.9</v>
      </c>
      <c r="AZ1357" s="25" t="s">
        <v>14</v>
      </c>
      <c r="BA1357" s="25" t="s">
        <v>14</v>
      </c>
      <c r="BB1357" s="23"/>
      <c r="BC1357" s="23" t="s">
        <v>15</v>
      </c>
      <c r="BD1357" s="23"/>
      <c r="BE1357" s="23" t="s">
        <v>11</v>
      </c>
      <c r="BF1357" s="23" t="s">
        <v>982</v>
      </c>
      <c r="BG1357" s="23" t="s">
        <v>11</v>
      </c>
      <c r="BH1357" s="23" t="s">
        <v>17</v>
      </c>
      <c r="BI1357" s="23"/>
      <c r="BJ1357" s="23" t="s">
        <v>272</v>
      </c>
      <c r="BK1357" s="23" t="s">
        <v>11</v>
      </c>
      <c r="BL1357" s="23" t="s">
        <v>11</v>
      </c>
      <c r="BM1357" s="23"/>
      <c r="BN1357" s="23"/>
      <c r="BO1357" s="24">
        <v>5.6</v>
      </c>
      <c r="BP1357" s="24">
        <v>278.8</v>
      </c>
      <c r="BQ1357" s="24">
        <v>300</v>
      </c>
      <c r="BR1357" s="24">
        <v>276.10000000000002</v>
      </c>
      <c r="BS1357" s="24">
        <v>203.1</v>
      </c>
      <c r="BT1357" s="23"/>
      <c r="BU1357" s="23"/>
      <c r="BV1357" s="24">
        <v>34.26</v>
      </c>
      <c r="BW1357" s="24">
        <v>0.17</v>
      </c>
      <c r="BX1357" s="23"/>
      <c r="BY1357" s="24">
        <v>0.15</v>
      </c>
      <c r="BZ1357" s="27">
        <v>0.17</v>
      </c>
      <c r="CA1357" s="27">
        <v>0.15</v>
      </c>
      <c r="CB1357" s="25"/>
      <c r="CC1357" s="25"/>
      <c r="CD1357" s="28">
        <v>33.86</v>
      </c>
      <c r="CE1357" s="28">
        <v>0.21</v>
      </c>
      <c r="CF1357" s="25"/>
      <c r="CG1357" s="28">
        <v>0.19</v>
      </c>
      <c r="CH1357" s="28">
        <v>49.3</v>
      </c>
      <c r="CI1357" s="28">
        <v>0.5</v>
      </c>
      <c r="CJ1357" s="28">
        <v>0.5</v>
      </c>
      <c r="CK1357" s="25"/>
      <c r="CL1357" s="25"/>
      <c r="CM1357" s="28">
        <v>0.52</v>
      </c>
      <c r="CN1357" s="25"/>
      <c r="CO1357" s="28">
        <v>0</v>
      </c>
      <c r="CP1357" s="30" t="s">
        <v>5</v>
      </c>
      <c r="CQ1357" s="8">
        <f t="shared" si="232"/>
        <v>35010.552975939216</v>
      </c>
      <c r="CR1357" s="8">
        <f t="shared" si="240"/>
        <v>24</v>
      </c>
      <c r="CS1357" s="8">
        <f t="shared" si="233"/>
        <v>8</v>
      </c>
      <c r="CT1357" s="8">
        <f t="shared" si="241"/>
        <v>30</v>
      </c>
      <c r="CU1357" s="8">
        <f t="shared" si="234"/>
        <v>200</v>
      </c>
      <c r="CV1357" s="10">
        <f t="shared" si="235"/>
        <v>66047.72</v>
      </c>
      <c r="CW1357" s="10">
        <f t="shared" si="242"/>
        <v>66.047719999999998</v>
      </c>
      <c r="CX1357" s="8" t="str">
        <f t="shared" si="236"/>
        <v>No</v>
      </c>
      <c r="CY1357" s="30" t="s">
        <v>11</v>
      </c>
      <c r="CZ1357" s="30" t="s">
        <v>11</v>
      </c>
      <c r="DA1357" s="31" t="s">
        <v>11</v>
      </c>
      <c r="DB1357" s="31" t="s">
        <v>11</v>
      </c>
      <c r="DC1357" s="8" t="str">
        <f t="shared" si="237"/>
        <v>No</v>
      </c>
      <c r="DD1357" s="8" t="s">
        <v>23</v>
      </c>
      <c r="DE1357" s="30" t="s">
        <v>11</v>
      </c>
      <c r="DF1357" s="10">
        <f t="shared" si="238"/>
        <v>106.00913999999999</v>
      </c>
      <c r="DG1357" s="9">
        <f>IF(S1357&lt;Monitors!$H$4,(S1357*Monitors!$I$4)+Monitors!$J$4,IF(S1357&lt;Monitors!$H$5,(S1357*Monitors!$I$5)+Monitors!$J$5,IF(S1357&lt;Monitors!$H$6,(S1357*Monitors!$I$6)+Monitors!$J$6,IF(S1357&lt;Monitors!$H$7,(Monitors!$I$7*S1357)+Monitors!$J$7,IF(S1357&lt;Monitors!$H$8,(S1357*Monitors!$I$8)+Monitors!$J$8,IF(S1357&lt;Monitors!$H$9,(S1357*Monitors!$I$9)+Monitors!$J$9,IF(S1357&lt;Monitors!$H$10,(S1357*Monitors!$I$10)+Monitors!$J$10,IF(S1357&lt;Monitors!$H$11,(S1357*Monitors!$I$11)+Monitors!$J$11,Monitors!$J$12))))))))</f>
        <v>40.380000000000003</v>
      </c>
      <c r="DH1357" s="10">
        <f>$DF1357-(Monitors!$B$4*'All Data'!$W1357)</f>
        <v>55.166919999999983</v>
      </c>
      <c r="DI1357" s="10">
        <f>IF($CX1357="Yes",DH1357-(Monitors!$E$4*(DG1357+(Monitors!$B$4*'All Data'!$W1357))),'All Data'!DH1357)</f>
        <v>55.166919999999983</v>
      </c>
      <c r="DJ1357" s="10">
        <f>IF(DD1357="Yes",'All Data'!DI1357-(DG1357*Monitors!$C$4),'All Data'!DI1357)</f>
        <v>49.109919999999981</v>
      </c>
      <c r="DK1357" s="10">
        <f>IF($DE1357="Yes",DJ1357-(DG1357*Monitors!$D$4),'All Data'!DJ1357)</f>
        <v>49.109919999999981</v>
      </c>
      <c r="DL1357" s="10">
        <f>IF($CZ1357="Yes",DK1357-Monitors!$C$7,'All Data'!DK1357)</f>
        <v>49.109919999999981</v>
      </c>
      <c r="DM1357" s="10">
        <f>IF($DA1357="Yes",DL1357-Monitors!$D$7,'All Data'!DL1357)</f>
        <v>49.109919999999981</v>
      </c>
      <c r="DN1357" s="10">
        <f>IF(DB1357="Yes",DM1357-((DG1357+(W1357*Monitors!$B$4))*Monitors!$F$4),'All Data'!DM1357)</f>
        <v>49.109919999999981</v>
      </c>
      <c r="DO1357" s="8" t="str">
        <f t="shared" si="239"/>
        <v>No</v>
      </c>
      <c r="DP1357" s="10">
        <v>2.6419088000000004</v>
      </c>
      <c r="DQ1357" s="10">
        <v>31.618091199999999</v>
      </c>
      <c r="DR1357" s="10">
        <v>31.618091199999999</v>
      </c>
      <c r="DS1357" s="9">
        <v>22.495982645809793</v>
      </c>
      <c r="DT1357" s="9" t="s">
        <v>11</v>
      </c>
      <c r="DU1357" s="14">
        <v>0</v>
      </c>
    </row>
    <row r="1358" spans="1:125" ht="18" customHeight="1">
      <c r="A1358" s="29">
        <v>1357</v>
      </c>
      <c r="B1358" s="29">
        <v>19</v>
      </c>
      <c r="C1358" s="29">
        <v>866</v>
      </c>
      <c r="D1358" s="21">
        <v>41699</v>
      </c>
      <c r="E1358" s="21">
        <v>41698</v>
      </c>
      <c r="F1358" s="21">
        <v>41702</v>
      </c>
      <c r="G1358" s="20" t="s">
        <v>4</v>
      </c>
      <c r="H1358" s="20"/>
      <c r="I1358" s="22">
        <v>6</v>
      </c>
      <c r="J1358" s="20" t="s">
        <v>5</v>
      </c>
      <c r="K1358" s="20"/>
      <c r="L1358" s="20" t="s">
        <v>6</v>
      </c>
      <c r="M1358" s="23"/>
      <c r="N1358" s="23" t="s">
        <v>7</v>
      </c>
      <c r="O1358" s="23"/>
      <c r="P1358" s="24">
        <v>13.6</v>
      </c>
      <c r="Q1358" s="24">
        <v>24.2</v>
      </c>
      <c r="R1358" s="24">
        <v>27.8</v>
      </c>
      <c r="S1358" s="24">
        <v>329.1</v>
      </c>
      <c r="T1358" s="24">
        <v>1.78</v>
      </c>
      <c r="U1358" s="24">
        <v>2160</v>
      </c>
      <c r="V1358" s="24">
        <v>3840</v>
      </c>
      <c r="W1358" s="24">
        <v>8.2940000000000005</v>
      </c>
      <c r="X1358" s="23" t="s">
        <v>89</v>
      </c>
      <c r="Y1358" s="23" t="s">
        <v>89</v>
      </c>
      <c r="Z1358" s="24">
        <v>25202</v>
      </c>
      <c r="AA1358" s="24">
        <v>60</v>
      </c>
      <c r="AB1358" s="24">
        <v>170</v>
      </c>
      <c r="AC1358" s="24">
        <v>160</v>
      </c>
      <c r="AD1358" s="23" t="s">
        <v>10</v>
      </c>
      <c r="AE1358" s="23" t="s">
        <v>11</v>
      </c>
      <c r="AF1358" s="23" t="s">
        <v>11</v>
      </c>
      <c r="AG1358" s="23"/>
      <c r="AH1358" s="23"/>
      <c r="AI1358" s="23" t="s">
        <v>12</v>
      </c>
      <c r="AJ1358" s="23" t="s">
        <v>11</v>
      </c>
      <c r="AK1358" s="23" t="s">
        <v>11</v>
      </c>
      <c r="AL1358" s="23" t="s">
        <v>701</v>
      </c>
      <c r="AM1358" s="23" t="s">
        <v>702</v>
      </c>
      <c r="AN1358" s="23" t="s">
        <v>72</v>
      </c>
      <c r="AO1358" s="23"/>
      <c r="AP1358" s="23" t="s">
        <v>14</v>
      </c>
      <c r="AQ1358" s="23"/>
      <c r="AR1358" s="23"/>
      <c r="AS1358" s="23" t="s">
        <v>701</v>
      </c>
      <c r="AT1358" s="23" t="s">
        <v>702</v>
      </c>
      <c r="AU1358" s="23" t="s">
        <v>83</v>
      </c>
      <c r="AV1358" s="25"/>
      <c r="AW1358" s="25"/>
      <c r="AX1358" s="26">
        <v>27.8</v>
      </c>
      <c r="AY1358" s="26">
        <v>329.1</v>
      </c>
      <c r="AZ1358" s="25" t="s">
        <v>72</v>
      </c>
      <c r="BA1358" s="25" t="s">
        <v>83</v>
      </c>
      <c r="BB1358" s="23"/>
      <c r="BC1358" s="23" t="s">
        <v>24</v>
      </c>
      <c r="BD1358" s="23" t="s">
        <v>703</v>
      </c>
      <c r="BE1358" s="23" t="s">
        <v>11</v>
      </c>
      <c r="BF1358" s="23" t="s">
        <v>704</v>
      </c>
      <c r="BG1358" s="23" t="s">
        <v>11</v>
      </c>
      <c r="BH1358" s="23" t="s">
        <v>17</v>
      </c>
      <c r="BI1358" s="23"/>
      <c r="BJ1358" s="23" t="s">
        <v>157</v>
      </c>
      <c r="BK1358" s="23" t="s">
        <v>11</v>
      </c>
      <c r="BL1358" s="23" t="s">
        <v>11</v>
      </c>
      <c r="BM1358" s="23"/>
      <c r="BN1358" s="23"/>
      <c r="BO1358" s="24">
        <v>0</v>
      </c>
      <c r="BP1358" s="24">
        <v>269</v>
      </c>
      <c r="BQ1358" s="24">
        <v>200</v>
      </c>
      <c r="BR1358" s="24">
        <v>251</v>
      </c>
      <c r="BS1358" s="24">
        <v>202</v>
      </c>
      <c r="BT1358" s="23"/>
      <c r="BU1358" s="23"/>
      <c r="BV1358" s="24">
        <v>34.700000000000003</v>
      </c>
      <c r="BW1358" s="24">
        <v>0.2</v>
      </c>
      <c r="BX1358" s="23"/>
      <c r="BY1358" s="24">
        <v>0.2</v>
      </c>
      <c r="BZ1358" s="27">
        <v>0.2</v>
      </c>
      <c r="CA1358" s="27">
        <v>0.2</v>
      </c>
      <c r="CB1358" s="25"/>
      <c r="CC1358" s="25"/>
      <c r="CD1358" s="28">
        <v>35.4</v>
      </c>
      <c r="CE1358" s="28">
        <v>0.28999999999999998</v>
      </c>
      <c r="CF1358" s="25"/>
      <c r="CG1358" s="28">
        <v>0.28000000000000003</v>
      </c>
      <c r="CH1358" s="28">
        <v>63</v>
      </c>
      <c r="CI1358" s="28">
        <v>1.7</v>
      </c>
      <c r="CJ1358" s="28">
        <v>0.5</v>
      </c>
      <c r="CK1358" s="25"/>
      <c r="CL1358" s="25"/>
      <c r="CM1358" s="28">
        <v>0.5</v>
      </c>
      <c r="CN1358" s="25"/>
      <c r="CO1358" s="28">
        <v>0</v>
      </c>
      <c r="CP1358" s="30" t="s">
        <v>5</v>
      </c>
      <c r="CQ1358" s="8">
        <f t="shared" si="232"/>
        <v>25202.066241264056</v>
      </c>
      <c r="CR1358" s="8">
        <f t="shared" si="240"/>
        <v>28</v>
      </c>
      <c r="CS1358" s="8">
        <f t="shared" si="233"/>
        <v>8</v>
      </c>
      <c r="CT1358" s="8">
        <f t="shared" si="241"/>
        <v>30</v>
      </c>
      <c r="CU1358" s="8">
        <f t="shared" si="234"/>
        <v>200</v>
      </c>
      <c r="CV1358" s="10">
        <f t="shared" si="235"/>
        <v>88527.900000000009</v>
      </c>
      <c r="CW1358" s="10">
        <f t="shared" si="242"/>
        <v>88.527900000000002</v>
      </c>
      <c r="CX1358" s="8" t="str">
        <f t="shared" si="236"/>
        <v>No</v>
      </c>
      <c r="CY1358" s="30" t="s">
        <v>11</v>
      </c>
      <c r="CZ1358" s="30" t="s">
        <v>11</v>
      </c>
      <c r="DA1358" s="31" t="s">
        <v>11</v>
      </c>
      <c r="DB1358" s="31" t="s">
        <v>11</v>
      </c>
      <c r="DC1358" s="8" t="str">
        <f t="shared" si="237"/>
        <v>No</v>
      </c>
      <c r="DD1358" s="8" t="s">
        <v>23</v>
      </c>
      <c r="DE1358" s="30" t="s">
        <v>11</v>
      </c>
      <c r="DF1358" s="10">
        <f t="shared" si="238"/>
        <v>107.529</v>
      </c>
      <c r="DG1358" s="9">
        <f>IF(S1358&lt;Monitors!$H$4,(S1358*Monitors!$I$4)+Monitors!$J$4,IF(S1358&lt;Monitors!$H$5,(S1358*Monitors!$I$5)+Monitors!$J$5,IF(S1358&lt;Monitors!$H$6,(S1358*Monitors!$I$6)+Monitors!$J$6,IF(S1358&lt;Monitors!$H$7,(Monitors!$I$7*S1358)+Monitors!$J$7,IF(S1358&lt;Monitors!$H$8,(S1358*Monitors!$I$8)+Monitors!$J$8,IF(S1358&lt;Monitors!$H$9,(S1358*Monitors!$I$9)+Monitors!$J$9,IF(S1358&lt;Monitors!$H$10,(S1358*Monitors!$I$10)+Monitors!$J$10,IF(S1358&lt;Monitors!$H$11,(S1358*Monitors!$I$11)+Monitors!$J$11,Monitors!$J$12))))))))</f>
        <v>54.820000000000007</v>
      </c>
      <c r="DH1358" s="10">
        <f>$DF1358-(Monitors!$B$4*'All Data'!$W1358)</f>
        <v>56.686779999999992</v>
      </c>
      <c r="DI1358" s="10">
        <f>IF($CX1358="Yes",DH1358-(Monitors!$E$4*(DG1358+(Monitors!$B$4*'All Data'!$W1358))),'All Data'!DH1358)</f>
        <v>56.686779999999992</v>
      </c>
      <c r="DJ1358" s="10">
        <f>IF(DD1358="Yes",'All Data'!DI1358-(DG1358*Monitors!$C$4),'All Data'!DI1358)</f>
        <v>48.463779999999993</v>
      </c>
      <c r="DK1358" s="10">
        <f>IF($DE1358="Yes",DJ1358-(DG1358*Monitors!$D$4),'All Data'!DJ1358)</f>
        <v>48.463779999999993</v>
      </c>
      <c r="DL1358" s="10">
        <f>IF($CZ1358="Yes",DK1358-Monitors!$C$7,'All Data'!DK1358)</f>
        <v>48.463779999999993</v>
      </c>
      <c r="DM1358" s="10">
        <f>IF($DA1358="Yes",DL1358-Monitors!$D$7,'All Data'!DL1358)</f>
        <v>48.463779999999993</v>
      </c>
      <c r="DN1358" s="10">
        <f>IF(DB1358="Yes",DM1358-((DG1358+(W1358*Monitors!$B$4))*Monitors!$F$4),'All Data'!DM1358)</f>
        <v>48.463779999999993</v>
      </c>
      <c r="DO1358" s="8" t="str">
        <f t="shared" si="239"/>
        <v>Yes</v>
      </c>
      <c r="DP1358" s="10">
        <v>3.5411160000000006</v>
      </c>
      <c r="DQ1358" s="10">
        <v>31.158884</v>
      </c>
      <c r="DR1358" s="10">
        <v>31.158884</v>
      </c>
      <c r="DS1358" s="9">
        <v>31.002359274366484</v>
      </c>
      <c r="DT1358" s="9" t="s">
        <v>11</v>
      </c>
      <c r="DU1358" s="14">
        <v>0</v>
      </c>
    </row>
    <row r="1359" spans="1:125" ht="18" customHeight="1">
      <c r="A1359" s="29">
        <v>1358</v>
      </c>
      <c r="B1359" s="29">
        <v>13</v>
      </c>
      <c r="C1359" s="29">
        <v>1169</v>
      </c>
      <c r="D1359" s="21">
        <v>42051</v>
      </c>
      <c r="E1359" s="21">
        <v>42030</v>
      </c>
      <c r="F1359" s="21">
        <v>42040</v>
      </c>
      <c r="G1359" s="20" t="s">
        <v>4</v>
      </c>
      <c r="H1359" s="20"/>
      <c r="I1359" s="22">
        <v>6</v>
      </c>
      <c r="J1359" s="20" t="s">
        <v>5</v>
      </c>
      <c r="K1359" s="20" t="s">
        <v>26</v>
      </c>
      <c r="L1359" s="20" t="s">
        <v>27</v>
      </c>
      <c r="M1359" s="23" t="s">
        <v>27</v>
      </c>
      <c r="N1359" s="23" t="s">
        <v>7</v>
      </c>
      <c r="O1359" s="23" t="s">
        <v>26</v>
      </c>
      <c r="P1359" s="24">
        <v>15.7</v>
      </c>
      <c r="Q1359" s="24">
        <v>27.9</v>
      </c>
      <c r="R1359" s="24">
        <v>32</v>
      </c>
      <c r="S1359" s="24">
        <v>437.63</v>
      </c>
      <c r="T1359" s="24">
        <v>1.78</v>
      </c>
      <c r="U1359" s="24">
        <v>2160</v>
      </c>
      <c r="V1359" s="24">
        <v>3840</v>
      </c>
      <c r="W1359" s="24">
        <v>8.2940000000000005</v>
      </c>
      <c r="X1359" s="23" t="s">
        <v>89</v>
      </c>
      <c r="Y1359" s="23" t="s">
        <v>89</v>
      </c>
      <c r="Z1359" s="24">
        <v>18953</v>
      </c>
      <c r="AA1359" s="24">
        <v>60</v>
      </c>
      <c r="AB1359" s="24">
        <v>178</v>
      </c>
      <c r="AC1359" s="24">
        <v>178</v>
      </c>
      <c r="AD1359" s="23" t="s">
        <v>96</v>
      </c>
      <c r="AE1359" s="23" t="s">
        <v>23</v>
      </c>
      <c r="AF1359" s="23" t="s">
        <v>11</v>
      </c>
      <c r="AG1359" s="23" t="s">
        <v>26</v>
      </c>
      <c r="AH1359" s="23" t="s">
        <v>26</v>
      </c>
      <c r="AI1359" s="23" t="s">
        <v>57</v>
      </c>
      <c r="AJ1359" s="23" t="s">
        <v>23</v>
      </c>
      <c r="AK1359" s="23" t="s">
        <v>23</v>
      </c>
      <c r="AL1359" s="23" t="s">
        <v>229</v>
      </c>
      <c r="AM1359" s="23" t="s">
        <v>14</v>
      </c>
      <c r="AN1359" s="23" t="s">
        <v>72</v>
      </c>
      <c r="AO1359" s="23" t="s">
        <v>14</v>
      </c>
      <c r="AP1359" s="23" t="s">
        <v>36</v>
      </c>
      <c r="AQ1359" s="23" t="s">
        <v>14</v>
      </c>
      <c r="AR1359" s="23"/>
      <c r="AS1359" s="23" t="s">
        <v>229</v>
      </c>
      <c r="AT1359" s="23" t="s">
        <v>14</v>
      </c>
      <c r="AU1359" s="23" t="s">
        <v>83</v>
      </c>
      <c r="AV1359" s="25" t="s">
        <v>14</v>
      </c>
      <c r="AW1359" s="25" t="s">
        <v>14</v>
      </c>
      <c r="AX1359" s="26">
        <v>32</v>
      </c>
      <c r="AY1359" s="26">
        <v>437.63</v>
      </c>
      <c r="AZ1359" s="25" t="s">
        <v>72</v>
      </c>
      <c r="BA1359" s="25" t="s">
        <v>83</v>
      </c>
      <c r="BB1359" s="23" t="s">
        <v>14</v>
      </c>
      <c r="BC1359" s="23" t="s">
        <v>15</v>
      </c>
      <c r="BD1359" s="23" t="s">
        <v>14</v>
      </c>
      <c r="BE1359" s="23" t="s">
        <v>11</v>
      </c>
      <c r="BF1359" s="23" t="s">
        <v>1261</v>
      </c>
      <c r="BG1359" s="23" t="s">
        <v>11</v>
      </c>
      <c r="BH1359" s="23" t="s">
        <v>17</v>
      </c>
      <c r="BI1359" s="23" t="s">
        <v>14</v>
      </c>
      <c r="BJ1359" s="23"/>
      <c r="BK1359" s="23" t="s">
        <v>11</v>
      </c>
      <c r="BL1359" s="23" t="s">
        <v>11</v>
      </c>
      <c r="BM1359" s="23" t="s">
        <v>11</v>
      </c>
      <c r="BN1359" s="23"/>
      <c r="BO1359" s="24">
        <v>10</v>
      </c>
      <c r="BP1359" s="24">
        <v>330</v>
      </c>
      <c r="BQ1359" s="24">
        <v>330</v>
      </c>
      <c r="BR1359" s="24">
        <v>260</v>
      </c>
      <c r="BS1359" s="24">
        <v>200</v>
      </c>
      <c r="BT1359" s="23"/>
      <c r="BU1359" s="23"/>
      <c r="BV1359" s="24">
        <v>35.71</v>
      </c>
      <c r="BW1359" s="24">
        <v>0.45</v>
      </c>
      <c r="BX1359" s="23"/>
      <c r="BY1359" s="24">
        <v>0.37</v>
      </c>
      <c r="BZ1359" s="27">
        <v>0.45</v>
      </c>
      <c r="CA1359" s="27">
        <v>0.37</v>
      </c>
      <c r="CB1359" s="25"/>
      <c r="CC1359" s="25"/>
      <c r="CD1359" s="28">
        <v>35.93</v>
      </c>
      <c r="CE1359" s="28">
        <v>0.48</v>
      </c>
      <c r="CF1359" s="25"/>
      <c r="CG1359" s="28">
        <v>0.4</v>
      </c>
      <c r="CH1359" s="28">
        <v>79.03</v>
      </c>
      <c r="CI1359" s="28">
        <v>1</v>
      </c>
      <c r="CJ1359" s="28">
        <v>0.5</v>
      </c>
      <c r="CK1359" s="28">
        <v>0</v>
      </c>
      <c r="CL1359" s="28">
        <v>0</v>
      </c>
      <c r="CM1359" s="28">
        <v>0.46</v>
      </c>
      <c r="CN1359" s="25"/>
      <c r="CO1359" s="28">
        <v>0</v>
      </c>
      <c r="CP1359" s="30" t="s">
        <v>5</v>
      </c>
      <c r="CQ1359" s="8">
        <f t="shared" si="232"/>
        <v>18952.08280967941</v>
      </c>
      <c r="CR1359" s="8">
        <f t="shared" si="240"/>
        <v>28</v>
      </c>
      <c r="CS1359" s="8">
        <f t="shared" si="233"/>
        <v>8</v>
      </c>
      <c r="CT1359" s="8">
        <f t="shared" si="241"/>
        <v>40</v>
      </c>
      <c r="CU1359" s="8">
        <f t="shared" si="234"/>
        <v>300</v>
      </c>
      <c r="CV1359" s="10">
        <f t="shared" si="235"/>
        <v>144417.9</v>
      </c>
      <c r="CW1359" s="10">
        <f t="shared" si="242"/>
        <v>144.4179</v>
      </c>
      <c r="CX1359" s="8" t="str">
        <f t="shared" si="236"/>
        <v>No</v>
      </c>
      <c r="CY1359" s="30" t="s">
        <v>11</v>
      </c>
      <c r="CZ1359" s="30" t="s">
        <v>11</v>
      </c>
      <c r="DA1359" s="31" t="s">
        <v>11</v>
      </c>
      <c r="DB1359" s="31" t="s">
        <v>11</v>
      </c>
      <c r="DC1359" s="8" t="str">
        <f t="shared" si="237"/>
        <v>No</v>
      </c>
      <c r="DD1359" s="8" t="s">
        <v>23</v>
      </c>
      <c r="DE1359" s="30" t="s">
        <v>11</v>
      </c>
      <c r="DF1359" s="10">
        <f t="shared" si="238"/>
        <v>112.04916</v>
      </c>
      <c r="DG1359" s="9">
        <f>IF(S1359&lt;Monitors!$H$4,(S1359*Monitors!$I$4)+Monitors!$J$4,IF(S1359&lt;Monitors!$H$5,(S1359*Monitors!$I$5)+Monitors!$J$5,IF(S1359&lt;Monitors!$H$6,(S1359*Monitors!$I$6)+Monitors!$J$6,IF(S1359&lt;Monitors!$H$7,(Monitors!$I$7*S1359)+Monitors!$J$7,IF(S1359&lt;Monitors!$H$8,(S1359*Monitors!$I$8)+Monitors!$J$8,IF(S1359&lt;Monitors!$H$9,(S1359*Monitors!$I$9)+Monitors!$J$9,IF(S1359&lt;Monitors!$H$10,(S1359*Monitors!$I$10)+Monitors!$J$10,IF(S1359&lt;Monitors!$H$11,(S1359*Monitors!$I$11)+Monitors!$J$11,Monitors!$J$12))))))))</f>
        <v>76.52600000000001</v>
      </c>
      <c r="DH1359" s="10">
        <f>$DF1359-(Monitors!$B$4*'All Data'!$W1359)</f>
        <v>61.206939999999996</v>
      </c>
      <c r="DI1359" s="10">
        <f>IF($CX1359="Yes",DH1359-(Monitors!$E$4*(DG1359+(Monitors!$B$4*'All Data'!$W1359))),'All Data'!DH1359)</f>
        <v>61.206939999999996</v>
      </c>
      <c r="DJ1359" s="10">
        <f>IF(DD1359="Yes",'All Data'!DI1359-(DG1359*Monitors!$C$4),'All Data'!DI1359)</f>
        <v>49.728039999999993</v>
      </c>
      <c r="DK1359" s="10">
        <f>IF($DE1359="Yes",DJ1359-(DG1359*Monitors!$D$4),'All Data'!DJ1359)</f>
        <v>49.728039999999993</v>
      </c>
      <c r="DL1359" s="10">
        <f>IF($CZ1359="Yes",DK1359-Monitors!$C$7,'All Data'!DK1359)</f>
        <v>49.728039999999993</v>
      </c>
      <c r="DM1359" s="10">
        <f>IF($DA1359="Yes",DL1359-Monitors!$D$7,'All Data'!DL1359)</f>
        <v>49.728039999999993</v>
      </c>
      <c r="DN1359" s="10">
        <f>IF(DB1359="Yes",DM1359-((DG1359+(W1359*Monitors!$B$4))*Monitors!$F$4),'All Data'!DM1359)</f>
        <v>49.728039999999993</v>
      </c>
      <c r="DO1359" s="8" t="str">
        <f t="shared" si="239"/>
        <v>Yes</v>
      </c>
      <c r="DP1359" s="10">
        <v>5.7767160000000004</v>
      </c>
      <c r="DQ1359" s="10">
        <v>29.933284</v>
      </c>
      <c r="DR1359" s="10">
        <v>29.933284</v>
      </c>
      <c r="DS1359" s="9">
        <v>40.677526273618184</v>
      </c>
      <c r="DT1359" s="9" t="s">
        <v>23</v>
      </c>
      <c r="DU1359" s="14">
        <v>0</v>
      </c>
    </row>
    <row r="1360" spans="1:125" ht="18" customHeight="1">
      <c r="A1360" s="29">
        <v>1359</v>
      </c>
      <c r="B1360" s="29">
        <v>52</v>
      </c>
      <c r="C1360" s="29">
        <v>1364</v>
      </c>
      <c r="D1360" s="21">
        <v>41779</v>
      </c>
      <c r="E1360" s="21">
        <v>41764</v>
      </c>
      <c r="F1360" s="21">
        <v>41767</v>
      </c>
      <c r="G1360" s="20" t="s">
        <v>356</v>
      </c>
      <c r="H1360" s="20"/>
      <c r="I1360" s="22">
        <v>6</v>
      </c>
      <c r="J1360" s="20" t="s">
        <v>5</v>
      </c>
      <c r="K1360" s="20"/>
      <c r="L1360" s="20" t="s">
        <v>49</v>
      </c>
      <c r="M1360" s="23"/>
      <c r="N1360" s="23" t="s">
        <v>7</v>
      </c>
      <c r="O1360" s="23"/>
      <c r="P1360" s="24">
        <v>13.4</v>
      </c>
      <c r="Q1360" s="24">
        <v>24.4</v>
      </c>
      <c r="R1360" s="24">
        <v>27.9</v>
      </c>
      <c r="S1360" s="24">
        <v>328.46</v>
      </c>
      <c r="T1360" s="24">
        <v>1.82</v>
      </c>
      <c r="U1360" s="24">
        <v>2160</v>
      </c>
      <c r="V1360" s="24">
        <v>3840</v>
      </c>
      <c r="W1360" s="24">
        <v>8.2940000000000005</v>
      </c>
      <c r="X1360" s="23" t="s">
        <v>89</v>
      </c>
      <c r="Y1360" s="23" t="s">
        <v>89</v>
      </c>
      <c r="Z1360" s="24">
        <v>25252</v>
      </c>
      <c r="AA1360" s="24">
        <v>30</v>
      </c>
      <c r="AB1360" s="24">
        <v>170</v>
      </c>
      <c r="AC1360" s="24">
        <v>160</v>
      </c>
      <c r="AD1360" s="23" t="s">
        <v>1022</v>
      </c>
      <c r="AE1360" s="23" t="s">
        <v>11</v>
      </c>
      <c r="AF1360" s="23" t="s">
        <v>11</v>
      </c>
      <c r="AG1360" s="23"/>
      <c r="AH1360" s="23"/>
      <c r="AI1360" s="23" t="s">
        <v>57</v>
      </c>
      <c r="AJ1360" s="23" t="s">
        <v>23</v>
      </c>
      <c r="AK1360" s="23" t="s">
        <v>11</v>
      </c>
      <c r="AL1360" s="23" t="s">
        <v>1023</v>
      </c>
      <c r="AM1360" s="23"/>
      <c r="AN1360" s="23" t="s">
        <v>14</v>
      </c>
      <c r="AO1360" s="23"/>
      <c r="AP1360" s="23" t="s">
        <v>36</v>
      </c>
      <c r="AQ1360" s="23"/>
      <c r="AR1360" s="23"/>
      <c r="AS1360" s="23" t="s">
        <v>1023</v>
      </c>
      <c r="AT1360" s="23"/>
      <c r="AU1360" s="23" t="s">
        <v>14</v>
      </c>
      <c r="AV1360" s="25"/>
      <c r="AW1360" s="25"/>
      <c r="AX1360" s="26">
        <v>27.9</v>
      </c>
      <c r="AY1360" s="26">
        <v>328.46</v>
      </c>
      <c r="AZ1360" s="25" t="s">
        <v>14</v>
      </c>
      <c r="BA1360" s="25" t="s">
        <v>14</v>
      </c>
      <c r="BB1360" s="23"/>
      <c r="BC1360" s="23" t="s">
        <v>15</v>
      </c>
      <c r="BD1360" s="23"/>
      <c r="BE1360" s="23" t="s">
        <v>11</v>
      </c>
      <c r="BF1360" s="23" t="s">
        <v>86</v>
      </c>
      <c r="BG1360" s="23" t="s">
        <v>11</v>
      </c>
      <c r="BH1360" s="23" t="s">
        <v>17</v>
      </c>
      <c r="BI1360" s="23"/>
      <c r="BJ1360" s="23" t="s">
        <v>18</v>
      </c>
      <c r="BK1360" s="23" t="s">
        <v>11</v>
      </c>
      <c r="BL1360" s="23" t="s">
        <v>11</v>
      </c>
      <c r="BM1360" s="23"/>
      <c r="BN1360" s="23"/>
      <c r="BO1360" s="24">
        <v>0.4</v>
      </c>
      <c r="BP1360" s="24">
        <v>278</v>
      </c>
      <c r="BQ1360" s="24">
        <v>270</v>
      </c>
      <c r="BR1360" s="24">
        <v>277.5</v>
      </c>
      <c r="BS1360" s="24">
        <v>201.1</v>
      </c>
      <c r="BT1360" s="23"/>
      <c r="BU1360" s="23"/>
      <c r="BV1360" s="24">
        <v>36.880000000000003</v>
      </c>
      <c r="BW1360" s="24">
        <v>0.43</v>
      </c>
      <c r="BX1360" s="23"/>
      <c r="BY1360" s="24">
        <v>0.25</v>
      </c>
      <c r="BZ1360" s="27">
        <v>0.43</v>
      </c>
      <c r="CA1360" s="27">
        <v>0.25</v>
      </c>
      <c r="CB1360" s="25"/>
      <c r="CC1360" s="25"/>
      <c r="CD1360" s="28">
        <v>36.71</v>
      </c>
      <c r="CE1360" s="28">
        <v>0.43</v>
      </c>
      <c r="CF1360" s="25"/>
      <c r="CG1360" s="28">
        <v>0.26</v>
      </c>
      <c r="CH1360" s="28">
        <v>62.94</v>
      </c>
      <c r="CI1360" s="28">
        <v>0.5</v>
      </c>
      <c r="CJ1360" s="28">
        <v>0.5</v>
      </c>
      <c r="CK1360" s="25"/>
      <c r="CL1360" s="25"/>
      <c r="CM1360" s="28">
        <v>0.43</v>
      </c>
      <c r="CN1360" s="25"/>
      <c r="CO1360" s="28">
        <v>0</v>
      </c>
      <c r="CP1360" s="30" t="s">
        <v>5</v>
      </c>
      <c r="CQ1360" s="8">
        <f t="shared" si="232"/>
        <v>25251.172136637648</v>
      </c>
      <c r="CR1360" s="8">
        <f t="shared" si="240"/>
        <v>28</v>
      </c>
      <c r="CS1360" s="8">
        <f t="shared" si="233"/>
        <v>8</v>
      </c>
      <c r="CT1360" s="8">
        <f t="shared" si="241"/>
        <v>30</v>
      </c>
      <c r="CU1360" s="8">
        <f t="shared" si="234"/>
        <v>200</v>
      </c>
      <c r="CV1360" s="10">
        <f t="shared" si="235"/>
        <v>91311.87999999999</v>
      </c>
      <c r="CW1360" s="10">
        <f t="shared" si="242"/>
        <v>91.311879999999988</v>
      </c>
      <c r="CX1360" s="8" t="str">
        <f t="shared" si="236"/>
        <v>No</v>
      </c>
      <c r="CY1360" s="30" t="s">
        <v>11</v>
      </c>
      <c r="CZ1360" s="30" t="s">
        <v>11</v>
      </c>
      <c r="DA1360" s="31" t="s">
        <v>11</v>
      </c>
      <c r="DB1360" s="31" t="s">
        <v>11</v>
      </c>
      <c r="DC1360" s="8" t="str">
        <f t="shared" si="237"/>
        <v>No</v>
      </c>
      <c r="DD1360" s="8" t="s">
        <v>23</v>
      </c>
      <c r="DE1360" s="30" t="s">
        <v>11</v>
      </c>
      <c r="DF1360" s="10">
        <f t="shared" si="238"/>
        <v>115.52249999999999</v>
      </c>
      <c r="DG1360" s="9">
        <f>IF(S1360&lt;Monitors!$H$4,(S1360*Monitors!$I$4)+Monitors!$J$4,IF(S1360&lt;Monitors!$H$5,(S1360*Monitors!$I$5)+Monitors!$J$5,IF(S1360&lt;Monitors!$H$6,(S1360*Monitors!$I$6)+Monitors!$J$6,IF(S1360&lt;Monitors!$H$7,(Monitors!$I$7*S1360)+Monitors!$J$7,IF(S1360&lt;Monitors!$H$8,(S1360*Monitors!$I$8)+Monitors!$J$8,IF(S1360&lt;Monitors!$H$9,(S1360*Monitors!$I$9)+Monitors!$J$9,IF(S1360&lt;Monitors!$H$10,(S1360*Monitors!$I$10)+Monitors!$J$10,IF(S1360&lt;Monitors!$H$11,(S1360*Monitors!$I$11)+Monitors!$J$11,Monitors!$J$12))))))))</f>
        <v>54.691999999999993</v>
      </c>
      <c r="DH1360" s="10">
        <f>$DF1360-(Monitors!$B$4*'All Data'!$W1360)</f>
        <v>64.680279999999982</v>
      </c>
      <c r="DI1360" s="10">
        <f>IF($CX1360="Yes",DH1360-(Monitors!$E$4*(DG1360+(Monitors!$B$4*'All Data'!$W1360))),'All Data'!DH1360)</f>
        <v>64.680279999999982</v>
      </c>
      <c r="DJ1360" s="10">
        <f>IF(DD1360="Yes",'All Data'!DI1360-(DG1360*Monitors!$C$4),'All Data'!DI1360)</f>
        <v>56.476479999999981</v>
      </c>
      <c r="DK1360" s="10">
        <f>IF($DE1360="Yes",DJ1360-(DG1360*Monitors!$D$4),'All Data'!DJ1360)</f>
        <v>56.476479999999981</v>
      </c>
      <c r="DL1360" s="10">
        <f>IF($CZ1360="Yes",DK1360-Monitors!$C$7,'All Data'!DK1360)</f>
        <v>56.476479999999981</v>
      </c>
      <c r="DM1360" s="10">
        <f>IF($DA1360="Yes",DL1360-Monitors!$D$7,'All Data'!DL1360)</f>
        <v>56.476479999999981</v>
      </c>
      <c r="DN1360" s="10">
        <f>IF(DB1360="Yes",DM1360-((DG1360+(W1360*Monitors!$B$4))*Monitors!$F$4),'All Data'!DM1360)</f>
        <v>56.476479999999981</v>
      </c>
      <c r="DO1360" s="8" t="str">
        <f t="shared" si="239"/>
        <v>No</v>
      </c>
      <c r="DP1360" s="10">
        <v>3.6524752</v>
      </c>
      <c r="DQ1360" s="10">
        <v>33.227524800000005</v>
      </c>
      <c r="DR1360" s="10">
        <v>33.227524800000005</v>
      </c>
      <c r="DS1360" s="9">
        <v>30.944114597086621</v>
      </c>
      <c r="DT1360" s="9" t="s">
        <v>11</v>
      </c>
      <c r="DU1360" s="14">
        <v>0</v>
      </c>
    </row>
    <row r="1361" spans="1:125" ht="18" customHeight="1">
      <c r="A1361" s="29">
        <v>1360</v>
      </c>
      <c r="B1361" s="29">
        <v>25</v>
      </c>
      <c r="C1361" s="29">
        <v>1006</v>
      </c>
      <c r="D1361" s="21">
        <v>41835</v>
      </c>
      <c r="E1361" s="21">
        <v>41815</v>
      </c>
      <c r="F1361" s="21">
        <v>41820</v>
      </c>
      <c r="G1361" s="20"/>
      <c r="H1361" s="20" t="s">
        <v>26</v>
      </c>
      <c r="I1361" s="22">
        <v>6</v>
      </c>
      <c r="J1361" s="20" t="s">
        <v>5</v>
      </c>
      <c r="K1361" s="20" t="s">
        <v>26</v>
      </c>
      <c r="L1361" s="20" t="s">
        <v>6</v>
      </c>
      <c r="M1361" s="23" t="s">
        <v>26</v>
      </c>
      <c r="N1361" s="23" t="s">
        <v>7</v>
      </c>
      <c r="O1361" s="23" t="s">
        <v>26</v>
      </c>
      <c r="P1361" s="24">
        <v>13.2</v>
      </c>
      <c r="Q1361" s="24">
        <v>23.5</v>
      </c>
      <c r="R1361" s="24">
        <v>28</v>
      </c>
      <c r="S1361" s="24">
        <v>309.87</v>
      </c>
      <c r="T1361" s="24">
        <v>1.78</v>
      </c>
      <c r="U1361" s="24">
        <v>2160</v>
      </c>
      <c r="V1361" s="24">
        <v>3840</v>
      </c>
      <c r="W1361" s="24">
        <v>8.2940000000000005</v>
      </c>
      <c r="X1361" s="23" t="s">
        <v>89</v>
      </c>
      <c r="Y1361" s="23" t="s">
        <v>89</v>
      </c>
      <c r="Z1361" s="24">
        <v>26739</v>
      </c>
      <c r="AA1361" s="24">
        <v>60</v>
      </c>
      <c r="AB1361" s="24">
        <v>178</v>
      </c>
      <c r="AC1361" s="24">
        <v>178</v>
      </c>
      <c r="AD1361" s="23" t="s">
        <v>28</v>
      </c>
      <c r="AE1361" s="23" t="s">
        <v>23</v>
      </c>
      <c r="AF1361" s="23" t="s">
        <v>11</v>
      </c>
      <c r="AG1361" s="23" t="s">
        <v>26</v>
      </c>
      <c r="AH1361" s="23" t="s">
        <v>26</v>
      </c>
      <c r="AI1361" s="23" t="s">
        <v>57</v>
      </c>
      <c r="AJ1361" s="23" t="s">
        <v>11</v>
      </c>
      <c r="AK1361" s="23" t="s">
        <v>23</v>
      </c>
      <c r="AL1361" s="23" t="s">
        <v>229</v>
      </c>
      <c r="AM1361" s="23" t="s">
        <v>14</v>
      </c>
      <c r="AN1361" s="23" t="s">
        <v>14</v>
      </c>
      <c r="AO1361" s="23" t="s">
        <v>14</v>
      </c>
      <c r="AP1361" s="23" t="s">
        <v>36</v>
      </c>
      <c r="AQ1361" s="23" t="s">
        <v>14</v>
      </c>
      <c r="AR1361" s="23"/>
      <c r="AS1361" s="23" t="s">
        <v>229</v>
      </c>
      <c r="AT1361" s="23" t="s">
        <v>14</v>
      </c>
      <c r="AU1361" s="23" t="s">
        <v>14</v>
      </c>
      <c r="AV1361" s="25" t="s">
        <v>14</v>
      </c>
      <c r="AW1361" s="25" t="s">
        <v>14</v>
      </c>
      <c r="AX1361" s="26">
        <v>28</v>
      </c>
      <c r="AY1361" s="26">
        <v>309.87</v>
      </c>
      <c r="AZ1361" s="25" t="s">
        <v>14</v>
      </c>
      <c r="BA1361" s="25" t="s">
        <v>14</v>
      </c>
      <c r="BB1361" s="23" t="s">
        <v>14</v>
      </c>
      <c r="BC1361" s="23" t="s">
        <v>15</v>
      </c>
      <c r="BD1361" s="23" t="s">
        <v>14</v>
      </c>
      <c r="BE1361" s="23" t="s">
        <v>11</v>
      </c>
      <c r="BF1361" s="23" t="s">
        <v>249</v>
      </c>
      <c r="BG1361" s="23" t="s">
        <v>11</v>
      </c>
      <c r="BH1361" s="23" t="s">
        <v>17</v>
      </c>
      <c r="BI1361" s="23" t="s">
        <v>14</v>
      </c>
      <c r="BJ1361" s="23"/>
      <c r="BK1361" s="23" t="s">
        <v>11</v>
      </c>
      <c r="BL1361" s="23" t="s">
        <v>11</v>
      </c>
      <c r="BM1361" s="23" t="s">
        <v>11</v>
      </c>
      <c r="BN1361" s="23"/>
      <c r="BO1361" s="24">
        <v>5.2</v>
      </c>
      <c r="BP1361" s="24">
        <v>352</v>
      </c>
      <c r="BQ1361" s="24">
        <v>352</v>
      </c>
      <c r="BR1361" s="24">
        <v>325</v>
      </c>
      <c r="BS1361" s="24">
        <v>200</v>
      </c>
      <c r="BT1361" s="23"/>
      <c r="BU1361" s="23"/>
      <c r="BV1361" s="24">
        <v>38.159999999999997</v>
      </c>
      <c r="BW1361" s="24">
        <v>0.4</v>
      </c>
      <c r="BX1361" s="23"/>
      <c r="BY1361" s="24">
        <v>0.34</v>
      </c>
      <c r="BZ1361" s="27">
        <v>0.4</v>
      </c>
      <c r="CA1361" s="27">
        <v>0.34</v>
      </c>
      <c r="CB1361" s="25"/>
      <c r="CC1361" s="25"/>
      <c r="CD1361" s="28">
        <v>37.5</v>
      </c>
      <c r="CE1361" s="28">
        <v>0.44</v>
      </c>
      <c r="CF1361" s="25"/>
      <c r="CG1361" s="28">
        <v>0.37</v>
      </c>
      <c r="CH1361" s="28">
        <v>60.02</v>
      </c>
      <c r="CI1361" s="28">
        <v>0.5</v>
      </c>
      <c r="CJ1361" s="28">
        <v>0.5</v>
      </c>
      <c r="CK1361" s="28">
        <v>0</v>
      </c>
      <c r="CL1361" s="28">
        <v>0</v>
      </c>
      <c r="CM1361" s="28">
        <v>0.5</v>
      </c>
      <c r="CN1361" s="25"/>
      <c r="CO1361" s="28">
        <v>0</v>
      </c>
      <c r="CP1361" s="30" t="s">
        <v>5</v>
      </c>
      <c r="CQ1361" s="8">
        <f t="shared" si="232"/>
        <v>26766.06318778843</v>
      </c>
      <c r="CR1361" s="8">
        <f t="shared" si="240"/>
        <v>28</v>
      </c>
      <c r="CS1361" s="8">
        <f t="shared" si="233"/>
        <v>8</v>
      </c>
      <c r="CT1361" s="8">
        <f t="shared" si="241"/>
        <v>30</v>
      </c>
      <c r="CU1361" s="8">
        <f t="shared" si="234"/>
        <v>300</v>
      </c>
      <c r="CV1361" s="10">
        <f t="shared" si="235"/>
        <v>109074.24000000001</v>
      </c>
      <c r="CW1361" s="10">
        <f t="shared" si="242"/>
        <v>109.07424</v>
      </c>
      <c r="CX1361" s="8" t="str">
        <f t="shared" si="236"/>
        <v>No</v>
      </c>
      <c r="CY1361" s="30" t="s">
        <v>11</v>
      </c>
      <c r="CZ1361" s="30" t="s">
        <v>11</v>
      </c>
      <c r="DA1361" s="31" t="s">
        <v>11</v>
      </c>
      <c r="DB1361" s="31" t="s">
        <v>11</v>
      </c>
      <c r="DC1361" s="8" t="str">
        <f t="shared" si="237"/>
        <v>No</v>
      </c>
      <c r="DD1361" s="8" t="s">
        <v>23</v>
      </c>
      <c r="DE1361" s="30" t="s">
        <v>11</v>
      </c>
      <c r="DF1361" s="10">
        <f t="shared" si="238"/>
        <v>119.27615999999998</v>
      </c>
      <c r="DG1361" s="9">
        <f>IF(S1361&lt;Monitors!$H$4,(S1361*Monitors!$I$4)+Monitors!$J$4,IF(S1361&lt;Monitors!$H$5,(S1361*Monitors!$I$5)+Monitors!$J$5,IF(S1361&lt;Monitors!$H$6,(S1361*Monitors!$I$6)+Monitors!$J$6,IF(S1361&lt;Monitors!$H$7,(Monitors!$I$7*S1361)+Monitors!$J$7,IF(S1361&lt;Monitors!$H$8,(S1361*Monitors!$I$8)+Monitors!$J$8,IF(S1361&lt;Monitors!$H$9,(S1361*Monitors!$I$9)+Monitors!$J$9,IF(S1361&lt;Monitors!$H$10,(S1361*Monitors!$I$10)+Monitors!$J$10,IF(S1361&lt;Monitors!$H$11,(S1361*Monitors!$I$11)+Monitors!$J$11,Monitors!$J$12))))))))</f>
        <v>50.974000000000004</v>
      </c>
      <c r="DH1361" s="10">
        <f>$DF1361-(Monitors!$B$4*'All Data'!$W1361)</f>
        <v>68.433939999999978</v>
      </c>
      <c r="DI1361" s="10">
        <f>IF($CX1361="Yes",DH1361-(Monitors!$E$4*(DG1361+(Monitors!$B$4*'All Data'!$W1361))),'All Data'!DH1361)</f>
        <v>68.433939999999978</v>
      </c>
      <c r="DJ1361" s="10">
        <f>IF(DD1361="Yes",'All Data'!DI1361-(DG1361*Monitors!$C$4),'All Data'!DI1361)</f>
        <v>60.787839999999974</v>
      </c>
      <c r="DK1361" s="10">
        <f>IF($DE1361="Yes",DJ1361-(DG1361*Monitors!$D$4),'All Data'!DJ1361)</f>
        <v>60.787839999999974</v>
      </c>
      <c r="DL1361" s="10">
        <f>IF($CZ1361="Yes",DK1361-Monitors!$C$7,'All Data'!DK1361)</f>
        <v>60.787839999999974</v>
      </c>
      <c r="DM1361" s="10">
        <f>IF($DA1361="Yes",DL1361-Monitors!$D$7,'All Data'!DL1361)</f>
        <v>60.787839999999974</v>
      </c>
      <c r="DN1361" s="10">
        <f>IF(DB1361="Yes",DM1361-((DG1361+(W1361*Monitors!$B$4))*Monitors!$F$4),'All Data'!DM1361)</f>
        <v>60.787839999999974</v>
      </c>
      <c r="DO1361" s="8" t="str">
        <f t="shared" si="239"/>
        <v>No</v>
      </c>
      <c r="DP1361" s="10">
        <v>4.3629696000000004</v>
      </c>
      <c r="DQ1361" s="10">
        <v>33.797030399999997</v>
      </c>
      <c r="DR1361" s="10">
        <v>33.797030399999997</v>
      </c>
      <c r="DS1361" s="9">
        <v>29.24694139771923</v>
      </c>
      <c r="DT1361" s="9" t="s">
        <v>11</v>
      </c>
      <c r="DU1361" s="14">
        <v>0</v>
      </c>
    </row>
    <row r="1362" spans="1:125" ht="18" customHeight="1">
      <c r="A1362" s="29">
        <v>1361</v>
      </c>
      <c r="B1362" s="29">
        <v>52</v>
      </c>
      <c r="C1362" s="29">
        <v>1371</v>
      </c>
      <c r="D1362" s="21">
        <v>41991</v>
      </c>
      <c r="E1362" s="21">
        <v>41991</v>
      </c>
      <c r="F1362" s="21">
        <v>42004</v>
      </c>
      <c r="G1362" s="20" t="s">
        <v>4</v>
      </c>
      <c r="H1362" s="20" t="s">
        <v>26</v>
      </c>
      <c r="I1362" s="22">
        <v>6</v>
      </c>
      <c r="J1362" s="20" t="s">
        <v>5</v>
      </c>
      <c r="K1362" s="20" t="s">
        <v>26</v>
      </c>
      <c r="L1362" s="20" t="s">
        <v>27</v>
      </c>
      <c r="M1362" s="23" t="s">
        <v>27</v>
      </c>
      <c r="N1362" s="23" t="s">
        <v>7</v>
      </c>
      <c r="O1362" s="23" t="s">
        <v>26</v>
      </c>
      <c r="P1362" s="24">
        <v>13.4</v>
      </c>
      <c r="Q1362" s="24">
        <v>24.5</v>
      </c>
      <c r="R1362" s="24">
        <v>28</v>
      </c>
      <c r="S1362" s="24">
        <v>328.3</v>
      </c>
      <c r="T1362" s="24">
        <v>1.78</v>
      </c>
      <c r="U1362" s="24">
        <v>2160</v>
      </c>
      <c r="V1362" s="24">
        <v>3840</v>
      </c>
      <c r="W1362" s="24">
        <v>8.2940000000000005</v>
      </c>
      <c r="X1362" s="23" t="s">
        <v>89</v>
      </c>
      <c r="Y1362" s="23" t="s">
        <v>89</v>
      </c>
      <c r="Z1362" s="24">
        <v>25264</v>
      </c>
      <c r="AA1362" s="24">
        <v>60</v>
      </c>
      <c r="AB1362" s="24">
        <v>170</v>
      </c>
      <c r="AC1362" s="24">
        <v>160</v>
      </c>
      <c r="AD1362" s="23" t="s">
        <v>28</v>
      </c>
      <c r="AE1362" s="23" t="s">
        <v>23</v>
      </c>
      <c r="AF1362" s="23" t="s">
        <v>11</v>
      </c>
      <c r="AG1362" s="23" t="s">
        <v>26</v>
      </c>
      <c r="AH1362" s="23" t="s">
        <v>26</v>
      </c>
      <c r="AI1362" s="23" t="s">
        <v>57</v>
      </c>
      <c r="AJ1362" s="23" t="s">
        <v>11</v>
      </c>
      <c r="AK1362" s="23" t="s">
        <v>23</v>
      </c>
      <c r="AL1362" s="23" t="s">
        <v>93</v>
      </c>
      <c r="AM1362" s="23" t="s">
        <v>82</v>
      </c>
      <c r="AN1362" s="23" t="s">
        <v>72</v>
      </c>
      <c r="AO1362" s="23" t="s">
        <v>14</v>
      </c>
      <c r="AP1362" s="23" t="s">
        <v>36</v>
      </c>
      <c r="AQ1362" s="23" t="s">
        <v>14</v>
      </c>
      <c r="AR1362" s="23"/>
      <c r="AS1362" s="23" t="s">
        <v>93</v>
      </c>
      <c r="AT1362" s="23" t="s">
        <v>82</v>
      </c>
      <c r="AU1362" s="23" t="s">
        <v>63</v>
      </c>
      <c r="AV1362" s="25" t="s">
        <v>14</v>
      </c>
      <c r="AW1362" s="25" t="s">
        <v>14</v>
      </c>
      <c r="AX1362" s="26">
        <v>28</v>
      </c>
      <c r="AY1362" s="26">
        <v>328.3</v>
      </c>
      <c r="AZ1362" s="25" t="s">
        <v>72</v>
      </c>
      <c r="BA1362" s="25" t="s">
        <v>63</v>
      </c>
      <c r="BB1362" s="23" t="s">
        <v>14</v>
      </c>
      <c r="BC1362" s="23" t="s">
        <v>15</v>
      </c>
      <c r="BD1362" s="23" t="s">
        <v>14</v>
      </c>
      <c r="BE1362" s="23" t="s">
        <v>11</v>
      </c>
      <c r="BF1362" s="23" t="s">
        <v>445</v>
      </c>
      <c r="BG1362" s="23" t="s">
        <v>11</v>
      </c>
      <c r="BH1362" s="23" t="s">
        <v>17</v>
      </c>
      <c r="BI1362" s="23" t="s">
        <v>14</v>
      </c>
      <c r="BJ1362" s="23"/>
      <c r="BK1362" s="23" t="s">
        <v>11</v>
      </c>
      <c r="BL1362" s="23" t="s">
        <v>11</v>
      </c>
      <c r="BM1362" s="23" t="s">
        <v>11</v>
      </c>
      <c r="BN1362" s="23"/>
      <c r="BO1362" s="24">
        <v>12</v>
      </c>
      <c r="BP1362" s="24">
        <v>265</v>
      </c>
      <c r="BQ1362" s="24">
        <v>265</v>
      </c>
      <c r="BR1362" s="24">
        <v>210</v>
      </c>
      <c r="BS1362" s="24">
        <v>200</v>
      </c>
      <c r="BT1362" s="23"/>
      <c r="BU1362" s="23"/>
      <c r="BV1362" s="24">
        <v>38.299999999999997</v>
      </c>
      <c r="BW1362" s="24">
        <v>0.53</v>
      </c>
      <c r="BX1362" s="23"/>
      <c r="BY1362" s="24">
        <v>0.25</v>
      </c>
      <c r="BZ1362" s="27">
        <v>0.53</v>
      </c>
      <c r="CA1362" s="27">
        <v>0.25</v>
      </c>
      <c r="CB1362" s="25"/>
      <c r="CC1362" s="25"/>
      <c r="CD1362" s="28">
        <v>38.049999999999997</v>
      </c>
      <c r="CE1362" s="28">
        <v>0.53</v>
      </c>
      <c r="CF1362" s="25"/>
      <c r="CG1362" s="28">
        <v>0.25</v>
      </c>
      <c r="CH1362" s="28">
        <v>62.9</v>
      </c>
      <c r="CI1362" s="28">
        <v>1.2</v>
      </c>
      <c r="CJ1362" s="28">
        <v>0.5</v>
      </c>
      <c r="CK1362" s="28">
        <v>0</v>
      </c>
      <c r="CL1362" s="28">
        <v>0</v>
      </c>
      <c r="CM1362" s="28">
        <v>0.9</v>
      </c>
      <c r="CN1362" s="25"/>
      <c r="CO1362" s="28">
        <v>0</v>
      </c>
      <c r="CP1362" s="30" t="s">
        <v>5</v>
      </c>
      <c r="CQ1362" s="8">
        <f t="shared" si="232"/>
        <v>25263.478525738654</v>
      </c>
      <c r="CR1362" s="8">
        <f t="shared" si="240"/>
        <v>28</v>
      </c>
      <c r="CS1362" s="8">
        <f t="shared" si="233"/>
        <v>8</v>
      </c>
      <c r="CT1362" s="8">
        <f t="shared" si="241"/>
        <v>30</v>
      </c>
      <c r="CU1362" s="8">
        <f t="shared" si="234"/>
        <v>200</v>
      </c>
      <c r="CV1362" s="10">
        <f t="shared" si="235"/>
        <v>86999.5</v>
      </c>
      <c r="CW1362" s="10">
        <f t="shared" si="242"/>
        <v>86.999499999999998</v>
      </c>
      <c r="CX1362" s="8" t="str">
        <f t="shared" si="236"/>
        <v>No</v>
      </c>
      <c r="CY1362" s="30" t="s">
        <v>11</v>
      </c>
      <c r="CZ1362" s="30" t="s">
        <v>11</v>
      </c>
      <c r="DA1362" s="31" t="s">
        <v>11</v>
      </c>
      <c r="DB1362" s="31" t="s">
        <v>11</v>
      </c>
      <c r="DC1362" s="8" t="str">
        <f t="shared" si="237"/>
        <v>No</v>
      </c>
      <c r="DD1362" s="8" t="s">
        <v>23</v>
      </c>
      <c r="DE1362" s="30" t="s">
        <v>11</v>
      </c>
      <c r="DF1362" s="10">
        <f t="shared" si="238"/>
        <v>120.44561999999998</v>
      </c>
      <c r="DG1362" s="9">
        <f>IF(S1362&lt;Monitors!$H$4,(S1362*Monitors!$I$4)+Monitors!$J$4,IF(S1362&lt;Monitors!$H$5,(S1362*Monitors!$I$5)+Monitors!$J$5,IF(S1362&lt;Monitors!$H$6,(S1362*Monitors!$I$6)+Monitors!$J$6,IF(S1362&lt;Monitors!$H$7,(Monitors!$I$7*S1362)+Monitors!$J$7,IF(S1362&lt;Monitors!$H$8,(S1362*Monitors!$I$8)+Monitors!$J$8,IF(S1362&lt;Monitors!$H$9,(S1362*Monitors!$I$9)+Monitors!$J$9,IF(S1362&lt;Monitors!$H$10,(S1362*Monitors!$I$10)+Monitors!$J$10,IF(S1362&lt;Monitors!$H$11,(S1362*Monitors!$I$11)+Monitors!$J$11,Monitors!$J$12))))))))</f>
        <v>54.660000000000011</v>
      </c>
      <c r="DH1362" s="10">
        <f>$DF1362-(Monitors!$B$4*'All Data'!$W1362)</f>
        <v>69.603399999999965</v>
      </c>
      <c r="DI1362" s="10">
        <f>IF($CX1362="Yes",DH1362-(Monitors!$E$4*(DG1362+(Monitors!$B$4*'All Data'!$W1362))),'All Data'!DH1362)</f>
        <v>69.603399999999965</v>
      </c>
      <c r="DJ1362" s="10">
        <f>IF(DD1362="Yes",'All Data'!DI1362-(DG1362*Monitors!$C$4),'All Data'!DI1362)</f>
        <v>61.404399999999967</v>
      </c>
      <c r="DK1362" s="10">
        <f>IF($DE1362="Yes",DJ1362-(DG1362*Monitors!$D$4),'All Data'!DJ1362)</f>
        <v>61.404399999999967</v>
      </c>
      <c r="DL1362" s="10">
        <f>IF($CZ1362="Yes",DK1362-Monitors!$C$7,'All Data'!DK1362)</f>
        <v>61.404399999999967</v>
      </c>
      <c r="DM1362" s="10">
        <f>IF($DA1362="Yes",DL1362-Monitors!$D$7,'All Data'!DL1362)</f>
        <v>61.404399999999967</v>
      </c>
      <c r="DN1362" s="10">
        <f>IF(DB1362="Yes",DM1362-((DG1362+(W1362*Monitors!$B$4))*Monitors!$F$4),'All Data'!DM1362)</f>
        <v>61.404399999999967</v>
      </c>
      <c r="DO1362" s="8" t="str">
        <f t="shared" si="239"/>
        <v>No</v>
      </c>
      <c r="DP1362" s="10">
        <v>3.4799800000000003</v>
      </c>
      <c r="DQ1362" s="10">
        <v>34.82002</v>
      </c>
      <c r="DR1362" s="10">
        <v>34.82002</v>
      </c>
      <c r="DS1362" s="9">
        <v>30.929551473093611</v>
      </c>
      <c r="DT1362" s="9" t="s">
        <v>11</v>
      </c>
      <c r="DU1362" s="14">
        <v>0</v>
      </c>
    </row>
    <row r="1363" spans="1:125" ht="18" customHeight="1">
      <c r="A1363" s="29">
        <v>1362</v>
      </c>
      <c r="B1363" s="29">
        <v>35</v>
      </c>
      <c r="C1363" s="29">
        <v>539</v>
      </c>
      <c r="D1363" s="21">
        <v>41834</v>
      </c>
      <c r="E1363" s="21">
        <v>41815</v>
      </c>
      <c r="F1363" s="21">
        <v>41869</v>
      </c>
      <c r="G1363" s="20"/>
      <c r="H1363" s="20"/>
      <c r="I1363" s="22">
        <v>6</v>
      </c>
      <c r="J1363" s="20" t="s">
        <v>5</v>
      </c>
      <c r="K1363" s="20"/>
      <c r="L1363" s="20" t="s">
        <v>49</v>
      </c>
      <c r="M1363" s="23"/>
      <c r="N1363" s="23" t="s">
        <v>7</v>
      </c>
      <c r="O1363" s="23"/>
      <c r="P1363" s="24">
        <v>15.7</v>
      </c>
      <c r="Q1363" s="24">
        <v>27.9</v>
      </c>
      <c r="R1363" s="24">
        <v>32</v>
      </c>
      <c r="S1363" s="24">
        <v>437.63</v>
      </c>
      <c r="T1363" s="24">
        <v>1.78</v>
      </c>
      <c r="U1363" s="24">
        <v>2160</v>
      </c>
      <c r="V1363" s="24">
        <v>3840</v>
      </c>
      <c r="W1363" s="24">
        <v>8.2940000000000005</v>
      </c>
      <c r="X1363" s="23" t="s">
        <v>89</v>
      </c>
      <c r="Y1363" s="23" t="s">
        <v>89</v>
      </c>
      <c r="Z1363" s="24">
        <v>18953</v>
      </c>
      <c r="AA1363" s="24">
        <v>60</v>
      </c>
      <c r="AB1363" s="24">
        <v>178</v>
      </c>
      <c r="AC1363" s="24">
        <v>178</v>
      </c>
      <c r="AD1363" s="23" t="s">
        <v>134</v>
      </c>
      <c r="AE1363" s="23" t="s">
        <v>23</v>
      </c>
      <c r="AF1363" s="23" t="s">
        <v>23</v>
      </c>
      <c r="AG1363" s="23" t="s">
        <v>106</v>
      </c>
      <c r="AH1363" s="23" t="s">
        <v>106</v>
      </c>
      <c r="AI1363" s="23" t="s">
        <v>12</v>
      </c>
      <c r="AJ1363" s="23" t="s">
        <v>11</v>
      </c>
      <c r="AK1363" s="23" t="s">
        <v>11</v>
      </c>
      <c r="AL1363" s="23" t="s">
        <v>308</v>
      </c>
      <c r="AM1363" s="23" t="s">
        <v>319</v>
      </c>
      <c r="AN1363" s="23" t="s">
        <v>320</v>
      </c>
      <c r="AO1363" s="23"/>
      <c r="AP1363" s="23" t="s">
        <v>14</v>
      </c>
      <c r="AQ1363" s="23"/>
      <c r="AR1363" s="23"/>
      <c r="AS1363" s="23" t="s">
        <v>308</v>
      </c>
      <c r="AT1363" s="23" t="s">
        <v>319</v>
      </c>
      <c r="AU1363" s="23" t="s">
        <v>14</v>
      </c>
      <c r="AV1363" s="25"/>
      <c r="AW1363" s="25"/>
      <c r="AX1363" s="26">
        <v>32</v>
      </c>
      <c r="AY1363" s="26">
        <v>437.63</v>
      </c>
      <c r="AZ1363" s="25" t="s">
        <v>320</v>
      </c>
      <c r="BA1363" s="25" t="s">
        <v>14</v>
      </c>
      <c r="BB1363" s="23"/>
      <c r="BC1363" s="23" t="s">
        <v>15</v>
      </c>
      <c r="BD1363" s="23"/>
      <c r="BE1363" s="23" t="s">
        <v>11</v>
      </c>
      <c r="BF1363" s="23" t="s">
        <v>321</v>
      </c>
      <c r="BG1363" s="23" t="s">
        <v>11</v>
      </c>
      <c r="BH1363" s="23" t="s">
        <v>17</v>
      </c>
      <c r="BI1363" s="23"/>
      <c r="BJ1363" s="23"/>
      <c r="BK1363" s="23" t="s">
        <v>11</v>
      </c>
      <c r="BL1363" s="23" t="s">
        <v>11</v>
      </c>
      <c r="BM1363" s="23"/>
      <c r="BN1363" s="23"/>
      <c r="BO1363" s="24">
        <v>2.2999999999999998</v>
      </c>
      <c r="BP1363" s="24">
        <v>329.2</v>
      </c>
      <c r="BQ1363" s="24">
        <v>350</v>
      </c>
      <c r="BR1363" s="24">
        <v>270.10000000000002</v>
      </c>
      <c r="BS1363" s="24">
        <v>201.5</v>
      </c>
      <c r="BT1363" s="23"/>
      <c r="BU1363" s="23"/>
      <c r="BV1363" s="24">
        <v>38.369999999999997</v>
      </c>
      <c r="BW1363" s="24">
        <v>0.41</v>
      </c>
      <c r="BX1363" s="23"/>
      <c r="BY1363" s="24">
        <v>0.41</v>
      </c>
      <c r="BZ1363" s="27">
        <v>0.41</v>
      </c>
      <c r="CA1363" s="27">
        <v>0.41</v>
      </c>
      <c r="CB1363" s="25"/>
      <c r="CC1363" s="25"/>
      <c r="CD1363" s="28">
        <v>39.54</v>
      </c>
      <c r="CE1363" s="28">
        <v>0.46</v>
      </c>
      <c r="CF1363" s="25"/>
      <c r="CG1363" s="28">
        <v>0.45</v>
      </c>
      <c r="CH1363" s="28">
        <v>138.30000000000001</v>
      </c>
      <c r="CI1363" s="28">
        <v>1.4</v>
      </c>
      <c r="CJ1363" s="28">
        <v>0.5</v>
      </c>
      <c r="CK1363" s="25"/>
      <c r="CL1363" s="25"/>
      <c r="CM1363" s="28">
        <v>0.96</v>
      </c>
      <c r="CN1363" s="25"/>
      <c r="CO1363" s="28">
        <v>0</v>
      </c>
      <c r="CP1363" s="30" t="s">
        <v>5</v>
      </c>
      <c r="CQ1363" s="8">
        <f t="shared" si="232"/>
        <v>18952.08280967941</v>
      </c>
      <c r="CR1363" s="8">
        <f t="shared" si="240"/>
        <v>28</v>
      </c>
      <c r="CS1363" s="8">
        <f t="shared" si="233"/>
        <v>8</v>
      </c>
      <c r="CT1363" s="8">
        <f t="shared" si="241"/>
        <v>40</v>
      </c>
      <c r="CU1363" s="8">
        <f t="shared" si="234"/>
        <v>300</v>
      </c>
      <c r="CV1363" s="10">
        <f t="shared" si="235"/>
        <v>144067.796</v>
      </c>
      <c r="CW1363" s="10">
        <f t="shared" si="242"/>
        <v>144.06779600000002</v>
      </c>
      <c r="CX1363" s="8" t="str">
        <f t="shared" si="236"/>
        <v>No</v>
      </c>
      <c r="CY1363" s="30" t="s">
        <v>11</v>
      </c>
      <c r="CZ1363" s="30" t="s">
        <v>11</v>
      </c>
      <c r="DA1363" s="31" t="s">
        <v>11</v>
      </c>
      <c r="DB1363" s="31" t="s">
        <v>11</v>
      </c>
      <c r="DC1363" s="8" t="str">
        <f t="shared" si="237"/>
        <v>Yes</v>
      </c>
      <c r="DD1363" s="8" t="s">
        <v>23</v>
      </c>
      <c r="DE1363" s="30" t="s">
        <v>11</v>
      </c>
      <c r="DF1363" s="10">
        <f t="shared" si="238"/>
        <v>119.97695999999999</v>
      </c>
      <c r="DG1363" s="9">
        <f>IF(S1363&lt;Monitors!$H$4,(S1363*Monitors!$I$4)+Monitors!$J$4,IF(S1363&lt;Monitors!$H$5,(S1363*Monitors!$I$5)+Monitors!$J$5,IF(S1363&lt;Monitors!$H$6,(S1363*Monitors!$I$6)+Monitors!$J$6,IF(S1363&lt;Monitors!$H$7,(Monitors!$I$7*S1363)+Monitors!$J$7,IF(S1363&lt;Monitors!$H$8,(S1363*Monitors!$I$8)+Monitors!$J$8,IF(S1363&lt;Monitors!$H$9,(S1363*Monitors!$I$9)+Monitors!$J$9,IF(S1363&lt;Monitors!$H$10,(S1363*Monitors!$I$10)+Monitors!$J$10,IF(S1363&lt;Monitors!$H$11,(S1363*Monitors!$I$11)+Monitors!$J$11,Monitors!$J$12))))))))</f>
        <v>76.52600000000001</v>
      </c>
      <c r="DH1363" s="10">
        <f>$DF1363-(Monitors!$B$4*'All Data'!$W1363)</f>
        <v>69.134739999999994</v>
      </c>
      <c r="DI1363" s="10">
        <f>IF($CX1363="Yes",DH1363-(Monitors!$E$4*(DG1363+(Monitors!$B$4*'All Data'!$W1363))),'All Data'!DH1363)</f>
        <v>69.134739999999994</v>
      </c>
      <c r="DJ1363" s="10">
        <f>IF(DD1363="Yes",'All Data'!DI1363-(DG1363*Monitors!$C$4),'All Data'!DI1363)</f>
        <v>57.655839999999991</v>
      </c>
      <c r="DK1363" s="10">
        <f>IF($DE1363="Yes",DJ1363-(DG1363*Monitors!$D$4),'All Data'!DJ1363)</f>
        <v>57.655839999999991</v>
      </c>
      <c r="DL1363" s="10">
        <f>IF($CZ1363="Yes",DK1363-Monitors!$C$7,'All Data'!DK1363)</f>
        <v>57.655839999999991</v>
      </c>
      <c r="DM1363" s="10">
        <f>IF($DA1363="Yes",DL1363-Monitors!$D$7,'All Data'!DL1363)</f>
        <v>57.655839999999991</v>
      </c>
      <c r="DN1363" s="10">
        <f>IF(DB1363="Yes",DM1363-((DG1363+(W1363*Monitors!$B$4))*Monitors!$F$4),'All Data'!DM1363)</f>
        <v>57.655839999999991</v>
      </c>
      <c r="DO1363" s="8" t="str">
        <f t="shared" si="239"/>
        <v>Yes</v>
      </c>
      <c r="DP1363" s="10">
        <v>5.7627118400000006</v>
      </c>
      <c r="DQ1363" s="10">
        <v>32.607288159999996</v>
      </c>
      <c r="DR1363" s="10">
        <v>32.607288159999996</v>
      </c>
      <c r="DS1363" s="9">
        <v>40.677526273618184</v>
      </c>
      <c r="DT1363" s="9" t="s">
        <v>23</v>
      </c>
      <c r="DU1363" s="14">
        <v>0</v>
      </c>
    </row>
    <row r="1364" spans="1:125" ht="18" customHeight="1">
      <c r="A1364" s="29">
        <v>1363</v>
      </c>
      <c r="B1364" s="29">
        <v>5</v>
      </c>
      <c r="C1364" s="29">
        <v>483</v>
      </c>
      <c r="D1364" s="21">
        <v>41851</v>
      </c>
      <c r="E1364" s="21">
        <v>41816</v>
      </c>
      <c r="F1364" s="21">
        <v>41829</v>
      </c>
      <c r="G1364" s="20" t="s">
        <v>4</v>
      </c>
      <c r="H1364" s="20"/>
      <c r="I1364" s="22">
        <v>6</v>
      </c>
      <c r="J1364" s="20" t="s">
        <v>5</v>
      </c>
      <c r="K1364" s="20"/>
      <c r="L1364" s="20" t="s">
        <v>6</v>
      </c>
      <c r="M1364" s="23"/>
      <c r="N1364" s="23" t="s">
        <v>7</v>
      </c>
      <c r="O1364" s="23"/>
      <c r="P1364" s="24">
        <v>16</v>
      </c>
      <c r="Q1364" s="24">
        <v>28</v>
      </c>
      <c r="R1364" s="24">
        <v>32</v>
      </c>
      <c r="S1364" s="24">
        <v>438</v>
      </c>
      <c r="T1364" s="24">
        <v>1.78</v>
      </c>
      <c r="U1364" s="24">
        <v>2160</v>
      </c>
      <c r="V1364" s="24">
        <v>3840</v>
      </c>
      <c r="W1364" s="24">
        <v>8.2940000000000005</v>
      </c>
      <c r="X1364" s="23" t="s">
        <v>89</v>
      </c>
      <c r="Y1364" s="23" t="s">
        <v>89</v>
      </c>
      <c r="Z1364" s="24">
        <v>275</v>
      </c>
      <c r="AA1364" s="24">
        <v>60</v>
      </c>
      <c r="AB1364" s="24">
        <v>178</v>
      </c>
      <c r="AC1364" s="24">
        <v>178</v>
      </c>
      <c r="AD1364" s="23" t="s">
        <v>98</v>
      </c>
      <c r="AE1364" s="23" t="s">
        <v>23</v>
      </c>
      <c r="AF1364" s="23" t="s">
        <v>23</v>
      </c>
      <c r="AG1364" s="23" t="s">
        <v>99</v>
      </c>
      <c r="AH1364" s="23" t="s">
        <v>100</v>
      </c>
      <c r="AI1364" s="23" t="s">
        <v>57</v>
      </c>
      <c r="AJ1364" s="23" t="s">
        <v>11</v>
      </c>
      <c r="AK1364" s="23" t="s">
        <v>11</v>
      </c>
      <c r="AL1364" s="23" t="s">
        <v>93</v>
      </c>
      <c r="AM1364" s="23"/>
      <c r="AN1364" s="23" t="s">
        <v>14</v>
      </c>
      <c r="AO1364" s="23"/>
      <c r="AP1364" s="23" t="s">
        <v>14</v>
      </c>
      <c r="AQ1364" s="23"/>
      <c r="AR1364" s="23"/>
      <c r="AS1364" s="23" t="s">
        <v>93</v>
      </c>
      <c r="AT1364" s="23"/>
      <c r="AU1364" s="23" t="s">
        <v>14</v>
      </c>
      <c r="AV1364" s="25"/>
      <c r="AW1364" s="25"/>
      <c r="AX1364" s="26">
        <v>32</v>
      </c>
      <c r="AY1364" s="26">
        <v>438</v>
      </c>
      <c r="AZ1364" s="25" t="s">
        <v>14</v>
      </c>
      <c r="BA1364" s="25" t="s">
        <v>14</v>
      </c>
      <c r="BB1364" s="23"/>
      <c r="BC1364" s="23" t="s">
        <v>15</v>
      </c>
      <c r="BD1364" s="23"/>
      <c r="BE1364" s="23" t="s">
        <v>11</v>
      </c>
      <c r="BF1364" s="23" t="s">
        <v>101</v>
      </c>
      <c r="BG1364" s="23" t="s">
        <v>11</v>
      </c>
      <c r="BH1364" s="23" t="s">
        <v>17</v>
      </c>
      <c r="BI1364" s="23"/>
      <c r="BJ1364" s="23" t="s">
        <v>102</v>
      </c>
      <c r="BK1364" s="23" t="s">
        <v>11</v>
      </c>
      <c r="BL1364" s="23" t="s">
        <v>11</v>
      </c>
      <c r="BM1364" s="23"/>
      <c r="BN1364" s="23"/>
      <c r="BO1364" s="24">
        <v>0.4</v>
      </c>
      <c r="BP1364" s="24">
        <v>317.2</v>
      </c>
      <c r="BQ1364" s="24">
        <v>400</v>
      </c>
      <c r="BR1364" s="24">
        <v>273.39999999999998</v>
      </c>
      <c r="BS1364" s="24">
        <v>201.2</v>
      </c>
      <c r="BT1364" s="23"/>
      <c r="BU1364" s="23"/>
      <c r="BV1364" s="24">
        <v>39.83</v>
      </c>
      <c r="BW1364" s="24">
        <v>0.32</v>
      </c>
      <c r="BX1364" s="24">
        <v>0</v>
      </c>
      <c r="BY1364" s="24">
        <v>0.26</v>
      </c>
      <c r="BZ1364" s="27">
        <v>0.32</v>
      </c>
      <c r="CA1364" s="27">
        <v>0.26</v>
      </c>
      <c r="CB1364" s="25"/>
      <c r="CC1364" s="25"/>
      <c r="CD1364" s="28">
        <v>39.92</v>
      </c>
      <c r="CE1364" s="28">
        <v>0.35</v>
      </c>
      <c r="CF1364" s="28">
        <v>0</v>
      </c>
      <c r="CG1364" s="28">
        <v>0.28999999999999998</v>
      </c>
      <c r="CH1364" s="28">
        <v>94.15</v>
      </c>
      <c r="CI1364" s="28">
        <v>1.2</v>
      </c>
      <c r="CJ1364" s="28">
        <v>0.5</v>
      </c>
      <c r="CK1364" s="25"/>
      <c r="CL1364" s="25"/>
      <c r="CM1364" s="28">
        <v>0.95</v>
      </c>
      <c r="CN1364" s="25"/>
      <c r="CO1364" s="28">
        <v>0</v>
      </c>
      <c r="CP1364" s="30" t="s">
        <v>5</v>
      </c>
      <c r="CQ1364" s="8">
        <f t="shared" si="232"/>
        <v>18936.073059360733</v>
      </c>
      <c r="CR1364" s="8">
        <f t="shared" si="240"/>
        <v>28</v>
      </c>
      <c r="CS1364" s="8">
        <f t="shared" si="233"/>
        <v>8</v>
      </c>
      <c r="CT1364" s="8">
        <f t="shared" si="241"/>
        <v>40</v>
      </c>
      <c r="CU1364" s="8">
        <f t="shared" si="234"/>
        <v>300</v>
      </c>
      <c r="CV1364" s="10">
        <f t="shared" si="235"/>
        <v>138933.6</v>
      </c>
      <c r="CW1364" s="10">
        <f t="shared" si="242"/>
        <v>138.93360000000001</v>
      </c>
      <c r="CX1364" s="8" t="str">
        <f t="shared" si="236"/>
        <v>No</v>
      </c>
      <c r="CY1364" s="30" t="s">
        <v>11</v>
      </c>
      <c r="CZ1364" s="30" t="s">
        <v>11</v>
      </c>
      <c r="DA1364" s="31" t="s">
        <v>11</v>
      </c>
      <c r="DB1364" s="31" t="s">
        <v>11</v>
      </c>
      <c r="DC1364" s="8" t="str">
        <f t="shared" si="237"/>
        <v>Yes</v>
      </c>
      <c r="DD1364" s="8" t="s">
        <v>23</v>
      </c>
      <c r="DE1364" s="30" t="s">
        <v>11</v>
      </c>
      <c r="DF1364" s="10">
        <f t="shared" si="238"/>
        <v>123.94085999999999</v>
      </c>
      <c r="DG1364" s="9">
        <f>IF(S1364&lt;Monitors!$H$4,(S1364*Monitors!$I$4)+Monitors!$J$4,IF(S1364&lt;Monitors!$H$5,(S1364*Monitors!$I$5)+Monitors!$J$5,IF(S1364&lt;Monitors!$H$6,(S1364*Monitors!$I$6)+Monitors!$J$6,IF(S1364&lt;Monitors!$H$7,(Monitors!$I$7*S1364)+Monitors!$J$7,IF(S1364&lt;Monitors!$H$8,(S1364*Monitors!$I$8)+Monitors!$J$8,IF(S1364&lt;Monitors!$H$9,(S1364*Monitors!$I$9)+Monitors!$J$9,IF(S1364&lt;Monitors!$H$10,(S1364*Monitors!$I$10)+Monitors!$J$10,IF(S1364&lt;Monitors!$H$11,(S1364*Monitors!$I$11)+Monitors!$J$11,Monitors!$J$12))))))))</f>
        <v>76.600000000000009</v>
      </c>
      <c r="DH1364" s="10">
        <f>$DF1364-(Monitors!$B$4*'All Data'!$W1364)</f>
        <v>73.098639999999989</v>
      </c>
      <c r="DI1364" s="10">
        <f>IF($CX1364="Yes",DH1364-(Monitors!$E$4*(DG1364+(Monitors!$B$4*'All Data'!$W1364))),'All Data'!DH1364)</f>
        <v>73.098639999999989</v>
      </c>
      <c r="DJ1364" s="10">
        <f>IF(DD1364="Yes",'All Data'!DI1364-(DG1364*Monitors!$C$4),'All Data'!DI1364)</f>
        <v>61.608639999999987</v>
      </c>
      <c r="DK1364" s="10">
        <f>IF($DE1364="Yes",DJ1364-(DG1364*Monitors!$D$4),'All Data'!DJ1364)</f>
        <v>61.608639999999987</v>
      </c>
      <c r="DL1364" s="10">
        <f>IF($CZ1364="Yes",DK1364-Monitors!$C$7,'All Data'!DK1364)</f>
        <v>61.608639999999987</v>
      </c>
      <c r="DM1364" s="10">
        <f>IF($DA1364="Yes",DL1364-Monitors!$D$7,'All Data'!DL1364)</f>
        <v>61.608639999999987</v>
      </c>
      <c r="DN1364" s="10">
        <f>IF(DB1364="Yes",DM1364-((DG1364+(W1364*Monitors!$B$4))*Monitors!$F$4),'All Data'!DM1364)</f>
        <v>61.608639999999987</v>
      </c>
      <c r="DO1364" s="8" t="str">
        <f t="shared" si="239"/>
        <v>Yes</v>
      </c>
      <c r="DP1364" s="10">
        <v>5.5573440000000005</v>
      </c>
      <c r="DQ1364" s="10">
        <v>34.272655999999998</v>
      </c>
      <c r="DR1364" s="10">
        <v>34.272655999999998</v>
      </c>
      <c r="DS1364" s="9">
        <v>40.709756323499498</v>
      </c>
      <c r="DT1364" s="9" t="s">
        <v>23</v>
      </c>
      <c r="DU1364" s="14">
        <v>0</v>
      </c>
    </row>
    <row r="1365" spans="1:125" ht="18" customHeight="1">
      <c r="A1365" s="29">
        <v>1364</v>
      </c>
      <c r="B1365" s="29">
        <v>5</v>
      </c>
      <c r="C1365" s="29">
        <v>476</v>
      </c>
      <c r="D1365" s="21">
        <v>41866</v>
      </c>
      <c r="E1365" s="21">
        <v>41842</v>
      </c>
      <c r="F1365" s="21">
        <v>41845</v>
      </c>
      <c r="G1365" s="20" t="s">
        <v>4</v>
      </c>
      <c r="H1365" s="20"/>
      <c r="I1365" s="22">
        <v>6</v>
      </c>
      <c r="J1365" s="20" t="s">
        <v>5</v>
      </c>
      <c r="K1365" s="20"/>
      <c r="L1365" s="20" t="s">
        <v>6</v>
      </c>
      <c r="M1365" s="23"/>
      <c r="N1365" s="23" t="s">
        <v>7</v>
      </c>
      <c r="O1365" s="23"/>
      <c r="P1365" s="24">
        <v>13.2</v>
      </c>
      <c r="Q1365" s="24">
        <v>23.5</v>
      </c>
      <c r="R1365" s="24">
        <v>26.9</v>
      </c>
      <c r="S1365" s="24">
        <v>309.89999999999998</v>
      </c>
      <c r="T1365" s="24">
        <v>1.78</v>
      </c>
      <c r="U1365" s="24">
        <v>2160</v>
      </c>
      <c r="V1365" s="24">
        <v>3840</v>
      </c>
      <c r="W1365" s="24">
        <v>8.2940000000000005</v>
      </c>
      <c r="X1365" s="23" t="s">
        <v>89</v>
      </c>
      <c r="Y1365" s="23" t="s">
        <v>89</v>
      </c>
      <c r="Z1365" s="24">
        <v>26767</v>
      </c>
      <c r="AA1365" s="24">
        <v>60</v>
      </c>
      <c r="AB1365" s="24">
        <v>178</v>
      </c>
      <c r="AC1365" s="24">
        <v>178</v>
      </c>
      <c r="AD1365" s="23" t="s">
        <v>10</v>
      </c>
      <c r="AE1365" s="23" t="s">
        <v>11</v>
      </c>
      <c r="AF1365" s="23" t="s">
        <v>11</v>
      </c>
      <c r="AG1365" s="23"/>
      <c r="AH1365" s="23"/>
      <c r="AI1365" s="23" t="s">
        <v>12</v>
      </c>
      <c r="AJ1365" s="23" t="s">
        <v>11</v>
      </c>
      <c r="AK1365" s="23" t="s">
        <v>11</v>
      </c>
      <c r="AL1365" s="23" t="s">
        <v>90</v>
      </c>
      <c r="AM1365" s="23"/>
      <c r="AN1365" s="23" t="s">
        <v>72</v>
      </c>
      <c r="AO1365" s="23"/>
      <c r="AP1365" s="23" t="s">
        <v>14</v>
      </c>
      <c r="AQ1365" s="23"/>
      <c r="AR1365" s="23"/>
      <c r="AS1365" s="23" t="s">
        <v>90</v>
      </c>
      <c r="AT1365" s="23"/>
      <c r="AU1365" s="23" t="s">
        <v>63</v>
      </c>
      <c r="AV1365" s="25"/>
      <c r="AW1365" s="25"/>
      <c r="AX1365" s="26">
        <v>26.9</v>
      </c>
      <c r="AY1365" s="26">
        <v>309.89999999999998</v>
      </c>
      <c r="AZ1365" s="25" t="s">
        <v>72</v>
      </c>
      <c r="BA1365" s="25" t="s">
        <v>63</v>
      </c>
      <c r="BB1365" s="23"/>
      <c r="BC1365" s="23" t="s">
        <v>15</v>
      </c>
      <c r="BD1365" s="23"/>
      <c r="BE1365" s="23" t="s">
        <v>11</v>
      </c>
      <c r="BF1365" s="23" t="s">
        <v>91</v>
      </c>
      <c r="BG1365" s="23" t="s">
        <v>11</v>
      </c>
      <c r="BH1365" s="23" t="s">
        <v>17</v>
      </c>
      <c r="BI1365" s="23"/>
      <c r="BJ1365" s="23" t="s">
        <v>18</v>
      </c>
      <c r="BK1365" s="23" t="s">
        <v>11</v>
      </c>
      <c r="BL1365" s="23" t="s">
        <v>11</v>
      </c>
      <c r="BM1365" s="23" t="s">
        <v>11</v>
      </c>
      <c r="BN1365" s="23"/>
      <c r="BO1365" s="24">
        <v>25</v>
      </c>
      <c r="BP1365" s="24">
        <v>296</v>
      </c>
      <c r="BQ1365" s="24">
        <v>240</v>
      </c>
      <c r="BR1365" s="24">
        <v>238</v>
      </c>
      <c r="BS1365" s="24">
        <v>200</v>
      </c>
      <c r="BT1365" s="23"/>
      <c r="BU1365" s="23"/>
      <c r="BV1365" s="24">
        <v>40.15</v>
      </c>
      <c r="BW1365" s="24">
        <v>0.33</v>
      </c>
      <c r="BX1365" s="24">
        <v>0.33</v>
      </c>
      <c r="BY1365" s="24">
        <v>0.25</v>
      </c>
      <c r="BZ1365" s="27">
        <v>0.33</v>
      </c>
      <c r="CA1365" s="27">
        <v>0.25</v>
      </c>
      <c r="CB1365" s="25"/>
      <c r="CC1365" s="25"/>
      <c r="CD1365" s="28">
        <v>39.1</v>
      </c>
      <c r="CE1365" s="28">
        <v>0.37</v>
      </c>
      <c r="CF1365" s="28">
        <v>0.37</v>
      </c>
      <c r="CG1365" s="28">
        <v>0.28000000000000003</v>
      </c>
      <c r="CH1365" s="28">
        <v>60</v>
      </c>
      <c r="CI1365" s="28">
        <v>1.2</v>
      </c>
      <c r="CJ1365" s="28">
        <v>0.5</v>
      </c>
      <c r="CK1365" s="25"/>
      <c r="CL1365" s="25"/>
      <c r="CM1365" s="28">
        <v>0.9</v>
      </c>
      <c r="CN1365" s="25"/>
      <c r="CO1365" s="28">
        <v>0</v>
      </c>
      <c r="CP1365" s="30" t="s">
        <v>5</v>
      </c>
      <c r="CQ1365" s="8">
        <f t="shared" si="232"/>
        <v>26763.472087770253</v>
      </c>
      <c r="CR1365" s="8">
        <f t="shared" si="240"/>
        <v>28</v>
      </c>
      <c r="CS1365" s="8">
        <f t="shared" si="233"/>
        <v>8</v>
      </c>
      <c r="CT1365" s="8">
        <f t="shared" si="241"/>
        <v>30</v>
      </c>
      <c r="CU1365" s="8">
        <f t="shared" si="234"/>
        <v>200</v>
      </c>
      <c r="CV1365" s="10">
        <f t="shared" si="235"/>
        <v>91730.4</v>
      </c>
      <c r="CW1365" s="10">
        <f t="shared" si="242"/>
        <v>91.730399999999989</v>
      </c>
      <c r="CX1365" s="8" t="str">
        <f t="shared" si="236"/>
        <v>No</v>
      </c>
      <c r="CY1365" s="30" t="s">
        <v>11</v>
      </c>
      <c r="CZ1365" s="30" t="s">
        <v>11</v>
      </c>
      <c r="DA1365" s="31" t="s">
        <v>11</v>
      </c>
      <c r="DB1365" s="31" t="s">
        <v>11</v>
      </c>
      <c r="DC1365" s="8" t="str">
        <f t="shared" si="237"/>
        <v>No</v>
      </c>
      <c r="DD1365" s="8" t="s">
        <v>23</v>
      </c>
      <c r="DE1365" s="30" t="s">
        <v>11</v>
      </c>
      <c r="DF1365" s="10">
        <f t="shared" si="238"/>
        <v>124.97891999999999</v>
      </c>
      <c r="DG1365" s="9">
        <f>IF(S1365&lt;Monitors!$H$4,(S1365*Monitors!$I$4)+Monitors!$J$4,IF(S1365&lt;Monitors!$H$5,(S1365*Monitors!$I$5)+Monitors!$J$5,IF(S1365&lt;Monitors!$H$6,(S1365*Monitors!$I$6)+Monitors!$J$6,IF(S1365&lt;Monitors!$H$7,(Monitors!$I$7*S1365)+Monitors!$J$7,IF(S1365&lt;Monitors!$H$8,(S1365*Monitors!$I$8)+Monitors!$J$8,IF(S1365&lt;Monitors!$H$9,(S1365*Monitors!$I$9)+Monitors!$J$9,IF(S1365&lt;Monitors!$H$10,(S1365*Monitors!$I$10)+Monitors!$J$10,IF(S1365&lt;Monitors!$H$11,(S1365*Monitors!$I$11)+Monitors!$J$11,Monitors!$J$12))))))))</f>
        <v>50.98</v>
      </c>
      <c r="DH1365" s="10">
        <f>$DF1365-(Monitors!$B$4*'All Data'!$W1365)</f>
        <v>74.13669999999999</v>
      </c>
      <c r="DI1365" s="10">
        <f>IF($CX1365="Yes",DH1365-(Monitors!$E$4*(DG1365+(Monitors!$B$4*'All Data'!$W1365))),'All Data'!DH1365)</f>
        <v>74.13669999999999</v>
      </c>
      <c r="DJ1365" s="10">
        <f>IF(DD1365="Yes",'All Data'!DI1365-(DG1365*Monitors!$C$4),'All Data'!DI1365)</f>
        <v>66.489699999999985</v>
      </c>
      <c r="DK1365" s="10">
        <f>IF($DE1365="Yes",DJ1365-(DG1365*Monitors!$D$4),'All Data'!DJ1365)</f>
        <v>66.489699999999985</v>
      </c>
      <c r="DL1365" s="10">
        <f>IF($CZ1365="Yes",DK1365-Monitors!$C$7,'All Data'!DK1365)</f>
        <v>66.489699999999985</v>
      </c>
      <c r="DM1365" s="10">
        <f>IF($DA1365="Yes",DL1365-Monitors!$D$7,'All Data'!DL1365)</f>
        <v>66.489699999999985</v>
      </c>
      <c r="DN1365" s="10">
        <f>IF(DB1365="Yes",DM1365-((DG1365+(W1365*Monitors!$B$4))*Monitors!$F$4),'All Data'!DM1365)</f>
        <v>66.489699999999985</v>
      </c>
      <c r="DO1365" s="8" t="str">
        <f t="shared" si="239"/>
        <v>No</v>
      </c>
      <c r="DP1365" s="10">
        <v>3.669216</v>
      </c>
      <c r="DQ1365" s="10">
        <v>36.480784</v>
      </c>
      <c r="DR1365" s="10">
        <v>36.480784</v>
      </c>
      <c r="DS1365" s="9">
        <v>29.249688392513274</v>
      </c>
      <c r="DT1365" s="9" t="s">
        <v>11</v>
      </c>
      <c r="DU1365" s="14">
        <v>0</v>
      </c>
    </row>
    <row r="1366" spans="1:125" ht="18" customHeight="1">
      <c r="A1366" s="29">
        <v>1365</v>
      </c>
      <c r="B1366" s="29">
        <v>38</v>
      </c>
      <c r="C1366" s="29">
        <v>1236</v>
      </c>
      <c r="D1366" s="21">
        <v>42125</v>
      </c>
      <c r="E1366" s="21">
        <v>42076</v>
      </c>
      <c r="F1366" s="21">
        <v>42096</v>
      </c>
      <c r="G1366" s="20" t="s">
        <v>4</v>
      </c>
      <c r="H1366" s="20"/>
      <c r="I1366" s="22">
        <v>6</v>
      </c>
      <c r="J1366" s="20" t="s">
        <v>5</v>
      </c>
      <c r="K1366" s="20"/>
      <c r="L1366" s="20" t="s">
        <v>6</v>
      </c>
      <c r="M1366" s="23"/>
      <c r="N1366" s="23" t="s">
        <v>7</v>
      </c>
      <c r="O1366" s="23"/>
      <c r="P1366" s="24">
        <v>15.4</v>
      </c>
      <c r="Q1366" s="24">
        <v>27.4</v>
      </c>
      <c r="R1366" s="24">
        <v>31.5</v>
      </c>
      <c r="S1366" s="24">
        <v>423.5</v>
      </c>
      <c r="T1366" s="24">
        <v>1.78</v>
      </c>
      <c r="U1366" s="24">
        <v>2160</v>
      </c>
      <c r="V1366" s="24">
        <v>3840</v>
      </c>
      <c r="W1366" s="24">
        <v>8.2940000000000005</v>
      </c>
      <c r="X1366" s="23" t="s">
        <v>89</v>
      </c>
      <c r="Y1366" s="23" t="s">
        <v>89</v>
      </c>
      <c r="Z1366" s="24">
        <v>19585</v>
      </c>
      <c r="AA1366" s="24">
        <v>60</v>
      </c>
      <c r="AB1366" s="24">
        <v>178</v>
      </c>
      <c r="AC1366" s="24">
        <v>178</v>
      </c>
      <c r="AD1366" s="23" t="s">
        <v>10</v>
      </c>
      <c r="AE1366" s="23" t="s">
        <v>11</v>
      </c>
      <c r="AF1366" s="23" t="s">
        <v>11</v>
      </c>
      <c r="AG1366" s="23"/>
      <c r="AH1366" s="23"/>
      <c r="AI1366" s="23" t="s">
        <v>57</v>
      </c>
      <c r="AJ1366" s="23" t="s">
        <v>11</v>
      </c>
      <c r="AK1366" s="23" t="s">
        <v>11</v>
      </c>
      <c r="AL1366" s="23" t="s">
        <v>440</v>
      </c>
      <c r="AM1366" s="23" t="s">
        <v>1232</v>
      </c>
      <c r="AN1366" s="23" t="s">
        <v>72</v>
      </c>
      <c r="AO1366" s="23"/>
      <c r="AP1366" s="23" t="s">
        <v>14</v>
      </c>
      <c r="AQ1366" s="23"/>
      <c r="AR1366" s="23"/>
      <c r="AS1366" s="23" t="s">
        <v>440</v>
      </c>
      <c r="AT1366" s="23" t="s">
        <v>1232</v>
      </c>
      <c r="AU1366" s="23" t="s">
        <v>63</v>
      </c>
      <c r="AV1366" s="25"/>
      <c r="AW1366" s="25"/>
      <c r="AX1366" s="26">
        <v>31.5</v>
      </c>
      <c r="AY1366" s="26">
        <v>423.5</v>
      </c>
      <c r="AZ1366" s="25" t="s">
        <v>72</v>
      </c>
      <c r="BA1366" s="25" t="s">
        <v>63</v>
      </c>
      <c r="BB1366" s="23"/>
      <c r="BC1366" s="23" t="s">
        <v>15</v>
      </c>
      <c r="BD1366" s="23"/>
      <c r="BE1366" s="23" t="s">
        <v>11</v>
      </c>
      <c r="BF1366" s="23" t="s">
        <v>1268</v>
      </c>
      <c r="BG1366" s="23" t="s">
        <v>11</v>
      </c>
      <c r="BH1366" s="23" t="s">
        <v>17</v>
      </c>
      <c r="BI1366" s="23"/>
      <c r="BJ1366" s="23" t="s">
        <v>18</v>
      </c>
      <c r="BK1366" s="23" t="s">
        <v>11</v>
      </c>
      <c r="BL1366" s="23" t="s">
        <v>11</v>
      </c>
      <c r="BM1366" s="23"/>
      <c r="BN1366" s="23"/>
      <c r="BO1366" s="24">
        <v>5.2</v>
      </c>
      <c r="BP1366" s="24">
        <v>317.7</v>
      </c>
      <c r="BQ1366" s="24">
        <v>300</v>
      </c>
      <c r="BR1366" s="24">
        <v>317.60000000000002</v>
      </c>
      <c r="BS1366" s="24">
        <v>202</v>
      </c>
      <c r="BT1366" s="23"/>
      <c r="BU1366" s="23"/>
      <c r="BV1366" s="24">
        <v>42.13</v>
      </c>
      <c r="BW1366" s="24">
        <v>0.25</v>
      </c>
      <c r="BX1366" s="24">
        <v>0.23</v>
      </c>
      <c r="BY1366" s="24">
        <v>0.23</v>
      </c>
      <c r="BZ1366" s="27">
        <v>0.25</v>
      </c>
      <c r="CA1366" s="27">
        <v>0.23</v>
      </c>
      <c r="CB1366" s="25"/>
      <c r="CC1366" s="25"/>
      <c r="CD1366" s="28">
        <v>42.9</v>
      </c>
      <c r="CE1366" s="28">
        <v>0.31</v>
      </c>
      <c r="CF1366" s="28">
        <v>0.31</v>
      </c>
      <c r="CG1366" s="28">
        <v>0.28000000000000003</v>
      </c>
      <c r="CH1366" s="28">
        <v>52.4</v>
      </c>
      <c r="CI1366" s="28">
        <v>1.2</v>
      </c>
      <c r="CJ1366" s="28">
        <v>0.5</v>
      </c>
      <c r="CK1366" s="25"/>
      <c r="CL1366" s="25"/>
      <c r="CM1366" s="28">
        <v>0.93</v>
      </c>
      <c r="CN1366" s="25"/>
      <c r="CO1366" s="28">
        <v>0</v>
      </c>
      <c r="CP1366" s="30" t="s">
        <v>5</v>
      </c>
      <c r="CQ1366" s="8">
        <f t="shared" si="232"/>
        <v>19584.415584415587</v>
      </c>
      <c r="CR1366" s="8">
        <f t="shared" si="240"/>
        <v>28</v>
      </c>
      <c r="CS1366" s="8">
        <f t="shared" si="233"/>
        <v>8</v>
      </c>
      <c r="CT1366" s="8">
        <f t="shared" si="241"/>
        <v>40</v>
      </c>
      <c r="CU1366" s="8">
        <f t="shared" si="234"/>
        <v>300</v>
      </c>
      <c r="CV1366" s="10">
        <f t="shared" si="235"/>
        <v>134545.94999999998</v>
      </c>
      <c r="CW1366" s="10">
        <f t="shared" si="242"/>
        <v>134.54594999999998</v>
      </c>
      <c r="CX1366" s="8" t="str">
        <f t="shared" si="236"/>
        <v>No</v>
      </c>
      <c r="CY1366" s="30" t="s">
        <v>11</v>
      </c>
      <c r="CZ1366" s="30" t="s">
        <v>11</v>
      </c>
      <c r="DA1366" s="31" t="s">
        <v>11</v>
      </c>
      <c r="DB1366" s="31" t="s">
        <v>11</v>
      </c>
      <c r="DC1366" s="8" t="str">
        <f t="shared" si="237"/>
        <v>No</v>
      </c>
      <c r="DD1366" s="8" t="s">
        <v>23</v>
      </c>
      <c r="DE1366" s="30" t="s">
        <v>11</v>
      </c>
      <c r="DF1366" s="10">
        <f t="shared" si="238"/>
        <v>130.59407999999999</v>
      </c>
      <c r="DG1366" s="9">
        <f>IF(S1366&lt;Monitors!$H$4,(S1366*Monitors!$I$4)+Monitors!$J$4,IF(S1366&lt;Monitors!$H$5,(S1366*Monitors!$I$5)+Monitors!$J$5,IF(S1366&lt;Monitors!$H$6,(S1366*Monitors!$I$6)+Monitors!$J$6,IF(S1366&lt;Monitors!$H$7,(Monitors!$I$7*S1366)+Monitors!$J$7,IF(S1366&lt;Monitors!$H$8,(S1366*Monitors!$I$8)+Monitors!$J$8,IF(S1366&lt;Monitors!$H$9,(S1366*Monitors!$I$9)+Monitors!$J$9,IF(S1366&lt;Monitors!$H$10,(S1366*Monitors!$I$10)+Monitors!$J$10,IF(S1366&lt;Monitors!$H$11,(S1366*Monitors!$I$11)+Monitors!$J$11,Monitors!$J$12))))))))</f>
        <v>73.7</v>
      </c>
      <c r="DH1366" s="10">
        <f>$DF1366-(Monitors!$B$4*'All Data'!$W1366)</f>
        <v>79.751859999999994</v>
      </c>
      <c r="DI1366" s="10">
        <f>IF($CX1366="Yes",DH1366-(Monitors!$E$4*(DG1366+(Monitors!$B$4*'All Data'!$W1366))),'All Data'!DH1366)</f>
        <v>79.751859999999994</v>
      </c>
      <c r="DJ1366" s="10">
        <f>IF(DD1366="Yes",'All Data'!DI1366-(DG1366*Monitors!$C$4),'All Data'!DI1366)</f>
        <v>68.696859999999987</v>
      </c>
      <c r="DK1366" s="10">
        <f>IF($DE1366="Yes",DJ1366-(DG1366*Monitors!$D$4),'All Data'!DJ1366)</f>
        <v>68.696859999999987</v>
      </c>
      <c r="DL1366" s="10">
        <f>IF($CZ1366="Yes",DK1366-Monitors!$C$7,'All Data'!DK1366)</f>
        <v>68.696859999999987</v>
      </c>
      <c r="DM1366" s="10">
        <f>IF($DA1366="Yes",DL1366-Monitors!$D$7,'All Data'!DL1366)</f>
        <v>68.696859999999987</v>
      </c>
      <c r="DN1366" s="10">
        <f>IF(DB1366="Yes",DM1366-((DG1366+(W1366*Monitors!$B$4))*Monitors!$F$4),'All Data'!DM1366)</f>
        <v>68.696859999999987</v>
      </c>
      <c r="DO1366" s="8" t="str">
        <f t="shared" si="239"/>
        <v>Yes</v>
      </c>
      <c r="DP1366" s="10">
        <v>5.3818380000000001</v>
      </c>
      <c r="DQ1366" s="10">
        <v>36.748162000000001</v>
      </c>
      <c r="DR1366" s="10">
        <v>36.748162000000001</v>
      </c>
      <c r="DS1366" s="9">
        <v>39.442565145018541</v>
      </c>
      <c r="DT1366" s="9" t="s">
        <v>23</v>
      </c>
      <c r="DU1366" s="14">
        <v>0</v>
      </c>
    </row>
    <row r="1367" spans="1:125" ht="18" customHeight="1">
      <c r="A1367" s="29">
        <v>1366</v>
      </c>
      <c r="B1367" s="29">
        <v>46</v>
      </c>
      <c r="C1367" s="29">
        <v>847</v>
      </c>
      <c r="D1367" s="21">
        <v>42094</v>
      </c>
      <c r="E1367" s="21">
        <v>42104</v>
      </c>
      <c r="F1367" s="21">
        <v>42128</v>
      </c>
      <c r="G1367" s="20" t="s">
        <v>87</v>
      </c>
      <c r="H1367" s="20" t="s">
        <v>26</v>
      </c>
      <c r="I1367" s="22">
        <v>6</v>
      </c>
      <c r="J1367" s="20" t="s">
        <v>5</v>
      </c>
      <c r="K1367" s="20"/>
      <c r="L1367" s="20" t="s">
        <v>121</v>
      </c>
      <c r="M1367" s="23"/>
      <c r="N1367" s="23" t="s">
        <v>7</v>
      </c>
      <c r="O1367" s="23"/>
      <c r="P1367" s="24">
        <v>15.5</v>
      </c>
      <c r="Q1367" s="24">
        <v>27.5</v>
      </c>
      <c r="R1367" s="24">
        <v>31.5</v>
      </c>
      <c r="S1367" s="24">
        <v>425.27</v>
      </c>
      <c r="T1367" s="24">
        <v>1.77</v>
      </c>
      <c r="U1367" s="24">
        <v>3840</v>
      </c>
      <c r="V1367" s="24">
        <v>2160</v>
      </c>
      <c r="W1367" s="24">
        <v>8.2940000000000005</v>
      </c>
      <c r="X1367" s="23" t="s">
        <v>1269</v>
      </c>
      <c r="Y1367" s="23" t="s">
        <v>1269</v>
      </c>
      <c r="Z1367" s="24">
        <v>19504</v>
      </c>
      <c r="AA1367" s="24">
        <v>60</v>
      </c>
      <c r="AB1367" s="24">
        <v>88</v>
      </c>
      <c r="AC1367" s="24">
        <v>88</v>
      </c>
      <c r="AD1367" s="23" t="s">
        <v>237</v>
      </c>
      <c r="AE1367" s="23" t="s">
        <v>23</v>
      </c>
      <c r="AF1367" s="23" t="s">
        <v>23</v>
      </c>
      <c r="AG1367" s="23" t="s">
        <v>1270</v>
      </c>
      <c r="AH1367" s="23" t="s">
        <v>1270</v>
      </c>
      <c r="AI1367" s="23" t="s">
        <v>57</v>
      </c>
      <c r="AJ1367" s="23" t="s">
        <v>11</v>
      </c>
      <c r="AK1367" s="23" t="s">
        <v>23</v>
      </c>
      <c r="AL1367" s="23" t="s">
        <v>107</v>
      </c>
      <c r="AM1367" s="23"/>
      <c r="AN1367" s="23" t="s">
        <v>72</v>
      </c>
      <c r="AO1367" s="23"/>
      <c r="AP1367" s="23" t="s">
        <v>14</v>
      </c>
      <c r="AQ1367" s="23"/>
      <c r="AR1367" s="23"/>
      <c r="AS1367" s="23" t="s">
        <v>107</v>
      </c>
      <c r="AT1367" s="23"/>
      <c r="AU1367" s="23" t="s">
        <v>63</v>
      </c>
      <c r="AV1367" s="25"/>
      <c r="AW1367" s="25"/>
      <c r="AX1367" s="26">
        <v>31.5</v>
      </c>
      <c r="AY1367" s="26">
        <v>425.27</v>
      </c>
      <c r="AZ1367" s="25" t="s">
        <v>72</v>
      </c>
      <c r="BA1367" s="25" t="s">
        <v>63</v>
      </c>
      <c r="BB1367" s="23"/>
      <c r="BC1367" s="23" t="s">
        <v>15</v>
      </c>
      <c r="BD1367" s="23"/>
      <c r="BE1367" s="23" t="s">
        <v>11</v>
      </c>
      <c r="BF1367" s="23" t="s">
        <v>1271</v>
      </c>
      <c r="BG1367" s="23" t="s">
        <v>11</v>
      </c>
      <c r="BH1367" s="23" t="s">
        <v>17</v>
      </c>
      <c r="BI1367" s="23"/>
      <c r="BJ1367" s="23" t="s">
        <v>32</v>
      </c>
      <c r="BK1367" s="23" t="s">
        <v>23</v>
      </c>
      <c r="BL1367" s="23" t="s">
        <v>11</v>
      </c>
      <c r="BM1367" s="23"/>
      <c r="BN1367" s="23"/>
      <c r="BO1367" s="24">
        <v>14.6</v>
      </c>
      <c r="BP1367" s="24">
        <v>292.39999999999998</v>
      </c>
      <c r="BQ1367" s="24">
        <v>300</v>
      </c>
      <c r="BR1367" s="24">
        <v>213.3</v>
      </c>
      <c r="BS1367" s="24">
        <v>195</v>
      </c>
      <c r="BT1367" s="23"/>
      <c r="BU1367" s="23"/>
      <c r="BV1367" s="24">
        <v>42.45</v>
      </c>
      <c r="BW1367" s="24">
        <v>0.54</v>
      </c>
      <c r="BX1367" s="23"/>
      <c r="BY1367" s="24">
        <v>0</v>
      </c>
      <c r="BZ1367" s="27">
        <v>0.54</v>
      </c>
      <c r="CA1367" s="27">
        <v>0</v>
      </c>
      <c r="CB1367" s="25"/>
      <c r="CC1367" s="25"/>
      <c r="CD1367" s="25"/>
      <c r="CE1367" s="25"/>
      <c r="CF1367" s="25"/>
      <c r="CG1367" s="25"/>
      <c r="CH1367" s="28">
        <v>136.13</v>
      </c>
      <c r="CI1367" s="28">
        <v>1.2</v>
      </c>
      <c r="CJ1367" s="28">
        <v>0.5</v>
      </c>
      <c r="CK1367" s="25"/>
      <c r="CL1367" s="25"/>
      <c r="CM1367" s="28">
        <v>0.96</v>
      </c>
      <c r="CN1367" s="25"/>
      <c r="CO1367" s="28">
        <v>0</v>
      </c>
      <c r="CP1367" s="30" t="s">
        <v>5</v>
      </c>
      <c r="CQ1367" s="8">
        <f t="shared" si="232"/>
        <v>19502.904037435044</v>
      </c>
      <c r="CR1367" s="8">
        <f t="shared" si="240"/>
        <v>28</v>
      </c>
      <c r="CS1367" s="8">
        <f t="shared" si="233"/>
        <v>8</v>
      </c>
      <c r="CT1367" s="8">
        <f t="shared" si="241"/>
        <v>40</v>
      </c>
      <c r="CU1367" s="8">
        <f t="shared" si="234"/>
        <v>200</v>
      </c>
      <c r="CV1367" s="10">
        <f t="shared" si="235"/>
        <v>124348.94799999999</v>
      </c>
      <c r="CW1367" s="10">
        <f t="shared" si="242"/>
        <v>124.34894799999999</v>
      </c>
      <c r="CX1367" s="8" t="str">
        <f t="shared" si="236"/>
        <v>No</v>
      </c>
      <c r="CY1367" s="30" t="s">
        <v>11</v>
      </c>
      <c r="CZ1367" s="30" t="s">
        <v>11</v>
      </c>
      <c r="DA1367" s="31" t="s">
        <v>11</v>
      </c>
      <c r="DB1367" s="31" t="s">
        <v>11</v>
      </c>
      <c r="DC1367" s="8" t="str">
        <f t="shared" si="237"/>
        <v>Yes</v>
      </c>
      <c r="DD1367" s="8" t="s">
        <v>23</v>
      </c>
      <c r="DE1367" s="30" t="s">
        <v>11</v>
      </c>
      <c r="DF1367" s="10">
        <f t="shared" si="238"/>
        <v>133.22646000000003</v>
      </c>
      <c r="DG1367" s="9">
        <f>IF(S1367&lt;Monitors!$H$4,(S1367*Monitors!$I$4)+Monitors!$J$4,IF(S1367&lt;Monitors!$H$5,(S1367*Monitors!$I$5)+Monitors!$J$5,IF(S1367&lt;Monitors!$H$6,(S1367*Monitors!$I$6)+Monitors!$J$6,IF(S1367&lt;Monitors!$H$7,(Monitors!$I$7*S1367)+Monitors!$J$7,IF(S1367&lt;Monitors!$H$8,(S1367*Monitors!$I$8)+Monitors!$J$8,IF(S1367&lt;Monitors!$H$9,(S1367*Monitors!$I$9)+Monitors!$J$9,IF(S1367&lt;Monitors!$H$10,(S1367*Monitors!$I$10)+Monitors!$J$10,IF(S1367&lt;Monitors!$H$11,(S1367*Monitors!$I$11)+Monitors!$J$11,Monitors!$J$12))))))))</f>
        <v>74.054000000000002</v>
      </c>
      <c r="DH1367" s="10">
        <f>$DF1367-(Monitors!$B$4*'All Data'!$W1367)</f>
        <v>82.384240000000034</v>
      </c>
      <c r="DI1367" s="10">
        <f>IF($CX1367="Yes",DH1367-(Monitors!$E$4*(DG1367+(Monitors!$B$4*'All Data'!$W1367))),'All Data'!DH1367)</f>
        <v>82.384240000000034</v>
      </c>
      <c r="DJ1367" s="10">
        <f>IF(DD1367="Yes",'All Data'!DI1367-(DG1367*Monitors!$C$4),'All Data'!DI1367)</f>
        <v>71.276140000000026</v>
      </c>
      <c r="DK1367" s="10">
        <f>IF($DE1367="Yes",DJ1367-(DG1367*Monitors!$D$4),'All Data'!DJ1367)</f>
        <v>71.276140000000026</v>
      </c>
      <c r="DL1367" s="10">
        <f>IF($CZ1367="Yes",DK1367-Monitors!$C$7,'All Data'!DK1367)</f>
        <v>71.276140000000026</v>
      </c>
      <c r="DM1367" s="10">
        <f>IF($DA1367="Yes",DL1367-Monitors!$D$7,'All Data'!DL1367)</f>
        <v>71.276140000000026</v>
      </c>
      <c r="DN1367" s="10">
        <f>IF(DB1367="Yes",DM1367-((DG1367+(W1367*Monitors!$B$4))*Monitors!$F$4),'All Data'!DM1367)</f>
        <v>71.276140000000026</v>
      </c>
      <c r="DO1367" s="8" t="str">
        <f t="shared" si="239"/>
        <v>Yes</v>
      </c>
      <c r="DP1367" s="10">
        <v>4.9739579200000001</v>
      </c>
      <c r="DQ1367" s="10">
        <v>37.476042079999999</v>
      </c>
      <c r="DR1367" s="10">
        <v>37.476042079999999</v>
      </c>
      <c r="DS1367" s="9">
        <v>39.597699225913878</v>
      </c>
      <c r="DT1367" s="9" t="s">
        <v>23</v>
      </c>
      <c r="DU1367" s="14">
        <v>0</v>
      </c>
    </row>
    <row r="1368" spans="1:125" ht="18" customHeight="1">
      <c r="A1368" s="29">
        <v>1367</v>
      </c>
      <c r="B1368" s="29">
        <v>25</v>
      </c>
      <c r="C1368" s="29">
        <v>1007</v>
      </c>
      <c r="D1368" s="21">
        <v>41685</v>
      </c>
      <c r="E1368" s="21">
        <v>41668</v>
      </c>
      <c r="F1368" s="21">
        <v>41694</v>
      </c>
      <c r="G1368" s="20" t="s">
        <v>4</v>
      </c>
      <c r="H1368" s="20" t="s">
        <v>26</v>
      </c>
      <c r="I1368" s="22">
        <v>6</v>
      </c>
      <c r="J1368" s="20" t="s">
        <v>5</v>
      </c>
      <c r="K1368" s="20" t="s">
        <v>26</v>
      </c>
      <c r="L1368" s="20" t="s">
        <v>6</v>
      </c>
      <c r="M1368" s="23" t="s">
        <v>26</v>
      </c>
      <c r="N1368" s="23" t="s">
        <v>7</v>
      </c>
      <c r="O1368" s="23" t="s">
        <v>26</v>
      </c>
      <c r="P1368" s="24">
        <v>13.4</v>
      </c>
      <c r="Q1368" s="24">
        <v>24.4</v>
      </c>
      <c r="R1368" s="24">
        <v>28</v>
      </c>
      <c r="S1368" s="24">
        <v>328.23</v>
      </c>
      <c r="T1368" s="24">
        <v>1.78</v>
      </c>
      <c r="U1368" s="24">
        <v>2160</v>
      </c>
      <c r="V1368" s="24">
        <v>3840</v>
      </c>
      <c r="W1368" s="24">
        <v>8.2940000000000005</v>
      </c>
      <c r="X1368" s="23" t="s">
        <v>89</v>
      </c>
      <c r="Y1368" s="23" t="s">
        <v>89</v>
      </c>
      <c r="Z1368" s="24">
        <v>25368</v>
      </c>
      <c r="AA1368" s="24">
        <v>60</v>
      </c>
      <c r="AB1368" s="24">
        <v>176</v>
      </c>
      <c r="AC1368" s="24">
        <v>176</v>
      </c>
      <c r="AD1368" s="23" t="s">
        <v>28</v>
      </c>
      <c r="AE1368" s="23" t="s">
        <v>23</v>
      </c>
      <c r="AF1368" s="23" t="s">
        <v>11</v>
      </c>
      <c r="AG1368" s="23" t="s">
        <v>26</v>
      </c>
      <c r="AH1368" s="23" t="s">
        <v>26</v>
      </c>
      <c r="AI1368" s="23" t="s">
        <v>57</v>
      </c>
      <c r="AJ1368" s="23" t="s">
        <v>11</v>
      </c>
      <c r="AK1368" s="23" t="s">
        <v>23</v>
      </c>
      <c r="AL1368" s="23" t="s">
        <v>229</v>
      </c>
      <c r="AM1368" s="23" t="s">
        <v>14</v>
      </c>
      <c r="AN1368" s="23" t="s">
        <v>14</v>
      </c>
      <c r="AO1368" s="23" t="s">
        <v>14</v>
      </c>
      <c r="AP1368" s="23" t="s">
        <v>36</v>
      </c>
      <c r="AQ1368" s="23" t="s">
        <v>14</v>
      </c>
      <c r="AR1368" s="23"/>
      <c r="AS1368" s="23" t="s">
        <v>229</v>
      </c>
      <c r="AT1368" s="23" t="s">
        <v>14</v>
      </c>
      <c r="AU1368" s="23" t="s">
        <v>14</v>
      </c>
      <c r="AV1368" s="25" t="s">
        <v>14</v>
      </c>
      <c r="AW1368" s="25" t="s">
        <v>14</v>
      </c>
      <c r="AX1368" s="26">
        <v>28</v>
      </c>
      <c r="AY1368" s="26">
        <v>328.23</v>
      </c>
      <c r="AZ1368" s="25" t="s">
        <v>14</v>
      </c>
      <c r="BA1368" s="25" t="s">
        <v>14</v>
      </c>
      <c r="BB1368" s="23" t="s">
        <v>14</v>
      </c>
      <c r="BC1368" s="23" t="s">
        <v>15</v>
      </c>
      <c r="BD1368" s="23" t="s">
        <v>14</v>
      </c>
      <c r="BE1368" s="23" t="s">
        <v>11</v>
      </c>
      <c r="BF1368" s="23" t="s">
        <v>250</v>
      </c>
      <c r="BG1368" s="23" t="s">
        <v>11</v>
      </c>
      <c r="BH1368" s="23" t="s">
        <v>17</v>
      </c>
      <c r="BI1368" s="23" t="s">
        <v>14</v>
      </c>
      <c r="BJ1368" s="23"/>
      <c r="BK1368" s="23" t="s">
        <v>11</v>
      </c>
      <c r="BL1368" s="23" t="s">
        <v>11</v>
      </c>
      <c r="BM1368" s="23" t="s">
        <v>11</v>
      </c>
      <c r="BN1368" s="23"/>
      <c r="BO1368" s="24">
        <v>2.5</v>
      </c>
      <c r="BP1368" s="24">
        <v>300</v>
      </c>
      <c r="BQ1368" s="24">
        <v>300</v>
      </c>
      <c r="BR1368" s="24">
        <v>238</v>
      </c>
      <c r="BS1368" s="24">
        <v>200</v>
      </c>
      <c r="BT1368" s="23"/>
      <c r="BU1368" s="23"/>
      <c r="BV1368" s="24">
        <v>43.01</v>
      </c>
      <c r="BW1368" s="24">
        <v>0.28999999999999998</v>
      </c>
      <c r="BX1368" s="23"/>
      <c r="BY1368" s="24">
        <v>0.18</v>
      </c>
      <c r="BZ1368" s="27">
        <v>0.28999999999999998</v>
      </c>
      <c r="CA1368" s="27">
        <v>0.18</v>
      </c>
      <c r="CB1368" s="25"/>
      <c r="CC1368" s="25"/>
      <c r="CD1368" s="28">
        <v>42.51</v>
      </c>
      <c r="CE1368" s="28">
        <v>0.35</v>
      </c>
      <c r="CF1368" s="25"/>
      <c r="CG1368" s="28">
        <v>0.24</v>
      </c>
      <c r="CH1368" s="28">
        <v>62.7</v>
      </c>
      <c r="CI1368" s="28">
        <v>0.5</v>
      </c>
      <c r="CJ1368" s="28">
        <v>0.5</v>
      </c>
      <c r="CK1368" s="28">
        <v>0</v>
      </c>
      <c r="CL1368" s="28">
        <v>0</v>
      </c>
      <c r="CM1368" s="28">
        <v>0.56000000000000005</v>
      </c>
      <c r="CN1368" s="25"/>
      <c r="CO1368" s="28">
        <v>0</v>
      </c>
      <c r="CP1368" s="30" t="s">
        <v>5</v>
      </c>
      <c r="CQ1368" s="8">
        <f t="shared" si="232"/>
        <v>25268.866343722391</v>
      </c>
      <c r="CR1368" s="8">
        <f t="shared" si="240"/>
        <v>28</v>
      </c>
      <c r="CS1368" s="8">
        <f t="shared" si="233"/>
        <v>8</v>
      </c>
      <c r="CT1368" s="8">
        <f t="shared" si="241"/>
        <v>30</v>
      </c>
      <c r="CU1368" s="8">
        <f t="shared" si="234"/>
        <v>300</v>
      </c>
      <c r="CV1368" s="10">
        <f t="shared" si="235"/>
        <v>98469</v>
      </c>
      <c r="CW1368" s="10">
        <f t="shared" si="242"/>
        <v>98.468999999999994</v>
      </c>
      <c r="CX1368" s="8" t="str">
        <f t="shared" si="236"/>
        <v>No</v>
      </c>
      <c r="CY1368" s="30" t="s">
        <v>11</v>
      </c>
      <c r="CZ1368" s="30" t="s">
        <v>11</v>
      </c>
      <c r="DA1368" s="31" t="s">
        <v>11</v>
      </c>
      <c r="DB1368" s="31" t="s">
        <v>11</v>
      </c>
      <c r="DC1368" s="8" t="str">
        <f t="shared" si="237"/>
        <v>No</v>
      </c>
      <c r="DD1368" s="8" t="s">
        <v>23</v>
      </c>
      <c r="DE1368" s="30" t="s">
        <v>11</v>
      </c>
      <c r="DF1368" s="10">
        <f t="shared" si="238"/>
        <v>133.51991999999998</v>
      </c>
      <c r="DG1368" s="9">
        <f>IF(S1368&lt;Monitors!$H$4,(S1368*Monitors!$I$4)+Monitors!$J$4,IF(S1368&lt;Monitors!$H$5,(S1368*Monitors!$I$5)+Monitors!$J$5,IF(S1368&lt;Monitors!$H$6,(S1368*Monitors!$I$6)+Monitors!$J$6,IF(S1368&lt;Monitors!$H$7,(Monitors!$I$7*S1368)+Monitors!$J$7,IF(S1368&lt;Monitors!$H$8,(S1368*Monitors!$I$8)+Monitors!$J$8,IF(S1368&lt;Monitors!$H$9,(S1368*Monitors!$I$9)+Monitors!$J$9,IF(S1368&lt;Monitors!$H$10,(S1368*Monitors!$I$10)+Monitors!$J$10,IF(S1368&lt;Monitors!$H$11,(S1368*Monitors!$I$11)+Monitors!$J$11,Monitors!$J$12))))))))</f>
        <v>54.646000000000001</v>
      </c>
      <c r="DH1368" s="10">
        <f>$DF1368-(Monitors!$B$4*'All Data'!$W1368)</f>
        <v>82.677699999999987</v>
      </c>
      <c r="DI1368" s="10">
        <f>IF($CX1368="Yes",DH1368-(Monitors!$E$4*(DG1368+(Monitors!$B$4*'All Data'!$W1368))),'All Data'!DH1368)</f>
        <v>82.677699999999987</v>
      </c>
      <c r="DJ1368" s="10">
        <f>IF(DD1368="Yes",'All Data'!DI1368-(DG1368*Monitors!$C$4),'All Data'!DI1368)</f>
        <v>74.480799999999988</v>
      </c>
      <c r="DK1368" s="10">
        <f>IF($DE1368="Yes",DJ1368-(DG1368*Monitors!$D$4),'All Data'!DJ1368)</f>
        <v>74.480799999999988</v>
      </c>
      <c r="DL1368" s="10">
        <f>IF($CZ1368="Yes",DK1368-Monitors!$C$7,'All Data'!DK1368)</f>
        <v>74.480799999999988</v>
      </c>
      <c r="DM1368" s="10">
        <f>IF($DA1368="Yes",DL1368-Monitors!$D$7,'All Data'!DL1368)</f>
        <v>74.480799999999988</v>
      </c>
      <c r="DN1368" s="10">
        <f>IF(DB1368="Yes",DM1368-((DG1368+(W1368*Monitors!$B$4))*Monitors!$F$4),'All Data'!DM1368)</f>
        <v>74.480799999999988</v>
      </c>
      <c r="DO1368" s="8" t="str">
        <f t="shared" si="239"/>
        <v>No</v>
      </c>
      <c r="DP1368" s="10">
        <v>3.9387600000000003</v>
      </c>
      <c r="DQ1368" s="10">
        <v>39.071239999999996</v>
      </c>
      <c r="DR1368" s="10">
        <v>39.071239999999996</v>
      </c>
      <c r="DS1368" s="9">
        <v>30.92317986072155</v>
      </c>
      <c r="DT1368" s="9" t="s">
        <v>11</v>
      </c>
      <c r="DU1368" s="14">
        <v>0</v>
      </c>
    </row>
    <row r="1369" spans="1:125" ht="18" customHeight="1">
      <c r="A1369" s="29">
        <v>1368</v>
      </c>
      <c r="B1369" s="29">
        <v>25</v>
      </c>
      <c r="C1369" s="29">
        <v>1001</v>
      </c>
      <c r="D1369" s="21">
        <v>41943</v>
      </c>
      <c r="E1369" s="21">
        <v>41911</v>
      </c>
      <c r="F1369" s="21">
        <v>41912</v>
      </c>
      <c r="G1369" s="20" t="s">
        <v>4</v>
      </c>
      <c r="H1369" s="20"/>
      <c r="I1369" s="22">
        <v>6</v>
      </c>
      <c r="J1369" s="20" t="s">
        <v>5</v>
      </c>
      <c r="K1369" s="20"/>
      <c r="L1369" s="20" t="s">
        <v>121</v>
      </c>
      <c r="M1369" s="23"/>
      <c r="N1369" s="23" t="s">
        <v>7</v>
      </c>
      <c r="O1369" s="23"/>
      <c r="P1369" s="24">
        <v>15.7</v>
      </c>
      <c r="Q1369" s="24">
        <v>27.9</v>
      </c>
      <c r="R1369" s="24">
        <v>32</v>
      </c>
      <c r="S1369" s="24">
        <v>437.63</v>
      </c>
      <c r="T1369" s="24">
        <v>1.78</v>
      </c>
      <c r="U1369" s="24">
        <v>2160</v>
      </c>
      <c r="V1369" s="24">
        <v>3840</v>
      </c>
      <c r="W1369" s="24">
        <v>8.2940000000000005</v>
      </c>
      <c r="X1369" s="23" t="s">
        <v>89</v>
      </c>
      <c r="Y1369" s="23" t="s">
        <v>89</v>
      </c>
      <c r="Z1369" s="24">
        <v>18953</v>
      </c>
      <c r="AA1369" s="24">
        <v>60</v>
      </c>
      <c r="AB1369" s="24">
        <v>178</v>
      </c>
      <c r="AC1369" s="24">
        <v>178</v>
      </c>
      <c r="AD1369" s="23" t="s">
        <v>134</v>
      </c>
      <c r="AE1369" s="23" t="s">
        <v>23</v>
      </c>
      <c r="AF1369" s="23" t="s">
        <v>23</v>
      </c>
      <c r="AG1369" s="23" t="s">
        <v>106</v>
      </c>
      <c r="AH1369" s="23" t="s">
        <v>106</v>
      </c>
      <c r="AI1369" s="23" t="s">
        <v>57</v>
      </c>
      <c r="AJ1369" s="23" t="s">
        <v>11</v>
      </c>
      <c r="AK1369" s="23" t="s">
        <v>11</v>
      </c>
      <c r="AL1369" s="23" t="s">
        <v>229</v>
      </c>
      <c r="AM1369" s="23"/>
      <c r="AN1369" s="23" t="s">
        <v>14</v>
      </c>
      <c r="AO1369" s="23"/>
      <c r="AP1369" s="23" t="s">
        <v>14</v>
      </c>
      <c r="AQ1369" s="23"/>
      <c r="AR1369" s="23"/>
      <c r="AS1369" s="23" t="s">
        <v>229</v>
      </c>
      <c r="AT1369" s="23"/>
      <c r="AU1369" s="23" t="s">
        <v>14</v>
      </c>
      <c r="AV1369" s="25"/>
      <c r="AW1369" s="25"/>
      <c r="AX1369" s="26">
        <v>32</v>
      </c>
      <c r="AY1369" s="26">
        <v>437.63</v>
      </c>
      <c r="AZ1369" s="25" t="s">
        <v>14</v>
      </c>
      <c r="BA1369" s="25" t="s">
        <v>14</v>
      </c>
      <c r="BB1369" s="23"/>
      <c r="BC1369" s="23" t="s">
        <v>15</v>
      </c>
      <c r="BD1369" s="23"/>
      <c r="BE1369" s="23" t="s">
        <v>11</v>
      </c>
      <c r="BF1369" s="23" t="s">
        <v>243</v>
      </c>
      <c r="BG1369" s="23" t="s">
        <v>11</v>
      </c>
      <c r="BH1369" s="23" t="s">
        <v>17</v>
      </c>
      <c r="BI1369" s="23"/>
      <c r="BJ1369" s="23"/>
      <c r="BK1369" s="23" t="s">
        <v>11</v>
      </c>
      <c r="BL1369" s="23" t="s">
        <v>11</v>
      </c>
      <c r="BM1369" s="23"/>
      <c r="BN1369" s="23"/>
      <c r="BO1369" s="24">
        <v>15.2</v>
      </c>
      <c r="BP1369" s="24">
        <v>279</v>
      </c>
      <c r="BQ1369" s="24">
        <v>350</v>
      </c>
      <c r="BR1369" s="24">
        <v>214.5</v>
      </c>
      <c r="BS1369" s="24">
        <v>201.4</v>
      </c>
      <c r="BT1369" s="23"/>
      <c r="BU1369" s="23"/>
      <c r="BV1369" s="24">
        <v>44.89</v>
      </c>
      <c r="BW1369" s="24">
        <v>0.39</v>
      </c>
      <c r="BX1369" s="23"/>
      <c r="BY1369" s="24">
        <v>0.33</v>
      </c>
      <c r="BZ1369" s="27">
        <v>0.39</v>
      </c>
      <c r="CA1369" s="27">
        <v>0.33</v>
      </c>
      <c r="CB1369" s="25"/>
      <c r="CC1369" s="25"/>
      <c r="CD1369" s="28">
        <v>45.86</v>
      </c>
      <c r="CE1369" s="28">
        <v>0.43</v>
      </c>
      <c r="CF1369" s="25"/>
      <c r="CG1369" s="28">
        <v>0.37</v>
      </c>
      <c r="CH1369" s="28">
        <v>138.30000000000001</v>
      </c>
      <c r="CI1369" s="28">
        <v>1.2</v>
      </c>
      <c r="CJ1369" s="28">
        <v>0.5</v>
      </c>
      <c r="CK1369" s="25"/>
      <c r="CL1369" s="28">
        <v>0</v>
      </c>
      <c r="CM1369" s="28">
        <v>0.96</v>
      </c>
      <c r="CN1369" s="25"/>
      <c r="CO1369" s="28">
        <v>0</v>
      </c>
      <c r="CP1369" s="30" t="s">
        <v>5</v>
      </c>
      <c r="CQ1369" s="8">
        <f t="shared" si="232"/>
        <v>18952.08280967941</v>
      </c>
      <c r="CR1369" s="8">
        <f t="shared" si="240"/>
        <v>28</v>
      </c>
      <c r="CS1369" s="8">
        <f t="shared" si="233"/>
        <v>8</v>
      </c>
      <c r="CT1369" s="8">
        <f t="shared" si="241"/>
        <v>40</v>
      </c>
      <c r="CU1369" s="8">
        <f t="shared" si="234"/>
        <v>200</v>
      </c>
      <c r="CV1369" s="10">
        <f t="shared" si="235"/>
        <v>122098.77</v>
      </c>
      <c r="CW1369" s="10">
        <f t="shared" si="242"/>
        <v>122.09877</v>
      </c>
      <c r="CX1369" s="8" t="str">
        <f t="shared" si="236"/>
        <v>No</v>
      </c>
      <c r="CY1369" s="30" t="s">
        <v>11</v>
      </c>
      <c r="CZ1369" s="30" t="s">
        <v>11</v>
      </c>
      <c r="DA1369" s="31" t="s">
        <v>11</v>
      </c>
      <c r="DB1369" s="31" t="s">
        <v>11</v>
      </c>
      <c r="DC1369" s="8" t="str">
        <f t="shared" si="237"/>
        <v>Yes</v>
      </c>
      <c r="DD1369" s="8" t="s">
        <v>23</v>
      </c>
      <c r="DE1369" s="30" t="s">
        <v>11</v>
      </c>
      <c r="DF1369" s="10">
        <f t="shared" si="238"/>
        <v>139.85339999999999</v>
      </c>
      <c r="DG1369" s="9">
        <f>IF(S1369&lt;Monitors!$H$4,(S1369*Monitors!$I$4)+Monitors!$J$4,IF(S1369&lt;Monitors!$H$5,(S1369*Monitors!$I$5)+Monitors!$J$5,IF(S1369&lt;Monitors!$H$6,(S1369*Monitors!$I$6)+Monitors!$J$6,IF(S1369&lt;Monitors!$H$7,(Monitors!$I$7*S1369)+Monitors!$J$7,IF(S1369&lt;Monitors!$H$8,(S1369*Monitors!$I$8)+Monitors!$J$8,IF(S1369&lt;Monitors!$H$9,(S1369*Monitors!$I$9)+Monitors!$J$9,IF(S1369&lt;Monitors!$H$10,(S1369*Monitors!$I$10)+Monitors!$J$10,IF(S1369&lt;Monitors!$H$11,(S1369*Monitors!$I$11)+Monitors!$J$11,Monitors!$J$12))))))))</f>
        <v>76.52600000000001</v>
      </c>
      <c r="DH1369" s="10">
        <f>$DF1369-(Monitors!$B$4*'All Data'!$W1369)</f>
        <v>89.011179999999996</v>
      </c>
      <c r="DI1369" s="10">
        <f>IF($CX1369="Yes",DH1369-(Monitors!$E$4*(DG1369+(Monitors!$B$4*'All Data'!$W1369))),'All Data'!DH1369)</f>
        <v>89.011179999999996</v>
      </c>
      <c r="DJ1369" s="10">
        <f>IF(DD1369="Yes",'All Data'!DI1369-(DG1369*Monitors!$C$4),'All Data'!DI1369)</f>
        <v>77.53228</v>
      </c>
      <c r="DK1369" s="10">
        <f>IF($DE1369="Yes",DJ1369-(DG1369*Monitors!$D$4),'All Data'!DJ1369)</f>
        <v>77.53228</v>
      </c>
      <c r="DL1369" s="10">
        <f>IF($CZ1369="Yes",DK1369-Monitors!$C$7,'All Data'!DK1369)</f>
        <v>77.53228</v>
      </c>
      <c r="DM1369" s="10">
        <f>IF($DA1369="Yes",DL1369-Monitors!$D$7,'All Data'!DL1369)</f>
        <v>77.53228</v>
      </c>
      <c r="DN1369" s="10">
        <f>IF(DB1369="Yes",DM1369-((DG1369+(W1369*Monitors!$B$4))*Monitors!$F$4),'All Data'!DM1369)</f>
        <v>77.53228</v>
      </c>
      <c r="DO1369" s="8" t="str">
        <f t="shared" si="239"/>
        <v>No</v>
      </c>
      <c r="DP1369" s="10">
        <v>4.8839508000000009</v>
      </c>
      <c r="DQ1369" s="10">
        <v>40.0060492</v>
      </c>
      <c r="DR1369" s="10">
        <v>40.0060492</v>
      </c>
      <c r="DS1369" s="9">
        <v>40.677526273618184</v>
      </c>
      <c r="DT1369" s="9" t="s">
        <v>23</v>
      </c>
      <c r="DU1369" s="14">
        <v>0</v>
      </c>
    </row>
    <row r="1370" spans="1:125" ht="18" customHeight="1">
      <c r="A1370" s="29">
        <v>1369</v>
      </c>
      <c r="B1370" s="29">
        <v>19</v>
      </c>
      <c r="C1370" s="29">
        <v>1030</v>
      </c>
      <c r="D1370" s="21">
        <v>41703</v>
      </c>
      <c r="E1370" s="21">
        <v>41681</v>
      </c>
      <c r="F1370" s="21">
        <v>41701</v>
      </c>
      <c r="G1370" s="20" t="s">
        <v>4</v>
      </c>
      <c r="H1370" s="20" t="s">
        <v>26</v>
      </c>
      <c r="I1370" s="22">
        <v>6</v>
      </c>
      <c r="J1370" s="20" t="s">
        <v>5</v>
      </c>
      <c r="K1370" s="20" t="s">
        <v>26</v>
      </c>
      <c r="L1370" s="20" t="s">
        <v>6</v>
      </c>
      <c r="M1370" s="23" t="s">
        <v>26</v>
      </c>
      <c r="N1370" s="23" t="s">
        <v>7</v>
      </c>
      <c r="O1370" s="23" t="s">
        <v>26</v>
      </c>
      <c r="P1370" s="24">
        <v>13.4</v>
      </c>
      <c r="Q1370" s="24">
        <v>24.5</v>
      </c>
      <c r="R1370" s="24">
        <v>28</v>
      </c>
      <c r="S1370" s="24">
        <v>328.61</v>
      </c>
      <c r="T1370" s="24">
        <v>1.78</v>
      </c>
      <c r="U1370" s="24">
        <v>2160</v>
      </c>
      <c r="V1370" s="24">
        <v>3840</v>
      </c>
      <c r="W1370" s="24">
        <v>8.2940000000000005</v>
      </c>
      <c r="X1370" s="23" t="s">
        <v>89</v>
      </c>
      <c r="Y1370" s="23" t="s">
        <v>89</v>
      </c>
      <c r="Z1370" s="24">
        <v>25241</v>
      </c>
      <c r="AA1370" s="24">
        <v>30</v>
      </c>
      <c r="AB1370" s="24">
        <v>170</v>
      </c>
      <c r="AC1370" s="24">
        <v>160</v>
      </c>
      <c r="AD1370" s="23" t="s">
        <v>28</v>
      </c>
      <c r="AE1370" s="23" t="s">
        <v>23</v>
      </c>
      <c r="AF1370" s="23" t="s">
        <v>11</v>
      </c>
      <c r="AG1370" s="23" t="s">
        <v>26</v>
      </c>
      <c r="AH1370" s="23" t="s">
        <v>26</v>
      </c>
      <c r="AI1370" s="23" t="s">
        <v>57</v>
      </c>
      <c r="AJ1370" s="23" t="s">
        <v>11</v>
      </c>
      <c r="AK1370" s="23" t="s">
        <v>23</v>
      </c>
      <c r="AL1370" s="23" t="s">
        <v>444</v>
      </c>
      <c r="AM1370" s="23" t="s">
        <v>26</v>
      </c>
      <c r="AN1370" s="23" t="s">
        <v>72</v>
      </c>
      <c r="AO1370" s="23" t="s">
        <v>14</v>
      </c>
      <c r="AP1370" s="23" t="s">
        <v>36</v>
      </c>
      <c r="AQ1370" s="23" t="s">
        <v>14</v>
      </c>
      <c r="AR1370" s="23"/>
      <c r="AS1370" s="23" t="s">
        <v>444</v>
      </c>
      <c r="AT1370" s="23" t="s">
        <v>26</v>
      </c>
      <c r="AU1370" s="23" t="s">
        <v>63</v>
      </c>
      <c r="AV1370" s="25" t="s">
        <v>14</v>
      </c>
      <c r="AW1370" s="25" t="s">
        <v>14</v>
      </c>
      <c r="AX1370" s="26">
        <v>28</v>
      </c>
      <c r="AY1370" s="26">
        <v>328.61</v>
      </c>
      <c r="AZ1370" s="25" t="s">
        <v>72</v>
      </c>
      <c r="BA1370" s="25" t="s">
        <v>63</v>
      </c>
      <c r="BB1370" s="23" t="s">
        <v>14</v>
      </c>
      <c r="BC1370" s="23" t="s">
        <v>15</v>
      </c>
      <c r="BD1370" s="23" t="s">
        <v>26</v>
      </c>
      <c r="BE1370" s="23" t="s">
        <v>11</v>
      </c>
      <c r="BF1370" s="23" t="s">
        <v>721</v>
      </c>
      <c r="BG1370" s="23" t="s">
        <v>11</v>
      </c>
      <c r="BH1370" s="23" t="s">
        <v>17</v>
      </c>
      <c r="BI1370" s="23" t="s">
        <v>14</v>
      </c>
      <c r="BJ1370" s="23"/>
      <c r="BK1370" s="23" t="s">
        <v>11</v>
      </c>
      <c r="BL1370" s="23" t="s">
        <v>11</v>
      </c>
      <c r="BM1370" s="23" t="s">
        <v>11</v>
      </c>
      <c r="BN1370" s="23"/>
      <c r="BO1370" s="24">
        <v>9.1999999999999993</v>
      </c>
      <c r="BP1370" s="24">
        <v>251.6</v>
      </c>
      <c r="BQ1370" s="24">
        <v>300</v>
      </c>
      <c r="BR1370" s="24">
        <v>222.6</v>
      </c>
      <c r="BS1370" s="24">
        <v>200</v>
      </c>
      <c r="BT1370" s="23"/>
      <c r="BU1370" s="23"/>
      <c r="BV1370" s="24">
        <v>45.9</v>
      </c>
      <c r="BW1370" s="24">
        <v>0.87</v>
      </c>
      <c r="BX1370" s="23"/>
      <c r="BY1370" s="24">
        <v>0.36</v>
      </c>
      <c r="BZ1370" s="27">
        <v>0.87</v>
      </c>
      <c r="CA1370" s="27">
        <v>0.36</v>
      </c>
      <c r="CB1370" s="25"/>
      <c r="CC1370" s="25"/>
      <c r="CD1370" s="28">
        <v>45.9</v>
      </c>
      <c r="CE1370" s="28">
        <v>0.88</v>
      </c>
      <c r="CF1370" s="25"/>
      <c r="CG1370" s="28">
        <v>0.41</v>
      </c>
      <c r="CH1370" s="28">
        <v>62.96</v>
      </c>
      <c r="CI1370" s="28">
        <v>1.2</v>
      </c>
      <c r="CJ1370" s="28">
        <v>0.5</v>
      </c>
      <c r="CK1370" s="28">
        <v>0</v>
      </c>
      <c r="CL1370" s="28">
        <v>0</v>
      </c>
      <c r="CM1370" s="28">
        <v>0.5</v>
      </c>
      <c r="CN1370" s="25"/>
      <c r="CO1370" s="28">
        <v>0</v>
      </c>
      <c r="CP1370" s="30" t="s">
        <v>5</v>
      </c>
      <c r="CQ1370" s="8">
        <f t="shared" si="232"/>
        <v>25239.645780712701</v>
      </c>
      <c r="CR1370" s="8">
        <f t="shared" si="240"/>
        <v>28</v>
      </c>
      <c r="CS1370" s="8">
        <f t="shared" si="233"/>
        <v>8</v>
      </c>
      <c r="CT1370" s="8">
        <f t="shared" si="241"/>
        <v>30</v>
      </c>
      <c r="CU1370" s="8">
        <f t="shared" si="234"/>
        <v>200</v>
      </c>
      <c r="CV1370" s="10">
        <f t="shared" si="235"/>
        <v>82678.275999999998</v>
      </c>
      <c r="CW1370" s="10">
        <f t="shared" si="242"/>
        <v>82.678275999999997</v>
      </c>
      <c r="CX1370" s="8" t="str">
        <f t="shared" si="236"/>
        <v>No</v>
      </c>
      <c r="CY1370" s="30" t="s">
        <v>11</v>
      </c>
      <c r="CZ1370" s="30" t="s">
        <v>11</v>
      </c>
      <c r="DA1370" s="31" t="s">
        <v>11</v>
      </c>
      <c r="DB1370" s="31" t="s">
        <v>11</v>
      </c>
      <c r="DC1370" s="8" t="str">
        <f t="shared" si="237"/>
        <v>No</v>
      </c>
      <c r="DD1370" s="8" t="s">
        <v>23</v>
      </c>
      <c r="DE1370" s="30" t="s">
        <v>11</v>
      </c>
      <c r="DF1370" s="10">
        <f t="shared" si="238"/>
        <v>145.68317999999999</v>
      </c>
      <c r="DG1370" s="9">
        <f>IF(S1370&lt;Monitors!$H$4,(S1370*Monitors!$I$4)+Monitors!$J$4,IF(S1370&lt;Monitors!$H$5,(S1370*Monitors!$I$5)+Monitors!$J$5,IF(S1370&lt;Monitors!$H$6,(S1370*Monitors!$I$6)+Monitors!$J$6,IF(S1370&lt;Monitors!$H$7,(Monitors!$I$7*S1370)+Monitors!$J$7,IF(S1370&lt;Monitors!$H$8,(S1370*Monitors!$I$8)+Monitors!$J$8,IF(S1370&lt;Monitors!$H$9,(S1370*Monitors!$I$9)+Monitors!$J$9,IF(S1370&lt;Monitors!$H$10,(S1370*Monitors!$I$10)+Monitors!$J$10,IF(S1370&lt;Monitors!$H$11,(S1370*Monitors!$I$11)+Monitors!$J$11,Monitors!$J$12))))))))</f>
        <v>54.722000000000008</v>
      </c>
      <c r="DH1370" s="10">
        <f>$DF1370-(Monitors!$B$4*'All Data'!$W1370)</f>
        <v>94.840959999999995</v>
      </c>
      <c r="DI1370" s="10">
        <f>IF($CX1370="Yes",DH1370-(Monitors!$E$4*(DG1370+(Monitors!$B$4*'All Data'!$W1370))),'All Data'!DH1370)</f>
        <v>94.840959999999995</v>
      </c>
      <c r="DJ1370" s="10">
        <f>IF(DD1370="Yes",'All Data'!DI1370-(DG1370*Monitors!$C$4),'All Data'!DI1370)</f>
        <v>86.632659999999987</v>
      </c>
      <c r="DK1370" s="10">
        <f>IF($DE1370="Yes",DJ1370-(DG1370*Monitors!$D$4),'All Data'!DJ1370)</f>
        <v>86.632659999999987</v>
      </c>
      <c r="DL1370" s="10">
        <f>IF($CZ1370="Yes",DK1370-Monitors!$C$7,'All Data'!DK1370)</f>
        <v>86.632659999999987</v>
      </c>
      <c r="DM1370" s="10">
        <f>IF($DA1370="Yes",DL1370-Monitors!$D$7,'All Data'!DL1370)</f>
        <v>86.632659999999987</v>
      </c>
      <c r="DN1370" s="10">
        <f>IF(DB1370="Yes",DM1370-((DG1370+(W1370*Monitors!$B$4))*Monitors!$F$4),'All Data'!DM1370)</f>
        <v>86.632659999999987</v>
      </c>
      <c r="DO1370" s="8" t="str">
        <f t="shared" si="239"/>
        <v>No</v>
      </c>
      <c r="DP1370" s="10">
        <v>3.3071310400000002</v>
      </c>
      <c r="DQ1370" s="10">
        <v>42.592868959999997</v>
      </c>
      <c r="DR1370" s="10">
        <v>42.592868959999997</v>
      </c>
      <c r="DS1370" s="9">
        <v>30.957766816118024</v>
      </c>
      <c r="DT1370" s="9" t="s">
        <v>11</v>
      </c>
      <c r="DU1370" s="14">
        <v>0</v>
      </c>
    </row>
    <row r="1371" spans="1:125" ht="18" customHeight="1">
      <c r="A1371" s="29">
        <v>1370</v>
      </c>
      <c r="B1371" s="29">
        <v>24</v>
      </c>
      <c r="C1371" s="29">
        <v>344</v>
      </c>
      <c r="D1371" s="21">
        <v>41687</v>
      </c>
      <c r="E1371" s="21">
        <v>42019</v>
      </c>
      <c r="F1371" s="21">
        <v>41701</v>
      </c>
      <c r="G1371" s="20" t="s">
        <v>4</v>
      </c>
      <c r="H1371" s="20" t="s">
        <v>26</v>
      </c>
      <c r="I1371" s="22">
        <v>6</v>
      </c>
      <c r="J1371" s="20" t="s">
        <v>5</v>
      </c>
      <c r="K1371" s="20" t="s">
        <v>26</v>
      </c>
      <c r="L1371" s="20" t="s">
        <v>27</v>
      </c>
      <c r="M1371" s="23" t="s">
        <v>27</v>
      </c>
      <c r="N1371" s="23" t="s">
        <v>7</v>
      </c>
      <c r="O1371" s="23" t="s">
        <v>26</v>
      </c>
      <c r="P1371" s="24">
        <v>13.4</v>
      </c>
      <c r="Q1371" s="24">
        <v>24.4</v>
      </c>
      <c r="R1371" s="24">
        <v>28</v>
      </c>
      <c r="S1371" s="24">
        <v>328.46</v>
      </c>
      <c r="T1371" s="24">
        <v>1.78</v>
      </c>
      <c r="U1371" s="24">
        <v>2160</v>
      </c>
      <c r="V1371" s="24">
        <v>3840</v>
      </c>
      <c r="W1371" s="24">
        <v>8.2940000000000005</v>
      </c>
      <c r="X1371" s="23" t="s">
        <v>89</v>
      </c>
      <c r="Y1371" s="23" t="s">
        <v>89</v>
      </c>
      <c r="Z1371" s="24">
        <v>25252</v>
      </c>
      <c r="AA1371" s="24">
        <v>60</v>
      </c>
      <c r="AB1371" s="24">
        <v>170</v>
      </c>
      <c r="AC1371" s="24">
        <v>160</v>
      </c>
      <c r="AD1371" s="23" t="s">
        <v>816</v>
      </c>
      <c r="AE1371" s="23" t="s">
        <v>23</v>
      </c>
      <c r="AF1371" s="23" t="s">
        <v>11</v>
      </c>
      <c r="AG1371" s="23" t="s">
        <v>26</v>
      </c>
      <c r="AH1371" s="23" t="s">
        <v>26</v>
      </c>
      <c r="AI1371" s="23" t="s">
        <v>12</v>
      </c>
      <c r="AJ1371" s="23" t="s">
        <v>11</v>
      </c>
      <c r="AK1371" s="23" t="s">
        <v>23</v>
      </c>
      <c r="AL1371" s="23" t="s">
        <v>90</v>
      </c>
      <c r="AM1371" s="23" t="s">
        <v>773</v>
      </c>
      <c r="AN1371" s="23" t="s">
        <v>72</v>
      </c>
      <c r="AO1371" s="23" t="s">
        <v>14</v>
      </c>
      <c r="AP1371" s="23" t="s">
        <v>36</v>
      </c>
      <c r="AQ1371" s="23" t="s">
        <v>14</v>
      </c>
      <c r="AR1371" s="23"/>
      <c r="AS1371" s="23" t="s">
        <v>90</v>
      </c>
      <c r="AT1371" s="23" t="s">
        <v>773</v>
      </c>
      <c r="AU1371" s="23" t="s">
        <v>63</v>
      </c>
      <c r="AV1371" s="25" t="s">
        <v>14</v>
      </c>
      <c r="AW1371" s="25" t="s">
        <v>14</v>
      </c>
      <c r="AX1371" s="26">
        <v>28</v>
      </c>
      <c r="AY1371" s="26">
        <v>328.46</v>
      </c>
      <c r="AZ1371" s="25" t="s">
        <v>72</v>
      </c>
      <c r="BA1371" s="25" t="s">
        <v>63</v>
      </c>
      <c r="BB1371" s="23" t="s">
        <v>14</v>
      </c>
      <c r="BC1371" s="23" t="s">
        <v>15</v>
      </c>
      <c r="BD1371" s="23" t="s">
        <v>14</v>
      </c>
      <c r="BE1371" s="23" t="s">
        <v>11</v>
      </c>
      <c r="BF1371" s="23" t="s">
        <v>817</v>
      </c>
      <c r="BG1371" s="23" t="s">
        <v>11</v>
      </c>
      <c r="BH1371" s="23" t="s">
        <v>365</v>
      </c>
      <c r="BI1371" s="23" t="s">
        <v>14</v>
      </c>
      <c r="BJ1371" s="23"/>
      <c r="BK1371" s="23" t="s">
        <v>11</v>
      </c>
      <c r="BL1371" s="23" t="s">
        <v>11</v>
      </c>
      <c r="BM1371" s="23" t="s">
        <v>11</v>
      </c>
      <c r="BN1371" s="23"/>
      <c r="BO1371" s="24">
        <v>31</v>
      </c>
      <c r="BP1371" s="24">
        <v>288</v>
      </c>
      <c r="BQ1371" s="24">
        <v>300</v>
      </c>
      <c r="BR1371" s="24">
        <v>286.2</v>
      </c>
      <c r="BS1371" s="24">
        <v>201.7</v>
      </c>
      <c r="BT1371" s="23"/>
      <c r="BU1371" s="23"/>
      <c r="BV1371" s="24">
        <v>48.65</v>
      </c>
      <c r="BW1371" s="24">
        <v>0.5</v>
      </c>
      <c r="BX1371" s="23"/>
      <c r="BY1371" s="24">
        <v>0.4</v>
      </c>
      <c r="BZ1371" s="27">
        <v>0.5</v>
      </c>
      <c r="CA1371" s="27">
        <v>0.4</v>
      </c>
      <c r="CB1371" s="25"/>
      <c r="CC1371" s="25"/>
      <c r="CD1371" s="28">
        <v>49.1</v>
      </c>
      <c r="CE1371" s="28">
        <v>0.5</v>
      </c>
      <c r="CF1371" s="25"/>
      <c r="CG1371" s="28">
        <v>0.4</v>
      </c>
      <c r="CH1371" s="28">
        <v>62.94</v>
      </c>
      <c r="CI1371" s="28">
        <v>1.2</v>
      </c>
      <c r="CJ1371" s="28">
        <v>0.5</v>
      </c>
      <c r="CK1371" s="28">
        <v>0</v>
      </c>
      <c r="CL1371" s="28">
        <v>0</v>
      </c>
      <c r="CM1371" s="28">
        <v>0.97</v>
      </c>
      <c r="CN1371" s="25"/>
      <c r="CO1371" s="28">
        <v>0</v>
      </c>
      <c r="CP1371" s="30" t="s">
        <v>5</v>
      </c>
      <c r="CQ1371" s="8">
        <f t="shared" si="232"/>
        <v>25251.172136637648</v>
      </c>
      <c r="CR1371" s="8">
        <f t="shared" si="240"/>
        <v>28</v>
      </c>
      <c r="CS1371" s="8">
        <f t="shared" si="233"/>
        <v>8</v>
      </c>
      <c r="CT1371" s="8">
        <f t="shared" si="241"/>
        <v>30</v>
      </c>
      <c r="CU1371" s="8">
        <f t="shared" si="234"/>
        <v>200</v>
      </c>
      <c r="CV1371" s="10">
        <f t="shared" si="235"/>
        <v>94596.479999999996</v>
      </c>
      <c r="CW1371" s="10">
        <f t="shared" si="242"/>
        <v>94.59648</v>
      </c>
      <c r="CX1371" s="8" t="str">
        <f t="shared" si="236"/>
        <v>No</v>
      </c>
      <c r="CY1371" s="30" t="s">
        <v>11</v>
      </c>
      <c r="CZ1371" s="30" t="s">
        <v>11</v>
      </c>
      <c r="DA1371" s="31" t="s">
        <v>11</v>
      </c>
      <c r="DB1371" s="31" t="s">
        <v>11</v>
      </c>
      <c r="DC1371" s="8" t="str">
        <f t="shared" si="237"/>
        <v>No</v>
      </c>
      <c r="DD1371" s="8" t="s">
        <v>23</v>
      </c>
      <c r="DE1371" s="30" t="s">
        <v>11</v>
      </c>
      <c r="DF1371" s="10">
        <f t="shared" si="238"/>
        <v>152.00790000000001</v>
      </c>
      <c r="DG1371" s="9">
        <f>IF(S1371&lt;Monitors!$H$4,(S1371*Monitors!$I$4)+Monitors!$J$4,IF(S1371&lt;Monitors!$H$5,(S1371*Monitors!$I$5)+Monitors!$J$5,IF(S1371&lt;Monitors!$H$6,(S1371*Monitors!$I$6)+Monitors!$J$6,IF(S1371&lt;Monitors!$H$7,(Monitors!$I$7*S1371)+Monitors!$J$7,IF(S1371&lt;Monitors!$H$8,(S1371*Monitors!$I$8)+Monitors!$J$8,IF(S1371&lt;Monitors!$H$9,(S1371*Monitors!$I$9)+Monitors!$J$9,IF(S1371&lt;Monitors!$H$10,(S1371*Monitors!$I$10)+Monitors!$J$10,IF(S1371&lt;Monitors!$H$11,(S1371*Monitors!$I$11)+Monitors!$J$11,Monitors!$J$12))))))))</f>
        <v>54.691999999999993</v>
      </c>
      <c r="DH1371" s="10">
        <f>$DF1371-(Monitors!$B$4*'All Data'!$W1371)</f>
        <v>101.16568000000001</v>
      </c>
      <c r="DI1371" s="10">
        <f>IF($CX1371="Yes",DH1371-(Monitors!$E$4*(DG1371+(Monitors!$B$4*'All Data'!$W1371))),'All Data'!DH1371)</f>
        <v>101.16568000000001</v>
      </c>
      <c r="DJ1371" s="10">
        <f>IF(DD1371="Yes",'All Data'!DI1371-(DG1371*Monitors!$C$4),'All Data'!DI1371)</f>
        <v>92.961880000000008</v>
      </c>
      <c r="DK1371" s="10">
        <f>IF($DE1371="Yes",DJ1371-(DG1371*Monitors!$D$4),'All Data'!DJ1371)</f>
        <v>92.961880000000008</v>
      </c>
      <c r="DL1371" s="10">
        <f>IF($CZ1371="Yes",DK1371-Monitors!$C$7,'All Data'!DK1371)</f>
        <v>92.961880000000008</v>
      </c>
      <c r="DM1371" s="10">
        <f>IF($DA1371="Yes",DL1371-Monitors!$D$7,'All Data'!DL1371)</f>
        <v>92.961880000000008</v>
      </c>
      <c r="DN1371" s="10">
        <f>IF(DB1371="Yes",DM1371-((DG1371+(W1371*Monitors!$B$4))*Monitors!$F$4),'All Data'!DM1371)</f>
        <v>92.961880000000008</v>
      </c>
      <c r="DO1371" s="8" t="str">
        <f t="shared" si="239"/>
        <v>No</v>
      </c>
      <c r="DP1371" s="10">
        <v>3.7838592000000002</v>
      </c>
      <c r="DQ1371" s="10">
        <v>44.866140799999997</v>
      </c>
      <c r="DR1371" s="10">
        <v>44.866140799999997</v>
      </c>
      <c r="DS1371" s="9">
        <v>30.944114597086621</v>
      </c>
      <c r="DT1371" s="9" t="s">
        <v>11</v>
      </c>
      <c r="DU1371" s="14">
        <v>0</v>
      </c>
    </row>
    <row r="1372" spans="1:125" ht="18" customHeight="1">
      <c r="A1372" s="29">
        <v>1371</v>
      </c>
      <c r="B1372" s="29">
        <v>47</v>
      </c>
      <c r="C1372" s="29">
        <v>342</v>
      </c>
      <c r="D1372" s="21">
        <v>41590</v>
      </c>
      <c r="E1372" s="21">
        <v>41730</v>
      </c>
      <c r="F1372" s="21">
        <v>41736</v>
      </c>
      <c r="G1372" s="20" t="s">
        <v>4</v>
      </c>
      <c r="H1372" s="20" t="s">
        <v>26</v>
      </c>
      <c r="I1372" s="22">
        <v>6</v>
      </c>
      <c r="J1372" s="20" t="s">
        <v>5</v>
      </c>
      <c r="K1372" s="20" t="s">
        <v>26</v>
      </c>
      <c r="L1372" s="20" t="s">
        <v>27</v>
      </c>
      <c r="M1372" s="23" t="s">
        <v>27</v>
      </c>
      <c r="N1372" s="23" t="s">
        <v>7</v>
      </c>
      <c r="O1372" s="23" t="s">
        <v>26</v>
      </c>
      <c r="P1372" s="24">
        <v>13.4</v>
      </c>
      <c r="Q1372" s="24">
        <v>24.5</v>
      </c>
      <c r="R1372" s="24">
        <v>28</v>
      </c>
      <c r="S1372" s="24">
        <v>328.3</v>
      </c>
      <c r="T1372" s="24">
        <v>1.78</v>
      </c>
      <c r="U1372" s="24">
        <v>2160</v>
      </c>
      <c r="V1372" s="24">
        <v>3840</v>
      </c>
      <c r="W1372" s="24">
        <v>8.2940000000000005</v>
      </c>
      <c r="X1372" s="23" t="s">
        <v>89</v>
      </c>
      <c r="Y1372" s="23" t="s">
        <v>89</v>
      </c>
      <c r="Z1372" s="24">
        <v>25263</v>
      </c>
      <c r="AA1372" s="24">
        <v>60</v>
      </c>
      <c r="AB1372" s="24">
        <v>170</v>
      </c>
      <c r="AC1372" s="24">
        <v>160</v>
      </c>
      <c r="AD1372" s="23" t="s">
        <v>28</v>
      </c>
      <c r="AE1372" s="23" t="s">
        <v>23</v>
      </c>
      <c r="AF1372" s="23" t="s">
        <v>11</v>
      </c>
      <c r="AG1372" s="23" t="s">
        <v>26</v>
      </c>
      <c r="AH1372" s="23" t="s">
        <v>26</v>
      </c>
      <c r="AI1372" s="23" t="s">
        <v>12</v>
      </c>
      <c r="AJ1372" s="23" t="s">
        <v>11</v>
      </c>
      <c r="AK1372" s="23" t="s">
        <v>23</v>
      </c>
      <c r="AL1372" s="23" t="s">
        <v>107</v>
      </c>
      <c r="AM1372" s="23" t="s">
        <v>247</v>
      </c>
      <c r="AN1372" s="23" t="s">
        <v>72</v>
      </c>
      <c r="AO1372" s="23" t="s">
        <v>26</v>
      </c>
      <c r="AP1372" s="23" t="s">
        <v>36</v>
      </c>
      <c r="AQ1372" s="23" t="s">
        <v>14</v>
      </c>
      <c r="AR1372" s="23"/>
      <c r="AS1372" s="23" t="s">
        <v>107</v>
      </c>
      <c r="AT1372" s="23" t="s">
        <v>247</v>
      </c>
      <c r="AU1372" s="23" t="s">
        <v>63</v>
      </c>
      <c r="AV1372" s="25" t="s">
        <v>26</v>
      </c>
      <c r="AW1372" s="25" t="s">
        <v>14</v>
      </c>
      <c r="AX1372" s="26">
        <v>28</v>
      </c>
      <c r="AY1372" s="26">
        <v>328.3</v>
      </c>
      <c r="AZ1372" s="25" t="s">
        <v>72</v>
      </c>
      <c r="BA1372" s="25" t="s">
        <v>63</v>
      </c>
      <c r="BB1372" s="23" t="s">
        <v>14</v>
      </c>
      <c r="BC1372" s="23" t="s">
        <v>15</v>
      </c>
      <c r="BD1372" s="23" t="s">
        <v>26</v>
      </c>
      <c r="BE1372" s="23" t="s">
        <v>11</v>
      </c>
      <c r="BF1372" s="23" t="s">
        <v>817</v>
      </c>
      <c r="BG1372" s="23" t="s">
        <v>11</v>
      </c>
      <c r="BH1372" s="23" t="s">
        <v>17</v>
      </c>
      <c r="BI1372" s="23" t="s">
        <v>14</v>
      </c>
      <c r="BJ1372" s="23"/>
      <c r="BK1372" s="23" t="s">
        <v>11</v>
      </c>
      <c r="BL1372" s="23" t="s">
        <v>11</v>
      </c>
      <c r="BM1372" s="23" t="s">
        <v>11</v>
      </c>
      <c r="BN1372" s="23"/>
      <c r="BO1372" s="24">
        <v>3.6</v>
      </c>
      <c r="BP1372" s="24">
        <v>289</v>
      </c>
      <c r="BQ1372" s="24">
        <v>300</v>
      </c>
      <c r="BR1372" s="24">
        <v>233</v>
      </c>
      <c r="BS1372" s="24">
        <v>200</v>
      </c>
      <c r="BT1372" s="23"/>
      <c r="BU1372" s="23"/>
      <c r="BV1372" s="24">
        <v>49</v>
      </c>
      <c r="BW1372" s="24">
        <v>0.32</v>
      </c>
      <c r="BX1372" s="23"/>
      <c r="BY1372" s="24">
        <v>0.23</v>
      </c>
      <c r="BZ1372" s="27">
        <v>0.32</v>
      </c>
      <c r="CA1372" s="27">
        <v>0.23</v>
      </c>
      <c r="CB1372" s="25"/>
      <c r="CC1372" s="25"/>
      <c r="CD1372" s="28">
        <v>48.44</v>
      </c>
      <c r="CE1372" s="28">
        <v>0.41</v>
      </c>
      <c r="CF1372" s="25"/>
      <c r="CG1372" s="28">
        <v>0.34</v>
      </c>
      <c r="CH1372" s="28">
        <v>68.099999999999994</v>
      </c>
      <c r="CI1372" s="28">
        <v>1.2</v>
      </c>
      <c r="CJ1372" s="28">
        <v>0.5</v>
      </c>
      <c r="CK1372" s="28">
        <v>0</v>
      </c>
      <c r="CL1372" s="28">
        <v>0</v>
      </c>
      <c r="CM1372" s="28">
        <v>0.9</v>
      </c>
      <c r="CN1372" s="25"/>
      <c r="CO1372" s="28">
        <v>0</v>
      </c>
      <c r="CP1372" s="30" t="s">
        <v>5</v>
      </c>
      <c r="CQ1372" s="8">
        <f t="shared" si="232"/>
        <v>25263.478525738654</v>
      </c>
      <c r="CR1372" s="8">
        <f t="shared" si="240"/>
        <v>28</v>
      </c>
      <c r="CS1372" s="8">
        <f t="shared" si="233"/>
        <v>8</v>
      </c>
      <c r="CT1372" s="8">
        <f t="shared" si="241"/>
        <v>30</v>
      </c>
      <c r="CU1372" s="8">
        <f t="shared" si="234"/>
        <v>200</v>
      </c>
      <c r="CV1372" s="10">
        <f t="shared" si="235"/>
        <v>94878.7</v>
      </c>
      <c r="CW1372" s="10">
        <f t="shared" si="242"/>
        <v>94.878699999999995</v>
      </c>
      <c r="CX1372" s="8" t="str">
        <f t="shared" si="236"/>
        <v>No</v>
      </c>
      <c r="CY1372" s="30" t="s">
        <v>11</v>
      </c>
      <c r="CZ1372" s="30" t="s">
        <v>11</v>
      </c>
      <c r="DA1372" s="31" t="s">
        <v>11</v>
      </c>
      <c r="DB1372" s="31" t="s">
        <v>11</v>
      </c>
      <c r="DC1372" s="8" t="str">
        <f t="shared" si="237"/>
        <v>No</v>
      </c>
      <c r="DD1372" s="8" t="s">
        <v>23</v>
      </c>
      <c r="DE1372" s="30" t="s">
        <v>11</v>
      </c>
      <c r="DF1372" s="10">
        <f t="shared" si="238"/>
        <v>152.05607999999998</v>
      </c>
      <c r="DG1372" s="9">
        <f>IF(S1372&lt;Monitors!$H$4,(S1372*Monitors!$I$4)+Monitors!$J$4,IF(S1372&lt;Monitors!$H$5,(S1372*Monitors!$I$5)+Monitors!$J$5,IF(S1372&lt;Monitors!$H$6,(S1372*Monitors!$I$6)+Monitors!$J$6,IF(S1372&lt;Monitors!$H$7,(Monitors!$I$7*S1372)+Monitors!$J$7,IF(S1372&lt;Monitors!$H$8,(S1372*Monitors!$I$8)+Monitors!$J$8,IF(S1372&lt;Monitors!$H$9,(S1372*Monitors!$I$9)+Monitors!$J$9,IF(S1372&lt;Monitors!$H$10,(S1372*Monitors!$I$10)+Monitors!$J$10,IF(S1372&lt;Monitors!$H$11,(S1372*Monitors!$I$11)+Monitors!$J$11,Monitors!$J$12))))))))</f>
        <v>54.660000000000011</v>
      </c>
      <c r="DH1372" s="10">
        <f>$DF1372-(Monitors!$B$4*'All Data'!$W1372)</f>
        <v>101.21385999999998</v>
      </c>
      <c r="DI1372" s="10">
        <f>IF($CX1372="Yes",DH1372-(Monitors!$E$4*(DG1372+(Monitors!$B$4*'All Data'!$W1372))),'All Data'!DH1372)</f>
        <v>101.21385999999998</v>
      </c>
      <c r="DJ1372" s="10">
        <f>IF(DD1372="Yes",'All Data'!DI1372-(DG1372*Monitors!$C$4),'All Data'!DI1372)</f>
        <v>93.014859999999985</v>
      </c>
      <c r="DK1372" s="10">
        <f>IF($DE1372="Yes",DJ1372-(DG1372*Monitors!$D$4),'All Data'!DJ1372)</f>
        <v>93.014859999999985</v>
      </c>
      <c r="DL1372" s="10">
        <f>IF($CZ1372="Yes",DK1372-Monitors!$C$7,'All Data'!DK1372)</f>
        <v>93.014859999999985</v>
      </c>
      <c r="DM1372" s="10">
        <f>IF($DA1372="Yes",DL1372-Monitors!$D$7,'All Data'!DL1372)</f>
        <v>93.014859999999985</v>
      </c>
      <c r="DN1372" s="10">
        <f>IF(DB1372="Yes",DM1372-((DG1372+(W1372*Monitors!$B$4))*Monitors!$F$4),'All Data'!DM1372)</f>
        <v>93.014859999999985</v>
      </c>
      <c r="DO1372" s="8" t="str">
        <f t="shared" si="239"/>
        <v>No</v>
      </c>
      <c r="DP1372" s="10">
        <v>3.7951480000000002</v>
      </c>
      <c r="DQ1372" s="10">
        <v>45.204852000000002</v>
      </c>
      <c r="DR1372" s="10">
        <v>45.204852000000002</v>
      </c>
      <c r="DS1372" s="9">
        <v>30.929551473093611</v>
      </c>
      <c r="DT1372" s="9" t="s">
        <v>11</v>
      </c>
      <c r="DU1372" s="14">
        <v>0</v>
      </c>
    </row>
    <row r="1373" spans="1:125" ht="18" customHeight="1">
      <c r="A1373" s="29">
        <v>1372</v>
      </c>
      <c r="B1373" s="29">
        <v>24</v>
      </c>
      <c r="C1373" s="29">
        <v>528</v>
      </c>
      <c r="D1373" s="21">
        <v>42083</v>
      </c>
      <c r="E1373" s="21">
        <v>42067</v>
      </c>
      <c r="F1373" s="21">
        <v>42075</v>
      </c>
      <c r="G1373" s="20" t="s">
        <v>4</v>
      </c>
      <c r="H1373" s="20" t="s">
        <v>26</v>
      </c>
      <c r="I1373" s="22">
        <v>6</v>
      </c>
      <c r="J1373" s="20" t="s">
        <v>5</v>
      </c>
      <c r="K1373" s="20" t="s">
        <v>26</v>
      </c>
      <c r="L1373" s="20" t="s">
        <v>27</v>
      </c>
      <c r="M1373" s="23" t="s">
        <v>27</v>
      </c>
      <c r="N1373" s="23" t="s">
        <v>7</v>
      </c>
      <c r="O1373" s="23" t="s">
        <v>26</v>
      </c>
      <c r="P1373" s="24">
        <v>15.7</v>
      </c>
      <c r="Q1373" s="24">
        <v>27.9</v>
      </c>
      <c r="R1373" s="24">
        <v>32</v>
      </c>
      <c r="S1373" s="24">
        <v>437.63</v>
      </c>
      <c r="T1373" s="24">
        <v>1.78</v>
      </c>
      <c r="U1373" s="24">
        <v>2160</v>
      </c>
      <c r="V1373" s="24">
        <v>3840</v>
      </c>
      <c r="W1373" s="24">
        <v>8.2940000000000005</v>
      </c>
      <c r="X1373" s="23" t="s">
        <v>89</v>
      </c>
      <c r="Y1373" s="23" t="s">
        <v>89</v>
      </c>
      <c r="Z1373" s="24">
        <v>18953</v>
      </c>
      <c r="AA1373" s="24">
        <v>60</v>
      </c>
      <c r="AB1373" s="24">
        <v>178</v>
      </c>
      <c r="AC1373" s="24">
        <v>178</v>
      </c>
      <c r="AD1373" s="23" t="s">
        <v>96</v>
      </c>
      <c r="AE1373" s="23" t="s">
        <v>23</v>
      </c>
      <c r="AF1373" s="23" t="s">
        <v>11</v>
      </c>
      <c r="AG1373" s="23" t="s">
        <v>26</v>
      </c>
      <c r="AH1373" s="23" t="s">
        <v>26</v>
      </c>
      <c r="AI1373" s="23" t="s">
        <v>12</v>
      </c>
      <c r="AJ1373" s="23" t="s">
        <v>11</v>
      </c>
      <c r="AK1373" s="23" t="s">
        <v>23</v>
      </c>
      <c r="AL1373" s="23" t="s">
        <v>90</v>
      </c>
      <c r="AM1373" s="23" t="s">
        <v>26</v>
      </c>
      <c r="AN1373" s="23" t="s">
        <v>72</v>
      </c>
      <c r="AO1373" s="23" t="s">
        <v>26</v>
      </c>
      <c r="AP1373" s="23" t="s">
        <v>36</v>
      </c>
      <c r="AQ1373" s="23" t="s">
        <v>26</v>
      </c>
      <c r="AR1373" s="23"/>
      <c r="AS1373" s="23" t="s">
        <v>90</v>
      </c>
      <c r="AT1373" s="23" t="s">
        <v>26</v>
      </c>
      <c r="AU1373" s="23" t="s">
        <v>63</v>
      </c>
      <c r="AV1373" s="25" t="s">
        <v>26</v>
      </c>
      <c r="AW1373" s="25" t="s">
        <v>26</v>
      </c>
      <c r="AX1373" s="26">
        <v>32</v>
      </c>
      <c r="AY1373" s="26">
        <v>437.63</v>
      </c>
      <c r="AZ1373" s="25" t="s">
        <v>72</v>
      </c>
      <c r="BA1373" s="25" t="s">
        <v>63</v>
      </c>
      <c r="BB1373" s="23" t="s">
        <v>26</v>
      </c>
      <c r="BC1373" s="23" t="s">
        <v>15</v>
      </c>
      <c r="BD1373" s="23" t="s">
        <v>26</v>
      </c>
      <c r="BE1373" s="23" t="s">
        <v>11</v>
      </c>
      <c r="BF1373" s="23" t="s">
        <v>1261</v>
      </c>
      <c r="BG1373" s="23" t="s">
        <v>11</v>
      </c>
      <c r="BH1373" s="23" t="s">
        <v>17</v>
      </c>
      <c r="BI1373" s="23" t="s">
        <v>26</v>
      </c>
      <c r="BJ1373" s="23"/>
      <c r="BK1373" s="23" t="s">
        <v>11</v>
      </c>
      <c r="BL1373" s="23" t="s">
        <v>11</v>
      </c>
      <c r="BM1373" s="23" t="s">
        <v>11</v>
      </c>
      <c r="BN1373" s="23"/>
      <c r="BO1373" s="24">
        <v>19.399999999999999</v>
      </c>
      <c r="BP1373" s="24">
        <v>323.2</v>
      </c>
      <c r="BQ1373" s="24">
        <v>350</v>
      </c>
      <c r="BR1373" s="24">
        <v>302.10000000000002</v>
      </c>
      <c r="BS1373" s="24">
        <v>200</v>
      </c>
      <c r="BT1373" s="23"/>
      <c r="BU1373" s="23"/>
      <c r="BV1373" s="24">
        <v>52.43</v>
      </c>
      <c r="BW1373" s="24">
        <v>0.32</v>
      </c>
      <c r="BX1373" s="23"/>
      <c r="BY1373" s="24">
        <v>0.22</v>
      </c>
      <c r="BZ1373" s="27">
        <v>0.32</v>
      </c>
      <c r="CA1373" s="27">
        <v>0.22</v>
      </c>
      <c r="CB1373" s="25"/>
      <c r="CC1373" s="25"/>
      <c r="CD1373" s="28">
        <v>51.55</v>
      </c>
      <c r="CE1373" s="28">
        <v>0.5</v>
      </c>
      <c r="CF1373" s="25"/>
      <c r="CG1373" s="28">
        <v>0.3</v>
      </c>
      <c r="CH1373" s="28">
        <v>79.03</v>
      </c>
      <c r="CI1373" s="28">
        <v>1.2</v>
      </c>
      <c r="CJ1373" s="28">
        <v>0.5</v>
      </c>
      <c r="CK1373" s="28">
        <v>0</v>
      </c>
      <c r="CL1373" s="28">
        <v>0</v>
      </c>
      <c r="CM1373" s="28">
        <v>0.96</v>
      </c>
      <c r="CN1373" s="25"/>
      <c r="CO1373" s="28">
        <v>0</v>
      </c>
      <c r="CP1373" s="30" t="s">
        <v>5</v>
      </c>
      <c r="CQ1373" s="8">
        <f t="shared" si="232"/>
        <v>18952.08280967941</v>
      </c>
      <c r="CR1373" s="8">
        <f t="shared" si="240"/>
        <v>28</v>
      </c>
      <c r="CS1373" s="8">
        <f t="shared" si="233"/>
        <v>8</v>
      </c>
      <c r="CT1373" s="8">
        <f t="shared" si="241"/>
        <v>40</v>
      </c>
      <c r="CU1373" s="8">
        <f t="shared" si="234"/>
        <v>300</v>
      </c>
      <c r="CV1373" s="10">
        <f t="shared" si="235"/>
        <v>141442.016</v>
      </c>
      <c r="CW1373" s="10">
        <f t="shared" si="242"/>
        <v>141.442016</v>
      </c>
      <c r="CX1373" s="8" t="str">
        <f t="shared" si="236"/>
        <v>No</v>
      </c>
      <c r="CY1373" s="30" t="s">
        <v>11</v>
      </c>
      <c r="CZ1373" s="30" t="s">
        <v>11</v>
      </c>
      <c r="DA1373" s="31" t="s">
        <v>11</v>
      </c>
      <c r="DB1373" s="31" t="s">
        <v>11</v>
      </c>
      <c r="DC1373" s="8" t="str">
        <f t="shared" si="237"/>
        <v>No</v>
      </c>
      <c r="DD1373" s="8" t="s">
        <v>23</v>
      </c>
      <c r="DE1373" s="30" t="s">
        <v>11</v>
      </c>
      <c r="DF1373" s="10">
        <f t="shared" si="238"/>
        <v>162.57245999999998</v>
      </c>
      <c r="DG1373" s="9">
        <f>IF(S1373&lt;Monitors!$H$4,(S1373*Monitors!$I$4)+Monitors!$J$4,IF(S1373&lt;Monitors!$H$5,(S1373*Monitors!$I$5)+Monitors!$J$5,IF(S1373&lt;Monitors!$H$6,(S1373*Monitors!$I$6)+Monitors!$J$6,IF(S1373&lt;Monitors!$H$7,(Monitors!$I$7*S1373)+Monitors!$J$7,IF(S1373&lt;Monitors!$H$8,(S1373*Monitors!$I$8)+Monitors!$J$8,IF(S1373&lt;Monitors!$H$9,(S1373*Monitors!$I$9)+Monitors!$J$9,IF(S1373&lt;Monitors!$H$10,(S1373*Monitors!$I$10)+Monitors!$J$10,IF(S1373&lt;Monitors!$H$11,(S1373*Monitors!$I$11)+Monitors!$J$11,Monitors!$J$12))))))))</f>
        <v>76.52600000000001</v>
      </c>
      <c r="DH1373" s="10">
        <f>$DF1373-(Monitors!$B$4*'All Data'!$W1373)</f>
        <v>111.73023999999998</v>
      </c>
      <c r="DI1373" s="10">
        <f>IF($CX1373="Yes",DH1373-(Monitors!$E$4*(DG1373+(Monitors!$B$4*'All Data'!$W1373))),'All Data'!DH1373)</f>
        <v>111.73023999999998</v>
      </c>
      <c r="DJ1373" s="10">
        <f>IF(DD1373="Yes",'All Data'!DI1373-(DG1373*Monitors!$C$4),'All Data'!DI1373)</f>
        <v>100.25133999999998</v>
      </c>
      <c r="DK1373" s="10">
        <f>IF($DE1373="Yes",DJ1373-(DG1373*Monitors!$D$4),'All Data'!DJ1373)</f>
        <v>100.25133999999998</v>
      </c>
      <c r="DL1373" s="10">
        <f>IF($CZ1373="Yes",DK1373-Monitors!$C$7,'All Data'!DK1373)</f>
        <v>100.25133999999998</v>
      </c>
      <c r="DM1373" s="10">
        <f>IF($DA1373="Yes",DL1373-Monitors!$D$7,'All Data'!DL1373)</f>
        <v>100.25133999999998</v>
      </c>
      <c r="DN1373" s="10">
        <f>IF(DB1373="Yes",DM1373-((DG1373+(W1373*Monitors!$B$4))*Monitors!$F$4),'All Data'!DM1373)</f>
        <v>100.25133999999998</v>
      </c>
      <c r="DO1373" s="8" t="str">
        <f t="shared" si="239"/>
        <v>No</v>
      </c>
      <c r="DP1373" s="10">
        <v>5.6576806400000006</v>
      </c>
      <c r="DQ1373" s="10">
        <v>46.772319359999997</v>
      </c>
      <c r="DR1373" s="10">
        <v>46.772319359999997</v>
      </c>
      <c r="DS1373" s="9">
        <v>40.677526273618184</v>
      </c>
      <c r="DT1373" s="9" t="s">
        <v>11</v>
      </c>
      <c r="DU1373" s="14">
        <v>0</v>
      </c>
    </row>
    <row r="1374" spans="1:125" ht="18" customHeight="1">
      <c r="A1374" s="29">
        <v>1373</v>
      </c>
      <c r="B1374" s="29">
        <v>46</v>
      </c>
      <c r="C1374" s="29">
        <v>848</v>
      </c>
      <c r="D1374" s="21">
        <v>41962</v>
      </c>
      <c r="E1374" s="21">
        <v>41968</v>
      </c>
      <c r="F1374" s="21">
        <v>42003</v>
      </c>
      <c r="G1374" s="20" t="s">
        <v>87</v>
      </c>
      <c r="H1374" s="20" t="s">
        <v>26</v>
      </c>
      <c r="I1374" s="22">
        <v>6</v>
      </c>
      <c r="J1374" s="20" t="s">
        <v>5</v>
      </c>
      <c r="K1374" s="20"/>
      <c r="L1374" s="20" t="s">
        <v>121</v>
      </c>
      <c r="M1374" s="23"/>
      <c r="N1374" s="23" t="s">
        <v>7</v>
      </c>
      <c r="O1374" s="23"/>
      <c r="P1374" s="24">
        <v>19.100000000000001</v>
      </c>
      <c r="Q1374" s="24">
        <v>34.6</v>
      </c>
      <c r="R1374" s="24">
        <v>39.5</v>
      </c>
      <c r="S1374" s="24">
        <v>660.6</v>
      </c>
      <c r="T1374" s="24">
        <v>1.78</v>
      </c>
      <c r="U1374" s="24">
        <v>3840</v>
      </c>
      <c r="V1374" s="24">
        <v>2160</v>
      </c>
      <c r="W1374" s="24">
        <v>8.2940000000000005</v>
      </c>
      <c r="X1374" s="23" t="s">
        <v>1269</v>
      </c>
      <c r="Y1374" s="23" t="s">
        <v>1269</v>
      </c>
      <c r="Z1374" s="24">
        <v>12556</v>
      </c>
      <c r="AA1374" s="24">
        <v>60</v>
      </c>
      <c r="AB1374" s="24">
        <v>88</v>
      </c>
      <c r="AC1374" s="24">
        <v>88</v>
      </c>
      <c r="AD1374" s="23" t="s">
        <v>389</v>
      </c>
      <c r="AE1374" s="23" t="s">
        <v>11</v>
      </c>
      <c r="AF1374" s="23" t="s">
        <v>11</v>
      </c>
      <c r="AG1374" s="23" t="s">
        <v>1270</v>
      </c>
      <c r="AH1374" s="23" t="s">
        <v>1270</v>
      </c>
      <c r="AI1374" s="23" t="s">
        <v>57</v>
      </c>
      <c r="AJ1374" s="23" t="s">
        <v>11</v>
      </c>
      <c r="AK1374" s="23" t="s">
        <v>23</v>
      </c>
      <c r="AL1374" s="23" t="s">
        <v>107</v>
      </c>
      <c r="AM1374" s="23"/>
      <c r="AN1374" s="23" t="s">
        <v>72</v>
      </c>
      <c r="AO1374" s="23"/>
      <c r="AP1374" s="23" t="s">
        <v>14</v>
      </c>
      <c r="AQ1374" s="23"/>
      <c r="AR1374" s="23"/>
      <c r="AS1374" s="23" t="s">
        <v>107</v>
      </c>
      <c r="AT1374" s="23"/>
      <c r="AU1374" s="23" t="s">
        <v>63</v>
      </c>
      <c r="AV1374" s="25"/>
      <c r="AW1374" s="25"/>
      <c r="AX1374" s="26">
        <v>39.5</v>
      </c>
      <c r="AY1374" s="26">
        <v>660.6</v>
      </c>
      <c r="AZ1374" s="25" t="s">
        <v>72</v>
      </c>
      <c r="BA1374" s="25" t="s">
        <v>63</v>
      </c>
      <c r="BB1374" s="23"/>
      <c r="BC1374" s="23" t="s">
        <v>15</v>
      </c>
      <c r="BD1374" s="23"/>
      <c r="BE1374" s="23" t="s">
        <v>11</v>
      </c>
      <c r="BF1374" s="23" t="s">
        <v>1284</v>
      </c>
      <c r="BG1374" s="23" t="s">
        <v>11</v>
      </c>
      <c r="BH1374" s="23" t="s">
        <v>17</v>
      </c>
      <c r="BI1374" s="23"/>
      <c r="BJ1374" s="23" t="s">
        <v>32</v>
      </c>
      <c r="BK1374" s="23" t="s">
        <v>23</v>
      </c>
      <c r="BL1374" s="23" t="s">
        <v>11</v>
      </c>
      <c r="BM1374" s="23"/>
      <c r="BN1374" s="23"/>
      <c r="BO1374" s="24">
        <v>45.2</v>
      </c>
      <c r="BP1374" s="24">
        <v>347.5</v>
      </c>
      <c r="BQ1374" s="24">
        <v>350</v>
      </c>
      <c r="BR1374" s="24">
        <v>248.1</v>
      </c>
      <c r="BS1374" s="24">
        <v>227.5</v>
      </c>
      <c r="BT1374" s="23"/>
      <c r="BU1374" s="23"/>
      <c r="BV1374" s="24">
        <v>61.16</v>
      </c>
      <c r="BW1374" s="24">
        <v>0.6</v>
      </c>
      <c r="BX1374" s="23"/>
      <c r="BY1374" s="24">
        <v>0</v>
      </c>
      <c r="BZ1374" s="27">
        <v>0.6</v>
      </c>
      <c r="CA1374" s="27">
        <v>0</v>
      </c>
      <c r="CB1374" s="25"/>
      <c r="CC1374" s="25"/>
      <c r="CD1374" s="25"/>
      <c r="CE1374" s="25"/>
      <c r="CF1374" s="25"/>
      <c r="CG1374" s="25"/>
      <c r="CH1374" s="28">
        <v>101.33</v>
      </c>
      <c r="CI1374" s="28">
        <v>1.2</v>
      </c>
      <c r="CJ1374" s="28">
        <v>0.5</v>
      </c>
      <c r="CK1374" s="25"/>
      <c r="CL1374" s="25"/>
      <c r="CM1374" s="28">
        <v>0.97</v>
      </c>
      <c r="CN1374" s="25"/>
      <c r="CO1374" s="28">
        <v>0</v>
      </c>
      <c r="CP1374" s="30" t="s">
        <v>5</v>
      </c>
      <c r="CQ1374" s="8">
        <f t="shared" si="232"/>
        <v>12555.25280048441</v>
      </c>
      <c r="CR1374" s="8">
        <f t="shared" si="240"/>
        <v>28</v>
      </c>
      <c r="CS1374" s="8">
        <f t="shared" si="233"/>
        <v>8</v>
      </c>
      <c r="CT1374" s="8">
        <f t="shared" si="241"/>
        <v>40</v>
      </c>
      <c r="CU1374" s="8">
        <f t="shared" si="234"/>
        <v>300</v>
      </c>
      <c r="CV1374" s="10">
        <f t="shared" si="235"/>
        <v>229558.5</v>
      </c>
      <c r="CW1374" s="10">
        <f t="shared" si="242"/>
        <v>229.55850000000001</v>
      </c>
      <c r="CX1374" s="8" t="str">
        <f t="shared" si="236"/>
        <v>No</v>
      </c>
      <c r="CY1374" s="30" t="s">
        <v>11</v>
      </c>
      <c r="CZ1374" s="30" t="s">
        <v>11</v>
      </c>
      <c r="DA1374" s="31" t="s">
        <v>11</v>
      </c>
      <c r="DB1374" s="31" t="s">
        <v>11</v>
      </c>
      <c r="DC1374" s="8" t="str">
        <f t="shared" si="237"/>
        <v>No</v>
      </c>
      <c r="DD1374" s="8" t="s">
        <v>23</v>
      </c>
      <c r="DE1374" s="30" t="s">
        <v>11</v>
      </c>
      <c r="DF1374" s="10">
        <f t="shared" si="238"/>
        <v>190.93295999999998</v>
      </c>
      <c r="DG1374" s="9">
        <f>IF(S1374&lt;Monitors!$H$4,(S1374*Monitors!$I$4)+Monitors!$J$4,IF(S1374&lt;Monitors!$H$5,(S1374*Monitors!$I$5)+Monitors!$J$5,IF(S1374&lt;Monitors!$H$6,(S1374*Monitors!$I$6)+Monitors!$J$6,IF(S1374&lt;Monitors!$H$7,(Monitors!$I$7*S1374)+Monitors!$J$7,IF(S1374&lt;Monitors!$H$8,(S1374*Monitors!$I$8)+Monitors!$J$8,IF(S1374&lt;Monitors!$H$9,(S1374*Monitors!$I$9)+Monitors!$J$9,IF(S1374&lt;Monitors!$H$10,(S1374*Monitors!$I$10)+Monitors!$J$10,IF(S1374&lt;Monitors!$H$11,(S1374*Monitors!$I$11)+Monitors!$J$11,Monitors!$J$12))))))))</f>
        <v>89</v>
      </c>
      <c r="DH1374" s="10">
        <f>$DF1374-(Monitors!$B$4*'All Data'!$W1374)</f>
        <v>140.09073999999998</v>
      </c>
      <c r="DI1374" s="10">
        <f>IF($CX1374="Yes",DH1374-(Monitors!$E$4*(DG1374+(Monitors!$B$4*'All Data'!$W1374))),'All Data'!DH1374)</f>
        <v>140.09073999999998</v>
      </c>
      <c r="DJ1374" s="10">
        <f>IF(DD1374="Yes",'All Data'!DI1374-(DG1374*Monitors!$C$4),'All Data'!DI1374)</f>
        <v>126.74073999999999</v>
      </c>
      <c r="DK1374" s="10">
        <f>IF($DE1374="Yes",DJ1374-(DG1374*Monitors!$D$4),'All Data'!DJ1374)</f>
        <v>126.74073999999999</v>
      </c>
      <c r="DL1374" s="10">
        <f>IF($CZ1374="Yes",DK1374-Monitors!$C$7,'All Data'!DK1374)</f>
        <v>126.74073999999999</v>
      </c>
      <c r="DM1374" s="10">
        <f>IF($DA1374="Yes",DL1374-Monitors!$D$7,'All Data'!DL1374)</f>
        <v>126.74073999999999</v>
      </c>
      <c r="DN1374" s="10">
        <f>IF(DB1374="Yes",DM1374-((DG1374+(W1374*Monitors!$B$4))*Monitors!$F$4),'All Data'!DM1374)</f>
        <v>126.74073999999999</v>
      </c>
      <c r="DO1374" s="8" t="str">
        <f t="shared" si="239"/>
        <v>No</v>
      </c>
      <c r="DP1374" s="10">
        <v>9.1823399999999999</v>
      </c>
      <c r="DQ1374" s="10">
        <v>51.97766</v>
      </c>
      <c r="DR1374" s="10">
        <v>51.97766</v>
      </c>
      <c r="DS1374" s="9">
        <v>58.958030649081032</v>
      </c>
      <c r="DT1374" s="9" t="s">
        <v>23</v>
      </c>
      <c r="DU1374" s="14">
        <v>0</v>
      </c>
    </row>
    <row r="1375" spans="1:125" ht="18" customHeight="1">
      <c r="A1375" s="29">
        <v>1374</v>
      </c>
      <c r="B1375" s="29">
        <v>24</v>
      </c>
      <c r="C1375" s="29">
        <v>530</v>
      </c>
      <c r="D1375" s="21">
        <v>41851</v>
      </c>
      <c r="E1375" s="21">
        <v>41856</v>
      </c>
      <c r="F1375" s="21">
        <v>41857</v>
      </c>
      <c r="G1375" s="20" t="s">
        <v>4</v>
      </c>
      <c r="H1375" s="20" t="s">
        <v>26</v>
      </c>
      <c r="I1375" s="22">
        <v>6</v>
      </c>
      <c r="J1375" s="20" t="s">
        <v>5</v>
      </c>
      <c r="K1375" s="20" t="s">
        <v>26</v>
      </c>
      <c r="L1375" s="20" t="s">
        <v>27</v>
      </c>
      <c r="M1375" s="23" t="s">
        <v>27</v>
      </c>
      <c r="N1375" s="23" t="s">
        <v>7</v>
      </c>
      <c r="O1375" s="23" t="s">
        <v>26</v>
      </c>
      <c r="P1375" s="24">
        <v>19.100000000000001</v>
      </c>
      <c r="Q1375" s="24">
        <v>34.6</v>
      </c>
      <c r="R1375" s="24">
        <v>40</v>
      </c>
      <c r="S1375" s="24">
        <v>660.6</v>
      </c>
      <c r="T1375" s="24">
        <v>1.78</v>
      </c>
      <c r="U1375" s="24">
        <v>2160</v>
      </c>
      <c r="V1375" s="24">
        <v>3840</v>
      </c>
      <c r="W1375" s="24">
        <v>8.2940000000000005</v>
      </c>
      <c r="X1375" s="23" t="s">
        <v>89</v>
      </c>
      <c r="Y1375" s="23" t="s">
        <v>89</v>
      </c>
      <c r="Z1375" s="24">
        <v>12556</v>
      </c>
      <c r="AA1375" s="24">
        <v>60</v>
      </c>
      <c r="AB1375" s="24">
        <v>178</v>
      </c>
      <c r="AC1375" s="24">
        <v>178</v>
      </c>
      <c r="AD1375" s="23" t="s">
        <v>28</v>
      </c>
      <c r="AE1375" s="23" t="s">
        <v>23</v>
      </c>
      <c r="AF1375" s="23" t="s">
        <v>11</v>
      </c>
      <c r="AG1375" s="23" t="s">
        <v>26</v>
      </c>
      <c r="AH1375" s="23" t="s">
        <v>26</v>
      </c>
      <c r="AI1375" s="23" t="s">
        <v>12</v>
      </c>
      <c r="AJ1375" s="23" t="s">
        <v>11</v>
      </c>
      <c r="AK1375" s="23" t="s">
        <v>23</v>
      </c>
      <c r="AL1375" s="23" t="s">
        <v>276</v>
      </c>
      <c r="AM1375" s="23" t="s">
        <v>26</v>
      </c>
      <c r="AN1375" s="23" t="s">
        <v>59</v>
      </c>
      <c r="AO1375" s="23" t="s">
        <v>826</v>
      </c>
      <c r="AP1375" s="23" t="s">
        <v>36</v>
      </c>
      <c r="AQ1375" s="23" t="s">
        <v>26</v>
      </c>
      <c r="AR1375" s="23"/>
      <c r="AS1375" s="23" t="s">
        <v>276</v>
      </c>
      <c r="AT1375" s="23" t="s">
        <v>26</v>
      </c>
      <c r="AU1375" s="23" t="s">
        <v>63</v>
      </c>
      <c r="AV1375" s="25" t="s">
        <v>826</v>
      </c>
      <c r="AW1375" s="25" t="s">
        <v>26</v>
      </c>
      <c r="AX1375" s="26">
        <v>40</v>
      </c>
      <c r="AY1375" s="26">
        <v>660.6</v>
      </c>
      <c r="AZ1375" s="25" t="s">
        <v>59</v>
      </c>
      <c r="BA1375" s="25" t="s">
        <v>63</v>
      </c>
      <c r="BB1375" s="23" t="s">
        <v>26</v>
      </c>
      <c r="BC1375" s="23" t="s">
        <v>15</v>
      </c>
      <c r="BD1375" s="23" t="s">
        <v>26</v>
      </c>
      <c r="BE1375" s="23" t="s">
        <v>11</v>
      </c>
      <c r="BF1375" s="23" t="s">
        <v>849</v>
      </c>
      <c r="BG1375" s="23" t="s">
        <v>11</v>
      </c>
      <c r="BH1375" s="23" t="s">
        <v>17</v>
      </c>
      <c r="BI1375" s="23" t="s">
        <v>26</v>
      </c>
      <c r="BJ1375" s="23"/>
      <c r="BK1375" s="23" t="s">
        <v>11</v>
      </c>
      <c r="BL1375" s="23" t="s">
        <v>11</v>
      </c>
      <c r="BM1375" s="23" t="s">
        <v>11</v>
      </c>
      <c r="BN1375" s="23"/>
      <c r="BO1375" s="24">
        <v>12.3</v>
      </c>
      <c r="BP1375" s="24">
        <v>272.7</v>
      </c>
      <c r="BQ1375" s="24">
        <v>300</v>
      </c>
      <c r="BR1375" s="24">
        <v>246.9</v>
      </c>
      <c r="BS1375" s="24">
        <v>200</v>
      </c>
      <c r="BT1375" s="23"/>
      <c r="BU1375" s="23"/>
      <c r="BV1375" s="24">
        <v>62.17</v>
      </c>
      <c r="BW1375" s="24">
        <v>0.24</v>
      </c>
      <c r="BX1375" s="23"/>
      <c r="BY1375" s="24">
        <v>0.21</v>
      </c>
      <c r="BZ1375" s="27">
        <v>0.24</v>
      </c>
      <c r="CA1375" s="27">
        <v>0.21</v>
      </c>
      <c r="CB1375" s="25"/>
      <c r="CC1375" s="25"/>
      <c r="CD1375" s="28">
        <v>63.34</v>
      </c>
      <c r="CE1375" s="28">
        <v>0.31</v>
      </c>
      <c r="CF1375" s="25"/>
      <c r="CG1375" s="28">
        <v>0.26</v>
      </c>
      <c r="CH1375" s="28">
        <v>101.33</v>
      </c>
      <c r="CI1375" s="28">
        <v>1.2</v>
      </c>
      <c r="CJ1375" s="28">
        <v>0.5</v>
      </c>
      <c r="CK1375" s="28">
        <v>0</v>
      </c>
      <c r="CL1375" s="28">
        <v>0</v>
      </c>
      <c r="CM1375" s="28">
        <v>0.98</v>
      </c>
      <c r="CN1375" s="25"/>
      <c r="CO1375" s="28">
        <v>0</v>
      </c>
      <c r="CP1375" s="30" t="s">
        <v>5</v>
      </c>
      <c r="CQ1375" s="8">
        <f t="shared" si="232"/>
        <v>12555.25280048441</v>
      </c>
      <c r="CR1375" s="8">
        <f t="shared" si="240"/>
        <v>28</v>
      </c>
      <c r="CS1375" s="8">
        <f t="shared" si="233"/>
        <v>8</v>
      </c>
      <c r="CT1375" s="8">
        <f t="shared" si="241"/>
        <v>50</v>
      </c>
      <c r="CU1375" s="8">
        <f t="shared" si="234"/>
        <v>200</v>
      </c>
      <c r="CV1375" s="10">
        <f t="shared" si="235"/>
        <v>180145.62</v>
      </c>
      <c r="CW1375" s="10">
        <f t="shared" si="242"/>
        <v>180.14562000000001</v>
      </c>
      <c r="CX1375" s="8" t="str">
        <f t="shared" si="236"/>
        <v>No</v>
      </c>
      <c r="CY1375" s="30" t="s">
        <v>11</v>
      </c>
      <c r="CZ1375" s="30" t="s">
        <v>11</v>
      </c>
      <c r="DA1375" s="31" t="s">
        <v>11</v>
      </c>
      <c r="DB1375" s="31" t="s">
        <v>11</v>
      </c>
      <c r="DC1375" s="8" t="str">
        <f t="shared" si="237"/>
        <v>No</v>
      </c>
      <c r="DD1375" s="8" t="s">
        <v>23</v>
      </c>
      <c r="DE1375" s="30" t="s">
        <v>11</v>
      </c>
      <c r="DF1375" s="10">
        <f t="shared" si="238"/>
        <v>191.97977999999998</v>
      </c>
      <c r="DG1375" s="9">
        <f>IF(S1375&lt;Monitors!$H$4,(S1375*Monitors!$I$4)+Monitors!$J$4,IF(S1375&lt;Monitors!$H$5,(S1375*Monitors!$I$5)+Monitors!$J$5,IF(S1375&lt;Monitors!$H$6,(S1375*Monitors!$I$6)+Monitors!$J$6,IF(S1375&lt;Monitors!$H$7,(Monitors!$I$7*S1375)+Monitors!$J$7,IF(S1375&lt;Monitors!$H$8,(S1375*Monitors!$I$8)+Monitors!$J$8,IF(S1375&lt;Monitors!$H$9,(S1375*Monitors!$I$9)+Monitors!$J$9,IF(S1375&lt;Monitors!$H$10,(S1375*Monitors!$I$10)+Monitors!$J$10,IF(S1375&lt;Monitors!$H$11,(S1375*Monitors!$I$11)+Monitors!$J$11,Monitors!$J$12))))))))</f>
        <v>89</v>
      </c>
      <c r="DH1375" s="10">
        <f>$DF1375-(Monitors!$B$4*'All Data'!$W1375)</f>
        <v>141.13755999999998</v>
      </c>
      <c r="DI1375" s="10">
        <f>IF($CX1375="Yes",DH1375-(Monitors!$E$4*(DG1375+(Monitors!$B$4*'All Data'!$W1375))),'All Data'!DH1375)</f>
        <v>141.13755999999998</v>
      </c>
      <c r="DJ1375" s="10">
        <f>IF(DD1375="Yes",'All Data'!DI1375-(DG1375*Monitors!$C$4),'All Data'!DI1375)</f>
        <v>127.78755999999998</v>
      </c>
      <c r="DK1375" s="10">
        <f>IF($DE1375="Yes",DJ1375-(DG1375*Monitors!$D$4),'All Data'!DJ1375)</f>
        <v>127.78755999999998</v>
      </c>
      <c r="DL1375" s="10">
        <f>IF($CZ1375="Yes",DK1375-Monitors!$C$7,'All Data'!DK1375)</f>
        <v>127.78755999999998</v>
      </c>
      <c r="DM1375" s="10">
        <f>IF($DA1375="Yes",DL1375-Monitors!$D$7,'All Data'!DL1375)</f>
        <v>127.78755999999998</v>
      </c>
      <c r="DN1375" s="10">
        <f>IF(DB1375="Yes",DM1375-((DG1375+(W1375*Monitors!$B$4))*Monitors!$F$4),'All Data'!DM1375)</f>
        <v>127.78755999999998</v>
      </c>
      <c r="DO1375" s="8" t="str">
        <f t="shared" si="239"/>
        <v>No</v>
      </c>
      <c r="DP1375" s="10">
        <v>7.2058248000000003</v>
      </c>
      <c r="DQ1375" s="10">
        <v>54.9641752</v>
      </c>
      <c r="DR1375" s="10">
        <v>54.9641752</v>
      </c>
      <c r="DS1375" s="9">
        <v>58.958030649081032</v>
      </c>
      <c r="DT1375" s="9" t="s">
        <v>23</v>
      </c>
      <c r="DU1375" s="14">
        <v>0</v>
      </c>
    </row>
    <row r="1376" spans="1:125" ht="18" customHeight="1">
      <c r="A1376" s="29">
        <v>1375</v>
      </c>
      <c r="B1376" s="29">
        <v>53</v>
      </c>
      <c r="C1376" s="29">
        <v>569</v>
      </c>
      <c r="D1376" s="21">
        <v>42041</v>
      </c>
      <c r="E1376" s="21">
        <v>41976</v>
      </c>
      <c r="F1376" s="21">
        <v>41989</v>
      </c>
      <c r="G1376" s="20" t="s">
        <v>4</v>
      </c>
      <c r="H1376" s="20"/>
      <c r="I1376" s="22">
        <v>6</v>
      </c>
      <c r="J1376" s="20" t="s">
        <v>5</v>
      </c>
      <c r="K1376" s="20"/>
      <c r="L1376" s="20" t="s">
        <v>27</v>
      </c>
      <c r="M1376" s="23" t="s">
        <v>27</v>
      </c>
      <c r="N1376" s="23" t="s">
        <v>7</v>
      </c>
      <c r="O1376" s="23"/>
      <c r="P1376" s="24">
        <v>11.6</v>
      </c>
      <c r="Q1376" s="24">
        <v>6.5</v>
      </c>
      <c r="R1376" s="24">
        <v>13.3</v>
      </c>
      <c r="S1376" s="24">
        <v>75.319999999999993</v>
      </c>
      <c r="T1376" s="24">
        <v>1.78</v>
      </c>
      <c r="U1376" s="24">
        <v>1080</v>
      </c>
      <c r="V1376" s="24">
        <v>1920</v>
      </c>
      <c r="W1376" s="24">
        <v>2.0699999999999998</v>
      </c>
      <c r="X1376" s="23" t="s">
        <v>47</v>
      </c>
      <c r="Y1376" s="23" t="s">
        <v>47</v>
      </c>
      <c r="Z1376" s="24">
        <v>27531</v>
      </c>
      <c r="AA1376" s="24">
        <v>60</v>
      </c>
      <c r="AB1376" s="24">
        <v>178</v>
      </c>
      <c r="AC1376" s="24">
        <v>178</v>
      </c>
      <c r="AD1376" s="23" t="s">
        <v>1174</v>
      </c>
      <c r="AE1376" s="23" t="s">
        <v>11</v>
      </c>
      <c r="AF1376" s="23" t="s">
        <v>11</v>
      </c>
      <c r="AG1376" s="23"/>
      <c r="AH1376" s="23"/>
      <c r="AI1376" s="23" t="s">
        <v>57</v>
      </c>
      <c r="AJ1376" s="23" t="s">
        <v>23</v>
      </c>
      <c r="AK1376" s="23" t="s">
        <v>11</v>
      </c>
      <c r="AL1376" s="23" t="s">
        <v>88</v>
      </c>
      <c r="AM1376" s="23"/>
      <c r="AN1376" s="23" t="s">
        <v>72</v>
      </c>
      <c r="AO1376" s="23"/>
      <c r="AP1376" s="23" t="s">
        <v>14</v>
      </c>
      <c r="AQ1376" s="23"/>
      <c r="AR1376" s="23"/>
      <c r="AS1376" s="23" t="s">
        <v>88</v>
      </c>
      <c r="AT1376" s="23"/>
      <c r="AU1376" s="23" t="s">
        <v>83</v>
      </c>
      <c r="AV1376" s="25"/>
      <c r="AW1376" s="25"/>
      <c r="AX1376" s="26">
        <v>13.3</v>
      </c>
      <c r="AY1376" s="26">
        <v>75.319999999999993</v>
      </c>
      <c r="AZ1376" s="25" t="s">
        <v>72</v>
      </c>
      <c r="BA1376" s="25" t="s">
        <v>83</v>
      </c>
      <c r="BB1376" s="23"/>
      <c r="BC1376" s="23" t="s">
        <v>24</v>
      </c>
      <c r="BD1376" s="23" t="s">
        <v>1029</v>
      </c>
      <c r="BE1376" s="23" t="s">
        <v>11</v>
      </c>
      <c r="BF1376" s="23" t="s">
        <v>1175</v>
      </c>
      <c r="BG1376" s="23" t="s">
        <v>11</v>
      </c>
      <c r="BH1376" s="23" t="s">
        <v>17</v>
      </c>
      <c r="BI1376" s="23"/>
      <c r="BJ1376" s="23" t="s">
        <v>18</v>
      </c>
      <c r="BK1376" s="23" t="s">
        <v>11</v>
      </c>
      <c r="BL1376" s="23" t="s">
        <v>11</v>
      </c>
      <c r="BM1376" s="23"/>
      <c r="BN1376" s="23"/>
      <c r="BO1376" s="24">
        <v>121.4</v>
      </c>
      <c r="BP1376" s="24">
        <v>121.4</v>
      </c>
      <c r="BQ1376" s="24">
        <v>121.4</v>
      </c>
      <c r="BR1376" s="23"/>
      <c r="BS1376" s="24">
        <v>121.4</v>
      </c>
      <c r="BT1376" s="23"/>
      <c r="BU1376" s="23"/>
      <c r="BV1376" s="24">
        <v>6.16</v>
      </c>
      <c r="BW1376" s="24">
        <v>0.86</v>
      </c>
      <c r="BX1376" s="24">
        <v>0.28000000000000003</v>
      </c>
      <c r="BY1376" s="24">
        <v>0.27</v>
      </c>
      <c r="BZ1376" s="27">
        <v>0.86</v>
      </c>
      <c r="CA1376" s="27">
        <v>0.27</v>
      </c>
      <c r="CB1376" s="25"/>
      <c r="CC1376" s="25"/>
      <c r="CD1376" s="28">
        <v>6.32</v>
      </c>
      <c r="CE1376" s="28">
        <v>0.91</v>
      </c>
      <c r="CF1376" s="28">
        <v>0.31</v>
      </c>
      <c r="CG1376" s="28">
        <v>0.3</v>
      </c>
      <c r="CH1376" s="28">
        <v>17.02</v>
      </c>
      <c r="CI1376" s="28">
        <v>1</v>
      </c>
      <c r="CJ1376" s="28">
        <v>0.5</v>
      </c>
      <c r="CK1376" s="25"/>
      <c r="CL1376" s="25"/>
      <c r="CM1376" s="28">
        <v>0.38</v>
      </c>
      <c r="CN1376" s="25"/>
      <c r="CO1376" s="28">
        <v>0</v>
      </c>
      <c r="CP1376" s="30" t="s">
        <v>5</v>
      </c>
      <c r="CQ1376" s="8">
        <f t="shared" si="232"/>
        <v>27482.740308019118</v>
      </c>
      <c r="CR1376" s="8">
        <f t="shared" si="240"/>
        <v>14</v>
      </c>
      <c r="CS1376" s="8">
        <f t="shared" si="233"/>
        <v>2.5</v>
      </c>
      <c r="CT1376" s="8">
        <f t="shared" si="241"/>
        <v>30</v>
      </c>
      <c r="CU1376" s="8">
        <f t="shared" si="234"/>
        <v>100</v>
      </c>
      <c r="CV1376" s="10">
        <f t="shared" si="235"/>
        <v>9143.848</v>
      </c>
      <c r="CW1376" s="10">
        <f t="shared" si="242"/>
        <v>9.1438480000000002</v>
      </c>
      <c r="CX1376" s="8" t="str">
        <f t="shared" si="236"/>
        <v>No</v>
      </c>
      <c r="CY1376" s="30" t="s">
        <v>11</v>
      </c>
      <c r="CZ1376" s="30" t="s">
        <v>11</v>
      </c>
      <c r="DA1376" s="31" t="s">
        <v>11</v>
      </c>
      <c r="DB1376" s="31" t="s">
        <v>11</v>
      </c>
      <c r="DC1376" s="8" t="str">
        <f t="shared" si="237"/>
        <v>No</v>
      </c>
      <c r="DD1376" s="8" t="s">
        <v>11</v>
      </c>
      <c r="DE1376" s="30" t="s">
        <v>11</v>
      </c>
      <c r="DF1376" s="10">
        <f t="shared" si="238"/>
        <v>23.783399999999997</v>
      </c>
      <c r="DG1376" s="9">
        <f>IF(S1376&lt;Monitors!$H$4,(S1376*Monitors!$I$4)+Monitors!$J$4,IF(S1376&lt;Monitors!$H$5,(S1376*Monitors!$I$5)+Monitors!$J$5,IF(S1376&lt;Monitors!$H$6,(S1376*Monitors!$I$6)+Monitors!$J$6,IF(S1376&lt;Monitors!$H$7,(Monitors!$I$7*S1376)+Monitors!$J$7,IF(S1376&lt;Monitors!$H$8,(S1376*Monitors!$I$8)+Monitors!$J$8,IF(S1376&lt;Monitors!$H$9,(S1376*Monitors!$I$9)+Monitors!$J$9,IF(S1376&lt;Monitors!$H$10,(S1376*Monitors!$I$10)+Monitors!$J$10,IF(S1376&lt;Monitors!$H$11,(S1376*Monitors!$I$11)+Monitors!$J$11,Monitors!$J$12))))))))</f>
        <v>13.635076923076923</v>
      </c>
      <c r="DH1376" s="10">
        <f>$DF1376-(Monitors!$B$4*'All Data'!$W1376)</f>
        <v>11.094299999999999</v>
      </c>
      <c r="DI1376" s="10">
        <f>IF($CX1376="Yes",DH1376-(Monitors!$E$4*(DG1376+(Monitors!$B$4*'All Data'!$W1376))),'All Data'!DH1376)</f>
        <v>11.094299999999999</v>
      </c>
      <c r="DJ1376" s="10">
        <f>IF(DD1376="Yes",'All Data'!DI1376-(DG1376*Monitors!$C$4),'All Data'!DI1376)</f>
        <v>11.094299999999999</v>
      </c>
      <c r="DK1376" s="10">
        <f>IF($DE1376="Yes",DJ1376-(DG1376*Monitors!$D$4),'All Data'!DJ1376)</f>
        <v>11.094299999999999</v>
      </c>
      <c r="DL1376" s="10">
        <f>IF($CZ1376="Yes",DK1376-Monitors!$C$7,'All Data'!DK1376)</f>
        <v>11.094299999999999</v>
      </c>
      <c r="DM1376" s="10">
        <f>IF($DA1376="Yes",DL1376-Monitors!$D$7,'All Data'!DL1376)</f>
        <v>11.094299999999999</v>
      </c>
      <c r="DN1376" s="10">
        <f>IF(DB1376="Yes",DM1376-((DG1376+(W1376*Monitors!$B$4))*Monitors!$F$4),'All Data'!DM1376)</f>
        <v>11.094299999999999</v>
      </c>
      <c r="DO1376" s="8" t="str">
        <f t="shared" si="239"/>
        <v>Yes</v>
      </c>
      <c r="DP1376" s="10">
        <v>0.36575392000000001</v>
      </c>
      <c r="DQ1376" s="10">
        <v>5.7942460799999997</v>
      </c>
      <c r="DR1376" s="10">
        <v>5.7942460799999997</v>
      </c>
      <c r="DS1376" s="9">
        <v>7.2204212100803469</v>
      </c>
      <c r="DT1376" s="9" t="s">
        <v>23</v>
      </c>
      <c r="DU1376" s="14">
        <v>0</v>
      </c>
    </row>
    <row r="1377" spans="1:125" ht="18" customHeight="1">
      <c r="A1377" s="29">
        <v>1376</v>
      </c>
      <c r="B1377" s="29">
        <v>35</v>
      </c>
      <c r="C1377" s="29">
        <v>1172</v>
      </c>
      <c r="D1377" s="21">
        <v>41894</v>
      </c>
      <c r="E1377" s="21">
        <v>41886</v>
      </c>
      <c r="F1377" s="21">
        <v>41898</v>
      </c>
      <c r="G1377" s="20" t="s">
        <v>4</v>
      </c>
      <c r="H1377" s="20"/>
      <c r="I1377" s="22">
        <v>6</v>
      </c>
      <c r="J1377" s="20" t="s">
        <v>5</v>
      </c>
      <c r="K1377" s="20"/>
      <c r="L1377" s="20" t="s">
        <v>6</v>
      </c>
      <c r="M1377" s="23"/>
      <c r="N1377" s="23" t="s">
        <v>7</v>
      </c>
      <c r="O1377" s="23"/>
      <c r="P1377" s="24">
        <v>11.7</v>
      </c>
      <c r="Q1377" s="24">
        <v>20.7</v>
      </c>
      <c r="R1377" s="24">
        <v>23.8</v>
      </c>
      <c r="S1377" s="24">
        <v>242.01</v>
      </c>
      <c r="T1377" s="24">
        <v>1.78</v>
      </c>
      <c r="U1377" s="24">
        <v>1440</v>
      </c>
      <c r="V1377" s="24">
        <v>2560</v>
      </c>
      <c r="W1377" s="24">
        <v>3.6859999999999999</v>
      </c>
      <c r="X1377" s="23" t="s">
        <v>104</v>
      </c>
      <c r="Y1377" s="23" t="s">
        <v>104</v>
      </c>
      <c r="Z1377" s="24">
        <v>15233</v>
      </c>
      <c r="AA1377" s="24">
        <v>60</v>
      </c>
      <c r="AB1377" s="24">
        <v>178</v>
      </c>
      <c r="AC1377" s="24">
        <v>178</v>
      </c>
      <c r="AD1377" s="23" t="s">
        <v>358</v>
      </c>
      <c r="AE1377" s="23" t="s">
        <v>23</v>
      </c>
      <c r="AF1377" s="23" t="s">
        <v>23</v>
      </c>
      <c r="AG1377" s="23" t="s">
        <v>106</v>
      </c>
      <c r="AH1377" s="23" t="s">
        <v>106</v>
      </c>
      <c r="AI1377" s="23" t="s">
        <v>12</v>
      </c>
      <c r="AJ1377" s="23" t="s">
        <v>11</v>
      </c>
      <c r="AK1377" s="23" t="s">
        <v>11</v>
      </c>
      <c r="AL1377" s="23" t="s">
        <v>93</v>
      </c>
      <c r="AM1377" s="23"/>
      <c r="AN1377" s="23" t="s">
        <v>14</v>
      </c>
      <c r="AO1377" s="23"/>
      <c r="AP1377" s="23" t="s">
        <v>14</v>
      </c>
      <c r="AQ1377" s="23"/>
      <c r="AR1377" s="23"/>
      <c r="AS1377" s="23" t="s">
        <v>93</v>
      </c>
      <c r="AT1377" s="23"/>
      <c r="AU1377" s="23" t="s">
        <v>14</v>
      </c>
      <c r="AV1377" s="25"/>
      <c r="AW1377" s="25"/>
      <c r="AX1377" s="26">
        <v>23.8</v>
      </c>
      <c r="AY1377" s="26">
        <v>242.01</v>
      </c>
      <c r="AZ1377" s="25" t="s">
        <v>14</v>
      </c>
      <c r="BA1377" s="25" t="s">
        <v>14</v>
      </c>
      <c r="BB1377" s="23"/>
      <c r="BC1377" s="23" t="s">
        <v>15</v>
      </c>
      <c r="BD1377" s="23"/>
      <c r="BE1377" s="23" t="s">
        <v>11</v>
      </c>
      <c r="BF1377" s="23" t="s">
        <v>135</v>
      </c>
      <c r="BG1377" s="23" t="s">
        <v>11</v>
      </c>
      <c r="BH1377" s="23" t="s">
        <v>17</v>
      </c>
      <c r="BI1377" s="23"/>
      <c r="BJ1377" s="23"/>
      <c r="BK1377" s="23" t="s">
        <v>11</v>
      </c>
      <c r="BL1377" s="23" t="s">
        <v>11</v>
      </c>
      <c r="BM1377" s="23"/>
      <c r="BN1377" s="23"/>
      <c r="BO1377" s="24">
        <v>3.9</v>
      </c>
      <c r="BP1377" s="24">
        <v>269.3</v>
      </c>
      <c r="BQ1377" s="24">
        <v>250</v>
      </c>
      <c r="BR1377" s="24">
        <v>212.1</v>
      </c>
      <c r="BS1377" s="24">
        <v>201.1</v>
      </c>
      <c r="BT1377" s="23"/>
      <c r="BU1377" s="23"/>
      <c r="BV1377" s="24">
        <v>28.32</v>
      </c>
      <c r="BW1377" s="24">
        <v>0.26</v>
      </c>
      <c r="BX1377" s="23"/>
      <c r="BY1377" s="24">
        <v>0.18</v>
      </c>
      <c r="BZ1377" s="27">
        <v>0.26</v>
      </c>
      <c r="CA1377" s="27">
        <v>0.18</v>
      </c>
      <c r="CB1377" s="25"/>
      <c r="CC1377" s="25"/>
      <c r="CD1377" s="28">
        <v>28.14</v>
      </c>
      <c r="CE1377" s="28">
        <v>0.28000000000000003</v>
      </c>
      <c r="CF1377" s="25"/>
      <c r="CG1377" s="28">
        <v>0.2</v>
      </c>
      <c r="CH1377" s="28">
        <v>42.43</v>
      </c>
      <c r="CI1377" s="28">
        <v>1.4</v>
      </c>
      <c r="CJ1377" s="28">
        <v>0.5</v>
      </c>
      <c r="CK1377" s="25"/>
      <c r="CL1377" s="25"/>
      <c r="CM1377" s="28">
        <v>0.49</v>
      </c>
      <c r="CN1377" s="25"/>
      <c r="CO1377" s="28">
        <v>0</v>
      </c>
      <c r="CP1377" s="30" t="s">
        <v>5</v>
      </c>
      <c r="CQ1377" s="8">
        <f t="shared" si="232"/>
        <v>15230.775587785629</v>
      </c>
      <c r="CR1377" s="8">
        <f t="shared" si="240"/>
        <v>24</v>
      </c>
      <c r="CS1377" s="8">
        <f t="shared" si="233"/>
        <v>3.8</v>
      </c>
      <c r="CT1377" s="8">
        <f t="shared" si="241"/>
        <v>30</v>
      </c>
      <c r="CU1377" s="8">
        <f t="shared" si="234"/>
        <v>200</v>
      </c>
      <c r="CV1377" s="10">
        <f t="shared" si="235"/>
        <v>65173.292999999998</v>
      </c>
      <c r="CW1377" s="10">
        <f t="shared" si="242"/>
        <v>65.173293000000001</v>
      </c>
      <c r="CX1377" s="8" t="str">
        <f t="shared" si="236"/>
        <v>No</v>
      </c>
      <c r="CY1377" s="30" t="s">
        <v>11</v>
      </c>
      <c r="CZ1377" s="30" t="s">
        <v>11</v>
      </c>
      <c r="DA1377" s="31" t="s">
        <v>11</v>
      </c>
      <c r="DB1377" s="31" t="s">
        <v>11</v>
      </c>
      <c r="DC1377" s="8" t="str">
        <f t="shared" si="237"/>
        <v>Yes</v>
      </c>
      <c r="DD1377" s="8" t="s">
        <v>11</v>
      </c>
      <c r="DE1377" s="30" t="s">
        <v>23</v>
      </c>
      <c r="DF1377" s="10">
        <f t="shared" si="238"/>
        <v>88.309560000000005</v>
      </c>
      <c r="DG1377" s="9">
        <f>IF(S1377&lt;Monitors!$H$4,(S1377*Monitors!$I$4)+Monitors!$J$4,IF(S1377&lt;Monitors!$H$5,(S1377*Monitors!$I$5)+Monitors!$J$5,IF(S1377&lt;Monitors!$H$6,(S1377*Monitors!$I$6)+Monitors!$J$6,IF(S1377&lt;Monitors!$H$7,(Monitors!$I$7*S1377)+Monitors!$J$7,IF(S1377&lt;Monitors!$H$8,(S1377*Monitors!$I$8)+Monitors!$J$8,IF(S1377&lt;Monitors!$H$9,(S1377*Monitors!$I$9)+Monitors!$J$9,IF(S1377&lt;Monitors!$H$10,(S1377*Monitors!$I$10)+Monitors!$J$10,IF(S1377&lt;Monitors!$H$11,(S1377*Monitors!$I$11)+Monitors!$J$11,Monitors!$J$12))))))))</f>
        <v>41.402000000000001</v>
      </c>
      <c r="DH1377" s="10">
        <f>$DF1377-(Monitors!$B$4*'All Data'!$W1377)</f>
        <v>65.714380000000006</v>
      </c>
      <c r="DI1377" s="10">
        <f>IF($CX1377="Yes",DH1377-(Monitors!$E$4*(DG1377+(Monitors!$B$4*'All Data'!$W1377))),'All Data'!DH1377)</f>
        <v>65.714380000000006</v>
      </c>
      <c r="DJ1377" s="10">
        <f>IF(DD1377="Yes",'All Data'!DI1377-(DG1377*Monitors!$C$4),'All Data'!DI1377)</f>
        <v>65.714380000000006</v>
      </c>
      <c r="DK1377" s="10">
        <f>IF($DE1377="Yes",DJ1377-(DG1377*Monitors!$D$4),'All Data'!DJ1377)</f>
        <v>38.803080000000008</v>
      </c>
      <c r="DL1377" s="10">
        <f>IF($CZ1377="Yes",DK1377-Monitors!$C$7,'All Data'!DK1377)</f>
        <v>38.803080000000008</v>
      </c>
      <c r="DM1377" s="10">
        <f>IF($DA1377="Yes",DL1377-Monitors!$D$7,'All Data'!DL1377)</f>
        <v>38.803080000000008</v>
      </c>
      <c r="DN1377" s="10">
        <f>IF(DB1377="Yes",DM1377-((DG1377+(W1377*Monitors!$B$4))*Monitors!$F$4),'All Data'!DM1377)</f>
        <v>38.803080000000008</v>
      </c>
      <c r="DO1377" s="8" t="str">
        <f t="shared" si="239"/>
        <v>Yes</v>
      </c>
      <c r="DP1377" s="10">
        <v>2.60693172</v>
      </c>
      <c r="DQ1377" s="10">
        <v>25.713068280000002</v>
      </c>
      <c r="DR1377" s="10">
        <v>25.713068280000002</v>
      </c>
      <c r="DS1377" s="9">
        <v>22.972833730341538</v>
      </c>
      <c r="DT1377" s="9" t="s">
        <v>11</v>
      </c>
      <c r="DU1377" s="14">
        <v>0</v>
      </c>
    </row>
    <row r="1378" spans="1:125" ht="18" customHeight="1">
      <c r="A1378" s="29">
        <v>1377</v>
      </c>
      <c r="B1378" s="29">
        <v>35</v>
      </c>
      <c r="C1378" s="29">
        <v>1173</v>
      </c>
      <c r="D1378" s="21">
        <v>42136</v>
      </c>
      <c r="E1378" s="21">
        <v>42104</v>
      </c>
      <c r="F1378" s="21">
        <v>42115</v>
      </c>
      <c r="G1378" s="20" t="s">
        <v>4</v>
      </c>
      <c r="H1378" s="20"/>
      <c r="I1378" s="22">
        <v>6</v>
      </c>
      <c r="J1378" s="20" t="s">
        <v>5</v>
      </c>
      <c r="K1378" s="20"/>
      <c r="L1378" s="20" t="s">
        <v>121</v>
      </c>
      <c r="M1378" s="23"/>
      <c r="N1378" s="23" t="s">
        <v>7</v>
      </c>
      <c r="O1378" s="23"/>
      <c r="P1378" s="24">
        <v>13.2</v>
      </c>
      <c r="Q1378" s="24">
        <v>23.5</v>
      </c>
      <c r="R1378" s="24">
        <v>27</v>
      </c>
      <c r="S1378" s="24">
        <v>310.39</v>
      </c>
      <c r="T1378" s="24">
        <v>1.78</v>
      </c>
      <c r="U1378" s="24">
        <v>1440</v>
      </c>
      <c r="V1378" s="24">
        <v>2560</v>
      </c>
      <c r="W1378" s="24">
        <v>3.6859999999999999</v>
      </c>
      <c r="X1378" s="23" t="s">
        <v>104</v>
      </c>
      <c r="Y1378" s="23" t="s">
        <v>104</v>
      </c>
      <c r="Z1378" s="24">
        <v>11877</v>
      </c>
      <c r="AA1378" s="24">
        <v>60</v>
      </c>
      <c r="AB1378" s="24">
        <v>178</v>
      </c>
      <c r="AC1378" s="24">
        <v>178</v>
      </c>
      <c r="AD1378" s="23" t="s">
        <v>1259</v>
      </c>
      <c r="AE1378" s="23" t="s">
        <v>23</v>
      </c>
      <c r="AF1378" s="23" t="s">
        <v>23</v>
      </c>
      <c r="AG1378" s="23" t="s">
        <v>106</v>
      </c>
      <c r="AH1378" s="23" t="s">
        <v>106</v>
      </c>
      <c r="AI1378" s="23" t="s">
        <v>12</v>
      </c>
      <c r="AJ1378" s="23" t="s">
        <v>11</v>
      </c>
      <c r="AK1378" s="23" t="s">
        <v>11</v>
      </c>
      <c r="AL1378" s="23" t="s">
        <v>93</v>
      </c>
      <c r="AM1378" s="23"/>
      <c r="AN1378" s="23" t="s">
        <v>464</v>
      </c>
      <c r="AO1378" s="23"/>
      <c r="AP1378" s="23" t="s">
        <v>14</v>
      </c>
      <c r="AQ1378" s="23"/>
      <c r="AR1378" s="23"/>
      <c r="AS1378" s="23" t="s">
        <v>93</v>
      </c>
      <c r="AT1378" s="23"/>
      <c r="AU1378" s="23" t="s">
        <v>14</v>
      </c>
      <c r="AV1378" s="25"/>
      <c r="AW1378" s="25"/>
      <c r="AX1378" s="26">
        <v>27</v>
      </c>
      <c r="AY1378" s="26">
        <v>310.39</v>
      </c>
      <c r="AZ1378" s="25" t="s">
        <v>464</v>
      </c>
      <c r="BA1378" s="25" t="s">
        <v>14</v>
      </c>
      <c r="BB1378" s="23"/>
      <c r="BC1378" s="23" t="s">
        <v>15</v>
      </c>
      <c r="BD1378" s="23"/>
      <c r="BE1378" s="23" t="s">
        <v>11</v>
      </c>
      <c r="BF1378" s="23" t="s">
        <v>1260</v>
      </c>
      <c r="BG1378" s="23" t="s">
        <v>11</v>
      </c>
      <c r="BH1378" s="23" t="s">
        <v>17</v>
      </c>
      <c r="BI1378" s="23"/>
      <c r="BJ1378" s="23"/>
      <c r="BK1378" s="23" t="s">
        <v>11</v>
      </c>
      <c r="BL1378" s="23" t="s">
        <v>11</v>
      </c>
      <c r="BM1378" s="23"/>
      <c r="BN1378" s="23"/>
      <c r="BO1378" s="24">
        <v>6.1</v>
      </c>
      <c r="BP1378" s="24">
        <v>310.10000000000002</v>
      </c>
      <c r="BQ1378" s="24">
        <v>350</v>
      </c>
      <c r="BR1378" s="24">
        <v>252.1</v>
      </c>
      <c r="BS1378" s="24">
        <v>203.6</v>
      </c>
      <c r="BT1378" s="23"/>
      <c r="BU1378" s="23"/>
      <c r="BV1378" s="24">
        <v>34.340000000000003</v>
      </c>
      <c r="BW1378" s="24">
        <v>0.27</v>
      </c>
      <c r="BX1378" s="24">
        <v>0.24</v>
      </c>
      <c r="BY1378" s="24">
        <v>0.21</v>
      </c>
      <c r="BZ1378" s="27">
        <v>0.27</v>
      </c>
      <c r="CA1378" s="27">
        <v>0.21</v>
      </c>
      <c r="CB1378" s="25"/>
      <c r="CC1378" s="25"/>
      <c r="CD1378" s="28">
        <v>34.25</v>
      </c>
      <c r="CE1378" s="28">
        <v>0.28999999999999998</v>
      </c>
      <c r="CF1378" s="28">
        <v>0.26</v>
      </c>
      <c r="CG1378" s="28">
        <v>0.22</v>
      </c>
      <c r="CH1378" s="28">
        <v>50.25</v>
      </c>
      <c r="CI1378" s="28">
        <v>1.4</v>
      </c>
      <c r="CJ1378" s="28">
        <v>0.5</v>
      </c>
      <c r="CK1378" s="25"/>
      <c r="CL1378" s="28">
        <v>11.6</v>
      </c>
      <c r="CM1378" s="28">
        <v>0.5</v>
      </c>
      <c r="CN1378" s="25"/>
      <c r="CO1378" s="28">
        <v>0</v>
      </c>
      <c r="CP1378" s="30" t="s">
        <v>5</v>
      </c>
      <c r="CQ1378" s="8">
        <f t="shared" si="232"/>
        <v>11875.382583201779</v>
      </c>
      <c r="CR1378" s="8">
        <f t="shared" si="240"/>
        <v>28</v>
      </c>
      <c r="CS1378" s="8">
        <f t="shared" si="233"/>
        <v>3.8</v>
      </c>
      <c r="CT1378" s="8">
        <f t="shared" si="241"/>
        <v>30</v>
      </c>
      <c r="CU1378" s="8">
        <f t="shared" si="234"/>
        <v>300</v>
      </c>
      <c r="CV1378" s="10">
        <f t="shared" si="235"/>
        <v>96251.938999999998</v>
      </c>
      <c r="CW1378" s="10">
        <f t="shared" si="242"/>
        <v>96.251938999999993</v>
      </c>
      <c r="CX1378" s="8" t="str">
        <f t="shared" si="236"/>
        <v>No</v>
      </c>
      <c r="CY1378" s="30" t="s">
        <v>11</v>
      </c>
      <c r="CZ1378" s="30" t="s">
        <v>11</v>
      </c>
      <c r="DA1378" s="31" t="s">
        <v>11</v>
      </c>
      <c r="DB1378" s="31" t="s">
        <v>11</v>
      </c>
      <c r="DC1378" s="8" t="str">
        <f t="shared" si="237"/>
        <v>Yes</v>
      </c>
      <c r="DD1378" s="8" t="s">
        <v>11</v>
      </c>
      <c r="DE1378" s="30" t="s">
        <v>23</v>
      </c>
      <c r="DF1378" s="10">
        <f t="shared" si="238"/>
        <v>106.82382</v>
      </c>
      <c r="DG1378" s="9">
        <f>IF(S1378&lt;Monitors!$H$4,(S1378*Monitors!$I$4)+Monitors!$J$4,IF(S1378&lt;Monitors!$H$5,(S1378*Monitors!$I$5)+Monitors!$J$5,IF(S1378&lt;Monitors!$H$6,(S1378*Monitors!$I$6)+Monitors!$J$6,IF(S1378&lt;Monitors!$H$7,(Monitors!$I$7*S1378)+Monitors!$J$7,IF(S1378&lt;Monitors!$H$8,(S1378*Monitors!$I$8)+Monitors!$J$8,IF(S1378&lt;Monitors!$H$9,(S1378*Monitors!$I$9)+Monitors!$J$9,IF(S1378&lt;Monitors!$H$10,(S1378*Monitors!$I$10)+Monitors!$J$10,IF(S1378&lt;Monitors!$H$11,(S1378*Monitors!$I$11)+Monitors!$J$11,Monitors!$J$12))))))))</f>
        <v>51.078000000000003</v>
      </c>
      <c r="DH1378" s="10">
        <f>$DF1378-(Monitors!$B$4*'All Data'!$W1378)</f>
        <v>84.228639999999999</v>
      </c>
      <c r="DI1378" s="10">
        <f>IF($CX1378="Yes",DH1378-(Monitors!$E$4*(DG1378+(Monitors!$B$4*'All Data'!$W1378))),'All Data'!DH1378)</f>
        <v>84.228639999999999</v>
      </c>
      <c r="DJ1378" s="10">
        <f>IF(DD1378="Yes",'All Data'!DI1378-(DG1378*Monitors!$C$4),'All Data'!DI1378)</f>
        <v>84.228639999999999</v>
      </c>
      <c r="DK1378" s="10">
        <f>IF($DE1378="Yes",DJ1378-(DG1378*Monitors!$D$4),'All Data'!DJ1378)</f>
        <v>51.027939999999994</v>
      </c>
      <c r="DL1378" s="10">
        <f>IF($CZ1378="Yes",DK1378-Monitors!$C$7,'All Data'!DK1378)</f>
        <v>51.027939999999994</v>
      </c>
      <c r="DM1378" s="10">
        <f>IF($DA1378="Yes",DL1378-Monitors!$D$7,'All Data'!DL1378)</f>
        <v>51.027939999999994</v>
      </c>
      <c r="DN1378" s="10">
        <f>IF(DB1378="Yes",DM1378-((DG1378+(W1378*Monitors!$B$4))*Monitors!$F$4),'All Data'!DM1378)</f>
        <v>51.027939999999994</v>
      </c>
      <c r="DO1378" s="8" t="str">
        <f t="shared" si="239"/>
        <v>Yes</v>
      </c>
      <c r="DP1378" s="10">
        <v>3.8500775600000003</v>
      </c>
      <c r="DQ1378" s="10">
        <v>30.489922440000004</v>
      </c>
      <c r="DR1378" s="10">
        <v>30.489922440000004</v>
      </c>
      <c r="DS1378" s="9">
        <v>29.294552325471916</v>
      </c>
      <c r="DT1378" s="9" t="s">
        <v>11</v>
      </c>
      <c r="DU1378" s="14">
        <v>0</v>
      </c>
    </row>
    <row r="1379" spans="1:125" ht="18" customHeight="1">
      <c r="A1379" s="29">
        <v>1378</v>
      </c>
      <c r="B1379" s="29">
        <v>24</v>
      </c>
      <c r="C1379" s="29">
        <v>293</v>
      </c>
      <c r="D1379" s="21">
        <v>41732</v>
      </c>
      <c r="E1379" s="21">
        <v>41732</v>
      </c>
      <c r="F1379" s="21">
        <v>41767</v>
      </c>
      <c r="G1379" s="20" t="s">
        <v>4</v>
      </c>
      <c r="H1379" s="20" t="s">
        <v>26</v>
      </c>
      <c r="I1379" s="22">
        <v>6</v>
      </c>
      <c r="J1379" s="20" t="s">
        <v>5</v>
      </c>
      <c r="K1379" s="20" t="s">
        <v>26</v>
      </c>
      <c r="L1379" s="20" t="s">
        <v>27</v>
      </c>
      <c r="M1379" s="23" t="s">
        <v>27</v>
      </c>
      <c r="N1379" s="23" t="s">
        <v>7</v>
      </c>
      <c r="O1379" s="23" t="s">
        <v>26</v>
      </c>
      <c r="P1379" s="24">
        <v>13.2</v>
      </c>
      <c r="Q1379" s="24">
        <v>23.5</v>
      </c>
      <c r="R1379" s="24">
        <v>27</v>
      </c>
      <c r="S1379" s="24">
        <v>310.2</v>
      </c>
      <c r="T1379" s="24">
        <v>1.78</v>
      </c>
      <c r="U1379" s="24">
        <v>1440</v>
      </c>
      <c r="V1379" s="24">
        <v>2560</v>
      </c>
      <c r="W1379" s="24">
        <v>3.6859999999999999</v>
      </c>
      <c r="X1379" s="23" t="s">
        <v>104</v>
      </c>
      <c r="Y1379" s="23" t="s">
        <v>104</v>
      </c>
      <c r="Z1379" s="24">
        <v>11884</v>
      </c>
      <c r="AA1379" s="24">
        <v>60</v>
      </c>
      <c r="AB1379" s="24">
        <v>178</v>
      </c>
      <c r="AC1379" s="24">
        <v>178</v>
      </c>
      <c r="AD1379" s="23" t="s">
        <v>811</v>
      </c>
      <c r="AE1379" s="23" t="s">
        <v>23</v>
      </c>
      <c r="AF1379" s="23" t="s">
        <v>23</v>
      </c>
      <c r="AG1379" s="23" t="s">
        <v>26</v>
      </c>
      <c r="AH1379" s="23" t="s">
        <v>26</v>
      </c>
      <c r="AI1379" s="23" t="s">
        <v>12</v>
      </c>
      <c r="AJ1379" s="23" t="s">
        <v>23</v>
      </c>
      <c r="AK1379" s="23" t="s">
        <v>23</v>
      </c>
      <c r="AL1379" s="23" t="s">
        <v>93</v>
      </c>
      <c r="AM1379" s="23" t="s">
        <v>807</v>
      </c>
      <c r="AN1379" s="23" t="s">
        <v>72</v>
      </c>
      <c r="AO1379" s="23" t="s">
        <v>14</v>
      </c>
      <c r="AP1379" s="23" t="s">
        <v>14</v>
      </c>
      <c r="AQ1379" s="23" t="s">
        <v>14</v>
      </c>
      <c r="AR1379" s="23"/>
      <c r="AS1379" s="23" t="s">
        <v>93</v>
      </c>
      <c r="AT1379" s="23" t="s">
        <v>807</v>
      </c>
      <c r="AU1379" s="23" t="s">
        <v>63</v>
      </c>
      <c r="AV1379" s="25" t="s">
        <v>14</v>
      </c>
      <c r="AW1379" s="25" t="s">
        <v>14</v>
      </c>
      <c r="AX1379" s="26">
        <v>27</v>
      </c>
      <c r="AY1379" s="26">
        <v>310.2</v>
      </c>
      <c r="AZ1379" s="25" t="s">
        <v>72</v>
      </c>
      <c r="BA1379" s="25" t="s">
        <v>63</v>
      </c>
      <c r="BB1379" s="23" t="s">
        <v>14</v>
      </c>
      <c r="BC1379" s="23" t="s">
        <v>15</v>
      </c>
      <c r="BD1379" s="23" t="s">
        <v>14</v>
      </c>
      <c r="BE1379" s="23" t="s">
        <v>11</v>
      </c>
      <c r="BF1379" s="23" t="s">
        <v>347</v>
      </c>
      <c r="BG1379" s="23" t="s">
        <v>11</v>
      </c>
      <c r="BH1379" s="23" t="s">
        <v>17</v>
      </c>
      <c r="BI1379" s="23" t="s">
        <v>14</v>
      </c>
      <c r="BJ1379" s="23"/>
      <c r="BK1379" s="23" t="s">
        <v>11</v>
      </c>
      <c r="BL1379" s="23" t="s">
        <v>11</v>
      </c>
      <c r="BM1379" s="23" t="s">
        <v>11</v>
      </c>
      <c r="BN1379" s="23"/>
      <c r="BO1379" s="24">
        <v>12</v>
      </c>
      <c r="BP1379" s="24">
        <v>378</v>
      </c>
      <c r="BQ1379" s="24">
        <v>300</v>
      </c>
      <c r="BR1379" s="24">
        <v>370</v>
      </c>
      <c r="BS1379" s="24">
        <v>200</v>
      </c>
      <c r="BT1379" s="23"/>
      <c r="BU1379" s="23"/>
      <c r="BV1379" s="24">
        <v>36.950000000000003</v>
      </c>
      <c r="BW1379" s="24">
        <v>0.31</v>
      </c>
      <c r="BX1379" s="23"/>
      <c r="BY1379" s="24">
        <v>0.22</v>
      </c>
      <c r="BZ1379" s="27">
        <v>0.31</v>
      </c>
      <c r="CA1379" s="27">
        <v>0.22</v>
      </c>
      <c r="CB1379" s="25"/>
      <c r="CC1379" s="25"/>
      <c r="CD1379" s="28">
        <v>36.82</v>
      </c>
      <c r="CE1379" s="28">
        <v>0.34</v>
      </c>
      <c r="CF1379" s="25"/>
      <c r="CG1379" s="28">
        <v>0.19</v>
      </c>
      <c r="CH1379" s="28">
        <v>67.62</v>
      </c>
      <c r="CI1379" s="28">
        <v>1.2</v>
      </c>
      <c r="CJ1379" s="28">
        <v>0.5</v>
      </c>
      <c r="CK1379" s="28">
        <v>0</v>
      </c>
      <c r="CL1379" s="28">
        <v>28.98</v>
      </c>
      <c r="CM1379" s="28">
        <v>0.9</v>
      </c>
      <c r="CN1379" s="25"/>
      <c r="CO1379" s="28">
        <v>0</v>
      </c>
      <c r="CP1379" s="30" t="s">
        <v>5</v>
      </c>
      <c r="CQ1379" s="8">
        <f t="shared" si="232"/>
        <v>11882.656350741458</v>
      </c>
      <c r="CR1379" s="8">
        <f t="shared" si="240"/>
        <v>28</v>
      </c>
      <c r="CS1379" s="8">
        <f t="shared" si="233"/>
        <v>3.8</v>
      </c>
      <c r="CT1379" s="8">
        <f t="shared" si="241"/>
        <v>30</v>
      </c>
      <c r="CU1379" s="8">
        <f t="shared" si="234"/>
        <v>300</v>
      </c>
      <c r="CV1379" s="10">
        <f t="shared" si="235"/>
        <v>117255.59999999999</v>
      </c>
      <c r="CW1379" s="10">
        <f t="shared" si="242"/>
        <v>117.25559999999999</v>
      </c>
      <c r="CX1379" s="8" t="str">
        <f t="shared" si="236"/>
        <v>No</v>
      </c>
      <c r="CY1379" s="30" t="s">
        <v>11</v>
      </c>
      <c r="CZ1379" s="30" t="s">
        <v>11</v>
      </c>
      <c r="DA1379" s="31" t="s">
        <v>11</v>
      </c>
      <c r="DB1379" s="31" t="s">
        <v>11</v>
      </c>
      <c r="DC1379" s="8" t="str">
        <f t="shared" si="237"/>
        <v>Yes</v>
      </c>
      <c r="DD1379" s="8" t="s">
        <v>11</v>
      </c>
      <c r="DE1379" s="30" t="s">
        <v>23</v>
      </c>
      <c r="DF1379" s="10">
        <f t="shared" si="238"/>
        <v>115.05383999999999</v>
      </c>
      <c r="DG1379" s="9">
        <f>IF(S1379&lt;Monitors!$H$4,(S1379*Monitors!$I$4)+Monitors!$J$4,IF(S1379&lt;Monitors!$H$5,(S1379*Monitors!$I$5)+Monitors!$J$5,IF(S1379&lt;Monitors!$H$6,(S1379*Monitors!$I$6)+Monitors!$J$6,IF(S1379&lt;Monitors!$H$7,(Monitors!$I$7*S1379)+Monitors!$J$7,IF(S1379&lt;Monitors!$H$8,(S1379*Monitors!$I$8)+Monitors!$J$8,IF(S1379&lt;Monitors!$H$9,(S1379*Monitors!$I$9)+Monitors!$J$9,IF(S1379&lt;Monitors!$H$10,(S1379*Monitors!$I$10)+Monitors!$J$10,IF(S1379&lt;Monitors!$H$11,(S1379*Monitors!$I$11)+Monitors!$J$11,Monitors!$J$12))))))))</f>
        <v>51.04</v>
      </c>
      <c r="DH1379" s="10">
        <f>$DF1379-(Monitors!$B$4*'All Data'!$W1379)</f>
        <v>92.458659999999995</v>
      </c>
      <c r="DI1379" s="10">
        <f>IF($CX1379="Yes",DH1379-(Monitors!$E$4*(DG1379+(Monitors!$B$4*'All Data'!$W1379))),'All Data'!DH1379)</f>
        <v>92.458659999999995</v>
      </c>
      <c r="DJ1379" s="10">
        <f>IF(DD1379="Yes",'All Data'!DI1379-(DG1379*Monitors!$C$4),'All Data'!DI1379)</f>
        <v>92.458659999999995</v>
      </c>
      <c r="DK1379" s="10">
        <f>IF($DE1379="Yes",DJ1379-(DG1379*Monitors!$D$4),'All Data'!DJ1379)</f>
        <v>59.282659999999993</v>
      </c>
      <c r="DL1379" s="10">
        <f>IF($CZ1379="Yes",DK1379-Monitors!$C$7,'All Data'!DK1379)</f>
        <v>59.282659999999993</v>
      </c>
      <c r="DM1379" s="10">
        <f>IF($DA1379="Yes",DL1379-Monitors!$D$7,'All Data'!DL1379)</f>
        <v>59.282659999999993</v>
      </c>
      <c r="DN1379" s="10">
        <f>IF(DB1379="Yes",DM1379-((DG1379+(W1379*Monitors!$B$4))*Monitors!$F$4),'All Data'!DM1379)</f>
        <v>59.282659999999993</v>
      </c>
      <c r="DO1379" s="8" t="str">
        <f t="shared" si="239"/>
        <v>No</v>
      </c>
      <c r="DP1379" s="10">
        <v>4.6902239999999997</v>
      </c>
      <c r="DQ1379" s="10">
        <v>32.259776000000002</v>
      </c>
      <c r="DR1379" s="10">
        <v>32.259776000000002</v>
      </c>
      <c r="DS1379" s="9">
        <v>29.277156923121758</v>
      </c>
      <c r="DT1379" s="9" t="s">
        <v>11</v>
      </c>
      <c r="DU1379" s="14">
        <v>0</v>
      </c>
    </row>
    <row r="1380" spans="1:125" ht="18" customHeight="1">
      <c r="A1380" s="29">
        <v>1379</v>
      </c>
      <c r="B1380" s="29">
        <v>52</v>
      </c>
      <c r="C1380" s="29">
        <v>1339</v>
      </c>
      <c r="D1380" s="21">
        <v>41487</v>
      </c>
      <c r="E1380" s="21">
        <v>41449</v>
      </c>
      <c r="F1380" s="21">
        <v>41484</v>
      </c>
      <c r="G1380" s="20" t="s">
        <v>4</v>
      </c>
      <c r="H1380" s="20"/>
      <c r="I1380" s="22">
        <v>6</v>
      </c>
      <c r="J1380" s="20" t="s">
        <v>5</v>
      </c>
      <c r="K1380" s="20"/>
      <c r="L1380" s="20" t="s">
        <v>49</v>
      </c>
      <c r="M1380" s="23"/>
      <c r="N1380" s="23" t="s">
        <v>7</v>
      </c>
      <c r="O1380" s="23"/>
      <c r="P1380" s="24">
        <v>13.2</v>
      </c>
      <c r="Q1380" s="24">
        <v>23.5</v>
      </c>
      <c r="R1380" s="24">
        <v>27</v>
      </c>
      <c r="S1380" s="24">
        <v>310.39999999999998</v>
      </c>
      <c r="T1380" s="24">
        <v>1.78</v>
      </c>
      <c r="U1380" s="24">
        <v>1440</v>
      </c>
      <c r="V1380" s="24">
        <v>2560</v>
      </c>
      <c r="W1380" s="24">
        <v>3.6859999999999999</v>
      </c>
      <c r="X1380" s="23" t="s">
        <v>104</v>
      </c>
      <c r="Y1380" s="23" t="s">
        <v>104</v>
      </c>
      <c r="Z1380" s="24">
        <v>11839</v>
      </c>
      <c r="AA1380" s="24">
        <v>60</v>
      </c>
      <c r="AB1380" s="24">
        <v>178</v>
      </c>
      <c r="AC1380" s="24">
        <v>178</v>
      </c>
      <c r="AD1380" s="23" t="s">
        <v>1010</v>
      </c>
      <c r="AE1380" s="23" t="s">
        <v>23</v>
      </c>
      <c r="AF1380" s="23" t="s">
        <v>23</v>
      </c>
      <c r="AG1380" s="23" t="s">
        <v>9</v>
      </c>
      <c r="AH1380" s="23" t="s">
        <v>9</v>
      </c>
      <c r="AI1380" s="23" t="s">
        <v>57</v>
      </c>
      <c r="AJ1380" s="23" t="s">
        <v>23</v>
      </c>
      <c r="AK1380" s="23" t="s">
        <v>23</v>
      </c>
      <c r="AL1380" s="23" t="s">
        <v>93</v>
      </c>
      <c r="AM1380" s="23"/>
      <c r="AN1380" s="23" t="s">
        <v>72</v>
      </c>
      <c r="AO1380" s="23"/>
      <c r="AP1380" s="23" t="s">
        <v>14</v>
      </c>
      <c r="AQ1380" s="23"/>
      <c r="AR1380" s="23"/>
      <c r="AS1380" s="23" t="s">
        <v>93</v>
      </c>
      <c r="AT1380" s="23"/>
      <c r="AU1380" s="23" t="s">
        <v>63</v>
      </c>
      <c r="AV1380" s="25"/>
      <c r="AW1380" s="25"/>
      <c r="AX1380" s="26">
        <v>27</v>
      </c>
      <c r="AY1380" s="26">
        <v>310.39999999999998</v>
      </c>
      <c r="AZ1380" s="25" t="s">
        <v>72</v>
      </c>
      <c r="BA1380" s="25" t="s">
        <v>63</v>
      </c>
      <c r="BB1380" s="23"/>
      <c r="BC1380" s="23" t="s">
        <v>15</v>
      </c>
      <c r="BD1380" s="23"/>
      <c r="BE1380" s="23" t="s">
        <v>11</v>
      </c>
      <c r="BF1380" s="23" t="s">
        <v>735</v>
      </c>
      <c r="BG1380" s="23" t="s">
        <v>11</v>
      </c>
      <c r="BH1380" s="23" t="s">
        <v>17</v>
      </c>
      <c r="BI1380" s="23"/>
      <c r="BJ1380" s="23"/>
      <c r="BK1380" s="23" t="s">
        <v>11</v>
      </c>
      <c r="BL1380" s="23" t="s">
        <v>11</v>
      </c>
      <c r="BM1380" s="23"/>
      <c r="BN1380" s="23"/>
      <c r="BO1380" s="24">
        <v>0.1</v>
      </c>
      <c r="BP1380" s="24">
        <v>364.2</v>
      </c>
      <c r="BQ1380" s="24">
        <v>400</v>
      </c>
      <c r="BR1380" s="24">
        <v>361.4</v>
      </c>
      <c r="BS1380" s="24">
        <v>200.3</v>
      </c>
      <c r="BT1380" s="23"/>
      <c r="BU1380" s="23"/>
      <c r="BV1380" s="24">
        <v>41.28</v>
      </c>
      <c r="BW1380" s="24">
        <v>0.44</v>
      </c>
      <c r="BX1380" s="24">
        <v>0.4</v>
      </c>
      <c r="BY1380" s="24">
        <v>0.25</v>
      </c>
      <c r="BZ1380" s="27">
        <v>0.44</v>
      </c>
      <c r="CA1380" s="27">
        <v>0.25</v>
      </c>
      <c r="CB1380" s="25"/>
      <c r="CC1380" s="25"/>
      <c r="CD1380" s="28">
        <v>40.659999999999997</v>
      </c>
      <c r="CE1380" s="28">
        <v>0.5</v>
      </c>
      <c r="CF1380" s="28">
        <v>0.45</v>
      </c>
      <c r="CG1380" s="28">
        <v>0.3</v>
      </c>
      <c r="CH1380" s="28">
        <v>67.66</v>
      </c>
      <c r="CI1380" s="28">
        <v>1.2</v>
      </c>
      <c r="CJ1380" s="28">
        <v>0.5</v>
      </c>
      <c r="CK1380" s="25"/>
      <c r="CL1380" s="25"/>
      <c r="CM1380" s="28">
        <v>0.49</v>
      </c>
      <c r="CN1380" s="25"/>
      <c r="CO1380" s="28">
        <v>0</v>
      </c>
      <c r="CP1380" s="30" t="s">
        <v>5</v>
      </c>
      <c r="CQ1380" s="8">
        <f t="shared" si="232"/>
        <v>11875</v>
      </c>
      <c r="CR1380" s="8">
        <f t="shared" si="240"/>
        <v>28</v>
      </c>
      <c r="CS1380" s="8">
        <f t="shared" si="233"/>
        <v>3.8</v>
      </c>
      <c r="CT1380" s="8">
        <f t="shared" si="241"/>
        <v>30</v>
      </c>
      <c r="CU1380" s="8">
        <f t="shared" si="234"/>
        <v>300</v>
      </c>
      <c r="CV1380" s="10">
        <f t="shared" si="235"/>
        <v>113047.67999999999</v>
      </c>
      <c r="CW1380" s="10">
        <f t="shared" si="242"/>
        <v>113.04768</v>
      </c>
      <c r="CX1380" s="8" t="str">
        <f t="shared" si="236"/>
        <v>No</v>
      </c>
      <c r="CY1380" s="30" t="s">
        <v>11</v>
      </c>
      <c r="CZ1380" s="30" t="s">
        <v>11</v>
      </c>
      <c r="DA1380" s="31" t="s">
        <v>11</v>
      </c>
      <c r="DB1380" s="31" t="s">
        <v>11</v>
      </c>
      <c r="DC1380" s="8" t="str">
        <f t="shared" si="237"/>
        <v>Yes</v>
      </c>
      <c r="DD1380" s="8" t="s">
        <v>11</v>
      </c>
      <c r="DE1380" s="30" t="s">
        <v>23</v>
      </c>
      <c r="DF1380" s="10">
        <f t="shared" si="238"/>
        <v>129.06983999999997</v>
      </c>
      <c r="DG1380" s="9">
        <f>IF(S1380&lt;Monitors!$H$4,(S1380*Monitors!$I$4)+Monitors!$J$4,IF(S1380&lt;Monitors!$H$5,(S1380*Monitors!$I$5)+Monitors!$J$5,IF(S1380&lt;Monitors!$H$6,(S1380*Monitors!$I$6)+Monitors!$J$6,IF(S1380&lt;Monitors!$H$7,(Monitors!$I$7*S1380)+Monitors!$J$7,IF(S1380&lt;Monitors!$H$8,(S1380*Monitors!$I$8)+Monitors!$J$8,IF(S1380&lt;Monitors!$H$9,(S1380*Monitors!$I$9)+Monitors!$J$9,IF(S1380&lt;Monitors!$H$10,(S1380*Monitors!$I$10)+Monitors!$J$10,IF(S1380&lt;Monitors!$H$11,(S1380*Monitors!$I$11)+Monitors!$J$11,Monitors!$J$12))))))))</f>
        <v>51.08</v>
      </c>
      <c r="DH1380" s="10">
        <f>$DF1380-(Monitors!$B$4*'All Data'!$W1380)</f>
        <v>106.47465999999997</v>
      </c>
      <c r="DI1380" s="10">
        <f>IF($CX1380="Yes",DH1380-(Monitors!$E$4*(DG1380+(Monitors!$B$4*'All Data'!$W1380))),'All Data'!DH1380)</f>
        <v>106.47465999999997</v>
      </c>
      <c r="DJ1380" s="10">
        <f>IF(DD1380="Yes",'All Data'!DI1380-(DG1380*Monitors!$C$4),'All Data'!DI1380)</f>
        <v>106.47465999999997</v>
      </c>
      <c r="DK1380" s="10">
        <f>IF($DE1380="Yes",DJ1380-(DG1380*Monitors!$D$4),'All Data'!DJ1380)</f>
        <v>73.272659999999973</v>
      </c>
      <c r="DL1380" s="10">
        <f>IF($CZ1380="Yes",DK1380-Monitors!$C$7,'All Data'!DK1380)</f>
        <v>73.272659999999973</v>
      </c>
      <c r="DM1380" s="10">
        <f>IF($DA1380="Yes",DL1380-Monitors!$D$7,'All Data'!DL1380)</f>
        <v>73.272659999999973</v>
      </c>
      <c r="DN1380" s="10">
        <f>IF(DB1380="Yes",DM1380-((DG1380+(W1380*Monitors!$B$4))*Monitors!$F$4),'All Data'!DM1380)</f>
        <v>73.272659999999973</v>
      </c>
      <c r="DO1380" s="8" t="str">
        <f t="shared" si="239"/>
        <v>No</v>
      </c>
      <c r="DP1380" s="10">
        <v>4.5219072000000002</v>
      </c>
      <c r="DQ1380" s="10">
        <v>36.7580928</v>
      </c>
      <c r="DR1380" s="10">
        <v>36.7580928</v>
      </c>
      <c r="DS1380" s="9">
        <v>29.295467844295771</v>
      </c>
      <c r="DT1380" s="9" t="s">
        <v>11</v>
      </c>
      <c r="DU1380" s="14">
        <v>0</v>
      </c>
    </row>
    <row r="1381" spans="1:125" ht="18" customHeight="1">
      <c r="A1381" s="29">
        <v>1380</v>
      </c>
      <c r="B1381" s="29">
        <v>13</v>
      </c>
      <c r="C1381" s="29">
        <v>750</v>
      </c>
      <c r="D1381" s="21">
        <v>41666</v>
      </c>
      <c r="E1381" s="21">
        <v>41648</v>
      </c>
      <c r="F1381" s="21">
        <v>41653</v>
      </c>
      <c r="G1381" s="20" t="s">
        <v>4</v>
      </c>
      <c r="H1381" s="20"/>
      <c r="I1381" s="22">
        <v>6</v>
      </c>
      <c r="J1381" s="20" t="s">
        <v>5</v>
      </c>
      <c r="K1381" s="20"/>
      <c r="L1381" s="20" t="s">
        <v>49</v>
      </c>
      <c r="M1381" s="23"/>
      <c r="N1381" s="23" t="s">
        <v>7</v>
      </c>
      <c r="O1381" s="23"/>
      <c r="P1381" s="24">
        <v>13.2</v>
      </c>
      <c r="Q1381" s="24">
        <v>23.5</v>
      </c>
      <c r="R1381" s="24">
        <v>27</v>
      </c>
      <c r="S1381" s="24">
        <v>310.47000000000003</v>
      </c>
      <c r="T1381" s="24">
        <v>1.78</v>
      </c>
      <c r="U1381" s="24">
        <v>1440</v>
      </c>
      <c r="V1381" s="24">
        <v>2560</v>
      </c>
      <c r="W1381" s="24">
        <v>3.6859999999999999</v>
      </c>
      <c r="X1381" s="23" t="s">
        <v>103</v>
      </c>
      <c r="Y1381" s="23" t="s">
        <v>104</v>
      </c>
      <c r="Z1381" s="24">
        <v>11874</v>
      </c>
      <c r="AA1381" s="24">
        <v>60</v>
      </c>
      <c r="AB1381" s="24">
        <v>178</v>
      </c>
      <c r="AC1381" s="24">
        <v>178</v>
      </c>
      <c r="AD1381" s="23" t="s">
        <v>645</v>
      </c>
      <c r="AE1381" s="23" t="s">
        <v>23</v>
      </c>
      <c r="AF1381" s="23" t="s">
        <v>23</v>
      </c>
      <c r="AG1381" s="23" t="s">
        <v>646</v>
      </c>
      <c r="AH1381" s="23" t="s">
        <v>646</v>
      </c>
      <c r="AI1381" s="23" t="s">
        <v>12</v>
      </c>
      <c r="AJ1381" s="23" t="s">
        <v>11</v>
      </c>
      <c r="AK1381" s="23" t="s">
        <v>11</v>
      </c>
      <c r="AL1381" s="23" t="s">
        <v>107</v>
      </c>
      <c r="AM1381" s="23"/>
      <c r="AN1381" s="23" t="s">
        <v>72</v>
      </c>
      <c r="AO1381" s="23"/>
      <c r="AP1381" s="23" t="s">
        <v>14</v>
      </c>
      <c r="AQ1381" s="23"/>
      <c r="AR1381" s="23"/>
      <c r="AS1381" s="23" t="s">
        <v>107</v>
      </c>
      <c r="AT1381" s="23"/>
      <c r="AU1381" s="23" t="s">
        <v>63</v>
      </c>
      <c r="AV1381" s="25"/>
      <c r="AW1381" s="25"/>
      <c r="AX1381" s="26">
        <v>27</v>
      </c>
      <c r="AY1381" s="26">
        <v>310.47000000000003</v>
      </c>
      <c r="AZ1381" s="25" t="s">
        <v>72</v>
      </c>
      <c r="BA1381" s="25" t="s">
        <v>63</v>
      </c>
      <c r="BB1381" s="23"/>
      <c r="BC1381" s="23" t="s">
        <v>15</v>
      </c>
      <c r="BD1381" s="23"/>
      <c r="BE1381" s="23" t="s">
        <v>11</v>
      </c>
      <c r="BF1381" s="23" t="s">
        <v>647</v>
      </c>
      <c r="BG1381" s="23" t="s">
        <v>11</v>
      </c>
      <c r="BH1381" s="23" t="s">
        <v>17</v>
      </c>
      <c r="BI1381" s="23"/>
      <c r="BJ1381" s="23"/>
      <c r="BK1381" s="23" t="s">
        <v>11</v>
      </c>
      <c r="BL1381" s="23" t="s">
        <v>11</v>
      </c>
      <c r="BM1381" s="23"/>
      <c r="BN1381" s="23"/>
      <c r="BO1381" s="24">
        <v>0.4</v>
      </c>
      <c r="BP1381" s="24">
        <v>313.8</v>
      </c>
      <c r="BQ1381" s="24">
        <v>350</v>
      </c>
      <c r="BR1381" s="24">
        <v>266.89999999999998</v>
      </c>
      <c r="BS1381" s="24">
        <v>201.7</v>
      </c>
      <c r="BT1381" s="23"/>
      <c r="BU1381" s="23"/>
      <c r="BV1381" s="24">
        <v>53.72</v>
      </c>
      <c r="BW1381" s="24">
        <v>0.6</v>
      </c>
      <c r="BX1381" s="23"/>
      <c r="BY1381" s="24">
        <v>0</v>
      </c>
      <c r="BZ1381" s="27">
        <v>0.6</v>
      </c>
      <c r="CA1381" s="27">
        <v>0</v>
      </c>
      <c r="CB1381" s="25"/>
      <c r="CC1381" s="25"/>
      <c r="CD1381" s="28">
        <v>54.08</v>
      </c>
      <c r="CE1381" s="28">
        <v>0.6</v>
      </c>
      <c r="CF1381" s="25"/>
      <c r="CG1381" s="28">
        <v>0</v>
      </c>
      <c r="CH1381" s="28">
        <v>67.66</v>
      </c>
      <c r="CI1381" s="28">
        <v>1.2</v>
      </c>
      <c r="CJ1381" s="28">
        <v>0.5</v>
      </c>
      <c r="CK1381" s="25"/>
      <c r="CL1381" s="28">
        <v>29</v>
      </c>
      <c r="CM1381" s="28">
        <v>0.91</v>
      </c>
      <c r="CN1381" s="25"/>
      <c r="CO1381" s="28">
        <v>0</v>
      </c>
      <c r="CP1381" s="30" t="s">
        <v>5</v>
      </c>
      <c r="CQ1381" s="8">
        <f t="shared" si="232"/>
        <v>11872.322607659355</v>
      </c>
      <c r="CR1381" s="8">
        <f t="shared" si="240"/>
        <v>28</v>
      </c>
      <c r="CS1381" s="8">
        <f t="shared" si="233"/>
        <v>3.8</v>
      </c>
      <c r="CT1381" s="8">
        <f t="shared" si="241"/>
        <v>30</v>
      </c>
      <c r="CU1381" s="8">
        <f t="shared" si="234"/>
        <v>300</v>
      </c>
      <c r="CV1381" s="10">
        <f t="shared" si="235"/>
        <v>97425.486000000019</v>
      </c>
      <c r="CW1381" s="10">
        <f t="shared" si="242"/>
        <v>97.425486000000021</v>
      </c>
      <c r="CX1381" s="8" t="str">
        <f t="shared" si="236"/>
        <v>No</v>
      </c>
      <c r="CY1381" s="30" t="s">
        <v>11</v>
      </c>
      <c r="CZ1381" s="30" t="s">
        <v>11</v>
      </c>
      <c r="DA1381" s="31" t="s">
        <v>11</v>
      </c>
      <c r="DB1381" s="31" t="s">
        <v>11</v>
      </c>
      <c r="DC1381" s="8" t="str">
        <f t="shared" si="237"/>
        <v>Yes</v>
      </c>
      <c r="DD1381" s="8" t="s">
        <v>11</v>
      </c>
      <c r="DE1381" s="30" t="s">
        <v>23</v>
      </c>
      <c r="DF1381" s="10">
        <f t="shared" si="238"/>
        <v>168.12192000000002</v>
      </c>
      <c r="DG1381" s="9">
        <f>IF(S1381&lt;Monitors!$H$4,(S1381*Monitors!$I$4)+Monitors!$J$4,IF(S1381&lt;Monitors!$H$5,(S1381*Monitors!$I$5)+Monitors!$J$5,IF(S1381&lt;Monitors!$H$6,(S1381*Monitors!$I$6)+Monitors!$J$6,IF(S1381&lt;Monitors!$H$7,(Monitors!$I$7*S1381)+Monitors!$J$7,IF(S1381&lt;Monitors!$H$8,(S1381*Monitors!$I$8)+Monitors!$J$8,IF(S1381&lt;Monitors!$H$9,(S1381*Monitors!$I$9)+Monitors!$J$9,IF(S1381&lt;Monitors!$H$10,(S1381*Monitors!$I$10)+Monitors!$J$10,IF(S1381&lt;Monitors!$H$11,(S1381*Monitors!$I$11)+Monitors!$J$11,Monitors!$J$12))))))))</f>
        <v>51.094000000000008</v>
      </c>
      <c r="DH1381" s="10">
        <f>$DF1381-(Monitors!$B$4*'All Data'!$W1381)</f>
        <v>145.52674000000002</v>
      </c>
      <c r="DI1381" s="10">
        <f>IF($CX1381="Yes",DH1381-(Monitors!$E$4*(DG1381+(Monitors!$B$4*'All Data'!$W1381))),'All Data'!DH1381)</f>
        <v>145.52674000000002</v>
      </c>
      <c r="DJ1381" s="10">
        <f>IF(DD1381="Yes",'All Data'!DI1381-(DG1381*Monitors!$C$4),'All Data'!DI1381)</f>
        <v>145.52674000000002</v>
      </c>
      <c r="DK1381" s="10">
        <f>IF($DE1381="Yes",DJ1381-(DG1381*Monitors!$D$4),'All Data'!DJ1381)</f>
        <v>112.31564</v>
      </c>
      <c r="DL1381" s="10">
        <f>IF($CZ1381="Yes",DK1381-Monitors!$C$7,'All Data'!DK1381)</f>
        <v>112.31564</v>
      </c>
      <c r="DM1381" s="10">
        <f>IF($DA1381="Yes",DL1381-Monitors!$D$7,'All Data'!DL1381)</f>
        <v>112.31564</v>
      </c>
      <c r="DN1381" s="10">
        <f>IF(DB1381="Yes",DM1381-((DG1381+(W1381*Monitors!$B$4))*Monitors!$F$4),'All Data'!DM1381)</f>
        <v>112.31564</v>
      </c>
      <c r="DO1381" s="8" t="str">
        <f t="shared" si="239"/>
        <v>No</v>
      </c>
      <c r="DP1381" s="10">
        <v>3.8970194400000011</v>
      </c>
      <c r="DQ1381" s="10">
        <v>49.822980559999998</v>
      </c>
      <c r="DR1381" s="10">
        <v>49.822980559999998</v>
      </c>
      <c r="DS1381" s="9">
        <v>29.301876395765653</v>
      </c>
      <c r="DT1381" s="9" t="s">
        <v>11</v>
      </c>
      <c r="DU1381" s="14">
        <v>0</v>
      </c>
    </row>
    <row r="1382" spans="1:125" ht="18" customHeight="1">
      <c r="A1382" s="29">
        <v>1381</v>
      </c>
      <c r="B1382" s="29">
        <v>13</v>
      </c>
      <c r="C1382" s="29">
        <v>749</v>
      </c>
      <c r="D1382" s="21">
        <v>41908</v>
      </c>
      <c r="E1382" s="21">
        <v>41835</v>
      </c>
      <c r="F1382" s="21">
        <v>41907</v>
      </c>
      <c r="G1382" s="20" t="s">
        <v>4</v>
      </c>
      <c r="H1382" s="20"/>
      <c r="I1382" s="22">
        <v>6</v>
      </c>
      <c r="J1382" s="20" t="s">
        <v>5</v>
      </c>
      <c r="K1382" s="20"/>
      <c r="L1382" s="20" t="s">
        <v>49</v>
      </c>
      <c r="M1382" s="23"/>
      <c r="N1382" s="23" t="s">
        <v>7</v>
      </c>
      <c r="O1382" s="23"/>
      <c r="P1382" s="24">
        <v>13.2</v>
      </c>
      <c r="Q1382" s="24">
        <v>23.5</v>
      </c>
      <c r="R1382" s="24">
        <v>26.9</v>
      </c>
      <c r="S1382" s="24">
        <v>309.87</v>
      </c>
      <c r="T1382" s="24">
        <v>1.78</v>
      </c>
      <c r="U1382" s="24">
        <v>2160</v>
      </c>
      <c r="V1382" s="24">
        <v>3840</v>
      </c>
      <c r="W1382" s="24">
        <v>8.2940000000000005</v>
      </c>
      <c r="X1382" s="23" t="s">
        <v>89</v>
      </c>
      <c r="Y1382" s="23" t="s">
        <v>89</v>
      </c>
      <c r="Z1382" s="24">
        <v>26767</v>
      </c>
      <c r="AA1382" s="24">
        <v>60</v>
      </c>
      <c r="AB1382" s="24">
        <v>178</v>
      </c>
      <c r="AC1382" s="24">
        <v>178</v>
      </c>
      <c r="AD1382" s="23" t="s">
        <v>643</v>
      </c>
      <c r="AE1382" s="23" t="s">
        <v>23</v>
      </c>
      <c r="AF1382" s="23" t="s">
        <v>23</v>
      </c>
      <c r="AG1382" s="23" t="s">
        <v>106</v>
      </c>
      <c r="AH1382" s="23" t="s">
        <v>106</v>
      </c>
      <c r="AI1382" s="23" t="s">
        <v>12</v>
      </c>
      <c r="AJ1382" s="23" t="s">
        <v>11</v>
      </c>
      <c r="AK1382" s="23" t="s">
        <v>11</v>
      </c>
      <c r="AL1382" s="23" t="s">
        <v>229</v>
      </c>
      <c r="AM1382" s="23"/>
      <c r="AN1382" s="23" t="s">
        <v>72</v>
      </c>
      <c r="AO1382" s="23"/>
      <c r="AP1382" s="23" t="s">
        <v>14</v>
      </c>
      <c r="AQ1382" s="23"/>
      <c r="AR1382" s="23"/>
      <c r="AS1382" s="23" t="s">
        <v>229</v>
      </c>
      <c r="AT1382" s="23"/>
      <c r="AU1382" s="23" t="s">
        <v>14</v>
      </c>
      <c r="AV1382" s="25"/>
      <c r="AW1382" s="25"/>
      <c r="AX1382" s="26">
        <v>26.9</v>
      </c>
      <c r="AY1382" s="26">
        <v>309.87</v>
      </c>
      <c r="AZ1382" s="25" t="s">
        <v>72</v>
      </c>
      <c r="BA1382" s="25" t="s">
        <v>14</v>
      </c>
      <c r="BB1382" s="23"/>
      <c r="BC1382" s="23" t="s">
        <v>15</v>
      </c>
      <c r="BD1382" s="23"/>
      <c r="BE1382" s="23" t="s">
        <v>11</v>
      </c>
      <c r="BF1382" s="23" t="s">
        <v>644</v>
      </c>
      <c r="BG1382" s="23" t="s">
        <v>11</v>
      </c>
      <c r="BH1382" s="23" t="s">
        <v>17</v>
      </c>
      <c r="BI1382" s="23"/>
      <c r="BJ1382" s="23"/>
      <c r="BK1382" s="23" t="s">
        <v>11</v>
      </c>
      <c r="BL1382" s="23" t="s">
        <v>11</v>
      </c>
      <c r="BM1382" s="23" t="s">
        <v>11</v>
      </c>
      <c r="BN1382" s="23"/>
      <c r="BO1382" s="24">
        <v>3.1</v>
      </c>
      <c r="BP1382" s="24">
        <v>320</v>
      </c>
      <c r="BQ1382" s="24">
        <v>300</v>
      </c>
      <c r="BR1382" s="24">
        <v>259.2</v>
      </c>
      <c r="BS1382" s="24">
        <v>200.3</v>
      </c>
      <c r="BT1382" s="23"/>
      <c r="BU1382" s="23"/>
      <c r="BV1382" s="24">
        <v>36.020000000000003</v>
      </c>
      <c r="BW1382" s="24">
        <v>0.45</v>
      </c>
      <c r="BX1382" s="23"/>
      <c r="BY1382" s="24">
        <v>0.37</v>
      </c>
      <c r="BZ1382" s="27">
        <v>0.45</v>
      </c>
      <c r="CA1382" s="27">
        <v>0.37</v>
      </c>
      <c r="CB1382" s="25"/>
      <c r="CC1382" s="25"/>
      <c r="CD1382" s="28">
        <v>36.97</v>
      </c>
      <c r="CE1382" s="28">
        <v>0.48</v>
      </c>
      <c r="CF1382" s="25"/>
      <c r="CG1382" s="28">
        <v>0.41</v>
      </c>
      <c r="CH1382" s="28">
        <v>77.95</v>
      </c>
      <c r="CI1382" s="28">
        <v>1.2</v>
      </c>
      <c r="CJ1382" s="28">
        <v>0.5</v>
      </c>
      <c r="CK1382" s="25"/>
      <c r="CL1382" s="28">
        <v>0</v>
      </c>
      <c r="CM1382" s="28">
        <v>0.96</v>
      </c>
      <c r="CN1382" s="25"/>
      <c r="CO1382" s="28">
        <v>0</v>
      </c>
      <c r="CP1382" s="30" t="s">
        <v>5</v>
      </c>
      <c r="CQ1382" s="8">
        <f t="shared" si="232"/>
        <v>26766.06318778843</v>
      </c>
      <c r="CR1382" s="8">
        <f t="shared" si="240"/>
        <v>28</v>
      </c>
      <c r="CS1382" s="8">
        <f t="shared" si="233"/>
        <v>8</v>
      </c>
      <c r="CT1382" s="8">
        <f t="shared" si="241"/>
        <v>30</v>
      </c>
      <c r="CU1382" s="8">
        <f t="shared" si="234"/>
        <v>300</v>
      </c>
      <c r="CV1382" s="10">
        <f t="shared" si="235"/>
        <v>99158.399999999994</v>
      </c>
      <c r="CW1382" s="10">
        <f t="shared" si="242"/>
        <v>99.1584</v>
      </c>
      <c r="CX1382" s="8" t="str">
        <f t="shared" si="236"/>
        <v>No</v>
      </c>
      <c r="CY1382" s="30" t="s">
        <v>11</v>
      </c>
      <c r="CZ1382" s="30" t="s">
        <v>11</v>
      </c>
      <c r="DA1382" s="31" t="s">
        <v>11</v>
      </c>
      <c r="DB1382" s="31" t="s">
        <v>11</v>
      </c>
      <c r="DC1382" s="8" t="str">
        <f t="shared" si="237"/>
        <v>Yes</v>
      </c>
      <c r="DD1382" s="8" t="s">
        <v>11</v>
      </c>
      <c r="DE1382" s="30" t="s">
        <v>23</v>
      </c>
      <c r="DF1382" s="10">
        <f t="shared" si="238"/>
        <v>112.99962000000001</v>
      </c>
      <c r="DG1382" s="9">
        <f>IF(S1382&lt;Monitors!$H$4,(S1382*Monitors!$I$4)+Monitors!$J$4,IF(S1382&lt;Monitors!$H$5,(S1382*Monitors!$I$5)+Monitors!$J$5,IF(S1382&lt;Monitors!$H$6,(S1382*Monitors!$I$6)+Monitors!$J$6,IF(S1382&lt;Monitors!$H$7,(Monitors!$I$7*S1382)+Monitors!$J$7,IF(S1382&lt;Monitors!$H$8,(S1382*Monitors!$I$8)+Monitors!$J$8,IF(S1382&lt;Monitors!$H$9,(S1382*Monitors!$I$9)+Monitors!$J$9,IF(S1382&lt;Monitors!$H$10,(S1382*Monitors!$I$10)+Monitors!$J$10,IF(S1382&lt;Monitors!$H$11,(S1382*Monitors!$I$11)+Monitors!$J$11,Monitors!$J$12))))))))</f>
        <v>50.974000000000004</v>
      </c>
      <c r="DH1382" s="10">
        <f>$DF1382-(Monitors!$B$4*'All Data'!$W1382)</f>
        <v>62.157400000000003</v>
      </c>
      <c r="DI1382" s="10">
        <f>IF($CX1382="Yes",DH1382-(Monitors!$E$4*(DG1382+(Monitors!$B$4*'All Data'!$W1382))),'All Data'!DH1382)</f>
        <v>62.157400000000003</v>
      </c>
      <c r="DJ1382" s="10">
        <f>IF(DD1382="Yes",'All Data'!DI1382-(DG1382*Monitors!$C$4),'All Data'!DI1382)</f>
        <v>62.157400000000003</v>
      </c>
      <c r="DK1382" s="10">
        <f>IF($DE1382="Yes",DJ1382-(DG1382*Monitors!$D$4),'All Data'!DJ1382)</f>
        <v>29.024299999999997</v>
      </c>
      <c r="DL1382" s="10">
        <f>IF($CZ1382="Yes",DK1382-Monitors!$C$7,'All Data'!DK1382)</f>
        <v>29.024299999999997</v>
      </c>
      <c r="DM1382" s="10">
        <f>IF($DA1382="Yes",DL1382-Monitors!$D$7,'All Data'!DL1382)</f>
        <v>29.024299999999997</v>
      </c>
      <c r="DN1382" s="10">
        <f>IF(DB1382="Yes",DM1382-((DG1382+(W1382*Monitors!$B$4))*Monitors!$F$4),'All Data'!DM1382)</f>
        <v>29.024299999999997</v>
      </c>
      <c r="DO1382" s="8" t="str">
        <f t="shared" si="239"/>
        <v>Yes</v>
      </c>
      <c r="DP1382" s="10">
        <v>3.9663360000000001</v>
      </c>
      <c r="DQ1382" s="10">
        <v>32.053664000000005</v>
      </c>
      <c r="DR1382" s="10">
        <v>32.053664000000005</v>
      </c>
      <c r="DS1382" s="9">
        <v>29.24694139771923</v>
      </c>
      <c r="DT1382" s="9" t="s">
        <v>11</v>
      </c>
      <c r="DU1382" s="14">
        <v>0</v>
      </c>
    </row>
    <row r="1383" spans="1:125" ht="18" customHeight="1">
      <c r="A1383" s="29">
        <v>1382</v>
      </c>
      <c r="B1383" s="29">
        <v>13</v>
      </c>
      <c r="C1383" s="29">
        <v>748</v>
      </c>
      <c r="D1383" s="21">
        <v>41975</v>
      </c>
      <c r="E1383" s="21">
        <v>41974</v>
      </c>
      <c r="F1383" s="21">
        <v>41981</v>
      </c>
      <c r="G1383" s="20" t="s">
        <v>4</v>
      </c>
      <c r="H1383" s="20" t="s">
        <v>26</v>
      </c>
      <c r="I1383" s="22">
        <v>6</v>
      </c>
      <c r="J1383" s="20" t="s">
        <v>5</v>
      </c>
      <c r="K1383" s="20" t="s">
        <v>26</v>
      </c>
      <c r="L1383" s="20" t="s">
        <v>6</v>
      </c>
      <c r="M1383" s="23" t="s">
        <v>26</v>
      </c>
      <c r="N1383" s="23" t="s">
        <v>7</v>
      </c>
      <c r="O1383" s="23" t="s">
        <v>26</v>
      </c>
      <c r="P1383" s="24">
        <v>11.7</v>
      </c>
      <c r="Q1383" s="24">
        <v>20.7</v>
      </c>
      <c r="R1383" s="24">
        <v>23.8</v>
      </c>
      <c r="S1383" s="24">
        <v>242.2</v>
      </c>
      <c r="T1383" s="24">
        <v>1.78</v>
      </c>
      <c r="U1383" s="24">
        <v>2160</v>
      </c>
      <c r="V1383" s="24">
        <v>3840</v>
      </c>
      <c r="W1383" s="24">
        <v>8.2940000000000005</v>
      </c>
      <c r="X1383" s="23" t="s">
        <v>89</v>
      </c>
      <c r="Y1383" s="23" t="s">
        <v>89</v>
      </c>
      <c r="Z1383" s="24">
        <v>34244</v>
      </c>
      <c r="AA1383" s="24">
        <v>60</v>
      </c>
      <c r="AB1383" s="24">
        <v>178</v>
      </c>
      <c r="AC1383" s="24">
        <v>178</v>
      </c>
      <c r="AD1383" s="23" t="s">
        <v>28</v>
      </c>
      <c r="AE1383" s="23" t="s">
        <v>23</v>
      </c>
      <c r="AF1383" s="23" t="s">
        <v>11</v>
      </c>
      <c r="AG1383" s="23" t="s">
        <v>26</v>
      </c>
      <c r="AH1383" s="23" t="s">
        <v>26</v>
      </c>
      <c r="AI1383" s="23" t="s">
        <v>57</v>
      </c>
      <c r="AJ1383" s="23" t="s">
        <v>11</v>
      </c>
      <c r="AK1383" s="23" t="s">
        <v>23</v>
      </c>
      <c r="AL1383" s="23" t="s">
        <v>229</v>
      </c>
      <c r="AM1383" s="23" t="s">
        <v>189</v>
      </c>
      <c r="AN1383" s="23" t="s">
        <v>72</v>
      </c>
      <c r="AO1383" s="23" t="s">
        <v>14</v>
      </c>
      <c r="AP1383" s="23" t="s">
        <v>14</v>
      </c>
      <c r="AQ1383" s="23" t="s">
        <v>14</v>
      </c>
      <c r="AR1383" s="23"/>
      <c r="AS1383" s="23" t="s">
        <v>229</v>
      </c>
      <c r="AT1383" s="23" t="s">
        <v>189</v>
      </c>
      <c r="AU1383" s="23" t="s">
        <v>63</v>
      </c>
      <c r="AV1383" s="25" t="s">
        <v>14</v>
      </c>
      <c r="AW1383" s="25" t="s">
        <v>14</v>
      </c>
      <c r="AX1383" s="26">
        <v>23.8</v>
      </c>
      <c r="AY1383" s="26">
        <v>242.2</v>
      </c>
      <c r="AZ1383" s="25" t="s">
        <v>72</v>
      </c>
      <c r="BA1383" s="25" t="s">
        <v>63</v>
      </c>
      <c r="BB1383" s="23" t="s">
        <v>14</v>
      </c>
      <c r="BC1383" s="23" t="s">
        <v>15</v>
      </c>
      <c r="BD1383" s="23" t="s">
        <v>14</v>
      </c>
      <c r="BE1383" s="23" t="s">
        <v>11</v>
      </c>
      <c r="BF1383" s="23" t="s">
        <v>1273</v>
      </c>
      <c r="BG1383" s="23" t="s">
        <v>11</v>
      </c>
      <c r="BH1383" s="23" t="s">
        <v>17</v>
      </c>
      <c r="BI1383" s="23" t="s">
        <v>14</v>
      </c>
      <c r="BJ1383" s="23"/>
      <c r="BK1383" s="23" t="s">
        <v>11</v>
      </c>
      <c r="BL1383" s="23" t="s">
        <v>11</v>
      </c>
      <c r="BM1383" s="23" t="s">
        <v>11</v>
      </c>
      <c r="BN1383" s="23"/>
      <c r="BO1383" s="24">
        <v>15</v>
      </c>
      <c r="BP1383" s="24">
        <v>200</v>
      </c>
      <c r="BQ1383" s="24">
        <v>200</v>
      </c>
      <c r="BR1383" s="24">
        <v>180</v>
      </c>
      <c r="BS1383" s="24">
        <v>200</v>
      </c>
      <c r="BT1383" s="23"/>
      <c r="BU1383" s="23"/>
      <c r="BV1383" s="24">
        <v>43.82</v>
      </c>
      <c r="BW1383" s="24">
        <v>0.63</v>
      </c>
      <c r="BX1383" s="23"/>
      <c r="BY1383" s="24">
        <v>0.23</v>
      </c>
      <c r="BZ1383" s="27">
        <v>0.63</v>
      </c>
      <c r="CA1383" s="27">
        <v>0.23</v>
      </c>
      <c r="CB1383" s="25"/>
      <c r="CC1383" s="25"/>
      <c r="CD1383" s="28">
        <v>44.17</v>
      </c>
      <c r="CE1383" s="28">
        <v>0.7</v>
      </c>
      <c r="CF1383" s="25"/>
      <c r="CG1383" s="28">
        <v>0.28000000000000003</v>
      </c>
      <c r="CH1383" s="28">
        <v>50</v>
      </c>
      <c r="CI1383" s="28">
        <v>1.2</v>
      </c>
      <c r="CJ1383" s="28">
        <v>0.5</v>
      </c>
      <c r="CK1383" s="28">
        <v>0</v>
      </c>
      <c r="CL1383" s="28">
        <v>0</v>
      </c>
      <c r="CM1383" s="28">
        <v>0.9</v>
      </c>
      <c r="CN1383" s="25"/>
      <c r="CO1383" s="28">
        <v>0</v>
      </c>
      <c r="CP1383" s="30" t="s">
        <v>5</v>
      </c>
      <c r="CQ1383" s="8">
        <f t="shared" si="232"/>
        <v>34244.426094137081</v>
      </c>
      <c r="CR1383" s="8">
        <f t="shared" si="240"/>
        <v>24</v>
      </c>
      <c r="CS1383" s="8">
        <f t="shared" si="233"/>
        <v>8</v>
      </c>
      <c r="CT1383" s="8">
        <f t="shared" si="241"/>
        <v>30</v>
      </c>
      <c r="CU1383" s="8">
        <f t="shared" si="234"/>
        <v>200</v>
      </c>
      <c r="CV1383" s="10">
        <f t="shared" si="235"/>
        <v>48440</v>
      </c>
      <c r="CW1383" s="10">
        <f t="shared" si="242"/>
        <v>48.44</v>
      </c>
      <c r="CX1383" s="8" t="str">
        <f t="shared" si="236"/>
        <v>No</v>
      </c>
      <c r="CY1383" s="30" t="s">
        <v>11</v>
      </c>
      <c r="CZ1383" s="30" t="s">
        <v>11</v>
      </c>
      <c r="DA1383" s="31" t="s">
        <v>11</v>
      </c>
      <c r="DB1383" s="31" t="s">
        <v>11</v>
      </c>
      <c r="DC1383" s="8" t="str">
        <f t="shared" si="237"/>
        <v>No</v>
      </c>
      <c r="DD1383" s="8" t="s">
        <v>11</v>
      </c>
      <c r="DE1383" s="30" t="s">
        <v>23</v>
      </c>
      <c r="DF1383" s="10">
        <f t="shared" si="238"/>
        <v>137.93933999999999</v>
      </c>
      <c r="DG1383" s="9">
        <f>IF(S1383&lt;Monitors!$H$4,(S1383*Monitors!$I$4)+Monitors!$J$4,IF(S1383&lt;Monitors!$H$5,(S1383*Monitors!$I$5)+Monitors!$J$5,IF(S1383&lt;Monitors!$H$6,(S1383*Monitors!$I$6)+Monitors!$J$6,IF(S1383&lt;Monitors!$H$7,(Monitors!$I$7*S1383)+Monitors!$J$7,IF(S1383&lt;Monitors!$H$8,(S1383*Monitors!$I$8)+Monitors!$J$8,IF(S1383&lt;Monitors!$H$9,(S1383*Monitors!$I$9)+Monitors!$J$9,IF(S1383&lt;Monitors!$H$10,(S1383*Monitors!$I$10)+Monitors!$J$10,IF(S1383&lt;Monitors!$H$11,(S1383*Monitors!$I$11)+Monitors!$J$11,Monitors!$J$12))))))))</f>
        <v>41.44</v>
      </c>
      <c r="DH1383" s="10">
        <f>$DF1383-(Monitors!$B$4*'All Data'!$W1383)</f>
        <v>87.09711999999999</v>
      </c>
      <c r="DI1383" s="10">
        <f>IF($CX1383="Yes",DH1383-(Monitors!$E$4*(DG1383+(Monitors!$B$4*'All Data'!$W1383))),'All Data'!DH1383)</f>
        <v>87.09711999999999</v>
      </c>
      <c r="DJ1383" s="10">
        <f>IF(DD1383="Yes",'All Data'!DI1383-(DG1383*Monitors!$C$4),'All Data'!DI1383)</f>
        <v>87.09711999999999</v>
      </c>
      <c r="DK1383" s="10">
        <f>IF($DE1383="Yes",DJ1383-(DG1383*Monitors!$D$4),'All Data'!DJ1383)</f>
        <v>60.16111999999999</v>
      </c>
      <c r="DL1383" s="10">
        <f>IF($CZ1383="Yes",DK1383-Monitors!$C$7,'All Data'!DK1383)</f>
        <v>60.16111999999999</v>
      </c>
      <c r="DM1383" s="10">
        <f>IF($DA1383="Yes",DL1383-Monitors!$D$7,'All Data'!DL1383)</f>
        <v>60.16111999999999</v>
      </c>
      <c r="DN1383" s="10">
        <f>IF(DB1383="Yes",DM1383-((DG1383+(W1383*Monitors!$B$4))*Monitors!$F$4),'All Data'!DM1383)</f>
        <v>60.16111999999999</v>
      </c>
      <c r="DO1383" s="8" t="str">
        <f t="shared" si="239"/>
        <v>No</v>
      </c>
      <c r="DP1383" s="10">
        <v>1.9376000000000002</v>
      </c>
      <c r="DQ1383" s="10">
        <v>41.882399999999997</v>
      </c>
      <c r="DR1383" s="10">
        <v>41.882399999999997</v>
      </c>
      <c r="DS1383" s="9">
        <v>22.990553382042837</v>
      </c>
      <c r="DT1383" s="9" t="s">
        <v>11</v>
      </c>
      <c r="DU1383" s="14">
        <v>0</v>
      </c>
    </row>
    <row r="1384" spans="1:125" ht="18" customHeight="1">
      <c r="A1384" s="29">
        <v>1383</v>
      </c>
      <c r="B1384" s="29">
        <v>13</v>
      </c>
      <c r="C1384" s="29">
        <v>751</v>
      </c>
      <c r="D1384" s="21">
        <v>41975</v>
      </c>
      <c r="E1384" s="21">
        <v>41974</v>
      </c>
      <c r="F1384" s="21">
        <v>41981</v>
      </c>
      <c r="G1384" s="20" t="s">
        <v>4</v>
      </c>
      <c r="H1384" s="20" t="s">
        <v>26</v>
      </c>
      <c r="I1384" s="22">
        <v>6</v>
      </c>
      <c r="J1384" s="20" t="s">
        <v>5</v>
      </c>
      <c r="K1384" s="20" t="s">
        <v>26</v>
      </c>
      <c r="L1384" s="20" t="s">
        <v>6</v>
      </c>
      <c r="M1384" s="23" t="s">
        <v>26</v>
      </c>
      <c r="N1384" s="23" t="s">
        <v>7</v>
      </c>
      <c r="O1384" s="23" t="s">
        <v>26</v>
      </c>
      <c r="P1384" s="24">
        <v>15.4</v>
      </c>
      <c r="Q1384" s="24">
        <v>27.4</v>
      </c>
      <c r="R1384" s="24">
        <v>31.5</v>
      </c>
      <c r="S1384" s="24">
        <v>422</v>
      </c>
      <c r="T1384" s="24">
        <v>1.78</v>
      </c>
      <c r="U1384" s="24">
        <v>2160</v>
      </c>
      <c r="V1384" s="24">
        <v>3840</v>
      </c>
      <c r="W1384" s="24">
        <v>8.2940000000000005</v>
      </c>
      <c r="X1384" s="23" t="s">
        <v>89</v>
      </c>
      <c r="Y1384" s="23" t="s">
        <v>89</v>
      </c>
      <c r="Z1384" s="24">
        <v>19654</v>
      </c>
      <c r="AA1384" s="24">
        <v>60</v>
      </c>
      <c r="AB1384" s="24">
        <v>178</v>
      </c>
      <c r="AC1384" s="24">
        <v>178</v>
      </c>
      <c r="AD1384" s="23" t="s">
        <v>28</v>
      </c>
      <c r="AE1384" s="23" t="s">
        <v>23</v>
      </c>
      <c r="AF1384" s="23" t="s">
        <v>11</v>
      </c>
      <c r="AG1384" s="23" t="s">
        <v>26</v>
      </c>
      <c r="AH1384" s="23" t="s">
        <v>26</v>
      </c>
      <c r="AI1384" s="23" t="s">
        <v>57</v>
      </c>
      <c r="AJ1384" s="23" t="s">
        <v>11</v>
      </c>
      <c r="AK1384" s="23" t="s">
        <v>23</v>
      </c>
      <c r="AL1384" s="23" t="s">
        <v>229</v>
      </c>
      <c r="AM1384" s="23" t="s">
        <v>14</v>
      </c>
      <c r="AN1384" s="23" t="s">
        <v>14</v>
      </c>
      <c r="AO1384" s="23" t="s">
        <v>14</v>
      </c>
      <c r="AP1384" s="23" t="s">
        <v>14</v>
      </c>
      <c r="AQ1384" s="23" t="s">
        <v>14</v>
      </c>
      <c r="AR1384" s="23"/>
      <c r="AS1384" s="23" t="s">
        <v>229</v>
      </c>
      <c r="AT1384" s="23" t="s">
        <v>14</v>
      </c>
      <c r="AU1384" s="23" t="s">
        <v>14</v>
      </c>
      <c r="AV1384" s="25" t="s">
        <v>14</v>
      </c>
      <c r="AW1384" s="25" t="s">
        <v>14</v>
      </c>
      <c r="AX1384" s="26">
        <v>31.5</v>
      </c>
      <c r="AY1384" s="26">
        <v>422</v>
      </c>
      <c r="AZ1384" s="25" t="s">
        <v>14</v>
      </c>
      <c r="BA1384" s="25" t="s">
        <v>14</v>
      </c>
      <c r="BB1384" s="23" t="s">
        <v>14</v>
      </c>
      <c r="BC1384" s="23" t="s">
        <v>15</v>
      </c>
      <c r="BD1384" s="23" t="s">
        <v>14</v>
      </c>
      <c r="BE1384" s="23" t="s">
        <v>11</v>
      </c>
      <c r="BF1384" s="23" t="s">
        <v>1277</v>
      </c>
      <c r="BG1384" s="23" t="s">
        <v>11</v>
      </c>
      <c r="BH1384" s="23" t="s">
        <v>17</v>
      </c>
      <c r="BI1384" s="23" t="s">
        <v>14</v>
      </c>
      <c r="BJ1384" s="23"/>
      <c r="BK1384" s="23" t="s">
        <v>11</v>
      </c>
      <c r="BL1384" s="23" t="s">
        <v>11</v>
      </c>
      <c r="BM1384" s="23" t="s">
        <v>11</v>
      </c>
      <c r="BN1384" s="23"/>
      <c r="BO1384" s="24">
        <v>15</v>
      </c>
      <c r="BP1384" s="24">
        <v>300</v>
      </c>
      <c r="BQ1384" s="24">
        <v>300</v>
      </c>
      <c r="BR1384" s="24">
        <v>280</v>
      </c>
      <c r="BS1384" s="24">
        <v>200</v>
      </c>
      <c r="BT1384" s="23"/>
      <c r="BU1384" s="23"/>
      <c r="BV1384" s="24">
        <v>47.87</v>
      </c>
      <c r="BW1384" s="24">
        <v>0.34</v>
      </c>
      <c r="BX1384" s="23"/>
      <c r="BY1384" s="24">
        <v>0.18</v>
      </c>
      <c r="BZ1384" s="27">
        <v>0.34</v>
      </c>
      <c r="CA1384" s="27">
        <v>0.18</v>
      </c>
      <c r="CB1384" s="25"/>
      <c r="CC1384" s="25"/>
      <c r="CD1384" s="28">
        <v>46.64</v>
      </c>
      <c r="CE1384" s="28">
        <v>0.38</v>
      </c>
      <c r="CF1384" s="25"/>
      <c r="CG1384" s="28">
        <v>0.21</v>
      </c>
      <c r="CH1384" s="28">
        <v>77.599999999999994</v>
      </c>
      <c r="CI1384" s="28">
        <v>1.2</v>
      </c>
      <c r="CJ1384" s="28">
        <v>0.5</v>
      </c>
      <c r="CK1384" s="28">
        <v>0</v>
      </c>
      <c r="CL1384" s="28">
        <v>0</v>
      </c>
      <c r="CM1384" s="28">
        <v>0.9</v>
      </c>
      <c r="CN1384" s="25"/>
      <c r="CO1384" s="28">
        <v>0</v>
      </c>
      <c r="CP1384" s="30" t="s">
        <v>5</v>
      </c>
      <c r="CQ1384" s="8">
        <f t="shared" si="232"/>
        <v>19654.028436018958</v>
      </c>
      <c r="CR1384" s="8">
        <f t="shared" si="240"/>
        <v>28</v>
      </c>
      <c r="CS1384" s="8">
        <f t="shared" si="233"/>
        <v>8</v>
      </c>
      <c r="CT1384" s="8">
        <f t="shared" si="241"/>
        <v>40</v>
      </c>
      <c r="CU1384" s="8">
        <f t="shared" si="234"/>
        <v>300</v>
      </c>
      <c r="CV1384" s="10">
        <f t="shared" si="235"/>
        <v>126600</v>
      </c>
      <c r="CW1384" s="10">
        <f t="shared" si="242"/>
        <v>126.6</v>
      </c>
      <c r="CX1384" s="8" t="str">
        <f t="shared" si="236"/>
        <v>No</v>
      </c>
      <c r="CY1384" s="30" t="s">
        <v>11</v>
      </c>
      <c r="CZ1384" s="30" t="s">
        <v>11</v>
      </c>
      <c r="DA1384" s="31" t="s">
        <v>11</v>
      </c>
      <c r="DB1384" s="31" t="s">
        <v>11</v>
      </c>
      <c r="DC1384" s="8" t="str">
        <f t="shared" si="237"/>
        <v>No</v>
      </c>
      <c r="DD1384" s="8" t="s">
        <v>11</v>
      </c>
      <c r="DE1384" s="30" t="s">
        <v>23</v>
      </c>
      <c r="DF1384" s="10">
        <f t="shared" si="238"/>
        <v>148.70537999999996</v>
      </c>
      <c r="DG1384" s="9">
        <f>IF(S1384&lt;Monitors!$H$4,(S1384*Monitors!$I$4)+Monitors!$J$4,IF(S1384&lt;Monitors!$H$5,(S1384*Monitors!$I$5)+Monitors!$J$5,IF(S1384&lt;Monitors!$H$6,(S1384*Monitors!$I$6)+Monitors!$J$6,IF(S1384&lt;Monitors!$H$7,(Monitors!$I$7*S1384)+Monitors!$J$7,IF(S1384&lt;Monitors!$H$8,(S1384*Monitors!$I$8)+Monitors!$J$8,IF(S1384&lt;Monitors!$H$9,(S1384*Monitors!$I$9)+Monitors!$J$9,IF(S1384&lt;Monitors!$H$10,(S1384*Monitors!$I$10)+Monitors!$J$10,IF(S1384&lt;Monitors!$H$11,(S1384*Monitors!$I$11)+Monitors!$J$11,Monitors!$J$12))))))))</f>
        <v>73.400000000000006</v>
      </c>
      <c r="DH1384" s="10">
        <f>$DF1384-(Monitors!$B$4*'All Data'!$W1384)</f>
        <v>97.863159999999965</v>
      </c>
      <c r="DI1384" s="10">
        <f>IF($CX1384="Yes",DH1384-(Monitors!$E$4*(DG1384+(Monitors!$B$4*'All Data'!$W1384))),'All Data'!DH1384)</f>
        <v>97.863159999999965</v>
      </c>
      <c r="DJ1384" s="10">
        <f>IF(DD1384="Yes",'All Data'!DI1384-(DG1384*Monitors!$C$4),'All Data'!DI1384)</f>
        <v>97.863159999999965</v>
      </c>
      <c r="DK1384" s="10">
        <f>IF($DE1384="Yes",DJ1384-(DG1384*Monitors!$D$4),'All Data'!DJ1384)</f>
        <v>50.153159999999957</v>
      </c>
      <c r="DL1384" s="10">
        <f>IF($CZ1384="Yes",DK1384-Monitors!$C$7,'All Data'!DK1384)</f>
        <v>50.153159999999957</v>
      </c>
      <c r="DM1384" s="10">
        <f>IF($DA1384="Yes",DL1384-Monitors!$D$7,'All Data'!DL1384)</f>
        <v>50.153159999999957</v>
      </c>
      <c r="DN1384" s="10">
        <f>IF(DB1384="Yes",DM1384-((DG1384+(W1384*Monitors!$B$4))*Monitors!$F$4),'All Data'!DM1384)</f>
        <v>50.153159999999957</v>
      </c>
      <c r="DO1384" s="8" t="str">
        <f t="shared" si="239"/>
        <v>Yes</v>
      </c>
      <c r="DP1384" s="10">
        <v>5.0640000000000001</v>
      </c>
      <c r="DQ1384" s="10">
        <v>42.805999999999997</v>
      </c>
      <c r="DR1384" s="10">
        <v>42.805999999999997</v>
      </c>
      <c r="DS1384" s="9">
        <v>39.31099887455597</v>
      </c>
      <c r="DT1384" s="9" t="s">
        <v>11</v>
      </c>
      <c r="DU1384" s="14">
        <v>0</v>
      </c>
    </row>
    <row r="1385" spans="1:125" ht="18" customHeight="1">
      <c r="A1385" s="29">
        <v>1384</v>
      </c>
      <c r="B1385" s="29">
        <v>26</v>
      </c>
      <c r="C1385" s="29">
        <v>829</v>
      </c>
      <c r="D1385" s="21">
        <v>41788</v>
      </c>
      <c r="E1385" s="21">
        <v>41715</v>
      </c>
      <c r="F1385" s="21">
        <v>41724</v>
      </c>
      <c r="G1385" s="20"/>
      <c r="H1385" s="20" t="s">
        <v>424</v>
      </c>
      <c r="I1385" s="22">
        <v>6</v>
      </c>
      <c r="J1385" s="20" t="s">
        <v>5</v>
      </c>
      <c r="K1385" s="20"/>
      <c r="L1385" s="20" t="s">
        <v>6</v>
      </c>
      <c r="M1385" s="23"/>
      <c r="N1385" s="23" t="s">
        <v>7</v>
      </c>
      <c r="O1385" s="23"/>
      <c r="P1385" s="24">
        <v>12</v>
      </c>
      <c r="Q1385" s="24">
        <v>21</v>
      </c>
      <c r="R1385" s="24">
        <v>24</v>
      </c>
      <c r="S1385" s="24">
        <v>370</v>
      </c>
      <c r="T1385" s="24">
        <v>1.78</v>
      </c>
      <c r="U1385" s="24">
        <v>2160</v>
      </c>
      <c r="V1385" s="24">
        <v>3840</v>
      </c>
      <c r="W1385" s="24">
        <v>8.2940000000000005</v>
      </c>
      <c r="X1385" s="23" t="s">
        <v>89</v>
      </c>
      <c r="Y1385" s="23" t="s">
        <v>89</v>
      </c>
      <c r="Z1385" s="24">
        <v>25202</v>
      </c>
      <c r="AA1385" s="24">
        <v>60</v>
      </c>
      <c r="AB1385" s="24">
        <v>178</v>
      </c>
      <c r="AC1385" s="24">
        <v>178</v>
      </c>
      <c r="AD1385" s="23" t="s">
        <v>10</v>
      </c>
      <c r="AE1385" s="23" t="s">
        <v>11</v>
      </c>
      <c r="AF1385" s="23" t="s">
        <v>11</v>
      </c>
      <c r="AG1385" s="23"/>
      <c r="AH1385" s="23"/>
      <c r="AI1385" s="23" t="s">
        <v>57</v>
      </c>
      <c r="AJ1385" s="23" t="s">
        <v>11</v>
      </c>
      <c r="AK1385" s="23" t="s">
        <v>23</v>
      </c>
      <c r="AL1385" s="23" t="s">
        <v>883</v>
      </c>
      <c r="AM1385" s="23" t="s">
        <v>864</v>
      </c>
      <c r="AN1385" s="23" t="s">
        <v>14</v>
      </c>
      <c r="AO1385" s="23"/>
      <c r="AP1385" s="23" t="s">
        <v>36</v>
      </c>
      <c r="AQ1385" s="23"/>
      <c r="AR1385" s="23"/>
      <c r="AS1385" s="23" t="s">
        <v>883</v>
      </c>
      <c r="AT1385" s="23" t="s">
        <v>864</v>
      </c>
      <c r="AU1385" s="23" t="s">
        <v>14</v>
      </c>
      <c r="AV1385" s="25"/>
      <c r="AW1385" s="25"/>
      <c r="AX1385" s="26">
        <v>24</v>
      </c>
      <c r="AY1385" s="26">
        <v>370</v>
      </c>
      <c r="AZ1385" s="25" t="s">
        <v>14</v>
      </c>
      <c r="BA1385" s="25" t="s">
        <v>14</v>
      </c>
      <c r="BB1385" s="23"/>
      <c r="BC1385" s="23" t="s">
        <v>15</v>
      </c>
      <c r="BD1385" s="23"/>
      <c r="BE1385" s="23" t="s">
        <v>11</v>
      </c>
      <c r="BF1385" s="23" t="s">
        <v>437</v>
      </c>
      <c r="BG1385" s="23" t="s">
        <v>11</v>
      </c>
      <c r="BH1385" s="23" t="s">
        <v>17</v>
      </c>
      <c r="BI1385" s="23"/>
      <c r="BJ1385" s="23" t="s">
        <v>18</v>
      </c>
      <c r="BK1385" s="23" t="s">
        <v>23</v>
      </c>
      <c r="BL1385" s="23" t="s">
        <v>23</v>
      </c>
      <c r="BM1385" s="23" t="s">
        <v>23</v>
      </c>
      <c r="BN1385" s="23" t="s">
        <v>210</v>
      </c>
      <c r="BO1385" s="24">
        <v>15.3</v>
      </c>
      <c r="BP1385" s="24">
        <v>393</v>
      </c>
      <c r="BQ1385" s="24">
        <v>393</v>
      </c>
      <c r="BR1385" s="24">
        <v>206.2</v>
      </c>
      <c r="BS1385" s="24">
        <v>201.3</v>
      </c>
      <c r="BT1385" s="23" t="s">
        <v>884</v>
      </c>
      <c r="BU1385" s="23" t="s">
        <v>475</v>
      </c>
      <c r="BV1385" s="24">
        <v>48.5</v>
      </c>
      <c r="BW1385" s="24">
        <v>0.56999999999999995</v>
      </c>
      <c r="BX1385" s="24">
        <v>0.33</v>
      </c>
      <c r="BY1385" s="24">
        <v>0.28999999999999998</v>
      </c>
      <c r="BZ1385" s="27">
        <v>0.56999999999999995</v>
      </c>
      <c r="CA1385" s="27">
        <v>0.28999999999999998</v>
      </c>
      <c r="CB1385" s="25" t="s">
        <v>885</v>
      </c>
      <c r="CC1385" s="25" t="s">
        <v>886</v>
      </c>
      <c r="CD1385" s="28">
        <v>47.59</v>
      </c>
      <c r="CE1385" s="28">
        <v>0.64</v>
      </c>
      <c r="CF1385" s="28">
        <v>0.4</v>
      </c>
      <c r="CG1385" s="28">
        <v>0.39</v>
      </c>
      <c r="CH1385" s="28">
        <v>49.9</v>
      </c>
      <c r="CI1385" s="28">
        <v>1.2</v>
      </c>
      <c r="CJ1385" s="28">
        <v>0.5</v>
      </c>
      <c r="CK1385" s="25"/>
      <c r="CL1385" s="25"/>
      <c r="CM1385" s="28">
        <v>0.95</v>
      </c>
      <c r="CN1385" s="25"/>
      <c r="CO1385" s="28">
        <v>0</v>
      </c>
      <c r="CP1385" s="30" t="s">
        <v>5</v>
      </c>
      <c r="CQ1385" s="8">
        <f t="shared" si="232"/>
        <v>22416.21621621622</v>
      </c>
      <c r="CR1385" s="8">
        <f t="shared" si="240"/>
        <v>26</v>
      </c>
      <c r="CS1385" s="8">
        <f t="shared" si="233"/>
        <v>8</v>
      </c>
      <c r="CT1385" s="8">
        <f t="shared" si="241"/>
        <v>30</v>
      </c>
      <c r="CU1385" s="8">
        <f t="shared" si="234"/>
        <v>300</v>
      </c>
      <c r="CV1385" s="10">
        <f t="shared" si="235"/>
        <v>145410</v>
      </c>
      <c r="CW1385" s="10">
        <f t="shared" si="242"/>
        <v>145.41</v>
      </c>
      <c r="CX1385" s="8" t="str">
        <f t="shared" si="236"/>
        <v>Yes</v>
      </c>
      <c r="CY1385" s="30" t="s">
        <v>11</v>
      </c>
      <c r="CZ1385" s="30" t="s">
        <v>11</v>
      </c>
      <c r="DA1385" s="31" t="s">
        <v>11</v>
      </c>
      <c r="DB1385" s="31" t="s">
        <v>11</v>
      </c>
      <c r="DC1385" s="8" t="str">
        <f t="shared" si="237"/>
        <v>No</v>
      </c>
      <c r="DD1385" s="8" t="s">
        <v>11</v>
      </c>
      <c r="DE1385" s="30" t="s">
        <v>23</v>
      </c>
      <c r="DF1385" s="10">
        <f t="shared" si="238"/>
        <v>151.94657999999998</v>
      </c>
      <c r="DG1385" s="9">
        <f>IF(S1385&lt;Monitors!$H$4,(S1385*Monitors!$I$4)+Monitors!$J$4,IF(S1385&lt;Monitors!$H$5,(S1385*Monitors!$I$5)+Monitors!$J$5,IF(S1385&lt;Monitors!$H$6,(S1385*Monitors!$I$6)+Monitors!$J$6,IF(S1385&lt;Monitors!$H$7,(Monitors!$I$7*S1385)+Monitors!$J$7,IF(S1385&lt;Monitors!$H$8,(S1385*Monitors!$I$8)+Monitors!$J$8,IF(S1385&lt;Monitors!$H$9,(S1385*Monitors!$I$9)+Monitors!$J$9,IF(S1385&lt;Monitors!$H$10,(S1385*Monitors!$I$10)+Monitors!$J$10,IF(S1385&lt;Monitors!$H$11,(S1385*Monitors!$I$11)+Monitors!$J$11,Monitors!$J$12))))))))</f>
        <v>63</v>
      </c>
      <c r="DH1385" s="10">
        <f>$DF1385-(Monitors!$B$4*'All Data'!$W1385)</f>
        <v>101.10435999999999</v>
      </c>
      <c r="DI1385" s="10">
        <f>IF($CX1385="Yes",DH1385-(Monitors!$E$4*(DG1385+(Monitors!$B$4*'All Data'!$W1385))),'All Data'!DH1385)</f>
        <v>95.412248999999989</v>
      </c>
      <c r="DJ1385" s="10">
        <f>IF(DD1385="Yes",'All Data'!DI1385-(DG1385*Monitors!$C$4),'All Data'!DI1385)</f>
        <v>95.412248999999989</v>
      </c>
      <c r="DK1385" s="10">
        <f>IF($DE1385="Yes",DJ1385-(DG1385*Monitors!$D$4),'All Data'!DJ1385)</f>
        <v>54.462248999999986</v>
      </c>
      <c r="DL1385" s="10">
        <f>IF($CZ1385="Yes",DK1385-Monitors!$C$7,'All Data'!DK1385)</f>
        <v>54.462248999999986</v>
      </c>
      <c r="DM1385" s="10">
        <f>IF($DA1385="Yes",DL1385-Monitors!$D$7,'All Data'!DL1385)</f>
        <v>54.462248999999986</v>
      </c>
      <c r="DN1385" s="10">
        <f>IF(DB1385="Yes",DM1385-((DG1385+(W1385*Monitors!$B$4))*Monitors!$F$4),'All Data'!DM1385)</f>
        <v>54.462248999999986</v>
      </c>
      <c r="DO1385" s="8" t="str">
        <f t="shared" si="239"/>
        <v>Yes</v>
      </c>
      <c r="DP1385" s="10">
        <v>5.8164000000000007</v>
      </c>
      <c r="DQ1385" s="10">
        <v>42.683599999999998</v>
      </c>
      <c r="DR1385" s="10">
        <v>40.948728131667615</v>
      </c>
      <c r="DS1385" s="9">
        <v>34.697437366647634</v>
      </c>
      <c r="DT1385" s="9" t="s">
        <v>11</v>
      </c>
      <c r="DU1385" s="14">
        <v>0</v>
      </c>
    </row>
    <row r="1386" spans="1:125" ht="18" customHeight="1">
      <c r="A1386" s="29">
        <v>1385</v>
      </c>
      <c r="B1386" s="29">
        <v>4</v>
      </c>
      <c r="C1386" s="29">
        <v>1251</v>
      </c>
      <c r="D1386" s="21">
        <v>41581</v>
      </c>
      <c r="E1386" s="21">
        <v>41559</v>
      </c>
      <c r="F1386" s="21">
        <v>41562</v>
      </c>
      <c r="G1386" s="20" t="s">
        <v>4</v>
      </c>
      <c r="H1386" s="20"/>
      <c r="I1386" s="22">
        <v>6</v>
      </c>
      <c r="J1386" s="20" t="s">
        <v>5</v>
      </c>
      <c r="K1386" s="20"/>
      <c r="L1386" s="20" t="s">
        <v>49</v>
      </c>
      <c r="M1386" s="23"/>
      <c r="N1386" s="23" t="s">
        <v>7</v>
      </c>
      <c r="O1386" s="23"/>
      <c r="P1386" s="24">
        <v>11.7</v>
      </c>
      <c r="Q1386" s="24">
        <v>20.7</v>
      </c>
      <c r="R1386" s="24">
        <v>23.8</v>
      </c>
      <c r="S1386" s="24">
        <v>242.2</v>
      </c>
      <c r="T1386" s="24">
        <v>1.78</v>
      </c>
      <c r="U1386" s="24">
        <v>2160</v>
      </c>
      <c r="V1386" s="24">
        <v>3840</v>
      </c>
      <c r="W1386" s="24">
        <v>8.2940000000000005</v>
      </c>
      <c r="X1386" s="23" t="s">
        <v>89</v>
      </c>
      <c r="Y1386" s="23" t="s">
        <v>89</v>
      </c>
      <c r="Z1386" s="24">
        <v>34249</v>
      </c>
      <c r="AA1386" s="24">
        <v>60</v>
      </c>
      <c r="AB1386" s="24">
        <v>178</v>
      </c>
      <c r="AC1386" s="24">
        <v>178</v>
      </c>
      <c r="AD1386" s="23" t="s">
        <v>476</v>
      </c>
      <c r="AE1386" s="23" t="s">
        <v>23</v>
      </c>
      <c r="AF1386" s="23" t="s">
        <v>23</v>
      </c>
      <c r="AG1386" s="23" t="s">
        <v>477</v>
      </c>
      <c r="AH1386" s="23" t="s">
        <v>478</v>
      </c>
      <c r="AI1386" s="23" t="s">
        <v>12</v>
      </c>
      <c r="AJ1386" s="23" t="s">
        <v>23</v>
      </c>
      <c r="AK1386" s="23" t="s">
        <v>23</v>
      </c>
      <c r="AL1386" s="23" t="s">
        <v>444</v>
      </c>
      <c r="AM1386" s="23"/>
      <c r="AN1386" s="23" t="s">
        <v>72</v>
      </c>
      <c r="AO1386" s="23"/>
      <c r="AP1386" s="23" t="s">
        <v>14</v>
      </c>
      <c r="AQ1386" s="23"/>
      <c r="AR1386" s="23"/>
      <c r="AS1386" s="23" t="s">
        <v>444</v>
      </c>
      <c r="AT1386" s="23"/>
      <c r="AU1386" s="23" t="s">
        <v>63</v>
      </c>
      <c r="AV1386" s="25"/>
      <c r="AW1386" s="25"/>
      <c r="AX1386" s="26">
        <v>23.8</v>
      </c>
      <c r="AY1386" s="26">
        <v>242.2</v>
      </c>
      <c r="AZ1386" s="25" t="s">
        <v>72</v>
      </c>
      <c r="BA1386" s="25" t="s">
        <v>63</v>
      </c>
      <c r="BB1386" s="23"/>
      <c r="BC1386" s="23" t="s">
        <v>15</v>
      </c>
      <c r="BD1386" s="23"/>
      <c r="BE1386" s="23" t="s">
        <v>11</v>
      </c>
      <c r="BF1386" s="23" t="s">
        <v>437</v>
      </c>
      <c r="BG1386" s="23" t="s">
        <v>11</v>
      </c>
      <c r="BH1386" s="23" t="s">
        <v>17</v>
      </c>
      <c r="BI1386" s="23"/>
      <c r="BJ1386" s="23" t="s">
        <v>18</v>
      </c>
      <c r="BK1386" s="23" t="s">
        <v>11</v>
      </c>
      <c r="BL1386" s="23" t="s">
        <v>11</v>
      </c>
      <c r="BM1386" s="23"/>
      <c r="BN1386" s="23"/>
      <c r="BO1386" s="24">
        <v>0</v>
      </c>
      <c r="BP1386" s="24">
        <v>401.8</v>
      </c>
      <c r="BQ1386" s="24">
        <v>350</v>
      </c>
      <c r="BR1386" s="24">
        <v>243</v>
      </c>
      <c r="BS1386" s="24">
        <v>200.1</v>
      </c>
      <c r="BT1386" s="23"/>
      <c r="BU1386" s="23"/>
      <c r="BV1386" s="24">
        <v>53.94</v>
      </c>
      <c r="BW1386" s="24">
        <v>0.99</v>
      </c>
      <c r="BX1386" s="24">
        <v>0.34</v>
      </c>
      <c r="BY1386" s="24">
        <v>0.3</v>
      </c>
      <c r="BZ1386" s="27">
        <v>0.99</v>
      </c>
      <c r="CA1386" s="27">
        <v>0.3</v>
      </c>
      <c r="CB1386" s="25"/>
      <c r="CC1386" s="25"/>
      <c r="CD1386" s="28">
        <v>55.58</v>
      </c>
      <c r="CE1386" s="28">
        <v>1.07</v>
      </c>
      <c r="CF1386" s="28">
        <v>0.36</v>
      </c>
      <c r="CG1386" s="28">
        <v>0.32</v>
      </c>
      <c r="CH1386" s="28">
        <v>49.9</v>
      </c>
      <c r="CI1386" s="28">
        <v>1.2</v>
      </c>
      <c r="CJ1386" s="28">
        <v>0.5</v>
      </c>
      <c r="CK1386" s="25"/>
      <c r="CL1386" s="28">
        <v>14.97</v>
      </c>
      <c r="CM1386" s="28">
        <v>0.92</v>
      </c>
      <c r="CN1386" s="25"/>
      <c r="CO1386" s="28">
        <v>0</v>
      </c>
      <c r="CP1386" s="30" t="s">
        <v>5</v>
      </c>
      <c r="CQ1386" s="8">
        <f t="shared" si="232"/>
        <v>34244.426094137081</v>
      </c>
      <c r="CR1386" s="8">
        <f t="shared" si="240"/>
        <v>24</v>
      </c>
      <c r="CS1386" s="8">
        <f t="shared" si="233"/>
        <v>8</v>
      </c>
      <c r="CT1386" s="8">
        <f t="shared" si="241"/>
        <v>30</v>
      </c>
      <c r="CU1386" s="8">
        <f t="shared" si="234"/>
        <v>400</v>
      </c>
      <c r="CV1386" s="10">
        <f t="shared" si="235"/>
        <v>97315.959999999992</v>
      </c>
      <c r="CW1386" s="10">
        <f t="shared" si="242"/>
        <v>97.31595999999999</v>
      </c>
      <c r="CX1386" s="8" t="str">
        <f t="shared" si="236"/>
        <v>No</v>
      </c>
      <c r="CY1386" s="30" t="s">
        <v>11</v>
      </c>
      <c r="CZ1386" s="30" t="s">
        <v>11</v>
      </c>
      <c r="DA1386" s="31" t="s">
        <v>11</v>
      </c>
      <c r="DB1386" s="31" t="s">
        <v>11</v>
      </c>
      <c r="DC1386" s="8" t="str">
        <f t="shared" si="237"/>
        <v>Yes</v>
      </c>
      <c r="DD1386" s="8" t="s">
        <v>11</v>
      </c>
      <c r="DE1386" s="30" t="s">
        <v>23</v>
      </c>
      <c r="DF1386" s="10">
        <f t="shared" si="238"/>
        <v>171.01709999999997</v>
      </c>
      <c r="DG1386" s="9">
        <f>IF(S1386&lt;Monitors!$H$4,(S1386*Monitors!$I$4)+Monitors!$J$4,IF(S1386&lt;Monitors!$H$5,(S1386*Monitors!$I$5)+Monitors!$J$5,IF(S1386&lt;Monitors!$H$6,(S1386*Monitors!$I$6)+Monitors!$J$6,IF(S1386&lt;Monitors!$H$7,(Monitors!$I$7*S1386)+Monitors!$J$7,IF(S1386&lt;Monitors!$H$8,(S1386*Monitors!$I$8)+Monitors!$J$8,IF(S1386&lt;Monitors!$H$9,(S1386*Monitors!$I$9)+Monitors!$J$9,IF(S1386&lt;Monitors!$H$10,(S1386*Monitors!$I$10)+Monitors!$J$10,IF(S1386&lt;Monitors!$H$11,(S1386*Monitors!$I$11)+Monitors!$J$11,Monitors!$J$12))))))))</f>
        <v>41.44</v>
      </c>
      <c r="DH1386" s="10">
        <f>$DF1386-(Monitors!$B$4*'All Data'!$W1386)</f>
        <v>120.17487999999997</v>
      </c>
      <c r="DI1386" s="10">
        <f>IF($CX1386="Yes",DH1386-(Monitors!$E$4*(DG1386+(Monitors!$B$4*'All Data'!$W1386))),'All Data'!DH1386)</f>
        <v>120.17487999999997</v>
      </c>
      <c r="DJ1386" s="10">
        <f>IF(DD1386="Yes",'All Data'!DI1386-(DG1386*Monitors!$C$4),'All Data'!DI1386)</f>
        <v>120.17487999999997</v>
      </c>
      <c r="DK1386" s="10">
        <f>IF($DE1386="Yes",DJ1386-(DG1386*Monitors!$D$4),'All Data'!DJ1386)</f>
        <v>93.238879999999966</v>
      </c>
      <c r="DL1386" s="10">
        <f>IF($CZ1386="Yes",DK1386-Monitors!$C$7,'All Data'!DK1386)</f>
        <v>93.238879999999966</v>
      </c>
      <c r="DM1386" s="10">
        <f>IF($DA1386="Yes",DL1386-Monitors!$D$7,'All Data'!DL1386)</f>
        <v>93.238879999999966</v>
      </c>
      <c r="DN1386" s="10">
        <f>IF(DB1386="Yes",DM1386-((DG1386+(W1386*Monitors!$B$4))*Monitors!$F$4),'All Data'!DM1386)</f>
        <v>93.238879999999966</v>
      </c>
      <c r="DO1386" s="8" t="str">
        <f t="shared" si="239"/>
        <v>No</v>
      </c>
      <c r="DP1386" s="10">
        <v>3.8926384000000001</v>
      </c>
      <c r="DQ1386" s="10">
        <v>50.047361599999995</v>
      </c>
      <c r="DR1386" s="10">
        <v>50.047361599999995</v>
      </c>
      <c r="DS1386" s="9">
        <v>22.990553382042837</v>
      </c>
      <c r="DT1386" s="9" t="s">
        <v>11</v>
      </c>
      <c r="DU1386" s="14">
        <v>0</v>
      </c>
    </row>
    <row r="1387" spans="1:125" ht="18" customHeight="1">
      <c r="A1387" s="29">
        <v>1386</v>
      </c>
      <c r="B1387" s="29">
        <v>38</v>
      </c>
      <c r="C1387" s="29">
        <v>1235</v>
      </c>
      <c r="D1387" s="21">
        <v>41962</v>
      </c>
      <c r="E1387" s="21">
        <v>41925</v>
      </c>
      <c r="F1387" s="21">
        <v>41990</v>
      </c>
      <c r="G1387" s="20" t="s">
        <v>942</v>
      </c>
      <c r="H1387" s="20"/>
      <c r="I1387" s="22">
        <v>6</v>
      </c>
      <c r="J1387" s="20" t="s">
        <v>5</v>
      </c>
      <c r="K1387" s="20"/>
      <c r="L1387" s="20" t="s">
        <v>479</v>
      </c>
      <c r="M1387" s="23" t="s">
        <v>479</v>
      </c>
      <c r="N1387" s="23" t="s">
        <v>7</v>
      </c>
      <c r="O1387" s="23"/>
      <c r="P1387" s="24">
        <v>15.5</v>
      </c>
      <c r="Q1387" s="24">
        <v>27.5</v>
      </c>
      <c r="R1387" s="24">
        <v>32</v>
      </c>
      <c r="S1387" s="24">
        <v>425.27</v>
      </c>
      <c r="T1387" s="24">
        <v>1.78</v>
      </c>
      <c r="U1387" s="24">
        <v>2160</v>
      </c>
      <c r="V1387" s="24">
        <v>3840</v>
      </c>
      <c r="W1387" s="24">
        <v>8.2940000000000005</v>
      </c>
      <c r="X1387" s="23" t="s">
        <v>89</v>
      </c>
      <c r="Y1387" s="23" t="s">
        <v>89</v>
      </c>
      <c r="Z1387" s="24">
        <v>19503</v>
      </c>
      <c r="AA1387" s="24">
        <v>60</v>
      </c>
      <c r="AB1387" s="24">
        <v>178</v>
      </c>
      <c r="AC1387" s="24">
        <v>178</v>
      </c>
      <c r="AD1387" s="23" t="s">
        <v>955</v>
      </c>
      <c r="AE1387" s="23" t="s">
        <v>11</v>
      </c>
      <c r="AF1387" s="23" t="s">
        <v>11</v>
      </c>
      <c r="AG1387" s="23"/>
      <c r="AH1387" s="23"/>
      <c r="AI1387" s="23" t="s">
        <v>57</v>
      </c>
      <c r="AJ1387" s="23" t="s">
        <v>11</v>
      </c>
      <c r="AK1387" s="23" t="s">
        <v>11</v>
      </c>
      <c r="AL1387" s="23" t="s">
        <v>93</v>
      </c>
      <c r="AM1387" s="23"/>
      <c r="AN1387" s="23" t="s">
        <v>14</v>
      </c>
      <c r="AO1387" s="23"/>
      <c r="AP1387" s="23" t="s">
        <v>14</v>
      </c>
      <c r="AQ1387" s="23"/>
      <c r="AR1387" s="23"/>
      <c r="AS1387" s="23" t="s">
        <v>93</v>
      </c>
      <c r="AT1387" s="23"/>
      <c r="AU1387" s="23" t="s">
        <v>14</v>
      </c>
      <c r="AV1387" s="25"/>
      <c r="AW1387" s="25"/>
      <c r="AX1387" s="26">
        <v>32</v>
      </c>
      <c r="AY1387" s="26">
        <v>425.27</v>
      </c>
      <c r="AZ1387" s="25" t="s">
        <v>14</v>
      </c>
      <c r="BA1387" s="25" t="s">
        <v>14</v>
      </c>
      <c r="BB1387" s="23"/>
      <c r="BC1387" s="23" t="s">
        <v>15</v>
      </c>
      <c r="BD1387" s="23"/>
      <c r="BE1387" s="23" t="s">
        <v>11</v>
      </c>
      <c r="BF1387" s="23" t="s">
        <v>938</v>
      </c>
      <c r="BG1387" s="23" t="s">
        <v>11</v>
      </c>
      <c r="BH1387" s="23" t="s">
        <v>17</v>
      </c>
      <c r="BI1387" s="23"/>
      <c r="BJ1387" s="23"/>
      <c r="BK1387" s="23" t="s">
        <v>11</v>
      </c>
      <c r="BL1387" s="23" t="s">
        <v>11</v>
      </c>
      <c r="BM1387" s="23" t="s">
        <v>11</v>
      </c>
      <c r="BN1387" s="23"/>
      <c r="BO1387" s="24">
        <v>0</v>
      </c>
      <c r="BP1387" s="24">
        <v>300</v>
      </c>
      <c r="BQ1387" s="24">
        <v>300</v>
      </c>
      <c r="BR1387" s="24">
        <v>295</v>
      </c>
      <c r="BS1387" s="24">
        <v>200</v>
      </c>
      <c r="BT1387" s="23"/>
      <c r="BU1387" s="23"/>
      <c r="BV1387" s="24">
        <v>72</v>
      </c>
      <c r="BW1387" s="24">
        <v>0.28999999999999998</v>
      </c>
      <c r="BX1387" s="23"/>
      <c r="BY1387" s="24">
        <v>0.28999999999999998</v>
      </c>
      <c r="BZ1387" s="27">
        <v>0.28999999999999998</v>
      </c>
      <c r="CA1387" s="27">
        <v>0.28999999999999998</v>
      </c>
      <c r="CB1387" s="25"/>
      <c r="CC1387" s="25"/>
      <c r="CD1387" s="28">
        <v>72</v>
      </c>
      <c r="CE1387" s="28">
        <v>0.33</v>
      </c>
      <c r="CF1387" s="25"/>
      <c r="CG1387" s="28">
        <v>0.33</v>
      </c>
      <c r="CH1387" s="28">
        <v>77.790000000000006</v>
      </c>
      <c r="CI1387" s="28">
        <v>0.5</v>
      </c>
      <c r="CJ1387" s="28">
        <v>0.5</v>
      </c>
      <c r="CK1387" s="25"/>
      <c r="CL1387" s="25"/>
      <c r="CM1387" s="28">
        <v>0.49</v>
      </c>
      <c r="CN1387" s="25"/>
      <c r="CO1387" s="28">
        <v>0</v>
      </c>
      <c r="CP1387" s="30" t="s">
        <v>5</v>
      </c>
      <c r="CQ1387" s="8">
        <f t="shared" si="232"/>
        <v>19502.904037435044</v>
      </c>
      <c r="CR1387" s="8">
        <f t="shared" si="240"/>
        <v>28</v>
      </c>
      <c r="CS1387" s="8">
        <f t="shared" si="233"/>
        <v>8</v>
      </c>
      <c r="CT1387" s="8">
        <f t="shared" si="241"/>
        <v>40</v>
      </c>
      <c r="CU1387" s="8">
        <f t="shared" si="234"/>
        <v>300</v>
      </c>
      <c r="CV1387" s="10">
        <f t="shared" si="235"/>
        <v>127581</v>
      </c>
      <c r="CW1387" s="10">
        <f t="shared" si="242"/>
        <v>127.581</v>
      </c>
      <c r="CX1387" s="8" t="str">
        <f t="shared" si="236"/>
        <v>No</v>
      </c>
      <c r="CY1387" s="30" t="s">
        <v>11</v>
      </c>
      <c r="CZ1387" s="30" t="s">
        <v>11</v>
      </c>
      <c r="DA1387" s="31" t="s">
        <v>11</v>
      </c>
      <c r="DB1387" s="31" t="s">
        <v>11</v>
      </c>
      <c r="DC1387" s="8" t="str">
        <f t="shared" si="237"/>
        <v>No</v>
      </c>
      <c r="DD1387" s="8" t="s">
        <v>11</v>
      </c>
      <c r="DE1387" s="30" t="s">
        <v>23</v>
      </c>
      <c r="DF1387" s="10">
        <f t="shared" si="238"/>
        <v>222.40326000000002</v>
      </c>
      <c r="DG1387" s="9">
        <f>IF(S1387&lt;Monitors!$H$4,(S1387*Monitors!$I$4)+Monitors!$J$4,IF(S1387&lt;Monitors!$H$5,(S1387*Monitors!$I$5)+Monitors!$J$5,IF(S1387&lt;Monitors!$H$6,(S1387*Monitors!$I$6)+Monitors!$J$6,IF(S1387&lt;Monitors!$H$7,(Monitors!$I$7*S1387)+Monitors!$J$7,IF(S1387&lt;Monitors!$H$8,(S1387*Monitors!$I$8)+Monitors!$J$8,IF(S1387&lt;Monitors!$H$9,(S1387*Monitors!$I$9)+Monitors!$J$9,IF(S1387&lt;Monitors!$H$10,(S1387*Monitors!$I$10)+Monitors!$J$10,IF(S1387&lt;Monitors!$H$11,(S1387*Monitors!$I$11)+Monitors!$J$11,Monitors!$J$12))))))))</f>
        <v>74.054000000000002</v>
      </c>
      <c r="DH1387" s="10">
        <f>$DF1387-(Monitors!$B$4*'All Data'!$W1387)</f>
        <v>171.56104000000002</v>
      </c>
      <c r="DI1387" s="10">
        <f>IF($CX1387="Yes",DH1387-(Monitors!$E$4*(DG1387+(Monitors!$B$4*'All Data'!$W1387))),'All Data'!DH1387)</f>
        <v>171.56104000000002</v>
      </c>
      <c r="DJ1387" s="10">
        <f>IF(DD1387="Yes",'All Data'!DI1387-(DG1387*Monitors!$C$4),'All Data'!DI1387)</f>
        <v>171.56104000000002</v>
      </c>
      <c r="DK1387" s="10">
        <f>IF($DE1387="Yes",DJ1387-(DG1387*Monitors!$D$4),'All Data'!DJ1387)</f>
        <v>123.42594000000003</v>
      </c>
      <c r="DL1387" s="10">
        <f>IF($CZ1387="Yes",DK1387-Monitors!$C$7,'All Data'!DK1387)</f>
        <v>123.42594000000003</v>
      </c>
      <c r="DM1387" s="10">
        <f>IF($DA1387="Yes",DL1387-Monitors!$D$7,'All Data'!DL1387)</f>
        <v>123.42594000000003</v>
      </c>
      <c r="DN1387" s="10">
        <f>IF(DB1387="Yes",DM1387-((DG1387+(W1387*Monitors!$B$4))*Monitors!$F$4),'All Data'!DM1387)</f>
        <v>123.42594000000003</v>
      </c>
      <c r="DO1387" s="8" t="str">
        <f t="shared" si="239"/>
        <v>No</v>
      </c>
      <c r="DP1387" s="10">
        <v>5.1032400000000004</v>
      </c>
      <c r="DQ1387" s="10">
        <v>66.89676</v>
      </c>
      <c r="DR1387" s="10">
        <v>66.89676</v>
      </c>
      <c r="DS1387" s="9">
        <v>39.597699225913878</v>
      </c>
      <c r="DT1387" s="9" t="s">
        <v>11</v>
      </c>
      <c r="DU1387" s="14">
        <v>0</v>
      </c>
    </row>
    <row r="1388" spans="1:125" ht="18" customHeight="1">
      <c r="A1388" s="29">
        <v>1387</v>
      </c>
      <c r="B1388" s="29">
        <v>4</v>
      </c>
      <c r="C1388" s="29">
        <v>1253</v>
      </c>
      <c r="D1388" s="21">
        <v>41562</v>
      </c>
      <c r="E1388" s="21">
        <v>41513</v>
      </c>
      <c r="F1388" s="21">
        <v>41516</v>
      </c>
      <c r="G1388" s="20" t="s">
        <v>4</v>
      </c>
      <c r="H1388" s="20"/>
      <c r="I1388" s="22">
        <v>6</v>
      </c>
      <c r="J1388" s="20" t="s">
        <v>5</v>
      </c>
      <c r="K1388" s="20"/>
      <c r="L1388" s="20" t="s">
        <v>6</v>
      </c>
      <c r="M1388" s="23"/>
      <c r="N1388" s="23" t="s">
        <v>7</v>
      </c>
      <c r="O1388" s="23"/>
      <c r="P1388" s="24">
        <v>15.5</v>
      </c>
      <c r="Q1388" s="24">
        <v>27.5</v>
      </c>
      <c r="R1388" s="24">
        <v>31.5</v>
      </c>
      <c r="S1388" s="24">
        <v>424.7</v>
      </c>
      <c r="T1388" s="24">
        <v>1.78</v>
      </c>
      <c r="U1388" s="24">
        <v>2160</v>
      </c>
      <c r="V1388" s="24">
        <v>3840</v>
      </c>
      <c r="W1388" s="24">
        <v>8.2940000000000005</v>
      </c>
      <c r="X1388" s="23" t="s">
        <v>89</v>
      </c>
      <c r="Y1388" s="23" t="s">
        <v>89</v>
      </c>
      <c r="Z1388" s="24">
        <v>19531</v>
      </c>
      <c r="AA1388" s="24">
        <v>60</v>
      </c>
      <c r="AB1388" s="24">
        <v>176</v>
      </c>
      <c r="AC1388" s="24">
        <v>176</v>
      </c>
      <c r="AD1388" s="23" t="s">
        <v>237</v>
      </c>
      <c r="AE1388" s="23" t="s">
        <v>23</v>
      </c>
      <c r="AF1388" s="23" t="s">
        <v>23</v>
      </c>
      <c r="AG1388" s="23" t="s">
        <v>482</v>
      </c>
      <c r="AH1388" s="23" t="s">
        <v>483</v>
      </c>
      <c r="AI1388" s="23" t="s">
        <v>57</v>
      </c>
      <c r="AJ1388" s="23" t="s">
        <v>11</v>
      </c>
      <c r="AK1388" s="23" t="s">
        <v>23</v>
      </c>
      <c r="AL1388" s="23" t="s">
        <v>229</v>
      </c>
      <c r="AM1388" s="23"/>
      <c r="AN1388" s="23" t="s">
        <v>72</v>
      </c>
      <c r="AO1388" s="23"/>
      <c r="AP1388" s="23" t="s">
        <v>14</v>
      </c>
      <c r="AQ1388" s="23"/>
      <c r="AR1388" s="23"/>
      <c r="AS1388" s="23" t="s">
        <v>229</v>
      </c>
      <c r="AT1388" s="23"/>
      <c r="AU1388" s="23" t="s">
        <v>63</v>
      </c>
      <c r="AV1388" s="25"/>
      <c r="AW1388" s="25"/>
      <c r="AX1388" s="26">
        <v>31.5</v>
      </c>
      <c r="AY1388" s="26">
        <v>424.7</v>
      </c>
      <c r="AZ1388" s="25" t="s">
        <v>72</v>
      </c>
      <c r="BA1388" s="25" t="s">
        <v>63</v>
      </c>
      <c r="BB1388" s="23"/>
      <c r="BC1388" s="23" t="s">
        <v>15</v>
      </c>
      <c r="BD1388" s="23"/>
      <c r="BE1388" s="23" t="s">
        <v>11</v>
      </c>
      <c r="BF1388" s="23" t="s">
        <v>484</v>
      </c>
      <c r="BG1388" s="23" t="s">
        <v>11</v>
      </c>
      <c r="BH1388" s="23" t="s">
        <v>17</v>
      </c>
      <c r="BI1388" s="23"/>
      <c r="BJ1388" s="23" t="s">
        <v>18</v>
      </c>
      <c r="BK1388" s="23" t="s">
        <v>11</v>
      </c>
      <c r="BL1388" s="23" t="s">
        <v>11</v>
      </c>
      <c r="BM1388" s="23"/>
      <c r="BN1388" s="23"/>
      <c r="BO1388" s="24">
        <v>0</v>
      </c>
      <c r="BP1388" s="24">
        <v>335.7</v>
      </c>
      <c r="BQ1388" s="24">
        <v>250</v>
      </c>
      <c r="BR1388" s="24">
        <v>234.1</v>
      </c>
      <c r="BS1388" s="24">
        <v>200.1</v>
      </c>
      <c r="BT1388" s="23"/>
      <c r="BU1388" s="23"/>
      <c r="BV1388" s="24">
        <v>77.319999999999993</v>
      </c>
      <c r="BW1388" s="24">
        <v>0.6</v>
      </c>
      <c r="BX1388" s="24">
        <v>0.3</v>
      </c>
      <c r="BY1388" s="24">
        <v>0.25</v>
      </c>
      <c r="BZ1388" s="27">
        <v>0.6</v>
      </c>
      <c r="CA1388" s="27">
        <v>0.25</v>
      </c>
      <c r="CB1388" s="25"/>
      <c r="CC1388" s="25"/>
      <c r="CD1388" s="28">
        <v>77.400000000000006</v>
      </c>
      <c r="CE1388" s="28">
        <v>0.67</v>
      </c>
      <c r="CF1388" s="28">
        <v>0.36</v>
      </c>
      <c r="CG1388" s="28">
        <v>0.31</v>
      </c>
      <c r="CH1388" s="28">
        <v>214.7</v>
      </c>
      <c r="CI1388" s="28">
        <v>1.2</v>
      </c>
      <c r="CJ1388" s="28">
        <v>0.5</v>
      </c>
      <c r="CK1388" s="25"/>
      <c r="CL1388" s="28">
        <v>92</v>
      </c>
      <c r="CM1388" s="28">
        <v>0.98</v>
      </c>
      <c r="CN1388" s="25"/>
      <c r="CO1388" s="28">
        <v>0</v>
      </c>
      <c r="CP1388" s="30" t="s">
        <v>5</v>
      </c>
      <c r="CQ1388" s="8">
        <f t="shared" si="232"/>
        <v>19529.079350129505</v>
      </c>
      <c r="CR1388" s="8">
        <f t="shared" si="240"/>
        <v>28</v>
      </c>
      <c r="CS1388" s="8">
        <f t="shared" si="233"/>
        <v>8</v>
      </c>
      <c r="CT1388" s="8">
        <f t="shared" si="241"/>
        <v>40</v>
      </c>
      <c r="CU1388" s="8">
        <f t="shared" si="234"/>
        <v>300</v>
      </c>
      <c r="CV1388" s="10">
        <f t="shared" si="235"/>
        <v>142571.78999999998</v>
      </c>
      <c r="CW1388" s="10">
        <f t="shared" si="242"/>
        <v>142.57178999999999</v>
      </c>
      <c r="CX1388" s="8" t="str">
        <f t="shared" si="236"/>
        <v>No</v>
      </c>
      <c r="CY1388" s="30" t="s">
        <v>11</v>
      </c>
      <c r="CZ1388" s="30" t="s">
        <v>11</v>
      </c>
      <c r="DA1388" s="31" t="s">
        <v>11</v>
      </c>
      <c r="DB1388" s="31" t="s">
        <v>11</v>
      </c>
      <c r="DC1388" s="8" t="str">
        <f t="shared" si="237"/>
        <v>Yes</v>
      </c>
      <c r="DD1388" s="8" t="s">
        <v>11</v>
      </c>
      <c r="DE1388" s="30" t="s">
        <v>23</v>
      </c>
      <c r="DF1388" s="10">
        <f t="shared" si="238"/>
        <v>240.47951999999998</v>
      </c>
      <c r="DG1388" s="9">
        <f>IF(S1388&lt;Monitors!$H$4,(S1388*Monitors!$I$4)+Monitors!$J$4,IF(S1388&lt;Monitors!$H$5,(S1388*Monitors!$I$5)+Monitors!$J$5,IF(S1388&lt;Monitors!$H$6,(S1388*Monitors!$I$6)+Monitors!$J$6,IF(S1388&lt;Monitors!$H$7,(Monitors!$I$7*S1388)+Monitors!$J$7,IF(S1388&lt;Monitors!$H$8,(S1388*Monitors!$I$8)+Monitors!$J$8,IF(S1388&lt;Monitors!$H$9,(S1388*Monitors!$I$9)+Monitors!$J$9,IF(S1388&lt;Monitors!$H$10,(S1388*Monitors!$I$10)+Monitors!$J$10,IF(S1388&lt;Monitors!$H$11,(S1388*Monitors!$I$11)+Monitors!$J$11,Monitors!$J$12))))))))</f>
        <v>73.94</v>
      </c>
      <c r="DH1388" s="10">
        <f>$DF1388-(Monitors!$B$4*'All Data'!$W1388)</f>
        <v>189.63729999999998</v>
      </c>
      <c r="DI1388" s="10">
        <f>IF($CX1388="Yes",DH1388-(Monitors!$E$4*(DG1388+(Monitors!$B$4*'All Data'!$W1388))),'All Data'!DH1388)</f>
        <v>189.63729999999998</v>
      </c>
      <c r="DJ1388" s="10">
        <f>IF(DD1388="Yes",'All Data'!DI1388-(DG1388*Monitors!$C$4),'All Data'!DI1388)</f>
        <v>189.63729999999998</v>
      </c>
      <c r="DK1388" s="10">
        <f>IF($DE1388="Yes",DJ1388-(DG1388*Monitors!$D$4),'All Data'!DJ1388)</f>
        <v>141.57629999999997</v>
      </c>
      <c r="DL1388" s="10">
        <f>IF($CZ1388="Yes",DK1388-Monitors!$C$7,'All Data'!DK1388)</f>
        <v>141.57629999999997</v>
      </c>
      <c r="DM1388" s="10">
        <f>IF($DA1388="Yes",DL1388-Monitors!$D$7,'All Data'!DL1388)</f>
        <v>141.57629999999997</v>
      </c>
      <c r="DN1388" s="10">
        <f>IF(DB1388="Yes",DM1388-((DG1388+(W1388*Monitors!$B$4))*Monitors!$F$4),'All Data'!DM1388)</f>
        <v>141.57629999999997</v>
      </c>
      <c r="DO1388" s="8" t="str">
        <f t="shared" si="239"/>
        <v>No</v>
      </c>
      <c r="DP1388" s="10">
        <v>5.7028715999999999</v>
      </c>
      <c r="DQ1388" s="10">
        <v>71.617128399999999</v>
      </c>
      <c r="DR1388" s="10">
        <v>71.617128399999999</v>
      </c>
      <c r="DS1388" s="9">
        <v>39.547754305641568</v>
      </c>
      <c r="DT1388" s="9" t="s">
        <v>11</v>
      </c>
      <c r="DU1388" s="14">
        <v>0</v>
      </c>
    </row>
    <row r="1389" spans="1:125" ht="18" customHeight="1">
      <c r="A1389" s="29">
        <v>1388</v>
      </c>
      <c r="B1389" s="29">
        <v>21</v>
      </c>
      <c r="C1389" s="29">
        <v>359</v>
      </c>
      <c r="D1389" s="21">
        <v>42139</v>
      </c>
      <c r="E1389" s="21">
        <v>42082</v>
      </c>
      <c r="F1389" s="21">
        <v>42087</v>
      </c>
      <c r="G1389" s="20"/>
      <c r="H1389" s="20"/>
      <c r="I1389" s="22">
        <v>6</v>
      </c>
      <c r="J1389" s="20" t="s">
        <v>5</v>
      </c>
      <c r="K1389" s="20"/>
      <c r="L1389" s="20" t="s">
        <v>49</v>
      </c>
      <c r="M1389" s="23"/>
      <c r="N1389" s="23" t="s">
        <v>7</v>
      </c>
      <c r="O1389" s="23"/>
      <c r="P1389" s="24">
        <v>14.5</v>
      </c>
      <c r="Q1389" s="24">
        <v>27.4</v>
      </c>
      <c r="R1389" s="24">
        <v>31</v>
      </c>
      <c r="S1389" s="24">
        <v>396.79</v>
      </c>
      <c r="T1389" s="24">
        <v>1.9</v>
      </c>
      <c r="U1389" s="24">
        <v>2160</v>
      </c>
      <c r="V1389" s="24">
        <v>4096</v>
      </c>
      <c r="W1389" s="24">
        <v>8.8469999999999995</v>
      </c>
      <c r="X1389" s="23" t="s">
        <v>740</v>
      </c>
      <c r="Y1389" s="23" t="s">
        <v>740</v>
      </c>
      <c r="Z1389" s="24">
        <v>22297</v>
      </c>
      <c r="AA1389" s="24">
        <v>60</v>
      </c>
      <c r="AB1389" s="24">
        <v>178</v>
      </c>
      <c r="AC1389" s="24">
        <v>178</v>
      </c>
      <c r="AD1389" s="23" t="s">
        <v>305</v>
      </c>
      <c r="AE1389" s="23" t="s">
        <v>11</v>
      </c>
      <c r="AF1389" s="23" t="s">
        <v>11</v>
      </c>
      <c r="AG1389" s="23"/>
      <c r="AH1389" s="23"/>
      <c r="AI1389" s="23" t="s">
        <v>57</v>
      </c>
      <c r="AJ1389" s="23" t="s">
        <v>11</v>
      </c>
      <c r="AK1389" s="23" t="s">
        <v>23</v>
      </c>
      <c r="AL1389" s="23" t="s">
        <v>745</v>
      </c>
      <c r="AM1389" s="23"/>
      <c r="AN1389" s="23" t="s">
        <v>72</v>
      </c>
      <c r="AO1389" s="23"/>
      <c r="AP1389" s="23" t="s">
        <v>14</v>
      </c>
      <c r="AQ1389" s="23"/>
      <c r="AR1389" s="23"/>
      <c r="AS1389" s="23" t="s">
        <v>745</v>
      </c>
      <c r="AT1389" s="23"/>
      <c r="AU1389" s="23" t="s">
        <v>63</v>
      </c>
      <c r="AV1389" s="25"/>
      <c r="AW1389" s="25"/>
      <c r="AX1389" s="26">
        <v>31</v>
      </c>
      <c r="AY1389" s="26">
        <v>396.79</v>
      </c>
      <c r="AZ1389" s="25" t="s">
        <v>72</v>
      </c>
      <c r="BA1389" s="25" t="s">
        <v>63</v>
      </c>
      <c r="BB1389" s="23"/>
      <c r="BC1389" s="23" t="s">
        <v>15</v>
      </c>
      <c r="BD1389" s="23"/>
      <c r="BE1389" s="23" t="s">
        <v>11</v>
      </c>
      <c r="BF1389" s="23" t="s">
        <v>741</v>
      </c>
      <c r="BG1389" s="23" t="s">
        <v>11</v>
      </c>
      <c r="BH1389" s="23" t="s">
        <v>17</v>
      </c>
      <c r="BI1389" s="23"/>
      <c r="BJ1389" s="23"/>
      <c r="BK1389" s="23" t="s">
        <v>11</v>
      </c>
      <c r="BL1389" s="23" t="s">
        <v>11</v>
      </c>
      <c r="BM1389" s="23"/>
      <c r="BN1389" s="23"/>
      <c r="BO1389" s="24">
        <v>0.1</v>
      </c>
      <c r="BP1389" s="24">
        <v>249.5</v>
      </c>
      <c r="BQ1389" s="24">
        <v>300</v>
      </c>
      <c r="BR1389" s="24">
        <v>249.5</v>
      </c>
      <c r="BS1389" s="24">
        <v>249.5</v>
      </c>
      <c r="BT1389" s="23"/>
      <c r="BU1389" s="23"/>
      <c r="BV1389" s="24">
        <v>51.82</v>
      </c>
      <c r="BW1389" s="24">
        <v>0.53</v>
      </c>
      <c r="BX1389" s="24">
        <v>0.53</v>
      </c>
      <c r="BY1389" s="24">
        <v>0.39</v>
      </c>
      <c r="BZ1389" s="27">
        <v>0.53</v>
      </c>
      <c r="CA1389" s="27">
        <v>0.39</v>
      </c>
      <c r="CB1389" s="25"/>
      <c r="CC1389" s="25"/>
      <c r="CD1389" s="28">
        <v>52.78</v>
      </c>
      <c r="CE1389" s="28">
        <v>0.75</v>
      </c>
      <c r="CF1389" s="28">
        <v>0.75</v>
      </c>
      <c r="CG1389" s="28">
        <v>0.49</v>
      </c>
      <c r="CH1389" s="28">
        <v>75.53</v>
      </c>
      <c r="CI1389" s="28">
        <v>1.2</v>
      </c>
      <c r="CJ1389" s="28">
        <v>0.5</v>
      </c>
      <c r="CK1389" s="25"/>
      <c r="CL1389" s="25"/>
      <c r="CM1389" s="28">
        <v>0.98</v>
      </c>
      <c r="CN1389" s="25"/>
      <c r="CO1389" s="28">
        <v>0</v>
      </c>
      <c r="CP1389" s="30" t="s">
        <v>5</v>
      </c>
      <c r="CQ1389" s="8">
        <f t="shared" si="232"/>
        <v>22296.428841452656</v>
      </c>
      <c r="CR1389" s="8">
        <f t="shared" si="240"/>
        <v>28</v>
      </c>
      <c r="CS1389" s="8">
        <f t="shared" si="233"/>
        <v>8</v>
      </c>
      <c r="CT1389" s="8">
        <f t="shared" si="241"/>
        <v>40</v>
      </c>
      <c r="CU1389" s="8">
        <f t="shared" si="234"/>
        <v>200</v>
      </c>
      <c r="CV1389" s="10">
        <f t="shared" si="235"/>
        <v>98999.10500000001</v>
      </c>
      <c r="CW1389" s="10">
        <f t="shared" si="242"/>
        <v>98.999105000000014</v>
      </c>
      <c r="CX1389" s="8" t="str">
        <f t="shared" si="236"/>
        <v>No</v>
      </c>
      <c r="CY1389" s="30" t="s">
        <v>11</v>
      </c>
      <c r="CZ1389" s="30" t="s">
        <v>11</v>
      </c>
      <c r="DA1389" s="31" t="s">
        <v>11</v>
      </c>
      <c r="DB1389" s="31" t="s">
        <v>11</v>
      </c>
      <c r="DC1389" s="8" t="str">
        <f t="shared" si="237"/>
        <v>No</v>
      </c>
      <c r="DD1389" s="8" t="s">
        <v>11</v>
      </c>
      <c r="DE1389" s="30" t="s">
        <v>23</v>
      </c>
      <c r="DF1389" s="10">
        <f t="shared" si="238"/>
        <v>161.89794000000001</v>
      </c>
      <c r="DG1389" s="9">
        <f>IF(S1389&lt;Monitors!$H$4,(S1389*Monitors!$I$4)+Monitors!$J$4,IF(S1389&lt;Monitors!$H$5,(S1389*Monitors!$I$5)+Monitors!$J$5,IF(S1389&lt;Monitors!$H$6,(S1389*Monitors!$I$6)+Monitors!$J$6,IF(S1389&lt;Monitors!$H$7,(Monitors!$I$7*S1389)+Monitors!$J$7,IF(S1389&lt;Monitors!$H$8,(S1389*Monitors!$I$8)+Monitors!$J$8,IF(S1389&lt;Monitors!$H$9,(S1389*Monitors!$I$9)+Monitors!$J$9,IF(S1389&lt;Monitors!$H$10,(S1389*Monitors!$I$10)+Monitors!$J$10,IF(S1389&lt;Monitors!$H$11,(S1389*Monitors!$I$11)+Monitors!$J$11,Monitors!$J$12))))))))</f>
        <v>68.358000000000004</v>
      </c>
      <c r="DH1389" s="10">
        <f>$DF1389-(Monitors!$B$4*'All Data'!$W1389)</f>
        <v>107.66583</v>
      </c>
      <c r="DI1389" s="10">
        <f>IF($CX1389="Yes",DH1389-(Monitors!$E$4*(DG1389+(Monitors!$B$4*'All Data'!$W1389))),'All Data'!DH1389)</f>
        <v>107.66583</v>
      </c>
      <c r="DJ1389" s="10">
        <f>IF(DD1389="Yes",'All Data'!DI1389-(DG1389*Monitors!$C$4),'All Data'!DI1389)</f>
        <v>107.66583</v>
      </c>
      <c r="DK1389" s="10">
        <f>IF($DE1389="Yes",DJ1389-(DG1389*Monitors!$D$4),'All Data'!DJ1389)</f>
        <v>63.233129999999996</v>
      </c>
      <c r="DL1389" s="10">
        <f>IF($CZ1389="Yes",DK1389-Monitors!$C$7,'All Data'!DK1389)</f>
        <v>63.233129999999996</v>
      </c>
      <c r="DM1389" s="10">
        <f>IF($DA1389="Yes",DL1389-Monitors!$D$7,'All Data'!DL1389)</f>
        <v>63.233129999999996</v>
      </c>
      <c r="DN1389" s="10">
        <f>IF(DB1389="Yes",DM1389-((DG1389+(W1389*Monitors!$B$4))*Monitors!$F$4),'All Data'!DM1389)</f>
        <v>63.233129999999996</v>
      </c>
      <c r="DO1389" s="8" t="str">
        <f t="shared" si="239"/>
        <v>Yes</v>
      </c>
      <c r="DP1389" s="10">
        <v>3.9599642000000008</v>
      </c>
      <c r="DQ1389" s="10">
        <v>47.860035799999999</v>
      </c>
      <c r="DR1389" s="10">
        <v>47.860035799999999</v>
      </c>
      <c r="DS1389" s="9">
        <v>37.086809461599316</v>
      </c>
      <c r="DT1389" s="9" t="s">
        <v>11</v>
      </c>
      <c r="DU1389" s="14">
        <v>0</v>
      </c>
    </row>
    <row r="1390" spans="1:125" ht="18" customHeight="1">
      <c r="A1390" s="29">
        <v>1389</v>
      </c>
      <c r="B1390" s="29">
        <v>21</v>
      </c>
      <c r="C1390" s="29">
        <v>358</v>
      </c>
      <c r="D1390" s="21">
        <v>41879</v>
      </c>
      <c r="E1390" s="21">
        <v>41863</v>
      </c>
      <c r="F1390" s="21">
        <v>41871</v>
      </c>
      <c r="G1390" s="20" t="s">
        <v>4</v>
      </c>
      <c r="H1390" s="20"/>
      <c r="I1390" s="22">
        <v>6</v>
      </c>
      <c r="J1390" s="20" t="s">
        <v>5</v>
      </c>
      <c r="K1390" s="20"/>
      <c r="L1390" s="20" t="s">
        <v>49</v>
      </c>
      <c r="M1390" s="23"/>
      <c r="N1390" s="23" t="s">
        <v>7</v>
      </c>
      <c r="O1390" s="23"/>
      <c r="P1390" s="24">
        <v>14.5</v>
      </c>
      <c r="Q1390" s="24">
        <v>27.4</v>
      </c>
      <c r="R1390" s="24">
        <v>31</v>
      </c>
      <c r="S1390" s="24">
        <v>396.79</v>
      </c>
      <c r="T1390" s="24">
        <v>1.9</v>
      </c>
      <c r="U1390" s="24">
        <v>2160</v>
      </c>
      <c r="V1390" s="24">
        <v>4096</v>
      </c>
      <c r="W1390" s="24">
        <v>8.8469999999999995</v>
      </c>
      <c r="X1390" s="23" t="s">
        <v>740</v>
      </c>
      <c r="Y1390" s="23" t="s">
        <v>740</v>
      </c>
      <c r="Z1390" s="24">
        <v>22297</v>
      </c>
      <c r="AA1390" s="24">
        <v>60</v>
      </c>
      <c r="AB1390" s="24">
        <v>178</v>
      </c>
      <c r="AC1390" s="24">
        <v>178</v>
      </c>
      <c r="AD1390" s="23" t="s">
        <v>305</v>
      </c>
      <c r="AE1390" s="23" t="s">
        <v>11</v>
      </c>
      <c r="AF1390" s="23" t="s">
        <v>11</v>
      </c>
      <c r="AG1390" s="23"/>
      <c r="AH1390" s="23"/>
      <c r="AI1390" s="23" t="s">
        <v>57</v>
      </c>
      <c r="AJ1390" s="23" t="s">
        <v>11</v>
      </c>
      <c r="AK1390" s="23" t="s">
        <v>23</v>
      </c>
      <c r="AL1390" s="23" t="s">
        <v>229</v>
      </c>
      <c r="AM1390" s="23"/>
      <c r="AN1390" s="23" t="s">
        <v>72</v>
      </c>
      <c r="AO1390" s="23"/>
      <c r="AP1390" s="23" t="s">
        <v>14</v>
      </c>
      <c r="AQ1390" s="23"/>
      <c r="AR1390" s="23"/>
      <c r="AS1390" s="23" t="s">
        <v>229</v>
      </c>
      <c r="AT1390" s="23"/>
      <c r="AU1390" s="23" t="s">
        <v>63</v>
      </c>
      <c r="AV1390" s="25"/>
      <c r="AW1390" s="25"/>
      <c r="AX1390" s="26">
        <v>31</v>
      </c>
      <c r="AY1390" s="26">
        <v>396.79</v>
      </c>
      <c r="AZ1390" s="25" t="s">
        <v>72</v>
      </c>
      <c r="BA1390" s="25" t="s">
        <v>63</v>
      </c>
      <c r="BB1390" s="23"/>
      <c r="BC1390" s="23" t="s">
        <v>15</v>
      </c>
      <c r="BD1390" s="23"/>
      <c r="BE1390" s="23" t="s">
        <v>11</v>
      </c>
      <c r="BF1390" s="23" t="s">
        <v>741</v>
      </c>
      <c r="BG1390" s="23" t="s">
        <v>11</v>
      </c>
      <c r="BH1390" s="23" t="s">
        <v>17</v>
      </c>
      <c r="BI1390" s="23"/>
      <c r="BJ1390" s="23"/>
      <c r="BK1390" s="23" t="s">
        <v>11</v>
      </c>
      <c r="BL1390" s="23" t="s">
        <v>11</v>
      </c>
      <c r="BM1390" s="23"/>
      <c r="BN1390" s="23"/>
      <c r="BO1390" s="24">
        <v>0.1</v>
      </c>
      <c r="BP1390" s="24">
        <v>351.7</v>
      </c>
      <c r="BQ1390" s="24">
        <v>300</v>
      </c>
      <c r="BR1390" s="24">
        <v>253</v>
      </c>
      <c r="BS1390" s="24">
        <v>200</v>
      </c>
      <c r="BT1390" s="23"/>
      <c r="BU1390" s="23"/>
      <c r="BV1390" s="24">
        <v>54.59</v>
      </c>
      <c r="BW1390" s="24">
        <v>0.86</v>
      </c>
      <c r="BX1390" s="24">
        <v>0.6</v>
      </c>
      <c r="BY1390" s="24">
        <v>0.35</v>
      </c>
      <c r="BZ1390" s="27">
        <v>0.86</v>
      </c>
      <c r="CA1390" s="27">
        <v>0.35</v>
      </c>
      <c r="CB1390" s="25"/>
      <c r="CC1390" s="25"/>
      <c r="CD1390" s="28">
        <v>56.08</v>
      </c>
      <c r="CE1390" s="28">
        <v>1.1100000000000001</v>
      </c>
      <c r="CF1390" s="28">
        <v>0.85</v>
      </c>
      <c r="CG1390" s="28">
        <v>0.5</v>
      </c>
      <c r="CH1390" s="28">
        <v>75.5</v>
      </c>
      <c r="CI1390" s="28">
        <v>1.2</v>
      </c>
      <c r="CJ1390" s="28">
        <v>0.5</v>
      </c>
      <c r="CK1390" s="25"/>
      <c r="CL1390" s="25"/>
      <c r="CM1390" s="28">
        <v>0.98</v>
      </c>
      <c r="CN1390" s="25"/>
      <c r="CO1390" s="28">
        <v>0</v>
      </c>
      <c r="CP1390" s="30" t="s">
        <v>5</v>
      </c>
      <c r="CQ1390" s="8">
        <f t="shared" si="232"/>
        <v>22296.428841452656</v>
      </c>
      <c r="CR1390" s="8">
        <f t="shared" si="240"/>
        <v>28</v>
      </c>
      <c r="CS1390" s="8">
        <f t="shared" si="233"/>
        <v>8</v>
      </c>
      <c r="CT1390" s="8">
        <f t="shared" si="241"/>
        <v>40</v>
      </c>
      <c r="CU1390" s="8">
        <f t="shared" si="234"/>
        <v>300</v>
      </c>
      <c r="CV1390" s="10">
        <f t="shared" si="235"/>
        <v>139551.04300000001</v>
      </c>
      <c r="CW1390" s="10">
        <f t="shared" si="242"/>
        <v>139.55104299999999</v>
      </c>
      <c r="CX1390" s="8" t="str">
        <f t="shared" si="236"/>
        <v>No</v>
      </c>
      <c r="CY1390" s="30" t="s">
        <v>11</v>
      </c>
      <c r="CZ1390" s="30" t="s">
        <v>11</v>
      </c>
      <c r="DA1390" s="31" t="s">
        <v>11</v>
      </c>
      <c r="DB1390" s="31" t="s">
        <v>11</v>
      </c>
      <c r="DC1390" s="8" t="str">
        <f t="shared" si="237"/>
        <v>No</v>
      </c>
      <c r="DD1390" s="8" t="s">
        <v>11</v>
      </c>
      <c r="DE1390" s="30" t="s">
        <v>23</v>
      </c>
      <c r="DF1390" s="10">
        <f t="shared" si="238"/>
        <v>172.26978000000003</v>
      </c>
      <c r="DG1390" s="9">
        <f>IF(S1390&lt;Monitors!$H$4,(S1390*Monitors!$I$4)+Monitors!$J$4,IF(S1390&lt;Monitors!$H$5,(S1390*Monitors!$I$5)+Monitors!$J$5,IF(S1390&lt;Monitors!$H$6,(S1390*Monitors!$I$6)+Monitors!$J$6,IF(S1390&lt;Monitors!$H$7,(Monitors!$I$7*S1390)+Monitors!$J$7,IF(S1390&lt;Monitors!$H$8,(S1390*Monitors!$I$8)+Monitors!$J$8,IF(S1390&lt;Monitors!$H$9,(S1390*Monitors!$I$9)+Monitors!$J$9,IF(S1390&lt;Monitors!$H$10,(S1390*Monitors!$I$10)+Monitors!$J$10,IF(S1390&lt;Monitors!$H$11,(S1390*Monitors!$I$11)+Monitors!$J$11,Monitors!$J$12))))))))</f>
        <v>68.358000000000004</v>
      </c>
      <c r="DH1390" s="10">
        <f>$DF1390-(Monitors!$B$4*'All Data'!$W1390)</f>
        <v>118.03767000000002</v>
      </c>
      <c r="DI1390" s="10">
        <f>IF($CX1390="Yes",DH1390-(Monitors!$E$4*(DG1390+(Monitors!$B$4*'All Data'!$W1390))),'All Data'!DH1390)</f>
        <v>118.03767000000002</v>
      </c>
      <c r="DJ1390" s="10">
        <f>IF(DD1390="Yes",'All Data'!DI1390-(DG1390*Monitors!$C$4),'All Data'!DI1390)</f>
        <v>118.03767000000002</v>
      </c>
      <c r="DK1390" s="10">
        <f>IF($DE1390="Yes",DJ1390-(DG1390*Monitors!$D$4),'All Data'!DJ1390)</f>
        <v>73.604970000000009</v>
      </c>
      <c r="DL1390" s="10">
        <f>IF($CZ1390="Yes",DK1390-Monitors!$C$7,'All Data'!DK1390)</f>
        <v>73.604970000000009</v>
      </c>
      <c r="DM1390" s="10">
        <f>IF($DA1390="Yes",DL1390-Monitors!$D$7,'All Data'!DL1390)</f>
        <v>73.604970000000009</v>
      </c>
      <c r="DN1390" s="10">
        <f>IF(DB1390="Yes",DM1390-((DG1390+(W1390*Monitors!$B$4))*Monitors!$F$4),'All Data'!DM1390)</f>
        <v>73.604970000000009</v>
      </c>
      <c r="DO1390" s="8" t="str">
        <f t="shared" si="239"/>
        <v>No</v>
      </c>
      <c r="DP1390" s="10">
        <v>5.5820417200000003</v>
      </c>
      <c r="DQ1390" s="10">
        <v>49.007958280000004</v>
      </c>
      <c r="DR1390" s="10">
        <v>49.007958280000004</v>
      </c>
      <c r="DS1390" s="9">
        <v>37.086809461599316</v>
      </c>
      <c r="DT1390" s="9" t="s">
        <v>11</v>
      </c>
      <c r="DU1390" s="14">
        <v>0</v>
      </c>
    </row>
    <row r="1391" spans="1:125" ht="18" customHeight="1">
      <c r="A1391" s="29">
        <v>1390</v>
      </c>
      <c r="B1391" s="29">
        <v>13</v>
      </c>
      <c r="C1391" s="29">
        <v>1440</v>
      </c>
      <c r="D1391" s="21">
        <v>42009</v>
      </c>
      <c r="E1391" s="21">
        <v>41816</v>
      </c>
      <c r="F1391" s="21">
        <v>41955</v>
      </c>
      <c r="G1391" s="20" t="s">
        <v>4</v>
      </c>
      <c r="H1391" s="20"/>
      <c r="I1391" s="22">
        <v>6</v>
      </c>
      <c r="J1391" s="20" t="s">
        <v>5</v>
      </c>
      <c r="K1391" s="20"/>
      <c r="L1391" s="20" t="s">
        <v>6</v>
      </c>
      <c r="M1391" s="23"/>
      <c r="N1391" s="23" t="s">
        <v>7</v>
      </c>
      <c r="O1391" s="23"/>
      <c r="P1391" s="24">
        <v>13.2</v>
      </c>
      <c r="Q1391" s="24">
        <v>23.5</v>
      </c>
      <c r="R1391" s="24">
        <v>27</v>
      </c>
      <c r="S1391" s="24">
        <v>310.5</v>
      </c>
      <c r="T1391" s="24">
        <v>1.78</v>
      </c>
      <c r="U1391" s="24">
        <v>2880</v>
      </c>
      <c r="V1391" s="24">
        <v>5120</v>
      </c>
      <c r="W1391" s="24">
        <v>14.746</v>
      </c>
      <c r="X1391" s="23" t="s">
        <v>480</v>
      </c>
      <c r="Y1391" s="23" t="s">
        <v>480</v>
      </c>
      <c r="Z1391" s="24">
        <v>47495</v>
      </c>
      <c r="AA1391" s="24">
        <v>60</v>
      </c>
      <c r="AB1391" s="24">
        <v>178</v>
      </c>
      <c r="AC1391" s="24">
        <v>178</v>
      </c>
      <c r="AD1391" s="23" t="s">
        <v>10</v>
      </c>
      <c r="AE1391" s="23" t="s">
        <v>11</v>
      </c>
      <c r="AF1391" s="23" t="s">
        <v>11</v>
      </c>
      <c r="AG1391" s="23"/>
      <c r="AH1391" s="23"/>
      <c r="AI1391" s="23" t="s">
        <v>57</v>
      </c>
      <c r="AJ1391" s="23" t="s">
        <v>11</v>
      </c>
      <c r="AK1391" s="23" t="s">
        <v>23</v>
      </c>
      <c r="AL1391" s="23" t="s">
        <v>45</v>
      </c>
      <c r="AM1391" s="23" t="s">
        <v>472</v>
      </c>
      <c r="AN1391" s="23" t="s">
        <v>72</v>
      </c>
      <c r="AO1391" s="23"/>
      <c r="AP1391" s="23" t="s">
        <v>14</v>
      </c>
      <c r="AQ1391" s="23" t="s">
        <v>14</v>
      </c>
      <c r="AR1391" s="23"/>
      <c r="AS1391" s="23" t="s">
        <v>45</v>
      </c>
      <c r="AT1391" s="23" t="s">
        <v>472</v>
      </c>
      <c r="AU1391" s="23" t="s">
        <v>63</v>
      </c>
      <c r="AV1391" s="25"/>
      <c r="AW1391" s="25"/>
      <c r="AX1391" s="26">
        <v>27</v>
      </c>
      <c r="AY1391" s="26">
        <v>310.5</v>
      </c>
      <c r="AZ1391" s="25" t="s">
        <v>72</v>
      </c>
      <c r="BA1391" s="25" t="s">
        <v>63</v>
      </c>
      <c r="BB1391" s="23"/>
      <c r="BC1391" s="23" t="s">
        <v>15</v>
      </c>
      <c r="BD1391" s="23"/>
      <c r="BE1391" s="23" t="s">
        <v>11</v>
      </c>
      <c r="BF1391" s="23" t="s">
        <v>442</v>
      </c>
      <c r="BG1391" s="23" t="s">
        <v>11</v>
      </c>
      <c r="BH1391" s="23" t="s">
        <v>17</v>
      </c>
      <c r="BI1391" s="23"/>
      <c r="BJ1391" s="23" t="s">
        <v>18</v>
      </c>
      <c r="BK1391" s="23" t="s">
        <v>11</v>
      </c>
      <c r="BL1391" s="23" t="s">
        <v>11</v>
      </c>
      <c r="BM1391" s="23"/>
      <c r="BN1391" s="23"/>
      <c r="BO1391" s="24">
        <v>45.7</v>
      </c>
      <c r="BP1391" s="24">
        <v>356</v>
      </c>
      <c r="BQ1391" s="24">
        <v>400</v>
      </c>
      <c r="BR1391" s="24">
        <v>324.60000000000002</v>
      </c>
      <c r="BS1391" s="24">
        <v>200.1</v>
      </c>
      <c r="BT1391" s="23"/>
      <c r="BU1391" s="23"/>
      <c r="BV1391" s="24">
        <v>53.83</v>
      </c>
      <c r="BW1391" s="24">
        <v>0.77</v>
      </c>
      <c r="BX1391" s="24">
        <v>0.44</v>
      </c>
      <c r="BY1391" s="24">
        <v>0.43</v>
      </c>
      <c r="BZ1391" s="27">
        <v>0.77</v>
      </c>
      <c r="CA1391" s="27">
        <v>0.43</v>
      </c>
      <c r="CB1391" s="25"/>
      <c r="CC1391" s="25"/>
      <c r="CD1391" s="28">
        <v>54.07</v>
      </c>
      <c r="CE1391" s="28">
        <v>0.81</v>
      </c>
      <c r="CF1391" s="28">
        <v>0.47</v>
      </c>
      <c r="CG1391" s="28">
        <v>0.45</v>
      </c>
      <c r="CH1391" s="28">
        <v>79.400000000000006</v>
      </c>
      <c r="CI1391" s="28">
        <v>1.2</v>
      </c>
      <c r="CJ1391" s="28">
        <v>0.5</v>
      </c>
      <c r="CK1391" s="25"/>
      <c r="CL1391" s="25"/>
      <c r="CM1391" s="28">
        <v>0.96</v>
      </c>
      <c r="CN1391" s="25"/>
      <c r="CO1391" s="28">
        <v>0</v>
      </c>
      <c r="CP1391" s="30" t="s">
        <v>5</v>
      </c>
      <c r="CQ1391" s="8">
        <f t="shared" si="232"/>
        <v>47491.143317230271</v>
      </c>
      <c r="CR1391" s="8">
        <f t="shared" si="240"/>
        <v>28</v>
      </c>
      <c r="CS1391" s="8">
        <f t="shared" si="233"/>
        <v>8</v>
      </c>
      <c r="CT1391" s="8">
        <f t="shared" si="241"/>
        <v>30</v>
      </c>
      <c r="CU1391" s="8">
        <f t="shared" si="234"/>
        <v>300</v>
      </c>
      <c r="CV1391" s="10">
        <f t="shared" si="235"/>
        <v>110538</v>
      </c>
      <c r="CW1391" s="10">
        <f t="shared" si="242"/>
        <v>110.538</v>
      </c>
      <c r="CX1391" s="8" t="str">
        <f t="shared" si="236"/>
        <v>No</v>
      </c>
      <c r="CY1391" s="30" t="s">
        <v>11</v>
      </c>
      <c r="CZ1391" s="30" t="s">
        <v>11</v>
      </c>
      <c r="DA1391" s="31" t="s">
        <v>11</v>
      </c>
      <c r="DB1391" s="31" t="s">
        <v>11</v>
      </c>
      <c r="DC1391" s="8" t="str">
        <f t="shared" si="237"/>
        <v>No</v>
      </c>
      <c r="DD1391" s="8" t="s">
        <v>11</v>
      </c>
      <c r="DE1391" s="30" t="s">
        <v>23</v>
      </c>
      <c r="DF1391" s="10">
        <f t="shared" si="238"/>
        <v>169.42715999999999</v>
      </c>
      <c r="DG1391" s="9">
        <f>IF(S1391&lt;Monitors!$H$4,(S1391*Monitors!$I$4)+Monitors!$J$4,IF(S1391&lt;Monitors!$H$5,(S1391*Monitors!$I$5)+Monitors!$J$5,IF(S1391&lt;Monitors!$H$6,(S1391*Monitors!$I$6)+Monitors!$J$6,IF(S1391&lt;Monitors!$H$7,(Monitors!$I$7*S1391)+Monitors!$J$7,IF(S1391&lt;Monitors!$H$8,(S1391*Monitors!$I$8)+Monitors!$J$8,IF(S1391&lt;Monitors!$H$9,(S1391*Monitors!$I$9)+Monitors!$J$9,IF(S1391&lt;Monitors!$H$10,(S1391*Monitors!$I$10)+Monitors!$J$10,IF(S1391&lt;Monitors!$H$11,(S1391*Monitors!$I$11)+Monitors!$J$11,Monitors!$J$12))))))))</f>
        <v>51.1</v>
      </c>
      <c r="DH1391" s="10">
        <f>$DF1391-(Monitors!$B$4*'All Data'!$W1391)</f>
        <v>79.034179999999992</v>
      </c>
      <c r="DI1391" s="10">
        <f>IF($CX1391="Yes",DH1391-(Monitors!$E$4*(DG1391+(Monitors!$B$4*'All Data'!$W1391))),'All Data'!DH1391)</f>
        <v>79.034179999999992</v>
      </c>
      <c r="DJ1391" s="10">
        <f>IF(DD1391="Yes",'All Data'!DI1391-(DG1391*Monitors!$C$4),'All Data'!DI1391)</f>
        <v>79.034179999999992</v>
      </c>
      <c r="DK1391" s="10">
        <f>IF($DE1391="Yes",DJ1391-(DG1391*Monitors!$D$4),'All Data'!DJ1391)</f>
        <v>45.819179999999989</v>
      </c>
      <c r="DL1391" s="10">
        <f>IF($CZ1391="Yes",DK1391-Monitors!$C$7,'All Data'!DK1391)</f>
        <v>45.819179999999989</v>
      </c>
      <c r="DM1391" s="10">
        <f>IF($DA1391="Yes",DL1391-Monitors!$D$7,'All Data'!DL1391)</f>
        <v>45.819179999999989</v>
      </c>
      <c r="DN1391" s="10">
        <f>IF(DB1391="Yes",DM1391-((DG1391+(W1391*Monitors!$B$4))*Monitors!$F$4),'All Data'!DM1391)</f>
        <v>45.819179999999989</v>
      </c>
      <c r="DO1391" s="8" t="str">
        <f t="shared" si="239"/>
        <v>Yes</v>
      </c>
      <c r="DP1391" s="10">
        <v>4.4215200000000001</v>
      </c>
      <c r="DQ1391" s="10">
        <v>49.408479999999997</v>
      </c>
      <c r="DR1391" s="10">
        <v>49.408479999999997</v>
      </c>
      <c r="DS1391" s="9">
        <v>29.304622874802099</v>
      </c>
      <c r="DT1391" s="9" t="s">
        <v>11</v>
      </c>
      <c r="DU1391" s="14">
        <v>0</v>
      </c>
    </row>
    <row r="1392" spans="1:125" ht="18" customHeight="1">
      <c r="A1392" s="29">
        <v>1391</v>
      </c>
      <c r="B1392" s="29">
        <v>4</v>
      </c>
      <c r="C1392" s="29">
        <v>1252</v>
      </c>
      <c r="D1392" s="21">
        <v>41973</v>
      </c>
      <c r="E1392" s="21">
        <v>41911</v>
      </c>
      <c r="F1392" s="21">
        <v>41920</v>
      </c>
      <c r="G1392" s="20" t="s">
        <v>4</v>
      </c>
      <c r="H1392" s="20"/>
      <c r="I1392" s="22">
        <v>6</v>
      </c>
      <c r="J1392" s="20" t="s">
        <v>5</v>
      </c>
      <c r="K1392" s="20"/>
      <c r="L1392" s="20" t="s">
        <v>479</v>
      </c>
      <c r="M1392" s="23" t="s">
        <v>479</v>
      </c>
      <c r="N1392" s="23" t="s">
        <v>7</v>
      </c>
      <c r="O1392" s="23"/>
      <c r="P1392" s="24">
        <v>13.2</v>
      </c>
      <c r="Q1392" s="24">
        <v>23.5</v>
      </c>
      <c r="R1392" s="24">
        <v>27</v>
      </c>
      <c r="S1392" s="24">
        <v>310.5</v>
      </c>
      <c r="T1392" s="24">
        <v>1.78</v>
      </c>
      <c r="U1392" s="24">
        <v>2880</v>
      </c>
      <c r="V1392" s="24">
        <v>5120</v>
      </c>
      <c r="W1392" s="24">
        <v>14.746</v>
      </c>
      <c r="X1392" s="23" t="s">
        <v>480</v>
      </c>
      <c r="Y1392" s="23" t="s">
        <v>480</v>
      </c>
      <c r="Z1392" s="24">
        <v>47495</v>
      </c>
      <c r="AA1392" s="24">
        <v>60</v>
      </c>
      <c r="AB1392" s="24">
        <v>178</v>
      </c>
      <c r="AC1392" s="24">
        <v>178</v>
      </c>
      <c r="AD1392" s="23" t="s">
        <v>10</v>
      </c>
      <c r="AE1392" s="23" t="s">
        <v>11</v>
      </c>
      <c r="AF1392" s="23" t="s">
        <v>11</v>
      </c>
      <c r="AG1392" s="23"/>
      <c r="AH1392" s="23"/>
      <c r="AI1392" s="23" t="s">
        <v>57</v>
      </c>
      <c r="AJ1392" s="23" t="s">
        <v>11</v>
      </c>
      <c r="AK1392" s="23" t="s">
        <v>11</v>
      </c>
      <c r="AL1392" s="23" t="s">
        <v>236</v>
      </c>
      <c r="AM1392" s="23" t="s">
        <v>481</v>
      </c>
      <c r="AN1392" s="23" t="s">
        <v>320</v>
      </c>
      <c r="AO1392" s="23"/>
      <c r="AP1392" s="23" t="s">
        <v>36</v>
      </c>
      <c r="AQ1392" s="23"/>
      <c r="AR1392" s="23"/>
      <c r="AS1392" s="23" t="s">
        <v>236</v>
      </c>
      <c r="AT1392" s="23" t="s">
        <v>481</v>
      </c>
      <c r="AU1392" s="23" t="s">
        <v>63</v>
      </c>
      <c r="AV1392" s="25"/>
      <c r="AW1392" s="25"/>
      <c r="AX1392" s="26">
        <v>27</v>
      </c>
      <c r="AY1392" s="26">
        <v>310.5</v>
      </c>
      <c r="AZ1392" s="25" t="s">
        <v>320</v>
      </c>
      <c r="BA1392" s="25" t="s">
        <v>63</v>
      </c>
      <c r="BB1392" s="23"/>
      <c r="BC1392" s="23" t="s">
        <v>15</v>
      </c>
      <c r="BD1392" s="23"/>
      <c r="BE1392" s="23" t="s">
        <v>11</v>
      </c>
      <c r="BF1392" s="23" t="s">
        <v>442</v>
      </c>
      <c r="BG1392" s="23" t="s">
        <v>11</v>
      </c>
      <c r="BH1392" s="23" t="s">
        <v>17</v>
      </c>
      <c r="BI1392" s="23"/>
      <c r="BJ1392" s="23" t="s">
        <v>272</v>
      </c>
      <c r="BK1392" s="23" t="s">
        <v>11</v>
      </c>
      <c r="BL1392" s="23" t="s">
        <v>11</v>
      </c>
      <c r="BM1392" s="23"/>
      <c r="BN1392" s="23"/>
      <c r="BO1392" s="24">
        <v>0.1</v>
      </c>
      <c r="BP1392" s="24">
        <v>324.5</v>
      </c>
      <c r="BQ1392" s="24">
        <v>300</v>
      </c>
      <c r="BR1392" s="24">
        <v>221.1</v>
      </c>
      <c r="BS1392" s="24">
        <v>200.1</v>
      </c>
      <c r="BT1392" s="23"/>
      <c r="BU1392" s="23"/>
      <c r="BV1392" s="24">
        <v>60.82</v>
      </c>
      <c r="BW1392" s="24">
        <v>0.49</v>
      </c>
      <c r="BX1392" s="24">
        <v>0.43</v>
      </c>
      <c r="BY1392" s="24">
        <v>0.41</v>
      </c>
      <c r="BZ1392" s="27">
        <v>0.49</v>
      </c>
      <c r="CA1392" s="27">
        <v>0.41</v>
      </c>
      <c r="CB1392" s="25"/>
      <c r="CC1392" s="25"/>
      <c r="CD1392" s="28">
        <v>60.26</v>
      </c>
      <c r="CE1392" s="28">
        <v>0.54</v>
      </c>
      <c r="CF1392" s="28">
        <v>0.46</v>
      </c>
      <c r="CG1392" s="28">
        <v>0.44</v>
      </c>
      <c r="CH1392" s="28">
        <v>79.400000000000006</v>
      </c>
      <c r="CI1392" s="28">
        <v>1.4</v>
      </c>
      <c r="CJ1392" s="28">
        <v>0.5</v>
      </c>
      <c r="CK1392" s="25"/>
      <c r="CL1392" s="25"/>
      <c r="CM1392" s="28">
        <v>0.98</v>
      </c>
      <c r="CN1392" s="25"/>
      <c r="CO1392" s="28">
        <v>0</v>
      </c>
      <c r="CP1392" s="30" t="s">
        <v>5</v>
      </c>
      <c r="CQ1392" s="8">
        <f t="shared" si="232"/>
        <v>47491.143317230271</v>
      </c>
      <c r="CR1392" s="8">
        <f t="shared" si="240"/>
        <v>28</v>
      </c>
      <c r="CS1392" s="8">
        <f t="shared" si="233"/>
        <v>8</v>
      </c>
      <c r="CT1392" s="8">
        <f t="shared" si="241"/>
        <v>30</v>
      </c>
      <c r="CU1392" s="8">
        <f t="shared" si="234"/>
        <v>300</v>
      </c>
      <c r="CV1392" s="10">
        <f t="shared" si="235"/>
        <v>100757.25</v>
      </c>
      <c r="CW1392" s="10">
        <f t="shared" si="242"/>
        <v>100.75725</v>
      </c>
      <c r="CX1392" s="8" t="str">
        <f t="shared" si="236"/>
        <v>No</v>
      </c>
      <c r="CY1392" s="30" t="s">
        <v>11</v>
      </c>
      <c r="CZ1392" s="30" t="s">
        <v>11</v>
      </c>
      <c r="DA1392" s="31" t="s">
        <v>11</v>
      </c>
      <c r="DB1392" s="31" t="s">
        <v>11</v>
      </c>
      <c r="DC1392" s="8" t="str">
        <f t="shared" si="237"/>
        <v>No</v>
      </c>
      <c r="DD1392" s="8" t="s">
        <v>11</v>
      </c>
      <c r="DE1392" s="30" t="s">
        <v>23</v>
      </c>
      <c r="DF1392" s="10">
        <f t="shared" si="238"/>
        <v>189.26417999999998</v>
      </c>
      <c r="DG1392" s="9">
        <f>IF(S1392&lt;Monitors!$H$4,(S1392*Monitors!$I$4)+Monitors!$J$4,IF(S1392&lt;Monitors!$H$5,(S1392*Monitors!$I$5)+Monitors!$J$5,IF(S1392&lt;Monitors!$H$6,(S1392*Monitors!$I$6)+Monitors!$J$6,IF(S1392&lt;Monitors!$H$7,(Monitors!$I$7*S1392)+Monitors!$J$7,IF(S1392&lt;Monitors!$H$8,(S1392*Monitors!$I$8)+Monitors!$J$8,IF(S1392&lt;Monitors!$H$9,(S1392*Monitors!$I$9)+Monitors!$J$9,IF(S1392&lt;Monitors!$H$10,(S1392*Monitors!$I$10)+Monitors!$J$10,IF(S1392&lt;Monitors!$H$11,(S1392*Monitors!$I$11)+Monitors!$J$11,Monitors!$J$12))))))))</f>
        <v>51.1</v>
      </c>
      <c r="DH1392" s="10">
        <f>$DF1392-(Monitors!$B$4*'All Data'!$W1392)</f>
        <v>98.871199999999988</v>
      </c>
      <c r="DI1392" s="10">
        <f>IF($CX1392="Yes",DH1392-(Monitors!$E$4*(DG1392+(Monitors!$B$4*'All Data'!$W1392))),'All Data'!DH1392)</f>
        <v>98.871199999999988</v>
      </c>
      <c r="DJ1392" s="10">
        <f>IF(DD1392="Yes",'All Data'!DI1392-(DG1392*Monitors!$C$4),'All Data'!DI1392)</f>
        <v>98.871199999999988</v>
      </c>
      <c r="DK1392" s="10">
        <f>IF($DE1392="Yes",DJ1392-(DG1392*Monitors!$D$4),'All Data'!DJ1392)</f>
        <v>65.656199999999984</v>
      </c>
      <c r="DL1392" s="10">
        <f>IF($CZ1392="Yes",DK1392-Monitors!$C$7,'All Data'!DK1392)</f>
        <v>65.656199999999984</v>
      </c>
      <c r="DM1392" s="10">
        <f>IF($DA1392="Yes",DL1392-Monitors!$D$7,'All Data'!DL1392)</f>
        <v>65.656199999999984</v>
      </c>
      <c r="DN1392" s="10">
        <f>IF(DB1392="Yes",DM1392-((DG1392+(W1392*Monitors!$B$4))*Monitors!$F$4),'All Data'!DM1392)</f>
        <v>65.656199999999984</v>
      </c>
      <c r="DO1392" s="8" t="str">
        <f t="shared" si="239"/>
        <v>No</v>
      </c>
      <c r="DP1392" s="10">
        <v>4.0302899999999999</v>
      </c>
      <c r="DQ1392" s="10">
        <v>56.789709999999999</v>
      </c>
      <c r="DR1392" s="10">
        <v>56.789709999999999</v>
      </c>
      <c r="DS1392" s="9">
        <v>29.304622874802099</v>
      </c>
      <c r="DT1392" s="9" t="s">
        <v>11</v>
      </c>
      <c r="DU1392" s="14">
        <v>0</v>
      </c>
    </row>
    <row r="1393" spans="1:125" ht="18" customHeight="1">
      <c r="A1393" s="29">
        <v>1392</v>
      </c>
      <c r="B1393" s="29">
        <v>21</v>
      </c>
      <c r="C1393" s="29">
        <v>383</v>
      </c>
      <c r="D1393" s="21">
        <v>41430</v>
      </c>
      <c r="E1393" s="21">
        <v>41416</v>
      </c>
      <c r="F1393" s="21">
        <v>41451</v>
      </c>
      <c r="G1393" s="20" t="s">
        <v>4</v>
      </c>
      <c r="H1393" s="20"/>
      <c r="I1393" s="22">
        <v>6</v>
      </c>
      <c r="J1393" s="20" t="s">
        <v>255</v>
      </c>
      <c r="K1393" s="20"/>
      <c r="L1393" s="20" t="s">
        <v>6</v>
      </c>
      <c r="M1393" s="23" t="s">
        <v>6</v>
      </c>
      <c r="N1393" s="23" t="s">
        <v>7</v>
      </c>
      <c r="O1393" s="23"/>
      <c r="P1393" s="24">
        <v>9.6</v>
      </c>
      <c r="Q1393" s="24">
        <v>36.6</v>
      </c>
      <c r="R1393" s="24">
        <v>37.9</v>
      </c>
      <c r="S1393" s="24">
        <v>350.6</v>
      </c>
      <c r="T1393" s="24">
        <v>3.83</v>
      </c>
      <c r="U1393" s="24">
        <v>502</v>
      </c>
      <c r="V1393" s="24">
        <v>1920</v>
      </c>
      <c r="W1393" s="24">
        <v>0.96399999999999997</v>
      </c>
      <c r="X1393" s="23" t="s">
        <v>749</v>
      </c>
      <c r="Y1393" s="23" t="s">
        <v>749</v>
      </c>
      <c r="Z1393" s="24">
        <v>2749</v>
      </c>
      <c r="AA1393" s="24">
        <v>60</v>
      </c>
      <c r="AB1393" s="24">
        <v>178</v>
      </c>
      <c r="AC1393" s="24">
        <v>178</v>
      </c>
      <c r="AD1393" s="23" t="s">
        <v>305</v>
      </c>
      <c r="AE1393" s="23" t="s">
        <v>11</v>
      </c>
      <c r="AF1393" s="23" t="s">
        <v>11</v>
      </c>
      <c r="AG1393" s="23"/>
      <c r="AH1393" s="23"/>
      <c r="AI1393" s="23" t="s">
        <v>57</v>
      </c>
      <c r="AJ1393" s="23" t="s">
        <v>11</v>
      </c>
      <c r="AK1393" s="23" t="s">
        <v>23</v>
      </c>
      <c r="AL1393" s="23" t="s">
        <v>107</v>
      </c>
      <c r="AM1393" s="23"/>
      <c r="AN1393" s="23" t="s">
        <v>302</v>
      </c>
      <c r="AO1393" s="23"/>
      <c r="AP1393" s="23" t="s">
        <v>14</v>
      </c>
      <c r="AQ1393" s="23"/>
      <c r="AR1393" s="23"/>
      <c r="AS1393" s="23" t="s">
        <v>107</v>
      </c>
      <c r="AT1393" s="23"/>
      <c r="AU1393" s="23" t="s">
        <v>261</v>
      </c>
      <c r="AV1393" s="25"/>
      <c r="AW1393" s="25"/>
      <c r="AX1393" s="26">
        <v>37.9</v>
      </c>
      <c r="AY1393" s="26">
        <v>350.6</v>
      </c>
      <c r="AZ1393" s="25" t="s">
        <v>302</v>
      </c>
      <c r="BA1393" s="25" t="s">
        <v>261</v>
      </c>
      <c r="BB1393" s="23"/>
      <c r="BC1393" s="23" t="s">
        <v>15</v>
      </c>
      <c r="BD1393" s="23"/>
      <c r="BE1393" s="23" t="s">
        <v>11</v>
      </c>
      <c r="BF1393" s="23" t="s">
        <v>750</v>
      </c>
      <c r="BG1393" s="23" t="s">
        <v>11</v>
      </c>
      <c r="BH1393" s="23" t="s">
        <v>17</v>
      </c>
      <c r="BI1393" s="23"/>
      <c r="BJ1393" s="23"/>
      <c r="BK1393" s="23" t="s">
        <v>11</v>
      </c>
      <c r="BL1393" s="23" t="s">
        <v>11</v>
      </c>
      <c r="BM1393" s="23"/>
      <c r="BN1393" s="23"/>
      <c r="BO1393" s="24">
        <v>0.1</v>
      </c>
      <c r="BP1393" s="24">
        <v>787.3</v>
      </c>
      <c r="BQ1393" s="24">
        <v>500</v>
      </c>
      <c r="BR1393" s="24">
        <v>482.6</v>
      </c>
      <c r="BS1393" s="24">
        <v>482.6</v>
      </c>
      <c r="BT1393" s="23"/>
      <c r="BU1393" s="23"/>
      <c r="BV1393" s="24">
        <v>68.02</v>
      </c>
      <c r="BW1393" s="24">
        <v>0.34</v>
      </c>
      <c r="BX1393" s="24">
        <v>0.32</v>
      </c>
      <c r="BY1393" s="23"/>
      <c r="BZ1393" s="27">
        <v>0.34</v>
      </c>
      <c r="CA1393" s="27"/>
      <c r="CB1393" s="25"/>
      <c r="CC1393" s="25"/>
      <c r="CD1393" s="28">
        <v>67.37</v>
      </c>
      <c r="CE1393" s="28">
        <v>0.49</v>
      </c>
      <c r="CF1393" s="28">
        <v>0.47</v>
      </c>
      <c r="CG1393" s="25"/>
      <c r="CH1393" s="28">
        <v>102.66</v>
      </c>
      <c r="CI1393" s="28">
        <v>0.7</v>
      </c>
      <c r="CJ1393" s="28">
        <v>0</v>
      </c>
      <c r="CK1393" s="25"/>
      <c r="CL1393" s="25"/>
      <c r="CM1393" s="28">
        <v>0.98</v>
      </c>
      <c r="CN1393" s="25"/>
      <c r="CO1393" s="28">
        <v>0</v>
      </c>
      <c r="CP1393" s="30" t="s">
        <v>1075</v>
      </c>
      <c r="CQ1393" s="8">
        <f t="shared" si="232"/>
        <v>2749.5721620079862</v>
      </c>
      <c r="CR1393" s="8">
        <f t="shared" si="240"/>
        <v>28</v>
      </c>
      <c r="CS1393" s="8">
        <f t="shared" si="233"/>
        <v>1.05</v>
      </c>
      <c r="CT1393" s="8">
        <f t="shared" si="241"/>
        <v>40</v>
      </c>
      <c r="CU1393" s="8">
        <f t="shared" si="234"/>
        <v>700</v>
      </c>
      <c r="CV1393" s="10">
        <f t="shared" si="235"/>
        <v>276027.38</v>
      </c>
      <c r="CW1393" s="10">
        <f t="shared" si="242"/>
        <v>276.02737999999999</v>
      </c>
      <c r="CX1393" s="8" t="str">
        <f t="shared" si="236"/>
        <v>No</v>
      </c>
      <c r="CY1393" s="30" t="s">
        <v>23</v>
      </c>
      <c r="CZ1393" s="30" t="s">
        <v>11</v>
      </c>
      <c r="DA1393" s="31" t="s">
        <v>11</v>
      </c>
      <c r="DB1393" s="31" t="s">
        <v>11</v>
      </c>
      <c r="DC1393" s="8" t="str">
        <f t="shared" si="237"/>
        <v>No</v>
      </c>
      <c r="DD1393" s="8" t="s">
        <v>11</v>
      </c>
      <c r="DE1393" s="30" t="s">
        <v>11</v>
      </c>
      <c r="DF1393" s="10">
        <f t="shared" si="238"/>
        <v>210.48527999999999</v>
      </c>
      <c r="DG1393" s="9">
        <f>IF(S1393&lt;Monitors!$H$4,(S1393*Monitors!$I$4)+Monitors!$J$4,IF(S1393&lt;Monitors!$H$5,(S1393*Monitors!$I$5)+Monitors!$J$5,IF(S1393&lt;Monitors!$H$6,(S1393*Monitors!$I$6)+Monitors!$J$6,IF(S1393&lt;Monitors!$H$7,(Monitors!$I$7*S1393)+Monitors!$J$7,IF(S1393&lt;Monitors!$H$8,(S1393*Monitors!$I$8)+Monitors!$J$8,IF(S1393&lt;Monitors!$H$9,(S1393*Monitors!$I$9)+Monitors!$J$9,IF(S1393&lt;Monitors!$H$10,(S1393*Monitors!$I$10)+Monitors!$J$10,IF(S1393&lt;Monitors!$H$11,(S1393*Monitors!$I$11)+Monitors!$J$11,Monitors!$J$12))))))))</f>
        <v>59.120000000000005</v>
      </c>
      <c r="DH1393" s="10">
        <f>$DF1393-(Monitors!$B$4*'All Data'!$W1393)</f>
        <v>204.57595999999998</v>
      </c>
      <c r="DI1393" s="10">
        <f>IF($CX1393="Yes",DH1393-(Monitors!$E$4*(DG1393+(Monitors!$B$4*'All Data'!$W1393))),'All Data'!DH1393)</f>
        <v>204.57595999999998</v>
      </c>
      <c r="DJ1393" s="10">
        <f>IF(DD1393="Yes",'All Data'!DI1393-(DG1393*Monitors!$C$4),'All Data'!DI1393)</f>
        <v>204.57595999999998</v>
      </c>
      <c r="DK1393" s="10">
        <f>IF($DE1393="Yes",DJ1393-(DG1393*Monitors!$D$4),'All Data'!DJ1393)</f>
        <v>204.57595999999998</v>
      </c>
      <c r="DL1393" s="10">
        <f>IF($CZ1393="Yes",DK1393-Monitors!$C$7,'All Data'!DK1393)</f>
        <v>204.57595999999998</v>
      </c>
      <c r="DM1393" s="10">
        <f>IF($DA1393="Yes",DL1393-Monitors!$D$7,'All Data'!DL1393)</f>
        <v>204.57595999999998</v>
      </c>
      <c r="DN1393" s="10">
        <f>IF(DB1393="Yes",DM1393-((DG1393+(W1393*Monitors!$B$4))*Monitors!$F$4),'All Data'!DM1393)</f>
        <v>204.57595999999998</v>
      </c>
      <c r="DO1393" s="8" t="str">
        <f t="shared" si="239"/>
        <v>No</v>
      </c>
      <c r="DP1393" s="10">
        <v>11.041095200000001</v>
      </c>
      <c r="DQ1393" s="10">
        <v>56.978904799999995</v>
      </c>
      <c r="DR1393" s="10">
        <v>56.978904799999995</v>
      </c>
      <c r="DS1393" s="9">
        <v>32.951569843916488</v>
      </c>
      <c r="DT1393" s="9" t="s">
        <v>11</v>
      </c>
      <c r="DU1393" s="14">
        <v>0</v>
      </c>
    </row>
    <row r="1394" spans="1:125" ht="18" customHeight="1">
      <c r="A1394" s="29">
        <v>1393</v>
      </c>
      <c r="B1394" s="29">
        <v>26</v>
      </c>
      <c r="C1394" s="29">
        <v>638</v>
      </c>
      <c r="D1394" s="21">
        <v>41532</v>
      </c>
      <c r="E1394" s="21">
        <v>41513</v>
      </c>
      <c r="F1394" s="21">
        <v>41526</v>
      </c>
      <c r="G1394" s="20" t="s">
        <v>4</v>
      </c>
      <c r="H1394" s="20" t="s">
        <v>854</v>
      </c>
      <c r="I1394" s="22">
        <v>6</v>
      </c>
      <c r="J1394" s="20" t="s">
        <v>255</v>
      </c>
      <c r="K1394" s="20" t="s">
        <v>26</v>
      </c>
      <c r="L1394" s="20" t="s">
        <v>27</v>
      </c>
      <c r="M1394" s="23" t="s">
        <v>27</v>
      </c>
      <c r="N1394" s="23" t="s">
        <v>7</v>
      </c>
      <c r="O1394" s="23" t="s">
        <v>26</v>
      </c>
      <c r="P1394" s="24">
        <v>15.4</v>
      </c>
      <c r="Q1394" s="24">
        <v>27.5</v>
      </c>
      <c r="R1394" s="24">
        <v>32</v>
      </c>
      <c r="S1394" s="24">
        <v>424.25</v>
      </c>
      <c r="T1394" s="24">
        <v>1.78</v>
      </c>
      <c r="U1394" s="24">
        <v>768</v>
      </c>
      <c r="V1394" s="24">
        <v>1366</v>
      </c>
      <c r="W1394" s="24">
        <v>1.0489999999999999</v>
      </c>
      <c r="X1394" s="23" t="s">
        <v>8</v>
      </c>
      <c r="Y1394" s="23" t="s">
        <v>8</v>
      </c>
      <c r="Z1394" s="24">
        <v>2473</v>
      </c>
      <c r="AA1394" s="24">
        <v>60</v>
      </c>
      <c r="AB1394" s="24">
        <v>178</v>
      </c>
      <c r="AC1394" s="24">
        <v>178</v>
      </c>
      <c r="AD1394" s="23" t="s">
        <v>28</v>
      </c>
      <c r="AE1394" s="23" t="s">
        <v>23</v>
      </c>
      <c r="AF1394" s="23" t="s">
        <v>11</v>
      </c>
      <c r="AG1394" s="23"/>
      <c r="AH1394" s="23"/>
      <c r="AI1394" s="23" t="s">
        <v>12</v>
      </c>
      <c r="AJ1394" s="23" t="s">
        <v>11</v>
      </c>
      <c r="AK1394" s="23" t="s">
        <v>23</v>
      </c>
      <c r="AL1394" s="23" t="s">
        <v>855</v>
      </c>
      <c r="AM1394" s="23" t="s">
        <v>856</v>
      </c>
      <c r="AN1394" s="23" t="s">
        <v>14</v>
      </c>
      <c r="AO1394" s="23" t="s">
        <v>14</v>
      </c>
      <c r="AP1394" s="23" t="s">
        <v>36</v>
      </c>
      <c r="AQ1394" s="23" t="s">
        <v>14</v>
      </c>
      <c r="AR1394" s="23"/>
      <c r="AS1394" s="23" t="s">
        <v>855</v>
      </c>
      <c r="AT1394" s="23" t="s">
        <v>856</v>
      </c>
      <c r="AU1394" s="23" t="s">
        <v>83</v>
      </c>
      <c r="AV1394" s="25" t="s">
        <v>14</v>
      </c>
      <c r="AW1394" s="25" t="s">
        <v>14</v>
      </c>
      <c r="AX1394" s="26">
        <v>32</v>
      </c>
      <c r="AY1394" s="26">
        <v>424.25</v>
      </c>
      <c r="AZ1394" s="25" t="s">
        <v>14</v>
      </c>
      <c r="BA1394" s="25" t="s">
        <v>83</v>
      </c>
      <c r="BB1394" s="23" t="s">
        <v>14</v>
      </c>
      <c r="BC1394" s="23" t="s">
        <v>15</v>
      </c>
      <c r="BD1394" s="23" t="s">
        <v>14</v>
      </c>
      <c r="BE1394" s="23" t="s">
        <v>11</v>
      </c>
      <c r="BF1394" s="23" t="s">
        <v>857</v>
      </c>
      <c r="BG1394" s="23" t="s">
        <v>11</v>
      </c>
      <c r="BH1394" s="23" t="s">
        <v>17</v>
      </c>
      <c r="BI1394" s="23" t="s">
        <v>14</v>
      </c>
      <c r="BJ1394" s="23"/>
      <c r="BK1394" s="23" t="s">
        <v>11</v>
      </c>
      <c r="BL1394" s="23" t="s">
        <v>11</v>
      </c>
      <c r="BM1394" s="23" t="s">
        <v>11</v>
      </c>
      <c r="BN1394" s="23"/>
      <c r="BO1394" s="24">
        <v>103</v>
      </c>
      <c r="BP1394" s="24">
        <v>364</v>
      </c>
      <c r="BQ1394" s="24">
        <v>350</v>
      </c>
      <c r="BR1394" s="24">
        <v>250</v>
      </c>
      <c r="BS1394" s="24">
        <v>200</v>
      </c>
      <c r="BT1394" s="23"/>
      <c r="BU1394" s="23"/>
      <c r="BV1394" s="24">
        <v>33.71</v>
      </c>
      <c r="BW1394" s="24">
        <v>0.42</v>
      </c>
      <c r="BX1394" s="23"/>
      <c r="BY1394" s="24">
        <v>0.42</v>
      </c>
      <c r="BZ1394" s="27">
        <v>0.42</v>
      </c>
      <c r="CA1394" s="27">
        <v>0.42</v>
      </c>
      <c r="CB1394" s="25"/>
      <c r="CC1394" s="25"/>
      <c r="CD1394" s="28">
        <v>33.53</v>
      </c>
      <c r="CE1394" s="28">
        <v>0.42</v>
      </c>
      <c r="CF1394" s="25"/>
      <c r="CG1394" s="28">
        <v>0.42</v>
      </c>
      <c r="CH1394" s="28">
        <v>122.55</v>
      </c>
      <c r="CI1394" s="28">
        <v>0.5</v>
      </c>
      <c r="CJ1394" s="28">
        <v>0.5</v>
      </c>
      <c r="CK1394" s="25"/>
      <c r="CL1394" s="28">
        <v>0</v>
      </c>
      <c r="CM1394" s="28">
        <v>0.5</v>
      </c>
      <c r="CN1394" s="25"/>
      <c r="CO1394" s="28">
        <v>0</v>
      </c>
      <c r="CP1394" s="30" t="s">
        <v>1075</v>
      </c>
      <c r="CQ1394" s="8">
        <f t="shared" si="232"/>
        <v>2472.5987035945786</v>
      </c>
      <c r="CR1394" s="8">
        <f t="shared" si="240"/>
        <v>28</v>
      </c>
      <c r="CS1394" s="8">
        <f t="shared" si="233"/>
        <v>1.05</v>
      </c>
      <c r="CT1394" s="8">
        <f t="shared" si="241"/>
        <v>40</v>
      </c>
      <c r="CU1394" s="8">
        <f t="shared" si="234"/>
        <v>300</v>
      </c>
      <c r="CV1394" s="10">
        <f t="shared" si="235"/>
        <v>154427</v>
      </c>
      <c r="CW1394" s="10">
        <f t="shared" si="242"/>
        <v>154.42699999999999</v>
      </c>
      <c r="CX1394" s="8" t="str">
        <f t="shared" si="236"/>
        <v>No</v>
      </c>
      <c r="CY1394" s="30" t="s">
        <v>11</v>
      </c>
      <c r="CZ1394" s="30" t="s">
        <v>11</v>
      </c>
      <c r="DA1394" s="31" t="s">
        <v>11</v>
      </c>
      <c r="DB1394" s="31" t="s">
        <v>11</v>
      </c>
      <c r="DC1394" s="8" t="str">
        <f t="shared" si="237"/>
        <v>No</v>
      </c>
      <c r="DD1394" s="8" t="s">
        <v>11</v>
      </c>
      <c r="DE1394" s="30" t="s">
        <v>11</v>
      </c>
      <c r="DF1394" s="10">
        <f t="shared" si="238"/>
        <v>105.74633999999998</v>
      </c>
      <c r="DG1394" s="9">
        <f>IF(S1394&lt;Monitors!$H$4,(S1394*Monitors!$I$4)+Monitors!$J$4,IF(S1394&lt;Monitors!$H$5,(S1394*Monitors!$I$5)+Monitors!$J$5,IF(S1394&lt;Monitors!$H$6,(S1394*Monitors!$I$6)+Monitors!$J$6,IF(S1394&lt;Monitors!$H$7,(Monitors!$I$7*S1394)+Monitors!$J$7,IF(S1394&lt;Monitors!$H$8,(S1394*Monitors!$I$8)+Monitors!$J$8,IF(S1394&lt;Monitors!$H$9,(S1394*Monitors!$I$9)+Monitors!$J$9,IF(S1394&lt;Monitors!$H$10,(S1394*Monitors!$I$10)+Monitors!$J$10,IF(S1394&lt;Monitors!$H$11,(S1394*Monitors!$I$11)+Monitors!$J$11,Monitors!$J$12))))))))</f>
        <v>73.850000000000009</v>
      </c>
      <c r="DH1394" s="10">
        <f>$DF1394-(Monitors!$B$4*'All Data'!$W1394)</f>
        <v>99.315969999999979</v>
      </c>
      <c r="DI1394" s="10">
        <f>IF($CX1394="Yes",DH1394-(Monitors!$E$4*(DG1394+(Monitors!$B$4*'All Data'!$W1394))),'All Data'!DH1394)</f>
        <v>99.315969999999979</v>
      </c>
      <c r="DJ1394" s="10">
        <f>IF(DD1394="Yes",'All Data'!DI1394-(DG1394*Monitors!$C$4),'All Data'!DI1394)</f>
        <v>99.315969999999979</v>
      </c>
      <c r="DK1394" s="10">
        <f>IF($DE1394="Yes",DJ1394-(DG1394*Monitors!$D$4),'All Data'!DJ1394)</f>
        <v>99.315969999999979</v>
      </c>
      <c r="DL1394" s="10">
        <f>IF($CZ1394="Yes",DK1394-Monitors!$C$7,'All Data'!DK1394)</f>
        <v>99.315969999999979</v>
      </c>
      <c r="DM1394" s="10">
        <f>IF($DA1394="Yes",DL1394-Monitors!$D$7,'All Data'!DL1394)</f>
        <v>99.315969999999979</v>
      </c>
      <c r="DN1394" s="10">
        <f>IF(DB1394="Yes",DM1394-((DG1394+(W1394*Monitors!$B$4))*Monitors!$F$4),'All Data'!DM1394)</f>
        <v>99.315969999999979</v>
      </c>
      <c r="DO1394" s="8" t="str">
        <f t="shared" si="239"/>
        <v>No</v>
      </c>
      <c r="DP1394" s="10">
        <v>6.1770800000000001</v>
      </c>
      <c r="DQ1394" s="10">
        <v>27.532920000000001</v>
      </c>
      <c r="DR1394" s="10">
        <v>27.532920000000001</v>
      </c>
      <c r="DS1394" s="9">
        <v>39.508315032884596</v>
      </c>
      <c r="DT1394" s="9" t="s">
        <v>23</v>
      </c>
      <c r="DU1394" s="14">
        <v>0</v>
      </c>
    </row>
    <row r="1395" spans="1:125" ht="18" customHeight="1">
      <c r="A1395" s="29">
        <v>1394</v>
      </c>
      <c r="B1395" s="29">
        <v>26</v>
      </c>
      <c r="C1395" s="29">
        <v>639</v>
      </c>
      <c r="D1395" s="21">
        <v>42042</v>
      </c>
      <c r="E1395" s="21">
        <v>42001</v>
      </c>
      <c r="F1395" s="21">
        <v>42012</v>
      </c>
      <c r="G1395" s="20" t="s">
        <v>4</v>
      </c>
      <c r="H1395" s="20"/>
      <c r="I1395" s="22">
        <v>6</v>
      </c>
      <c r="J1395" s="20" t="s">
        <v>255</v>
      </c>
      <c r="K1395" s="20"/>
      <c r="L1395" s="20" t="s">
        <v>6</v>
      </c>
      <c r="M1395" s="23"/>
      <c r="N1395" s="23" t="s">
        <v>7</v>
      </c>
      <c r="O1395" s="23"/>
      <c r="P1395" s="24">
        <v>15.4</v>
      </c>
      <c r="Q1395" s="24">
        <v>27.5</v>
      </c>
      <c r="R1395" s="24">
        <v>31.5</v>
      </c>
      <c r="S1395" s="24">
        <v>424.2</v>
      </c>
      <c r="T1395" s="24">
        <v>1.78</v>
      </c>
      <c r="U1395" s="24">
        <v>768</v>
      </c>
      <c r="V1395" s="24">
        <v>1366</v>
      </c>
      <c r="W1395" s="24">
        <v>1.0489999999999999</v>
      </c>
      <c r="X1395" s="23" t="s">
        <v>8</v>
      </c>
      <c r="Y1395" s="23" t="s">
        <v>8</v>
      </c>
      <c r="Z1395" s="24">
        <v>2473</v>
      </c>
      <c r="AA1395" s="24">
        <v>60</v>
      </c>
      <c r="AB1395" s="24">
        <v>178</v>
      </c>
      <c r="AC1395" s="24">
        <v>178</v>
      </c>
      <c r="AD1395" s="23" t="s">
        <v>10</v>
      </c>
      <c r="AE1395" s="23" t="s">
        <v>11</v>
      </c>
      <c r="AF1395" s="23" t="s">
        <v>11</v>
      </c>
      <c r="AG1395" s="23"/>
      <c r="AH1395" s="23"/>
      <c r="AI1395" s="23" t="s">
        <v>57</v>
      </c>
      <c r="AJ1395" s="23" t="s">
        <v>11</v>
      </c>
      <c r="AK1395" s="23" t="s">
        <v>11</v>
      </c>
      <c r="AL1395" s="23" t="s">
        <v>1262</v>
      </c>
      <c r="AM1395" s="23" t="s">
        <v>1263</v>
      </c>
      <c r="AN1395" s="23" t="s">
        <v>14</v>
      </c>
      <c r="AO1395" s="23"/>
      <c r="AP1395" s="23" t="s">
        <v>36</v>
      </c>
      <c r="AQ1395" s="23"/>
      <c r="AR1395" s="23"/>
      <c r="AS1395" s="23" t="s">
        <v>1262</v>
      </c>
      <c r="AT1395" s="23" t="s">
        <v>1263</v>
      </c>
      <c r="AU1395" s="23" t="s">
        <v>83</v>
      </c>
      <c r="AV1395" s="25"/>
      <c r="AW1395" s="25"/>
      <c r="AX1395" s="26">
        <v>31.5</v>
      </c>
      <c r="AY1395" s="26">
        <v>424.2</v>
      </c>
      <c r="AZ1395" s="25" t="s">
        <v>14</v>
      </c>
      <c r="BA1395" s="25" t="s">
        <v>83</v>
      </c>
      <c r="BB1395" s="23"/>
      <c r="BC1395" s="23" t="s">
        <v>15</v>
      </c>
      <c r="BD1395" s="23"/>
      <c r="BE1395" s="23" t="s">
        <v>11</v>
      </c>
      <c r="BF1395" s="23" t="s">
        <v>1264</v>
      </c>
      <c r="BG1395" s="23" t="s">
        <v>11</v>
      </c>
      <c r="BH1395" s="23" t="s">
        <v>17</v>
      </c>
      <c r="BI1395" s="23"/>
      <c r="BJ1395" s="23" t="s">
        <v>18</v>
      </c>
      <c r="BK1395" s="23" t="s">
        <v>11</v>
      </c>
      <c r="BL1395" s="23" t="s">
        <v>11</v>
      </c>
      <c r="BM1395" s="23"/>
      <c r="BN1395" s="23"/>
      <c r="BO1395" s="24">
        <v>8.6</v>
      </c>
      <c r="BP1395" s="24">
        <v>341.2</v>
      </c>
      <c r="BQ1395" s="24">
        <v>341.8</v>
      </c>
      <c r="BR1395" s="24">
        <v>290.2</v>
      </c>
      <c r="BS1395" s="24">
        <v>200</v>
      </c>
      <c r="BT1395" s="23"/>
      <c r="BU1395" s="23"/>
      <c r="BV1395" s="24">
        <v>36</v>
      </c>
      <c r="BW1395" s="24">
        <v>0.28000000000000003</v>
      </c>
      <c r="BX1395" s="23"/>
      <c r="BY1395" s="24">
        <v>0.2</v>
      </c>
      <c r="BZ1395" s="27">
        <v>0.28000000000000003</v>
      </c>
      <c r="CA1395" s="27">
        <v>0.2</v>
      </c>
      <c r="CB1395" s="25"/>
      <c r="CC1395" s="25"/>
      <c r="CD1395" s="28">
        <v>35.68</v>
      </c>
      <c r="CE1395" s="28">
        <v>0.26</v>
      </c>
      <c r="CF1395" s="25"/>
      <c r="CG1395" s="28">
        <v>0.18</v>
      </c>
      <c r="CH1395" s="28">
        <v>122.5</v>
      </c>
      <c r="CI1395" s="28">
        <v>1</v>
      </c>
      <c r="CJ1395" s="28">
        <v>0.5</v>
      </c>
      <c r="CK1395" s="25"/>
      <c r="CL1395" s="25"/>
      <c r="CM1395" s="28">
        <v>0.56000000000000005</v>
      </c>
      <c r="CN1395" s="25"/>
      <c r="CO1395" s="28">
        <v>0</v>
      </c>
      <c r="CP1395" s="30" t="s">
        <v>1075</v>
      </c>
      <c r="CQ1395" s="8">
        <f t="shared" si="232"/>
        <v>2472.8901461574728</v>
      </c>
      <c r="CR1395" s="8">
        <f t="shared" si="240"/>
        <v>28</v>
      </c>
      <c r="CS1395" s="8">
        <f t="shared" si="233"/>
        <v>1.05</v>
      </c>
      <c r="CT1395" s="8">
        <f t="shared" si="241"/>
        <v>40</v>
      </c>
      <c r="CU1395" s="8">
        <f t="shared" si="234"/>
        <v>300</v>
      </c>
      <c r="CV1395" s="10">
        <f t="shared" si="235"/>
        <v>144737.03999999998</v>
      </c>
      <c r="CW1395" s="10">
        <f t="shared" si="242"/>
        <v>144.73703999999998</v>
      </c>
      <c r="CX1395" s="8" t="str">
        <f t="shared" si="236"/>
        <v>No</v>
      </c>
      <c r="CY1395" s="30" t="s">
        <v>11</v>
      </c>
      <c r="CZ1395" s="30" t="s">
        <v>11</v>
      </c>
      <c r="DA1395" s="31" t="s">
        <v>11</v>
      </c>
      <c r="DB1395" s="31" t="s">
        <v>11</v>
      </c>
      <c r="DC1395" s="8" t="str">
        <f t="shared" si="237"/>
        <v>No</v>
      </c>
      <c r="DD1395" s="8" t="s">
        <v>11</v>
      </c>
      <c r="DE1395" s="30" t="s">
        <v>11</v>
      </c>
      <c r="DF1395" s="10">
        <f t="shared" si="238"/>
        <v>111.97032</v>
      </c>
      <c r="DG1395" s="9">
        <f>IF(S1395&lt;Monitors!$H$4,(S1395*Monitors!$I$4)+Monitors!$J$4,IF(S1395&lt;Monitors!$H$5,(S1395*Monitors!$I$5)+Monitors!$J$5,IF(S1395&lt;Monitors!$H$6,(S1395*Monitors!$I$6)+Monitors!$J$6,IF(S1395&lt;Monitors!$H$7,(Monitors!$I$7*S1395)+Monitors!$J$7,IF(S1395&lt;Monitors!$H$8,(S1395*Monitors!$I$8)+Monitors!$J$8,IF(S1395&lt;Monitors!$H$9,(S1395*Monitors!$I$9)+Monitors!$J$9,IF(S1395&lt;Monitors!$H$10,(S1395*Monitors!$I$10)+Monitors!$J$10,IF(S1395&lt;Monitors!$H$11,(S1395*Monitors!$I$11)+Monitors!$J$11,Monitors!$J$12))))))))</f>
        <v>73.84</v>
      </c>
      <c r="DH1395" s="10">
        <f>$DF1395-(Monitors!$B$4*'All Data'!$W1395)</f>
        <v>105.53995</v>
      </c>
      <c r="DI1395" s="10">
        <f>IF($CX1395="Yes",DH1395-(Monitors!$E$4*(DG1395+(Monitors!$B$4*'All Data'!$W1395))),'All Data'!DH1395)</f>
        <v>105.53995</v>
      </c>
      <c r="DJ1395" s="10">
        <f>IF(DD1395="Yes",'All Data'!DI1395-(DG1395*Monitors!$C$4),'All Data'!DI1395)</f>
        <v>105.53995</v>
      </c>
      <c r="DK1395" s="10">
        <f>IF($DE1395="Yes",DJ1395-(DG1395*Monitors!$D$4),'All Data'!DJ1395)</f>
        <v>105.53995</v>
      </c>
      <c r="DL1395" s="10">
        <f>IF($CZ1395="Yes",DK1395-Monitors!$C$7,'All Data'!DK1395)</f>
        <v>105.53995</v>
      </c>
      <c r="DM1395" s="10">
        <f>IF($DA1395="Yes",DL1395-Monitors!$D$7,'All Data'!DL1395)</f>
        <v>105.53995</v>
      </c>
      <c r="DN1395" s="10">
        <f>IF(DB1395="Yes",DM1395-((DG1395+(W1395*Monitors!$B$4))*Monitors!$F$4),'All Data'!DM1395)</f>
        <v>105.53995</v>
      </c>
      <c r="DO1395" s="8" t="str">
        <f t="shared" si="239"/>
        <v>No</v>
      </c>
      <c r="DP1395" s="10">
        <v>5.7894815999999993</v>
      </c>
      <c r="DQ1395" s="10">
        <v>30.210518400000002</v>
      </c>
      <c r="DR1395" s="10">
        <v>30.210518400000002</v>
      </c>
      <c r="DS1395" s="9">
        <v>39.503932397700922</v>
      </c>
      <c r="DT1395" s="9" t="s">
        <v>23</v>
      </c>
      <c r="DU1395" s="14">
        <v>0</v>
      </c>
    </row>
    <row r="1396" spans="1:125" ht="18" customHeight="1">
      <c r="A1396" s="29">
        <v>1395</v>
      </c>
      <c r="B1396" s="29">
        <v>38</v>
      </c>
      <c r="C1396" s="29">
        <v>650</v>
      </c>
      <c r="D1396" s="21">
        <v>41713</v>
      </c>
      <c r="E1396" s="21">
        <v>41659</v>
      </c>
      <c r="F1396" s="21">
        <v>41704</v>
      </c>
      <c r="G1396" s="20"/>
      <c r="H1396" s="20"/>
      <c r="I1396" s="22">
        <v>6</v>
      </c>
      <c r="J1396" s="20" t="s">
        <v>255</v>
      </c>
      <c r="K1396" s="20"/>
      <c r="L1396" s="20" t="s">
        <v>121</v>
      </c>
      <c r="M1396" s="23"/>
      <c r="N1396" s="23" t="s">
        <v>7</v>
      </c>
      <c r="O1396" s="23"/>
      <c r="P1396" s="24">
        <v>15.4</v>
      </c>
      <c r="Q1396" s="24">
        <v>27.5</v>
      </c>
      <c r="R1396" s="24">
        <v>31.5</v>
      </c>
      <c r="S1396" s="24">
        <v>424.19</v>
      </c>
      <c r="T1396" s="24">
        <v>1.78</v>
      </c>
      <c r="U1396" s="24">
        <v>768</v>
      </c>
      <c r="V1396" s="24">
        <v>1366</v>
      </c>
      <c r="W1396" s="24">
        <v>1.0489999999999999</v>
      </c>
      <c r="X1396" s="23" t="s">
        <v>8</v>
      </c>
      <c r="Y1396" s="23" t="s">
        <v>8</v>
      </c>
      <c r="Z1396" s="24">
        <v>2473</v>
      </c>
      <c r="AA1396" s="24">
        <v>60</v>
      </c>
      <c r="AB1396" s="24">
        <v>178</v>
      </c>
      <c r="AC1396" s="24">
        <v>178</v>
      </c>
      <c r="AD1396" s="23" t="s">
        <v>943</v>
      </c>
      <c r="AE1396" s="23" t="s">
        <v>23</v>
      </c>
      <c r="AF1396" s="23" t="s">
        <v>11</v>
      </c>
      <c r="AG1396" s="23"/>
      <c r="AH1396" s="23"/>
      <c r="AI1396" s="23" t="s">
        <v>12</v>
      </c>
      <c r="AJ1396" s="23" t="s">
        <v>11</v>
      </c>
      <c r="AK1396" s="23" t="s">
        <v>23</v>
      </c>
      <c r="AL1396" s="23" t="s">
        <v>853</v>
      </c>
      <c r="AM1396" s="23"/>
      <c r="AN1396" s="23" t="s">
        <v>14</v>
      </c>
      <c r="AO1396" s="23"/>
      <c r="AP1396" s="23" t="s">
        <v>14</v>
      </c>
      <c r="AQ1396" s="23"/>
      <c r="AR1396" s="23"/>
      <c r="AS1396" s="23" t="s">
        <v>853</v>
      </c>
      <c r="AT1396" s="23"/>
      <c r="AU1396" s="23" t="s">
        <v>14</v>
      </c>
      <c r="AV1396" s="25"/>
      <c r="AW1396" s="25"/>
      <c r="AX1396" s="26">
        <v>31.5</v>
      </c>
      <c r="AY1396" s="26">
        <v>424.19</v>
      </c>
      <c r="AZ1396" s="25" t="s">
        <v>14</v>
      </c>
      <c r="BA1396" s="25" t="s">
        <v>14</v>
      </c>
      <c r="BB1396" s="23"/>
      <c r="BC1396" s="23" t="s">
        <v>15</v>
      </c>
      <c r="BD1396" s="23"/>
      <c r="BE1396" s="23" t="s">
        <v>11</v>
      </c>
      <c r="BF1396" s="23" t="s">
        <v>939</v>
      </c>
      <c r="BG1396" s="23" t="s">
        <v>11</v>
      </c>
      <c r="BH1396" s="23" t="s">
        <v>17</v>
      </c>
      <c r="BI1396" s="23"/>
      <c r="BJ1396" s="23"/>
      <c r="BK1396" s="23" t="s">
        <v>11</v>
      </c>
      <c r="BL1396" s="23" t="s">
        <v>11</v>
      </c>
      <c r="BM1396" s="23" t="s">
        <v>11</v>
      </c>
      <c r="BN1396" s="23"/>
      <c r="BO1396" s="24">
        <v>0</v>
      </c>
      <c r="BP1396" s="24">
        <v>295</v>
      </c>
      <c r="BQ1396" s="24">
        <v>295</v>
      </c>
      <c r="BR1396" s="24">
        <v>212</v>
      </c>
      <c r="BS1396" s="24">
        <v>212</v>
      </c>
      <c r="BT1396" s="23"/>
      <c r="BU1396" s="23"/>
      <c r="BV1396" s="24">
        <v>41.2</v>
      </c>
      <c r="BW1396" s="24">
        <v>0.28000000000000003</v>
      </c>
      <c r="BX1396" s="23"/>
      <c r="BY1396" s="24">
        <v>0.26</v>
      </c>
      <c r="BZ1396" s="27">
        <v>0.28000000000000003</v>
      </c>
      <c r="CA1396" s="27">
        <v>0.26</v>
      </c>
      <c r="CB1396" s="25"/>
      <c r="CC1396" s="25"/>
      <c r="CD1396" s="28">
        <v>40.4</v>
      </c>
      <c r="CE1396" s="28">
        <v>0.32</v>
      </c>
      <c r="CF1396" s="25"/>
      <c r="CG1396" s="28">
        <v>0.3</v>
      </c>
      <c r="CH1396" s="28">
        <v>122.8</v>
      </c>
      <c r="CI1396" s="28">
        <v>0.5</v>
      </c>
      <c r="CJ1396" s="28">
        <v>0.5</v>
      </c>
      <c r="CK1396" s="25"/>
      <c r="CL1396" s="25"/>
      <c r="CM1396" s="28">
        <v>0.51</v>
      </c>
      <c r="CN1396" s="25"/>
      <c r="CO1396" s="28">
        <v>0</v>
      </c>
      <c r="CP1396" s="30" t="s">
        <v>1075</v>
      </c>
      <c r="CQ1396" s="8">
        <f t="shared" si="232"/>
        <v>2472.9484429147315</v>
      </c>
      <c r="CR1396" s="8">
        <f t="shared" si="240"/>
        <v>28</v>
      </c>
      <c r="CS1396" s="8">
        <f t="shared" si="233"/>
        <v>1.05</v>
      </c>
      <c r="CT1396" s="8">
        <f t="shared" si="241"/>
        <v>40</v>
      </c>
      <c r="CU1396" s="8">
        <f t="shared" si="234"/>
        <v>200</v>
      </c>
      <c r="CV1396" s="10">
        <f t="shared" si="235"/>
        <v>125136.05</v>
      </c>
      <c r="CW1396" s="10">
        <f t="shared" si="242"/>
        <v>125.13605</v>
      </c>
      <c r="CX1396" s="8" t="str">
        <f t="shared" si="236"/>
        <v>No</v>
      </c>
      <c r="CY1396" s="30" t="s">
        <v>11</v>
      </c>
      <c r="CZ1396" s="30" t="s">
        <v>11</v>
      </c>
      <c r="DA1396" s="31" t="s">
        <v>11</v>
      </c>
      <c r="DB1396" s="31" t="s">
        <v>11</v>
      </c>
      <c r="DC1396" s="8" t="str">
        <f t="shared" si="237"/>
        <v>No</v>
      </c>
      <c r="DD1396" s="8" t="s">
        <v>11</v>
      </c>
      <c r="DE1396" s="30" t="s">
        <v>11</v>
      </c>
      <c r="DF1396" s="10">
        <f t="shared" si="238"/>
        <v>127.91352000000001</v>
      </c>
      <c r="DG1396" s="9">
        <f>IF(S1396&lt;Monitors!$H$4,(S1396*Monitors!$I$4)+Monitors!$J$4,IF(S1396&lt;Monitors!$H$5,(S1396*Monitors!$I$5)+Monitors!$J$5,IF(S1396&lt;Monitors!$H$6,(S1396*Monitors!$I$6)+Monitors!$J$6,IF(S1396&lt;Monitors!$H$7,(Monitors!$I$7*S1396)+Monitors!$J$7,IF(S1396&lt;Monitors!$H$8,(S1396*Monitors!$I$8)+Monitors!$J$8,IF(S1396&lt;Monitors!$H$9,(S1396*Monitors!$I$9)+Monitors!$J$9,IF(S1396&lt;Monitors!$H$10,(S1396*Monitors!$I$10)+Monitors!$J$10,IF(S1396&lt;Monitors!$H$11,(S1396*Monitors!$I$11)+Monitors!$J$11,Monitors!$J$12))))))))</f>
        <v>73.838000000000008</v>
      </c>
      <c r="DH1396" s="10">
        <f>$DF1396-(Monitors!$B$4*'All Data'!$W1396)</f>
        <v>121.48315000000001</v>
      </c>
      <c r="DI1396" s="10">
        <f>IF($CX1396="Yes",DH1396-(Monitors!$E$4*(DG1396+(Monitors!$B$4*'All Data'!$W1396))),'All Data'!DH1396)</f>
        <v>121.48315000000001</v>
      </c>
      <c r="DJ1396" s="10">
        <f>IF(DD1396="Yes",'All Data'!DI1396-(DG1396*Monitors!$C$4),'All Data'!DI1396)</f>
        <v>121.48315000000001</v>
      </c>
      <c r="DK1396" s="10">
        <f>IF($DE1396="Yes",DJ1396-(DG1396*Monitors!$D$4),'All Data'!DJ1396)</f>
        <v>121.48315000000001</v>
      </c>
      <c r="DL1396" s="10">
        <f>IF($CZ1396="Yes",DK1396-Monitors!$C$7,'All Data'!DK1396)</f>
        <v>121.48315000000001</v>
      </c>
      <c r="DM1396" s="10">
        <f>IF($DA1396="Yes",DL1396-Monitors!$D$7,'All Data'!DL1396)</f>
        <v>121.48315000000001</v>
      </c>
      <c r="DN1396" s="10">
        <f>IF(DB1396="Yes",DM1396-((DG1396+(W1396*Monitors!$B$4))*Monitors!$F$4),'All Data'!DM1396)</f>
        <v>121.48315000000001</v>
      </c>
      <c r="DO1396" s="8" t="str">
        <f t="shared" si="239"/>
        <v>No</v>
      </c>
      <c r="DP1396" s="10">
        <v>5.0054420000000004</v>
      </c>
      <c r="DQ1396" s="10">
        <v>36.194558000000001</v>
      </c>
      <c r="DR1396" s="10">
        <v>36.194558000000001</v>
      </c>
      <c r="DS1396" s="9">
        <v>39.503055858818158</v>
      </c>
      <c r="DT1396" s="9" t="s">
        <v>23</v>
      </c>
      <c r="DU1396" s="14">
        <v>0</v>
      </c>
    </row>
    <row r="1397" spans="1:125" ht="18" customHeight="1">
      <c r="A1397" s="29">
        <v>1396</v>
      </c>
      <c r="B1397" s="29">
        <v>38</v>
      </c>
      <c r="C1397" s="29">
        <v>649</v>
      </c>
      <c r="D1397" s="21">
        <v>41363</v>
      </c>
      <c r="E1397" s="21">
        <v>41330</v>
      </c>
      <c r="F1397" s="21">
        <v>41361</v>
      </c>
      <c r="G1397" s="20"/>
      <c r="H1397" s="20"/>
      <c r="I1397" s="22">
        <v>6</v>
      </c>
      <c r="J1397" s="20" t="s">
        <v>255</v>
      </c>
      <c r="K1397" s="20"/>
      <c r="L1397" s="20" t="s">
        <v>121</v>
      </c>
      <c r="M1397" s="23"/>
      <c r="N1397" s="23" t="s">
        <v>7</v>
      </c>
      <c r="O1397" s="23"/>
      <c r="P1397" s="24">
        <v>15.5</v>
      </c>
      <c r="Q1397" s="24">
        <v>27.5</v>
      </c>
      <c r="R1397" s="24">
        <v>31.6</v>
      </c>
      <c r="S1397" s="24">
        <v>425.26</v>
      </c>
      <c r="T1397" s="24">
        <v>1.78</v>
      </c>
      <c r="U1397" s="24">
        <v>768</v>
      </c>
      <c r="V1397" s="24">
        <v>1366</v>
      </c>
      <c r="W1397" s="24">
        <v>1.0489999999999999</v>
      </c>
      <c r="X1397" s="23" t="s">
        <v>8</v>
      </c>
      <c r="Y1397" s="23" t="s">
        <v>8</v>
      </c>
      <c r="Z1397" s="24">
        <v>2467</v>
      </c>
      <c r="AA1397" s="24">
        <v>60</v>
      </c>
      <c r="AB1397" s="24">
        <v>178</v>
      </c>
      <c r="AC1397" s="24">
        <v>178</v>
      </c>
      <c r="AD1397" s="23" t="s">
        <v>201</v>
      </c>
      <c r="AE1397" s="23" t="s">
        <v>23</v>
      </c>
      <c r="AF1397" s="23" t="s">
        <v>11</v>
      </c>
      <c r="AG1397" s="23"/>
      <c r="AH1397" s="23"/>
      <c r="AI1397" s="23" t="s">
        <v>12</v>
      </c>
      <c r="AJ1397" s="23" t="s">
        <v>11</v>
      </c>
      <c r="AK1397" s="23" t="s">
        <v>23</v>
      </c>
      <c r="AL1397" s="23" t="s">
        <v>855</v>
      </c>
      <c r="AM1397" s="23"/>
      <c r="AN1397" s="23" t="s">
        <v>14</v>
      </c>
      <c r="AO1397" s="23"/>
      <c r="AP1397" s="23" t="s">
        <v>14</v>
      </c>
      <c r="AQ1397" s="23"/>
      <c r="AR1397" s="23"/>
      <c r="AS1397" s="23" t="s">
        <v>855</v>
      </c>
      <c r="AT1397" s="23"/>
      <c r="AU1397" s="23" t="s">
        <v>14</v>
      </c>
      <c r="AV1397" s="25"/>
      <c r="AW1397" s="25"/>
      <c r="AX1397" s="26">
        <v>31.6</v>
      </c>
      <c r="AY1397" s="26">
        <v>425.26</v>
      </c>
      <c r="AZ1397" s="25" t="s">
        <v>14</v>
      </c>
      <c r="BA1397" s="25" t="s">
        <v>14</v>
      </c>
      <c r="BB1397" s="23"/>
      <c r="BC1397" s="23" t="s">
        <v>15</v>
      </c>
      <c r="BD1397" s="23"/>
      <c r="BE1397" s="23" t="s">
        <v>11</v>
      </c>
      <c r="BF1397" s="23" t="s">
        <v>938</v>
      </c>
      <c r="BG1397" s="23" t="s">
        <v>11</v>
      </c>
      <c r="BH1397" s="23" t="s">
        <v>17</v>
      </c>
      <c r="BI1397" s="23"/>
      <c r="BJ1397" s="23"/>
      <c r="BK1397" s="23" t="s">
        <v>11</v>
      </c>
      <c r="BL1397" s="23" t="s">
        <v>11</v>
      </c>
      <c r="BM1397" s="23" t="s">
        <v>11</v>
      </c>
      <c r="BN1397" s="23"/>
      <c r="BO1397" s="24">
        <v>0</v>
      </c>
      <c r="BP1397" s="24">
        <v>270</v>
      </c>
      <c r="BQ1397" s="24">
        <v>270</v>
      </c>
      <c r="BR1397" s="24">
        <v>270</v>
      </c>
      <c r="BS1397" s="24">
        <v>270</v>
      </c>
      <c r="BT1397" s="23"/>
      <c r="BU1397" s="23"/>
      <c r="BV1397" s="24">
        <v>44.5</v>
      </c>
      <c r="BW1397" s="24">
        <v>0.26</v>
      </c>
      <c r="BX1397" s="23"/>
      <c r="BY1397" s="24">
        <v>0.24</v>
      </c>
      <c r="BZ1397" s="27">
        <v>0.26</v>
      </c>
      <c r="CA1397" s="27">
        <v>0.24</v>
      </c>
      <c r="CB1397" s="25"/>
      <c r="CC1397" s="25"/>
      <c r="CD1397" s="28">
        <v>43.6</v>
      </c>
      <c r="CE1397" s="28">
        <v>0.28999999999999998</v>
      </c>
      <c r="CF1397" s="25"/>
      <c r="CG1397" s="28">
        <v>0.28000000000000003</v>
      </c>
      <c r="CH1397" s="28">
        <v>122.8</v>
      </c>
      <c r="CI1397" s="28">
        <v>0.5</v>
      </c>
      <c r="CJ1397" s="28">
        <v>0.5</v>
      </c>
      <c r="CK1397" s="25"/>
      <c r="CL1397" s="25"/>
      <c r="CM1397" s="28">
        <v>0.7</v>
      </c>
      <c r="CN1397" s="25"/>
      <c r="CO1397" s="28">
        <v>0</v>
      </c>
      <c r="CP1397" s="30" t="s">
        <v>1075</v>
      </c>
      <c r="CQ1397" s="8">
        <f t="shared" si="232"/>
        <v>2466.7262380661241</v>
      </c>
      <c r="CR1397" s="8">
        <f t="shared" si="240"/>
        <v>28</v>
      </c>
      <c r="CS1397" s="8">
        <f t="shared" si="233"/>
        <v>1.05</v>
      </c>
      <c r="CT1397" s="8">
        <f t="shared" si="241"/>
        <v>40</v>
      </c>
      <c r="CU1397" s="8">
        <f t="shared" si="234"/>
        <v>200</v>
      </c>
      <c r="CV1397" s="10">
        <f t="shared" si="235"/>
        <v>114820.2</v>
      </c>
      <c r="CW1397" s="10">
        <f t="shared" si="242"/>
        <v>114.8202</v>
      </c>
      <c r="CX1397" s="8" t="str">
        <f t="shared" si="236"/>
        <v>No</v>
      </c>
      <c r="CY1397" s="30" t="s">
        <v>11</v>
      </c>
      <c r="CZ1397" s="30" t="s">
        <v>11</v>
      </c>
      <c r="DA1397" s="31" t="s">
        <v>11</v>
      </c>
      <c r="DB1397" s="31" t="s">
        <v>11</v>
      </c>
      <c r="DC1397" s="8" t="str">
        <f t="shared" si="237"/>
        <v>No</v>
      </c>
      <c r="DD1397" s="8" t="s">
        <v>11</v>
      </c>
      <c r="DE1397" s="30" t="s">
        <v>11</v>
      </c>
      <c r="DF1397" s="10">
        <f t="shared" si="238"/>
        <v>137.91744</v>
      </c>
      <c r="DG1397" s="9">
        <f>IF(S1397&lt;Monitors!$H$4,(S1397*Monitors!$I$4)+Monitors!$J$4,IF(S1397&lt;Monitors!$H$5,(S1397*Monitors!$I$5)+Monitors!$J$5,IF(S1397&lt;Monitors!$H$6,(S1397*Monitors!$I$6)+Monitors!$J$6,IF(S1397&lt;Monitors!$H$7,(Monitors!$I$7*S1397)+Monitors!$J$7,IF(S1397&lt;Monitors!$H$8,(S1397*Monitors!$I$8)+Monitors!$J$8,IF(S1397&lt;Monitors!$H$9,(S1397*Monitors!$I$9)+Monitors!$J$9,IF(S1397&lt;Monitors!$H$10,(S1397*Monitors!$I$10)+Monitors!$J$10,IF(S1397&lt;Monitors!$H$11,(S1397*Monitors!$I$11)+Monitors!$J$11,Monitors!$J$12))))))))</f>
        <v>74.052000000000007</v>
      </c>
      <c r="DH1397" s="10">
        <f>$DF1397-(Monitors!$B$4*'All Data'!$W1397)</f>
        <v>131.48706999999999</v>
      </c>
      <c r="DI1397" s="10">
        <f>IF($CX1397="Yes",DH1397-(Monitors!$E$4*(DG1397+(Monitors!$B$4*'All Data'!$W1397))),'All Data'!DH1397)</f>
        <v>131.48706999999999</v>
      </c>
      <c r="DJ1397" s="10">
        <f>IF(DD1397="Yes",'All Data'!DI1397-(DG1397*Monitors!$C$4),'All Data'!DI1397)</f>
        <v>131.48706999999999</v>
      </c>
      <c r="DK1397" s="10">
        <f>IF($DE1397="Yes",DJ1397-(DG1397*Monitors!$D$4),'All Data'!DJ1397)</f>
        <v>131.48706999999999</v>
      </c>
      <c r="DL1397" s="10">
        <f>IF($CZ1397="Yes",DK1397-Monitors!$C$7,'All Data'!DK1397)</f>
        <v>131.48706999999999</v>
      </c>
      <c r="DM1397" s="10">
        <f>IF($DA1397="Yes",DL1397-Monitors!$D$7,'All Data'!DL1397)</f>
        <v>131.48706999999999</v>
      </c>
      <c r="DN1397" s="10">
        <f>IF(DB1397="Yes",DM1397-((DG1397+(W1397*Monitors!$B$4))*Monitors!$F$4),'All Data'!DM1397)</f>
        <v>131.48706999999999</v>
      </c>
      <c r="DO1397" s="8" t="str">
        <f t="shared" si="239"/>
        <v>No</v>
      </c>
      <c r="DP1397" s="10">
        <v>4.5928080000000007</v>
      </c>
      <c r="DQ1397" s="10">
        <v>39.907192000000002</v>
      </c>
      <c r="DR1397" s="10">
        <v>39.907192000000002</v>
      </c>
      <c r="DS1397" s="9">
        <v>39.596823110011897</v>
      </c>
      <c r="DT1397" s="9" t="s">
        <v>11</v>
      </c>
      <c r="DU1397" s="14">
        <v>0</v>
      </c>
    </row>
    <row r="1398" spans="1:125" ht="18" customHeight="1">
      <c r="A1398" s="29">
        <v>1397</v>
      </c>
      <c r="B1398" s="29">
        <v>26</v>
      </c>
      <c r="C1398" s="29">
        <v>1420</v>
      </c>
      <c r="D1398" s="21">
        <v>41532</v>
      </c>
      <c r="E1398" s="21">
        <v>41942</v>
      </c>
      <c r="F1398" s="21">
        <v>41946</v>
      </c>
      <c r="G1398" s="20" t="s">
        <v>4</v>
      </c>
      <c r="H1398" s="20" t="s">
        <v>26</v>
      </c>
      <c r="I1398" s="22">
        <v>6</v>
      </c>
      <c r="J1398" s="20" t="s">
        <v>255</v>
      </c>
      <c r="K1398" s="20" t="s">
        <v>26</v>
      </c>
      <c r="L1398" s="20" t="s">
        <v>27</v>
      </c>
      <c r="M1398" s="23" t="s">
        <v>27</v>
      </c>
      <c r="N1398" s="23" t="s">
        <v>7</v>
      </c>
      <c r="O1398" s="23" t="s">
        <v>26</v>
      </c>
      <c r="P1398" s="24">
        <v>23</v>
      </c>
      <c r="Q1398" s="24">
        <v>40.9</v>
      </c>
      <c r="R1398" s="24">
        <v>47</v>
      </c>
      <c r="S1398" s="24">
        <v>942.43</v>
      </c>
      <c r="T1398" s="24">
        <v>1.78</v>
      </c>
      <c r="U1398" s="24">
        <v>1080</v>
      </c>
      <c r="V1398" s="24">
        <v>1920</v>
      </c>
      <c r="W1398" s="24">
        <v>2.0699999999999998</v>
      </c>
      <c r="X1398" s="23" t="s">
        <v>47</v>
      </c>
      <c r="Y1398" s="23" t="s">
        <v>47</v>
      </c>
      <c r="Z1398" s="24">
        <v>2200</v>
      </c>
      <c r="AA1398" s="24">
        <v>60</v>
      </c>
      <c r="AB1398" s="24">
        <v>178</v>
      </c>
      <c r="AC1398" s="24">
        <v>178</v>
      </c>
      <c r="AD1398" s="23" t="s">
        <v>903</v>
      </c>
      <c r="AE1398" s="23" t="s">
        <v>11</v>
      </c>
      <c r="AF1398" s="23" t="s">
        <v>11</v>
      </c>
      <c r="AG1398" s="23"/>
      <c r="AH1398" s="23"/>
      <c r="AI1398" s="23" t="s">
        <v>12</v>
      </c>
      <c r="AJ1398" s="23" t="s">
        <v>11</v>
      </c>
      <c r="AK1398" s="23" t="s">
        <v>23</v>
      </c>
      <c r="AL1398" s="23" t="s">
        <v>910</v>
      </c>
      <c r="AM1398" s="23" t="s">
        <v>14</v>
      </c>
      <c r="AN1398" s="23" t="s">
        <v>259</v>
      </c>
      <c r="AO1398" s="23" t="s">
        <v>826</v>
      </c>
      <c r="AP1398" s="23" t="s">
        <v>208</v>
      </c>
      <c r="AQ1398" s="23" t="s">
        <v>909</v>
      </c>
      <c r="AR1398" s="23"/>
      <c r="AS1398" s="23" t="s">
        <v>910</v>
      </c>
      <c r="AT1398" s="23" t="s">
        <v>14</v>
      </c>
      <c r="AU1398" s="23" t="s">
        <v>261</v>
      </c>
      <c r="AV1398" s="25" t="s">
        <v>826</v>
      </c>
      <c r="AW1398" s="25" t="s">
        <v>14</v>
      </c>
      <c r="AX1398" s="26">
        <v>47</v>
      </c>
      <c r="AY1398" s="26">
        <v>942.43</v>
      </c>
      <c r="AZ1398" s="25" t="s">
        <v>259</v>
      </c>
      <c r="BA1398" s="25" t="s">
        <v>261</v>
      </c>
      <c r="BB1398" s="23" t="s">
        <v>14</v>
      </c>
      <c r="BC1398" s="23" t="s">
        <v>15</v>
      </c>
      <c r="BD1398" s="23" t="s">
        <v>14</v>
      </c>
      <c r="BE1398" s="23" t="s">
        <v>11</v>
      </c>
      <c r="BF1398" s="23" t="s">
        <v>911</v>
      </c>
      <c r="BG1398" s="23" t="s">
        <v>11</v>
      </c>
      <c r="BH1398" s="23" t="s">
        <v>17</v>
      </c>
      <c r="BI1398" s="23" t="s">
        <v>14</v>
      </c>
      <c r="BJ1398" s="23"/>
      <c r="BK1398" s="23" t="s">
        <v>11</v>
      </c>
      <c r="BL1398" s="23" t="s">
        <v>11</v>
      </c>
      <c r="BM1398" s="23" t="s">
        <v>11</v>
      </c>
      <c r="BN1398" s="23" t="s">
        <v>210</v>
      </c>
      <c r="BO1398" s="24">
        <v>274.10000000000002</v>
      </c>
      <c r="BP1398" s="24">
        <v>1920</v>
      </c>
      <c r="BQ1398" s="24">
        <v>2000</v>
      </c>
      <c r="BR1398" s="24">
        <v>1600</v>
      </c>
      <c r="BS1398" s="24">
        <v>1300</v>
      </c>
      <c r="BT1398" s="23"/>
      <c r="BU1398" s="23"/>
      <c r="BV1398" s="24">
        <v>161.99</v>
      </c>
      <c r="BW1398" s="24">
        <v>0.28999999999999998</v>
      </c>
      <c r="BX1398" s="23"/>
      <c r="BY1398" s="24">
        <v>0.38</v>
      </c>
      <c r="BZ1398" s="27">
        <v>0.28999999999999998</v>
      </c>
      <c r="CA1398" s="27">
        <v>0.38</v>
      </c>
      <c r="CB1398" s="25"/>
      <c r="CC1398" s="25"/>
      <c r="CD1398" s="28">
        <v>163.68</v>
      </c>
      <c r="CE1398" s="28">
        <v>0.36</v>
      </c>
      <c r="CF1398" s="25"/>
      <c r="CG1398" s="28">
        <v>0.43</v>
      </c>
      <c r="CH1398" s="28">
        <v>262.45999999999998</v>
      </c>
      <c r="CI1398" s="28">
        <v>0.7</v>
      </c>
      <c r="CJ1398" s="28">
        <v>0.5</v>
      </c>
      <c r="CK1398" s="25"/>
      <c r="CL1398" s="25"/>
      <c r="CM1398" s="28">
        <v>0.5</v>
      </c>
      <c r="CN1398" s="25"/>
      <c r="CO1398" s="28">
        <v>0</v>
      </c>
      <c r="CP1398" s="30" t="s">
        <v>1075</v>
      </c>
      <c r="CQ1398" s="8">
        <f t="shared" si="232"/>
        <v>2196.4496036840933</v>
      </c>
      <c r="CR1398" s="8">
        <f t="shared" si="240"/>
        <v>28</v>
      </c>
      <c r="CS1398" s="8">
        <f t="shared" si="233"/>
        <v>2.5</v>
      </c>
      <c r="CT1398" s="8">
        <f t="shared" si="241"/>
        <v>50</v>
      </c>
      <c r="CU1398" s="8">
        <f t="shared" si="234"/>
        <v>900</v>
      </c>
      <c r="CV1398" s="10">
        <f t="shared" si="235"/>
        <v>1809465.5999999999</v>
      </c>
      <c r="CW1398" s="10">
        <f t="shared" si="242"/>
        <v>1809.4655999999998</v>
      </c>
      <c r="CX1398" s="8" t="str">
        <f t="shared" si="236"/>
        <v>No</v>
      </c>
      <c r="CY1398" s="30" t="s">
        <v>23</v>
      </c>
      <c r="CZ1398" s="30" t="s">
        <v>11</v>
      </c>
      <c r="DA1398" s="31" t="s">
        <v>11</v>
      </c>
      <c r="DB1398" s="31" t="s">
        <v>11</v>
      </c>
      <c r="DC1398" s="8" t="str">
        <f t="shared" si="237"/>
        <v>No</v>
      </c>
      <c r="DD1398" s="8" t="s">
        <v>11</v>
      </c>
      <c r="DE1398" s="30" t="s">
        <v>11</v>
      </c>
      <c r="DF1398" s="10">
        <f t="shared" si="238"/>
        <v>498.31259999999997</v>
      </c>
      <c r="DG1398" s="9">
        <f>IF(S1398&lt;Monitors!$H$4,(S1398*Monitors!$I$4)+Monitors!$J$4,IF(S1398&lt;Monitors!$H$5,(S1398*Monitors!$I$5)+Monitors!$J$5,IF(S1398&lt;Monitors!$H$6,(S1398*Monitors!$I$6)+Monitors!$J$6,IF(S1398&lt;Monitors!$H$7,(Monitors!$I$7*S1398)+Monitors!$J$7,IF(S1398&lt;Monitors!$H$8,(S1398*Monitors!$I$8)+Monitors!$J$8,IF(S1398&lt;Monitors!$H$9,(S1398*Monitors!$I$9)+Monitors!$J$9,IF(S1398&lt;Monitors!$H$10,(S1398*Monitors!$I$10)+Monitors!$J$10,IF(S1398&lt;Monitors!$H$11,(S1398*Monitors!$I$11)+Monitors!$J$11,Monitors!$J$12))))))))</f>
        <v>89</v>
      </c>
      <c r="DH1398" s="10">
        <f>$DF1398-(Monitors!$B$4*'All Data'!$W1398)</f>
        <v>485.62349999999998</v>
      </c>
      <c r="DI1398" s="10">
        <f>IF($CX1398="Yes",DH1398-(Monitors!$E$4*(DG1398+(Monitors!$B$4*'All Data'!$W1398))),'All Data'!DH1398)</f>
        <v>485.62349999999998</v>
      </c>
      <c r="DJ1398" s="10">
        <f>IF(DD1398="Yes",'All Data'!DI1398-(DG1398*Monitors!$C$4),'All Data'!DI1398)</f>
        <v>485.62349999999998</v>
      </c>
      <c r="DK1398" s="10">
        <f>IF($DE1398="Yes",DJ1398-(DG1398*Monitors!$D$4),'All Data'!DJ1398)</f>
        <v>485.62349999999998</v>
      </c>
      <c r="DL1398" s="10">
        <f>IF($CZ1398="Yes",DK1398-Monitors!$C$7,'All Data'!DK1398)</f>
        <v>485.62349999999998</v>
      </c>
      <c r="DM1398" s="10">
        <f>IF($DA1398="Yes",DL1398-Monitors!$D$7,'All Data'!DL1398)</f>
        <v>485.62349999999998</v>
      </c>
      <c r="DN1398" s="10">
        <f>IF(DB1398="Yes",DM1398-((DG1398+(W1398*Monitors!$B$4))*Monitors!$F$4),'All Data'!DM1398)</f>
        <v>485.62349999999998</v>
      </c>
      <c r="DO1398" s="8" t="str">
        <f t="shared" si="239"/>
        <v>No</v>
      </c>
      <c r="DP1398" s="10">
        <v>72.378624000000002</v>
      </c>
      <c r="DQ1398" s="10">
        <v>89.611376000000007</v>
      </c>
      <c r="DR1398" s="10">
        <v>89.611376000000007</v>
      </c>
      <c r="DS1398" s="9">
        <v>78.216961671443556</v>
      </c>
      <c r="DT1398" s="9" t="s">
        <v>11</v>
      </c>
      <c r="DU1398" s="14">
        <v>0</v>
      </c>
    </row>
    <row r="1399" spans="1:125" ht="18" customHeight="1">
      <c r="A1399" s="29">
        <v>1398</v>
      </c>
      <c r="B1399" s="29">
        <v>13</v>
      </c>
      <c r="C1399" s="29">
        <v>482</v>
      </c>
      <c r="D1399" s="21">
        <v>41590</v>
      </c>
      <c r="E1399" s="21">
        <v>41590</v>
      </c>
      <c r="F1399" s="21">
        <v>41604</v>
      </c>
      <c r="G1399" s="20" t="s">
        <v>4</v>
      </c>
      <c r="H1399" s="20" t="s">
        <v>26</v>
      </c>
      <c r="I1399" s="22">
        <v>6</v>
      </c>
      <c r="J1399" s="20" t="s">
        <v>255</v>
      </c>
      <c r="K1399" s="20" t="s">
        <v>26</v>
      </c>
      <c r="L1399" s="20" t="s">
        <v>27</v>
      </c>
      <c r="M1399" s="23" t="s">
        <v>27</v>
      </c>
      <c r="N1399" s="23" t="s">
        <v>7</v>
      </c>
      <c r="O1399" s="23" t="s">
        <v>26</v>
      </c>
      <c r="P1399" s="24">
        <v>15.4</v>
      </c>
      <c r="Q1399" s="24">
        <v>27.5</v>
      </c>
      <c r="R1399" s="24">
        <v>31.5</v>
      </c>
      <c r="S1399" s="24">
        <v>423.5</v>
      </c>
      <c r="T1399" s="24">
        <v>1.78</v>
      </c>
      <c r="U1399" s="24">
        <v>1080</v>
      </c>
      <c r="V1399" s="24">
        <v>1920</v>
      </c>
      <c r="W1399" s="24">
        <v>2.0739999999999998</v>
      </c>
      <c r="X1399" s="23" t="s">
        <v>47</v>
      </c>
      <c r="Y1399" s="23" t="s">
        <v>47</v>
      </c>
      <c r="Z1399" s="24">
        <v>4897</v>
      </c>
      <c r="AA1399" s="24">
        <v>60</v>
      </c>
      <c r="AB1399" s="24">
        <v>178</v>
      </c>
      <c r="AC1399" s="24">
        <v>178</v>
      </c>
      <c r="AD1399" s="23" t="s">
        <v>28</v>
      </c>
      <c r="AE1399" s="23" t="s">
        <v>23</v>
      </c>
      <c r="AF1399" s="23" t="s">
        <v>11</v>
      </c>
      <c r="AG1399" s="23" t="s">
        <v>26</v>
      </c>
      <c r="AH1399" s="23" t="s">
        <v>26</v>
      </c>
      <c r="AI1399" s="23" t="s">
        <v>12</v>
      </c>
      <c r="AJ1399" s="23" t="s">
        <v>11</v>
      </c>
      <c r="AK1399" s="23" t="s">
        <v>23</v>
      </c>
      <c r="AL1399" s="23" t="s">
        <v>129</v>
      </c>
      <c r="AM1399" s="23" t="s">
        <v>627</v>
      </c>
      <c r="AN1399" s="23" t="s">
        <v>72</v>
      </c>
      <c r="AO1399" s="23" t="s">
        <v>628</v>
      </c>
      <c r="AP1399" s="23" t="s">
        <v>36</v>
      </c>
      <c r="AQ1399" s="23" t="s">
        <v>26</v>
      </c>
      <c r="AR1399" s="23"/>
      <c r="AS1399" s="23" t="s">
        <v>129</v>
      </c>
      <c r="AT1399" s="23" t="s">
        <v>627</v>
      </c>
      <c r="AU1399" s="23" t="s">
        <v>24</v>
      </c>
      <c r="AV1399" s="25" t="s">
        <v>628</v>
      </c>
      <c r="AW1399" s="25" t="s">
        <v>26</v>
      </c>
      <c r="AX1399" s="26">
        <v>31.5</v>
      </c>
      <c r="AY1399" s="26">
        <v>423.5</v>
      </c>
      <c r="AZ1399" s="25" t="s">
        <v>72</v>
      </c>
      <c r="BA1399" s="25" t="s">
        <v>24</v>
      </c>
      <c r="BB1399" s="23" t="s">
        <v>26</v>
      </c>
      <c r="BC1399" s="23" t="s">
        <v>15</v>
      </c>
      <c r="BD1399" s="23" t="s">
        <v>26</v>
      </c>
      <c r="BE1399" s="23" t="s">
        <v>11</v>
      </c>
      <c r="BF1399" s="23" t="s">
        <v>629</v>
      </c>
      <c r="BG1399" s="23" t="s">
        <v>11</v>
      </c>
      <c r="BH1399" s="23" t="s">
        <v>17</v>
      </c>
      <c r="BI1399" s="23" t="s">
        <v>26</v>
      </c>
      <c r="BJ1399" s="23"/>
      <c r="BK1399" s="23" t="s">
        <v>11</v>
      </c>
      <c r="BL1399" s="23" t="s">
        <v>11</v>
      </c>
      <c r="BM1399" s="23" t="s">
        <v>11</v>
      </c>
      <c r="BN1399" s="23"/>
      <c r="BO1399" s="24">
        <v>0.5</v>
      </c>
      <c r="BP1399" s="24">
        <v>331.6</v>
      </c>
      <c r="BQ1399" s="24">
        <v>350</v>
      </c>
      <c r="BR1399" s="24">
        <v>250</v>
      </c>
      <c r="BS1399" s="24">
        <v>227.5</v>
      </c>
      <c r="BT1399" s="23"/>
      <c r="BU1399" s="23"/>
      <c r="BV1399" s="24">
        <v>35.72</v>
      </c>
      <c r="BW1399" s="24">
        <v>0.28999999999999998</v>
      </c>
      <c r="BX1399" s="23"/>
      <c r="BY1399" s="24">
        <v>0.28999999999999998</v>
      </c>
      <c r="BZ1399" s="27">
        <v>0.28999999999999998</v>
      </c>
      <c r="CA1399" s="27">
        <v>0.28999999999999998</v>
      </c>
      <c r="CB1399" s="25"/>
      <c r="CC1399" s="25"/>
      <c r="CD1399" s="28">
        <v>34.76</v>
      </c>
      <c r="CE1399" s="28">
        <v>0.31</v>
      </c>
      <c r="CF1399" s="25"/>
      <c r="CG1399" s="28">
        <v>0.31</v>
      </c>
      <c r="CH1399" s="28">
        <v>122.34</v>
      </c>
      <c r="CI1399" s="28">
        <v>0.5</v>
      </c>
      <c r="CJ1399" s="28">
        <v>0.5</v>
      </c>
      <c r="CK1399" s="28">
        <v>0</v>
      </c>
      <c r="CL1399" s="28">
        <v>0</v>
      </c>
      <c r="CM1399" s="28">
        <v>0.5</v>
      </c>
      <c r="CN1399" s="25"/>
      <c r="CO1399" s="28">
        <v>0</v>
      </c>
      <c r="CP1399" s="30" t="s">
        <v>1075</v>
      </c>
      <c r="CQ1399" s="8">
        <f t="shared" si="232"/>
        <v>4897.2845336481696</v>
      </c>
      <c r="CR1399" s="8">
        <f t="shared" si="240"/>
        <v>28</v>
      </c>
      <c r="CS1399" s="8">
        <f t="shared" si="233"/>
        <v>2.5</v>
      </c>
      <c r="CT1399" s="8">
        <f t="shared" si="241"/>
        <v>40</v>
      </c>
      <c r="CU1399" s="8">
        <f t="shared" si="234"/>
        <v>300</v>
      </c>
      <c r="CV1399" s="10">
        <f t="shared" si="235"/>
        <v>140432.6</v>
      </c>
      <c r="CW1399" s="10">
        <f t="shared" si="242"/>
        <v>140.43260000000001</v>
      </c>
      <c r="CX1399" s="8" t="str">
        <f t="shared" si="236"/>
        <v>No</v>
      </c>
      <c r="CY1399" s="30" t="s">
        <v>11</v>
      </c>
      <c r="CZ1399" s="30" t="s">
        <v>11</v>
      </c>
      <c r="DA1399" s="31" t="s">
        <v>11</v>
      </c>
      <c r="DB1399" s="31" t="s">
        <v>11</v>
      </c>
      <c r="DC1399" s="8" t="str">
        <f t="shared" si="237"/>
        <v>No</v>
      </c>
      <c r="DD1399" s="8" t="s">
        <v>11</v>
      </c>
      <c r="DE1399" s="30" t="s">
        <v>11</v>
      </c>
      <c r="DF1399" s="10">
        <f t="shared" si="238"/>
        <v>111.16877999999998</v>
      </c>
      <c r="DG1399" s="9">
        <f>IF(S1399&lt;Monitors!$H$4,(S1399*Monitors!$I$4)+Monitors!$J$4,IF(S1399&lt;Monitors!$H$5,(S1399*Monitors!$I$5)+Monitors!$J$5,IF(S1399&lt;Monitors!$H$6,(S1399*Monitors!$I$6)+Monitors!$J$6,IF(S1399&lt;Monitors!$H$7,(Monitors!$I$7*S1399)+Monitors!$J$7,IF(S1399&lt;Monitors!$H$8,(S1399*Monitors!$I$8)+Monitors!$J$8,IF(S1399&lt;Monitors!$H$9,(S1399*Monitors!$I$9)+Monitors!$J$9,IF(S1399&lt;Monitors!$H$10,(S1399*Monitors!$I$10)+Monitors!$J$10,IF(S1399&lt;Monitors!$H$11,(S1399*Monitors!$I$11)+Monitors!$J$11,Monitors!$J$12))))))))</f>
        <v>73.7</v>
      </c>
      <c r="DH1399" s="10">
        <f>$DF1399-(Monitors!$B$4*'All Data'!$W1399)</f>
        <v>98.455159999999978</v>
      </c>
      <c r="DI1399" s="10">
        <f>IF($CX1399="Yes",DH1399-(Monitors!$E$4*(DG1399+(Monitors!$B$4*'All Data'!$W1399))),'All Data'!DH1399)</f>
        <v>98.455159999999978</v>
      </c>
      <c r="DJ1399" s="10">
        <f>IF(DD1399="Yes",'All Data'!DI1399-(DG1399*Monitors!$C$4),'All Data'!DI1399)</f>
        <v>98.455159999999978</v>
      </c>
      <c r="DK1399" s="10">
        <f>IF($DE1399="Yes",DJ1399-(DG1399*Monitors!$D$4),'All Data'!DJ1399)</f>
        <v>98.455159999999978</v>
      </c>
      <c r="DL1399" s="10">
        <f>IF($CZ1399="Yes",DK1399-Monitors!$C$7,'All Data'!DK1399)</f>
        <v>98.455159999999978</v>
      </c>
      <c r="DM1399" s="10">
        <f>IF($DA1399="Yes",DL1399-Monitors!$D$7,'All Data'!DL1399)</f>
        <v>98.455159999999978</v>
      </c>
      <c r="DN1399" s="10">
        <f>IF(DB1399="Yes",DM1399-((DG1399+(W1399*Monitors!$B$4))*Monitors!$F$4),'All Data'!DM1399)</f>
        <v>98.455159999999978</v>
      </c>
      <c r="DO1399" s="8" t="str">
        <f t="shared" si="239"/>
        <v>No</v>
      </c>
      <c r="DP1399" s="10">
        <v>5.6173040000000007</v>
      </c>
      <c r="DQ1399" s="10">
        <v>30.102695999999998</v>
      </c>
      <c r="DR1399" s="10">
        <v>30.102695999999998</v>
      </c>
      <c r="DS1399" s="9">
        <v>39.442565145018541</v>
      </c>
      <c r="DT1399" s="9" t="s">
        <v>23</v>
      </c>
      <c r="DU1399" s="14">
        <v>0</v>
      </c>
    </row>
    <row r="1400" spans="1:125" ht="18" customHeight="1">
      <c r="A1400" s="29">
        <v>1399</v>
      </c>
      <c r="B1400" s="29">
        <v>24</v>
      </c>
      <c r="C1400" s="29">
        <v>500</v>
      </c>
      <c r="D1400" s="21">
        <v>41457</v>
      </c>
      <c r="E1400" s="21">
        <v>41457</v>
      </c>
      <c r="F1400" s="21">
        <v>41460</v>
      </c>
      <c r="G1400" s="20" t="s">
        <v>4</v>
      </c>
      <c r="H1400" s="20" t="s">
        <v>26</v>
      </c>
      <c r="I1400" s="22">
        <v>6</v>
      </c>
      <c r="J1400" s="20" t="s">
        <v>255</v>
      </c>
      <c r="K1400" s="20" t="s">
        <v>26</v>
      </c>
      <c r="L1400" s="20" t="s">
        <v>27</v>
      </c>
      <c r="M1400" s="23" t="s">
        <v>27</v>
      </c>
      <c r="N1400" s="23" t="s">
        <v>7</v>
      </c>
      <c r="O1400" s="23" t="s">
        <v>26</v>
      </c>
      <c r="P1400" s="24">
        <v>15.4</v>
      </c>
      <c r="Q1400" s="24">
        <v>27.5</v>
      </c>
      <c r="R1400" s="24">
        <v>31.5</v>
      </c>
      <c r="S1400" s="24">
        <v>423.5</v>
      </c>
      <c r="T1400" s="24">
        <v>1.78</v>
      </c>
      <c r="U1400" s="24">
        <v>1080</v>
      </c>
      <c r="V1400" s="24">
        <v>1920</v>
      </c>
      <c r="W1400" s="24">
        <v>2.0739999999999998</v>
      </c>
      <c r="X1400" s="23" t="s">
        <v>47</v>
      </c>
      <c r="Y1400" s="23" t="s">
        <v>47</v>
      </c>
      <c r="Z1400" s="24">
        <v>4897</v>
      </c>
      <c r="AA1400" s="24">
        <v>60</v>
      </c>
      <c r="AB1400" s="24">
        <v>178</v>
      </c>
      <c r="AC1400" s="24">
        <v>178</v>
      </c>
      <c r="AD1400" s="23" t="s">
        <v>28</v>
      </c>
      <c r="AE1400" s="23" t="s">
        <v>23</v>
      </c>
      <c r="AF1400" s="23" t="s">
        <v>11</v>
      </c>
      <c r="AG1400" s="23" t="s">
        <v>26</v>
      </c>
      <c r="AH1400" s="23" t="s">
        <v>26</v>
      </c>
      <c r="AI1400" s="23" t="s">
        <v>12</v>
      </c>
      <c r="AJ1400" s="23" t="s">
        <v>11</v>
      </c>
      <c r="AK1400" s="23" t="s">
        <v>23</v>
      </c>
      <c r="AL1400" s="23" t="s">
        <v>129</v>
      </c>
      <c r="AM1400" s="23" t="s">
        <v>627</v>
      </c>
      <c r="AN1400" s="23" t="s">
        <v>72</v>
      </c>
      <c r="AO1400" s="23" t="s">
        <v>628</v>
      </c>
      <c r="AP1400" s="23" t="s">
        <v>36</v>
      </c>
      <c r="AQ1400" s="23" t="s">
        <v>26</v>
      </c>
      <c r="AR1400" s="23"/>
      <c r="AS1400" s="23" t="s">
        <v>129</v>
      </c>
      <c r="AT1400" s="23" t="s">
        <v>627</v>
      </c>
      <c r="AU1400" s="23" t="s">
        <v>24</v>
      </c>
      <c r="AV1400" s="25" t="s">
        <v>628</v>
      </c>
      <c r="AW1400" s="25" t="s">
        <v>26</v>
      </c>
      <c r="AX1400" s="26">
        <v>31.5</v>
      </c>
      <c r="AY1400" s="26">
        <v>423.5</v>
      </c>
      <c r="AZ1400" s="25" t="s">
        <v>72</v>
      </c>
      <c r="BA1400" s="25" t="s">
        <v>24</v>
      </c>
      <c r="BB1400" s="23" t="s">
        <v>26</v>
      </c>
      <c r="BC1400" s="23" t="s">
        <v>15</v>
      </c>
      <c r="BD1400" s="23" t="s">
        <v>26</v>
      </c>
      <c r="BE1400" s="23" t="s">
        <v>11</v>
      </c>
      <c r="BF1400" s="23" t="s">
        <v>629</v>
      </c>
      <c r="BG1400" s="23" t="s">
        <v>11</v>
      </c>
      <c r="BH1400" s="23" t="s">
        <v>17</v>
      </c>
      <c r="BI1400" s="23" t="s">
        <v>26</v>
      </c>
      <c r="BJ1400" s="23"/>
      <c r="BK1400" s="23" t="s">
        <v>11</v>
      </c>
      <c r="BL1400" s="23" t="s">
        <v>11</v>
      </c>
      <c r="BM1400" s="23" t="s">
        <v>11</v>
      </c>
      <c r="BN1400" s="23"/>
      <c r="BO1400" s="24">
        <v>0.5</v>
      </c>
      <c r="BP1400" s="24">
        <v>331.6</v>
      </c>
      <c r="BQ1400" s="24">
        <v>350</v>
      </c>
      <c r="BR1400" s="24">
        <v>250</v>
      </c>
      <c r="BS1400" s="24">
        <v>227.5</v>
      </c>
      <c r="BT1400" s="23"/>
      <c r="BU1400" s="23"/>
      <c r="BV1400" s="24">
        <v>35.72</v>
      </c>
      <c r="BW1400" s="24">
        <v>0.28999999999999998</v>
      </c>
      <c r="BX1400" s="23"/>
      <c r="BY1400" s="24">
        <v>0.28999999999999998</v>
      </c>
      <c r="BZ1400" s="27">
        <v>0.28999999999999998</v>
      </c>
      <c r="CA1400" s="27">
        <v>0.28999999999999998</v>
      </c>
      <c r="CB1400" s="25"/>
      <c r="CC1400" s="25"/>
      <c r="CD1400" s="28">
        <v>34.76</v>
      </c>
      <c r="CE1400" s="28">
        <v>0.31</v>
      </c>
      <c r="CF1400" s="25"/>
      <c r="CG1400" s="28">
        <v>0.31</v>
      </c>
      <c r="CH1400" s="28">
        <v>122.34</v>
      </c>
      <c r="CI1400" s="28">
        <v>0.5</v>
      </c>
      <c r="CJ1400" s="28">
        <v>0.5</v>
      </c>
      <c r="CK1400" s="28">
        <v>0</v>
      </c>
      <c r="CL1400" s="28">
        <v>0</v>
      </c>
      <c r="CM1400" s="28">
        <v>0.5</v>
      </c>
      <c r="CN1400" s="25"/>
      <c r="CO1400" s="28">
        <v>0</v>
      </c>
      <c r="CP1400" s="30" t="s">
        <v>1075</v>
      </c>
      <c r="CQ1400" s="8">
        <f t="shared" si="232"/>
        <v>4897.2845336481696</v>
      </c>
      <c r="CR1400" s="8">
        <f t="shared" si="240"/>
        <v>28</v>
      </c>
      <c r="CS1400" s="8">
        <f t="shared" si="233"/>
        <v>2.5</v>
      </c>
      <c r="CT1400" s="8">
        <f t="shared" si="241"/>
        <v>40</v>
      </c>
      <c r="CU1400" s="8">
        <f t="shared" si="234"/>
        <v>300</v>
      </c>
      <c r="CV1400" s="10">
        <f t="shared" si="235"/>
        <v>140432.6</v>
      </c>
      <c r="CW1400" s="10">
        <f t="shared" si="242"/>
        <v>140.43260000000001</v>
      </c>
      <c r="CX1400" s="8" t="str">
        <f t="shared" si="236"/>
        <v>No</v>
      </c>
      <c r="CY1400" s="30" t="s">
        <v>11</v>
      </c>
      <c r="CZ1400" s="30" t="s">
        <v>11</v>
      </c>
      <c r="DA1400" s="31" t="s">
        <v>11</v>
      </c>
      <c r="DB1400" s="31" t="s">
        <v>11</v>
      </c>
      <c r="DC1400" s="8" t="str">
        <f t="shared" si="237"/>
        <v>No</v>
      </c>
      <c r="DD1400" s="8" t="s">
        <v>11</v>
      </c>
      <c r="DE1400" s="30" t="s">
        <v>11</v>
      </c>
      <c r="DF1400" s="10">
        <f t="shared" si="238"/>
        <v>111.16877999999998</v>
      </c>
      <c r="DG1400" s="9">
        <f>IF(S1400&lt;Monitors!$H$4,(S1400*Monitors!$I$4)+Monitors!$J$4,IF(S1400&lt;Monitors!$H$5,(S1400*Monitors!$I$5)+Monitors!$J$5,IF(S1400&lt;Monitors!$H$6,(S1400*Monitors!$I$6)+Monitors!$J$6,IF(S1400&lt;Monitors!$H$7,(Monitors!$I$7*S1400)+Monitors!$J$7,IF(S1400&lt;Monitors!$H$8,(S1400*Monitors!$I$8)+Monitors!$J$8,IF(S1400&lt;Monitors!$H$9,(S1400*Monitors!$I$9)+Monitors!$J$9,IF(S1400&lt;Monitors!$H$10,(S1400*Monitors!$I$10)+Monitors!$J$10,IF(S1400&lt;Monitors!$H$11,(S1400*Monitors!$I$11)+Monitors!$J$11,Monitors!$J$12))))))))</f>
        <v>73.7</v>
      </c>
      <c r="DH1400" s="10">
        <f>$DF1400-(Monitors!$B$4*'All Data'!$W1400)</f>
        <v>98.455159999999978</v>
      </c>
      <c r="DI1400" s="10">
        <f>IF($CX1400="Yes",DH1400-(Monitors!$E$4*(DG1400+(Monitors!$B$4*'All Data'!$W1400))),'All Data'!DH1400)</f>
        <v>98.455159999999978</v>
      </c>
      <c r="DJ1400" s="10">
        <f>IF(DD1400="Yes",'All Data'!DI1400-(DG1400*Monitors!$C$4),'All Data'!DI1400)</f>
        <v>98.455159999999978</v>
      </c>
      <c r="DK1400" s="10">
        <f>IF($DE1400="Yes",DJ1400-(DG1400*Monitors!$D$4),'All Data'!DJ1400)</f>
        <v>98.455159999999978</v>
      </c>
      <c r="DL1400" s="10">
        <f>IF($CZ1400="Yes",DK1400-Monitors!$C$7,'All Data'!DK1400)</f>
        <v>98.455159999999978</v>
      </c>
      <c r="DM1400" s="10">
        <f>IF($DA1400="Yes",DL1400-Monitors!$D$7,'All Data'!DL1400)</f>
        <v>98.455159999999978</v>
      </c>
      <c r="DN1400" s="10">
        <f>IF(DB1400="Yes",DM1400-((DG1400+(W1400*Monitors!$B$4))*Monitors!$F$4),'All Data'!DM1400)</f>
        <v>98.455159999999978</v>
      </c>
      <c r="DO1400" s="8" t="str">
        <f t="shared" si="239"/>
        <v>No</v>
      </c>
      <c r="DP1400" s="10">
        <v>5.6173040000000007</v>
      </c>
      <c r="DQ1400" s="10">
        <v>30.102695999999998</v>
      </c>
      <c r="DR1400" s="10">
        <v>30.102695999999998</v>
      </c>
      <c r="DS1400" s="9">
        <v>39.442565145018541</v>
      </c>
      <c r="DT1400" s="9" t="s">
        <v>23</v>
      </c>
      <c r="DU1400" s="14">
        <v>0</v>
      </c>
    </row>
    <row r="1401" spans="1:125" ht="18" customHeight="1">
      <c r="A1401" s="29">
        <v>1400</v>
      </c>
      <c r="B1401" s="29">
        <v>52</v>
      </c>
      <c r="C1401" s="29">
        <v>1352</v>
      </c>
      <c r="D1401" s="21">
        <v>41567</v>
      </c>
      <c r="E1401" s="21">
        <v>41540</v>
      </c>
      <c r="F1401" s="21">
        <v>41561</v>
      </c>
      <c r="G1401" s="20" t="s">
        <v>337</v>
      </c>
      <c r="H1401" s="20"/>
      <c r="I1401" s="22">
        <v>6</v>
      </c>
      <c r="J1401" s="20" t="s">
        <v>255</v>
      </c>
      <c r="K1401" s="20"/>
      <c r="L1401" s="20" t="s">
        <v>121</v>
      </c>
      <c r="M1401" s="23"/>
      <c r="N1401" s="23" t="s">
        <v>7</v>
      </c>
      <c r="O1401" s="23"/>
      <c r="P1401" s="24">
        <v>15.8</v>
      </c>
      <c r="Q1401" s="24">
        <v>27.8</v>
      </c>
      <c r="R1401" s="24">
        <v>31.9</v>
      </c>
      <c r="S1401" s="24">
        <v>437.22</v>
      </c>
      <c r="T1401" s="24">
        <v>1.78</v>
      </c>
      <c r="U1401" s="24">
        <v>1920</v>
      </c>
      <c r="V1401" s="24">
        <v>1080</v>
      </c>
      <c r="W1401" s="24">
        <v>2.0739999999999998</v>
      </c>
      <c r="X1401" s="23" t="s">
        <v>67</v>
      </c>
      <c r="Y1401" s="23" t="s">
        <v>67</v>
      </c>
      <c r="Z1401" s="24">
        <v>4742</v>
      </c>
      <c r="AA1401" s="24">
        <v>60</v>
      </c>
      <c r="AB1401" s="24">
        <v>178</v>
      </c>
      <c r="AC1401" s="24">
        <v>178</v>
      </c>
      <c r="AD1401" s="23" t="s">
        <v>125</v>
      </c>
      <c r="AE1401" s="23" t="s">
        <v>23</v>
      </c>
      <c r="AF1401" s="23" t="s">
        <v>11</v>
      </c>
      <c r="AG1401" s="23"/>
      <c r="AH1401" s="23"/>
      <c r="AI1401" s="23" t="s">
        <v>57</v>
      </c>
      <c r="AJ1401" s="23" t="s">
        <v>11</v>
      </c>
      <c r="AK1401" s="23" t="s">
        <v>23</v>
      </c>
      <c r="AL1401" s="23" t="s">
        <v>853</v>
      </c>
      <c r="AM1401" s="23"/>
      <c r="AN1401" s="23" t="s">
        <v>14</v>
      </c>
      <c r="AO1401" s="23"/>
      <c r="AP1401" s="23" t="s">
        <v>36</v>
      </c>
      <c r="AQ1401" s="23"/>
      <c r="AR1401" s="23"/>
      <c r="AS1401" s="23" t="s">
        <v>853</v>
      </c>
      <c r="AT1401" s="23"/>
      <c r="AU1401" s="23" t="s">
        <v>83</v>
      </c>
      <c r="AV1401" s="25"/>
      <c r="AW1401" s="25"/>
      <c r="AX1401" s="26">
        <v>31.9</v>
      </c>
      <c r="AY1401" s="26">
        <v>437.22</v>
      </c>
      <c r="AZ1401" s="25" t="s">
        <v>14</v>
      </c>
      <c r="BA1401" s="25" t="s">
        <v>83</v>
      </c>
      <c r="BB1401" s="23"/>
      <c r="BC1401" s="23" t="s">
        <v>15</v>
      </c>
      <c r="BD1401" s="23"/>
      <c r="BE1401" s="23" t="s">
        <v>11</v>
      </c>
      <c r="BF1401" s="23" t="s">
        <v>1012</v>
      </c>
      <c r="BG1401" s="23" t="s">
        <v>11</v>
      </c>
      <c r="BH1401" s="23" t="s">
        <v>17</v>
      </c>
      <c r="BI1401" s="23"/>
      <c r="BJ1401" s="23"/>
      <c r="BK1401" s="23" t="s">
        <v>11</v>
      </c>
      <c r="BL1401" s="23" t="s">
        <v>11</v>
      </c>
      <c r="BM1401" s="23"/>
      <c r="BN1401" s="23"/>
      <c r="BO1401" s="24">
        <v>230</v>
      </c>
      <c r="BP1401" s="24">
        <v>284</v>
      </c>
      <c r="BQ1401" s="24">
        <v>300</v>
      </c>
      <c r="BR1401" s="24">
        <v>230</v>
      </c>
      <c r="BS1401" s="24">
        <v>195</v>
      </c>
      <c r="BT1401" s="23"/>
      <c r="BU1401" s="23"/>
      <c r="BV1401" s="24">
        <v>35.96</v>
      </c>
      <c r="BW1401" s="24">
        <v>0.24</v>
      </c>
      <c r="BX1401" s="23"/>
      <c r="BY1401" s="23"/>
      <c r="BZ1401" s="27">
        <v>0.24</v>
      </c>
      <c r="CA1401" s="27"/>
      <c r="CB1401" s="25"/>
      <c r="CC1401" s="25"/>
      <c r="CD1401" s="28">
        <v>36.44</v>
      </c>
      <c r="CE1401" s="28">
        <v>0.35</v>
      </c>
      <c r="CF1401" s="25"/>
      <c r="CG1401" s="25"/>
      <c r="CH1401" s="28">
        <v>126.05</v>
      </c>
      <c r="CI1401" s="28">
        <v>1</v>
      </c>
      <c r="CJ1401" s="28">
        <v>0.5</v>
      </c>
      <c r="CK1401" s="25"/>
      <c r="CL1401" s="25"/>
      <c r="CM1401" s="28">
        <v>0.56999999999999995</v>
      </c>
      <c r="CN1401" s="25"/>
      <c r="CO1401" s="28">
        <v>0</v>
      </c>
      <c r="CP1401" s="30" t="s">
        <v>1075</v>
      </c>
      <c r="CQ1401" s="8">
        <f t="shared" si="232"/>
        <v>4743.607337267279</v>
      </c>
      <c r="CR1401" s="8">
        <f t="shared" si="240"/>
        <v>28</v>
      </c>
      <c r="CS1401" s="8">
        <f t="shared" si="233"/>
        <v>2.5</v>
      </c>
      <c r="CT1401" s="8">
        <f t="shared" si="241"/>
        <v>40</v>
      </c>
      <c r="CU1401" s="8">
        <f t="shared" si="234"/>
        <v>200</v>
      </c>
      <c r="CV1401" s="10">
        <f t="shared" si="235"/>
        <v>124170.48000000001</v>
      </c>
      <c r="CW1401" s="10">
        <f t="shared" si="242"/>
        <v>124.17048000000001</v>
      </c>
      <c r="CX1401" s="8" t="str">
        <f t="shared" si="236"/>
        <v>No</v>
      </c>
      <c r="CY1401" s="30" t="s">
        <v>11</v>
      </c>
      <c r="CZ1401" s="30" t="s">
        <v>11</v>
      </c>
      <c r="DA1401" s="31" t="s">
        <v>11</v>
      </c>
      <c r="DB1401" s="31" t="s">
        <v>11</v>
      </c>
      <c r="DC1401" s="8" t="str">
        <f t="shared" si="237"/>
        <v>No</v>
      </c>
      <c r="DD1401" s="8" t="s">
        <v>11</v>
      </c>
      <c r="DE1401" s="30" t="s">
        <v>11</v>
      </c>
      <c r="DF1401" s="10">
        <f t="shared" si="238"/>
        <v>111.61992000000001</v>
      </c>
      <c r="DG1401" s="9">
        <f>IF(S1401&lt;Monitors!$H$4,(S1401*Monitors!$I$4)+Monitors!$J$4,IF(S1401&lt;Monitors!$H$5,(S1401*Monitors!$I$5)+Monitors!$J$5,IF(S1401&lt;Monitors!$H$6,(S1401*Monitors!$I$6)+Monitors!$J$6,IF(S1401&lt;Monitors!$H$7,(Monitors!$I$7*S1401)+Monitors!$J$7,IF(S1401&lt;Monitors!$H$8,(S1401*Monitors!$I$8)+Monitors!$J$8,IF(S1401&lt;Monitors!$H$9,(S1401*Monitors!$I$9)+Monitors!$J$9,IF(S1401&lt;Monitors!$H$10,(S1401*Monitors!$I$10)+Monitors!$J$10,IF(S1401&lt;Monitors!$H$11,(S1401*Monitors!$I$11)+Monitors!$J$11,Monitors!$J$12))))))))</f>
        <v>76.444000000000017</v>
      </c>
      <c r="DH1401" s="10">
        <f>$DF1401-(Monitors!$B$4*'All Data'!$W1401)</f>
        <v>98.906300000000016</v>
      </c>
      <c r="DI1401" s="10">
        <f>IF($CX1401="Yes",DH1401-(Monitors!$E$4*(DG1401+(Monitors!$B$4*'All Data'!$W1401))),'All Data'!DH1401)</f>
        <v>98.906300000000016</v>
      </c>
      <c r="DJ1401" s="10">
        <f>IF(DD1401="Yes",'All Data'!DI1401-(DG1401*Monitors!$C$4),'All Data'!DI1401)</f>
        <v>98.906300000000016</v>
      </c>
      <c r="DK1401" s="10">
        <f>IF($DE1401="Yes",DJ1401-(DG1401*Monitors!$D$4),'All Data'!DJ1401)</f>
        <v>98.906300000000016</v>
      </c>
      <c r="DL1401" s="10">
        <f>IF($CZ1401="Yes",DK1401-Monitors!$C$7,'All Data'!DK1401)</f>
        <v>98.906300000000016</v>
      </c>
      <c r="DM1401" s="10">
        <f>IF($DA1401="Yes",DL1401-Monitors!$D$7,'All Data'!DL1401)</f>
        <v>98.906300000000016</v>
      </c>
      <c r="DN1401" s="10">
        <f>IF(DB1401="Yes",DM1401-((DG1401+(W1401*Monitors!$B$4))*Monitors!$F$4),'All Data'!DM1401)</f>
        <v>98.906300000000016</v>
      </c>
      <c r="DO1401" s="8" t="str">
        <f t="shared" si="239"/>
        <v>No</v>
      </c>
      <c r="DP1401" s="10">
        <v>4.9668192000000007</v>
      </c>
      <c r="DQ1401" s="10">
        <v>30.993180800000001</v>
      </c>
      <c r="DR1401" s="10">
        <v>30.993180800000001</v>
      </c>
      <c r="DS1401" s="9">
        <v>40.641805399389469</v>
      </c>
      <c r="DT1401" s="9" t="s">
        <v>23</v>
      </c>
      <c r="DU1401" s="14">
        <v>0</v>
      </c>
    </row>
    <row r="1402" spans="1:125" ht="18" customHeight="1">
      <c r="A1402" s="29">
        <v>1401</v>
      </c>
      <c r="B1402" s="29">
        <v>21</v>
      </c>
      <c r="C1402" s="29">
        <v>365</v>
      </c>
      <c r="D1402" s="21">
        <v>42156</v>
      </c>
      <c r="E1402" s="21">
        <v>42116</v>
      </c>
      <c r="F1402" s="21">
        <v>42131</v>
      </c>
      <c r="G1402" s="20"/>
      <c r="H1402" s="20"/>
      <c r="I1402" s="22">
        <v>6</v>
      </c>
      <c r="J1402" s="20" t="s">
        <v>255</v>
      </c>
      <c r="K1402" s="20"/>
      <c r="L1402" s="20" t="s">
        <v>49</v>
      </c>
      <c r="M1402" s="23"/>
      <c r="N1402" s="23" t="s">
        <v>7</v>
      </c>
      <c r="O1402" s="23"/>
      <c r="P1402" s="24">
        <v>15.5</v>
      </c>
      <c r="Q1402" s="24">
        <v>27.5</v>
      </c>
      <c r="R1402" s="24">
        <v>31.6</v>
      </c>
      <c r="S1402" s="24">
        <v>425.32</v>
      </c>
      <c r="T1402" s="24">
        <v>1.78</v>
      </c>
      <c r="U1402" s="24">
        <v>1080</v>
      </c>
      <c r="V1402" s="24">
        <v>1920</v>
      </c>
      <c r="W1402" s="24">
        <v>2.0739999999999998</v>
      </c>
      <c r="X1402" s="23" t="s">
        <v>47</v>
      </c>
      <c r="Y1402" s="23" t="s">
        <v>47</v>
      </c>
      <c r="Z1402" s="24">
        <v>4876</v>
      </c>
      <c r="AA1402" s="24">
        <v>60</v>
      </c>
      <c r="AB1402" s="24">
        <v>178</v>
      </c>
      <c r="AC1402" s="24">
        <v>178</v>
      </c>
      <c r="AD1402" s="23" t="s">
        <v>305</v>
      </c>
      <c r="AE1402" s="23" t="s">
        <v>11</v>
      </c>
      <c r="AF1402" s="23" t="s">
        <v>11</v>
      </c>
      <c r="AG1402" s="23"/>
      <c r="AH1402" s="23"/>
      <c r="AI1402" s="23" t="s">
        <v>57</v>
      </c>
      <c r="AJ1402" s="23" t="s">
        <v>11</v>
      </c>
      <c r="AK1402" s="23" t="s">
        <v>23</v>
      </c>
      <c r="AL1402" s="23" t="s">
        <v>107</v>
      </c>
      <c r="AM1402" s="23"/>
      <c r="AN1402" s="23" t="s">
        <v>302</v>
      </c>
      <c r="AO1402" s="23"/>
      <c r="AP1402" s="23" t="s">
        <v>14</v>
      </c>
      <c r="AQ1402" s="23"/>
      <c r="AR1402" s="23"/>
      <c r="AS1402" s="23" t="s">
        <v>107</v>
      </c>
      <c r="AT1402" s="23"/>
      <c r="AU1402" s="23" t="s">
        <v>261</v>
      </c>
      <c r="AV1402" s="25"/>
      <c r="AW1402" s="25"/>
      <c r="AX1402" s="26">
        <v>31.6</v>
      </c>
      <c r="AY1402" s="26">
        <v>425.32</v>
      </c>
      <c r="AZ1402" s="25" t="s">
        <v>302</v>
      </c>
      <c r="BA1402" s="25" t="s">
        <v>261</v>
      </c>
      <c r="BB1402" s="23"/>
      <c r="BC1402" s="23" t="s">
        <v>15</v>
      </c>
      <c r="BD1402" s="23"/>
      <c r="BE1402" s="23" t="s">
        <v>11</v>
      </c>
      <c r="BF1402" s="23" t="s">
        <v>742</v>
      </c>
      <c r="BG1402" s="23" t="s">
        <v>11</v>
      </c>
      <c r="BH1402" s="23" t="s">
        <v>17</v>
      </c>
      <c r="BI1402" s="23"/>
      <c r="BJ1402" s="23"/>
      <c r="BK1402" s="23" t="s">
        <v>11</v>
      </c>
      <c r="BL1402" s="23" t="s">
        <v>11</v>
      </c>
      <c r="BM1402" s="23"/>
      <c r="BN1402" s="23"/>
      <c r="BO1402" s="24">
        <v>0.1</v>
      </c>
      <c r="BP1402" s="24">
        <v>321</v>
      </c>
      <c r="BQ1402" s="24">
        <v>450</v>
      </c>
      <c r="BR1402" s="24">
        <v>243.6</v>
      </c>
      <c r="BS1402" s="24">
        <v>243.6</v>
      </c>
      <c r="BT1402" s="23"/>
      <c r="BU1402" s="23"/>
      <c r="BV1402" s="24">
        <v>41.17</v>
      </c>
      <c r="BW1402" s="24">
        <v>0.53</v>
      </c>
      <c r="BX1402" s="24">
        <v>0.53</v>
      </c>
      <c r="BY1402" s="23"/>
      <c r="BZ1402" s="27">
        <v>0.53</v>
      </c>
      <c r="CA1402" s="27"/>
      <c r="CB1402" s="25"/>
      <c r="CC1402" s="25"/>
      <c r="CD1402" s="28">
        <v>44.38</v>
      </c>
      <c r="CE1402" s="28">
        <v>0.67</v>
      </c>
      <c r="CF1402" s="28">
        <v>0.67</v>
      </c>
      <c r="CG1402" s="25"/>
      <c r="CH1402" s="28">
        <v>122.82</v>
      </c>
      <c r="CI1402" s="28">
        <v>0.7</v>
      </c>
      <c r="CJ1402" s="28">
        <v>0</v>
      </c>
      <c r="CK1402" s="25"/>
      <c r="CL1402" s="25"/>
      <c r="CM1402" s="28">
        <v>0.97</v>
      </c>
      <c r="CN1402" s="25"/>
      <c r="CO1402" s="28">
        <v>0</v>
      </c>
      <c r="CP1402" s="30" t="s">
        <v>1075</v>
      </c>
      <c r="CQ1402" s="8">
        <f t="shared" si="232"/>
        <v>4876.3284115489505</v>
      </c>
      <c r="CR1402" s="8">
        <f t="shared" si="240"/>
        <v>28</v>
      </c>
      <c r="CS1402" s="8">
        <f t="shared" si="233"/>
        <v>2.5</v>
      </c>
      <c r="CT1402" s="8">
        <f t="shared" si="241"/>
        <v>40</v>
      </c>
      <c r="CU1402" s="8">
        <f t="shared" si="234"/>
        <v>300</v>
      </c>
      <c r="CV1402" s="10">
        <f t="shared" si="235"/>
        <v>136527.72</v>
      </c>
      <c r="CW1402" s="10">
        <f t="shared" si="242"/>
        <v>136.52771999999999</v>
      </c>
      <c r="CX1402" s="8" t="str">
        <f t="shared" si="236"/>
        <v>No</v>
      </c>
      <c r="CY1402" s="30" t="s">
        <v>23</v>
      </c>
      <c r="CZ1402" s="30" t="s">
        <v>11</v>
      </c>
      <c r="DA1402" s="31" t="s">
        <v>11</v>
      </c>
      <c r="DB1402" s="31" t="s">
        <v>11</v>
      </c>
      <c r="DC1402" s="8" t="str">
        <f t="shared" si="237"/>
        <v>No</v>
      </c>
      <c r="DD1402" s="8" t="s">
        <v>11</v>
      </c>
      <c r="DE1402" s="30" t="s">
        <v>11</v>
      </c>
      <c r="DF1402" s="10">
        <f t="shared" si="238"/>
        <v>129.24503999999999</v>
      </c>
      <c r="DG1402" s="9">
        <f>IF(S1402&lt;Monitors!$H$4,(S1402*Monitors!$I$4)+Monitors!$J$4,IF(S1402&lt;Monitors!$H$5,(S1402*Monitors!$I$5)+Monitors!$J$5,IF(S1402&lt;Monitors!$H$6,(S1402*Monitors!$I$6)+Monitors!$J$6,IF(S1402&lt;Monitors!$H$7,(Monitors!$I$7*S1402)+Monitors!$J$7,IF(S1402&lt;Monitors!$H$8,(S1402*Monitors!$I$8)+Monitors!$J$8,IF(S1402&lt;Monitors!$H$9,(S1402*Monitors!$I$9)+Monitors!$J$9,IF(S1402&lt;Monitors!$H$10,(S1402*Monitors!$I$10)+Monitors!$J$10,IF(S1402&lt;Monitors!$H$11,(S1402*Monitors!$I$11)+Monitors!$J$11,Monitors!$J$12))))))))</f>
        <v>74.064000000000007</v>
      </c>
      <c r="DH1402" s="10">
        <f>$DF1402-(Monitors!$B$4*'All Data'!$W1402)</f>
        <v>116.53142</v>
      </c>
      <c r="DI1402" s="10">
        <f>IF($CX1402="Yes",DH1402-(Monitors!$E$4*(DG1402+(Monitors!$B$4*'All Data'!$W1402))),'All Data'!DH1402)</f>
        <v>116.53142</v>
      </c>
      <c r="DJ1402" s="10">
        <f>IF(DD1402="Yes",'All Data'!DI1402-(DG1402*Monitors!$C$4),'All Data'!DI1402)</f>
        <v>116.53142</v>
      </c>
      <c r="DK1402" s="10">
        <f>IF($DE1402="Yes",DJ1402-(DG1402*Monitors!$D$4),'All Data'!DJ1402)</f>
        <v>116.53142</v>
      </c>
      <c r="DL1402" s="10">
        <f>IF($CZ1402="Yes",DK1402-Monitors!$C$7,'All Data'!DK1402)</f>
        <v>116.53142</v>
      </c>
      <c r="DM1402" s="10">
        <f>IF($DA1402="Yes",DL1402-Monitors!$D$7,'All Data'!DL1402)</f>
        <v>116.53142</v>
      </c>
      <c r="DN1402" s="10">
        <f>IF(DB1402="Yes",DM1402-((DG1402+(W1402*Monitors!$B$4))*Monitors!$F$4),'All Data'!DM1402)</f>
        <v>116.53142</v>
      </c>
      <c r="DO1402" s="8" t="str">
        <f t="shared" si="239"/>
        <v>No</v>
      </c>
      <c r="DP1402" s="10">
        <v>5.4611088000000008</v>
      </c>
      <c r="DQ1402" s="10">
        <v>35.708891200000004</v>
      </c>
      <c r="DR1402" s="10">
        <v>35.708891200000004</v>
      </c>
      <c r="DS1402" s="9">
        <v>39.602079746056525</v>
      </c>
      <c r="DT1402" s="9" t="s">
        <v>23</v>
      </c>
      <c r="DU1402" s="14">
        <v>0</v>
      </c>
    </row>
    <row r="1403" spans="1:125" ht="18" customHeight="1">
      <c r="A1403" s="29">
        <v>1402</v>
      </c>
      <c r="B1403" s="29">
        <v>21</v>
      </c>
      <c r="C1403" s="29">
        <v>364</v>
      </c>
      <c r="D1403" s="21">
        <v>42109</v>
      </c>
      <c r="E1403" s="21">
        <v>42033</v>
      </c>
      <c r="F1403" s="21">
        <v>42046</v>
      </c>
      <c r="G1403" s="20" t="s">
        <v>4</v>
      </c>
      <c r="H1403" s="20"/>
      <c r="I1403" s="22">
        <v>6</v>
      </c>
      <c r="J1403" s="20" t="s">
        <v>255</v>
      </c>
      <c r="K1403" s="20"/>
      <c r="L1403" s="20" t="s">
        <v>49</v>
      </c>
      <c r="M1403" s="23"/>
      <c r="N1403" s="23" t="s">
        <v>7</v>
      </c>
      <c r="O1403" s="23"/>
      <c r="P1403" s="24">
        <v>15.5</v>
      </c>
      <c r="Q1403" s="24">
        <v>27.5</v>
      </c>
      <c r="R1403" s="24">
        <v>31.6</v>
      </c>
      <c r="S1403" s="24">
        <v>425.27</v>
      </c>
      <c r="T1403" s="24">
        <v>1.78</v>
      </c>
      <c r="U1403" s="24">
        <v>1080</v>
      </c>
      <c r="V1403" s="24">
        <v>1920</v>
      </c>
      <c r="W1403" s="24">
        <v>2.0739999999999998</v>
      </c>
      <c r="X1403" s="23" t="s">
        <v>47</v>
      </c>
      <c r="Y1403" s="23" t="s">
        <v>47</v>
      </c>
      <c r="Z1403" s="24">
        <v>4876</v>
      </c>
      <c r="AA1403" s="24">
        <v>60</v>
      </c>
      <c r="AB1403" s="24">
        <v>178</v>
      </c>
      <c r="AC1403" s="24">
        <v>178</v>
      </c>
      <c r="AD1403" s="23" t="s">
        <v>305</v>
      </c>
      <c r="AE1403" s="23" t="s">
        <v>11</v>
      </c>
      <c r="AF1403" s="23" t="s">
        <v>11</v>
      </c>
      <c r="AG1403" s="23"/>
      <c r="AH1403" s="23"/>
      <c r="AI1403" s="23" t="s">
        <v>57</v>
      </c>
      <c r="AJ1403" s="23" t="s">
        <v>11</v>
      </c>
      <c r="AK1403" s="23" t="s">
        <v>23</v>
      </c>
      <c r="AL1403" s="23" t="s">
        <v>129</v>
      </c>
      <c r="AM1403" s="23"/>
      <c r="AN1403" s="23" t="s">
        <v>302</v>
      </c>
      <c r="AO1403" s="23"/>
      <c r="AP1403" s="23" t="s">
        <v>14</v>
      </c>
      <c r="AQ1403" s="23"/>
      <c r="AR1403" s="23"/>
      <c r="AS1403" s="23" t="s">
        <v>129</v>
      </c>
      <c r="AT1403" s="23"/>
      <c r="AU1403" s="23" t="s">
        <v>261</v>
      </c>
      <c r="AV1403" s="25"/>
      <c r="AW1403" s="25"/>
      <c r="AX1403" s="26">
        <v>31.6</v>
      </c>
      <c r="AY1403" s="26">
        <v>425.27</v>
      </c>
      <c r="AZ1403" s="25" t="s">
        <v>302</v>
      </c>
      <c r="BA1403" s="25" t="s">
        <v>261</v>
      </c>
      <c r="BB1403" s="23"/>
      <c r="BC1403" s="23" t="s">
        <v>15</v>
      </c>
      <c r="BD1403" s="23"/>
      <c r="BE1403" s="23" t="s">
        <v>11</v>
      </c>
      <c r="BF1403" s="23" t="s">
        <v>742</v>
      </c>
      <c r="BG1403" s="23" t="s">
        <v>11</v>
      </c>
      <c r="BH1403" s="23" t="s">
        <v>17</v>
      </c>
      <c r="BI1403" s="23"/>
      <c r="BJ1403" s="23"/>
      <c r="BK1403" s="23" t="s">
        <v>11</v>
      </c>
      <c r="BL1403" s="23" t="s">
        <v>11</v>
      </c>
      <c r="BM1403" s="23"/>
      <c r="BN1403" s="23"/>
      <c r="BO1403" s="24">
        <v>0.1</v>
      </c>
      <c r="BP1403" s="24">
        <v>329</v>
      </c>
      <c r="BQ1403" s="24">
        <v>350</v>
      </c>
      <c r="BR1403" s="24">
        <v>280</v>
      </c>
      <c r="BS1403" s="24">
        <v>280</v>
      </c>
      <c r="BT1403" s="23"/>
      <c r="BU1403" s="23"/>
      <c r="BV1403" s="24">
        <v>42.45</v>
      </c>
      <c r="BW1403" s="24">
        <v>0.47</v>
      </c>
      <c r="BX1403" s="24">
        <v>0.47</v>
      </c>
      <c r="BY1403" s="23"/>
      <c r="BZ1403" s="27">
        <v>0.47</v>
      </c>
      <c r="CA1403" s="27"/>
      <c r="CB1403" s="25"/>
      <c r="CC1403" s="25"/>
      <c r="CD1403" s="28">
        <v>42.14</v>
      </c>
      <c r="CE1403" s="28">
        <v>0.57999999999999996</v>
      </c>
      <c r="CF1403" s="28">
        <v>0.57999999999999996</v>
      </c>
      <c r="CG1403" s="25"/>
      <c r="CH1403" s="28">
        <v>122.82</v>
      </c>
      <c r="CI1403" s="28">
        <v>0.7</v>
      </c>
      <c r="CJ1403" s="28">
        <v>0</v>
      </c>
      <c r="CK1403" s="25"/>
      <c r="CL1403" s="25"/>
      <c r="CM1403" s="28">
        <v>0.57999999999999996</v>
      </c>
      <c r="CN1403" s="25"/>
      <c r="CO1403" s="28">
        <v>0</v>
      </c>
      <c r="CP1403" s="30" t="s">
        <v>1075</v>
      </c>
      <c r="CQ1403" s="8">
        <f t="shared" si="232"/>
        <v>4876.9017330166716</v>
      </c>
      <c r="CR1403" s="8">
        <f t="shared" si="240"/>
        <v>28</v>
      </c>
      <c r="CS1403" s="8">
        <f t="shared" si="233"/>
        <v>2.5</v>
      </c>
      <c r="CT1403" s="8">
        <f t="shared" si="241"/>
        <v>40</v>
      </c>
      <c r="CU1403" s="8">
        <f t="shared" si="234"/>
        <v>300</v>
      </c>
      <c r="CV1403" s="10">
        <f t="shared" si="235"/>
        <v>139913.82999999999</v>
      </c>
      <c r="CW1403" s="10">
        <f t="shared" si="242"/>
        <v>139.91382999999999</v>
      </c>
      <c r="CX1403" s="8" t="str">
        <f t="shared" si="236"/>
        <v>No</v>
      </c>
      <c r="CY1403" s="30" t="s">
        <v>23</v>
      </c>
      <c r="CZ1403" s="30" t="s">
        <v>11</v>
      </c>
      <c r="DA1403" s="31" t="s">
        <v>11</v>
      </c>
      <c r="DB1403" s="31" t="s">
        <v>11</v>
      </c>
      <c r="DC1403" s="8" t="str">
        <f t="shared" si="237"/>
        <v>No</v>
      </c>
      <c r="DD1403" s="8" t="s">
        <v>11</v>
      </c>
      <c r="DE1403" s="30" t="s">
        <v>11</v>
      </c>
      <c r="DF1403" s="10">
        <f t="shared" si="238"/>
        <v>132.82787999999999</v>
      </c>
      <c r="DG1403" s="9">
        <f>IF(S1403&lt;Monitors!$H$4,(S1403*Monitors!$I$4)+Monitors!$J$4,IF(S1403&lt;Monitors!$H$5,(S1403*Monitors!$I$5)+Monitors!$J$5,IF(S1403&lt;Monitors!$H$6,(S1403*Monitors!$I$6)+Monitors!$J$6,IF(S1403&lt;Monitors!$H$7,(Monitors!$I$7*S1403)+Monitors!$J$7,IF(S1403&lt;Monitors!$H$8,(S1403*Monitors!$I$8)+Monitors!$J$8,IF(S1403&lt;Monitors!$H$9,(S1403*Monitors!$I$9)+Monitors!$J$9,IF(S1403&lt;Monitors!$H$10,(S1403*Monitors!$I$10)+Monitors!$J$10,IF(S1403&lt;Monitors!$H$11,(S1403*Monitors!$I$11)+Monitors!$J$11,Monitors!$J$12))))))))</f>
        <v>74.054000000000002</v>
      </c>
      <c r="DH1403" s="10">
        <f>$DF1403-(Monitors!$B$4*'All Data'!$W1403)</f>
        <v>120.11426</v>
      </c>
      <c r="DI1403" s="10">
        <f>IF($CX1403="Yes",DH1403-(Monitors!$E$4*(DG1403+(Monitors!$B$4*'All Data'!$W1403))),'All Data'!DH1403)</f>
        <v>120.11426</v>
      </c>
      <c r="DJ1403" s="10">
        <f>IF(DD1403="Yes",'All Data'!DI1403-(DG1403*Monitors!$C$4),'All Data'!DI1403)</f>
        <v>120.11426</v>
      </c>
      <c r="DK1403" s="10">
        <f>IF($DE1403="Yes",DJ1403-(DG1403*Monitors!$D$4),'All Data'!DJ1403)</f>
        <v>120.11426</v>
      </c>
      <c r="DL1403" s="10">
        <f>IF($CZ1403="Yes",DK1403-Monitors!$C$7,'All Data'!DK1403)</f>
        <v>120.11426</v>
      </c>
      <c r="DM1403" s="10">
        <f>IF($DA1403="Yes",DL1403-Monitors!$D$7,'All Data'!DL1403)</f>
        <v>120.11426</v>
      </c>
      <c r="DN1403" s="10">
        <f>IF(DB1403="Yes",DM1403-((DG1403+(W1403*Monitors!$B$4))*Monitors!$F$4),'All Data'!DM1403)</f>
        <v>120.11426</v>
      </c>
      <c r="DO1403" s="8" t="str">
        <f t="shared" si="239"/>
        <v>No</v>
      </c>
      <c r="DP1403" s="10">
        <v>5.5965531999999998</v>
      </c>
      <c r="DQ1403" s="10">
        <v>36.8534468</v>
      </c>
      <c r="DR1403" s="10">
        <v>36.8534468</v>
      </c>
      <c r="DS1403" s="9">
        <v>39.597699225913878</v>
      </c>
      <c r="DT1403" s="9" t="s">
        <v>23</v>
      </c>
      <c r="DU1403" s="14">
        <v>0</v>
      </c>
    </row>
    <row r="1404" spans="1:125" ht="18" customHeight="1">
      <c r="A1404" s="29">
        <v>1403</v>
      </c>
      <c r="B1404" s="29">
        <v>24</v>
      </c>
      <c r="C1404" s="29">
        <v>501</v>
      </c>
      <c r="D1404" s="21">
        <v>42114</v>
      </c>
      <c r="E1404" s="21">
        <v>42116</v>
      </c>
      <c r="F1404" s="21">
        <v>42124</v>
      </c>
      <c r="G1404" s="20" t="s">
        <v>4</v>
      </c>
      <c r="H1404" s="20" t="s">
        <v>26</v>
      </c>
      <c r="I1404" s="22">
        <v>6</v>
      </c>
      <c r="J1404" s="20" t="s">
        <v>255</v>
      </c>
      <c r="K1404" s="20" t="s">
        <v>26</v>
      </c>
      <c r="L1404" s="20" t="s">
        <v>27</v>
      </c>
      <c r="M1404" s="23" t="s">
        <v>27</v>
      </c>
      <c r="N1404" s="23" t="s">
        <v>7</v>
      </c>
      <c r="O1404" s="23" t="s">
        <v>26</v>
      </c>
      <c r="P1404" s="24">
        <v>15.5</v>
      </c>
      <c r="Q1404" s="24">
        <v>27.5</v>
      </c>
      <c r="R1404" s="24">
        <v>31.5</v>
      </c>
      <c r="S1404" s="24">
        <v>425.27</v>
      </c>
      <c r="T1404" s="24">
        <v>1.78</v>
      </c>
      <c r="U1404" s="24">
        <v>1080</v>
      </c>
      <c r="V1404" s="24">
        <v>1920</v>
      </c>
      <c r="W1404" s="24">
        <v>2.0739999999999998</v>
      </c>
      <c r="X1404" s="23" t="s">
        <v>47</v>
      </c>
      <c r="Y1404" s="23" t="s">
        <v>47</v>
      </c>
      <c r="Z1404" s="24">
        <v>4876</v>
      </c>
      <c r="AA1404" s="24">
        <v>60</v>
      </c>
      <c r="AB1404" s="24">
        <v>178</v>
      </c>
      <c r="AC1404" s="24">
        <v>178</v>
      </c>
      <c r="AD1404" s="23" t="s">
        <v>256</v>
      </c>
      <c r="AE1404" s="23" t="s">
        <v>11</v>
      </c>
      <c r="AF1404" s="23" t="s">
        <v>11</v>
      </c>
      <c r="AG1404" s="23" t="s">
        <v>26</v>
      </c>
      <c r="AH1404" s="23" t="s">
        <v>26</v>
      </c>
      <c r="AI1404" s="23" t="s">
        <v>12</v>
      </c>
      <c r="AJ1404" s="23" t="s">
        <v>11</v>
      </c>
      <c r="AK1404" s="23" t="s">
        <v>23</v>
      </c>
      <c r="AL1404" s="23" t="s">
        <v>1272</v>
      </c>
      <c r="AM1404" s="23" t="s">
        <v>26</v>
      </c>
      <c r="AN1404" s="23" t="s">
        <v>259</v>
      </c>
      <c r="AO1404" s="23" t="s">
        <v>826</v>
      </c>
      <c r="AP1404" s="23" t="s">
        <v>36</v>
      </c>
      <c r="AQ1404" s="23" t="s">
        <v>26</v>
      </c>
      <c r="AR1404" s="23"/>
      <c r="AS1404" s="23" t="s">
        <v>1272</v>
      </c>
      <c r="AT1404" s="23" t="s">
        <v>26</v>
      </c>
      <c r="AU1404" s="23" t="s">
        <v>261</v>
      </c>
      <c r="AV1404" s="25" t="s">
        <v>826</v>
      </c>
      <c r="AW1404" s="25" t="s">
        <v>26</v>
      </c>
      <c r="AX1404" s="26">
        <v>31.5</v>
      </c>
      <c r="AY1404" s="26">
        <v>425.27</v>
      </c>
      <c r="AZ1404" s="25" t="s">
        <v>259</v>
      </c>
      <c r="BA1404" s="25" t="s">
        <v>261</v>
      </c>
      <c r="BB1404" s="23" t="s">
        <v>26</v>
      </c>
      <c r="BC1404" s="23" t="s">
        <v>15</v>
      </c>
      <c r="BD1404" s="23" t="s">
        <v>26</v>
      </c>
      <c r="BE1404" s="23" t="s">
        <v>11</v>
      </c>
      <c r="BF1404" s="23" t="s">
        <v>827</v>
      </c>
      <c r="BG1404" s="23" t="s">
        <v>11</v>
      </c>
      <c r="BH1404" s="23" t="s">
        <v>17</v>
      </c>
      <c r="BI1404" s="23" t="s">
        <v>26</v>
      </c>
      <c r="BJ1404" s="23"/>
      <c r="BK1404" s="23" t="s">
        <v>11</v>
      </c>
      <c r="BL1404" s="23" t="s">
        <v>11</v>
      </c>
      <c r="BM1404" s="23" t="s">
        <v>11</v>
      </c>
      <c r="BN1404" s="23"/>
      <c r="BO1404" s="24">
        <v>0.7</v>
      </c>
      <c r="BP1404" s="24">
        <v>362.1</v>
      </c>
      <c r="BQ1404" s="24">
        <v>350</v>
      </c>
      <c r="BR1404" s="24">
        <v>263.7</v>
      </c>
      <c r="BS1404" s="24">
        <v>227.5</v>
      </c>
      <c r="BT1404" s="23"/>
      <c r="BU1404" s="23"/>
      <c r="BV1404" s="24">
        <v>42.58</v>
      </c>
      <c r="BW1404" s="24">
        <v>0.25</v>
      </c>
      <c r="BX1404" s="23"/>
      <c r="BY1404" s="24">
        <v>0.25</v>
      </c>
      <c r="BZ1404" s="27">
        <v>0.25</v>
      </c>
      <c r="CA1404" s="27">
        <v>0.25</v>
      </c>
      <c r="CB1404" s="25"/>
      <c r="CC1404" s="25"/>
      <c r="CD1404" s="28">
        <v>41.76</v>
      </c>
      <c r="CE1404" s="28">
        <v>0.26</v>
      </c>
      <c r="CF1404" s="25"/>
      <c r="CG1404" s="28">
        <v>0.26</v>
      </c>
      <c r="CH1404" s="28">
        <v>122.82</v>
      </c>
      <c r="CI1404" s="28">
        <v>0.7</v>
      </c>
      <c r="CJ1404" s="28">
        <v>0.5</v>
      </c>
      <c r="CK1404" s="28">
        <v>0</v>
      </c>
      <c r="CL1404" s="28">
        <v>0</v>
      </c>
      <c r="CM1404" s="28">
        <v>0.56000000000000005</v>
      </c>
      <c r="CN1404" s="25"/>
      <c r="CO1404" s="28">
        <v>0</v>
      </c>
      <c r="CP1404" s="30" t="s">
        <v>1075</v>
      </c>
      <c r="CQ1404" s="8">
        <f t="shared" si="232"/>
        <v>4876.9017330166716</v>
      </c>
      <c r="CR1404" s="8">
        <f t="shared" si="240"/>
        <v>28</v>
      </c>
      <c r="CS1404" s="8">
        <f t="shared" si="233"/>
        <v>2.5</v>
      </c>
      <c r="CT1404" s="8">
        <f t="shared" si="241"/>
        <v>40</v>
      </c>
      <c r="CU1404" s="8">
        <f t="shared" si="234"/>
        <v>300</v>
      </c>
      <c r="CV1404" s="10">
        <f t="shared" si="235"/>
        <v>153990.26699999999</v>
      </c>
      <c r="CW1404" s="10">
        <f t="shared" si="242"/>
        <v>153.99026699999999</v>
      </c>
      <c r="CX1404" s="8" t="str">
        <f t="shared" si="236"/>
        <v>No</v>
      </c>
      <c r="CY1404" s="30" t="s">
        <v>23</v>
      </c>
      <c r="CZ1404" s="30" t="s">
        <v>11</v>
      </c>
      <c r="DA1404" s="31" t="s">
        <v>11</v>
      </c>
      <c r="DB1404" s="31" t="s">
        <v>11</v>
      </c>
      <c r="DC1404" s="8" t="str">
        <f t="shared" si="237"/>
        <v>No</v>
      </c>
      <c r="DD1404" s="8" t="s">
        <v>11</v>
      </c>
      <c r="DE1404" s="30" t="s">
        <v>11</v>
      </c>
      <c r="DF1404" s="10">
        <f t="shared" si="238"/>
        <v>131.97378</v>
      </c>
      <c r="DG1404" s="9">
        <f>IF(S1404&lt;Monitors!$H$4,(S1404*Monitors!$I$4)+Monitors!$J$4,IF(S1404&lt;Monitors!$H$5,(S1404*Monitors!$I$5)+Monitors!$J$5,IF(S1404&lt;Monitors!$H$6,(S1404*Monitors!$I$6)+Monitors!$J$6,IF(S1404&lt;Monitors!$H$7,(Monitors!$I$7*S1404)+Monitors!$J$7,IF(S1404&lt;Monitors!$H$8,(S1404*Monitors!$I$8)+Monitors!$J$8,IF(S1404&lt;Monitors!$H$9,(S1404*Monitors!$I$9)+Monitors!$J$9,IF(S1404&lt;Monitors!$H$10,(S1404*Monitors!$I$10)+Monitors!$J$10,IF(S1404&lt;Monitors!$H$11,(S1404*Monitors!$I$11)+Monitors!$J$11,Monitors!$J$12))))))))</f>
        <v>74.054000000000002</v>
      </c>
      <c r="DH1404" s="10">
        <f>$DF1404-(Monitors!$B$4*'All Data'!$W1404)</f>
        <v>119.26016000000001</v>
      </c>
      <c r="DI1404" s="10">
        <f>IF($CX1404="Yes",DH1404-(Monitors!$E$4*(DG1404+(Monitors!$B$4*'All Data'!$W1404))),'All Data'!DH1404)</f>
        <v>119.26016000000001</v>
      </c>
      <c r="DJ1404" s="10">
        <f>IF(DD1404="Yes",'All Data'!DI1404-(DG1404*Monitors!$C$4),'All Data'!DI1404)</f>
        <v>119.26016000000001</v>
      </c>
      <c r="DK1404" s="10">
        <f>IF($DE1404="Yes",DJ1404-(DG1404*Monitors!$D$4),'All Data'!DJ1404)</f>
        <v>119.26016000000001</v>
      </c>
      <c r="DL1404" s="10">
        <f>IF($CZ1404="Yes",DK1404-Monitors!$C$7,'All Data'!DK1404)</f>
        <v>119.26016000000001</v>
      </c>
      <c r="DM1404" s="10">
        <f>IF($DA1404="Yes",DL1404-Monitors!$D$7,'All Data'!DL1404)</f>
        <v>119.26016000000001</v>
      </c>
      <c r="DN1404" s="10">
        <f>IF(DB1404="Yes",DM1404-((DG1404+(W1404*Monitors!$B$4))*Monitors!$F$4),'All Data'!DM1404)</f>
        <v>119.26016000000001</v>
      </c>
      <c r="DO1404" s="8" t="str">
        <f t="shared" si="239"/>
        <v>No</v>
      </c>
      <c r="DP1404" s="10">
        <v>6.1596106800000001</v>
      </c>
      <c r="DQ1404" s="10">
        <v>36.420389319999998</v>
      </c>
      <c r="DR1404" s="10">
        <v>36.420389319999998</v>
      </c>
      <c r="DS1404" s="9">
        <v>39.597699225913878</v>
      </c>
      <c r="DT1404" s="9" t="s">
        <v>23</v>
      </c>
      <c r="DU1404" s="14">
        <v>0</v>
      </c>
    </row>
    <row r="1405" spans="1:125" ht="18" customHeight="1">
      <c r="A1405" s="29">
        <v>1404</v>
      </c>
      <c r="B1405" s="29">
        <v>21</v>
      </c>
      <c r="C1405" s="29">
        <v>367</v>
      </c>
      <c r="D1405" s="21">
        <v>41430</v>
      </c>
      <c r="E1405" s="21">
        <v>41403</v>
      </c>
      <c r="F1405" s="21">
        <v>41451</v>
      </c>
      <c r="G1405" s="20" t="s">
        <v>4</v>
      </c>
      <c r="H1405" s="20"/>
      <c r="I1405" s="22">
        <v>6</v>
      </c>
      <c r="J1405" s="20" t="s">
        <v>255</v>
      </c>
      <c r="K1405" s="20"/>
      <c r="L1405" s="20" t="s">
        <v>6</v>
      </c>
      <c r="M1405" s="23" t="s">
        <v>6</v>
      </c>
      <c r="N1405" s="23" t="s">
        <v>7</v>
      </c>
      <c r="O1405" s="23"/>
      <c r="P1405" s="24">
        <v>15.5</v>
      </c>
      <c r="Q1405" s="24">
        <v>27.5</v>
      </c>
      <c r="R1405" s="24">
        <v>31.5</v>
      </c>
      <c r="S1405" s="24">
        <v>425.32</v>
      </c>
      <c r="T1405" s="24">
        <v>1.78</v>
      </c>
      <c r="U1405" s="24">
        <v>1080</v>
      </c>
      <c r="V1405" s="24">
        <v>1920</v>
      </c>
      <c r="W1405" s="24">
        <v>2.0739999999999998</v>
      </c>
      <c r="X1405" s="23" t="s">
        <v>47</v>
      </c>
      <c r="Y1405" s="23" t="s">
        <v>47</v>
      </c>
      <c r="Z1405" s="24">
        <v>4875</v>
      </c>
      <c r="AA1405" s="24">
        <v>60</v>
      </c>
      <c r="AB1405" s="24">
        <v>178</v>
      </c>
      <c r="AC1405" s="24">
        <v>178</v>
      </c>
      <c r="AD1405" s="23" t="s">
        <v>305</v>
      </c>
      <c r="AE1405" s="23" t="s">
        <v>11</v>
      </c>
      <c r="AF1405" s="23" t="s">
        <v>11</v>
      </c>
      <c r="AG1405" s="23"/>
      <c r="AH1405" s="23"/>
      <c r="AI1405" s="23" t="s">
        <v>57</v>
      </c>
      <c r="AJ1405" s="23" t="s">
        <v>11</v>
      </c>
      <c r="AK1405" s="23" t="s">
        <v>23</v>
      </c>
      <c r="AL1405" s="23" t="s">
        <v>129</v>
      </c>
      <c r="AM1405" s="23"/>
      <c r="AN1405" s="23" t="s">
        <v>302</v>
      </c>
      <c r="AO1405" s="23"/>
      <c r="AP1405" s="23" t="s">
        <v>14</v>
      </c>
      <c r="AQ1405" s="23"/>
      <c r="AR1405" s="23"/>
      <c r="AS1405" s="23" t="s">
        <v>129</v>
      </c>
      <c r="AT1405" s="23"/>
      <c r="AU1405" s="23" t="s">
        <v>261</v>
      </c>
      <c r="AV1405" s="25"/>
      <c r="AW1405" s="25"/>
      <c r="AX1405" s="26">
        <v>31.5</v>
      </c>
      <c r="AY1405" s="26">
        <v>425.32</v>
      </c>
      <c r="AZ1405" s="25" t="s">
        <v>302</v>
      </c>
      <c r="BA1405" s="25" t="s">
        <v>261</v>
      </c>
      <c r="BB1405" s="23"/>
      <c r="BC1405" s="23" t="s">
        <v>15</v>
      </c>
      <c r="BD1405" s="23"/>
      <c r="BE1405" s="23" t="s">
        <v>11</v>
      </c>
      <c r="BF1405" s="23" t="s">
        <v>743</v>
      </c>
      <c r="BG1405" s="23" t="s">
        <v>11</v>
      </c>
      <c r="BH1405" s="23" t="s">
        <v>17</v>
      </c>
      <c r="BI1405" s="23"/>
      <c r="BJ1405" s="23"/>
      <c r="BK1405" s="23" t="s">
        <v>11</v>
      </c>
      <c r="BL1405" s="23" t="s">
        <v>11</v>
      </c>
      <c r="BM1405" s="23"/>
      <c r="BN1405" s="23"/>
      <c r="BO1405" s="24">
        <v>0.1</v>
      </c>
      <c r="BP1405" s="24">
        <v>539.5</v>
      </c>
      <c r="BQ1405" s="24">
        <v>350</v>
      </c>
      <c r="BR1405" s="24">
        <v>309</v>
      </c>
      <c r="BS1405" s="24">
        <v>309</v>
      </c>
      <c r="BT1405" s="23"/>
      <c r="BU1405" s="23"/>
      <c r="BV1405" s="24">
        <v>46.67</v>
      </c>
      <c r="BW1405" s="24">
        <v>0.51</v>
      </c>
      <c r="BX1405" s="24">
        <v>0.36</v>
      </c>
      <c r="BY1405" s="23"/>
      <c r="BZ1405" s="27">
        <v>0.51</v>
      </c>
      <c r="CA1405" s="27"/>
      <c r="CB1405" s="25"/>
      <c r="CC1405" s="25"/>
      <c r="CD1405" s="28">
        <v>46.01</v>
      </c>
      <c r="CE1405" s="28">
        <v>0.65</v>
      </c>
      <c r="CF1405" s="28">
        <v>0.48</v>
      </c>
      <c r="CG1405" s="25"/>
      <c r="CH1405" s="28">
        <v>122.84</v>
      </c>
      <c r="CI1405" s="28">
        <v>0.7</v>
      </c>
      <c r="CJ1405" s="28">
        <v>0</v>
      </c>
      <c r="CK1405" s="25"/>
      <c r="CL1405" s="25"/>
      <c r="CM1405" s="28">
        <v>0.86</v>
      </c>
      <c r="CN1405" s="25"/>
      <c r="CO1405" s="28">
        <v>0</v>
      </c>
      <c r="CP1405" s="30" t="s">
        <v>1075</v>
      </c>
      <c r="CQ1405" s="8">
        <f t="shared" si="232"/>
        <v>4876.3284115489505</v>
      </c>
      <c r="CR1405" s="8">
        <f t="shared" si="240"/>
        <v>28</v>
      </c>
      <c r="CS1405" s="8">
        <f t="shared" si="233"/>
        <v>2.5</v>
      </c>
      <c r="CT1405" s="8">
        <f t="shared" si="241"/>
        <v>40</v>
      </c>
      <c r="CU1405" s="8">
        <f t="shared" si="234"/>
        <v>500</v>
      </c>
      <c r="CV1405" s="10">
        <f t="shared" si="235"/>
        <v>229460.13999999998</v>
      </c>
      <c r="CW1405" s="10">
        <f t="shared" si="242"/>
        <v>229.46014</v>
      </c>
      <c r="CX1405" s="8" t="str">
        <f t="shared" si="236"/>
        <v>No</v>
      </c>
      <c r="CY1405" s="30" t="s">
        <v>23</v>
      </c>
      <c r="CZ1405" s="30" t="s">
        <v>11</v>
      </c>
      <c r="DA1405" s="31" t="s">
        <v>11</v>
      </c>
      <c r="DB1405" s="31" t="s">
        <v>11</v>
      </c>
      <c r="DC1405" s="8" t="str">
        <f t="shared" si="237"/>
        <v>No</v>
      </c>
      <c r="DD1405" s="8" t="s">
        <v>11</v>
      </c>
      <c r="DE1405" s="30" t="s">
        <v>11</v>
      </c>
      <c r="DF1405" s="10">
        <f t="shared" si="238"/>
        <v>145.99415999999997</v>
      </c>
      <c r="DG1405" s="9">
        <f>IF(S1405&lt;Monitors!$H$4,(S1405*Monitors!$I$4)+Monitors!$J$4,IF(S1405&lt;Monitors!$H$5,(S1405*Monitors!$I$5)+Monitors!$J$5,IF(S1405&lt;Monitors!$H$6,(S1405*Monitors!$I$6)+Monitors!$J$6,IF(S1405&lt;Monitors!$H$7,(Monitors!$I$7*S1405)+Monitors!$J$7,IF(S1405&lt;Monitors!$H$8,(S1405*Monitors!$I$8)+Monitors!$J$8,IF(S1405&lt;Monitors!$H$9,(S1405*Monitors!$I$9)+Monitors!$J$9,IF(S1405&lt;Monitors!$H$10,(S1405*Monitors!$I$10)+Monitors!$J$10,IF(S1405&lt;Monitors!$H$11,(S1405*Monitors!$I$11)+Monitors!$J$11,Monitors!$J$12))))))))</f>
        <v>74.064000000000007</v>
      </c>
      <c r="DH1405" s="10">
        <f>$DF1405-(Monitors!$B$4*'All Data'!$W1405)</f>
        <v>133.28053999999997</v>
      </c>
      <c r="DI1405" s="10">
        <f>IF($CX1405="Yes",DH1405-(Monitors!$E$4*(DG1405+(Monitors!$B$4*'All Data'!$W1405))),'All Data'!DH1405)</f>
        <v>133.28053999999997</v>
      </c>
      <c r="DJ1405" s="10">
        <f>IF(DD1405="Yes",'All Data'!DI1405-(DG1405*Monitors!$C$4),'All Data'!DI1405)</f>
        <v>133.28053999999997</v>
      </c>
      <c r="DK1405" s="10">
        <f>IF($DE1405="Yes",DJ1405-(DG1405*Monitors!$D$4),'All Data'!DJ1405)</f>
        <v>133.28053999999997</v>
      </c>
      <c r="DL1405" s="10">
        <f>IF($CZ1405="Yes",DK1405-Monitors!$C$7,'All Data'!DK1405)</f>
        <v>133.28053999999997</v>
      </c>
      <c r="DM1405" s="10">
        <f>IF($DA1405="Yes",DL1405-Monitors!$D$7,'All Data'!DL1405)</f>
        <v>133.28053999999997</v>
      </c>
      <c r="DN1405" s="10">
        <f>IF(DB1405="Yes",DM1405-((DG1405+(W1405*Monitors!$B$4))*Monitors!$F$4),'All Data'!DM1405)</f>
        <v>133.28053999999997</v>
      </c>
      <c r="DO1405" s="8" t="str">
        <f t="shared" si="239"/>
        <v>No</v>
      </c>
      <c r="DP1405" s="10">
        <v>9.1784055999999996</v>
      </c>
      <c r="DQ1405" s="10">
        <v>37.491594400000004</v>
      </c>
      <c r="DR1405" s="10">
        <v>37.491594400000004</v>
      </c>
      <c r="DS1405" s="9">
        <v>39.602079746056525</v>
      </c>
      <c r="DT1405" s="9" t="s">
        <v>23</v>
      </c>
      <c r="DU1405" s="14">
        <v>0</v>
      </c>
    </row>
    <row r="1406" spans="1:125" ht="18" customHeight="1">
      <c r="A1406" s="29">
        <v>1405</v>
      </c>
      <c r="B1406" s="29">
        <v>21</v>
      </c>
      <c r="C1406" s="29">
        <v>399</v>
      </c>
      <c r="D1406" s="21">
        <v>42109</v>
      </c>
      <c r="E1406" s="21">
        <v>42034</v>
      </c>
      <c r="F1406" s="21">
        <v>42046</v>
      </c>
      <c r="G1406" s="20" t="s">
        <v>4</v>
      </c>
      <c r="H1406" s="20"/>
      <c r="I1406" s="22">
        <v>6</v>
      </c>
      <c r="J1406" s="20" t="s">
        <v>255</v>
      </c>
      <c r="K1406" s="20"/>
      <c r="L1406" s="20" t="s">
        <v>49</v>
      </c>
      <c r="M1406" s="23"/>
      <c r="N1406" s="23" t="s">
        <v>7</v>
      </c>
      <c r="O1406" s="23"/>
      <c r="P1406" s="24">
        <v>20.8</v>
      </c>
      <c r="Q1406" s="24">
        <v>37.1</v>
      </c>
      <c r="R1406" s="24">
        <v>42.5</v>
      </c>
      <c r="S1406" s="24">
        <v>772.33</v>
      </c>
      <c r="T1406" s="24">
        <v>1.78</v>
      </c>
      <c r="U1406" s="24">
        <v>1080</v>
      </c>
      <c r="V1406" s="24">
        <v>1920</v>
      </c>
      <c r="W1406" s="24">
        <v>2.0739999999999998</v>
      </c>
      <c r="X1406" s="23" t="s">
        <v>47</v>
      </c>
      <c r="Y1406" s="23" t="s">
        <v>47</v>
      </c>
      <c r="Z1406" s="24">
        <v>2685</v>
      </c>
      <c r="AA1406" s="24">
        <v>60</v>
      </c>
      <c r="AB1406" s="24">
        <v>178</v>
      </c>
      <c r="AC1406" s="24">
        <v>178</v>
      </c>
      <c r="AD1406" s="23" t="s">
        <v>305</v>
      </c>
      <c r="AE1406" s="23" t="s">
        <v>11</v>
      </c>
      <c r="AF1406" s="23" t="s">
        <v>11</v>
      </c>
      <c r="AG1406" s="23"/>
      <c r="AH1406" s="23"/>
      <c r="AI1406" s="23" t="s">
        <v>57</v>
      </c>
      <c r="AJ1406" s="23" t="s">
        <v>11</v>
      </c>
      <c r="AK1406" s="23" t="s">
        <v>23</v>
      </c>
      <c r="AL1406" s="23" t="s">
        <v>129</v>
      </c>
      <c r="AM1406" s="23"/>
      <c r="AN1406" s="23" t="s">
        <v>302</v>
      </c>
      <c r="AO1406" s="23"/>
      <c r="AP1406" s="23" t="s">
        <v>14</v>
      </c>
      <c r="AQ1406" s="23"/>
      <c r="AR1406" s="23"/>
      <c r="AS1406" s="23" t="s">
        <v>129</v>
      </c>
      <c r="AT1406" s="23"/>
      <c r="AU1406" s="23" t="s">
        <v>261</v>
      </c>
      <c r="AV1406" s="25"/>
      <c r="AW1406" s="25"/>
      <c r="AX1406" s="26">
        <v>42.5</v>
      </c>
      <c r="AY1406" s="26">
        <v>772.33</v>
      </c>
      <c r="AZ1406" s="25" t="s">
        <v>302</v>
      </c>
      <c r="BA1406" s="25" t="s">
        <v>261</v>
      </c>
      <c r="BB1406" s="23"/>
      <c r="BC1406" s="23" t="s">
        <v>15</v>
      </c>
      <c r="BD1406" s="23"/>
      <c r="BE1406" s="23" t="s">
        <v>11</v>
      </c>
      <c r="BF1406" s="23" t="s">
        <v>1278</v>
      </c>
      <c r="BG1406" s="23" t="s">
        <v>11</v>
      </c>
      <c r="BH1406" s="23" t="s">
        <v>17</v>
      </c>
      <c r="BI1406" s="23"/>
      <c r="BJ1406" s="23"/>
      <c r="BK1406" s="23" t="s">
        <v>11</v>
      </c>
      <c r="BL1406" s="23" t="s">
        <v>11</v>
      </c>
      <c r="BM1406" s="23"/>
      <c r="BN1406" s="23"/>
      <c r="BO1406" s="24">
        <v>0.1</v>
      </c>
      <c r="BP1406" s="24">
        <v>306.5</v>
      </c>
      <c r="BQ1406" s="24">
        <v>350</v>
      </c>
      <c r="BR1406" s="24">
        <v>243</v>
      </c>
      <c r="BS1406" s="24">
        <v>243</v>
      </c>
      <c r="BT1406" s="23"/>
      <c r="BU1406" s="23"/>
      <c r="BV1406" s="24">
        <v>48.05</v>
      </c>
      <c r="BW1406" s="24">
        <v>0.51</v>
      </c>
      <c r="BX1406" s="24">
        <v>0.51</v>
      </c>
      <c r="BY1406" s="23"/>
      <c r="BZ1406" s="27">
        <v>0.51</v>
      </c>
      <c r="CA1406" s="27"/>
      <c r="CB1406" s="25"/>
      <c r="CC1406" s="25"/>
      <c r="CD1406" s="28">
        <v>47.52</v>
      </c>
      <c r="CE1406" s="28">
        <v>0.6</v>
      </c>
      <c r="CF1406" s="28">
        <v>0.6</v>
      </c>
      <c r="CG1406" s="25"/>
      <c r="CH1406" s="28">
        <v>216.53</v>
      </c>
      <c r="CI1406" s="28">
        <v>0.7</v>
      </c>
      <c r="CJ1406" s="28">
        <v>0</v>
      </c>
      <c r="CK1406" s="25"/>
      <c r="CL1406" s="25"/>
      <c r="CM1406" s="28">
        <v>0.95</v>
      </c>
      <c r="CN1406" s="25"/>
      <c r="CO1406" s="28">
        <v>0</v>
      </c>
      <c r="CP1406" s="30" t="s">
        <v>1075</v>
      </c>
      <c r="CQ1406" s="8">
        <f t="shared" si="232"/>
        <v>2685.3806015563291</v>
      </c>
      <c r="CR1406" s="8">
        <f t="shared" si="240"/>
        <v>28</v>
      </c>
      <c r="CS1406" s="8">
        <f t="shared" si="233"/>
        <v>2.5</v>
      </c>
      <c r="CT1406" s="8">
        <f t="shared" si="241"/>
        <v>50</v>
      </c>
      <c r="CU1406" s="8">
        <f t="shared" si="234"/>
        <v>300</v>
      </c>
      <c r="CV1406" s="10">
        <f t="shared" si="235"/>
        <v>236719.14500000002</v>
      </c>
      <c r="CW1406" s="10">
        <f t="shared" si="242"/>
        <v>236.71914500000003</v>
      </c>
      <c r="CX1406" s="8" t="str">
        <f t="shared" si="236"/>
        <v>No</v>
      </c>
      <c r="CY1406" s="30" t="s">
        <v>23</v>
      </c>
      <c r="CZ1406" s="30" t="s">
        <v>11</v>
      </c>
      <c r="DA1406" s="31" t="s">
        <v>11</v>
      </c>
      <c r="DB1406" s="31" t="s">
        <v>11</v>
      </c>
      <c r="DC1406" s="8" t="str">
        <f t="shared" si="237"/>
        <v>No</v>
      </c>
      <c r="DD1406" s="8" t="s">
        <v>11</v>
      </c>
      <c r="DE1406" s="30" t="s">
        <v>11</v>
      </c>
      <c r="DF1406" s="10">
        <f t="shared" si="238"/>
        <v>150.22523999999999</v>
      </c>
      <c r="DG1406" s="9">
        <f>IF(S1406&lt;Monitors!$H$4,(S1406*Monitors!$I$4)+Monitors!$J$4,IF(S1406&lt;Monitors!$H$5,(S1406*Monitors!$I$5)+Monitors!$J$5,IF(S1406&lt;Monitors!$H$6,(S1406*Monitors!$I$6)+Monitors!$J$6,IF(S1406&lt;Monitors!$H$7,(Monitors!$I$7*S1406)+Monitors!$J$7,IF(S1406&lt;Monitors!$H$8,(S1406*Monitors!$I$8)+Monitors!$J$8,IF(S1406&lt;Monitors!$H$9,(S1406*Monitors!$I$9)+Monitors!$J$9,IF(S1406&lt;Monitors!$H$10,(S1406*Monitors!$I$10)+Monitors!$J$10,IF(S1406&lt;Monitors!$H$11,(S1406*Monitors!$I$11)+Monitors!$J$11,Monitors!$J$12))))))))</f>
        <v>89</v>
      </c>
      <c r="DH1406" s="10">
        <f>$DF1406-(Monitors!$B$4*'All Data'!$W1406)</f>
        <v>137.51161999999999</v>
      </c>
      <c r="DI1406" s="10">
        <f>IF($CX1406="Yes",DH1406-(Monitors!$E$4*(DG1406+(Monitors!$B$4*'All Data'!$W1406))),'All Data'!DH1406)</f>
        <v>137.51161999999999</v>
      </c>
      <c r="DJ1406" s="10">
        <f>IF(DD1406="Yes",'All Data'!DI1406-(DG1406*Monitors!$C$4),'All Data'!DI1406)</f>
        <v>137.51161999999999</v>
      </c>
      <c r="DK1406" s="10">
        <f>IF($DE1406="Yes",DJ1406-(DG1406*Monitors!$D$4),'All Data'!DJ1406)</f>
        <v>137.51161999999999</v>
      </c>
      <c r="DL1406" s="10">
        <f>IF($CZ1406="Yes",DK1406-Monitors!$C$7,'All Data'!DK1406)</f>
        <v>137.51161999999999</v>
      </c>
      <c r="DM1406" s="10">
        <f>IF($DA1406="Yes",DL1406-Monitors!$D$7,'All Data'!DL1406)</f>
        <v>137.51161999999999</v>
      </c>
      <c r="DN1406" s="10">
        <f>IF(DB1406="Yes",DM1406-((DG1406+(W1406*Monitors!$B$4))*Monitors!$F$4),'All Data'!DM1406)</f>
        <v>137.51161999999999</v>
      </c>
      <c r="DO1406" s="8" t="str">
        <f t="shared" si="239"/>
        <v>No</v>
      </c>
      <c r="DP1406" s="10">
        <v>9.4687658000000017</v>
      </c>
      <c r="DQ1406" s="10">
        <v>38.581234199999997</v>
      </c>
      <c r="DR1406" s="10">
        <v>38.581234199999997</v>
      </c>
      <c r="DS1406" s="9">
        <v>67.140874695490851</v>
      </c>
      <c r="DT1406" s="9" t="s">
        <v>23</v>
      </c>
      <c r="DU1406" s="14">
        <v>0</v>
      </c>
    </row>
    <row r="1407" spans="1:125" ht="18" customHeight="1">
      <c r="A1407" s="29">
        <v>1406</v>
      </c>
      <c r="B1407" s="29">
        <v>24</v>
      </c>
      <c r="C1407" s="29">
        <v>503</v>
      </c>
      <c r="D1407" s="21">
        <v>41773</v>
      </c>
      <c r="E1407" s="21">
        <v>41773</v>
      </c>
      <c r="F1407" s="21">
        <v>41780</v>
      </c>
      <c r="G1407" s="20" t="s">
        <v>4</v>
      </c>
      <c r="H1407" s="20" t="s">
        <v>26</v>
      </c>
      <c r="I1407" s="22">
        <v>6</v>
      </c>
      <c r="J1407" s="20" t="s">
        <v>255</v>
      </c>
      <c r="K1407" s="20" t="s">
        <v>26</v>
      </c>
      <c r="L1407" s="20" t="s">
        <v>27</v>
      </c>
      <c r="M1407" s="23" t="s">
        <v>27</v>
      </c>
      <c r="N1407" s="23" t="s">
        <v>7</v>
      </c>
      <c r="O1407" s="23" t="s">
        <v>26</v>
      </c>
      <c r="P1407" s="24">
        <v>15.5</v>
      </c>
      <c r="Q1407" s="24">
        <v>27.5</v>
      </c>
      <c r="R1407" s="24">
        <v>31.5</v>
      </c>
      <c r="S1407" s="24">
        <v>425.27</v>
      </c>
      <c r="T1407" s="24">
        <v>1.78</v>
      </c>
      <c r="U1407" s="24">
        <v>1080</v>
      </c>
      <c r="V1407" s="24">
        <v>1920</v>
      </c>
      <c r="W1407" s="24">
        <v>2.0739999999999998</v>
      </c>
      <c r="X1407" s="23" t="s">
        <v>47</v>
      </c>
      <c r="Y1407" s="23" t="s">
        <v>47</v>
      </c>
      <c r="Z1407" s="24">
        <v>4876</v>
      </c>
      <c r="AA1407" s="24">
        <v>60</v>
      </c>
      <c r="AB1407" s="24">
        <v>178</v>
      </c>
      <c r="AC1407" s="24">
        <v>178</v>
      </c>
      <c r="AD1407" s="23" t="s">
        <v>823</v>
      </c>
      <c r="AE1407" s="23" t="s">
        <v>23</v>
      </c>
      <c r="AF1407" s="23" t="s">
        <v>11</v>
      </c>
      <c r="AG1407" s="23" t="s">
        <v>26</v>
      </c>
      <c r="AH1407" s="23" t="s">
        <v>26</v>
      </c>
      <c r="AI1407" s="23" t="s">
        <v>12</v>
      </c>
      <c r="AJ1407" s="23" t="s">
        <v>11</v>
      </c>
      <c r="AK1407" s="23" t="s">
        <v>23</v>
      </c>
      <c r="AL1407" s="23" t="s">
        <v>824</v>
      </c>
      <c r="AM1407" s="23" t="s">
        <v>825</v>
      </c>
      <c r="AN1407" s="23" t="s">
        <v>302</v>
      </c>
      <c r="AO1407" s="23" t="s">
        <v>826</v>
      </c>
      <c r="AP1407" s="23" t="s">
        <v>36</v>
      </c>
      <c r="AQ1407" s="23" t="s">
        <v>26</v>
      </c>
      <c r="AR1407" s="23"/>
      <c r="AS1407" s="23" t="s">
        <v>824</v>
      </c>
      <c r="AT1407" s="23" t="s">
        <v>825</v>
      </c>
      <c r="AU1407" s="23" t="s">
        <v>261</v>
      </c>
      <c r="AV1407" s="25" t="s">
        <v>826</v>
      </c>
      <c r="AW1407" s="25" t="s">
        <v>26</v>
      </c>
      <c r="AX1407" s="26">
        <v>31.5</v>
      </c>
      <c r="AY1407" s="26">
        <v>425.27</v>
      </c>
      <c r="AZ1407" s="25" t="s">
        <v>302</v>
      </c>
      <c r="BA1407" s="25" t="s">
        <v>261</v>
      </c>
      <c r="BB1407" s="23" t="s">
        <v>26</v>
      </c>
      <c r="BC1407" s="23" t="s">
        <v>15</v>
      </c>
      <c r="BD1407" s="23" t="s">
        <v>26</v>
      </c>
      <c r="BE1407" s="23" t="s">
        <v>11</v>
      </c>
      <c r="BF1407" s="23" t="s">
        <v>827</v>
      </c>
      <c r="BG1407" s="23" t="s">
        <v>11</v>
      </c>
      <c r="BH1407" s="23" t="s">
        <v>17</v>
      </c>
      <c r="BI1407" s="23" t="s">
        <v>26</v>
      </c>
      <c r="BJ1407" s="23"/>
      <c r="BK1407" s="23" t="s">
        <v>11</v>
      </c>
      <c r="BL1407" s="23" t="s">
        <v>11</v>
      </c>
      <c r="BM1407" s="23" t="s">
        <v>11</v>
      </c>
      <c r="BN1407" s="23"/>
      <c r="BO1407" s="24">
        <v>0.5</v>
      </c>
      <c r="BP1407" s="24">
        <v>369</v>
      </c>
      <c r="BQ1407" s="24">
        <v>400</v>
      </c>
      <c r="BR1407" s="24">
        <v>276</v>
      </c>
      <c r="BS1407" s="24">
        <v>260</v>
      </c>
      <c r="BT1407" s="23"/>
      <c r="BU1407" s="23"/>
      <c r="BV1407" s="24">
        <v>50.11</v>
      </c>
      <c r="BW1407" s="24">
        <v>0.27</v>
      </c>
      <c r="BX1407" s="23"/>
      <c r="BY1407" s="24">
        <v>0.27</v>
      </c>
      <c r="BZ1407" s="27">
        <v>0.27</v>
      </c>
      <c r="CA1407" s="27">
        <v>0.27</v>
      </c>
      <c r="CB1407" s="25"/>
      <c r="CC1407" s="25"/>
      <c r="CD1407" s="28">
        <v>48.71</v>
      </c>
      <c r="CE1407" s="28">
        <v>0.33</v>
      </c>
      <c r="CF1407" s="25"/>
      <c r="CG1407" s="28">
        <v>0.33</v>
      </c>
      <c r="CH1407" s="28">
        <v>122.82</v>
      </c>
      <c r="CI1407" s="28">
        <v>0.7</v>
      </c>
      <c r="CJ1407" s="28">
        <v>0.5</v>
      </c>
      <c r="CK1407" s="28">
        <v>0</v>
      </c>
      <c r="CL1407" s="28">
        <v>0</v>
      </c>
      <c r="CM1407" s="28">
        <v>0.5</v>
      </c>
      <c r="CN1407" s="25"/>
      <c r="CO1407" s="28">
        <v>0</v>
      </c>
      <c r="CP1407" s="30" t="s">
        <v>1075</v>
      </c>
      <c r="CQ1407" s="8">
        <f t="shared" si="232"/>
        <v>4876.9017330166716</v>
      </c>
      <c r="CR1407" s="8">
        <f t="shared" si="240"/>
        <v>28</v>
      </c>
      <c r="CS1407" s="8">
        <f t="shared" si="233"/>
        <v>2.5</v>
      </c>
      <c r="CT1407" s="8">
        <f t="shared" si="241"/>
        <v>40</v>
      </c>
      <c r="CU1407" s="8">
        <f t="shared" si="234"/>
        <v>300</v>
      </c>
      <c r="CV1407" s="10">
        <f t="shared" si="235"/>
        <v>156924.63</v>
      </c>
      <c r="CW1407" s="10">
        <f t="shared" si="242"/>
        <v>156.92463000000001</v>
      </c>
      <c r="CX1407" s="8" t="str">
        <f t="shared" si="236"/>
        <v>No</v>
      </c>
      <c r="CY1407" s="30" t="s">
        <v>23</v>
      </c>
      <c r="CZ1407" s="30" t="s">
        <v>11</v>
      </c>
      <c r="DA1407" s="31" t="s">
        <v>11</v>
      </c>
      <c r="DB1407" s="31" t="s">
        <v>11</v>
      </c>
      <c r="DC1407" s="8" t="str">
        <f t="shared" si="237"/>
        <v>No</v>
      </c>
      <c r="DD1407" s="8" t="s">
        <v>11</v>
      </c>
      <c r="DE1407" s="30" t="s">
        <v>11</v>
      </c>
      <c r="DF1407" s="10">
        <f t="shared" si="238"/>
        <v>155.17463999999998</v>
      </c>
      <c r="DG1407" s="9">
        <f>IF(S1407&lt;Monitors!$H$4,(S1407*Monitors!$I$4)+Monitors!$J$4,IF(S1407&lt;Monitors!$H$5,(S1407*Monitors!$I$5)+Monitors!$J$5,IF(S1407&lt;Monitors!$H$6,(S1407*Monitors!$I$6)+Monitors!$J$6,IF(S1407&lt;Monitors!$H$7,(Monitors!$I$7*S1407)+Monitors!$J$7,IF(S1407&lt;Monitors!$H$8,(S1407*Monitors!$I$8)+Monitors!$J$8,IF(S1407&lt;Monitors!$H$9,(S1407*Monitors!$I$9)+Monitors!$J$9,IF(S1407&lt;Monitors!$H$10,(S1407*Monitors!$I$10)+Monitors!$J$10,IF(S1407&lt;Monitors!$H$11,(S1407*Monitors!$I$11)+Monitors!$J$11,Monitors!$J$12))))))))</f>
        <v>74.054000000000002</v>
      </c>
      <c r="DH1407" s="10">
        <f>$DF1407-(Monitors!$B$4*'All Data'!$W1407)</f>
        <v>142.46101999999999</v>
      </c>
      <c r="DI1407" s="10">
        <f>IF($CX1407="Yes",DH1407-(Monitors!$E$4*(DG1407+(Monitors!$B$4*'All Data'!$W1407))),'All Data'!DH1407)</f>
        <v>142.46101999999999</v>
      </c>
      <c r="DJ1407" s="10">
        <f>IF(DD1407="Yes",'All Data'!DI1407-(DG1407*Monitors!$C$4),'All Data'!DI1407)</f>
        <v>142.46101999999999</v>
      </c>
      <c r="DK1407" s="10">
        <f>IF($DE1407="Yes",DJ1407-(DG1407*Monitors!$D$4),'All Data'!DJ1407)</f>
        <v>142.46101999999999</v>
      </c>
      <c r="DL1407" s="10">
        <f>IF($CZ1407="Yes",DK1407-Monitors!$C$7,'All Data'!DK1407)</f>
        <v>142.46101999999999</v>
      </c>
      <c r="DM1407" s="10">
        <f>IF($DA1407="Yes",DL1407-Monitors!$D$7,'All Data'!DL1407)</f>
        <v>142.46101999999999</v>
      </c>
      <c r="DN1407" s="10">
        <f>IF(DB1407="Yes",DM1407-((DG1407+(W1407*Monitors!$B$4))*Monitors!$F$4),'All Data'!DM1407)</f>
        <v>142.46101999999999</v>
      </c>
      <c r="DO1407" s="8" t="str">
        <f t="shared" si="239"/>
        <v>No</v>
      </c>
      <c r="DP1407" s="10">
        <v>6.2769852000000004</v>
      </c>
      <c r="DQ1407" s="10">
        <v>43.833014800000001</v>
      </c>
      <c r="DR1407" s="10">
        <v>43.833014800000001</v>
      </c>
      <c r="DS1407" s="9">
        <v>39.597699225913878</v>
      </c>
      <c r="DT1407" s="9" t="s">
        <v>11</v>
      </c>
      <c r="DU1407" s="14">
        <v>0</v>
      </c>
    </row>
    <row r="1408" spans="1:125" ht="18" customHeight="1">
      <c r="A1408" s="29">
        <v>1407</v>
      </c>
      <c r="B1408" s="29">
        <v>21</v>
      </c>
      <c r="C1408" s="29">
        <v>361</v>
      </c>
      <c r="D1408" s="21">
        <v>42005</v>
      </c>
      <c r="E1408" s="21">
        <v>41687</v>
      </c>
      <c r="F1408" s="21">
        <v>41975</v>
      </c>
      <c r="G1408" s="20" t="s">
        <v>4</v>
      </c>
      <c r="H1408" s="20"/>
      <c r="I1408" s="22">
        <v>6</v>
      </c>
      <c r="J1408" s="20" t="s">
        <v>255</v>
      </c>
      <c r="K1408" s="20"/>
      <c r="L1408" s="20" t="s">
        <v>49</v>
      </c>
      <c r="M1408" s="23"/>
      <c r="N1408" s="23" t="s">
        <v>7</v>
      </c>
      <c r="O1408" s="23"/>
      <c r="P1408" s="24">
        <v>15.5</v>
      </c>
      <c r="Q1408" s="24">
        <v>27.5</v>
      </c>
      <c r="R1408" s="24">
        <v>31.6</v>
      </c>
      <c r="S1408" s="24">
        <v>425.27</v>
      </c>
      <c r="T1408" s="24">
        <v>1.78</v>
      </c>
      <c r="U1408" s="24">
        <v>1080</v>
      </c>
      <c r="V1408" s="24">
        <v>1920</v>
      </c>
      <c r="W1408" s="24">
        <v>2.0739999999999998</v>
      </c>
      <c r="X1408" s="23" t="s">
        <v>47</v>
      </c>
      <c r="Y1408" s="23" t="s">
        <v>47</v>
      </c>
      <c r="Z1408" s="24">
        <v>4876</v>
      </c>
      <c r="AA1408" s="24">
        <v>60</v>
      </c>
      <c r="AB1408" s="24">
        <v>178</v>
      </c>
      <c r="AC1408" s="24">
        <v>178</v>
      </c>
      <c r="AD1408" s="23" t="s">
        <v>305</v>
      </c>
      <c r="AE1408" s="23" t="s">
        <v>11</v>
      </c>
      <c r="AF1408" s="23" t="s">
        <v>11</v>
      </c>
      <c r="AG1408" s="23"/>
      <c r="AH1408" s="23"/>
      <c r="AI1408" s="23" t="s">
        <v>57</v>
      </c>
      <c r="AJ1408" s="23" t="s">
        <v>11</v>
      </c>
      <c r="AK1408" s="23" t="s">
        <v>23</v>
      </c>
      <c r="AL1408" s="23" t="s">
        <v>114</v>
      </c>
      <c r="AM1408" s="23"/>
      <c r="AN1408" s="23" t="s">
        <v>302</v>
      </c>
      <c r="AO1408" s="23"/>
      <c r="AP1408" s="23" t="s">
        <v>14</v>
      </c>
      <c r="AQ1408" s="23"/>
      <c r="AR1408" s="23"/>
      <c r="AS1408" s="23" t="s">
        <v>114</v>
      </c>
      <c r="AT1408" s="23"/>
      <c r="AU1408" s="23" t="s">
        <v>261</v>
      </c>
      <c r="AV1408" s="25"/>
      <c r="AW1408" s="25"/>
      <c r="AX1408" s="26">
        <v>31.6</v>
      </c>
      <c r="AY1408" s="26">
        <v>425.27</v>
      </c>
      <c r="AZ1408" s="25" t="s">
        <v>302</v>
      </c>
      <c r="BA1408" s="25" t="s">
        <v>261</v>
      </c>
      <c r="BB1408" s="23"/>
      <c r="BC1408" s="23" t="s">
        <v>15</v>
      </c>
      <c r="BD1408" s="23"/>
      <c r="BE1408" s="23" t="s">
        <v>11</v>
      </c>
      <c r="BF1408" s="23" t="s">
        <v>742</v>
      </c>
      <c r="BG1408" s="23" t="s">
        <v>11</v>
      </c>
      <c r="BH1408" s="23" t="s">
        <v>17</v>
      </c>
      <c r="BI1408" s="23"/>
      <c r="BJ1408" s="23"/>
      <c r="BK1408" s="23" t="s">
        <v>11</v>
      </c>
      <c r="BL1408" s="23" t="s">
        <v>11</v>
      </c>
      <c r="BM1408" s="23"/>
      <c r="BN1408" s="23"/>
      <c r="BO1408" s="24">
        <v>0.1</v>
      </c>
      <c r="BP1408" s="24">
        <v>293.7</v>
      </c>
      <c r="BQ1408" s="24">
        <v>300</v>
      </c>
      <c r="BR1408" s="24">
        <v>233</v>
      </c>
      <c r="BS1408" s="24">
        <v>233</v>
      </c>
      <c r="BT1408" s="23"/>
      <c r="BU1408" s="23"/>
      <c r="BV1408" s="24">
        <v>50.82</v>
      </c>
      <c r="BW1408" s="24">
        <v>0.34</v>
      </c>
      <c r="BX1408" s="24">
        <v>0.22</v>
      </c>
      <c r="BY1408" s="23"/>
      <c r="BZ1408" s="27">
        <v>0.34</v>
      </c>
      <c r="CA1408" s="27"/>
      <c r="CB1408" s="25"/>
      <c r="CC1408" s="25"/>
      <c r="CD1408" s="28">
        <v>49.98</v>
      </c>
      <c r="CE1408" s="28">
        <v>0.46</v>
      </c>
      <c r="CF1408" s="28">
        <v>0.33</v>
      </c>
      <c r="CG1408" s="25"/>
      <c r="CH1408" s="28">
        <v>122.82</v>
      </c>
      <c r="CI1408" s="28">
        <v>0.7</v>
      </c>
      <c r="CJ1408" s="28">
        <v>0</v>
      </c>
      <c r="CK1408" s="25"/>
      <c r="CL1408" s="25"/>
      <c r="CM1408" s="28">
        <v>0.56000000000000005</v>
      </c>
      <c r="CN1408" s="25"/>
      <c r="CO1408" s="28">
        <v>0</v>
      </c>
      <c r="CP1408" s="30" t="s">
        <v>1075</v>
      </c>
      <c r="CQ1408" s="8">
        <f t="shared" si="232"/>
        <v>4876.9017330166716</v>
      </c>
      <c r="CR1408" s="8">
        <f t="shared" si="240"/>
        <v>28</v>
      </c>
      <c r="CS1408" s="8">
        <f t="shared" si="233"/>
        <v>2.5</v>
      </c>
      <c r="CT1408" s="8">
        <f t="shared" si="241"/>
        <v>40</v>
      </c>
      <c r="CU1408" s="8">
        <f t="shared" si="234"/>
        <v>200</v>
      </c>
      <c r="CV1408" s="10">
        <f t="shared" si="235"/>
        <v>124901.79899999998</v>
      </c>
      <c r="CW1408" s="10">
        <f t="shared" si="242"/>
        <v>124.90179899999998</v>
      </c>
      <c r="CX1408" s="8" t="str">
        <f t="shared" si="236"/>
        <v>No</v>
      </c>
      <c r="CY1408" s="30" t="s">
        <v>23</v>
      </c>
      <c r="CZ1408" s="30" t="s">
        <v>11</v>
      </c>
      <c r="DA1408" s="31" t="s">
        <v>11</v>
      </c>
      <c r="DB1408" s="31" t="s">
        <v>11</v>
      </c>
      <c r="DC1408" s="8" t="str">
        <f t="shared" si="237"/>
        <v>No</v>
      </c>
      <c r="DD1408" s="8" t="s">
        <v>11</v>
      </c>
      <c r="DE1408" s="30" t="s">
        <v>11</v>
      </c>
      <c r="DF1408" s="10">
        <f t="shared" si="238"/>
        <v>157.75008</v>
      </c>
      <c r="DG1408" s="9">
        <f>IF(S1408&lt;Monitors!$H$4,(S1408*Monitors!$I$4)+Monitors!$J$4,IF(S1408&lt;Monitors!$H$5,(S1408*Monitors!$I$5)+Monitors!$J$5,IF(S1408&lt;Monitors!$H$6,(S1408*Monitors!$I$6)+Monitors!$J$6,IF(S1408&lt;Monitors!$H$7,(Monitors!$I$7*S1408)+Monitors!$J$7,IF(S1408&lt;Monitors!$H$8,(S1408*Monitors!$I$8)+Monitors!$J$8,IF(S1408&lt;Monitors!$H$9,(S1408*Monitors!$I$9)+Monitors!$J$9,IF(S1408&lt;Monitors!$H$10,(S1408*Monitors!$I$10)+Monitors!$J$10,IF(S1408&lt;Monitors!$H$11,(S1408*Monitors!$I$11)+Monitors!$J$11,Monitors!$J$12))))))))</f>
        <v>74.054000000000002</v>
      </c>
      <c r="DH1408" s="10">
        <f>$DF1408-(Monitors!$B$4*'All Data'!$W1408)</f>
        <v>145.03646000000001</v>
      </c>
      <c r="DI1408" s="10">
        <f>IF($CX1408="Yes",DH1408-(Monitors!$E$4*(DG1408+(Monitors!$B$4*'All Data'!$W1408))),'All Data'!DH1408)</f>
        <v>145.03646000000001</v>
      </c>
      <c r="DJ1408" s="10">
        <f>IF(DD1408="Yes",'All Data'!DI1408-(DG1408*Monitors!$C$4),'All Data'!DI1408)</f>
        <v>145.03646000000001</v>
      </c>
      <c r="DK1408" s="10">
        <f>IF($DE1408="Yes",DJ1408-(DG1408*Monitors!$D$4),'All Data'!DJ1408)</f>
        <v>145.03646000000001</v>
      </c>
      <c r="DL1408" s="10">
        <f>IF($CZ1408="Yes",DK1408-Monitors!$C$7,'All Data'!DK1408)</f>
        <v>145.03646000000001</v>
      </c>
      <c r="DM1408" s="10">
        <f>IF($DA1408="Yes",DL1408-Monitors!$D$7,'All Data'!DL1408)</f>
        <v>145.03646000000001</v>
      </c>
      <c r="DN1408" s="10">
        <f>IF(DB1408="Yes",DM1408-((DG1408+(W1408*Monitors!$B$4))*Monitors!$F$4),'All Data'!DM1408)</f>
        <v>145.03646000000001</v>
      </c>
      <c r="DO1408" s="8" t="str">
        <f t="shared" si="239"/>
        <v>No</v>
      </c>
      <c r="DP1408" s="10">
        <v>4.9960719600000001</v>
      </c>
      <c r="DQ1408" s="10">
        <v>45.823928039999998</v>
      </c>
      <c r="DR1408" s="10">
        <v>45.823928039999998</v>
      </c>
      <c r="DS1408" s="9">
        <v>39.597699225913878</v>
      </c>
      <c r="DT1408" s="9" t="s">
        <v>11</v>
      </c>
      <c r="DU1408" s="14">
        <v>0</v>
      </c>
    </row>
    <row r="1409" spans="1:125" ht="18" customHeight="1">
      <c r="A1409" s="29">
        <v>1408</v>
      </c>
      <c r="B1409" s="29">
        <v>21</v>
      </c>
      <c r="C1409" s="29">
        <v>362</v>
      </c>
      <c r="D1409" s="21">
        <v>41724</v>
      </c>
      <c r="E1409" s="21">
        <v>41687</v>
      </c>
      <c r="F1409" s="21">
        <v>41698</v>
      </c>
      <c r="G1409" s="20" t="s">
        <v>4</v>
      </c>
      <c r="H1409" s="20"/>
      <c r="I1409" s="22">
        <v>6</v>
      </c>
      <c r="J1409" s="20" t="s">
        <v>255</v>
      </c>
      <c r="K1409" s="20"/>
      <c r="L1409" s="20" t="s">
        <v>6</v>
      </c>
      <c r="M1409" s="23"/>
      <c r="N1409" s="23" t="s">
        <v>7</v>
      </c>
      <c r="O1409" s="23"/>
      <c r="P1409" s="24">
        <v>15.5</v>
      </c>
      <c r="Q1409" s="24">
        <v>27.5</v>
      </c>
      <c r="R1409" s="24">
        <v>31.6</v>
      </c>
      <c r="S1409" s="24">
        <v>425.27</v>
      </c>
      <c r="T1409" s="24">
        <v>1.78</v>
      </c>
      <c r="U1409" s="24">
        <v>1080</v>
      </c>
      <c r="V1409" s="24">
        <v>1920</v>
      </c>
      <c r="W1409" s="24">
        <v>2.0739999999999998</v>
      </c>
      <c r="X1409" s="23" t="s">
        <v>47</v>
      </c>
      <c r="Y1409" s="23" t="s">
        <v>47</v>
      </c>
      <c r="Z1409" s="24">
        <v>4876</v>
      </c>
      <c r="AA1409" s="24">
        <v>60</v>
      </c>
      <c r="AB1409" s="24">
        <v>178</v>
      </c>
      <c r="AC1409" s="24">
        <v>178</v>
      </c>
      <c r="AD1409" s="23" t="s">
        <v>305</v>
      </c>
      <c r="AE1409" s="23" t="s">
        <v>11</v>
      </c>
      <c r="AF1409" s="23" t="s">
        <v>11</v>
      </c>
      <c r="AG1409" s="23"/>
      <c r="AH1409" s="23"/>
      <c r="AI1409" s="23" t="s">
        <v>57</v>
      </c>
      <c r="AJ1409" s="23" t="s">
        <v>11</v>
      </c>
      <c r="AK1409" s="23" t="s">
        <v>23</v>
      </c>
      <c r="AL1409" s="23" t="s">
        <v>114</v>
      </c>
      <c r="AM1409" s="23"/>
      <c r="AN1409" s="23" t="s">
        <v>302</v>
      </c>
      <c r="AO1409" s="23"/>
      <c r="AP1409" s="23" t="s">
        <v>14</v>
      </c>
      <c r="AQ1409" s="23"/>
      <c r="AR1409" s="23"/>
      <c r="AS1409" s="23" t="s">
        <v>114</v>
      </c>
      <c r="AT1409" s="23"/>
      <c r="AU1409" s="23" t="s">
        <v>261</v>
      </c>
      <c r="AV1409" s="25"/>
      <c r="AW1409" s="25"/>
      <c r="AX1409" s="26">
        <v>31.6</v>
      </c>
      <c r="AY1409" s="26">
        <v>425.27</v>
      </c>
      <c r="AZ1409" s="25" t="s">
        <v>302</v>
      </c>
      <c r="BA1409" s="25" t="s">
        <v>261</v>
      </c>
      <c r="BB1409" s="23"/>
      <c r="BC1409" s="23" t="s">
        <v>15</v>
      </c>
      <c r="BD1409" s="23"/>
      <c r="BE1409" s="23" t="s">
        <v>11</v>
      </c>
      <c r="BF1409" s="23" t="s">
        <v>742</v>
      </c>
      <c r="BG1409" s="23" t="s">
        <v>11</v>
      </c>
      <c r="BH1409" s="23" t="s">
        <v>17</v>
      </c>
      <c r="BI1409" s="23"/>
      <c r="BJ1409" s="23"/>
      <c r="BK1409" s="23" t="s">
        <v>11</v>
      </c>
      <c r="BL1409" s="23" t="s">
        <v>11</v>
      </c>
      <c r="BM1409" s="23"/>
      <c r="BN1409" s="23"/>
      <c r="BO1409" s="24">
        <v>0.1</v>
      </c>
      <c r="BP1409" s="24">
        <v>293.7</v>
      </c>
      <c r="BQ1409" s="24">
        <v>300</v>
      </c>
      <c r="BR1409" s="24">
        <v>233</v>
      </c>
      <c r="BS1409" s="24">
        <v>233</v>
      </c>
      <c r="BT1409" s="23"/>
      <c r="BU1409" s="23"/>
      <c r="BV1409" s="24">
        <v>50.82</v>
      </c>
      <c r="BW1409" s="24">
        <v>0.34</v>
      </c>
      <c r="BX1409" s="24">
        <v>0.22</v>
      </c>
      <c r="BY1409" s="23"/>
      <c r="BZ1409" s="27">
        <v>0.34</v>
      </c>
      <c r="CA1409" s="27"/>
      <c r="CB1409" s="25"/>
      <c r="CC1409" s="25"/>
      <c r="CD1409" s="28">
        <v>49.98</v>
      </c>
      <c r="CE1409" s="28">
        <v>0.46</v>
      </c>
      <c r="CF1409" s="28">
        <v>0.33</v>
      </c>
      <c r="CG1409" s="25"/>
      <c r="CH1409" s="28">
        <v>122.82</v>
      </c>
      <c r="CI1409" s="28">
        <v>0.7</v>
      </c>
      <c r="CJ1409" s="28">
        <v>0</v>
      </c>
      <c r="CK1409" s="25"/>
      <c r="CL1409" s="25"/>
      <c r="CM1409" s="28">
        <v>0.56000000000000005</v>
      </c>
      <c r="CN1409" s="25"/>
      <c r="CO1409" s="28">
        <v>0</v>
      </c>
      <c r="CP1409" s="30" t="s">
        <v>1075</v>
      </c>
      <c r="CQ1409" s="8">
        <f t="shared" si="232"/>
        <v>4876.9017330166716</v>
      </c>
      <c r="CR1409" s="8">
        <f t="shared" si="240"/>
        <v>28</v>
      </c>
      <c r="CS1409" s="8">
        <f t="shared" si="233"/>
        <v>2.5</v>
      </c>
      <c r="CT1409" s="8">
        <f t="shared" si="241"/>
        <v>40</v>
      </c>
      <c r="CU1409" s="8">
        <f t="shared" si="234"/>
        <v>200</v>
      </c>
      <c r="CV1409" s="10">
        <f t="shared" si="235"/>
        <v>124901.79899999998</v>
      </c>
      <c r="CW1409" s="10">
        <f t="shared" si="242"/>
        <v>124.90179899999998</v>
      </c>
      <c r="CX1409" s="8" t="str">
        <f t="shared" si="236"/>
        <v>No</v>
      </c>
      <c r="CY1409" s="30" t="s">
        <v>23</v>
      </c>
      <c r="CZ1409" s="30" t="s">
        <v>11</v>
      </c>
      <c r="DA1409" s="31" t="s">
        <v>11</v>
      </c>
      <c r="DB1409" s="31" t="s">
        <v>11</v>
      </c>
      <c r="DC1409" s="8" t="str">
        <f t="shared" si="237"/>
        <v>No</v>
      </c>
      <c r="DD1409" s="8" t="s">
        <v>11</v>
      </c>
      <c r="DE1409" s="30" t="s">
        <v>11</v>
      </c>
      <c r="DF1409" s="10">
        <f t="shared" si="238"/>
        <v>157.75008</v>
      </c>
      <c r="DG1409" s="9">
        <f>IF(S1409&lt;Monitors!$H$4,(S1409*Monitors!$I$4)+Monitors!$J$4,IF(S1409&lt;Monitors!$H$5,(S1409*Monitors!$I$5)+Monitors!$J$5,IF(S1409&lt;Monitors!$H$6,(S1409*Monitors!$I$6)+Monitors!$J$6,IF(S1409&lt;Monitors!$H$7,(Monitors!$I$7*S1409)+Monitors!$J$7,IF(S1409&lt;Monitors!$H$8,(S1409*Monitors!$I$8)+Monitors!$J$8,IF(S1409&lt;Monitors!$H$9,(S1409*Monitors!$I$9)+Monitors!$J$9,IF(S1409&lt;Monitors!$H$10,(S1409*Monitors!$I$10)+Monitors!$J$10,IF(S1409&lt;Monitors!$H$11,(S1409*Monitors!$I$11)+Monitors!$J$11,Monitors!$J$12))))))))</f>
        <v>74.054000000000002</v>
      </c>
      <c r="DH1409" s="10">
        <f>$DF1409-(Monitors!$B$4*'All Data'!$W1409)</f>
        <v>145.03646000000001</v>
      </c>
      <c r="DI1409" s="10">
        <f>IF($CX1409="Yes",DH1409-(Monitors!$E$4*(DG1409+(Monitors!$B$4*'All Data'!$W1409))),'All Data'!DH1409)</f>
        <v>145.03646000000001</v>
      </c>
      <c r="DJ1409" s="10">
        <f>IF(DD1409="Yes",'All Data'!DI1409-(DG1409*Monitors!$C$4),'All Data'!DI1409)</f>
        <v>145.03646000000001</v>
      </c>
      <c r="DK1409" s="10">
        <f>IF($DE1409="Yes",DJ1409-(DG1409*Monitors!$D$4),'All Data'!DJ1409)</f>
        <v>145.03646000000001</v>
      </c>
      <c r="DL1409" s="10">
        <f>IF($CZ1409="Yes",DK1409-Monitors!$C$7,'All Data'!DK1409)</f>
        <v>145.03646000000001</v>
      </c>
      <c r="DM1409" s="10">
        <f>IF($DA1409="Yes",DL1409-Monitors!$D$7,'All Data'!DL1409)</f>
        <v>145.03646000000001</v>
      </c>
      <c r="DN1409" s="10">
        <f>IF(DB1409="Yes",DM1409-((DG1409+(W1409*Monitors!$B$4))*Monitors!$F$4),'All Data'!DM1409)</f>
        <v>145.03646000000001</v>
      </c>
      <c r="DO1409" s="8" t="str">
        <f t="shared" si="239"/>
        <v>No</v>
      </c>
      <c r="DP1409" s="10">
        <v>4.9960719600000001</v>
      </c>
      <c r="DQ1409" s="10">
        <v>45.823928039999998</v>
      </c>
      <c r="DR1409" s="10">
        <v>45.823928039999998</v>
      </c>
      <c r="DS1409" s="9">
        <v>39.597699225913878</v>
      </c>
      <c r="DT1409" s="9" t="s">
        <v>11</v>
      </c>
      <c r="DU1409" s="14">
        <v>0</v>
      </c>
    </row>
    <row r="1410" spans="1:125" ht="18" customHeight="1">
      <c r="A1410" s="29">
        <v>1409</v>
      </c>
      <c r="B1410" s="29">
        <v>24</v>
      </c>
      <c r="C1410" s="29">
        <v>505</v>
      </c>
      <c r="D1410" s="21">
        <v>41501</v>
      </c>
      <c r="E1410" s="21">
        <v>41507</v>
      </c>
      <c r="F1410" s="21">
        <v>41519</v>
      </c>
      <c r="G1410" s="20" t="s">
        <v>4</v>
      </c>
      <c r="H1410" s="20" t="s">
        <v>26</v>
      </c>
      <c r="I1410" s="22">
        <v>6</v>
      </c>
      <c r="J1410" s="20" t="s">
        <v>255</v>
      </c>
      <c r="K1410" s="20" t="s">
        <v>26</v>
      </c>
      <c r="L1410" s="20" t="s">
        <v>27</v>
      </c>
      <c r="M1410" s="23" t="s">
        <v>27</v>
      </c>
      <c r="N1410" s="23" t="s">
        <v>7</v>
      </c>
      <c r="O1410" s="23" t="s">
        <v>26</v>
      </c>
      <c r="P1410" s="24">
        <v>20.6</v>
      </c>
      <c r="Q1410" s="24">
        <v>36.6</v>
      </c>
      <c r="R1410" s="24">
        <v>42</v>
      </c>
      <c r="S1410" s="24">
        <v>753.96</v>
      </c>
      <c r="T1410" s="24">
        <v>1.78</v>
      </c>
      <c r="U1410" s="24">
        <v>1080</v>
      </c>
      <c r="V1410" s="24">
        <v>1920</v>
      </c>
      <c r="W1410" s="24">
        <v>2.0739999999999998</v>
      </c>
      <c r="X1410" s="23" t="s">
        <v>47</v>
      </c>
      <c r="Y1410" s="23" t="s">
        <v>47</v>
      </c>
      <c r="Z1410" s="24">
        <v>2708</v>
      </c>
      <c r="AA1410" s="24">
        <v>60</v>
      </c>
      <c r="AB1410" s="24">
        <v>178</v>
      </c>
      <c r="AC1410" s="24">
        <v>178</v>
      </c>
      <c r="AD1410" s="23" t="s">
        <v>256</v>
      </c>
      <c r="AE1410" s="23" t="s">
        <v>23</v>
      </c>
      <c r="AF1410" s="23" t="s">
        <v>11</v>
      </c>
      <c r="AG1410" s="23" t="s">
        <v>26</v>
      </c>
      <c r="AH1410" s="23" t="s">
        <v>26</v>
      </c>
      <c r="AI1410" s="23" t="s">
        <v>12</v>
      </c>
      <c r="AJ1410" s="23" t="s">
        <v>11</v>
      </c>
      <c r="AK1410" s="23" t="s">
        <v>23</v>
      </c>
      <c r="AL1410" s="23" t="s">
        <v>129</v>
      </c>
      <c r="AM1410" s="23" t="s">
        <v>829</v>
      </c>
      <c r="AN1410" s="23" t="s">
        <v>72</v>
      </c>
      <c r="AO1410" s="23" t="s">
        <v>628</v>
      </c>
      <c r="AP1410" s="23" t="s">
        <v>36</v>
      </c>
      <c r="AQ1410" s="23" t="s">
        <v>26</v>
      </c>
      <c r="AR1410" s="23"/>
      <c r="AS1410" s="23" t="s">
        <v>129</v>
      </c>
      <c r="AT1410" s="23" t="s">
        <v>829</v>
      </c>
      <c r="AU1410" s="23" t="s">
        <v>24</v>
      </c>
      <c r="AV1410" s="25" t="s">
        <v>628</v>
      </c>
      <c r="AW1410" s="25" t="s">
        <v>26</v>
      </c>
      <c r="AX1410" s="26">
        <v>42</v>
      </c>
      <c r="AY1410" s="26">
        <v>753.96</v>
      </c>
      <c r="AZ1410" s="25" t="s">
        <v>72</v>
      </c>
      <c r="BA1410" s="25" t="s">
        <v>24</v>
      </c>
      <c r="BB1410" s="23" t="s">
        <v>26</v>
      </c>
      <c r="BC1410" s="23" t="s">
        <v>15</v>
      </c>
      <c r="BD1410" s="23" t="s">
        <v>26</v>
      </c>
      <c r="BE1410" s="23" t="s">
        <v>11</v>
      </c>
      <c r="BF1410" s="23" t="s">
        <v>830</v>
      </c>
      <c r="BG1410" s="23" t="s">
        <v>11</v>
      </c>
      <c r="BH1410" s="23" t="s">
        <v>17</v>
      </c>
      <c r="BI1410" s="23" t="s">
        <v>26</v>
      </c>
      <c r="BJ1410" s="23"/>
      <c r="BK1410" s="23" t="s">
        <v>11</v>
      </c>
      <c r="BL1410" s="23" t="s">
        <v>11</v>
      </c>
      <c r="BM1410" s="23" t="s">
        <v>11</v>
      </c>
      <c r="BN1410" s="23"/>
      <c r="BO1410" s="24">
        <v>0.5</v>
      </c>
      <c r="BP1410" s="24">
        <v>396</v>
      </c>
      <c r="BQ1410" s="24">
        <v>400</v>
      </c>
      <c r="BR1410" s="24">
        <v>301</v>
      </c>
      <c r="BS1410" s="24">
        <v>260</v>
      </c>
      <c r="BT1410" s="23"/>
      <c r="BU1410" s="23"/>
      <c r="BV1410" s="24">
        <v>51.73</v>
      </c>
      <c r="BW1410" s="24">
        <v>0.2</v>
      </c>
      <c r="BX1410" s="23"/>
      <c r="BY1410" s="24">
        <v>0.2</v>
      </c>
      <c r="BZ1410" s="27">
        <v>0.2</v>
      </c>
      <c r="CA1410" s="27">
        <v>0.2</v>
      </c>
      <c r="CB1410" s="25"/>
      <c r="CC1410" s="25"/>
      <c r="CD1410" s="28">
        <v>51.43</v>
      </c>
      <c r="CE1410" s="28">
        <v>0.34</v>
      </c>
      <c r="CF1410" s="25"/>
      <c r="CG1410" s="28">
        <v>0.34</v>
      </c>
      <c r="CH1410" s="28">
        <v>211.57</v>
      </c>
      <c r="CI1410" s="28">
        <v>0.5</v>
      </c>
      <c r="CJ1410" s="28">
        <v>0.5</v>
      </c>
      <c r="CK1410" s="28">
        <v>0</v>
      </c>
      <c r="CL1410" s="28">
        <v>0</v>
      </c>
      <c r="CM1410" s="28">
        <v>0.5</v>
      </c>
      <c r="CN1410" s="25"/>
      <c r="CO1410" s="28">
        <v>0</v>
      </c>
      <c r="CP1410" s="30" t="s">
        <v>1075</v>
      </c>
      <c r="CQ1410" s="8">
        <f t="shared" ref="CQ1410:CQ1473" si="243">(W1410*1000000)/S1410</f>
        <v>2750.8090614886728</v>
      </c>
      <c r="CR1410" s="8">
        <f t="shared" si="240"/>
        <v>28</v>
      </c>
      <c r="CS1410" s="8">
        <f t="shared" ref="CS1410:CS1473" si="244">IF(W1410&lt;=1.05,1.05,IF(W1410&lt;=1.3,1.3,IF(W1410&lt;=1.5,1.5,IF(W1410&lt;=2,2,IF(W1410&lt;=2.5,2.5,IF(W1410&lt;=3.8,3.8,IF(W1410&lt;=5,5,8)))))))</f>
        <v>2.5</v>
      </c>
      <c r="CT1410" s="8">
        <f t="shared" si="241"/>
        <v>50</v>
      </c>
      <c r="CU1410" s="8">
        <f t="shared" ref="CU1410:CU1473" si="245">IF(BP1410&lt;200,100,IF(BP1410&lt;300,200,IF(BP1410&lt;400,300,IF(BP1410&lt;500,400,IF(BP1410&lt;600,500,IF(BP1410&lt;700,600,IF(BP1410&lt;800,700,IF(BP1410&lt;900,800,900))))))))</f>
        <v>300</v>
      </c>
      <c r="CV1410" s="10">
        <f t="shared" ref="CV1410:CV1473" si="246">($BP1410*$S1410)</f>
        <v>298568.16000000003</v>
      </c>
      <c r="CW1410" s="10">
        <f t="shared" si="242"/>
        <v>298.56816000000003</v>
      </c>
      <c r="CX1410" s="8" t="str">
        <f t="shared" ref="CX1410:CX1473" si="247">IF(AND(BL1410="Yes",BM1410="Yes"),"Yes","No")</f>
        <v>No</v>
      </c>
      <c r="CY1410" s="30" t="s">
        <v>11</v>
      </c>
      <c r="CZ1410" s="30" t="s">
        <v>11</v>
      </c>
      <c r="DA1410" s="31" t="s">
        <v>11</v>
      </c>
      <c r="DB1410" s="31" t="s">
        <v>11</v>
      </c>
      <c r="DC1410" s="8" t="str">
        <f t="shared" ref="DC1410:DC1473" si="248">IF(AF1410="Yes","Yes","No")</f>
        <v>No</v>
      </c>
      <c r="DD1410" s="8" t="s">
        <v>11</v>
      </c>
      <c r="DE1410" s="30" t="s">
        <v>11</v>
      </c>
      <c r="DF1410" s="10">
        <f t="shared" si="238"/>
        <v>159.74297999999999</v>
      </c>
      <c r="DG1410" s="9">
        <f>IF(S1410&lt;Monitors!$H$4,(S1410*Monitors!$I$4)+Monitors!$J$4,IF(S1410&lt;Monitors!$H$5,(S1410*Monitors!$I$5)+Monitors!$J$5,IF(S1410&lt;Monitors!$H$6,(S1410*Monitors!$I$6)+Monitors!$J$6,IF(S1410&lt;Monitors!$H$7,(Monitors!$I$7*S1410)+Monitors!$J$7,IF(S1410&lt;Monitors!$H$8,(S1410*Monitors!$I$8)+Monitors!$J$8,IF(S1410&lt;Monitors!$H$9,(S1410*Monitors!$I$9)+Monitors!$J$9,IF(S1410&lt;Monitors!$H$10,(S1410*Monitors!$I$10)+Monitors!$J$10,IF(S1410&lt;Monitors!$H$11,(S1410*Monitors!$I$11)+Monitors!$J$11,Monitors!$J$12))))))))</f>
        <v>89</v>
      </c>
      <c r="DH1410" s="10">
        <f>$DF1410-(Monitors!$B$4*'All Data'!$W1410)</f>
        <v>147.02936</v>
      </c>
      <c r="DI1410" s="10">
        <f>IF($CX1410="Yes",DH1410-(Monitors!$E$4*(DG1410+(Monitors!$B$4*'All Data'!$W1410))),'All Data'!DH1410)</f>
        <v>147.02936</v>
      </c>
      <c r="DJ1410" s="10">
        <f>IF(DD1410="Yes",'All Data'!DI1410-(DG1410*Monitors!$C$4),'All Data'!DI1410)</f>
        <v>147.02936</v>
      </c>
      <c r="DK1410" s="10">
        <f>IF($DE1410="Yes",DJ1410-(DG1410*Monitors!$D$4),'All Data'!DJ1410)</f>
        <v>147.02936</v>
      </c>
      <c r="DL1410" s="10">
        <f>IF($CZ1410="Yes",DK1410-Monitors!$C$7,'All Data'!DK1410)</f>
        <v>147.02936</v>
      </c>
      <c r="DM1410" s="10">
        <f>IF($DA1410="Yes",DL1410-Monitors!$D$7,'All Data'!DL1410)</f>
        <v>147.02936</v>
      </c>
      <c r="DN1410" s="10">
        <f>IF(DB1410="Yes",DM1410-((DG1410+(W1410*Monitors!$B$4))*Monitors!$F$4),'All Data'!DM1410)</f>
        <v>147.02936</v>
      </c>
      <c r="DO1410" s="8" t="str">
        <f t="shared" si="239"/>
        <v>No</v>
      </c>
      <c r="DP1410" s="10">
        <v>11.942726400000002</v>
      </c>
      <c r="DQ1410" s="10">
        <v>39.787273599999992</v>
      </c>
      <c r="DR1410" s="10">
        <v>39.787273599999992</v>
      </c>
      <c r="DS1410" s="9">
        <v>65.844004659861213</v>
      </c>
      <c r="DT1410" s="9" t="s">
        <v>23</v>
      </c>
      <c r="DU1410" s="14">
        <v>0</v>
      </c>
    </row>
    <row r="1411" spans="1:125" ht="18" customHeight="1">
      <c r="A1411" s="29">
        <v>1410</v>
      </c>
      <c r="B1411" s="29">
        <v>21</v>
      </c>
      <c r="C1411" s="29">
        <v>400</v>
      </c>
      <c r="D1411" s="21">
        <v>42156</v>
      </c>
      <c r="E1411" s="21">
        <v>42122</v>
      </c>
      <c r="F1411" s="21">
        <v>42135</v>
      </c>
      <c r="G1411" s="20"/>
      <c r="H1411" s="20"/>
      <c r="I1411" s="22">
        <v>6</v>
      </c>
      <c r="J1411" s="20" t="s">
        <v>255</v>
      </c>
      <c r="K1411" s="20"/>
      <c r="L1411" s="20" t="s">
        <v>49</v>
      </c>
      <c r="M1411" s="23"/>
      <c r="N1411" s="23" t="s">
        <v>7</v>
      </c>
      <c r="O1411" s="23"/>
      <c r="P1411" s="24">
        <v>20.8</v>
      </c>
      <c r="Q1411" s="24">
        <v>37.1</v>
      </c>
      <c r="R1411" s="24">
        <v>42.5</v>
      </c>
      <c r="S1411" s="24">
        <v>772.33</v>
      </c>
      <c r="T1411" s="24">
        <v>1.78</v>
      </c>
      <c r="U1411" s="24">
        <v>1080</v>
      </c>
      <c r="V1411" s="24">
        <v>1920</v>
      </c>
      <c r="W1411" s="24">
        <v>2.0739999999999998</v>
      </c>
      <c r="X1411" s="23" t="s">
        <v>47</v>
      </c>
      <c r="Y1411" s="23" t="s">
        <v>47</v>
      </c>
      <c r="Z1411" s="24">
        <v>2685</v>
      </c>
      <c r="AA1411" s="24">
        <v>60</v>
      </c>
      <c r="AB1411" s="24">
        <v>178</v>
      </c>
      <c r="AC1411" s="24">
        <v>178</v>
      </c>
      <c r="AD1411" s="23" t="s">
        <v>305</v>
      </c>
      <c r="AE1411" s="23" t="s">
        <v>11</v>
      </c>
      <c r="AF1411" s="23" t="s">
        <v>11</v>
      </c>
      <c r="AG1411" s="23"/>
      <c r="AH1411" s="23"/>
      <c r="AI1411" s="23" t="s">
        <v>57</v>
      </c>
      <c r="AJ1411" s="23" t="s">
        <v>11</v>
      </c>
      <c r="AK1411" s="23" t="s">
        <v>23</v>
      </c>
      <c r="AL1411" s="23" t="s">
        <v>129</v>
      </c>
      <c r="AM1411" s="23"/>
      <c r="AN1411" s="23" t="s">
        <v>302</v>
      </c>
      <c r="AO1411" s="23"/>
      <c r="AP1411" s="23" t="s">
        <v>14</v>
      </c>
      <c r="AQ1411" s="23"/>
      <c r="AR1411" s="23"/>
      <c r="AS1411" s="23" t="s">
        <v>129</v>
      </c>
      <c r="AT1411" s="23"/>
      <c r="AU1411" s="23" t="s">
        <v>261</v>
      </c>
      <c r="AV1411" s="25"/>
      <c r="AW1411" s="25"/>
      <c r="AX1411" s="26">
        <v>42.5</v>
      </c>
      <c r="AY1411" s="26">
        <v>772.33</v>
      </c>
      <c r="AZ1411" s="25" t="s">
        <v>302</v>
      </c>
      <c r="BA1411" s="25" t="s">
        <v>261</v>
      </c>
      <c r="BB1411" s="23"/>
      <c r="BC1411" s="23" t="s">
        <v>15</v>
      </c>
      <c r="BD1411" s="23"/>
      <c r="BE1411" s="23" t="s">
        <v>11</v>
      </c>
      <c r="BF1411" s="23" t="s">
        <v>1278</v>
      </c>
      <c r="BG1411" s="23" t="s">
        <v>11</v>
      </c>
      <c r="BH1411" s="23" t="s">
        <v>17</v>
      </c>
      <c r="BI1411" s="23"/>
      <c r="BJ1411" s="23"/>
      <c r="BK1411" s="23" t="s">
        <v>11</v>
      </c>
      <c r="BL1411" s="23" t="s">
        <v>11</v>
      </c>
      <c r="BM1411" s="23"/>
      <c r="BN1411" s="23"/>
      <c r="BO1411" s="24">
        <v>0.1</v>
      </c>
      <c r="BP1411" s="24">
        <v>338.4</v>
      </c>
      <c r="BQ1411" s="24">
        <v>450</v>
      </c>
      <c r="BR1411" s="24">
        <v>260.10000000000002</v>
      </c>
      <c r="BS1411" s="24">
        <v>260.10000000000002</v>
      </c>
      <c r="BT1411" s="23"/>
      <c r="BU1411" s="23"/>
      <c r="BV1411" s="24">
        <v>52.74</v>
      </c>
      <c r="BW1411" s="24">
        <v>0.44</v>
      </c>
      <c r="BX1411" s="24">
        <v>0.44</v>
      </c>
      <c r="BY1411" s="23"/>
      <c r="BZ1411" s="27">
        <v>0.44</v>
      </c>
      <c r="CA1411" s="27"/>
      <c r="CB1411" s="25"/>
      <c r="CC1411" s="25"/>
      <c r="CD1411" s="28">
        <v>53.02</v>
      </c>
      <c r="CE1411" s="28">
        <v>0.53</v>
      </c>
      <c r="CF1411" s="28">
        <v>0.53</v>
      </c>
      <c r="CG1411" s="25"/>
      <c r="CH1411" s="28">
        <v>216.53</v>
      </c>
      <c r="CI1411" s="28">
        <v>0.7</v>
      </c>
      <c r="CJ1411" s="28">
        <v>0</v>
      </c>
      <c r="CK1411" s="25"/>
      <c r="CL1411" s="25"/>
      <c r="CM1411" s="28">
        <v>0.96</v>
      </c>
      <c r="CN1411" s="25"/>
      <c r="CO1411" s="28">
        <v>0</v>
      </c>
      <c r="CP1411" s="30" t="s">
        <v>1075</v>
      </c>
      <c r="CQ1411" s="8">
        <f t="shared" si="243"/>
        <v>2685.3806015563291</v>
      </c>
      <c r="CR1411" s="8">
        <f t="shared" si="240"/>
        <v>28</v>
      </c>
      <c r="CS1411" s="8">
        <f t="shared" si="244"/>
        <v>2.5</v>
      </c>
      <c r="CT1411" s="8">
        <f t="shared" si="241"/>
        <v>50</v>
      </c>
      <c r="CU1411" s="8">
        <f t="shared" si="245"/>
        <v>300</v>
      </c>
      <c r="CV1411" s="10">
        <f t="shared" si="246"/>
        <v>261356.47200000001</v>
      </c>
      <c r="CW1411" s="10">
        <f t="shared" si="242"/>
        <v>261.356472</v>
      </c>
      <c r="CX1411" s="8" t="str">
        <f t="shared" si="247"/>
        <v>No</v>
      </c>
      <c r="CY1411" s="30" t="s">
        <v>23</v>
      </c>
      <c r="CZ1411" s="30" t="s">
        <v>11</v>
      </c>
      <c r="DA1411" s="31" t="s">
        <v>11</v>
      </c>
      <c r="DB1411" s="31" t="s">
        <v>11</v>
      </c>
      <c r="DC1411" s="8" t="str">
        <f t="shared" si="248"/>
        <v>No</v>
      </c>
      <c r="DD1411" s="8" t="s">
        <v>11</v>
      </c>
      <c r="DE1411" s="30" t="s">
        <v>11</v>
      </c>
      <c r="DF1411" s="10">
        <f t="shared" ref="DF1411:DF1474" si="249">((BV1411*0.35)+(BW1411*0.65))*(365*24)/1000</f>
        <v>164.20620000000002</v>
      </c>
      <c r="DG1411" s="9">
        <f>IF(S1411&lt;Monitors!$H$4,(S1411*Monitors!$I$4)+Monitors!$J$4,IF(S1411&lt;Monitors!$H$5,(S1411*Monitors!$I$5)+Monitors!$J$5,IF(S1411&lt;Monitors!$H$6,(S1411*Monitors!$I$6)+Monitors!$J$6,IF(S1411&lt;Monitors!$H$7,(Monitors!$I$7*S1411)+Monitors!$J$7,IF(S1411&lt;Monitors!$H$8,(S1411*Monitors!$I$8)+Monitors!$J$8,IF(S1411&lt;Monitors!$H$9,(S1411*Monitors!$I$9)+Monitors!$J$9,IF(S1411&lt;Monitors!$H$10,(S1411*Monitors!$I$10)+Monitors!$J$10,IF(S1411&lt;Monitors!$H$11,(S1411*Monitors!$I$11)+Monitors!$J$11,Monitors!$J$12))))))))</f>
        <v>89</v>
      </c>
      <c r="DH1411" s="10">
        <f>$DF1411-(Monitors!$B$4*'All Data'!$W1411)</f>
        <v>151.49258000000003</v>
      </c>
      <c r="DI1411" s="10">
        <f>IF($CX1411="Yes",DH1411-(Monitors!$E$4*(DG1411+(Monitors!$B$4*'All Data'!$W1411))),'All Data'!DH1411)</f>
        <v>151.49258000000003</v>
      </c>
      <c r="DJ1411" s="10">
        <f>IF(DD1411="Yes",'All Data'!DI1411-(DG1411*Monitors!$C$4),'All Data'!DI1411)</f>
        <v>151.49258000000003</v>
      </c>
      <c r="DK1411" s="10">
        <f>IF($DE1411="Yes",DJ1411-(DG1411*Monitors!$D$4),'All Data'!DJ1411)</f>
        <v>151.49258000000003</v>
      </c>
      <c r="DL1411" s="10">
        <f>IF($CZ1411="Yes",DK1411-Monitors!$C$7,'All Data'!DK1411)</f>
        <v>151.49258000000003</v>
      </c>
      <c r="DM1411" s="10">
        <f>IF($DA1411="Yes",DL1411-Monitors!$D$7,'All Data'!DL1411)</f>
        <v>151.49258000000003</v>
      </c>
      <c r="DN1411" s="10">
        <f>IF(DB1411="Yes",DM1411-((DG1411+(W1411*Monitors!$B$4))*Monitors!$F$4),'All Data'!DM1411)</f>
        <v>151.49258000000003</v>
      </c>
      <c r="DO1411" s="8" t="str">
        <f t="shared" ref="DO1411:DO1474" si="250">IF(DN1411&lt;=DG1411,"Yes","No")</f>
        <v>No</v>
      </c>
      <c r="DP1411" s="10">
        <v>10.454258880000001</v>
      </c>
      <c r="DQ1411" s="10">
        <v>42.285741119999997</v>
      </c>
      <c r="DR1411" s="10">
        <v>42.285741119999997</v>
      </c>
      <c r="DS1411" s="9">
        <v>67.140874695490851</v>
      </c>
      <c r="DT1411" s="9" t="s">
        <v>23</v>
      </c>
      <c r="DU1411" s="14">
        <v>0</v>
      </c>
    </row>
    <row r="1412" spans="1:125" ht="18" customHeight="1">
      <c r="A1412" s="29">
        <v>1411</v>
      </c>
      <c r="B1412" s="29">
        <v>24</v>
      </c>
      <c r="C1412" s="29">
        <v>502</v>
      </c>
      <c r="D1412" s="21">
        <v>41345</v>
      </c>
      <c r="E1412" s="21">
        <v>41344</v>
      </c>
      <c r="F1412" s="21">
        <v>41352</v>
      </c>
      <c r="G1412" s="20" t="s">
        <v>4</v>
      </c>
      <c r="H1412" s="20" t="s">
        <v>26</v>
      </c>
      <c r="I1412" s="22">
        <v>6</v>
      </c>
      <c r="J1412" s="20" t="s">
        <v>255</v>
      </c>
      <c r="K1412" s="20" t="s">
        <v>26</v>
      </c>
      <c r="L1412" s="20" t="s">
        <v>27</v>
      </c>
      <c r="M1412" s="23" t="s">
        <v>27</v>
      </c>
      <c r="N1412" s="23" t="s">
        <v>7</v>
      </c>
      <c r="O1412" s="23" t="s">
        <v>26</v>
      </c>
      <c r="P1412" s="24">
        <v>15.4</v>
      </c>
      <c r="Q1412" s="24">
        <v>27.5</v>
      </c>
      <c r="R1412" s="24">
        <v>31.5</v>
      </c>
      <c r="S1412" s="24">
        <v>423.5</v>
      </c>
      <c r="T1412" s="24">
        <v>1.78</v>
      </c>
      <c r="U1412" s="24">
        <v>1080</v>
      </c>
      <c r="V1412" s="24">
        <v>1920</v>
      </c>
      <c r="W1412" s="24">
        <v>2.0739999999999998</v>
      </c>
      <c r="X1412" s="23" t="s">
        <v>47</v>
      </c>
      <c r="Y1412" s="23" t="s">
        <v>47</v>
      </c>
      <c r="Z1412" s="24">
        <v>4897</v>
      </c>
      <c r="AA1412" s="24">
        <v>60</v>
      </c>
      <c r="AB1412" s="24">
        <v>178</v>
      </c>
      <c r="AC1412" s="24">
        <v>178</v>
      </c>
      <c r="AD1412" s="23" t="s">
        <v>821</v>
      </c>
      <c r="AE1412" s="23" t="s">
        <v>23</v>
      </c>
      <c r="AF1412" s="23" t="s">
        <v>11</v>
      </c>
      <c r="AG1412" s="23" t="s">
        <v>26</v>
      </c>
      <c r="AH1412" s="23" t="s">
        <v>26</v>
      </c>
      <c r="AI1412" s="23" t="s">
        <v>12</v>
      </c>
      <c r="AJ1412" s="23" t="s">
        <v>11</v>
      </c>
      <c r="AK1412" s="23" t="s">
        <v>23</v>
      </c>
      <c r="AL1412" s="23" t="s">
        <v>107</v>
      </c>
      <c r="AM1412" s="23" t="s">
        <v>822</v>
      </c>
      <c r="AN1412" s="23" t="s">
        <v>14</v>
      </c>
      <c r="AO1412" s="23" t="s">
        <v>628</v>
      </c>
      <c r="AP1412" s="23" t="s">
        <v>36</v>
      </c>
      <c r="AQ1412" s="23" t="s">
        <v>26</v>
      </c>
      <c r="AR1412" s="23"/>
      <c r="AS1412" s="23" t="s">
        <v>107</v>
      </c>
      <c r="AT1412" s="23" t="s">
        <v>822</v>
      </c>
      <c r="AU1412" s="23" t="s">
        <v>24</v>
      </c>
      <c r="AV1412" s="25" t="s">
        <v>628</v>
      </c>
      <c r="AW1412" s="25" t="s">
        <v>26</v>
      </c>
      <c r="AX1412" s="26">
        <v>31.5</v>
      </c>
      <c r="AY1412" s="26">
        <v>423.5</v>
      </c>
      <c r="AZ1412" s="25" t="s">
        <v>14</v>
      </c>
      <c r="BA1412" s="25" t="s">
        <v>24</v>
      </c>
      <c r="BB1412" s="23" t="s">
        <v>26</v>
      </c>
      <c r="BC1412" s="23" t="s">
        <v>15</v>
      </c>
      <c r="BD1412" s="23" t="s">
        <v>26</v>
      </c>
      <c r="BE1412" s="23" t="s">
        <v>11</v>
      </c>
      <c r="BF1412" s="23" t="s">
        <v>629</v>
      </c>
      <c r="BG1412" s="23" t="s">
        <v>11</v>
      </c>
      <c r="BH1412" s="23" t="s">
        <v>17</v>
      </c>
      <c r="BI1412" s="23" t="s">
        <v>26</v>
      </c>
      <c r="BJ1412" s="23"/>
      <c r="BK1412" s="23" t="s">
        <v>11</v>
      </c>
      <c r="BL1412" s="23" t="s">
        <v>11</v>
      </c>
      <c r="BM1412" s="23" t="s">
        <v>11</v>
      </c>
      <c r="BN1412" s="23"/>
      <c r="BO1412" s="24">
        <v>31</v>
      </c>
      <c r="BP1412" s="24">
        <v>521</v>
      </c>
      <c r="BQ1412" s="24">
        <v>400</v>
      </c>
      <c r="BR1412" s="24">
        <v>326</v>
      </c>
      <c r="BS1412" s="24">
        <v>260</v>
      </c>
      <c r="BT1412" s="23"/>
      <c r="BU1412" s="23"/>
      <c r="BV1412" s="24">
        <v>53.76</v>
      </c>
      <c r="BW1412" s="24">
        <v>0.31</v>
      </c>
      <c r="BX1412" s="23"/>
      <c r="BY1412" s="24">
        <v>0.31</v>
      </c>
      <c r="BZ1412" s="27">
        <v>0.31</v>
      </c>
      <c r="CA1412" s="27">
        <v>0.31</v>
      </c>
      <c r="CB1412" s="25"/>
      <c r="CC1412" s="25"/>
      <c r="CD1412" s="28">
        <v>52.87</v>
      </c>
      <c r="CE1412" s="28">
        <v>0.38</v>
      </c>
      <c r="CF1412" s="25"/>
      <c r="CG1412" s="28">
        <v>0.38</v>
      </c>
      <c r="CH1412" s="28">
        <v>122.34</v>
      </c>
      <c r="CI1412" s="28">
        <v>0.5</v>
      </c>
      <c r="CJ1412" s="28">
        <v>0.5</v>
      </c>
      <c r="CK1412" s="28">
        <v>0</v>
      </c>
      <c r="CL1412" s="28">
        <v>0</v>
      </c>
      <c r="CM1412" s="28">
        <v>0.5</v>
      </c>
      <c r="CN1412" s="25"/>
      <c r="CO1412" s="28">
        <v>0</v>
      </c>
      <c r="CP1412" s="30" t="s">
        <v>1075</v>
      </c>
      <c r="CQ1412" s="8">
        <f t="shared" si="243"/>
        <v>4897.2845336481696</v>
      </c>
      <c r="CR1412" s="8">
        <f t="shared" ref="CR1412:CR1475" si="251">IF($R1412&lt;14,14,IF($R1412&lt;16,16,IF($R1412&lt;19,19,IF($R1412&lt;20,20,IF($R1412&lt;22,22,IF($R1412&lt;24,24,IF($R1412&lt;26,26,28)))))))</f>
        <v>28</v>
      </c>
      <c r="CS1412" s="8">
        <f t="shared" si="244"/>
        <v>2.5</v>
      </c>
      <c r="CT1412" s="8">
        <f t="shared" ref="CT1412:CT1475" si="252">IF($R1412&lt;30,30,IF($R1412&lt;40,40,IF($R1412&lt;50,50,IF($R1412&lt;=60,60))))</f>
        <v>40</v>
      </c>
      <c r="CU1412" s="8">
        <f t="shared" si="245"/>
        <v>500</v>
      </c>
      <c r="CV1412" s="10">
        <f t="shared" si="246"/>
        <v>220643.5</v>
      </c>
      <c r="CW1412" s="10">
        <f t="shared" si="242"/>
        <v>220.64349999999999</v>
      </c>
      <c r="CX1412" s="8" t="str">
        <f t="shared" si="247"/>
        <v>No</v>
      </c>
      <c r="CY1412" s="30" t="s">
        <v>11</v>
      </c>
      <c r="CZ1412" s="30" t="s">
        <v>11</v>
      </c>
      <c r="DA1412" s="31" t="s">
        <v>11</v>
      </c>
      <c r="DB1412" s="31" t="s">
        <v>11</v>
      </c>
      <c r="DC1412" s="8" t="str">
        <f t="shared" si="248"/>
        <v>No</v>
      </c>
      <c r="DD1412" s="8" t="s">
        <v>11</v>
      </c>
      <c r="DE1412" s="30" t="s">
        <v>11</v>
      </c>
      <c r="DF1412" s="10">
        <f t="shared" si="249"/>
        <v>166.5933</v>
      </c>
      <c r="DG1412" s="9">
        <f>IF(S1412&lt;Monitors!$H$4,(S1412*Monitors!$I$4)+Monitors!$J$4,IF(S1412&lt;Monitors!$H$5,(S1412*Monitors!$I$5)+Monitors!$J$5,IF(S1412&lt;Monitors!$H$6,(S1412*Monitors!$I$6)+Monitors!$J$6,IF(S1412&lt;Monitors!$H$7,(Monitors!$I$7*S1412)+Monitors!$J$7,IF(S1412&lt;Monitors!$H$8,(S1412*Monitors!$I$8)+Monitors!$J$8,IF(S1412&lt;Monitors!$H$9,(S1412*Monitors!$I$9)+Monitors!$J$9,IF(S1412&lt;Monitors!$H$10,(S1412*Monitors!$I$10)+Monitors!$J$10,IF(S1412&lt;Monitors!$H$11,(S1412*Monitors!$I$11)+Monitors!$J$11,Monitors!$J$12))))))))</f>
        <v>73.7</v>
      </c>
      <c r="DH1412" s="10">
        <f>$DF1412-(Monitors!$B$4*'All Data'!$W1412)</f>
        <v>153.87968000000001</v>
      </c>
      <c r="DI1412" s="10">
        <f>IF($CX1412="Yes",DH1412-(Monitors!$E$4*(DG1412+(Monitors!$B$4*'All Data'!$W1412))),'All Data'!DH1412)</f>
        <v>153.87968000000001</v>
      </c>
      <c r="DJ1412" s="10">
        <f>IF(DD1412="Yes",'All Data'!DI1412-(DG1412*Monitors!$C$4),'All Data'!DI1412)</f>
        <v>153.87968000000001</v>
      </c>
      <c r="DK1412" s="10">
        <f>IF($DE1412="Yes",DJ1412-(DG1412*Monitors!$D$4),'All Data'!DJ1412)</f>
        <v>153.87968000000001</v>
      </c>
      <c r="DL1412" s="10">
        <f>IF($CZ1412="Yes",DK1412-Monitors!$C$7,'All Data'!DK1412)</f>
        <v>153.87968000000001</v>
      </c>
      <c r="DM1412" s="10">
        <f>IF($DA1412="Yes",DL1412-Monitors!$D$7,'All Data'!DL1412)</f>
        <v>153.87968000000001</v>
      </c>
      <c r="DN1412" s="10">
        <f>IF(DB1412="Yes",DM1412-((DG1412+(W1412*Monitors!$B$4))*Monitors!$F$4),'All Data'!DM1412)</f>
        <v>153.87968000000001</v>
      </c>
      <c r="DO1412" s="8" t="str">
        <f t="shared" si="250"/>
        <v>No</v>
      </c>
      <c r="DP1412" s="10">
        <v>8.8257400000000015</v>
      </c>
      <c r="DQ1412" s="10">
        <v>44.934259999999995</v>
      </c>
      <c r="DR1412" s="10">
        <v>44.934259999999995</v>
      </c>
      <c r="DS1412" s="9">
        <v>39.442565145018541</v>
      </c>
      <c r="DT1412" s="9" t="s">
        <v>11</v>
      </c>
      <c r="DU1412" s="14">
        <v>0</v>
      </c>
    </row>
    <row r="1413" spans="1:125" ht="18" customHeight="1">
      <c r="A1413" s="29">
        <v>1412</v>
      </c>
      <c r="B1413" s="29">
        <v>38</v>
      </c>
      <c r="C1413" s="29">
        <v>560</v>
      </c>
      <c r="D1413" s="21">
        <v>41749</v>
      </c>
      <c r="E1413" s="21">
        <v>41696</v>
      </c>
      <c r="F1413" s="21">
        <v>41752</v>
      </c>
      <c r="G1413" s="20" t="s">
        <v>942</v>
      </c>
      <c r="H1413" s="20"/>
      <c r="I1413" s="22">
        <v>6</v>
      </c>
      <c r="J1413" s="20" t="s">
        <v>255</v>
      </c>
      <c r="K1413" s="20"/>
      <c r="L1413" s="20" t="s">
        <v>121</v>
      </c>
      <c r="M1413" s="23"/>
      <c r="N1413" s="23" t="s">
        <v>7</v>
      </c>
      <c r="O1413" s="23"/>
      <c r="P1413" s="24">
        <v>15.5</v>
      </c>
      <c r="Q1413" s="24">
        <v>27.5</v>
      </c>
      <c r="R1413" s="24">
        <v>31.6</v>
      </c>
      <c r="S1413" s="24">
        <v>425.27</v>
      </c>
      <c r="T1413" s="24">
        <v>1.78</v>
      </c>
      <c r="U1413" s="24">
        <v>1080</v>
      </c>
      <c r="V1413" s="24">
        <v>1920</v>
      </c>
      <c r="W1413" s="24">
        <v>2.0739999999999998</v>
      </c>
      <c r="X1413" s="23" t="s">
        <v>47</v>
      </c>
      <c r="Y1413" s="23" t="s">
        <v>47</v>
      </c>
      <c r="Z1413" s="24">
        <v>4876</v>
      </c>
      <c r="AA1413" s="24">
        <v>60</v>
      </c>
      <c r="AB1413" s="24">
        <v>178</v>
      </c>
      <c r="AC1413" s="24">
        <v>178</v>
      </c>
      <c r="AD1413" s="23" t="s">
        <v>237</v>
      </c>
      <c r="AE1413" s="23" t="s">
        <v>23</v>
      </c>
      <c r="AF1413" s="23" t="s">
        <v>11</v>
      </c>
      <c r="AG1413" s="23"/>
      <c r="AH1413" s="23"/>
      <c r="AI1413" s="23" t="s">
        <v>12</v>
      </c>
      <c r="AJ1413" s="23" t="s">
        <v>11</v>
      </c>
      <c r="AK1413" s="23" t="s">
        <v>23</v>
      </c>
      <c r="AL1413" s="23" t="s">
        <v>853</v>
      </c>
      <c r="AM1413" s="23"/>
      <c r="AN1413" s="23" t="s">
        <v>14</v>
      </c>
      <c r="AO1413" s="23"/>
      <c r="AP1413" s="23" t="s">
        <v>14</v>
      </c>
      <c r="AQ1413" s="23"/>
      <c r="AR1413" s="23"/>
      <c r="AS1413" s="23" t="s">
        <v>853</v>
      </c>
      <c r="AT1413" s="23"/>
      <c r="AU1413" s="23" t="s">
        <v>14</v>
      </c>
      <c r="AV1413" s="25"/>
      <c r="AW1413" s="25"/>
      <c r="AX1413" s="26">
        <v>31.6</v>
      </c>
      <c r="AY1413" s="26">
        <v>425.27</v>
      </c>
      <c r="AZ1413" s="25" t="s">
        <v>14</v>
      </c>
      <c r="BA1413" s="25" t="s">
        <v>14</v>
      </c>
      <c r="BB1413" s="23"/>
      <c r="BC1413" s="23" t="s">
        <v>15</v>
      </c>
      <c r="BD1413" s="23"/>
      <c r="BE1413" s="23" t="s">
        <v>11</v>
      </c>
      <c r="BF1413" s="23" t="s">
        <v>938</v>
      </c>
      <c r="BG1413" s="23" t="s">
        <v>11</v>
      </c>
      <c r="BH1413" s="23" t="s">
        <v>17</v>
      </c>
      <c r="BI1413" s="23"/>
      <c r="BJ1413" s="23"/>
      <c r="BK1413" s="23" t="s">
        <v>11</v>
      </c>
      <c r="BL1413" s="23" t="s">
        <v>11</v>
      </c>
      <c r="BM1413" s="23" t="s">
        <v>11</v>
      </c>
      <c r="BN1413" s="23"/>
      <c r="BO1413" s="24">
        <v>0</v>
      </c>
      <c r="BP1413" s="24">
        <v>350</v>
      </c>
      <c r="BQ1413" s="24">
        <v>350</v>
      </c>
      <c r="BR1413" s="24">
        <v>313</v>
      </c>
      <c r="BS1413" s="24">
        <v>313</v>
      </c>
      <c r="BT1413" s="23"/>
      <c r="BU1413" s="23"/>
      <c r="BV1413" s="24">
        <v>54.5</v>
      </c>
      <c r="BW1413" s="24">
        <v>0.21</v>
      </c>
      <c r="BX1413" s="23"/>
      <c r="BY1413" s="24">
        <v>0.18</v>
      </c>
      <c r="BZ1413" s="27">
        <v>0.21</v>
      </c>
      <c r="CA1413" s="27">
        <v>0.18</v>
      </c>
      <c r="CB1413" s="25"/>
      <c r="CC1413" s="25"/>
      <c r="CD1413" s="28">
        <v>53.8</v>
      </c>
      <c r="CE1413" s="28">
        <v>0.25</v>
      </c>
      <c r="CF1413" s="25"/>
      <c r="CG1413" s="28">
        <v>0.22</v>
      </c>
      <c r="CH1413" s="28">
        <v>122.8</v>
      </c>
      <c r="CI1413" s="28">
        <v>0.5</v>
      </c>
      <c r="CJ1413" s="28">
        <v>0.5</v>
      </c>
      <c r="CK1413" s="25"/>
      <c r="CL1413" s="25"/>
      <c r="CM1413" s="28">
        <v>0.6</v>
      </c>
      <c r="CN1413" s="25"/>
      <c r="CO1413" s="28">
        <v>0</v>
      </c>
      <c r="CP1413" s="30" t="s">
        <v>1075</v>
      </c>
      <c r="CQ1413" s="8">
        <f t="shared" si="243"/>
        <v>4876.9017330166716</v>
      </c>
      <c r="CR1413" s="8">
        <f t="shared" si="251"/>
        <v>28</v>
      </c>
      <c r="CS1413" s="8">
        <f t="shared" si="244"/>
        <v>2.5</v>
      </c>
      <c r="CT1413" s="8">
        <f t="shared" si="252"/>
        <v>40</v>
      </c>
      <c r="CU1413" s="8">
        <f t="shared" si="245"/>
        <v>300</v>
      </c>
      <c r="CV1413" s="10">
        <f t="shared" si="246"/>
        <v>148844.5</v>
      </c>
      <c r="CW1413" s="10">
        <f t="shared" ref="CW1413:CW1476" si="253">CV1413/1000</f>
        <v>148.84450000000001</v>
      </c>
      <c r="CX1413" s="8" t="str">
        <f t="shared" si="247"/>
        <v>No</v>
      </c>
      <c r="CY1413" s="30" t="s">
        <v>11</v>
      </c>
      <c r="CZ1413" s="30" t="s">
        <v>11</v>
      </c>
      <c r="DA1413" s="31" t="s">
        <v>11</v>
      </c>
      <c r="DB1413" s="31" t="s">
        <v>11</v>
      </c>
      <c r="DC1413" s="8" t="str">
        <f t="shared" si="248"/>
        <v>No</v>
      </c>
      <c r="DD1413" s="8" t="s">
        <v>11</v>
      </c>
      <c r="DE1413" s="30" t="s">
        <v>11</v>
      </c>
      <c r="DF1413" s="10">
        <f t="shared" si="249"/>
        <v>168.29274000000001</v>
      </c>
      <c r="DG1413" s="9">
        <f>IF(S1413&lt;Monitors!$H$4,(S1413*Monitors!$I$4)+Monitors!$J$4,IF(S1413&lt;Monitors!$H$5,(S1413*Monitors!$I$5)+Monitors!$J$5,IF(S1413&lt;Monitors!$H$6,(S1413*Monitors!$I$6)+Monitors!$J$6,IF(S1413&lt;Monitors!$H$7,(Monitors!$I$7*S1413)+Monitors!$J$7,IF(S1413&lt;Monitors!$H$8,(S1413*Monitors!$I$8)+Monitors!$J$8,IF(S1413&lt;Monitors!$H$9,(S1413*Monitors!$I$9)+Monitors!$J$9,IF(S1413&lt;Monitors!$H$10,(S1413*Monitors!$I$10)+Monitors!$J$10,IF(S1413&lt;Monitors!$H$11,(S1413*Monitors!$I$11)+Monitors!$J$11,Monitors!$J$12))))))))</f>
        <v>74.054000000000002</v>
      </c>
      <c r="DH1413" s="10">
        <f>$DF1413-(Monitors!$B$4*'All Data'!$W1413)</f>
        <v>155.57912000000002</v>
      </c>
      <c r="DI1413" s="10">
        <f>IF($CX1413="Yes",DH1413-(Monitors!$E$4*(DG1413+(Monitors!$B$4*'All Data'!$W1413))),'All Data'!DH1413)</f>
        <v>155.57912000000002</v>
      </c>
      <c r="DJ1413" s="10">
        <f>IF(DD1413="Yes",'All Data'!DI1413-(DG1413*Monitors!$C$4),'All Data'!DI1413)</f>
        <v>155.57912000000002</v>
      </c>
      <c r="DK1413" s="10">
        <f>IF($DE1413="Yes",DJ1413-(DG1413*Monitors!$D$4),'All Data'!DJ1413)</f>
        <v>155.57912000000002</v>
      </c>
      <c r="DL1413" s="10">
        <f>IF($CZ1413="Yes",DK1413-Monitors!$C$7,'All Data'!DK1413)</f>
        <v>155.57912000000002</v>
      </c>
      <c r="DM1413" s="10">
        <f>IF($DA1413="Yes",DL1413-Monitors!$D$7,'All Data'!DL1413)</f>
        <v>155.57912000000002</v>
      </c>
      <c r="DN1413" s="10">
        <f>IF(DB1413="Yes",DM1413-((DG1413+(W1413*Monitors!$B$4))*Monitors!$F$4),'All Data'!DM1413)</f>
        <v>155.57912000000002</v>
      </c>
      <c r="DO1413" s="8" t="str">
        <f t="shared" si="250"/>
        <v>No</v>
      </c>
      <c r="DP1413" s="10">
        <v>5.9537800000000001</v>
      </c>
      <c r="DQ1413" s="10">
        <v>48.546219999999998</v>
      </c>
      <c r="DR1413" s="10">
        <v>48.546219999999998</v>
      </c>
      <c r="DS1413" s="9">
        <v>39.597699225913878</v>
      </c>
      <c r="DT1413" s="9" t="s">
        <v>11</v>
      </c>
      <c r="DU1413" s="14">
        <v>0</v>
      </c>
    </row>
    <row r="1414" spans="1:125" ht="18" customHeight="1">
      <c r="A1414" s="29">
        <v>1413</v>
      </c>
      <c r="B1414" s="29">
        <v>38</v>
      </c>
      <c r="C1414" s="29">
        <v>553</v>
      </c>
      <c r="D1414" s="21">
        <v>41749</v>
      </c>
      <c r="E1414" s="21">
        <v>41696</v>
      </c>
      <c r="F1414" s="21">
        <v>41745</v>
      </c>
      <c r="G1414" s="20"/>
      <c r="H1414" s="20"/>
      <c r="I1414" s="22">
        <v>6</v>
      </c>
      <c r="J1414" s="20" t="s">
        <v>255</v>
      </c>
      <c r="K1414" s="20"/>
      <c r="L1414" s="20" t="s">
        <v>121</v>
      </c>
      <c r="M1414" s="23"/>
      <c r="N1414" s="23" t="s">
        <v>7</v>
      </c>
      <c r="O1414" s="23"/>
      <c r="P1414" s="24">
        <v>15.5</v>
      </c>
      <c r="Q1414" s="24">
        <v>27.5</v>
      </c>
      <c r="R1414" s="24">
        <v>31.6</v>
      </c>
      <c r="S1414" s="24">
        <v>425.27</v>
      </c>
      <c r="T1414" s="24">
        <v>1.78</v>
      </c>
      <c r="U1414" s="24">
        <v>1080</v>
      </c>
      <c r="V1414" s="24">
        <v>1920</v>
      </c>
      <c r="W1414" s="24">
        <v>2.0739999999999998</v>
      </c>
      <c r="X1414" s="23" t="s">
        <v>47</v>
      </c>
      <c r="Y1414" s="23" t="s">
        <v>47</v>
      </c>
      <c r="Z1414" s="24">
        <v>4876</v>
      </c>
      <c r="AA1414" s="24">
        <v>60</v>
      </c>
      <c r="AB1414" s="24">
        <v>178</v>
      </c>
      <c r="AC1414" s="24">
        <v>178</v>
      </c>
      <c r="AD1414" s="23" t="s">
        <v>237</v>
      </c>
      <c r="AE1414" s="23" t="s">
        <v>23</v>
      </c>
      <c r="AF1414" s="23" t="s">
        <v>11</v>
      </c>
      <c r="AG1414" s="23"/>
      <c r="AH1414" s="23"/>
      <c r="AI1414" s="23" t="s">
        <v>12</v>
      </c>
      <c r="AJ1414" s="23" t="s">
        <v>11</v>
      </c>
      <c r="AK1414" s="23" t="s">
        <v>23</v>
      </c>
      <c r="AL1414" s="23" t="s">
        <v>853</v>
      </c>
      <c r="AM1414" s="23"/>
      <c r="AN1414" s="23" t="s">
        <v>14</v>
      </c>
      <c r="AO1414" s="23"/>
      <c r="AP1414" s="23" t="s">
        <v>14</v>
      </c>
      <c r="AQ1414" s="23"/>
      <c r="AR1414" s="23"/>
      <c r="AS1414" s="23" t="s">
        <v>853</v>
      </c>
      <c r="AT1414" s="23"/>
      <c r="AU1414" s="23" t="s">
        <v>14</v>
      </c>
      <c r="AV1414" s="25"/>
      <c r="AW1414" s="25"/>
      <c r="AX1414" s="26">
        <v>31.6</v>
      </c>
      <c r="AY1414" s="26">
        <v>425.27</v>
      </c>
      <c r="AZ1414" s="25" t="s">
        <v>14</v>
      </c>
      <c r="BA1414" s="25" t="s">
        <v>14</v>
      </c>
      <c r="BB1414" s="23"/>
      <c r="BC1414" s="23" t="s">
        <v>15</v>
      </c>
      <c r="BD1414" s="23"/>
      <c r="BE1414" s="23" t="s">
        <v>11</v>
      </c>
      <c r="BF1414" s="23" t="s">
        <v>938</v>
      </c>
      <c r="BG1414" s="23" t="s">
        <v>11</v>
      </c>
      <c r="BH1414" s="23" t="s">
        <v>17</v>
      </c>
      <c r="BI1414" s="23"/>
      <c r="BJ1414" s="23"/>
      <c r="BK1414" s="23" t="s">
        <v>11</v>
      </c>
      <c r="BL1414" s="23" t="s">
        <v>11</v>
      </c>
      <c r="BM1414" s="23" t="s">
        <v>11</v>
      </c>
      <c r="BN1414" s="23"/>
      <c r="BO1414" s="24">
        <v>0</v>
      </c>
      <c r="BP1414" s="24">
        <v>360</v>
      </c>
      <c r="BQ1414" s="24">
        <v>360</v>
      </c>
      <c r="BR1414" s="24">
        <v>321</v>
      </c>
      <c r="BS1414" s="24">
        <v>321</v>
      </c>
      <c r="BT1414" s="23"/>
      <c r="BU1414" s="23"/>
      <c r="BV1414" s="24">
        <v>54.6</v>
      </c>
      <c r="BW1414" s="24">
        <v>0.21</v>
      </c>
      <c r="BX1414" s="23"/>
      <c r="BY1414" s="24">
        <v>0.18</v>
      </c>
      <c r="BZ1414" s="27">
        <v>0.21</v>
      </c>
      <c r="CA1414" s="27">
        <v>0.18</v>
      </c>
      <c r="CB1414" s="25"/>
      <c r="CC1414" s="25"/>
      <c r="CD1414" s="28">
        <v>52.8</v>
      </c>
      <c r="CE1414" s="28">
        <v>0.25</v>
      </c>
      <c r="CF1414" s="25"/>
      <c r="CG1414" s="28">
        <v>0.22</v>
      </c>
      <c r="CH1414" s="28">
        <v>122.8</v>
      </c>
      <c r="CI1414" s="28">
        <v>0.5</v>
      </c>
      <c r="CJ1414" s="28">
        <v>0.5</v>
      </c>
      <c r="CK1414" s="25"/>
      <c r="CL1414" s="25"/>
      <c r="CM1414" s="28">
        <v>0.6</v>
      </c>
      <c r="CN1414" s="25"/>
      <c r="CO1414" s="28">
        <v>0</v>
      </c>
      <c r="CP1414" s="30" t="s">
        <v>1075</v>
      </c>
      <c r="CQ1414" s="8">
        <f t="shared" si="243"/>
        <v>4876.9017330166716</v>
      </c>
      <c r="CR1414" s="8">
        <f t="shared" si="251"/>
        <v>28</v>
      </c>
      <c r="CS1414" s="8">
        <f t="shared" si="244"/>
        <v>2.5</v>
      </c>
      <c r="CT1414" s="8">
        <f t="shared" si="252"/>
        <v>40</v>
      </c>
      <c r="CU1414" s="8">
        <f t="shared" si="245"/>
        <v>300</v>
      </c>
      <c r="CV1414" s="10">
        <f t="shared" si="246"/>
        <v>153097.19999999998</v>
      </c>
      <c r="CW1414" s="10">
        <f t="shared" si="253"/>
        <v>153.09719999999999</v>
      </c>
      <c r="CX1414" s="8" t="str">
        <f t="shared" si="247"/>
        <v>No</v>
      </c>
      <c r="CY1414" s="30" t="s">
        <v>11</v>
      </c>
      <c r="CZ1414" s="30" t="s">
        <v>11</v>
      </c>
      <c r="DA1414" s="31" t="s">
        <v>11</v>
      </c>
      <c r="DB1414" s="31" t="s">
        <v>11</v>
      </c>
      <c r="DC1414" s="8" t="str">
        <f t="shared" si="248"/>
        <v>No</v>
      </c>
      <c r="DD1414" s="8" t="s">
        <v>11</v>
      </c>
      <c r="DE1414" s="30" t="s">
        <v>11</v>
      </c>
      <c r="DF1414" s="10">
        <f t="shared" si="249"/>
        <v>168.59933999999998</v>
      </c>
      <c r="DG1414" s="9">
        <f>IF(S1414&lt;Monitors!$H$4,(S1414*Monitors!$I$4)+Monitors!$J$4,IF(S1414&lt;Monitors!$H$5,(S1414*Monitors!$I$5)+Monitors!$J$5,IF(S1414&lt;Monitors!$H$6,(S1414*Monitors!$I$6)+Monitors!$J$6,IF(S1414&lt;Monitors!$H$7,(Monitors!$I$7*S1414)+Monitors!$J$7,IF(S1414&lt;Monitors!$H$8,(S1414*Monitors!$I$8)+Monitors!$J$8,IF(S1414&lt;Monitors!$H$9,(S1414*Monitors!$I$9)+Monitors!$J$9,IF(S1414&lt;Monitors!$H$10,(S1414*Monitors!$I$10)+Monitors!$J$10,IF(S1414&lt;Monitors!$H$11,(S1414*Monitors!$I$11)+Monitors!$J$11,Monitors!$J$12))))))))</f>
        <v>74.054000000000002</v>
      </c>
      <c r="DH1414" s="10">
        <f>$DF1414-(Monitors!$B$4*'All Data'!$W1414)</f>
        <v>155.88571999999999</v>
      </c>
      <c r="DI1414" s="10">
        <f>IF($CX1414="Yes",DH1414-(Monitors!$E$4*(DG1414+(Monitors!$B$4*'All Data'!$W1414))),'All Data'!DH1414)</f>
        <v>155.88571999999999</v>
      </c>
      <c r="DJ1414" s="10">
        <f>IF(DD1414="Yes",'All Data'!DI1414-(DG1414*Monitors!$C$4),'All Data'!DI1414)</f>
        <v>155.88571999999999</v>
      </c>
      <c r="DK1414" s="10">
        <f>IF($DE1414="Yes",DJ1414-(DG1414*Monitors!$D$4),'All Data'!DJ1414)</f>
        <v>155.88571999999999</v>
      </c>
      <c r="DL1414" s="10">
        <f>IF($CZ1414="Yes",DK1414-Monitors!$C$7,'All Data'!DK1414)</f>
        <v>155.88571999999999</v>
      </c>
      <c r="DM1414" s="10">
        <f>IF($DA1414="Yes",DL1414-Monitors!$D$7,'All Data'!DL1414)</f>
        <v>155.88571999999999</v>
      </c>
      <c r="DN1414" s="10">
        <f>IF(DB1414="Yes",DM1414-((DG1414+(W1414*Monitors!$B$4))*Monitors!$F$4),'All Data'!DM1414)</f>
        <v>155.88571999999999</v>
      </c>
      <c r="DO1414" s="8" t="str">
        <f t="shared" si="250"/>
        <v>No</v>
      </c>
      <c r="DP1414" s="10">
        <v>6.123888</v>
      </c>
      <c r="DQ1414" s="10">
        <v>48.476112000000001</v>
      </c>
      <c r="DR1414" s="10">
        <v>48.476112000000001</v>
      </c>
      <c r="DS1414" s="9">
        <v>39.597699225913878</v>
      </c>
      <c r="DT1414" s="9" t="s">
        <v>11</v>
      </c>
      <c r="DU1414" s="14">
        <v>0</v>
      </c>
    </row>
    <row r="1415" spans="1:125" ht="18" customHeight="1">
      <c r="A1415" s="29">
        <v>1414</v>
      </c>
      <c r="B1415" s="29">
        <v>13</v>
      </c>
      <c r="C1415" s="29">
        <v>485</v>
      </c>
      <c r="D1415" s="21">
        <v>41590</v>
      </c>
      <c r="E1415" s="21">
        <v>41590</v>
      </c>
      <c r="F1415" s="21">
        <v>41604</v>
      </c>
      <c r="G1415" s="20" t="s">
        <v>4</v>
      </c>
      <c r="H1415" s="20" t="s">
        <v>26</v>
      </c>
      <c r="I1415" s="22">
        <v>6</v>
      </c>
      <c r="J1415" s="20" t="s">
        <v>255</v>
      </c>
      <c r="K1415" s="20" t="s">
        <v>26</v>
      </c>
      <c r="L1415" s="20" t="s">
        <v>27</v>
      </c>
      <c r="M1415" s="23" t="s">
        <v>27</v>
      </c>
      <c r="N1415" s="23" t="s">
        <v>7</v>
      </c>
      <c r="O1415" s="23" t="s">
        <v>26</v>
      </c>
      <c r="P1415" s="24">
        <v>20.6</v>
      </c>
      <c r="Q1415" s="24">
        <v>36.6</v>
      </c>
      <c r="R1415" s="24">
        <v>42</v>
      </c>
      <c r="S1415" s="24">
        <v>753.96</v>
      </c>
      <c r="T1415" s="24">
        <v>1.78</v>
      </c>
      <c r="U1415" s="24">
        <v>1080</v>
      </c>
      <c r="V1415" s="24">
        <v>1920</v>
      </c>
      <c r="W1415" s="24">
        <v>2.0739999999999998</v>
      </c>
      <c r="X1415" s="23" t="s">
        <v>47</v>
      </c>
      <c r="Y1415" s="23" t="s">
        <v>47</v>
      </c>
      <c r="Z1415" s="24">
        <v>2750</v>
      </c>
      <c r="AA1415" s="24">
        <v>60</v>
      </c>
      <c r="AB1415" s="24">
        <v>178</v>
      </c>
      <c r="AC1415" s="24">
        <v>178</v>
      </c>
      <c r="AD1415" s="23" t="s">
        <v>256</v>
      </c>
      <c r="AE1415" s="23" t="s">
        <v>23</v>
      </c>
      <c r="AF1415" s="23" t="s">
        <v>11</v>
      </c>
      <c r="AG1415" s="23" t="s">
        <v>26</v>
      </c>
      <c r="AH1415" s="23" t="s">
        <v>26</v>
      </c>
      <c r="AI1415" s="23" t="s">
        <v>12</v>
      </c>
      <c r="AJ1415" s="23" t="s">
        <v>11</v>
      </c>
      <c r="AK1415" s="23" t="s">
        <v>23</v>
      </c>
      <c r="AL1415" s="23" t="s">
        <v>51</v>
      </c>
      <c r="AM1415" s="23" t="s">
        <v>627</v>
      </c>
      <c r="AN1415" s="23" t="s">
        <v>72</v>
      </c>
      <c r="AO1415" s="23" t="s">
        <v>628</v>
      </c>
      <c r="AP1415" s="23" t="s">
        <v>36</v>
      </c>
      <c r="AQ1415" s="23" t="s">
        <v>14</v>
      </c>
      <c r="AR1415" s="23"/>
      <c r="AS1415" s="23" t="s">
        <v>51</v>
      </c>
      <c r="AT1415" s="23" t="s">
        <v>627</v>
      </c>
      <c r="AU1415" s="23" t="s">
        <v>14</v>
      </c>
      <c r="AV1415" s="25" t="s">
        <v>628</v>
      </c>
      <c r="AW1415" s="25" t="s">
        <v>14</v>
      </c>
      <c r="AX1415" s="26">
        <v>42</v>
      </c>
      <c r="AY1415" s="26">
        <v>753.96</v>
      </c>
      <c r="AZ1415" s="25" t="s">
        <v>72</v>
      </c>
      <c r="BA1415" s="25" t="s">
        <v>14</v>
      </c>
      <c r="BB1415" s="23" t="s">
        <v>14</v>
      </c>
      <c r="BC1415" s="23" t="s">
        <v>15</v>
      </c>
      <c r="BD1415" s="23" t="s">
        <v>14</v>
      </c>
      <c r="BE1415" s="23" t="s">
        <v>11</v>
      </c>
      <c r="BF1415" s="23" t="s">
        <v>262</v>
      </c>
      <c r="BG1415" s="23" t="s">
        <v>11</v>
      </c>
      <c r="BH1415" s="23" t="s">
        <v>17</v>
      </c>
      <c r="BI1415" s="23" t="s">
        <v>14</v>
      </c>
      <c r="BJ1415" s="23"/>
      <c r="BK1415" s="23" t="s">
        <v>11</v>
      </c>
      <c r="BL1415" s="23" t="s">
        <v>11</v>
      </c>
      <c r="BM1415" s="23" t="s">
        <v>11</v>
      </c>
      <c r="BN1415" s="23"/>
      <c r="BO1415" s="24">
        <v>2.9</v>
      </c>
      <c r="BP1415" s="24">
        <v>286.3</v>
      </c>
      <c r="BQ1415" s="24">
        <v>286.3</v>
      </c>
      <c r="BR1415" s="24">
        <v>232.9</v>
      </c>
      <c r="BS1415" s="24">
        <v>186.1</v>
      </c>
      <c r="BT1415" s="23"/>
      <c r="BU1415" s="23"/>
      <c r="BV1415" s="24">
        <v>54.83</v>
      </c>
      <c r="BW1415" s="24">
        <v>0.19</v>
      </c>
      <c r="BX1415" s="23"/>
      <c r="BY1415" s="24">
        <v>0.19</v>
      </c>
      <c r="BZ1415" s="27">
        <v>0.19</v>
      </c>
      <c r="CA1415" s="27">
        <v>0.19</v>
      </c>
      <c r="CB1415" s="25"/>
      <c r="CC1415" s="25"/>
      <c r="CD1415" s="28">
        <v>54.81</v>
      </c>
      <c r="CE1415" s="28">
        <v>0.3</v>
      </c>
      <c r="CF1415" s="25"/>
      <c r="CG1415" s="28">
        <v>0.3</v>
      </c>
      <c r="CH1415" s="28">
        <v>211.57</v>
      </c>
      <c r="CI1415" s="28">
        <v>0.5</v>
      </c>
      <c r="CJ1415" s="28">
        <v>0.5</v>
      </c>
      <c r="CK1415" s="28">
        <v>0</v>
      </c>
      <c r="CL1415" s="28">
        <v>0</v>
      </c>
      <c r="CM1415" s="28">
        <v>0.5</v>
      </c>
      <c r="CN1415" s="25"/>
      <c r="CO1415" s="28">
        <v>0</v>
      </c>
      <c r="CP1415" s="30" t="s">
        <v>1075</v>
      </c>
      <c r="CQ1415" s="8">
        <f t="shared" si="243"/>
        <v>2750.8090614886728</v>
      </c>
      <c r="CR1415" s="8">
        <f t="shared" si="251"/>
        <v>28</v>
      </c>
      <c r="CS1415" s="8">
        <f t="shared" si="244"/>
        <v>2.5</v>
      </c>
      <c r="CT1415" s="8">
        <f t="shared" si="252"/>
        <v>50</v>
      </c>
      <c r="CU1415" s="8">
        <f t="shared" si="245"/>
        <v>200</v>
      </c>
      <c r="CV1415" s="10">
        <f t="shared" si="246"/>
        <v>215858.74800000002</v>
      </c>
      <c r="CW1415" s="10">
        <f t="shared" si="253"/>
        <v>215.85874800000002</v>
      </c>
      <c r="CX1415" s="8" t="str">
        <f t="shared" si="247"/>
        <v>No</v>
      </c>
      <c r="CY1415" s="30" t="s">
        <v>11</v>
      </c>
      <c r="CZ1415" s="30" t="s">
        <v>11</v>
      </c>
      <c r="DA1415" s="31" t="s">
        <v>11</v>
      </c>
      <c r="DB1415" s="31" t="s">
        <v>11</v>
      </c>
      <c r="DC1415" s="8" t="str">
        <f t="shared" si="248"/>
        <v>No</v>
      </c>
      <c r="DD1415" s="8" t="s">
        <v>11</v>
      </c>
      <c r="DE1415" s="30" t="s">
        <v>11</v>
      </c>
      <c r="DF1415" s="10">
        <f t="shared" si="249"/>
        <v>169.19063999999995</v>
      </c>
      <c r="DG1415" s="9">
        <f>IF(S1415&lt;Monitors!$H$4,(S1415*Monitors!$I$4)+Monitors!$J$4,IF(S1415&lt;Monitors!$H$5,(S1415*Monitors!$I$5)+Monitors!$J$5,IF(S1415&lt;Monitors!$H$6,(S1415*Monitors!$I$6)+Monitors!$J$6,IF(S1415&lt;Monitors!$H$7,(Monitors!$I$7*S1415)+Monitors!$J$7,IF(S1415&lt;Monitors!$H$8,(S1415*Monitors!$I$8)+Monitors!$J$8,IF(S1415&lt;Monitors!$H$9,(S1415*Monitors!$I$9)+Monitors!$J$9,IF(S1415&lt;Monitors!$H$10,(S1415*Monitors!$I$10)+Monitors!$J$10,IF(S1415&lt;Monitors!$H$11,(S1415*Monitors!$I$11)+Monitors!$J$11,Monitors!$J$12))))))))</f>
        <v>89</v>
      </c>
      <c r="DH1415" s="10">
        <f>$DF1415-(Monitors!$B$4*'All Data'!$W1415)</f>
        <v>156.47701999999995</v>
      </c>
      <c r="DI1415" s="10">
        <f>IF($CX1415="Yes",DH1415-(Monitors!$E$4*(DG1415+(Monitors!$B$4*'All Data'!$W1415))),'All Data'!DH1415)</f>
        <v>156.47701999999995</v>
      </c>
      <c r="DJ1415" s="10">
        <f>IF(DD1415="Yes",'All Data'!DI1415-(DG1415*Monitors!$C$4),'All Data'!DI1415)</f>
        <v>156.47701999999995</v>
      </c>
      <c r="DK1415" s="10">
        <f>IF($DE1415="Yes",DJ1415-(DG1415*Monitors!$D$4),'All Data'!DJ1415)</f>
        <v>156.47701999999995</v>
      </c>
      <c r="DL1415" s="10">
        <f>IF($CZ1415="Yes",DK1415-Monitors!$C$7,'All Data'!DK1415)</f>
        <v>156.47701999999995</v>
      </c>
      <c r="DM1415" s="10">
        <f>IF($DA1415="Yes",DL1415-Monitors!$D$7,'All Data'!DL1415)</f>
        <v>156.47701999999995</v>
      </c>
      <c r="DN1415" s="10">
        <f>IF(DB1415="Yes",DM1415-((DG1415+(W1415*Monitors!$B$4))*Monitors!$F$4),'All Data'!DM1415)</f>
        <v>156.47701999999995</v>
      </c>
      <c r="DO1415" s="8" t="str">
        <f t="shared" si="250"/>
        <v>No</v>
      </c>
      <c r="DP1415" s="10">
        <v>8.6343499200000018</v>
      </c>
      <c r="DQ1415" s="10">
        <v>46.195650079999993</v>
      </c>
      <c r="DR1415" s="10">
        <v>46.195650079999993</v>
      </c>
      <c r="DS1415" s="9">
        <v>65.844004659861213</v>
      </c>
      <c r="DT1415" s="9" t="s">
        <v>23</v>
      </c>
      <c r="DU1415" s="14">
        <v>0</v>
      </c>
    </row>
    <row r="1416" spans="1:125" ht="18" customHeight="1">
      <c r="A1416" s="29">
        <v>1415</v>
      </c>
      <c r="B1416" s="29">
        <v>38</v>
      </c>
      <c r="C1416" s="29">
        <v>846</v>
      </c>
      <c r="D1416" s="21">
        <v>41363</v>
      </c>
      <c r="E1416" s="21">
        <v>41331</v>
      </c>
      <c r="F1416" s="21">
        <v>41361</v>
      </c>
      <c r="G1416" s="20"/>
      <c r="H1416" s="20"/>
      <c r="I1416" s="22">
        <v>6</v>
      </c>
      <c r="J1416" s="20" t="s">
        <v>255</v>
      </c>
      <c r="K1416" s="20"/>
      <c r="L1416" s="20" t="s">
        <v>121</v>
      </c>
      <c r="M1416" s="23"/>
      <c r="N1416" s="23" t="s">
        <v>7</v>
      </c>
      <c r="O1416" s="23"/>
      <c r="P1416" s="24">
        <v>15.5</v>
      </c>
      <c r="Q1416" s="24">
        <v>27.5</v>
      </c>
      <c r="R1416" s="24">
        <v>31.6</v>
      </c>
      <c r="S1416" s="24">
        <v>425.27</v>
      </c>
      <c r="T1416" s="24">
        <v>1.78</v>
      </c>
      <c r="U1416" s="24">
        <v>1080</v>
      </c>
      <c r="V1416" s="24">
        <v>1920</v>
      </c>
      <c r="W1416" s="24">
        <v>2.0739999999999998</v>
      </c>
      <c r="X1416" s="23" t="s">
        <v>47</v>
      </c>
      <c r="Y1416" s="23" t="s">
        <v>47</v>
      </c>
      <c r="Z1416" s="24">
        <v>4876</v>
      </c>
      <c r="AA1416" s="24">
        <v>60</v>
      </c>
      <c r="AB1416" s="24">
        <v>178</v>
      </c>
      <c r="AC1416" s="24">
        <v>178</v>
      </c>
      <c r="AD1416" s="23" t="s">
        <v>201</v>
      </c>
      <c r="AE1416" s="23" t="s">
        <v>23</v>
      </c>
      <c r="AF1416" s="23" t="s">
        <v>11</v>
      </c>
      <c r="AG1416" s="23"/>
      <c r="AH1416" s="23"/>
      <c r="AI1416" s="23" t="s">
        <v>12</v>
      </c>
      <c r="AJ1416" s="23" t="s">
        <v>11</v>
      </c>
      <c r="AK1416" s="23" t="s">
        <v>23</v>
      </c>
      <c r="AL1416" s="23" t="s">
        <v>853</v>
      </c>
      <c r="AM1416" s="23"/>
      <c r="AN1416" s="23" t="s">
        <v>302</v>
      </c>
      <c r="AO1416" s="23"/>
      <c r="AP1416" s="23" t="s">
        <v>14</v>
      </c>
      <c r="AQ1416" s="23"/>
      <c r="AR1416" s="23"/>
      <c r="AS1416" s="23" t="s">
        <v>853</v>
      </c>
      <c r="AT1416" s="23"/>
      <c r="AU1416" s="23" t="s">
        <v>261</v>
      </c>
      <c r="AV1416" s="25"/>
      <c r="AW1416" s="25"/>
      <c r="AX1416" s="26">
        <v>31.6</v>
      </c>
      <c r="AY1416" s="26">
        <v>425.27</v>
      </c>
      <c r="AZ1416" s="25" t="s">
        <v>302</v>
      </c>
      <c r="BA1416" s="25" t="s">
        <v>261</v>
      </c>
      <c r="BB1416" s="23"/>
      <c r="BC1416" s="23" t="s">
        <v>15</v>
      </c>
      <c r="BD1416" s="23"/>
      <c r="BE1416" s="23" t="s">
        <v>11</v>
      </c>
      <c r="BF1416" s="23" t="s">
        <v>938</v>
      </c>
      <c r="BG1416" s="23" t="s">
        <v>11</v>
      </c>
      <c r="BH1416" s="23" t="s">
        <v>17</v>
      </c>
      <c r="BI1416" s="23"/>
      <c r="BJ1416" s="23"/>
      <c r="BK1416" s="23" t="s">
        <v>11</v>
      </c>
      <c r="BL1416" s="23" t="s">
        <v>11</v>
      </c>
      <c r="BM1416" s="23" t="s">
        <v>11</v>
      </c>
      <c r="BN1416" s="23"/>
      <c r="BO1416" s="24">
        <v>0</v>
      </c>
      <c r="BP1416" s="24">
        <v>380</v>
      </c>
      <c r="BQ1416" s="24">
        <v>380</v>
      </c>
      <c r="BR1416" s="24">
        <v>380</v>
      </c>
      <c r="BS1416" s="24">
        <v>380</v>
      </c>
      <c r="BT1416" s="23"/>
      <c r="BU1416" s="23"/>
      <c r="BV1416" s="24">
        <v>57</v>
      </c>
      <c r="BW1416" s="24">
        <v>0.24</v>
      </c>
      <c r="BX1416" s="24">
        <v>0.62</v>
      </c>
      <c r="BY1416" s="24">
        <v>0.24</v>
      </c>
      <c r="BZ1416" s="27">
        <v>0.24</v>
      </c>
      <c r="CA1416" s="27">
        <v>0.24</v>
      </c>
      <c r="CB1416" s="25"/>
      <c r="CC1416" s="25"/>
      <c r="CD1416" s="28">
        <v>56.6</v>
      </c>
      <c r="CE1416" s="28">
        <v>0.25</v>
      </c>
      <c r="CF1416" s="28">
        <v>0.66</v>
      </c>
      <c r="CG1416" s="28">
        <v>0.32</v>
      </c>
      <c r="CH1416" s="28">
        <v>122.8</v>
      </c>
      <c r="CI1416" s="28">
        <v>0.5</v>
      </c>
      <c r="CJ1416" s="28">
        <v>0.5</v>
      </c>
      <c r="CK1416" s="25"/>
      <c r="CL1416" s="25"/>
      <c r="CM1416" s="28">
        <v>0.7</v>
      </c>
      <c r="CN1416" s="25"/>
      <c r="CO1416" s="28">
        <v>0</v>
      </c>
      <c r="CP1416" s="30" t="s">
        <v>1075</v>
      </c>
      <c r="CQ1416" s="8">
        <f t="shared" si="243"/>
        <v>4876.9017330166716</v>
      </c>
      <c r="CR1416" s="8">
        <f t="shared" si="251"/>
        <v>28</v>
      </c>
      <c r="CS1416" s="8">
        <f t="shared" si="244"/>
        <v>2.5</v>
      </c>
      <c r="CT1416" s="8">
        <f t="shared" si="252"/>
        <v>40</v>
      </c>
      <c r="CU1416" s="8">
        <f t="shared" si="245"/>
        <v>300</v>
      </c>
      <c r="CV1416" s="10">
        <f t="shared" si="246"/>
        <v>161602.6</v>
      </c>
      <c r="CW1416" s="10">
        <f t="shared" si="253"/>
        <v>161.6026</v>
      </c>
      <c r="CX1416" s="8" t="str">
        <f t="shared" si="247"/>
        <v>No</v>
      </c>
      <c r="CY1416" s="30" t="s">
        <v>23</v>
      </c>
      <c r="CZ1416" s="30" t="s">
        <v>11</v>
      </c>
      <c r="DA1416" s="31" t="s">
        <v>11</v>
      </c>
      <c r="DB1416" s="31" t="s">
        <v>11</v>
      </c>
      <c r="DC1416" s="8" t="str">
        <f t="shared" si="248"/>
        <v>No</v>
      </c>
      <c r="DD1416" s="8" t="s">
        <v>11</v>
      </c>
      <c r="DE1416" s="30" t="s">
        <v>11</v>
      </c>
      <c r="DF1416" s="10">
        <f t="shared" si="249"/>
        <v>176.12855999999999</v>
      </c>
      <c r="DG1416" s="9">
        <f>IF(S1416&lt;Monitors!$H$4,(S1416*Monitors!$I$4)+Monitors!$J$4,IF(S1416&lt;Monitors!$H$5,(S1416*Monitors!$I$5)+Monitors!$J$5,IF(S1416&lt;Monitors!$H$6,(S1416*Monitors!$I$6)+Monitors!$J$6,IF(S1416&lt;Monitors!$H$7,(Monitors!$I$7*S1416)+Monitors!$J$7,IF(S1416&lt;Monitors!$H$8,(S1416*Monitors!$I$8)+Monitors!$J$8,IF(S1416&lt;Monitors!$H$9,(S1416*Monitors!$I$9)+Monitors!$J$9,IF(S1416&lt;Monitors!$H$10,(S1416*Monitors!$I$10)+Monitors!$J$10,IF(S1416&lt;Monitors!$H$11,(S1416*Monitors!$I$11)+Monitors!$J$11,Monitors!$J$12))))))))</f>
        <v>74.054000000000002</v>
      </c>
      <c r="DH1416" s="10">
        <f>$DF1416-(Monitors!$B$4*'All Data'!$W1416)</f>
        <v>163.41494</v>
      </c>
      <c r="DI1416" s="10">
        <f>IF($CX1416="Yes",DH1416-(Monitors!$E$4*(DG1416+(Monitors!$B$4*'All Data'!$W1416))),'All Data'!DH1416)</f>
        <v>163.41494</v>
      </c>
      <c r="DJ1416" s="10">
        <f>IF(DD1416="Yes",'All Data'!DI1416-(DG1416*Monitors!$C$4),'All Data'!DI1416)</f>
        <v>163.41494</v>
      </c>
      <c r="DK1416" s="10">
        <f>IF($DE1416="Yes",DJ1416-(DG1416*Monitors!$D$4),'All Data'!DJ1416)</f>
        <v>163.41494</v>
      </c>
      <c r="DL1416" s="10">
        <f>IF($CZ1416="Yes",DK1416-Monitors!$C$7,'All Data'!DK1416)</f>
        <v>163.41494</v>
      </c>
      <c r="DM1416" s="10">
        <f>IF($DA1416="Yes",DL1416-Monitors!$D$7,'All Data'!DL1416)</f>
        <v>163.41494</v>
      </c>
      <c r="DN1416" s="10">
        <f>IF(DB1416="Yes",DM1416-((DG1416+(W1416*Monitors!$B$4))*Monitors!$F$4),'All Data'!DM1416)</f>
        <v>163.41494</v>
      </c>
      <c r="DO1416" s="8" t="str">
        <f t="shared" si="250"/>
        <v>No</v>
      </c>
      <c r="DP1416" s="10">
        <v>6.4641040000000007</v>
      </c>
      <c r="DQ1416" s="10">
        <v>50.535896000000001</v>
      </c>
      <c r="DR1416" s="10">
        <v>50.535896000000001</v>
      </c>
      <c r="DS1416" s="9">
        <v>39.597699225913878</v>
      </c>
      <c r="DT1416" s="9" t="s">
        <v>11</v>
      </c>
      <c r="DU1416" s="14">
        <v>0</v>
      </c>
    </row>
    <row r="1417" spans="1:125" ht="18" customHeight="1">
      <c r="A1417" s="29">
        <v>1416</v>
      </c>
      <c r="B1417" s="29">
        <v>32</v>
      </c>
      <c r="C1417" s="29">
        <v>1019</v>
      </c>
      <c r="D1417" s="21">
        <v>42125</v>
      </c>
      <c r="E1417" s="21">
        <v>42121</v>
      </c>
      <c r="F1417" s="21">
        <v>42135</v>
      </c>
      <c r="G1417" s="20" t="s">
        <v>4</v>
      </c>
      <c r="H1417" s="20"/>
      <c r="I1417" s="22">
        <v>6</v>
      </c>
      <c r="J1417" s="20" t="s">
        <v>255</v>
      </c>
      <c r="K1417" s="20"/>
      <c r="L1417" s="20" t="s">
        <v>6</v>
      </c>
      <c r="M1417" s="23"/>
      <c r="N1417" s="23" t="s">
        <v>7</v>
      </c>
      <c r="O1417" s="23"/>
      <c r="P1417" s="24">
        <v>15</v>
      </c>
      <c r="Q1417" s="24">
        <v>27</v>
      </c>
      <c r="R1417" s="24">
        <v>32</v>
      </c>
      <c r="S1417" s="24">
        <v>425</v>
      </c>
      <c r="T1417" s="24">
        <v>1.78</v>
      </c>
      <c r="U1417" s="24">
        <v>1080</v>
      </c>
      <c r="V1417" s="24">
        <v>1920</v>
      </c>
      <c r="W1417" s="24">
        <v>2.0739999999999998</v>
      </c>
      <c r="X1417" s="23" t="s">
        <v>47</v>
      </c>
      <c r="Y1417" s="23" t="s">
        <v>47</v>
      </c>
      <c r="Z1417" s="24">
        <v>140</v>
      </c>
      <c r="AA1417" s="24">
        <v>60</v>
      </c>
      <c r="AB1417" s="24">
        <v>178</v>
      </c>
      <c r="AC1417" s="24">
        <v>178</v>
      </c>
      <c r="AD1417" s="23" t="s">
        <v>125</v>
      </c>
      <c r="AE1417" s="23" t="s">
        <v>11</v>
      </c>
      <c r="AF1417" s="23" t="s">
        <v>11</v>
      </c>
      <c r="AG1417" s="23"/>
      <c r="AH1417" s="23"/>
      <c r="AI1417" s="23" t="s">
        <v>12</v>
      </c>
      <c r="AJ1417" s="23" t="s">
        <v>11</v>
      </c>
      <c r="AK1417" s="23" t="s">
        <v>23</v>
      </c>
      <c r="AL1417" s="23" t="s">
        <v>1281</v>
      </c>
      <c r="AM1417" s="23"/>
      <c r="AN1417" s="23" t="s">
        <v>14</v>
      </c>
      <c r="AO1417" s="23"/>
      <c r="AP1417" s="23" t="s">
        <v>14</v>
      </c>
      <c r="AQ1417" s="23"/>
      <c r="AR1417" s="23"/>
      <c r="AS1417" s="23" t="s">
        <v>1281</v>
      </c>
      <c r="AT1417" s="23"/>
      <c r="AU1417" s="23" t="s">
        <v>14</v>
      </c>
      <c r="AV1417" s="25"/>
      <c r="AW1417" s="25"/>
      <c r="AX1417" s="26">
        <v>32</v>
      </c>
      <c r="AY1417" s="26">
        <v>425</v>
      </c>
      <c r="AZ1417" s="25" t="s">
        <v>14</v>
      </c>
      <c r="BA1417" s="25" t="s">
        <v>14</v>
      </c>
      <c r="BB1417" s="23"/>
      <c r="BC1417" s="23" t="s">
        <v>15</v>
      </c>
      <c r="BD1417" s="23"/>
      <c r="BE1417" s="23" t="s">
        <v>11</v>
      </c>
      <c r="BF1417" s="23" t="s">
        <v>930</v>
      </c>
      <c r="BG1417" s="23" t="s">
        <v>11</v>
      </c>
      <c r="BH1417" s="23" t="s">
        <v>17</v>
      </c>
      <c r="BI1417" s="23"/>
      <c r="BJ1417" s="23" t="s">
        <v>18</v>
      </c>
      <c r="BK1417" s="23" t="s">
        <v>11</v>
      </c>
      <c r="BL1417" s="23" t="s">
        <v>11</v>
      </c>
      <c r="BM1417" s="23"/>
      <c r="BN1417" s="23"/>
      <c r="BO1417" s="24">
        <v>25</v>
      </c>
      <c r="BP1417" s="24">
        <v>255</v>
      </c>
      <c r="BQ1417" s="24">
        <v>350</v>
      </c>
      <c r="BR1417" s="24">
        <v>252</v>
      </c>
      <c r="BS1417" s="24">
        <v>252</v>
      </c>
      <c r="BT1417" s="23"/>
      <c r="BU1417" s="23"/>
      <c r="BV1417" s="24">
        <v>57.96</v>
      </c>
      <c r="BW1417" s="24">
        <v>0.21</v>
      </c>
      <c r="BX1417" s="24">
        <v>0</v>
      </c>
      <c r="BY1417" s="24">
        <v>0.21</v>
      </c>
      <c r="BZ1417" s="27">
        <v>0.21</v>
      </c>
      <c r="CA1417" s="27">
        <v>0.21</v>
      </c>
      <c r="CB1417" s="25"/>
      <c r="CC1417" s="25"/>
      <c r="CD1417" s="28">
        <v>58.71</v>
      </c>
      <c r="CE1417" s="28">
        <v>0.33</v>
      </c>
      <c r="CF1417" s="28">
        <v>0</v>
      </c>
      <c r="CG1417" s="28">
        <v>0.33</v>
      </c>
      <c r="CH1417" s="28">
        <v>122.79</v>
      </c>
      <c r="CI1417" s="28">
        <v>0.5</v>
      </c>
      <c r="CJ1417" s="28">
        <v>0.5</v>
      </c>
      <c r="CK1417" s="25"/>
      <c r="CL1417" s="25"/>
      <c r="CM1417" s="28">
        <v>0.56000000000000005</v>
      </c>
      <c r="CN1417" s="25"/>
      <c r="CO1417" s="28">
        <v>1</v>
      </c>
      <c r="CP1417" s="30" t="s">
        <v>1075</v>
      </c>
      <c r="CQ1417" s="8">
        <f t="shared" si="243"/>
        <v>4879.9999999999991</v>
      </c>
      <c r="CR1417" s="8">
        <f t="shared" si="251"/>
        <v>28</v>
      </c>
      <c r="CS1417" s="8">
        <f t="shared" si="244"/>
        <v>2.5</v>
      </c>
      <c r="CT1417" s="8">
        <f t="shared" si="252"/>
        <v>40</v>
      </c>
      <c r="CU1417" s="8">
        <f t="shared" si="245"/>
        <v>200</v>
      </c>
      <c r="CV1417" s="10">
        <f t="shared" si="246"/>
        <v>108375</v>
      </c>
      <c r="CW1417" s="10">
        <f t="shared" si="253"/>
        <v>108.375</v>
      </c>
      <c r="CX1417" s="8" t="str">
        <f t="shared" si="247"/>
        <v>No</v>
      </c>
      <c r="CY1417" s="30" t="s">
        <v>11</v>
      </c>
      <c r="CZ1417" s="30" t="s">
        <v>11</v>
      </c>
      <c r="DA1417" s="31" t="s">
        <v>11</v>
      </c>
      <c r="DB1417" s="31" t="s">
        <v>11</v>
      </c>
      <c r="DC1417" s="8" t="str">
        <f t="shared" si="248"/>
        <v>No</v>
      </c>
      <c r="DD1417" s="8" t="s">
        <v>11</v>
      </c>
      <c r="DE1417" s="30" t="s">
        <v>11</v>
      </c>
      <c r="DF1417" s="10">
        <f t="shared" si="249"/>
        <v>178.90110000000001</v>
      </c>
      <c r="DG1417" s="9">
        <f>IF(S1417&lt;Monitors!$H$4,(S1417*Monitors!$I$4)+Monitors!$J$4,IF(S1417&lt;Monitors!$H$5,(S1417*Monitors!$I$5)+Monitors!$J$5,IF(S1417&lt;Monitors!$H$6,(S1417*Monitors!$I$6)+Monitors!$J$6,IF(S1417&lt;Monitors!$H$7,(Monitors!$I$7*S1417)+Monitors!$J$7,IF(S1417&lt;Monitors!$H$8,(S1417*Monitors!$I$8)+Monitors!$J$8,IF(S1417&lt;Monitors!$H$9,(S1417*Monitors!$I$9)+Monitors!$J$9,IF(S1417&lt;Monitors!$H$10,(S1417*Monitors!$I$10)+Monitors!$J$10,IF(S1417&lt;Monitors!$H$11,(S1417*Monitors!$I$11)+Monitors!$J$11,Monitors!$J$12))))))))</f>
        <v>74</v>
      </c>
      <c r="DH1417" s="10">
        <f>$DF1417-(Monitors!$B$4*'All Data'!$W1417)</f>
        <v>166.18748000000002</v>
      </c>
      <c r="DI1417" s="10">
        <f>IF($CX1417="Yes",DH1417-(Monitors!$E$4*(DG1417+(Monitors!$B$4*'All Data'!$W1417))),'All Data'!DH1417)</f>
        <v>166.18748000000002</v>
      </c>
      <c r="DJ1417" s="10">
        <f>IF(DD1417="Yes",'All Data'!DI1417-(DG1417*Monitors!$C$4),'All Data'!DI1417)</f>
        <v>166.18748000000002</v>
      </c>
      <c r="DK1417" s="10">
        <f>IF($DE1417="Yes",DJ1417-(DG1417*Monitors!$D$4),'All Data'!DJ1417)</f>
        <v>166.18748000000002</v>
      </c>
      <c r="DL1417" s="10">
        <f>IF($CZ1417="Yes",DK1417-Monitors!$C$7,'All Data'!DK1417)</f>
        <v>166.18748000000002</v>
      </c>
      <c r="DM1417" s="10">
        <f>IF($DA1417="Yes",DL1417-Monitors!$D$7,'All Data'!DL1417)</f>
        <v>166.18748000000002</v>
      </c>
      <c r="DN1417" s="10">
        <f>IF(DB1417="Yes",DM1417-((DG1417+(W1417*Monitors!$B$4))*Monitors!$F$4),'All Data'!DM1417)</f>
        <v>166.18748000000002</v>
      </c>
      <c r="DO1417" s="8" t="str">
        <f t="shared" si="250"/>
        <v>No</v>
      </c>
      <c r="DP1417" s="10">
        <v>4.335</v>
      </c>
      <c r="DQ1417" s="10">
        <v>53.625</v>
      </c>
      <c r="DR1417" s="10">
        <v>53.625</v>
      </c>
      <c r="DS1417" s="9">
        <v>39.574042707686459</v>
      </c>
      <c r="DT1417" s="9" t="s">
        <v>11</v>
      </c>
      <c r="DU1417" s="14">
        <v>0</v>
      </c>
    </row>
    <row r="1418" spans="1:125" ht="18" customHeight="1">
      <c r="A1418" s="29">
        <v>1417</v>
      </c>
      <c r="B1418" s="29">
        <v>34</v>
      </c>
      <c r="C1418" s="29">
        <v>1247</v>
      </c>
      <c r="D1418" s="21">
        <v>41897</v>
      </c>
      <c r="E1418" s="21">
        <v>41886</v>
      </c>
      <c r="F1418" s="21">
        <v>41934</v>
      </c>
      <c r="G1418" s="20" t="s">
        <v>4</v>
      </c>
      <c r="H1418" s="20"/>
      <c r="I1418" s="22">
        <v>6</v>
      </c>
      <c r="J1418" s="20" t="s">
        <v>255</v>
      </c>
      <c r="K1418" s="20"/>
      <c r="L1418" s="20" t="s">
        <v>6</v>
      </c>
      <c r="M1418" s="23"/>
      <c r="N1418" s="23" t="s">
        <v>7</v>
      </c>
      <c r="O1418" s="23"/>
      <c r="P1418" s="24">
        <v>15</v>
      </c>
      <c r="Q1418" s="24">
        <v>27</v>
      </c>
      <c r="R1418" s="24">
        <v>32</v>
      </c>
      <c r="S1418" s="24">
        <v>425</v>
      </c>
      <c r="T1418" s="24">
        <v>1.78</v>
      </c>
      <c r="U1418" s="24">
        <v>1080</v>
      </c>
      <c r="V1418" s="24">
        <v>1920</v>
      </c>
      <c r="W1418" s="24">
        <v>2.0739999999999998</v>
      </c>
      <c r="X1418" s="23" t="s">
        <v>47</v>
      </c>
      <c r="Y1418" s="23" t="s">
        <v>47</v>
      </c>
      <c r="Z1418" s="24">
        <v>140</v>
      </c>
      <c r="AA1418" s="24">
        <v>60</v>
      </c>
      <c r="AB1418" s="24">
        <v>178</v>
      </c>
      <c r="AC1418" s="24">
        <v>178</v>
      </c>
      <c r="AD1418" s="23" t="s">
        <v>10</v>
      </c>
      <c r="AE1418" s="23" t="s">
        <v>11</v>
      </c>
      <c r="AF1418" s="23" t="s">
        <v>11</v>
      </c>
      <c r="AG1418" s="23"/>
      <c r="AH1418" s="23"/>
      <c r="AI1418" s="23" t="s">
        <v>12</v>
      </c>
      <c r="AJ1418" s="23" t="s">
        <v>11</v>
      </c>
      <c r="AK1418" s="23" t="s">
        <v>11</v>
      </c>
      <c r="AL1418" s="23" t="s">
        <v>545</v>
      </c>
      <c r="AM1418" s="23" t="s">
        <v>34</v>
      </c>
      <c r="AN1418" s="23" t="s">
        <v>14</v>
      </c>
      <c r="AO1418" s="23"/>
      <c r="AP1418" s="23" t="s">
        <v>14</v>
      </c>
      <c r="AQ1418" s="23"/>
      <c r="AR1418" s="23"/>
      <c r="AS1418" s="23" t="s">
        <v>545</v>
      </c>
      <c r="AT1418" s="23" t="s">
        <v>34</v>
      </c>
      <c r="AU1418" s="23" t="s">
        <v>14</v>
      </c>
      <c r="AV1418" s="25"/>
      <c r="AW1418" s="25"/>
      <c r="AX1418" s="26">
        <v>32</v>
      </c>
      <c r="AY1418" s="26">
        <v>425</v>
      </c>
      <c r="AZ1418" s="25" t="s">
        <v>14</v>
      </c>
      <c r="BA1418" s="25" t="s">
        <v>14</v>
      </c>
      <c r="BB1418" s="23"/>
      <c r="BC1418" s="23" t="s">
        <v>15</v>
      </c>
      <c r="BD1418" s="23"/>
      <c r="BE1418" s="23" t="s">
        <v>11</v>
      </c>
      <c r="BF1418" s="23" t="s">
        <v>484</v>
      </c>
      <c r="BG1418" s="23" t="s">
        <v>11</v>
      </c>
      <c r="BH1418" s="23" t="s">
        <v>17</v>
      </c>
      <c r="BI1418" s="23"/>
      <c r="BJ1418" s="23" t="s">
        <v>18</v>
      </c>
      <c r="BK1418" s="23" t="s">
        <v>11</v>
      </c>
      <c r="BL1418" s="23" t="s">
        <v>11</v>
      </c>
      <c r="BM1418" s="23"/>
      <c r="BN1418" s="23"/>
      <c r="BO1418" s="24">
        <v>25</v>
      </c>
      <c r="BP1418" s="24">
        <v>255</v>
      </c>
      <c r="BQ1418" s="24">
        <v>255</v>
      </c>
      <c r="BR1418" s="24">
        <v>252</v>
      </c>
      <c r="BS1418" s="24">
        <v>252</v>
      </c>
      <c r="BT1418" s="23"/>
      <c r="BU1418" s="23"/>
      <c r="BV1418" s="24">
        <v>57.96</v>
      </c>
      <c r="BW1418" s="24">
        <v>0.21</v>
      </c>
      <c r="BX1418" s="24">
        <v>0</v>
      </c>
      <c r="BY1418" s="24">
        <v>0.21</v>
      </c>
      <c r="BZ1418" s="27">
        <v>0.21</v>
      </c>
      <c r="CA1418" s="27">
        <v>0.21</v>
      </c>
      <c r="CB1418" s="25"/>
      <c r="CC1418" s="25"/>
      <c r="CD1418" s="28">
        <v>58.71</v>
      </c>
      <c r="CE1418" s="28">
        <v>0.33</v>
      </c>
      <c r="CF1418" s="28">
        <v>0</v>
      </c>
      <c r="CG1418" s="28">
        <v>0.33</v>
      </c>
      <c r="CH1418" s="28">
        <v>122.79</v>
      </c>
      <c r="CI1418" s="28">
        <v>0.5</v>
      </c>
      <c r="CJ1418" s="28">
        <v>0.5</v>
      </c>
      <c r="CK1418" s="25"/>
      <c r="CL1418" s="25"/>
      <c r="CM1418" s="28">
        <v>0.57999999999999996</v>
      </c>
      <c r="CN1418" s="25"/>
      <c r="CO1418" s="28">
        <v>0</v>
      </c>
      <c r="CP1418" s="30" t="s">
        <v>1075</v>
      </c>
      <c r="CQ1418" s="8">
        <f t="shared" si="243"/>
        <v>4879.9999999999991</v>
      </c>
      <c r="CR1418" s="8">
        <f t="shared" si="251"/>
        <v>28</v>
      </c>
      <c r="CS1418" s="8">
        <f t="shared" si="244"/>
        <v>2.5</v>
      </c>
      <c r="CT1418" s="8">
        <f t="shared" si="252"/>
        <v>40</v>
      </c>
      <c r="CU1418" s="8">
        <f t="shared" si="245"/>
        <v>200</v>
      </c>
      <c r="CV1418" s="10">
        <f t="shared" si="246"/>
        <v>108375</v>
      </c>
      <c r="CW1418" s="10">
        <f t="shared" si="253"/>
        <v>108.375</v>
      </c>
      <c r="CX1418" s="8" t="str">
        <f t="shared" si="247"/>
        <v>No</v>
      </c>
      <c r="CY1418" s="30" t="s">
        <v>11</v>
      </c>
      <c r="CZ1418" s="30" t="s">
        <v>11</v>
      </c>
      <c r="DA1418" s="31" t="s">
        <v>11</v>
      </c>
      <c r="DB1418" s="31" t="s">
        <v>11</v>
      </c>
      <c r="DC1418" s="8" t="str">
        <f t="shared" si="248"/>
        <v>No</v>
      </c>
      <c r="DD1418" s="8" t="s">
        <v>11</v>
      </c>
      <c r="DE1418" s="30" t="s">
        <v>11</v>
      </c>
      <c r="DF1418" s="10">
        <f t="shared" si="249"/>
        <v>178.90110000000001</v>
      </c>
      <c r="DG1418" s="9">
        <f>IF(S1418&lt;Monitors!$H$4,(S1418*Monitors!$I$4)+Monitors!$J$4,IF(S1418&lt;Monitors!$H$5,(S1418*Monitors!$I$5)+Monitors!$J$5,IF(S1418&lt;Monitors!$H$6,(S1418*Monitors!$I$6)+Monitors!$J$6,IF(S1418&lt;Monitors!$H$7,(Monitors!$I$7*S1418)+Monitors!$J$7,IF(S1418&lt;Monitors!$H$8,(S1418*Monitors!$I$8)+Monitors!$J$8,IF(S1418&lt;Monitors!$H$9,(S1418*Monitors!$I$9)+Monitors!$J$9,IF(S1418&lt;Monitors!$H$10,(S1418*Monitors!$I$10)+Monitors!$J$10,IF(S1418&lt;Monitors!$H$11,(S1418*Monitors!$I$11)+Monitors!$J$11,Monitors!$J$12))))))))</f>
        <v>74</v>
      </c>
      <c r="DH1418" s="10">
        <f>$DF1418-(Monitors!$B$4*'All Data'!$W1418)</f>
        <v>166.18748000000002</v>
      </c>
      <c r="DI1418" s="10">
        <f>IF($CX1418="Yes",DH1418-(Monitors!$E$4*(DG1418+(Monitors!$B$4*'All Data'!$W1418))),'All Data'!DH1418)</f>
        <v>166.18748000000002</v>
      </c>
      <c r="DJ1418" s="10">
        <f>IF(DD1418="Yes",'All Data'!DI1418-(DG1418*Monitors!$C$4),'All Data'!DI1418)</f>
        <v>166.18748000000002</v>
      </c>
      <c r="DK1418" s="10">
        <f>IF($DE1418="Yes",DJ1418-(DG1418*Monitors!$D$4),'All Data'!DJ1418)</f>
        <v>166.18748000000002</v>
      </c>
      <c r="DL1418" s="10">
        <f>IF($CZ1418="Yes",DK1418-Monitors!$C$7,'All Data'!DK1418)</f>
        <v>166.18748000000002</v>
      </c>
      <c r="DM1418" s="10">
        <f>IF($DA1418="Yes",DL1418-Monitors!$D$7,'All Data'!DL1418)</f>
        <v>166.18748000000002</v>
      </c>
      <c r="DN1418" s="10">
        <f>IF(DB1418="Yes",DM1418-((DG1418+(W1418*Monitors!$B$4))*Monitors!$F$4),'All Data'!DM1418)</f>
        <v>166.18748000000002</v>
      </c>
      <c r="DO1418" s="8" t="str">
        <f t="shared" si="250"/>
        <v>No</v>
      </c>
      <c r="DP1418" s="10">
        <v>4.335</v>
      </c>
      <c r="DQ1418" s="10">
        <v>53.625</v>
      </c>
      <c r="DR1418" s="10">
        <v>53.625</v>
      </c>
      <c r="DS1418" s="9">
        <v>39.574042707686459</v>
      </c>
      <c r="DT1418" s="9" t="s">
        <v>11</v>
      </c>
      <c r="DU1418" s="14">
        <v>0</v>
      </c>
    </row>
    <row r="1419" spans="1:125" ht="18" customHeight="1">
      <c r="A1419" s="29">
        <v>1418</v>
      </c>
      <c r="B1419" s="29">
        <v>21</v>
      </c>
      <c r="C1419" s="29">
        <v>366</v>
      </c>
      <c r="D1419" s="21">
        <v>42109</v>
      </c>
      <c r="E1419" s="21">
        <v>42073</v>
      </c>
      <c r="F1419" s="21">
        <v>42074</v>
      </c>
      <c r="G1419" s="20" t="s">
        <v>4</v>
      </c>
      <c r="H1419" s="20"/>
      <c r="I1419" s="22">
        <v>6</v>
      </c>
      <c r="J1419" s="20" t="s">
        <v>255</v>
      </c>
      <c r="K1419" s="20"/>
      <c r="L1419" s="20" t="s">
        <v>49</v>
      </c>
      <c r="M1419" s="23"/>
      <c r="N1419" s="23" t="s">
        <v>7</v>
      </c>
      <c r="O1419" s="23"/>
      <c r="P1419" s="24">
        <v>15.5</v>
      </c>
      <c r="Q1419" s="24">
        <v>27.5</v>
      </c>
      <c r="R1419" s="24">
        <v>31.6</v>
      </c>
      <c r="S1419" s="24">
        <v>425.27</v>
      </c>
      <c r="T1419" s="24">
        <v>1.78</v>
      </c>
      <c r="U1419" s="24">
        <v>1080</v>
      </c>
      <c r="V1419" s="24">
        <v>1920</v>
      </c>
      <c r="W1419" s="24">
        <v>2.0739999999999998</v>
      </c>
      <c r="X1419" s="23" t="s">
        <v>47</v>
      </c>
      <c r="Y1419" s="23" t="s">
        <v>47</v>
      </c>
      <c r="Z1419" s="24">
        <v>4876</v>
      </c>
      <c r="AA1419" s="24">
        <v>60</v>
      </c>
      <c r="AB1419" s="24">
        <v>178</v>
      </c>
      <c r="AC1419" s="24">
        <v>178</v>
      </c>
      <c r="AD1419" s="23" t="s">
        <v>305</v>
      </c>
      <c r="AE1419" s="23" t="s">
        <v>11</v>
      </c>
      <c r="AF1419" s="23" t="s">
        <v>11</v>
      </c>
      <c r="AG1419" s="23"/>
      <c r="AH1419" s="23"/>
      <c r="AI1419" s="23" t="s">
        <v>57</v>
      </c>
      <c r="AJ1419" s="23" t="s">
        <v>11</v>
      </c>
      <c r="AK1419" s="23" t="s">
        <v>23</v>
      </c>
      <c r="AL1419" s="23" t="s">
        <v>107</v>
      </c>
      <c r="AM1419" s="23"/>
      <c r="AN1419" s="23" t="s">
        <v>302</v>
      </c>
      <c r="AO1419" s="23"/>
      <c r="AP1419" s="23" t="s">
        <v>14</v>
      </c>
      <c r="AQ1419" s="23"/>
      <c r="AR1419" s="23"/>
      <c r="AS1419" s="23" t="s">
        <v>107</v>
      </c>
      <c r="AT1419" s="23"/>
      <c r="AU1419" s="23" t="s">
        <v>261</v>
      </c>
      <c r="AV1419" s="25"/>
      <c r="AW1419" s="25"/>
      <c r="AX1419" s="26">
        <v>31.6</v>
      </c>
      <c r="AY1419" s="26">
        <v>425.27</v>
      </c>
      <c r="AZ1419" s="25" t="s">
        <v>302</v>
      </c>
      <c r="BA1419" s="25" t="s">
        <v>261</v>
      </c>
      <c r="BB1419" s="23"/>
      <c r="BC1419" s="23" t="s">
        <v>15</v>
      </c>
      <c r="BD1419" s="23"/>
      <c r="BE1419" s="23" t="s">
        <v>11</v>
      </c>
      <c r="BF1419" s="23" t="s">
        <v>742</v>
      </c>
      <c r="BG1419" s="23" t="s">
        <v>11</v>
      </c>
      <c r="BH1419" s="23" t="s">
        <v>17</v>
      </c>
      <c r="BI1419" s="23"/>
      <c r="BJ1419" s="23"/>
      <c r="BK1419" s="23" t="s">
        <v>11</v>
      </c>
      <c r="BL1419" s="23" t="s">
        <v>11</v>
      </c>
      <c r="BM1419" s="23"/>
      <c r="BN1419" s="23"/>
      <c r="BO1419" s="24">
        <v>0.1</v>
      </c>
      <c r="BP1419" s="24">
        <v>266.7</v>
      </c>
      <c r="BQ1419" s="24">
        <v>400</v>
      </c>
      <c r="BR1419" s="24">
        <v>240</v>
      </c>
      <c r="BS1419" s="24">
        <v>240</v>
      </c>
      <c r="BT1419" s="23"/>
      <c r="BU1419" s="23"/>
      <c r="BV1419" s="24">
        <v>59.49</v>
      </c>
      <c r="BW1419" s="24">
        <v>0.48</v>
      </c>
      <c r="BX1419" s="24">
        <v>0.48</v>
      </c>
      <c r="BY1419" s="23"/>
      <c r="BZ1419" s="27">
        <v>0.48</v>
      </c>
      <c r="CA1419" s="27"/>
      <c r="CB1419" s="25"/>
      <c r="CC1419" s="25"/>
      <c r="CD1419" s="28">
        <v>57.46</v>
      </c>
      <c r="CE1419" s="28">
        <v>0.57999999999999996</v>
      </c>
      <c r="CF1419" s="28">
        <v>0.57999999999999996</v>
      </c>
      <c r="CG1419" s="25"/>
      <c r="CH1419" s="28">
        <v>122.82</v>
      </c>
      <c r="CI1419" s="28">
        <v>0.7</v>
      </c>
      <c r="CJ1419" s="28">
        <v>0</v>
      </c>
      <c r="CK1419" s="25"/>
      <c r="CL1419" s="25"/>
      <c r="CM1419" s="28">
        <v>0.59</v>
      </c>
      <c r="CN1419" s="25"/>
      <c r="CO1419" s="28">
        <v>0</v>
      </c>
      <c r="CP1419" s="30" t="s">
        <v>1075</v>
      </c>
      <c r="CQ1419" s="8">
        <f t="shared" si="243"/>
        <v>4876.9017330166716</v>
      </c>
      <c r="CR1419" s="8">
        <f t="shared" si="251"/>
        <v>28</v>
      </c>
      <c r="CS1419" s="8">
        <f t="shared" si="244"/>
        <v>2.5</v>
      </c>
      <c r="CT1419" s="8">
        <f t="shared" si="252"/>
        <v>40</v>
      </c>
      <c r="CU1419" s="8">
        <f t="shared" si="245"/>
        <v>200</v>
      </c>
      <c r="CV1419" s="10">
        <f t="shared" si="246"/>
        <v>113419.50899999999</v>
      </c>
      <c r="CW1419" s="10">
        <f t="shared" si="253"/>
        <v>113.41950899999999</v>
      </c>
      <c r="CX1419" s="8" t="str">
        <f t="shared" si="247"/>
        <v>No</v>
      </c>
      <c r="CY1419" s="30" t="s">
        <v>23</v>
      </c>
      <c r="CZ1419" s="30" t="s">
        <v>11</v>
      </c>
      <c r="DA1419" s="31" t="s">
        <v>11</v>
      </c>
      <c r="DB1419" s="31" t="s">
        <v>11</v>
      </c>
      <c r="DC1419" s="8" t="str">
        <f t="shared" si="248"/>
        <v>No</v>
      </c>
      <c r="DD1419" s="8" t="s">
        <v>11</v>
      </c>
      <c r="DE1419" s="30" t="s">
        <v>11</v>
      </c>
      <c r="DF1419" s="10">
        <f t="shared" si="249"/>
        <v>185.12946000000002</v>
      </c>
      <c r="DG1419" s="9">
        <f>IF(S1419&lt;Monitors!$H$4,(S1419*Monitors!$I$4)+Monitors!$J$4,IF(S1419&lt;Monitors!$H$5,(S1419*Monitors!$I$5)+Monitors!$J$5,IF(S1419&lt;Monitors!$H$6,(S1419*Monitors!$I$6)+Monitors!$J$6,IF(S1419&lt;Monitors!$H$7,(Monitors!$I$7*S1419)+Monitors!$J$7,IF(S1419&lt;Monitors!$H$8,(S1419*Monitors!$I$8)+Monitors!$J$8,IF(S1419&lt;Monitors!$H$9,(S1419*Monitors!$I$9)+Monitors!$J$9,IF(S1419&lt;Monitors!$H$10,(S1419*Monitors!$I$10)+Monitors!$J$10,IF(S1419&lt;Monitors!$H$11,(S1419*Monitors!$I$11)+Monitors!$J$11,Monitors!$J$12))))))))</f>
        <v>74.054000000000002</v>
      </c>
      <c r="DH1419" s="10">
        <f>$DF1419-(Monitors!$B$4*'All Data'!$W1419)</f>
        <v>172.41584000000003</v>
      </c>
      <c r="DI1419" s="10">
        <f>IF($CX1419="Yes",DH1419-(Monitors!$E$4*(DG1419+(Monitors!$B$4*'All Data'!$W1419))),'All Data'!DH1419)</f>
        <v>172.41584000000003</v>
      </c>
      <c r="DJ1419" s="10">
        <f>IF(DD1419="Yes",'All Data'!DI1419-(DG1419*Monitors!$C$4),'All Data'!DI1419)</f>
        <v>172.41584000000003</v>
      </c>
      <c r="DK1419" s="10">
        <f>IF($DE1419="Yes",DJ1419-(DG1419*Monitors!$D$4),'All Data'!DJ1419)</f>
        <v>172.41584000000003</v>
      </c>
      <c r="DL1419" s="10">
        <f>IF($CZ1419="Yes",DK1419-Monitors!$C$7,'All Data'!DK1419)</f>
        <v>172.41584000000003</v>
      </c>
      <c r="DM1419" s="10">
        <f>IF($DA1419="Yes",DL1419-Monitors!$D$7,'All Data'!DL1419)</f>
        <v>172.41584000000003</v>
      </c>
      <c r="DN1419" s="10">
        <f>IF(DB1419="Yes",DM1419-((DG1419+(W1419*Monitors!$B$4))*Monitors!$F$4),'All Data'!DM1419)</f>
        <v>172.41584000000003</v>
      </c>
      <c r="DO1419" s="8" t="str">
        <f t="shared" si="250"/>
        <v>No</v>
      </c>
      <c r="DP1419" s="10">
        <v>4.5367803599999998</v>
      </c>
      <c r="DQ1419" s="10">
        <v>54.95321964</v>
      </c>
      <c r="DR1419" s="10">
        <v>54.95321964</v>
      </c>
      <c r="DS1419" s="9">
        <v>39.597699225913878</v>
      </c>
      <c r="DT1419" s="9" t="s">
        <v>11</v>
      </c>
      <c r="DU1419" s="14">
        <v>0</v>
      </c>
    </row>
    <row r="1420" spans="1:125" ht="18" customHeight="1">
      <c r="A1420" s="29">
        <v>1419</v>
      </c>
      <c r="B1420" s="29">
        <v>24</v>
      </c>
      <c r="C1420" s="29">
        <v>510</v>
      </c>
      <c r="D1420" s="21">
        <v>41500</v>
      </c>
      <c r="E1420" s="21">
        <v>41491</v>
      </c>
      <c r="F1420" s="21">
        <v>41493</v>
      </c>
      <c r="G1420" s="20" t="s">
        <v>4</v>
      </c>
      <c r="H1420" s="20" t="s">
        <v>26</v>
      </c>
      <c r="I1420" s="22">
        <v>6</v>
      </c>
      <c r="J1420" s="20" t="s">
        <v>255</v>
      </c>
      <c r="K1420" s="20" t="s">
        <v>26</v>
      </c>
      <c r="L1420" s="20" t="s">
        <v>6</v>
      </c>
      <c r="M1420" s="23" t="s">
        <v>26</v>
      </c>
      <c r="N1420" s="23" t="s">
        <v>7</v>
      </c>
      <c r="O1420" s="23" t="s">
        <v>26</v>
      </c>
      <c r="P1420" s="24">
        <v>22.6</v>
      </c>
      <c r="Q1420" s="24">
        <v>40.1</v>
      </c>
      <c r="R1420" s="24">
        <v>46</v>
      </c>
      <c r="S1420" s="24">
        <v>903.8</v>
      </c>
      <c r="T1420" s="24">
        <v>1.78</v>
      </c>
      <c r="U1420" s="24">
        <v>1080</v>
      </c>
      <c r="V1420" s="24">
        <v>1920</v>
      </c>
      <c r="W1420" s="24">
        <v>2.0739999999999998</v>
      </c>
      <c r="X1420" s="23" t="s">
        <v>47</v>
      </c>
      <c r="Y1420" s="23" t="s">
        <v>47</v>
      </c>
      <c r="Z1420" s="24">
        <v>2294</v>
      </c>
      <c r="AA1420" s="24">
        <v>60</v>
      </c>
      <c r="AB1420" s="24">
        <v>178</v>
      </c>
      <c r="AC1420" s="24">
        <v>178</v>
      </c>
      <c r="AD1420" s="23" t="s">
        <v>28</v>
      </c>
      <c r="AE1420" s="23" t="s">
        <v>23</v>
      </c>
      <c r="AF1420" s="23" t="s">
        <v>11</v>
      </c>
      <c r="AG1420" s="23" t="s">
        <v>26</v>
      </c>
      <c r="AH1420" s="23" t="s">
        <v>26</v>
      </c>
      <c r="AI1420" s="23" t="s">
        <v>12</v>
      </c>
      <c r="AJ1420" s="23" t="s">
        <v>11</v>
      </c>
      <c r="AK1420" s="23" t="s">
        <v>23</v>
      </c>
      <c r="AL1420" s="23" t="s">
        <v>264</v>
      </c>
      <c r="AM1420" s="23" t="s">
        <v>265</v>
      </c>
      <c r="AN1420" s="23" t="s">
        <v>14</v>
      </c>
      <c r="AO1420" s="23" t="s">
        <v>14</v>
      </c>
      <c r="AP1420" s="23" t="s">
        <v>36</v>
      </c>
      <c r="AQ1420" s="23" t="s">
        <v>14</v>
      </c>
      <c r="AR1420" s="23"/>
      <c r="AS1420" s="23" t="s">
        <v>264</v>
      </c>
      <c r="AT1420" s="23" t="s">
        <v>265</v>
      </c>
      <c r="AU1420" s="23" t="s">
        <v>261</v>
      </c>
      <c r="AV1420" s="25" t="s">
        <v>14</v>
      </c>
      <c r="AW1420" s="25" t="s">
        <v>14</v>
      </c>
      <c r="AX1420" s="26">
        <v>46</v>
      </c>
      <c r="AY1420" s="26">
        <v>903.8</v>
      </c>
      <c r="AZ1420" s="25" t="s">
        <v>14</v>
      </c>
      <c r="BA1420" s="25" t="s">
        <v>261</v>
      </c>
      <c r="BB1420" s="23" t="s">
        <v>14</v>
      </c>
      <c r="BC1420" s="23" t="s">
        <v>15</v>
      </c>
      <c r="BD1420" s="23" t="s">
        <v>14</v>
      </c>
      <c r="BE1420" s="23" t="s">
        <v>11</v>
      </c>
      <c r="BF1420" s="23" t="s">
        <v>836</v>
      </c>
      <c r="BG1420" s="23" t="s">
        <v>11</v>
      </c>
      <c r="BH1420" s="23" t="s">
        <v>17</v>
      </c>
      <c r="BI1420" s="23" t="s">
        <v>14</v>
      </c>
      <c r="BJ1420" s="23"/>
      <c r="BK1420" s="23" t="s">
        <v>11</v>
      </c>
      <c r="BL1420" s="23" t="s">
        <v>11</v>
      </c>
      <c r="BM1420" s="23" t="s">
        <v>11</v>
      </c>
      <c r="BN1420" s="23"/>
      <c r="BO1420" s="24">
        <v>0.4</v>
      </c>
      <c r="BP1420" s="24">
        <v>333.6</v>
      </c>
      <c r="BQ1420" s="24">
        <v>350</v>
      </c>
      <c r="BR1420" s="24">
        <v>283.60000000000002</v>
      </c>
      <c r="BS1420" s="24">
        <v>227.5</v>
      </c>
      <c r="BT1420" s="23"/>
      <c r="BU1420" s="23"/>
      <c r="BV1420" s="24">
        <v>59.5</v>
      </c>
      <c r="BW1420" s="24">
        <v>0.22</v>
      </c>
      <c r="BX1420" s="23"/>
      <c r="BY1420" s="24">
        <v>0.22</v>
      </c>
      <c r="BZ1420" s="27">
        <v>0.22</v>
      </c>
      <c r="CA1420" s="27">
        <v>0.22</v>
      </c>
      <c r="CB1420" s="25"/>
      <c r="CC1420" s="25"/>
      <c r="CD1420" s="28">
        <v>59.24</v>
      </c>
      <c r="CE1420" s="28">
        <v>0.33</v>
      </c>
      <c r="CF1420" s="25"/>
      <c r="CG1420" s="28">
        <v>0.33</v>
      </c>
      <c r="CH1420" s="28">
        <v>252.03</v>
      </c>
      <c r="CI1420" s="28">
        <v>0.7</v>
      </c>
      <c r="CJ1420" s="28">
        <v>0.5</v>
      </c>
      <c r="CK1420" s="28">
        <v>0</v>
      </c>
      <c r="CL1420" s="28">
        <v>0</v>
      </c>
      <c r="CM1420" s="28">
        <v>0.5</v>
      </c>
      <c r="CN1420" s="25"/>
      <c r="CO1420" s="28">
        <v>0</v>
      </c>
      <c r="CP1420" s="30" t="s">
        <v>1075</v>
      </c>
      <c r="CQ1420" s="8">
        <f t="shared" si="243"/>
        <v>2294.7554768754148</v>
      </c>
      <c r="CR1420" s="8">
        <f t="shared" si="251"/>
        <v>28</v>
      </c>
      <c r="CS1420" s="8">
        <f t="shared" si="244"/>
        <v>2.5</v>
      </c>
      <c r="CT1420" s="8">
        <f t="shared" si="252"/>
        <v>50</v>
      </c>
      <c r="CU1420" s="8">
        <f t="shared" si="245"/>
        <v>300</v>
      </c>
      <c r="CV1420" s="10">
        <f t="shared" si="246"/>
        <v>301507.68</v>
      </c>
      <c r="CW1420" s="10">
        <f t="shared" si="253"/>
        <v>301.50767999999999</v>
      </c>
      <c r="CX1420" s="8" t="str">
        <f t="shared" si="247"/>
        <v>No</v>
      </c>
      <c r="CY1420" s="30" t="s">
        <v>11</v>
      </c>
      <c r="CZ1420" s="30" t="s">
        <v>11</v>
      </c>
      <c r="DA1420" s="31" t="s">
        <v>11</v>
      </c>
      <c r="DB1420" s="31" t="s">
        <v>11</v>
      </c>
      <c r="DC1420" s="8" t="str">
        <f t="shared" si="248"/>
        <v>No</v>
      </c>
      <c r="DD1420" s="8" t="s">
        <v>11</v>
      </c>
      <c r="DE1420" s="30" t="s">
        <v>11</v>
      </c>
      <c r="DF1420" s="10">
        <f t="shared" si="249"/>
        <v>183.67967999999999</v>
      </c>
      <c r="DG1420" s="9">
        <f>IF(S1420&lt;Monitors!$H$4,(S1420*Monitors!$I$4)+Monitors!$J$4,IF(S1420&lt;Monitors!$H$5,(S1420*Monitors!$I$5)+Monitors!$J$5,IF(S1420&lt;Monitors!$H$6,(S1420*Monitors!$I$6)+Monitors!$J$6,IF(S1420&lt;Monitors!$H$7,(Monitors!$I$7*S1420)+Monitors!$J$7,IF(S1420&lt;Monitors!$H$8,(S1420*Monitors!$I$8)+Monitors!$J$8,IF(S1420&lt;Monitors!$H$9,(S1420*Monitors!$I$9)+Monitors!$J$9,IF(S1420&lt;Monitors!$H$10,(S1420*Monitors!$I$10)+Monitors!$J$10,IF(S1420&lt;Monitors!$H$11,(S1420*Monitors!$I$11)+Monitors!$J$11,Monitors!$J$12))))))))</f>
        <v>89</v>
      </c>
      <c r="DH1420" s="10">
        <f>$DF1420-(Monitors!$B$4*'All Data'!$W1420)</f>
        <v>170.96606</v>
      </c>
      <c r="DI1420" s="10">
        <f>IF($CX1420="Yes",DH1420-(Monitors!$E$4*(DG1420+(Monitors!$B$4*'All Data'!$W1420))),'All Data'!DH1420)</f>
        <v>170.96606</v>
      </c>
      <c r="DJ1420" s="10">
        <f>IF(DD1420="Yes",'All Data'!DI1420-(DG1420*Monitors!$C$4),'All Data'!DI1420)</f>
        <v>170.96606</v>
      </c>
      <c r="DK1420" s="10">
        <f>IF($DE1420="Yes",DJ1420-(DG1420*Monitors!$D$4),'All Data'!DJ1420)</f>
        <v>170.96606</v>
      </c>
      <c r="DL1420" s="10">
        <f>IF($CZ1420="Yes",DK1420-Monitors!$C$7,'All Data'!DK1420)</f>
        <v>170.96606</v>
      </c>
      <c r="DM1420" s="10">
        <f>IF($DA1420="Yes",DL1420-Monitors!$D$7,'All Data'!DL1420)</f>
        <v>170.96606</v>
      </c>
      <c r="DN1420" s="10">
        <f>IF(DB1420="Yes",DM1420-((DG1420+(W1420*Monitors!$B$4))*Monitors!$F$4),'All Data'!DM1420)</f>
        <v>170.96606</v>
      </c>
      <c r="DO1420" s="8" t="str">
        <f t="shared" si="250"/>
        <v>No</v>
      </c>
      <c r="DP1420" s="10">
        <v>12.0603072</v>
      </c>
      <c r="DQ1420" s="10">
        <v>47.439692800000003</v>
      </c>
      <c r="DR1420" s="10">
        <v>47.439692800000003</v>
      </c>
      <c r="DS1420" s="9">
        <v>75.850148099429632</v>
      </c>
      <c r="DT1420" s="9" t="s">
        <v>23</v>
      </c>
      <c r="DU1420" s="14">
        <v>0</v>
      </c>
    </row>
    <row r="1421" spans="1:125" ht="18" customHeight="1">
      <c r="A1421" s="29">
        <v>1420</v>
      </c>
      <c r="B1421" s="29">
        <v>52</v>
      </c>
      <c r="C1421" s="29">
        <v>1353</v>
      </c>
      <c r="D1421" s="21">
        <v>41606</v>
      </c>
      <c r="E1421" s="21">
        <v>41612</v>
      </c>
      <c r="F1421" s="21">
        <v>41625</v>
      </c>
      <c r="G1421" s="20" t="s">
        <v>4</v>
      </c>
      <c r="H1421" s="20" t="s">
        <v>26</v>
      </c>
      <c r="I1421" s="22">
        <v>6</v>
      </c>
      <c r="J1421" s="20" t="s">
        <v>255</v>
      </c>
      <c r="K1421" s="20" t="s">
        <v>26</v>
      </c>
      <c r="L1421" s="20" t="s">
        <v>6</v>
      </c>
      <c r="M1421" s="23" t="s">
        <v>26</v>
      </c>
      <c r="N1421" s="23" t="s">
        <v>7</v>
      </c>
      <c r="O1421" s="23" t="s">
        <v>26</v>
      </c>
      <c r="P1421" s="24">
        <v>22.6</v>
      </c>
      <c r="Q1421" s="24">
        <v>40.1</v>
      </c>
      <c r="R1421" s="24">
        <v>46</v>
      </c>
      <c r="S1421" s="24">
        <v>903.8</v>
      </c>
      <c r="T1421" s="24">
        <v>1.78</v>
      </c>
      <c r="U1421" s="24">
        <v>1080</v>
      </c>
      <c r="V1421" s="24">
        <v>1920</v>
      </c>
      <c r="W1421" s="24">
        <v>2.0739999999999998</v>
      </c>
      <c r="X1421" s="23" t="s">
        <v>47</v>
      </c>
      <c r="Y1421" s="23" t="s">
        <v>47</v>
      </c>
      <c r="Z1421" s="24">
        <v>2294</v>
      </c>
      <c r="AA1421" s="24">
        <v>60</v>
      </c>
      <c r="AB1421" s="24">
        <v>178</v>
      </c>
      <c r="AC1421" s="24">
        <v>178</v>
      </c>
      <c r="AD1421" s="23" t="s">
        <v>28</v>
      </c>
      <c r="AE1421" s="23" t="s">
        <v>23</v>
      </c>
      <c r="AF1421" s="23" t="s">
        <v>11</v>
      </c>
      <c r="AG1421" s="23" t="s">
        <v>26</v>
      </c>
      <c r="AH1421" s="23" t="s">
        <v>26</v>
      </c>
      <c r="AI1421" s="23" t="s">
        <v>12</v>
      </c>
      <c r="AJ1421" s="23" t="s">
        <v>11</v>
      </c>
      <c r="AK1421" s="23" t="s">
        <v>23</v>
      </c>
      <c r="AL1421" s="23" t="s">
        <v>264</v>
      </c>
      <c r="AM1421" s="23" t="s">
        <v>265</v>
      </c>
      <c r="AN1421" s="23" t="s">
        <v>14</v>
      </c>
      <c r="AO1421" s="23" t="s">
        <v>14</v>
      </c>
      <c r="AP1421" s="23" t="s">
        <v>36</v>
      </c>
      <c r="AQ1421" s="23" t="s">
        <v>14</v>
      </c>
      <c r="AR1421" s="23"/>
      <c r="AS1421" s="23" t="s">
        <v>264</v>
      </c>
      <c r="AT1421" s="23" t="s">
        <v>265</v>
      </c>
      <c r="AU1421" s="23" t="s">
        <v>261</v>
      </c>
      <c r="AV1421" s="25" t="s">
        <v>14</v>
      </c>
      <c r="AW1421" s="25" t="s">
        <v>14</v>
      </c>
      <c r="AX1421" s="26">
        <v>46</v>
      </c>
      <c r="AY1421" s="26">
        <v>903.8</v>
      </c>
      <c r="AZ1421" s="25" t="s">
        <v>14</v>
      </c>
      <c r="BA1421" s="25" t="s">
        <v>261</v>
      </c>
      <c r="BB1421" s="23" t="s">
        <v>14</v>
      </c>
      <c r="BC1421" s="23" t="s">
        <v>15</v>
      </c>
      <c r="BD1421" s="23" t="s">
        <v>14</v>
      </c>
      <c r="BE1421" s="23" t="s">
        <v>11</v>
      </c>
      <c r="BF1421" s="23" t="s">
        <v>836</v>
      </c>
      <c r="BG1421" s="23" t="s">
        <v>11</v>
      </c>
      <c r="BH1421" s="23" t="s">
        <v>17</v>
      </c>
      <c r="BI1421" s="23" t="s">
        <v>14</v>
      </c>
      <c r="BJ1421" s="23"/>
      <c r="BK1421" s="23" t="s">
        <v>11</v>
      </c>
      <c r="BL1421" s="23" t="s">
        <v>11</v>
      </c>
      <c r="BM1421" s="23" t="s">
        <v>11</v>
      </c>
      <c r="BN1421" s="23"/>
      <c r="BO1421" s="24">
        <v>0.4</v>
      </c>
      <c r="BP1421" s="24">
        <v>333.6</v>
      </c>
      <c r="BQ1421" s="24">
        <v>350</v>
      </c>
      <c r="BR1421" s="24">
        <v>283.60000000000002</v>
      </c>
      <c r="BS1421" s="24">
        <v>227.5</v>
      </c>
      <c r="BT1421" s="23"/>
      <c r="BU1421" s="23"/>
      <c r="BV1421" s="24">
        <v>59.5</v>
      </c>
      <c r="BW1421" s="24">
        <v>0.22</v>
      </c>
      <c r="BX1421" s="23"/>
      <c r="BY1421" s="24">
        <v>0.22</v>
      </c>
      <c r="BZ1421" s="27">
        <v>0.22</v>
      </c>
      <c r="CA1421" s="27">
        <v>0.22</v>
      </c>
      <c r="CB1421" s="25"/>
      <c r="CC1421" s="25"/>
      <c r="CD1421" s="28">
        <v>59.24</v>
      </c>
      <c r="CE1421" s="28">
        <v>0.33</v>
      </c>
      <c r="CF1421" s="25"/>
      <c r="CG1421" s="28">
        <v>0.33</v>
      </c>
      <c r="CH1421" s="28">
        <v>252.03</v>
      </c>
      <c r="CI1421" s="28">
        <v>0.7</v>
      </c>
      <c r="CJ1421" s="28">
        <v>0.5</v>
      </c>
      <c r="CK1421" s="28">
        <v>0</v>
      </c>
      <c r="CL1421" s="28">
        <v>0</v>
      </c>
      <c r="CM1421" s="28">
        <v>0.5</v>
      </c>
      <c r="CN1421" s="25"/>
      <c r="CO1421" s="28">
        <v>0</v>
      </c>
      <c r="CP1421" s="30" t="s">
        <v>1075</v>
      </c>
      <c r="CQ1421" s="8">
        <f t="shared" si="243"/>
        <v>2294.7554768754148</v>
      </c>
      <c r="CR1421" s="8">
        <f t="shared" si="251"/>
        <v>28</v>
      </c>
      <c r="CS1421" s="8">
        <f t="shared" si="244"/>
        <v>2.5</v>
      </c>
      <c r="CT1421" s="8">
        <f t="shared" si="252"/>
        <v>50</v>
      </c>
      <c r="CU1421" s="8">
        <f t="shared" si="245"/>
        <v>300</v>
      </c>
      <c r="CV1421" s="10">
        <f t="shared" si="246"/>
        <v>301507.68</v>
      </c>
      <c r="CW1421" s="10">
        <f t="shared" si="253"/>
        <v>301.50767999999999</v>
      </c>
      <c r="CX1421" s="8" t="str">
        <f t="shared" si="247"/>
        <v>No</v>
      </c>
      <c r="CY1421" s="30" t="s">
        <v>11</v>
      </c>
      <c r="CZ1421" s="30" t="s">
        <v>11</v>
      </c>
      <c r="DA1421" s="31" t="s">
        <v>11</v>
      </c>
      <c r="DB1421" s="31" t="s">
        <v>11</v>
      </c>
      <c r="DC1421" s="8" t="str">
        <f t="shared" si="248"/>
        <v>No</v>
      </c>
      <c r="DD1421" s="8" t="s">
        <v>11</v>
      </c>
      <c r="DE1421" s="30" t="s">
        <v>11</v>
      </c>
      <c r="DF1421" s="10">
        <f t="shared" si="249"/>
        <v>183.67967999999999</v>
      </c>
      <c r="DG1421" s="9">
        <f>IF(S1421&lt;Monitors!$H$4,(S1421*Monitors!$I$4)+Monitors!$J$4,IF(S1421&lt;Monitors!$H$5,(S1421*Monitors!$I$5)+Monitors!$J$5,IF(S1421&lt;Monitors!$H$6,(S1421*Monitors!$I$6)+Monitors!$J$6,IF(S1421&lt;Monitors!$H$7,(Monitors!$I$7*S1421)+Monitors!$J$7,IF(S1421&lt;Monitors!$H$8,(S1421*Monitors!$I$8)+Monitors!$J$8,IF(S1421&lt;Monitors!$H$9,(S1421*Monitors!$I$9)+Monitors!$J$9,IF(S1421&lt;Monitors!$H$10,(S1421*Monitors!$I$10)+Monitors!$J$10,IF(S1421&lt;Monitors!$H$11,(S1421*Monitors!$I$11)+Monitors!$J$11,Monitors!$J$12))))))))</f>
        <v>89</v>
      </c>
      <c r="DH1421" s="10">
        <f>$DF1421-(Monitors!$B$4*'All Data'!$W1421)</f>
        <v>170.96606</v>
      </c>
      <c r="DI1421" s="10">
        <f>IF($CX1421="Yes",DH1421-(Monitors!$E$4*(DG1421+(Monitors!$B$4*'All Data'!$W1421))),'All Data'!DH1421)</f>
        <v>170.96606</v>
      </c>
      <c r="DJ1421" s="10">
        <f>IF(DD1421="Yes",'All Data'!DI1421-(DG1421*Monitors!$C$4),'All Data'!DI1421)</f>
        <v>170.96606</v>
      </c>
      <c r="DK1421" s="10">
        <f>IF($DE1421="Yes",DJ1421-(DG1421*Monitors!$D$4),'All Data'!DJ1421)</f>
        <v>170.96606</v>
      </c>
      <c r="DL1421" s="10">
        <f>IF($CZ1421="Yes",DK1421-Monitors!$C$7,'All Data'!DK1421)</f>
        <v>170.96606</v>
      </c>
      <c r="DM1421" s="10">
        <f>IF($DA1421="Yes",DL1421-Monitors!$D$7,'All Data'!DL1421)</f>
        <v>170.96606</v>
      </c>
      <c r="DN1421" s="10">
        <f>IF(DB1421="Yes",DM1421-((DG1421+(W1421*Monitors!$B$4))*Monitors!$F$4),'All Data'!DM1421)</f>
        <v>170.96606</v>
      </c>
      <c r="DO1421" s="8" t="str">
        <f t="shared" si="250"/>
        <v>No</v>
      </c>
      <c r="DP1421" s="10">
        <v>12.0603072</v>
      </c>
      <c r="DQ1421" s="10">
        <v>47.439692800000003</v>
      </c>
      <c r="DR1421" s="10">
        <v>47.439692800000003</v>
      </c>
      <c r="DS1421" s="9">
        <v>75.850148099429632</v>
      </c>
      <c r="DT1421" s="9" t="s">
        <v>23</v>
      </c>
      <c r="DU1421" s="14">
        <v>0</v>
      </c>
    </row>
    <row r="1422" spans="1:125" ht="18" customHeight="1">
      <c r="A1422" s="29">
        <v>1421</v>
      </c>
      <c r="B1422" s="29">
        <v>21</v>
      </c>
      <c r="C1422" s="29">
        <v>422</v>
      </c>
      <c r="D1422" s="21">
        <v>42109</v>
      </c>
      <c r="E1422" s="21">
        <v>42037</v>
      </c>
      <c r="F1422" s="21">
        <v>42046</v>
      </c>
      <c r="G1422" s="20" t="s">
        <v>4</v>
      </c>
      <c r="H1422" s="20"/>
      <c r="I1422" s="22">
        <v>6</v>
      </c>
      <c r="J1422" s="20" t="s">
        <v>255</v>
      </c>
      <c r="K1422" s="20"/>
      <c r="L1422" s="20" t="s">
        <v>49</v>
      </c>
      <c r="M1422" s="23"/>
      <c r="N1422" s="23" t="s">
        <v>7</v>
      </c>
      <c r="O1422" s="23"/>
      <c r="P1422" s="24">
        <v>23.8</v>
      </c>
      <c r="Q1422" s="24">
        <v>42.3</v>
      </c>
      <c r="R1422" s="24">
        <v>48.5</v>
      </c>
      <c r="S1422" s="24">
        <v>1005.27</v>
      </c>
      <c r="T1422" s="24">
        <v>1.78</v>
      </c>
      <c r="U1422" s="24">
        <v>1080</v>
      </c>
      <c r="V1422" s="24">
        <v>1920</v>
      </c>
      <c r="W1422" s="24">
        <v>2.0739999999999998</v>
      </c>
      <c r="X1422" s="23" t="s">
        <v>47</v>
      </c>
      <c r="Y1422" s="23" t="s">
        <v>47</v>
      </c>
      <c r="Z1422" s="24">
        <v>2063</v>
      </c>
      <c r="AA1422" s="24">
        <v>60</v>
      </c>
      <c r="AB1422" s="24">
        <v>178</v>
      </c>
      <c r="AC1422" s="24">
        <v>178</v>
      </c>
      <c r="AD1422" s="23" t="s">
        <v>305</v>
      </c>
      <c r="AE1422" s="23" t="s">
        <v>11</v>
      </c>
      <c r="AF1422" s="23" t="s">
        <v>11</v>
      </c>
      <c r="AG1422" s="23"/>
      <c r="AH1422" s="23"/>
      <c r="AI1422" s="23" t="s">
        <v>57</v>
      </c>
      <c r="AJ1422" s="23" t="s">
        <v>11</v>
      </c>
      <c r="AK1422" s="23" t="s">
        <v>23</v>
      </c>
      <c r="AL1422" s="23" t="s">
        <v>129</v>
      </c>
      <c r="AM1422" s="23"/>
      <c r="AN1422" s="23" t="s">
        <v>302</v>
      </c>
      <c r="AO1422" s="23"/>
      <c r="AP1422" s="23" t="s">
        <v>14</v>
      </c>
      <c r="AQ1422" s="23"/>
      <c r="AR1422" s="23"/>
      <c r="AS1422" s="23" t="s">
        <v>129</v>
      </c>
      <c r="AT1422" s="23"/>
      <c r="AU1422" s="23" t="s">
        <v>261</v>
      </c>
      <c r="AV1422" s="25"/>
      <c r="AW1422" s="25"/>
      <c r="AX1422" s="26">
        <v>48.5</v>
      </c>
      <c r="AY1422" s="26">
        <v>1005.27</v>
      </c>
      <c r="AZ1422" s="25" t="s">
        <v>302</v>
      </c>
      <c r="BA1422" s="25" t="s">
        <v>261</v>
      </c>
      <c r="BB1422" s="23"/>
      <c r="BC1422" s="23" t="s">
        <v>15</v>
      </c>
      <c r="BD1422" s="23"/>
      <c r="BE1422" s="23" t="s">
        <v>11</v>
      </c>
      <c r="BF1422" s="23" t="s">
        <v>755</v>
      </c>
      <c r="BG1422" s="23" t="s">
        <v>11</v>
      </c>
      <c r="BH1422" s="23" t="s">
        <v>17</v>
      </c>
      <c r="BI1422" s="23"/>
      <c r="BJ1422" s="23"/>
      <c r="BK1422" s="23" t="s">
        <v>11</v>
      </c>
      <c r="BL1422" s="23" t="s">
        <v>11</v>
      </c>
      <c r="BM1422" s="23"/>
      <c r="BN1422" s="23"/>
      <c r="BO1422" s="24">
        <v>0.1</v>
      </c>
      <c r="BP1422" s="24">
        <v>347.4</v>
      </c>
      <c r="BQ1422" s="24">
        <v>350</v>
      </c>
      <c r="BR1422" s="24">
        <v>269.3</v>
      </c>
      <c r="BS1422" s="24">
        <v>269.3</v>
      </c>
      <c r="BT1422" s="23"/>
      <c r="BU1422" s="23"/>
      <c r="BV1422" s="24">
        <v>60.1</v>
      </c>
      <c r="BW1422" s="24">
        <v>0.44</v>
      </c>
      <c r="BX1422" s="24">
        <v>0.44</v>
      </c>
      <c r="BY1422" s="23"/>
      <c r="BZ1422" s="27">
        <v>0.44</v>
      </c>
      <c r="CA1422" s="27"/>
      <c r="CB1422" s="25"/>
      <c r="CC1422" s="25"/>
      <c r="CD1422" s="28">
        <v>60.56</v>
      </c>
      <c r="CE1422" s="28">
        <v>0.49</v>
      </c>
      <c r="CF1422" s="28">
        <v>0.49</v>
      </c>
      <c r="CG1422" s="25"/>
      <c r="CH1422" s="28">
        <v>279.43</v>
      </c>
      <c r="CI1422" s="28">
        <v>0.7</v>
      </c>
      <c r="CJ1422" s="28">
        <v>0</v>
      </c>
      <c r="CK1422" s="25"/>
      <c r="CL1422" s="25"/>
      <c r="CM1422" s="28">
        <v>0.96</v>
      </c>
      <c r="CN1422" s="25"/>
      <c r="CO1422" s="28">
        <v>0</v>
      </c>
      <c r="CP1422" s="30" t="s">
        <v>1075</v>
      </c>
      <c r="CQ1422" s="8">
        <f t="shared" si="243"/>
        <v>2063.1273190287184</v>
      </c>
      <c r="CR1422" s="8">
        <f t="shared" si="251"/>
        <v>28</v>
      </c>
      <c r="CS1422" s="8">
        <f t="shared" si="244"/>
        <v>2.5</v>
      </c>
      <c r="CT1422" s="8">
        <f t="shared" si="252"/>
        <v>50</v>
      </c>
      <c r="CU1422" s="8">
        <f t="shared" si="245"/>
        <v>300</v>
      </c>
      <c r="CV1422" s="10">
        <f t="shared" si="246"/>
        <v>349230.79799999995</v>
      </c>
      <c r="CW1422" s="10">
        <f t="shared" si="253"/>
        <v>349.23079799999994</v>
      </c>
      <c r="CX1422" s="8" t="str">
        <f t="shared" si="247"/>
        <v>No</v>
      </c>
      <c r="CY1422" s="30" t="s">
        <v>23</v>
      </c>
      <c r="CZ1422" s="30" t="s">
        <v>11</v>
      </c>
      <c r="DA1422" s="31" t="s">
        <v>11</v>
      </c>
      <c r="DB1422" s="31" t="s">
        <v>11</v>
      </c>
      <c r="DC1422" s="8" t="str">
        <f t="shared" si="248"/>
        <v>No</v>
      </c>
      <c r="DD1422" s="8" t="s">
        <v>11</v>
      </c>
      <c r="DE1422" s="30" t="s">
        <v>11</v>
      </c>
      <c r="DF1422" s="10">
        <f t="shared" si="249"/>
        <v>186.77196000000001</v>
      </c>
      <c r="DG1422" s="9">
        <f>IF(S1422&lt;Monitors!$H$4,(S1422*Monitors!$I$4)+Monitors!$J$4,IF(S1422&lt;Monitors!$H$5,(S1422*Monitors!$I$5)+Monitors!$J$5,IF(S1422&lt;Monitors!$H$6,(S1422*Monitors!$I$6)+Monitors!$J$6,IF(S1422&lt;Monitors!$H$7,(Monitors!$I$7*S1422)+Monitors!$J$7,IF(S1422&lt;Monitors!$H$8,(S1422*Monitors!$I$8)+Monitors!$J$8,IF(S1422&lt;Monitors!$H$9,(S1422*Monitors!$I$9)+Monitors!$J$9,IF(S1422&lt;Monitors!$H$10,(S1422*Monitors!$I$10)+Monitors!$J$10,IF(S1422&lt;Monitors!$H$11,(S1422*Monitors!$I$11)+Monitors!$J$11,Monitors!$J$12))))))))</f>
        <v>89</v>
      </c>
      <c r="DH1422" s="10">
        <f>$DF1422-(Monitors!$B$4*'All Data'!$W1422)</f>
        <v>174.05834000000002</v>
      </c>
      <c r="DI1422" s="10">
        <f>IF($CX1422="Yes",DH1422-(Monitors!$E$4*(DG1422+(Monitors!$B$4*'All Data'!$W1422))),'All Data'!DH1422)</f>
        <v>174.05834000000002</v>
      </c>
      <c r="DJ1422" s="10">
        <f>IF(DD1422="Yes",'All Data'!DI1422-(DG1422*Monitors!$C$4),'All Data'!DI1422)</f>
        <v>174.05834000000002</v>
      </c>
      <c r="DK1422" s="10">
        <f>IF($DE1422="Yes",DJ1422-(DG1422*Monitors!$D$4),'All Data'!DJ1422)</f>
        <v>174.05834000000002</v>
      </c>
      <c r="DL1422" s="10">
        <f>IF($CZ1422="Yes",DK1422-Monitors!$C$7,'All Data'!DK1422)</f>
        <v>174.05834000000002</v>
      </c>
      <c r="DM1422" s="10">
        <f>IF($DA1422="Yes",DL1422-Monitors!$D$7,'All Data'!DL1422)</f>
        <v>174.05834000000002</v>
      </c>
      <c r="DN1422" s="10">
        <f>IF(DB1422="Yes",DM1422-((DG1422+(W1422*Monitors!$B$4))*Monitors!$F$4),'All Data'!DM1422)</f>
        <v>174.05834000000002</v>
      </c>
      <c r="DO1422" s="8" t="str">
        <f t="shared" si="250"/>
        <v>No</v>
      </c>
      <c r="DP1422" s="10">
        <v>13.969231919999999</v>
      </c>
      <c r="DQ1422" s="10">
        <v>46.130768080000003</v>
      </c>
      <c r="DR1422" s="10">
        <v>46.130768080000003</v>
      </c>
      <c r="DS1422" s="9">
        <v>81.881233709678312</v>
      </c>
      <c r="DT1422" s="9" t="s">
        <v>23</v>
      </c>
      <c r="DU1422" s="14">
        <v>0</v>
      </c>
    </row>
    <row r="1423" spans="1:125" ht="18" customHeight="1">
      <c r="A1423" s="29">
        <v>1422</v>
      </c>
      <c r="B1423" s="29">
        <v>26</v>
      </c>
      <c r="C1423" s="29">
        <v>640</v>
      </c>
      <c r="D1423" s="21">
        <v>41532</v>
      </c>
      <c r="E1423" s="21">
        <v>41514</v>
      </c>
      <c r="F1423" s="21">
        <v>41526</v>
      </c>
      <c r="G1423" s="20" t="s">
        <v>4</v>
      </c>
      <c r="H1423" s="20" t="s">
        <v>854</v>
      </c>
      <c r="I1423" s="22">
        <v>6</v>
      </c>
      <c r="J1423" s="20" t="s">
        <v>255</v>
      </c>
      <c r="K1423" s="20" t="s">
        <v>26</v>
      </c>
      <c r="L1423" s="20" t="s">
        <v>27</v>
      </c>
      <c r="M1423" s="23" t="s">
        <v>27</v>
      </c>
      <c r="N1423" s="23" t="s">
        <v>7</v>
      </c>
      <c r="O1423" s="23" t="s">
        <v>26</v>
      </c>
      <c r="P1423" s="24">
        <v>20.6</v>
      </c>
      <c r="Q1423" s="24">
        <v>36.6</v>
      </c>
      <c r="R1423" s="24">
        <v>42</v>
      </c>
      <c r="S1423" s="24">
        <v>753.96</v>
      </c>
      <c r="T1423" s="24">
        <v>1.78</v>
      </c>
      <c r="U1423" s="24">
        <v>1080</v>
      </c>
      <c r="V1423" s="24">
        <v>1920</v>
      </c>
      <c r="W1423" s="24">
        <v>2.0739999999999998</v>
      </c>
      <c r="X1423" s="23" t="s">
        <v>47</v>
      </c>
      <c r="Y1423" s="23" t="s">
        <v>47</v>
      </c>
      <c r="Z1423" s="24">
        <v>2750</v>
      </c>
      <c r="AA1423" s="24">
        <v>60</v>
      </c>
      <c r="AB1423" s="24">
        <v>178</v>
      </c>
      <c r="AC1423" s="24">
        <v>178</v>
      </c>
      <c r="AD1423" s="23" t="s">
        <v>256</v>
      </c>
      <c r="AE1423" s="23" t="s">
        <v>23</v>
      </c>
      <c r="AF1423" s="23" t="s">
        <v>11</v>
      </c>
      <c r="AG1423" s="23"/>
      <c r="AH1423" s="23"/>
      <c r="AI1423" s="23" t="s">
        <v>12</v>
      </c>
      <c r="AJ1423" s="23" t="s">
        <v>11</v>
      </c>
      <c r="AK1423" s="23" t="s">
        <v>23</v>
      </c>
      <c r="AL1423" s="23" t="s">
        <v>855</v>
      </c>
      <c r="AM1423" s="23" t="s">
        <v>856</v>
      </c>
      <c r="AN1423" s="23" t="s">
        <v>14</v>
      </c>
      <c r="AO1423" s="23" t="s">
        <v>14</v>
      </c>
      <c r="AP1423" s="23" t="s">
        <v>36</v>
      </c>
      <c r="AQ1423" s="23" t="s">
        <v>14</v>
      </c>
      <c r="AR1423" s="23"/>
      <c r="AS1423" s="23" t="s">
        <v>855</v>
      </c>
      <c r="AT1423" s="23" t="s">
        <v>856</v>
      </c>
      <c r="AU1423" s="23" t="s">
        <v>83</v>
      </c>
      <c r="AV1423" s="25" t="s">
        <v>14</v>
      </c>
      <c r="AW1423" s="25" t="s">
        <v>14</v>
      </c>
      <c r="AX1423" s="26">
        <v>42</v>
      </c>
      <c r="AY1423" s="26">
        <v>753.96</v>
      </c>
      <c r="AZ1423" s="25" t="s">
        <v>14</v>
      </c>
      <c r="BA1423" s="25" t="s">
        <v>83</v>
      </c>
      <c r="BB1423" s="23" t="s">
        <v>14</v>
      </c>
      <c r="BC1423" s="23" t="s">
        <v>15</v>
      </c>
      <c r="BD1423" s="23" t="s">
        <v>14</v>
      </c>
      <c r="BE1423" s="23" t="s">
        <v>11</v>
      </c>
      <c r="BF1423" s="23" t="s">
        <v>858</v>
      </c>
      <c r="BG1423" s="23" t="s">
        <v>11</v>
      </c>
      <c r="BH1423" s="23" t="s">
        <v>17</v>
      </c>
      <c r="BI1423" s="23" t="s">
        <v>14</v>
      </c>
      <c r="BJ1423" s="23"/>
      <c r="BK1423" s="23" t="s">
        <v>11</v>
      </c>
      <c r="BL1423" s="23" t="s">
        <v>11</v>
      </c>
      <c r="BM1423" s="23" t="s">
        <v>11</v>
      </c>
      <c r="BN1423" s="23"/>
      <c r="BO1423" s="24">
        <v>82</v>
      </c>
      <c r="BP1423" s="24">
        <v>379</v>
      </c>
      <c r="BQ1423" s="24">
        <v>350</v>
      </c>
      <c r="BR1423" s="24">
        <v>265</v>
      </c>
      <c r="BS1423" s="24">
        <v>200</v>
      </c>
      <c r="BT1423" s="23"/>
      <c r="BU1423" s="23"/>
      <c r="BV1423" s="24">
        <v>61.65</v>
      </c>
      <c r="BW1423" s="24">
        <v>0.3</v>
      </c>
      <c r="BX1423" s="23"/>
      <c r="BY1423" s="24">
        <v>0.31</v>
      </c>
      <c r="BZ1423" s="27">
        <v>0.3</v>
      </c>
      <c r="CA1423" s="27">
        <v>0.31</v>
      </c>
      <c r="CB1423" s="25"/>
      <c r="CC1423" s="25"/>
      <c r="CD1423" s="28">
        <v>61.56</v>
      </c>
      <c r="CE1423" s="28">
        <v>0.43</v>
      </c>
      <c r="CF1423" s="25"/>
      <c r="CG1423" s="28">
        <v>0.44</v>
      </c>
      <c r="CH1423" s="28">
        <v>211.57</v>
      </c>
      <c r="CI1423" s="28">
        <v>0.5</v>
      </c>
      <c r="CJ1423" s="28">
        <v>0.5</v>
      </c>
      <c r="CK1423" s="25"/>
      <c r="CL1423" s="28">
        <v>0</v>
      </c>
      <c r="CM1423" s="28">
        <v>0.9</v>
      </c>
      <c r="CN1423" s="25"/>
      <c r="CO1423" s="28">
        <v>0</v>
      </c>
      <c r="CP1423" s="30" t="s">
        <v>1075</v>
      </c>
      <c r="CQ1423" s="8">
        <f t="shared" si="243"/>
        <v>2750.8090614886728</v>
      </c>
      <c r="CR1423" s="8">
        <f t="shared" si="251"/>
        <v>28</v>
      </c>
      <c r="CS1423" s="8">
        <f t="shared" si="244"/>
        <v>2.5</v>
      </c>
      <c r="CT1423" s="8">
        <f t="shared" si="252"/>
        <v>50</v>
      </c>
      <c r="CU1423" s="8">
        <f t="shared" si="245"/>
        <v>300</v>
      </c>
      <c r="CV1423" s="10">
        <f t="shared" si="246"/>
        <v>285750.84000000003</v>
      </c>
      <c r="CW1423" s="10">
        <f t="shared" si="253"/>
        <v>285.75084000000004</v>
      </c>
      <c r="CX1423" s="8" t="str">
        <f t="shared" si="247"/>
        <v>No</v>
      </c>
      <c r="CY1423" s="30" t="s">
        <v>11</v>
      </c>
      <c r="CZ1423" s="30" t="s">
        <v>11</v>
      </c>
      <c r="DA1423" s="31" t="s">
        <v>11</v>
      </c>
      <c r="DB1423" s="31" t="s">
        <v>11</v>
      </c>
      <c r="DC1423" s="8" t="str">
        <f t="shared" si="248"/>
        <v>No</v>
      </c>
      <c r="DD1423" s="8" t="s">
        <v>11</v>
      </c>
      <c r="DE1423" s="30" t="s">
        <v>11</v>
      </c>
      <c r="DF1423" s="10">
        <f t="shared" si="249"/>
        <v>190.72709999999998</v>
      </c>
      <c r="DG1423" s="9">
        <f>IF(S1423&lt;Monitors!$H$4,(S1423*Monitors!$I$4)+Monitors!$J$4,IF(S1423&lt;Monitors!$H$5,(S1423*Monitors!$I$5)+Monitors!$J$5,IF(S1423&lt;Monitors!$H$6,(S1423*Monitors!$I$6)+Monitors!$J$6,IF(S1423&lt;Monitors!$H$7,(Monitors!$I$7*S1423)+Monitors!$J$7,IF(S1423&lt;Monitors!$H$8,(S1423*Monitors!$I$8)+Monitors!$J$8,IF(S1423&lt;Monitors!$H$9,(S1423*Monitors!$I$9)+Monitors!$J$9,IF(S1423&lt;Monitors!$H$10,(S1423*Monitors!$I$10)+Monitors!$J$10,IF(S1423&lt;Monitors!$H$11,(S1423*Monitors!$I$11)+Monitors!$J$11,Monitors!$J$12))))))))</f>
        <v>89</v>
      </c>
      <c r="DH1423" s="10">
        <f>$DF1423-(Monitors!$B$4*'All Data'!$W1423)</f>
        <v>178.01347999999999</v>
      </c>
      <c r="DI1423" s="10">
        <f>IF($CX1423="Yes",DH1423-(Monitors!$E$4*(DG1423+(Monitors!$B$4*'All Data'!$W1423))),'All Data'!DH1423)</f>
        <v>178.01347999999999</v>
      </c>
      <c r="DJ1423" s="10">
        <f>IF(DD1423="Yes",'All Data'!DI1423-(DG1423*Monitors!$C$4),'All Data'!DI1423)</f>
        <v>178.01347999999999</v>
      </c>
      <c r="DK1423" s="10">
        <f>IF($DE1423="Yes",DJ1423-(DG1423*Monitors!$D$4),'All Data'!DJ1423)</f>
        <v>178.01347999999999</v>
      </c>
      <c r="DL1423" s="10">
        <f>IF($CZ1423="Yes",DK1423-Monitors!$C$7,'All Data'!DK1423)</f>
        <v>178.01347999999999</v>
      </c>
      <c r="DM1423" s="10">
        <f>IF($DA1423="Yes",DL1423-Monitors!$D$7,'All Data'!DL1423)</f>
        <v>178.01347999999999</v>
      </c>
      <c r="DN1423" s="10">
        <f>IF(DB1423="Yes",DM1423-((DG1423+(W1423*Monitors!$B$4))*Monitors!$F$4),'All Data'!DM1423)</f>
        <v>178.01347999999999</v>
      </c>
      <c r="DO1423" s="8" t="str">
        <f t="shared" si="250"/>
        <v>No</v>
      </c>
      <c r="DP1423" s="10">
        <v>11.430033600000002</v>
      </c>
      <c r="DQ1423" s="10">
        <v>50.219966399999997</v>
      </c>
      <c r="DR1423" s="10">
        <v>50.219966399999997</v>
      </c>
      <c r="DS1423" s="9">
        <v>65.844004659861213</v>
      </c>
      <c r="DT1423" s="9" t="s">
        <v>23</v>
      </c>
      <c r="DU1423" s="14">
        <v>0</v>
      </c>
    </row>
    <row r="1424" spans="1:125" ht="18" customHeight="1">
      <c r="A1424" s="29">
        <v>1423</v>
      </c>
      <c r="B1424" s="29">
        <v>35</v>
      </c>
      <c r="C1424" s="29">
        <v>1170</v>
      </c>
      <c r="D1424" s="21">
        <v>41760</v>
      </c>
      <c r="E1424" s="21">
        <v>41719</v>
      </c>
      <c r="F1424" s="21">
        <v>41731</v>
      </c>
      <c r="G1424" s="20" t="s">
        <v>356</v>
      </c>
      <c r="H1424" s="20"/>
      <c r="I1424" s="22">
        <v>6</v>
      </c>
      <c r="J1424" s="20" t="s">
        <v>255</v>
      </c>
      <c r="K1424" s="20"/>
      <c r="L1424" s="20" t="s">
        <v>121</v>
      </c>
      <c r="M1424" s="23"/>
      <c r="N1424" s="23" t="s">
        <v>7</v>
      </c>
      <c r="O1424" s="23"/>
      <c r="P1424" s="24">
        <v>24.2</v>
      </c>
      <c r="Q1424" s="24">
        <v>43.1</v>
      </c>
      <c r="R1424" s="24">
        <v>49.5</v>
      </c>
      <c r="S1424" s="24">
        <v>1047.01</v>
      </c>
      <c r="T1424" s="24">
        <v>1.78</v>
      </c>
      <c r="U1424" s="24">
        <v>1080</v>
      </c>
      <c r="V1424" s="24">
        <v>1920</v>
      </c>
      <c r="W1424" s="24">
        <v>2.0739999999999998</v>
      </c>
      <c r="X1424" s="23" t="s">
        <v>47</v>
      </c>
      <c r="Y1424" s="23" t="s">
        <v>47</v>
      </c>
      <c r="Z1424" s="24">
        <v>6755</v>
      </c>
      <c r="AA1424" s="24">
        <v>60</v>
      </c>
      <c r="AB1424" s="24">
        <v>178</v>
      </c>
      <c r="AC1424" s="24">
        <v>178</v>
      </c>
      <c r="AD1424" s="23" t="s">
        <v>357</v>
      </c>
      <c r="AE1424" s="23" t="s">
        <v>11</v>
      </c>
      <c r="AF1424" s="23" t="s">
        <v>11</v>
      </c>
      <c r="AG1424" s="23"/>
      <c r="AH1424" s="23"/>
      <c r="AI1424" s="23" t="s">
        <v>57</v>
      </c>
      <c r="AJ1424" s="23" t="s">
        <v>11</v>
      </c>
      <c r="AK1424" s="23" t="s">
        <v>23</v>
      </c>
      <c r="AL1424" s="23" t="s">
        <v>114</v>
      </c>
      <c r="AM1424" s="23"/>
      <c r="AN1424" s="23" t="s">
        <v>14</v>
      </c>
      <c r="AO1424" s="23"/>
      <c r="AP1424" s="23" t="s">
        <v>36</v>
      </c>
      <c r="AQ1424" s="23"/>
      <c r="AR1424" s="23"/>
      <c r="AS1424" s="23" t="s">
        <v>114</v>
      </c>
      <c r="AT1424" s="23"/>
      <c r="AU1424" s="23" t="s">
        <v>14</v>
      </c>
      <c r="AV1424" s="25"/>
      <c r="AW1424" s="25"/>
      <c r="AX1424" s="26">
        <v>49.5</v>
      </c>
      <c r="AY1424" s="26">
        <v>1047.01</v>
      </c>
      <c r="AZ1424" s="25" t="s">
        <v>14</v>
      </c>
      <c r="BA1424" s="25" t="s">
        <v>14</v>
      </c>
      <c r="BB1424" s="23"/>
      <c r="BC1424" s="23" t="s">
        <v>15</v>
      </c>
      <c r="BD1424" s="23"/>
      <c r="BE1424" s="23" t="s">
        <v>11</v>
      </c>
      <c r="BF1424" s="23" t="s">
        <v>86</v>
      </c>
      <c r="BG1424" s="23" t="s">
        <v>11</v>
      </c>
      <c r="BH1424" s="23" t="s">
        <v>17</v>
      </c>
      <c r="BI1424" s="23"/>
      <c r="BJ1424" s="23" t="s">
        <v>18</v>
      </c>
      <c r="BK1424" s="23" t="s">
        <v>11</v>
      </c>
      <c r="BL1424" s="23" t="s">
        <v>11</v>
      </c>
      <c r="BM1424" s="23"/>
      <c r="BN1424" s="23"/>
      <c r="BO1424" s="24">
        <v>11.7</v>
      </c>
      <c r="BP1424" s="24">
        <v>444.8</v>
      </c>
      <c r="BQ1424" s="24">
        <v>400</v>
      </c>
      <c r="BR1424" s="24">
        <v>443.1</v>
      </c>
      <c r="BS1424" s="24">
        <v>260.5</v>
      </c>
      <c r="BT1424" s="23"/>
      <c r="BU1424" s="23"/>
      <c r="BV1424" s="24">
        <v>61.91</v>
      </c>
      <c r="BW1424" s="24">
        <v>0.27</v>
      </c>
      <c r="BX1424" s="23"/>
      <c r="BY1424" s="24">
        <v>0</v>
      </c>
      <c r="BZ1424" s="27">
        <v>0.27</v>
      </c>
      <c r="CA1424" s="27">
        <v>0</v>
      </c>
      <c r="CB1424" s="25"/>
      <c r="CC1424" s="25"/>
      <c r="CD1424" s="28">
        <v>62.27</v>
      </c>
      <c r="CE1424" s="28">
        <v>0.36</v>
      </c>
      <c r="CF1424" s="25"/>
      <c r="CG1424" s="28">
        <v>0</v>
      </c>
      <c r="CH1424" s="28">
        <v>290.69</v>
      </c>
      <c r="CI1424" s="28">
        <v>0.5</v>
      </c>
      <c r="CJ1424" s="28">
        <v>0.5</v>
      </c>
      <c r="CK1424" s="25"/>
      <c r="CL1424" s="25"/>
      <c r="CM1424" s="28">
        <v>0.85</v>
      </c>
      <c r="CN1424" s="25"/>
      <c r="CO1424" s="28">
        <v>1</v>
      </c>
      <c r="CP1424" s="30" t="s">
        <v>1075</v>
      </c>
      <c r="CQ1424" s="8">
        <f t="shared" si="243"/>
        <v>1980.8788836782837</v>
      </c>
      <c r="CR1424" s="8">
        <f t="shared" si="251"/>
        <v>28</v>
      </c>
      <c r="CS1424" s="8">
        <f t="shared" si="244"/>
        <v>2.5</v>
      </c>
      <c r="CT1424" s="8">
        <f t="shared" si="252"/>
        <v>50</v>
      </c>
      <c r="CU1424" s="8">
        <f t="shared" si="245"/>
        <v>400</v>
      </c>
      <c r="CV1424" s="10">
        <f t="shared" si="246"/>
        <v>465710.04800000001</v>
      </c>
      <c r="CW1424" s="10">
        <f t="shared" si="253"/>
        <v>465.71004800000003</v>
      </c>
      <c r="CX1424" s="8" t="str">
        <f t="shared" si="247"/>
        <v>No</v>
      </c>
      <c r="CY1424" s="30" t="s">
        <v>11</v>
      </c>
      <c r="CZ1424" s="30" t="s">
        <v>11</v>
      </c>
      <c r="DA1424" s="31" t="s">
        <v>11</v>
      </c>
      <c r="DB1424" s="31" t="s">
        <v>11</v>
      </c>
      <c r="DC1424" s="8" t="str">
        <f t="shared" si="248"/>
        <v>No</v>
      </c>
      <c r="DD1424" s="8" t="s">
        <v>11</v>
      </c>
      <c r="DE1424" s="30" t="s">
        <v>11</v>
      </c>
      <c r="DF1424" s="10">
        <f t="shared" si="249"/>
        <v>191.35343999999998</v>
      </c>
      <c r="DG1424" s="9">
        <f>IF(S1424&lt;Monitors!$H$4,(S1424*Monitors!$I$4)+Monitors!$J$4,IF(S1424&lt;Monitors!$H$5,(S1424*Monitors!$I$5)+Monitors!$J$5,IF(S1424&lt;Monitors!$H$6,(S1424*Monitors!$I$6)+Monitors!$J$6,IF(S1424&lt;Monitors!$H$7,(Monitors!$I$7*S1424)+Monitors!$J$7,IF(S1424&lt;Monitors!$H$8,(S1424*Monitors!$I$8)+Monitors!$J$8,IF(S1424&lt;Monitors!$H$9,(S1424*Monitors!$I$9)+Monitors!$J$9,IF(S1424&lt;Monitors!$H$10,(S1424*Monitors!$I$10)+Monitors!$J$10,IF(S1424&lt;Monitors!$H$11,(S1424*Monitors!$I$11)+Monitors!$J$11,Monitors!$J$12))))))))</f>
        <v>89</v>
      </c>
      <c r="DH1424" s="10">
        <f>$DF1424-(Monitors!$B$4*'All Data'!$W1424)</f>
        <v>178.63981999999999</v>
      </c>
      <c r="DI1424" s="10">
        <f>IF($CX1424="Yes",DH1424-(Monitors!$E$4*(DG1424+(Monitors!$B$4*'All Data'!$W1424))),'All Data'!DH1424)</f>
        <v>178.63981999999999</v>
      </c>
      <c r="DJ1424" s="10">
        <f>IF(DD1424="Yes",'All Data'!DI1424-(DG1424*Monitors!$C$4),'All Data'!DI1424)</f>
        <v>178.63981999999999</v>
      </c>
      <c r="DK1424" s="10">
        <f>IF($DE1424="Yes",DJ1424-(DG1424*Monitors!$D$4),'All Data'!DJ1424)</f>
        <v>178.63981999999999</v>
      </c>
      <c r="DL1424" s="10">
        <f>IF($CZ1424="Yes",DK1424-Monitors!$C$7,'All Data'!DK1424)</f>
        <v>178.63981999999999</v>
      </c>
      <c r="DM1424" s="10">
        <f>IF($DA1424="Yes",DL1424-Monitors!$D$7,'All Data'!DL1424)</f>
        <v>178.63981999999999</v>
      </c>
      <c r="DN1424" s="10">
        <f>IF(DB1424="Yes",DM1424-((DG1424+(W1424*Monitors!$B$4))*Monitors!$F$4),'All Data'!DM1424)</f>
        <v>178.63981999999999</v>
      </c>
      <c r="DO1424" s="8" t="str">
        <f t="shared" si="250"/>
        <v>No</v>
      </c>
      <c r="DP1424" s="10">
        <v>18.628401920000002</v>
      </c>
      <c r="DQ1424" s="10">
        <v>43.281598079999995</v>
      </c>
      <c r="DR1424" s="10">
        <v>43.281598079999995</v>
      </c>
      <c r="DS1424" s="9">
        <v>84.189168835721745</v>
      </c>
      <c r="DT1424" s="9" t="s">
        <v>23</v>
      </c>
      <c r="DU1424" s="14">
        <v>0</v>
      </c>
    </row>
    <row r="1425" spans="1:125" ht="18" customHeight="1">
      <c r="A1425" s="29">
        <v>1424</v>
      </c>
      <c r="B1425" s="29">
        <v>21</v>
      </c>
      <c r="C1425" s="29">
        <v>438</v>
      </c>
      <c r="D1425" s="21">
        <v>42109</v>
      </c>
      <c r="E1425" s="21">
        <v>42052</v>
      </c>
      <c r="F1425" s="21">
        <v>42072</v>
      </c>
      <c r="G1425" s="20" t="s">
        <v>4</v>
      </c>
      <c r="H1425" s="20"/>
      <c r="I1425" s="22">
        <v>6</v>
      </c>
      <c r="J1425" s="20" t="s">
        <v>255</v>
      </c>
      <c r="K1425" s="20"/>
      <c r="L1425" s="20" t="s">
        <v>49</v>
      </c>
      <c r="M1425" s="23"/>
      <c r="N1425" s="23" t="s">
        <v>7</v>
      </c>
      <c r="O1425" s="23"/>
      <c r="P1425" s="24">
        <v>26.8</v>
      </c>
      <c r="Q1425" s="24">
        <v>47.6</v>
      </c>
      <c r="R1425" s="24">
        <v>54.6</v>
      </c>
      <c r="S1425" s="24">
        <v>1275.67</v>
      </c>
      <c r="T1425" s="24">
        <v>1.78</v>
      </c>
      <c r="U1425" s="24">
        <v>1080</v>
      </c>
      <c r="V1425" s="24">
        <v>1920</v>
      </c>
      <c r="W1425" s="24">
        <v>2.0739999999999998</v>
      </c>
      <c r="X1425" s="23" t="s">
        <v>47</v>
      </c>
      <c r="Y1425" s="23" t="s">
        <v>47</v>
      </c>
      <c r="Z1425" s="24">
        <v>1626</v>
      </c>
      <c r="AA1425" s="24">
        <v>60</v>
      </c>
      <c r="AB1425" s="24">
        <v>178</v>
      </c>
      <c r="AC1425" s="24">
        <v>178</v>
      </c>
      <c r="AD1425" s="23" t="s">
        <v>305</v>
      </c>
      <c r="AE1425" s="23" t="s">
        <v>11</v>
      </c>
      <c r="AF1425" s="23" t="s">
        <v>11</v>
      </c>
      <c r="AG1425" s="23"/>
      <c r="AH1425" s="23"/>
      <c r="AI1425" s="23" t="s">
        <v>57</v>
      </c>
      <c r="AJ1425" s="23" t="s">
        <v>11</v>
      </c>
      <c r="AK1425" s="23" t="s">
        <v>23</v>
      </c>
      <c r="AL1425" s="23" t="s">
        <v>129</v>
      </c>
      <c r="AM1425" s="23"/>
      <c r="AN1425" s="23" t="s">
        <v>302</v>
      </c>
      <c r="AO1425" s="23"/>
      <c r="AP1425" s="23" t="s">
        <v>14</v>
      </c>
      <c r="AQ1425" s="23"/>
      <c r="AR1425" s="23"/>
      <c r="AS1425" s="23" t="s">
        <v>129</v>
      </c>
      <c r="AT1425" s="23"/>
      <c r="AU1425" s="23" t="s">
        <v>261</v>
      </c>
      <c r="AV1425" s="25"/>
      <c r="AW1425" s="25"/>
      <c r="AX1425" s="26">
        <v>54.6</v>
      </c>
      <c r="AY1425" s="26">
        <v>1275.67</v>
      </c>
      <c r="AZ1425" s="25" t="s">
        <v>302</v>
      </c>
      <c r="BA1425" s="25" t="s">
        <v>261</v>
      </c>
      <c r="BB1425" s="23"/>
      <c r="BC1425" s="23" t="s">
        <v>15</v>
      </c>
      <c r="BD1425" s="23"/>
      <c r="BE1425" s="23" t="s">
        <v>11</v>
      </c>
      <c r="BF1425" s="23" t="s">
        <v>306</v>
      </c>
      <c r="BG1425" s="23" t="s">
        <v>11</v>
      </c>
      <c r="BH1425" s="23" t="s">
        <v>17</v>
      </c>
      <c r="BI1425" s="23"/>
      <c r="BJ1425" s="23"/>
      <c r="BK1425" s="23" t="s">
        <v>11</v>
      </c>
      <c r="BL1425" s="23" t="s">
        <v>11</v>
      </c>
      <c r="BM1425" s="23"/>
      <c r="BN1425" s="23"/>
      <c r="BO1425" s="24">
        <v>0.1</v>
      </c>
      <c r="BP1425" s="24">
        <v>298</v>
      </c>
      <c r="BQ1425" s="24">
        <v>350</v>
      </c>
      <c r="BR1425" s="24">
        <v>233</v>
      </c>
      <c r="BS1425" s="24">
        <v>233</v>
      </c>
      <c r="BT1425" s="23"/>
      <c r="BU1425" s="23"/>
      <c r="BV1425" s="24">
        <v>62.3</v>
      </c>
      <c r="BW1425" s="24">
        <v>0.44</v>
      </c>
      <c r="BX1425" s="24">
        <v>0.44</v>
      </c>
      <c r="BY1425" s="23"/>
      <c r="BZ1425" s="27">
        <v>0.44</v>
      </c>
      <c r="CA1425" s="27"/>
      <c r="CB1425" s="25"/>
      <c r="CC1425" s="25"/>
      <c r="CD1425" s="28">
        <v>62.28</v>
      </c>
      <c r="CE1425" s="28">
        <v>0.5</v>
      </c>
      <c r="CF1425" s="28">
        <v>0.5</v>
      </c>
      <c r="CG1425" s="25"/>
      <c r="CH1425" s="28">
        <v>352.43</v>
      </c>
      <c r="CI1425" s="28">
        <v>0.7</v>
      </c>
      <c r="CJ1425" s="28">
        <v>0</v>
      </c>
      <c r="CK1425" s="25"/>
      <c r="CL1425" s="25"/>
      <c r="CM1425" s="28">
        <v>1</v>
      </c>
      <c r="CN1425" s="25"/>
      <c r="CO1425" s="28">
        <v>0</v>
      </c>
      <c r="CP1425" s="30" t="s">
        <v>1075</v>
      </c>
      <c r="CQ1425" s="8">
        <f t="shared" si="243"/>
        <v>1625.8123182327715</v>
      </c>
      <c r="CR1425" s="8">
        <f t="shared" si="251"/>
        <v>28</v>
      </c>
      <c r="CS1425" s="8">
        <f t="shared" si="244"/>
        <v>2.5</v>
      </c>
      <c r="CT1425" s="8">
        <f t="shared" si="252"/>
        <v>60</v>
      </c>
      <c r="CU1425" s="8">
        <f t="shared" si="245"/>
        <v>200</v>
      </c>
      <c r="CV1425" s="10">
        <f t="shared" si="246"/>
        <v>380149.66000000003</v>
      </c>
      <c r="CW1425" s="10">
        <f t="shared" si="253"/>
        <v>380.14966000000004</v>
      </c>
      <c r="CX1425" s="8" t="str">
        <f t="shared" si="247"/>
        <v>No</v>
      </c>
      <c r="CY1425" s="30" t="s">
        <v>23</v>
      </c>
      <c r="CZ1425" s="30" t="s">
        <v>11</v>
      </c>
      <c r="DA1425" s="31" t="s">
        <v>11</v>
      </c>
      <c r="DB1425" s="31" t="s">
        <v>11</v>
      </c>
      <c r="DC1425" s="8" t="str">
        <f t="shared" si="248"/>
        <v>No</v>
      </c>
      <c r="DD1425" s="8" t="s">
        <v>11</v>
      </c>
      <c r="DE1425" s="30" t="s">
        <v>11</v>
      </c>
      <c r="DF1425" s="10">
        <f t="shared" si="249"/>
        <v>193.51715999999996</v>
      </c>
      <c r="DG1425" s="9">
        <f>IF(S1425&lt;Monitors!$H$4,(S1425*Monitors!$I$4)+Monitors!$J$4,IF(S1425&lt;Monitors!$H$5,(S1425*Monitors!$I$5)+Monitors!$J$5,IF(S1425&lt;Monitors!$H$6,(S1425*Monitors!$I$6)+Monitors!$J$6,IF(S1425&lt;Monitors!$H$7,(Monitors!$I$7*S1425)+Monitors!$J$7,IF(S1425&lt;Monitors!$H$8,(S1425*Monitors!$I$8)+Monitors!$J$8,IF(S1425&lt;Monitors!$H$9,(S1425*Monitors!$I$9)+Monitors!$J$9,IF(S1425&lt;Monitors!$H$10,(S1425*Monitors!$I$10)+Monitors!$J$10,IF(S1425&lt;Monitors!$H$11,(S1425*Monitors!$I$11)+Monitors!$J$11,Monitors!$J$12))))))))</f>
        <v>89</v>
      </c>
      <c r="DH1425" s="10">
        <f>$DF1425-(Monitors!$B$4*'All Data'!$W1425)</f>
        <v>180.80353999999997</v>
      </c>
      <c r="DI1425" s="10">
        <f>IF($CX1425="Yes",DH1425-(Monitors!$E$4*(DG1425+(Monitors!$B$4*'All Data'!$W1425))),'All Data'!DH1425)</f>
        <v>180.80353999999997</v>
      </c>
      <c r="DJ1425" s="10">
        <f>IF(DD1425="Yes",'All Data'!DI1425-(DG1425*Monitors!$C$4),'All Data'!DI1425)</f>
        <v>180.80353999999997</v>
      </c>
      <c r="DK1425" s="10">
        <f>IF($DE1425="Yes",DJ1425-(DG1425*Monitors!$D$4),'All Data'!DJ1425)</f>
        <v>180.80353999999997</v>
      </c>
      <c r="DL1425" s="10">
        <f>IF($CZ1425="Yes",DK1425-Monitors!$C$7,'All Data'!DK1425)</f>
        <v>180.80353999999997</v>
      </c>
      <c r="DM1425" s="10">
        <f>IF($DA1425="Yes",DL1425-Monitors!$D$7,'All Data'!DL1425)</f>
        <v>180.80353999999997</v>
      </c>
      <c r="DN1425" s="10">
        <f>IF(DB1425="Yes",DM1425-((DG1425+(W1425*Monitors!$B$4))*Monitors!$F$4),'All Data'!DM1425)</f>
        <v>180.80353999999997</v>
      </c>
      <c r="DO1425" s="8" t="str">
        <f t="shared" si="250"/>
        <v>No</v>
      </c>
      <c r="DP1425" s="10">
        <v>15.205986400000002</v>
      </c>
      <c r="DQ1425" s="10">
        <v>47.094013599999997</v>
      </c>
      <c r="DR1425" s="10">
        <v>47.094013599999997</v>
      </c>
      <c r="DS1425" s="9">
        <v>95.123828264395698</v>
      </c>
      <c r="DT1425" s="9" t="s">
        <v>23</v>
      </c>
      <c r="DU1425" s="14">
        <v>0</v>
      </c>
    </row>
    <row r="1426" spans="1:125" ht="18" customHeight="1">
      <c r="A1426" s="29">
        <v>1425</v>
      </c>
      <c r="B1426" s="29">
        <v>21</v>
      </c>
      <c r="C1426" s="29">
        <v>363</v>
      </c>
      <c r="D1426" s="21">
        <v>42064</v>
      </c>
      <c r="E1426" s="21">
        <v>41862</v>
      </c>
      <c r="F1426" s="21">
        <v>41871</v>
      </c>
      <c r="G1426" s="20" t="s">
        <v>4</v>
      </c>
      <c r="H1426" s="20"/>
      <c r="I1426" s="22">
        <v>6</v>
      </c>
      <c r="J1426" s="20" t="s">
        <v>255</v>
      </c>
      <c r="K1426" s="20"/>
      <c r="L1426" s="20" t="s">
        <v>49</v>
      </c>
      <c r="M1426" s="23"/>
      <c r="N1426" s="23" t="s">
        <v>7</v>
      </c>
      <c r="O1426" s="23"/>
      <c r="P1426" s="24">
        <v>15.5</v>
      </c>
      <c r="Q1426" s="24">
        <v>27.5</v>
      </c>
      <c r="R1426" s="24">
        <v>31.5</v>
      </c>
      <c r="S1426" s="24">
        <v>425.27</v>
      </c>
      <c r="T1426" s="24">
        <v>1.78</v>
      </c>
      <c r="U1426" s="24">
        <v>1080</v>
      </c>
      <c r="V1426" s="24">
        <v>1920</v>
      </c>
      <c r="W1426" s="24">
        <v>2.0739999999999998</v>
      </c>
      <c r="X1426" s="23" t="s">
        <v>47</v>
      </c>
      <c r="Y1426" s="23" t="s">
        <v>47</v>
      </c>
      <c r="Z1426" s="24">
        <v>4876</v>
      </c>
      <c r="AA1426" s="24">
        <v>60</v>
      </c>
      <c r="AB1426" s="24">
        <v>178</v>
      </c>
      <c r="AC1426" s="24">
        <v>178</v>
      </c>
      <c r="AD1426" s="23" t="s">
        <v>305</v>
      </c>
      <c r="AE1426" s="23" t="s">
        <v>11</v>
      </c>
      <c r="AF1426" s="23" t="s">
        <v>11</v>
      </c>
      <c r="AG1426" s="23"/>
      <c r="AH1426" s="23"/>
      <c r="AI1426" s="23" t="s">
        <v>57</v>
      </c>
      <c r="AJ1426" s="23" t="s">
        <v>11</v>
      </c>
      <c r="AK1426" s="23" t="s">
        <v>23</v>
      </c>
      <c r="AL1426" s="23" t="s">
        <v>93</v>
      </c>
      <c r="AM1426" s="23"/>
      <c r="AN1426" s="23" t="s">
        <v>302</v>
      </c>
      <c r="AO1426" s="23"/>
      <c r="AP1426" s="23" t="s">
        <v>14</v>
      </c>
      <c r="AQ1426" s="23"/>
      <c r="AR1426" s="23"/>
      <c r="AS1426" s="23" t="s">
        <v>93</v>
      </c>
      <c r="AT1426" s="23"/>
      <c r="AU1426" s="23" t="s">
        <v>261</v>
      </c>
      <c r="AV1426" s="25"/>
      <c r="AW1426" s="25"/>
      <c r="AX1426" s="26">
        <v>31.5</v>
      </c>
      <c r="AY1426" s="26">
        <v>425.27</v>
      </c>
      <c r="AZ1426" s="25" t="s">
        <v>302</v>
      </c>
      <c r="BA1426" s="25" t="s">
        <v>261</v>
      </c>
      <c r="BB1426" s="23"/>
      <c r="BC1426" s="23" t="s">
        <v>15</v>
      </c>
      <c r="BD1426" s="23"/>
      <c r="BE1426" s="23" t="s">
        <v>11</v>
      </c>
      <c r="BF1426" s="23" t="s">
        <v>742</v>
      </c>
      <c r="BG1426" s="23" t="s">
        <v>11</v>
      </c>
      <c r="BH1426" s="23" t="s">
        <v>17</v>
      </c>
      <c r="BI1426" s="23"/>
      <c r="BJ1426" s="23"/>
      <c r="BK1426" s="23" t="s">
        <v>11</v>
      </c>
      <c r="BL1426" s="23" t="s">
        <v>11</v>
      </c>
      <c r="BM1426" s="23"/>
      <c r="BN1426" s="23"/>
      <c r="BO1426" s="24">
        <v>0.1</v>
      </c>
      <c r="BP1426" s="24">
        <v>301</v>
      </c>
      <c r="BQ1426" s="24">
        <v>300</v>
      </c>
      <c r="BR1426" s="24">
        <v>292.3</v>
      </c>
      <c r="BS1426" s="24">
        <v>292.3</v>
      </c>
      <c r="BT1426" s="23"/>
      <c r="BU1426" s="23"/>
      <c r="BV1426" s="24">
        <v>63.43</v>
      </c>
      <c r="BW1426" s="24">
        <v>0.59</v>
      </c>
      <c r="BX1426" s="24">
        <v>0.59</v>
      </c>
      <c r="BY1426" s="23"/>
      <c r="BZ1426" s="27">
        <v>0.59</v>
      </c>
      <c r="CA1426" s="27"/>
      <c r="CB1426" s="25"/>
      <c r="CC1426" s="25"/>
      <c r="CD1426" s="28">
        <v>63.22</v>
      </c>
      <c r="CE1426" s="28">
        <v>0.71</v>
      </c>
      <c r="CF1426" s="28">
        <v>0.62</v>
      </c>
      <c r="CG1426" s="25"/>
      <c r="CH1426" s="28">
        <v>122.82</v>
      </c>
      <c r="CI1426" s="28">
        <v>0.7</v>
      </c>
      <c r="CJ1426" s="28">
        <v>0</v>
      </c>
      <c r="CK1426" s="25"/>
      <c r="CL1426" s="25"/>
      <c r="CM1426" s="28">
        <v>0.64</v>
      </c>
      <c r="CN1426" s="25"/>
      <c r="CO1426" s="28">
        <v>0</v>
      </c>
      <c r="CP1426" s="30" t="s">
        <v>1075</v>
      </c>
      <c r="CQ1426" s="8">
        <f t="shared" si="243"/>
        <v>4876.9017330166716</v>
      </c>
      <c r="CR1426" s="8">
        <f t="shared" si="251"/>
        <v>28</v>
      </c>
      <c r="CS1426" s="8">
        <f t="shared" si="244"/>
        <v>2.5</v>
      </c>
      <c r="CT1426" s="8">
        <f t="shared" si="252"/>
        <v>40</v>
      </c>
      <c r="CU1426" s="8">
        <f t="shared" si="245"/>
        <v>300</v>
      </c>
      <c r="CV1426" s="10">
        <f t="shared" si="246"/>
        <v>128006.26999999999</v>
      </c>
      <c r="CW1426" s="10">
        <f t="shared" si="253"/>
        <v>128.00627</v>
      </c>
      <c r="CX1426" s="8" t="str">
        <f t="shared" si="247"/>
        <v>No</v>
      </c>
      <c r="CY1426" s="30" t="s">
        <v>23</v>
      </c>
      <c r="CZ1426" s="30" t="s">
        <v>11</v>
      </c>
      <c r="DA1426" s="31" t="s">
        <v>11</v>
      </c>
      <c r="DB1426" s="31" t="s">
        <v>11</v>
      </c>
      <c r="DC1426" s="8" t="str">
        <f t="shared" si="248"/>
        <v>No</v>
      </c>
      <c r="DD1426" s="8" t="s">
        <v>11</v>
      </c>
      <c r="DE1426" s="30" t="s">
        <v>11</v>
      </c>
      <c r="DF1426" s="10">
        <f t="shared" si="249"/>
        <v>197.83583999999999</v>
      </c>
      <c r="DG1426" s="9">
        <f>IF(S1426&lt;Monitors!$H$4,(S1426*Monitors!$I$4)+Monitors!$J$4,IF(S1426&lt;Monitors!$H$5,(S1426*Monitors!$I$5)+Monitors!$J$5,IF(S1426&lt;Monitors!$H$6,(S1426*Monitors!$I$6)+Monitors!$J$6,IF(S1426&lt;Monitors!$H$7,(Monitors!$I$7*S1426)+Monitors!$J$7,IF(S1426&lt;Monitors!$H$8,(S1426*Monitors!$I$8)+Monitors!$J$8,IF(S1426&lt;Monitors!$H$9,(S1426*Monitors!$I$9)+Monitors!$J$9,IF(S1426&lt;Monitors!$H$10,(S1426*Monitors!$I$10)+Monitors!$J$10,IF(S1426&lt;Monitors!$H$11,(S1426*Monitors!$I$11)+Monitors!$J$11,Monitors!$J$12))))))))</f>
        <v>74.054000000000002</v>
      </c>
      <c r="DH1426" s="10">
        <f>$DF1426-(Monitors!$B$4*'All Data'!$W1426)</f>
        <v>185.12222</v>
      </c>
      <c r="DI1426" s="10">
        <f>IF($CX1426="Yes",DH1426-(Monitors!$E$4*(DG1426+(Monitors!$B$4*'All Data'!$W1426))),'All Data'!DH1426)</f>
        <v>185.12222</v>
      </c>
      <c r="DJ1426" s="10">
        <f>IF(DD1426="Yes",'All Data'!DI1426-(DG1426*Monitors!$C$4),'All Data'!DI1426)</f>
        <v>185.12222</v>
      </c>
      <c r="DK1426" s="10">
        <f>IF($DE1426="Yes",DJ1426-(DG1426*Monitors!$D$4),'All Data'!DJ1426)</f>
        <v>185.12222</v>
      </c>
      <c r="DL1426" s="10">
        <f>IF($CZ1426="Yes",DK1426-Monitors!$C$7,'All Data'!DK1426)</f>
        <v>185.12222</v>
      </c>
      <c r="DM1426" s="10">
        <f>IF($DA1426="Yes",DL1426-Monitors!$D$7,'All Data'!DL1426)</f>
        <v>185.12222</v>
      </c>
      <c r="DN1426" s="10">
        <f>IF(DB1426="Yes",DM1426-((DG1426+(W1426*Monitors!$B$4))*Monitors!$F$4),'All Data'!DM1426)</f>
        <v>185.12222</v>
      </c>
      <c r="DO1426" s="8" t="str">
        <f t="shared" si="250"/>
        <v>No</v>
      </c>
      <c r="DP1426" s="10">
        <v>5.1202508</v>
      </c>
      <c r="DQ1426" s="10">
        <v>58.309749199999999</v>
      </c>
      <c r="DR1426" s="10">
        <v>58.309749199999999</v>
      </c>
      <c r="DS1426" s="9">
        <v>39.597699225913878</v>
      </c>
      <c r="DT1426" s="9" t="s">
        <v>11</v>
      </c>
      <c r="DU1426" s="14">
        <v>0</v>
      </c>
    </row>
    <row r="1427" spans="1:125" ht="18" customHeight="1">
      <c r="A1427" s="29">
        <v>1426</v>
      </c>
      <c r="B1427" s="29">
        <v>25</v>
      </c>
      <c r="C1427" s="29">
        <v>1163</v>
      </c>
      <c r="D1427" s="21">
        <v>41439</v>
      </c>
      <c r="E1427" s="21">
        <v>41850</v>
      </c>
      <c r="F1427" s="21">
        <v>41851</v>
      </c>
      <c r="G1427" s="20" t="s">
        <v>182</v>
      </c>
      <c r="H1427" s="20" t="s">
        <v>1176</v>
      </c>
      <c r="I1427" s="22">
        <v>6</v>
      </c>
      <c r="J1427" s="20" t="s">
        <v>255</v>
      </c>
      <c r="K1427" s="20" t="s">
        <v>26</v>
      </c>
      <c r="L1427" s="20" t="s">
        <v>27</v>
      </c>
      <c r="M1427" s="23" t="s">
        <v>27</v>
      </c>
      <c r="N1427" s="23" t="s">
        <v>7</v>
      </c>
      <c r="O1427" s="23" t="s">
        <v>26</v>
      </c>
      <c r="P1427" s="24">
        <v>20.6</v>
      </c>
      <c r="Q1427" s="24">
        <v>36.6</v>
      </c>
      <c r="R1427" s="24">
        <v>42</v>
      </c>
      <c r="S1427" s="24">
        <v>753.96</v>
      </c>
      <c r="T1427" s="24">
        <v>1.78</v>
      </c>
      <c r="U1427" s="24">
        <v>1080</v>
      </c>
      <c r="V1427" s="24">
        <v>1920</v>
      </c>
      <c r="W1427" s="24">
        <v>2.0739999999999998</v>
      </c>
      <c r="X1427" s="23" t="s">
        <v>47</v>
      </c>
      <c r="Y1427" s="23" t="s">
        <v>47</v>
      </c>
      <c r="Z1427" s="24">
        <v>2750</v>
      </c>
      <c r="AA1427" s="24">
        <v>60</v>
      </c>
      <c r="AB1427" s="24">
        <v>178</v>
      </c>
      <c r="AC1427" s="24">
        <v>178</v>
      </c>
      <c r="AD1427" s="23" t="s">
        <v>256</v>
      </c>
      <c r="AE1427" s="23" t="s">
        <v>23</v>
      </c>
      <c r="AF1427" s="23" t="s">
        <v>11</v>
      </c>
      <c r="AG1427" s="23" t="s">
        <v>26</v>
      </c>
      <c r="AH1427" s="23" t="s">
        <v>26</v>
      </c>
      <c r="AI1427" s="23" t="s">
        <v>12</v>
      </c>
      <c r="AJ1427" s="23" t="s">
        <v>11</v>
      </c>
      <c r="AK1427" s="23" t="s">
        <v>23</v>
      </c>
      <c r="AL1427" s="23" t="s">
        <v>257</v>
      </c>
      <c r="AM1427" s="23" t="s">
        <v>258</v>
      </c>
      <c r="AN1427" s="23" t="s">
        <v>259</v>
      </c>
      <c r="AO1427" s="23" t="s">
        <v>260</v>
      </c>
      <c r="AP1427" s="23" t="s">
        <v>36</v>
      </c>
      <c r="AQ1427" s="23" t="s">
        <v>14</v>
      </c>
      <c r="AR1427" s="23"/>
      <c r="AS1427" s="23" t="s">
        <v>257</v>
      </c>
      <c r="AT1427" s="23" t="s">
        <v>258</v>
      </c>
      <c r="AU1427" s="23" t="s">
        <v>261</v>
      </c>
      <c r="AV1427" s="25" t="s">
        <v>260</v>
      </c>
      <c r="AW1427" s="25" t="s">
        <v>14</v>
      </c>
      <c r="AX1427" s="26">
        <v>42</v>
      </c>
      <c r="AY1427" s="26">
        <v>753.96</v>
      </c>
      <c r="AZ1427" s="25" t="s">
        <v>259</v>
      </c>
      <c r="BA1427" s="25" t="s">
        <v>261</v>
      </c>
      <c r="BB1427" s="23" t="s">
        <v>14</v>
      </c>
      <c r="BC1427" s="23" t="s">
        <v>15</v>
      </c>
      <c r="BD1427" s="23" t="s">
        <v>14</v>
      </c>
      <c r="BE1427" s="23" t="s">
        <v>11</v>
      </c>
      <c r="BF1427" s="23" t="s">
        <v>262</v>
      </c>
      <c r="BG1427" s="23" t="s">
        <v>11</v>
      </c>
      <c r="BH1427" s="23" t="s">
        <v>17</v>
      </c>
      <c r="BI1427" s="23" t="s">
        <v>14</v>
      </c>
      <c r="BJ1427" s="23"/>
      <c r="BK1427" s="23" t="s">
        <v>11</v>
      </c>
      <c r="BL1427" s="23" t="s">
        <v>11</v>
      </c>
      <c r="BM1427" s="23" t="s">
        <v>11</v>
      </c>
      <c r="BN1427" s="23"/>
      <c r="BO1427" s="24">
        <v>2.9</v>
      </c>
      <c r="BP1427" s="24">
        <v>286.3</v>
      </c>
      <c r="BQ1427" s="24">
        <v>350</v>
      </c>
      <c r="BR1427" s="24">
        <v>232.9</v>
      </c>
      <c r="BS1427" s="24">
        <v>227.5</v>
      </c>
      <c r="BT1427" s="23"/>
      <c r="BU1427" s="23"/>
      <c r="BV1427" s="24">
        <v>65.12</v>
      </c>
      <c r="BW1427" s="24">
        <v>0.24</v>
      </c>
      <c r="BX1427" s="23"/>
      <c r="BY1427" s="24">
        <v>0.24</v>
      </c>
      <c r="BZ1427" s="27">
        <v>0.24</v>
      </c>
      <c r="CA1427" s="27">
        <v>0.24</v>
      </c>
      <c r="CB1427" s="25"/>
      <c r="CC1427" s="25"/>
      <c r="CD1427" s="28">
        <v>65.650000000000006</v>
      </c>
      <c r="CE1427" s="28">
        <v>0.3</v>
      </c>
      <c r="CF1427" s="25"/>
      <c r="CG1427" s="28">
        <v>0.3</v>
      </c>
      <c r="CH1427" s="28">
        <v>211.57</v>
      </c>
      <c r="CI1427" s="28">
        <v>0.7</v>
      </c>
      <c r="CJ1427" s="28">
        <v>0.5</v>
      </c>
      <c r="CK1427" s="28">
        <v>0</v>
      </c>
      <c r="CL1427" s="28">
        <v>0</v>
      </c>
      <c r="CM1427" s="28">
        <v>0.97</v>
      </c>
      <c r="CN1427" s="25"/>
      <c r="CO1427" s="28">
        <v>0</v>
      </c>
      <c r="CP1427" s="30" t="s">
        <v>1075</v>
      </c>
      <c r="CQ1427" s="8">
        <f t="shared" si="243"/>
        <v>2750.8090614886728</v>
      </c>
      <c r="CR1427" s="8">
        <f t="shared" si="251"/>
        <v>28</v>
      </c>
      <c r="CS1427" s="8">
        <f t="shared" si="244"/>
        <v>2.5</v>
      </c>
      <c r="CT1427" s="8">
        <f t="shared" si="252"/>
        <v>50</v>
      </c>
      <c r="CU1427" s="8">
        <f t="shared" si="245"/>
        <v>200</v>
      </c>
      <c r="CV1427" s="10">
        <f t="shared" si="246"/>
        <v>215858.74800000002</v>
      </c>
      <c r="CW1427" s="10">
        <f t="shared" si="253"/>
        <v>215.85874800000002</v>
      </c>
      <c r="CX1427" s="8" t="str">
        <f t="shared" si="247"/>
        <v>No</v>
      </c>
      <c r="CY1427" s="30" t="s">
        <v>23</v>
      </c>
      <c r="CZ1427" s="30" t="s">
        <v>11</v>
      </c>
      <c r="DA1427" s="31" t="s">
        <v>11</v>
      </c>
      <c r="DB1427" s="31" t="s">
        <v>11</v>
      </c>
      <c r="DC1427" s="8" t="str">
        <f t="shared" si="248"/>
        <v>No</v>
      </c>
      <c r="DD1427" s="8" t="s">
        <v>11</v>
      </c>
      <c r="DE1427" s="30" t="s">
        <v>11</v>
      </c>
      <c r="DF1427" s="10">
        <f t="shared" si="249"/>
        <v>201.02448000000001</v>
      </c>
      <c r="DG1427" s="9">
        <f>IF(S1427&lt;Monitors!$H$4,(S1427*Monitors!$I$4)+Monitors!$J$4,IF(S1427&lt;Monitors!$H$5,(S1427*Monitors!$I$5)+Monitors!$J$5,IF(S1427&lt;Monitors!$H$6,(S1427*Monitors!$I$6)+Monitors!$J$6,IF(S1427&lt;Monitors!$H$7,(Monitors!$I$7*S1427)+Monitors!$J$7,IF(S1427&lt;Monitors!$H$8,(S1427*Monitors!$I$8)+Monitors!$J$8,IF(S1427&lt;Monitors!$H$9,(S1427*Monitors!$I$9)+Monitors!$J$9,IF(S1427&lt;Monitors!$H$10,(S1427*Monitors!$I$10)+Monitors!$J$10,IF(S1427&lt;Monitors!$H$11,(S1427*Monitors!$I$11)+Monitors!$J$11,Monitors!$J$12))))))))</f>
        <v>89</v>
      </c>
      <c r="DH1427" s="10">
        <f>$DF1427-(Monitors!$B$4*'All Data'!$W1427)</f>
        <v>188.31086000000002</v>
      </c>
      <c r="DI1427" s="10">
        <f>IF($CX1427="Yes",DH1427-(Monitors!$E$4*(DG1427+(Monitors!$B$4*'All Data'!$W1427))),'All Data'!DH1427)</f>
        <v>188.31086000000002</v>
      </c>
      <c r="DJ1427" s="10">
        <f>IF(DD1427="Yes",'All Data'!DI1427-(DG1427*Monitors!$C$4),'All Data'!DI1427)</f>
        <v>188.31086000000002</v>
      </c>
      <c r="DK1427" s="10">
        <f>IF($DE1427="Yes",DJ1427-(DG1427*Monitors!$D$4),'All Data'!DJ1427)</f>
        <v>188.31086000000002</v>
      </c>
      <c r="DL1427" s="10">
        <f>IF($CZ1427="Yes",DK1427-Monitors!$C$7,'All Data'!DK1427)</f>
        <v>188.31086000000002</v>
      </c>
      <c r="DM1427" s="10">
        <f>IF($DA1427="Yes",DL1427-Monitors!$D$7,'All Data'!DL1427)</f>
        <v>188.31086000000002</v>
      </c>
      <c r="DN1427" s="10">
        <f>IF(DB1427="Yes",DM1427-((DG1427+(W1427*Monitors!$B$4))*Monitors!$F$4),'All Data'!DM1427)</f>
        <v>188.31086000000002</v>
      </c>
      <c r="DO1427" s="8" t="str">
        <f t="shared" si="250"/>
        <v>No</v>
      </c>
      <c r="DP1427" s="10">
        <v>8.6343499200000018</v>
      </c>
      <c r="DQ1427" s="10">
        <v>56.485650079999999</v>
      </c>
      <c r="DR1427" s="10">
        <v>56.485650079999999</v>
      </c>
      <c r="DS1427" s="9">
        <v>65.844004659861213</v>
      </c>
      <c r="DT1427" s="9" t="s">
        <v>23</v>
      </c>
      <c r="DU1427" s="14">
        <v>0</v>
      </c>
    </row>
    <row r="1428" spans="1:125" ht="18" customHeight="1">
      <c r="A1428" s="29">
        <v>1427</v>
      </c>
      <c r="B1428" s="29">
        <v>21</v>
      </c>
      <c r="C1428" s="29">
        <v>424</v>
      </c>
      <c r="D1428" s="21">
        <v>42156</v>
      </c>
      <c r="E1428" s="21">
        <v>42123</v>
      </c>
      <c r="F1428" s="21">
        <v>42135</v>
      </c>
      <c r="G1428" s="20"/>
      <c r="H1428" s="20"/>
      <c r="I1428" s="22">
        <v>6</v>
      </c>
      <c r="J1428" s="20" t="s">
        <v>255</v>
      </c>
      <c r="K1428" s="20"/>
      <c r="L1428" s="20" t="s">
        <v>49</v>
      </c>
      <c r="M1428" s="23"/>
      <c r="N1428" s="23" t="s">
        <v>7</v>
      </c>
      <c r="O1428" s="23"/>
      <c r="P1428" s="24">
        <v>23.8</v>
      </c>
      <c r="Q1428" s="24">
        <v>42.3</v>
      </c>
      <c r="R1428" s="24">
        <v>48.5</v>
      </c>
      <c r="S1428" s="24">
        <v>1005.27</v>
      </c>
      <c r="T1428" s="24">
        <v>1.78</v>
      </c>
      <c r="U1428" s="24">
        <v>1080</v>
      </c>
      <c r="V1428" s="24">
        <v>1920</v>
      </c>
      <c r="W1428" s="24">
        <v>2.0739999999999998</v>
      </c>
      <c r="X1428" s="23" t="s">
        <v>47</v>
      </c>
      <c r="Y1428" s="23" t="s">
        <v>47</v>
      </c>
      <c r="Z1428" s="24">
        <v>2063</v>
      </c>
      <c r="AA1428" s="24">
        <v>60</v>
      </c>
      <c r="AB1428" s="24">
        <v>178</v>
      </c>
      <c r="AC1428" s="24">
        <v>178</v>
      </c>
      <c r="AD1428" s="23" t="s">
        <v>305</v>
      </c>
      <c r="AE1428" s="23" t="s">
        <v>11</v>
      </c>
      <c r="AF1428" s="23" t="s">
        <v>11</v>
      </c>
      <c r="AG1428" s="23"/>
      <c r="AH1428" s="23"/>
      <c r="AI1428" s="23" t="s">
        <v>57</v>
      </c>
      <c r="AJ1428" s="23" t="s">
        <v>11</v>
      </c>
      <c r="AK1428" s="23" t="s">
        <v>23</v>
      </c>
      <c r="AL1428" s="23" t="s">
        <v>129</v>
      </c>
      <c r="AM1428" s="23"/>
      <c r="AN1428" s="23" t="s">
        <v>302</v>
      </c>
      <c r="AO1428" s="23"/>
      <c r="AP1428" s="23" t="s">
        <v>14</v>
      </c>
      <c r="AQ1428" s="23"/>
      <c r="AR1428" s="23"/>
      <c r="AS1428" s="23" t="s">
        <v>129</v>
      </c>
      <c r="AT1428" s="23"/>
      <c r="AU1428" s="23" t="s">
        <v>261</v>
      </c>
      <c r="AV1428" s="25"/>
      <c r="AW1428" s="25"/>
      <c r="AX1428" s="26">
        <v>48.5</v>
      </c>
      <c r="AY1428" s="26">
        <v>1005.27</v>
      </c>
      <c r="AZ1428" s="25" t="s">
        <v>302</v>
      </c>
      <c r="BA1428" s="25" t="s">
        <v>261</v>
      </c>
      <c r="BB1428" s="23"/>
      <c r="BC1428" s="23" t="s">
        <v>15</v>
      </c>
      <c r="BD1428" s="23"/>
      <c r="BE1428" s="23" t="s">
        <v>11</v>
      </c>
      <c r="BF1428" s="23" t="s">
        <v>755</v>
      </c>
      <c r="BG1428" s="23" t="s">
        <v>11</v>
      </c>
      <c r="BH1428" s="23" t="s">
        <v>17</v>
      </c>
      <c r="BI1428" s="23"/>
      <c r="BJ1428" s="23"/>
      <c r="BK1428" s="23" t="s">
        <v>11</v>
      </c>
      <c r="BL1428" s="23" t="s">
        <v>11</v>
      </c>
      <c r="BM1428" s="23"/>
      <c r="BN1428" s="23"/>
      <c r="BO1428" s="24">
        <v>0.1</v>
      </c>
      <c r="BP1428" s="24">
        <v>357.5</v>
      </c>
      <c r="BQ1428" s="24">
        <v>450</v>
      </c>
      <c r="BR1428" s="24">
        <v>263.10000000000002</v>
      </c>
      <c r="BS1428" s="24">
        <v>263.10000000000002</v>
      </c>
      <c r="BT1428" s="23"/>
      <c r="BU1428" s="23"/>
      <c r="BV1428" s="24">
        <v>65.95</v>
      </c>
      <c r="BW1428" s="24">
        <v>0.43</v>
      </c>
      <c r="BX1428" s="24">
        <v>0.43</v>
      </c>
      <c r="BY1428" s="23"/>
      <c r="BZ1428" s="27">
        <v>0.43</v>
      </c>
      <c r="CA1428" s="27"/>
      <c r="CB1428" s="25"/>
      <c r="CC1428" s="25"/>
      <c r="CD1428" s="28">
        <v>65.540000000000006</v>
      </c>
      <c r="CE1428" s="28">
        <v>0.47</v>
      </c>
      <c r="CF1428" s="28">
        <v>0.47</v>
      </c>
      <c r="CG1428" s="25"/>
      <c r="CH1428" s="28">
        <v>279.43</v>
      </c>
      <c r="CI1428" s="28">
        <v>0.7</v>
      </c>
      <c r="CJ1428" s="28">
        <v>0</v>
      </c>
      <c r="CK1428" s="25"/>
      <c r="CL1428" s="25"/>
      <c r="CM1428" s="28">
        <v>0.96</v>
      </c>
      <c r="CN1428" s="25"/>
      <c r="CO1428" s="28">
        <v>0</v>
      </c>
      <c r="CP1428" s="30" t="s">
        <v>1075</v>
      </c>
      <c r="CQ1428" s="8">
        <f t="shared" si="243"/>
        <v>2063.1273190287184</v>
      </c>
      <c r="CR1428" s="8">
        <f t="shared" si="251"/>
        <v>28</v>
      </c>
      <c r="CS1428" s="8">
        <f t="shared" si="244"/>
        <v>2.5</v>
      </c>
      <c r="CT1428" s="8">
        <f t="shared" si="252"/>
        <v>50</v>
      </c>
      <c r="CU1428" s="8">
        <f t="shared" si="245"/>
        <v>300</v>
      </c>
      <c r="CV1428" s="10">
        <f t="shared" si="246"/>
        <v>359384.02499999997</v>
      </c>
      <c r="CW1428" s="10">
        <f t="shared" si="253"/>
        <v>359.38402499999995</v>
      </c>
      <c r="CX1428" s="8" t="str">
        <f t="shared" si="247"/>
        <v>No</v>
      </c>
      <c r="CY1428" s="30" t="s">
        <v>23</v>
      </c>
      <c r="CZ1428" s="30" t="s">
        <v>11</v>
      </c>
      <c r="DA1428" s="31" t="s">
        <v>11</v>
      </c>
      <c r="DB1428" s="31" t="s">
        <v>11</v>
      </c>
      <c r="DC1428" s="8" t="str">
        <f t="shared" si="248"/>
        <v>No</v>
      </c>
      <c r="DD1428" s="8" t="s">
        <v>11</v>
      </c>
      <c r="DE1428" s="30" t="s">
        <v>11</v>
      </c>
      <c r="DF1428" s="10">
        <f t="shared" si="249"/>
        <v>204.65111999999999</v>
      </c>
      <c r="DG1428" s="9">
        <f>IF(S1428&lt;Monitors!$H$4,(S1428*Monitors!$I$4)+Monitors!$J$4,IF(S1428&lt;Monitors!$H$5,(S1428*Monitors!$I$5)+Monitors!$J$5,IF(S1428&lt;Monitors!$H$6,(S1428*Monitors!$I$6)+Monitors!$J$6,IF(S1428&lt;Monitors!$H$7,(Monitors!$I$7*S1428)+Monitors!$J$7,IF(S1428&lt;Monitors!$H$8,(S1428*Monitors!$I$8)+Monitors!$J$8,IF(S1428&lt;Monitors!$H$9,(S1428*Monitors!$I$9)+Monitors!$J$9,IF(S1428&lt;Monitors!$H$10,(S1428*Monitors!$I$10)+Monitors!$J$10,IF(S1428&lt;Monitors!$H$11,(S1428*Monitors!$I$11)+Monitors!$J$11,Monitors!$J$12))))))))</f>
        <v>89</v>
      </c>
      <c r="DH1428" s="10">
        <f>$DF1428-(Monitors!$B$4*'All Data'!$W1428)</f>
        <v>191.9375</v>
      </c>
      <c r="DI1428" s="10">
        <f>IF($CX1428="Yes",DH1428-(Monitors!$E$4*(DG1428+(Monitors!$B$4*'All Data'!$W1428))),'All Data'!DH1428)</f>
        <v>191.9375</v>
      </c>
      <c r="DJ1428" s="10">
        <f>IF(DD1428="Yes",'All Data'!DI1428-(DG1428*Monitors!$C$4),'All Data'!DI1428)</f>
        <v>191.9375</v>
      </c>
      <c r="DK1428" s="10">
        <f>IF($DE1428="Yes",DJ1428-(DG1428*Monitors!$D$4),'All Data'!DJ1428)</f>
        <v>191.9375</v>
      </c>
      <c r="DL1428" s="10">
        <f>IF($CZ1428="Yes",DK1428-Monitors!$C$7,'All Data'!DK1428)</f>
        <v>191.9375</v>
      </c>
      <c r="DM1428" s="10">
        <f>IF($DA1428="Yes",DL1428-Monitors!$D$7,'All Data'!DL1428)</f>
        <v>191.9375</v>
      </c>
      <c r="DN1428" s="10">
        <f>IF(DB1428="Yes",DM1428-((DG1428+(W1428*Monitors!$B$4))*Monitors!$F$4),'All Data'!DM1428)</f>
        <v>191.9375</v>
      </c>
      <c r="DO1428" s="8" t="str">
        <f t="shared" si="250"/>
        <v>No</v>
      </c>
      <c r="DP1428" s="10">
        <v>14.375361</v>
      </c>
      <c r="DQ1428" s="10">
        <v>51.574639000000005</v>
      </c>
      <c r="DR1428" s="10">
        <v>51.574639000000005</v>
      </c>
      <c r="DS1428" s="9">
        <v>81.881233709678312</v>
      </c>
      <c r="DT1428" s="9" t="s">
        <v>23</v>
      </c>
      <c r="DU1428" s="14">
        <v>0</v>
      </c>
    </row>
    <row r="1429" spans="1:125" ht="18" customHeight="1">
      <c r="A1429" s="29">
        <v>1428</v>
      </c>
      <c r="B1429" s="29">
        <v>24</v>
      </c>
      <c r="C1429" s="29">
        <v>511</v>
      </c>
      <c r="D1429" s="21">
        <v>41266</v>
      </c>
      <c r="E1429" s="21">
        <v>41285</v>
      </c>
      <c r="F1429" s="21">
        <v>41292</v>
      </c>
      <c r="G1429" s="20" t="s">
        <v>4</v>
      </c>
      <c r="H1429" s="20" t="s">
        <v>26</v>
      </c>
      <c r="I1429" s="22">
        <v>6</v>
      </c>
      <c r="J1429" s="20" t="s">
        <v>255</v>
      </c>
      <c r="K1429" s="20" t="s">
        <v>26</v>
      </c>
      <c r="L1429" s="20" t="s">
        <v>27</v>
      </c>
      <c r="M1429" s="23" t="s">
        <v>27</v>
      </c>
      <c r="N1429" s="23" t="s">
        <v>7</v>
      </c>
      <c r="O1429" s="23" t="s">
        <v>26</v>
      </c>
      <c r="P1429" s="24">
        <v>22.5</v>
      </c>
      <c r="Q1429" s="24">
        <v>40.1</v>
      </c>
      <c r="R1429" s="24">
        <v>46</v>
      </c>
      <c r="S1429" s="24">
        <v>902.25</v>
      </c>
      <c r="T1429" s="24">
        <v>1.78</v>
      </c>
      <c r="U1429" s="24">
        <v>1080</v>
      </c>
      <c r="V1429" s="24">
        <v>1920</v>
      </c>
      <c r="W1429" s="24">
        <v>2.0739999999999998</v>
      </c>
      <c r="X1429" s="23" t="s">
        <v>47</v>
      </c>
      <c r="Y1429" s="23" t="s">
        <v>47</v>
      </c>
      <c r="Z1429" s="24">
        <v>2298</v>
      </c>
      <c r="AA1429" s="24">
        <v>60</v>
      </c>
      <c r="AB1429" s="24">
        <v>178</v>
      </c>
      <c r="AC1429" s="24">
        <v>178</v>
      </c>
      <c r="AD1429" s="23" t="s">
        <v>300</v>
      </c>
      <c r="AE1429" s="23" t="s">
        <v>23</v>
      </c>
      <c r="AF1429" s="23" t="s">
        <v>11</v>
      </c>
      <c r="AG1429" s="23" t="s">
        <v>26</v>
      </c>
      <c r="AH1429" s="23" t="s">
        <v>26</v>
      </c>
      <c r="AI1429" s="23" t="s">
        <v>12</v>
      </c>
      <c r="AJ1429" s="23" t="s">
        <v>11</v>
      </c>
      <c r="AK1429" s="23" t="s">
        <v>23</v>
      </c>
      <c r="AL1429" s="23" t="s">
        <v>837</v>
      </c>
      <c r="AM1429" s="23" t="s">
        <v>26</v>
      </c>
      <c r="AN1429" s="23" t="s">
        <v>14</v>
      </c>
      <c r="AO1429" s="23" t="s">
        <v>26</v>
      </c>
      <c r="AP1429" s="23" t="s">
        <v>36</v>
      </c>
      <c r="AQ1429" s="23" t="s">
        <v>26</v>
      </c>
      <c r="AR1429" s="23"/>
      <c r="AS1429" s="23" t="s">
        <v>837</v>
      </c>
      <c r="AT1429" s="23" t="s">
        <v>26</v>
      </c>
      <c r="AU1429" s="23" t="s">
        <v>14</v>
      </c>
      <c r="AV1429" s="25" t="s">
        <v>26</v>
      </c>
      <c r="AW1429" s="25" t="s">
        <v>14</v>
      </c>
      <c r="AX1429" s="26">
        <v>46</v>
      </c>
      <c r="AY1429" s="26">
        <v>902.25</v>
      </c>
      <c r="AZ1429" s="25" t="s">
        <v>14</v>
      </c>
      <c r="BA1429" s="25" t="s">
        <v>14</v>
      </c>
      <c r="BB1429" s="23" t="s">
        <v>14</v>
      </c>
      <c r="BC1429" s="23" t="s">
        <v>15</v>
      </c>
      <c r="BD1429" s="23" t="s">
        <v>26</v>
      </c>
      <c r="BE1429" s="23" t="s">
        <v>11</v>
      </c>
      <c r="BF1429" s="23" t="s">
        <v>379</v>
      </c>
      <c r="BG1429" s="23" t="s">
        <v>11</v>
      </c>
      <c r="BH1429" s="23" t="s">
        <v>17</v>
      </c>
      <c r="BI1429" s="23" t="s">
        <v>26</v>
      </c>
      <c r="BJ1429" s="23"/>
      <c r="BK1429" s="23" t="s">
        <v>11</v>
      </c>
      <c r="BL1429" s="23" t="s">
        <v>11</v>
      </c>
      <c r="BM1429" s="23" t="s">
        <v>11</v>
      </c>
      <c r="BN1429" s="23"/>
      <c r="BO1429" s="24">
        <v>38</v>
      </c>
      <c r="BP1429" s="24">
        <v>597</v>
      </c>
      <c r="BQ1429" s="24">
        <v>390</v>
      </c>
      <c r="BR1429" s="24">
        <v>390.1</v>
      </c>
      <c r="BS1429" s="24">
        <v>254</v>
      </c>
      <c r="BT1429" s="23"/>
      <c r="BU1429" s="23"/>
      <c r="BV1429" s="24">
        <v>66.87</v>
      </c>
      <c r="BW1429" s="24">
        <v>0.28000000000000003</v>
      </c>
      <c r="BX1429" s="23"/>
      <c r="BY1429" s="24">
        <v>0.28000000000000003</v>
      </c>
      <c r="BZ1429" s="27">
        <v>0.28000000000000003</v>
      </c>
      <c r="CA1429" s="27">
        <v>0.28000000000000003</v>
      </c>
      <c r="CB1429" s="25"/>
      <c r="CC1429" s="25"/>
      <c r="CD1429" s="28">
        <v>66.349999999999994</v>
      </c>
      <c r="CE1429" s="28">
        <v>0.32</v>
      </c>
      <c r="CF1429" s="25"/>
      <c r="CG1429" s="28">
        <v>0.32</v>
      </c>
      <c r="CH1429" s="28">
        <v>251.61</v>
      </c>
      <c r="CI1429" s="28">
        <v>0.5</v>
      </c>
      <c r="CJ1429" s="28">
        <v>0.5</v>
      </c>
      <c r="CK1429" s="28">
        <v>0</v>
      </c>
      <c r="CL1429" s="28">
        <v>0</v>
      </c>
      <c r="CM1429" s="28">
        <v>0.5</v>
      </c>
      <c r="CN1429" s="25"/>
      <c r="CO1429" s="28">
        <v>0</v>
      </c>
      <c r="CP1429" s="30" t="s">
        <v>1075</v>
      </c>
      <c r="CQ1429" s="8">
        <f t="shared" si="243"/>
        <v>2298.6977001939595</v>
      </c>
      <c r="CR1429" s="8">
        <f t="shared" si="251"/>
        <v>28</v>
      </c>
      <c r="CS1429" s="8">
        <f t="shared" si="244"/>
        <v>2.5</v>
      </c>
      <c r="CT1429" s="8">
        <f t="shared" si="252"/>
        <v>50</v>
      </c>
      <c r="CU1429" s="8">
        <f t="shared" si="245"/>
        <v>500</v>
      </c>
      <c r="CV1429" s="10">
        <f t="shared" si="246"/>
        <v>538643.25</v>
      </c>
      <c r="CW1429" s="10">
        <f t="shared" si="253"/>
        <v>538.64324999999997</v>
      </c>
      <c r="CX1429" s="8" t="str">
        <f t="shared" si="247"/>
        <v>No</v>
      </c>
      <c r="CY1429" s="30" t="s">
        <v>11</v>
      </c>
      <c r="CZ1429" s="30" t="s">
        <v>11</v>
      </c>
      <c r="DA1429" s="31" t="s">
        <v>11</v>
      </c>
      <c r="DB1429" s="31" t="s">
        <v>11</v>
      </c>
      <c r="DC1429" s="8" t="str">
        <f t="shared" si="248"/>
        <v>No</v>
      </c>
      <c r="DD1429" s="8" t="s">
        <v>11</v>
      </c>
      <c r="DE1429" s="30" t="s">
        <v>11</v>
      </c>
      <c r="DF1429" s="10">
        <f t="shared" si="249"/>
        <v>206.61774</v>
      </c>
      <c r="DG1429" s="9">
        <f>IF(S1429&lt;Monitors!$H$4,(S1429*Monitors!$I$4)+Monitors!$J$4,IF(S1429&lt;Monitors!$H$5,(S1429*Monitors!$I$5)+Monitors!$J$5,IF(S1429&lt;Monitors!$H$6,(S1429*Monitors!$I$6)+Monitors!$J$6,IF(S1429&lt;Monitors!$H$7,(Monitors!$I$7*S1429)+Monitors!$J$7,IF(S1429&lt;Monitors!$H$8,(S1429*Monitors!$I$8)+Monitors!$J$8,IF(S1429&lt;Monitors!$H$9,(S1429*Monitors!$I$9)+Monitors!$J$9,IF(S1429&lt;Monitors!$H$10,(S1429*Monitors!$I$10)+Monitors!$J$10,IF(S1429&lt;Monitors!$H$11,(S1429*Monitors!$I$11)+Monitors!$J$11,Monitors!$J$12))))))))</f>
        <v>89</v>
      </c>
      <c r="DH1429" s="10">
        <f>$DF1429-(Monitors!$B$4*'All Data'!$W1429)</f>
        <v>193.90412000000001</v>
      </c>
      <c r="DI1429" s="10">
        <f>IF($CX1429="Yes",DH1429-(Monitors!$E$4*(DG1429+(Monitors!$B$4*'All Data'!$W1429))),'All Data'!DH1429)</f>
        <v>193.90412000000001</v>
      </c>
      <c r="DJ1429" s="10">
        <f>IF(DD1429="Yes",'All Data'!DI1429-(DG1429*Monitors!$C$4),'All Data'!DI1429)</f>
        <v>193.90412000000001</v>
      </c>
      <c r="DK1429" s="10">
        <f>IF($DE1429="Yes",DJ1429-(DG1429*Monitors!$D$4),'All Data'!DJ1429)</f>
        <v>193.90412000000001</v>
      </c>
      <c r="DL1429" s="10">
        <f>IF($CZ1429="Yes",DK1429-Monitors!$C$7,'All Data'!DK1429)</f>
        <v>193.90412000000001</v>
      </c>
      <c r="DM1429" s="10">
        <f>IF($DA1429="Yes",DL1429-Monitors!$D$7,'All Data'!DL1429)</f>
        <v>193.90412000000001</v>
      </c>
      <c r="DN1429" s="10">
        <f>IF(DB1429="Yes",DM1429-((DG1429+(W1429*Monitors!$B$4))*Monitors!$F$4),'All Data'!DM1429)</f>
        <v>193.90412000000001</v>
      </c>
      <c r="DO1429" s="8" t="str">
        <f t="shared" si="250"/>
        <v>No</v>
      </c>
      <c r="DP1429" s="10">
        <v>21.545730000000002</v>
      </c>
      <c r="DQ1429" s="10">
        <v>45.324269999999999</v>
      </c>
      <c r="DR1429" s="10">
        <v>45.324269999999999</v>
      </c>
      <c r="DS1429" s="9">
        <v>75.753358150487969</v>
      </c>
      <c r="DT1429" s="9" t="s">
        <v>23</v>
      </c>
      <c r="DU1429" s="14">
        <v>0</v>
      </c>
    </row>
    <row r="1430" spans="1:125" ht="18" customHeight="1">
      <c r="A1430" s="29">
        <v>1429</v>
      </c>
      <c r="B1430" s="29">
        <v>47</v>
      </c>
      <c r="C1430" s="29">
        <v>511</v>
      </c>
      <c r="D1430" s="21">
        <v>41266</v>
      </c>
      <c r="E1430" s="21">
        <v>41338</v>
      </c>
      <c r="F1430" s="21">
        <v>41340</v>
      </c>
      <c r="G1430" s="20" t="s">
        <v>4</v>
      </c>
      <c r="H1430" s="20" t="s">
        <v>26</v>
      </c>
      <c r="I1430" s="22">
        <v>6</v>
      </c>
      <c r="J1430" s="20" t="s">
        <v>255</v>
      </c>
      <c r="K1430" s="20" t="s">
        <v>26</v>
      </c>
      <c r="L1430" s="20" t="s">
        <v>27</v>
      </c>
      <c r="M1430" s="23" t="s">
        <v>27</v>
      </c>
      <c r="N1430" s="23" t="s">
        <v>7</v>
      </c>
      <c r="O1430" s="23" t="s">
        <v>26</v>
      </c>
      <c r="P1430" s="24">
        <v>22.5</v>
      </c>
      <c r="Q1430" s="24">
        <v>40.1</v>
      </c>
      <c r="R1430" s="24">
        <v>46</v>
      </c>
      <c r="S1430" s="24">
        <v>902.25</v>
      </c>
      <c r="T1430" s="24">
        <v>1.78</v>
      </c>
      <c r="U1430" s="24">
        <v>1080</v>
      </c>
      <c r="V1430" s="24">
        <v>1920</v>
      </c>
      <c r="W1430" s="24">
        <v>2.0739999999999998</v>
      </c>
      <c r="X1430" s="23" t="s">
        <v>47</v>
      </c>
      <c r="Y1430" s="23" t="s">
        <v>47</v>
      </c>
      <c r="Z1430" s="24">
        <v>2298</v>
      </c>
      <c r="AA1430" s="24">
        <v>60</v>
      </c>
      <c r="AB1430" s="24">
        <v>178</v>
      </c>
      <c r="AC1430" s="24">
        <v>178</v>
      </c>
      <c r="AD1430" s="23" t="s">
        <v>300</v>
      </c>
      <c r="AE1430" s="23" t="s">
        <v>23</v>
      </c>
      <c r="AF1430" s="23" t="s">
        <v>11</v>
      </c>
      <c r="AG1430" s="23" t="s">
        <v>26</v>
      </c>
      <c r="AH1430" s="23" t="s">
        <v>26</v>
      </c>
      <c r="AI1430" s="23" t="s">
        <v>12</v>
      </c>
      <c r="AJ1430" s="23" t="s">
        <v>11</v>
      </c>
      <c r="AK1430" s="23" t="s">
        <v>23</v>
      </c>
      <c r="AL1430" s="23" t="s">
        <v>837</v>
      </c>
      <c r="AM1430" s="23" t="s">
        <v>26</v>
      </c>
      <c r="AN1430" s="23" t="s">
        <v>14</v>
      </c>
      <c r="AO1430" s="23" t="s">
        <v>26</v>
      </c>
      <c r="AP1430" s="23" t="s">
        <v>36</v>
      </c>
      <c r="AQ1430" s="23" t="s">
        <v>26</v>
      </c>
      <c r="AR1430" s="23"/>
      <c r="AS1430" s="23" t="s">
        <v>837</v>
      </c>
      <c r="AT1430" s="23" t="s">
        <v>26</v>
      </c>
      <c r="AU1430" s="23" t="s">
        <v>14</v>
      </c>
      <c r="AV1430" s="25" t="s">
        <v>26</v>
      </c>
      <c r="AW1430" s="25" t="s">
        <v>14</v>
      </c>
      <c r="AX1430" s="26">
        <v>46</v>
      </c>
      <c r="AY1430" s="26">
        <v>902.25</v>
      </c>
      <c r="AZ1430" s="25" t="s">
        <v>14</v>
      </c>
      <c r="BA1430" s="25" t="s">
        <v>14</v>
      </c>
      <c r="BB1430" s="23" t="s">
        <v>14</v>
      </c>
      <c r="BC1430" s="23" t="s">
        <v>15</v>
      </c>
      <c r="BD1430" s="23" t="s">
        <v>26</v>
      </c>
      <c r="BE1430" s="23" t="s">
        <v>11</v>
      </c>
      <c r="BF1430" s="23" t="s">
        <v>379</v>
      </c>
      <c r="BG1430" s="23" t="s">
        <v>11</v>
      </c>
      <c r="BH1430" s="23" t="s">
        <v>17</v>
      </c>
      <c r="BI1430" s="23" t="s">
        <v>26</v>
      </c>
      <c r="BJ1430" s="23"/>
      <c r="BK1430" s="23" t="s">
        <v>11</v>
      </c>
      <c r="BL1430" s="23" t="s">
        <v>11</v>
      </c>
      <c r="BM1430" s="23" t="s">
        <v>11</v>
      </c>
      <c r="BN1430" s="23"/>
      <c r="BO1430" s="24">
        <v>38</v>
      </c>
      <c r="BP1430" s="24">
        <v>597</v>
      </c>
      <c r="BQ1430" s="24">
        <v>390</v>
      </c>
      <c r="BR1430" s="24">
        <v>390.1</v>
      </c>
      <c r="BS1430" s="24">
        <v>254</v>
      </c>
      <c r="BT1430" s="23"/>
      <c r="BU1430" s="23"/>
      <c r="BV1430" s="24">
        <v>66.87</v>
      </c>
      <c r="BW1430" s="24">
        <v>0.28000000000000003</v>
      </c>
      <c r="BX1430" s="23"/>
      <c r="BY1430" s="24">
        <v>0.28000000000000003</v>
      </c>
      <c r="BZ1430" s="27">
        <v>0.28000000000000003</v>
      </c>
      <c r="CA1430" s="27">
        <v>0.28000000000000003</v>
      </c>
      <c r="CB1430" s="25"/>
      <c r="CC1430" s="25"/>
      <c r="CD1430" s="28">
        <v>66.349999999999994</v>
      </c>
      <c r="CE1430" s="28">
        <v>0.32</v>
      </c>
      <c r="CF1430" s="25"/>
      <c r="CG1430" s="28">
        <v>0.32</v>
      </c>
      <c r="CH1430" s="28">
        <v>251.61</v>
      </c>
      <c r="CI1430" s="28">
        <v>0.5</v>
      </c>
      <c r="CJ1430" s="28">
        <v>0.5</v>
      </c>
      <c r="CK1430" s="28">
        <v>0</v>
      </c>
      <c r="CL1430" s="28">
        <v>0</v>
      </c>
      <c r="CM1430" s="28">
        <v>0.5</v>
      </c>
      <c r="CN1430" s="25"/>
      <c r="CO1430" s="28">
        <v>0</v>
      </c>
      <c r="CP1430" s="30" t="s">
        <v>1075</v>
      </c>
      <c r="CQ1430" s="8">
        <f t="shared" si="243"/>
        <v>2298.6977001939595</v>
      </c>
      <c r="CR1430" s="8">
        <f t="shared" si="251"/>
        <v>28</v>
      </c>
      <c r="CS1430" s="8">
        <f t="shared" si="244"/>
        <v>2.5</v>
      </c>
      <c r="CT1430" s="8">
        <f t="shared" si="252"/>
        <v>50</v>
      </c>
      <c r="CU1430" s="8">
        <f t="shared" si="245"/>
        <v>500</v>
      </c>
      <c r="CV1430" s="10">
        <f t="shared" si="246"/>
        <v>538643.25</v>
      </c>
      <c r="CW1430" s="10">
        <f t="shared" si="253"/>
        <v>538.64324999999997</v>
      </c>
      <c r="CX1430" s="8" t="str">
        <f t="shared" si="247"/>
        <v>No</v>
      </c>
      <c r="CY1430" s="30" t="s">
        <v>11</v>
      </c>
      <c r="CZ1430" s="30" t="s">
        <v>11</v>
      </c>
      <c r="DA1430" s="31" t="s">
        <v>11</v>
      </c>
      <c r="DB1430" s="31" t="s">
        <v>11</v>
      </c>
      <c r="DC1430" s="8" t="str">
        <f t="shared" si="248"/>
        <v>No</v>
      </c>
      <c r="DD1430" s="8" t="s">
        <v>11</v>
      </c>
      <c r="DE1430" s="30" t="s">
        <v>11</v>
      </c>
      <c r="DF1430" s="10">
        <f t="shared" si="249"/>
        <v>206.61774</v>
      </c>
      <c r="DG1430" s="9">
        <f>IF(S1430&lt;Monitors!$H$4,(S1430*Monitors!$I$4)+Monitors!$J$4,IF(S1430&lt;Monitors!$H$5,(S1430*Monitors!$I$5)+Monitors!$J$5,IF(S1430&lt;Monitors!$H$6,(S1430*Monitors!$I$6)+Monitors!$J$6,IF(S1430&lt;Monitors!$H$7,(Monitors!$I$7*S1430)+Monitors!$J$7,IF(S1430&lt;Monitors!$H$8,(S1430*Monitors!$I$8)+Monitors!$J$8,IF(S1430&lt;Monitors!$H$9,(S1430*Monitors!$I$9)+Monitors!$J$9,IF(S1430&lt;Monitors!$H$10,(S1430*Monitors!$I$10)+Monitors!$J$10,IF(S1430&lt;Monitors!$H$11,(S1430*Monitors!$I$11)+Monitors!$J$11,Monitors!$J$12))))))))</f>
        <v>89</v>
      </c>
      <c r="DH1430" s="10">
        <f>$DF1430-(Monitors!$B$4*'All Data'!$W1430)</f>
        <v>193.90412000000001</v>
      </c>
      <c r="DI1430" s="10">
        <f>IF($CX1430="Yes",DH1430-(Monitors!$E$4*(DG1430+(Monitors!$B$4*'All Data'!$W1430))),'All Data'!DH1430)</f>
        <v>193.90412000000001</v>
      </c>
      <c r="DJ1430" s="10">
        <f>IF(DD1430="Yes",'All Data'!DI1430-(DG1430*Monitors!$C$4),'All Data'!DI1430)</f>
        <v>193.90412000000001</v>
      </c>
      <c r="DK1430" s="10">
        <f>IF($DE1430="Yes",DJ1430-(DG1430*Monitors!$D$4),'All Data'!DJ1430)</f>
        <v>193.90412000000001</v>
      </c>
      <c r="DL1430" s="10">
        <f>IF($CZ1430="Yes",DK1430-Monitors!$C$7,'All Data'!DK1430)</f>
        <v>193.90412000000001</v>
      </c>
      <c r="DM1430" s="10">
        <f>IF($DA1430="Yes",DL1430-Monitors!$D$7,'All Data'!DL1430)</f>
        <v>193.90412000000001</v>
      </c>
      <c r="DN1430" s="10">
        <f>IF(DB1430="Yes",DM1430-((DG1430+(W1430*Monitors!$B$4))*Monitors!$F$4),'All Data'!DM1430)</f>
        <v>193.90412000000001</v>
      </c>
      <c r="DO1430" s="8" t="str">
        <f t="shared" si="250"/>
        <v>No</v>
      </c>
      <c r="DP1430" s="10">
        <v>21.545730000000002</v>
      </c>
      <c r="DQ1430" s="10">
        <v>45.324269999999999</v>
      </c>
      <c r="DR1430" s="10">
        <v>45.324269999999999</v>
      </c>
      <c r="DS1430" s="9">
        <v>75.753358150487969</v>
      </c>
      <c r="DT1430" s="9" t="s">
        <v>23</v>
      </c>
      <c r="DU1430" s="14">
        <v>0</v>
      </c>
    </row>
    <row r="1431" spans="1:125" ht="18" customHeight="1">
      <c r="A1431" s="29">
        <v>1430</v>
      </c>
      <c r="B1431" s="29">
        <v>24</v>
      </c>
      <c r="C1431" s="29">
        <v>519</v>
      </c>
      <c r="D1431" s="21">
        <v>41516</v>
      </c>
      <c r="E1431" s="21">
        <v>41501</v>
      </c>
      <c r="F1431" s="21">
        <v>41505</v>
      </c>
      <c r="G1431" s="20" t="s">
        <v>4</v>
      </c>
      <c r="H1431" s="20" t="s">
        <v>26</v>
      </c>
      <c r="I1431" s="22">
        <v>6</v>
      </c>
      <c r="J1431" s="20" t="s">
        <v>255</v>
      </c>
      <c r="K1431" s="20" t="s">
        <v>26</v>
      </c>
      <c r="L1431" s="20" t="s">
        <v>6</v>
      </c>
      <c r="M1431" s="23" t="s">
        <v>26</v>
      </c>
      <c r="N1431" s="23" t="s">
        <v>7</v>
      </c>
      <c r="O1431" s="23" t="s">
        <v>26</v>
      </c>
      <c r="P1431" s="24">
        <v>26.8</v>
      </c>
      <c r="Q1431" s="24">
        <v>47.6</v>
      </c>
      <c r="R1431" s="24">
        <v>54.6</v>
      </c>
      <c r="S1431" s="24">
        <v>1276.27</v>
      </c>
      <c r="T1431" s="24">
        <v>1.78</v>
      </c>
      <c r="U1431" s="24">
        <v>1080</v>
      </c>
      <c r="V1431" s="24">
        <v>1920</v>
      </c>
      <c r="W1431" s="24">
        <v>2.0739999999999998</v>
      </c>
      <c r="X1431" s="23" t="s">
        <v>47</v>
      </c>
      <c r="Y1431" s="23" t="s">
        <v>47</v>
      </c>
      <c r="Z1431" s="24">
        <v>1625</v>
      </c>
      <c r="AA1431" s="24">
        <v>60</v>
      </c>
      <c r="AB1431" s="24">
        <v>178</v>
      </c>
      <c r="AC1431" s="24">
        <v>178</v>
      </c>
      <c r="AD1431" s="23" t="s">
        <v>263</v>
      </c>
      <c r="AE1431" s="23" t="s">
        <v>23</v>
      </c>
      <c r="AF1431" s="23" t="s">
        <v>11</v>
      </c>
      <c r="AG1431" s="23" t="s">
        <v>26</v>
      </c>
      <c r="AH1431" s="23" t="s">
        <v>26</v>
      </c>
      <c r="AI1431" s="23" t="s">
        <v>12</v>
      </c>
      <c r="AJ1431" s="23" t="s">
        <v>11</v>
      </c>
      <c r="AK1431" s="23" t="s">
        <v>23</v>
      </c>
      <c r="AL1431" s="23" t="s">
        <v>264</v>
      </c>
      <c r="AM1431" s="23" t="s">
        <v>265</v>
      </c>
      <c r="AN1431" s="23" t="s">
        <v>14</v>
      </c>
      <c r="AO1431" s="23" t="s">
        <v>14</v>
      </c>
      <c r="AP1431" s="23" t="s">
        <v>36</v>
      </c>
      <c r="AQ1431" s="23" t="s">
        <v>14</v>
      </c>
      <c r="AR1431" s="23"/>
      <c r="AS1431" s="23" t="s">
        <v>264</v>
      </c>
      <c r="AT1431" s="23" t="s">
        <v>265</v>
      </c>
      <c r="AU1431" s="23" t="s">
        <v>261</v>
      </c>
      <c r="AV1431" s="25" t="s">
        <v>14</v>
      </c>
      <c r="AW1431" s="25" t="s">
        <v>14</v>
      </c>
      <c r="AX1431" s="26">
        <v>54.6</v>
      </c>
      <c r="AY1431" s="26">
        <v>1276.27</v>
      </c>
      <c r="AZ1431" s="25" t="s">
        <v>14</v>
      </c>
      <c r="BA1431" s="25" t="s">
        <v>261</v>
      </c>
      <c r="BB1431" s="23" t="s">
        <v>14</v>
      </c>
      <c r="BC1431" s="23" t="s">
        <v>15</v>
      </c>
      <c r="BD1431" s="23" t="s">
        <v>14</v>
      </c>
      <c r="BE1431" s="23" t="s">
        <v>11</v>
      </c>
      <c r="BF1431" s="23" t="s">
        <v>266</v>
      </c>
      <c r="BG1431" s="23" t="s">
        <v>11</v>
      </c>
      <c r="BH1431" s="23" t="s">
        <v>17</v>
      </c>
      <c r="BI1431" s="23" t="s">
        <v>14</v>
      </c>
      <c r="BJ1431" s="23"/>
      <c r="BK1431" s="23" t="s">
        <v>11</v>
      </c>
      <c r="BL1431" s="23" t="s">
        <v>11</v>
      </c>
      <c r="BM1431" s="23" t="s">
        <v>11</v>
      </c>
      <c r="BN1431" s="23"/>
      <c r="BO1431" s="24">
        <v>0.6</v>
      </c>
      <c r="BP1431" s="24">
        <v>338.1</v>
      </c>
      <c r="BQ1431" s="24">
        <v>350</v>
      </c>
      <c r="BR1431" s="24">
        <v>254.3</v>
      </c>
      <c r="BS1431" s="24">
        <v>227.5</v>
      </c>
      <c r="BT1431" s="23"/>
      <c r="BU1431" s="23"/>
      <c r="BV1431" s="24">
        <v>67.31</v>
      </c>
      <c r="BW1431" s="24">
        <v>0.19</v>
      </c>
      <c r="BX1431" s="23"/>
      <c r="BY1431" s="24">
        <v>0.19</v>
      </c>
      <c r="BZ1431" s="27">
        <v>0.19</v>
      </c>
      <c r="CA1431" s="27">
        <v>0.19</v>
      </c>
      <c r="CB1431" s="25"/>
      <c r="CC1431" s="25"/>
      <c r="CD1431" s="28">
        <v>66.95</v>
      </c>
      <c r="CE1431" s="28">
        <v>0.25</v>
      </c>
      <c r="CF1431" s="25"/>
      <c r="CG1431" s="28">
        <v>0.25</v>
      </c>
      <c r="CH1431" s="28">
        <v>352.43</v>
      </c>
      <c r="CI1431" s="28">
        <v>0.7</v>
      </c>
      <c r="CJ1431" s="28">
        <v>0.5</v>
      </c>
      <c r="CK1431" s="28">
        <v>0</v>
      </c>
      <c r="CL1431" s="28">
        <v>0</v>
      </c>
      <c r="CM1431" s="28">
        <v>0.5</v>
      </c>
      <c r="CN1431" s="25"/>
      <c r="CO1431" s="28">
        <v>0</v>
      </c>
      <c r="CP1431" s="30" t="s">
        <v>1075</v>
      </c>
      <c r="CQ1431" s="8">
        <f t="shared" si="243"/>
        <v>1625.0479914124753</v>
      </c>
      <c r="CR1431" s="8">
        <f t="shared" si="251"/>
        <v>28</v>
      </c>
      <c r="CS1431" s="8">
        <f t="shared" si="244"/>
        <v>2.5</v>
      </c>
      <c r="CT1431" s="8">
        <f t="shared" si="252"/>
        <v>60</v>
      </c>
      <c r="CU1431" s="8">
        <f t="shared" si="245"/>
        <v>300</v>
      </c>
      <c r="CV1431" s="10">
        <f t="shared" si="246"/>
        <v>431506.88700000005</v>
      </c>
      <c r="CW1431" s="10">
        <f t="shared" si="253"/>
        <v>431.50688700000006</v>
      </c>
      <c r="CX1431" s="8" t="str">
        <f t="shared" si="247"/>
        <v>No</v>
      </c>
      <c r="CY1431" s="30" t="s">
        <v>11</v>
      </c>
      <c r="CZ1431" s="30" t="s">
        <v>11</v>
      </c>
      <c r="DA1431" s="31" t="s">
        <v>11</v>
      </c>
      <c r="DB1431" s="31" t="s">
        <v>11</v>
      </c>
      <c r="DC1431" s="8" t="str">
        <f t="shared" si="248"/>
        <v>No</v>
      </c>
      <c r="DD1431" s="8" t="s">
        <v>11</v>
      </c>
      <c r="DE1431" s="30" t="s">
        <v>11</v>
      </c>
      <c r="DF1431" s="10">
        <f t="shared" si="249"/>
        <v>207.45431999999997</v>
      </c>
      <c r="DG1431" s="9">
        <f>IF(S1431&lt;Monitors!$H$4,(S1431*Monitors!$I$4)+Monitors!$J$4,IF(S1431&lt;Monitors!$H$5,(S1431*Monitors!$I$5)+Monitors!$J$5,IF(S1431&lt;Monitors!$H$6,(S1431*Monitors!$I$6)+Monitors!$J$6,IF(S1431&lt;Monitors!$H$7,(Monitors!$I$7*S1431)+Monitors!$J$7,IF(S1431&lt;Monitors!$H$8,(S1431*Monitors!$I$8)+Monitors!$J$8,IF(S1431&lt;Monitors!$H$9,(S1431*Monitors!$I$9)+Monitors!$J$9,IF(S1431&lt;Monitors!$H$10,(S1431*Monitors!$I$10)+Monitors!$J$10,IF(S1431&lt;Monitors!$H$11,(S1431*Monitors!$I$11)+Monitors!$J$11,Monitors!$J$12))))))))</f>
        <v>89</v>
      </c>
      <c r="DH1431" s="10">
        <f>$DF1431-(Monitors!$B$4*'All Data'!$W1431)</f>
        <v>194.74069999999998</v>
      </c>
      <c r="DI1431" s="10">
        <f>IF($CX1431="Yes",DH1431-(Monitors!$E$4*(DG1431+(Monitors!$B$4*'All Data'!$W1431))),'All Data'!DH1431)</f>
        <v>194.74069999999998</v>
      </c>
      <c r="DJ1431" s="10">
        <f>IF(DD1431="Yes",'All Data'!DI1431-(DG1431*Monitors!$C$4),'All Data'!DI1431)</f>
        <v>194.74069999999998</v>
      </c>
      <c r="DK1431" s="10">
        <f>IF($DE1431="Yes",DJ1431-(DG1431*Monitors!$D$4),'All Data'!DJ1431)</f>
        <v>194.74069999999998</v>
      </c>
      <c r="DL1431" s="10">
        <f>IF($CZ1431="Yes",DK1431-Monitors!$C$7,'All Data'!DK1431)</f>
        <v>194.74069999999998</v>
      </c>
      <c r="DM1431" s="10">
        <f>IF($DA1431="Yes",DL1431-Monitors!$D$7,'All Data'!DL1431)</f>
        <v>194.74069999999998</v>
      </c>
      <c r="DN1431" s="10">
        <f>IF(DB1431="Yes",DM1431-((DG1431+(W1431*Monitors!$B$4))*Monitors!$F$4),'All Data'!DM1431)</f>
        <v>194.74069999999998</v>
      </c>
      <c r="DO1431" s="8" t="str">
        <f t="shared" si="250"/>
        <v>No</v>
      </c>
      <c r="DP1431" s="10">
        <v>17.260275480000004</v>
      </c>
      <c r="DQ1431" s="10">
        <v>50.049724519999998</v>
      </c>
      <c r="DR1431" s="10">
        <v>50.049724519999998</v>
      </c>
      <c r="DS1431" s="9">
        <v>95.148900028832031</v>
      </c>
      <c r="DT1431" s="9" t="s">
        <v>23</v>
      </c>
      <c r="DU1431" s="14">
        <v>0</v>
      </c>
    </row>
    <row r="1432" spans="1:125" ht="18" customHeight="1">
      <c r="A1432" s="29">
        <v>1431</v>
      </c>
      <c r="B1432" s="29">
        <v>25</v>
      </c>
      <c r="C1432" s="29">
        <v>1164</v>
      </c>
      <c r="D1432" s="21">
        <v>41850</v>
      </c>
      <c r="E1432" s="21">
        <v>41872</v>
      </c>
      <c r="F1432" s="21">
        <v>41880</v>
      </c>
      <c r="G1432" s="20" t="s">
        <v>182</v>
      </c>
      <c r="H1432" s="20" t="s">
        <v>1176</v>
      </c>
      <c r="I1432" s="22">
        <v>6</v>
      </c>
      <c r="J1432" s="20" t="s">
        <v>255</v>
      </c>
      <c r="K1432" s="20" t="s">
        <v>26</v>
      </c>
      <c r="L1432" s="20" t="s">
        <v>6</v>
      </c>
      <c r="M1432" s="23" t="s">
        <v>26</v>
      </c>
      <c r="N1432" s="23" t="s">
        <v>7</v>
      </c>
      <c r="O1432" s="23" t="s">
        <v>26</v>
      </c>
      <c r="P1432" s="24">
        <v>26.8</v>
      </c>
      <c r="Q1432" s="24">
        <v>47.6</v>
      </c>
      <c r="R1432" s="24">
        <v>54.6</v>
      </c>
      <c r="S1432" s="24">
        <v>1276.27</v>
      </c>
      <c r="T1432" s="24">
        <v>1.78</v>
      </c>
      <c r="U1432" s="24">
        <v>1080</v>
      </c>
      <c r="V1432" s="24">
        <v>1920</v>
      </c>
      <c r="W1432" s="24">
        <v>2.0739999999999998</v>
      </c>
      <c r="X1432" s="23" t="s">
        <v>47</v>
      </c>
      <c r="Y1432" s="23" t="s">
        <v>47</v>
      </c>
      <c r="Z1432" s="24">
        <v>1625</v>
      </c>
      <c r="AA1432" s="24">
        <v>60</v>
      </c>
      <c r="AB1432" s="24">
        <v>178</v>
      </c>
      <c r="AC1432" s="24">
        <v>178</v>
      </c>
      <c r="AD1432" s="23" t="s">
        <v>263</v>
      </c>
      <c r="AE1432" s="23" t="s">
        <v>23</v>
      </c>
      <c r="AF1432" s="23" t="s">
        <v>11</v>
      </c>
      <c r="AG1432" s="23" t="s">
        <v>26</v>
      </c>
      <c r="AH1432" s="23" t="s">
        <v>26</v>
      </c>
      <c r="AI1432" s="23" t="s">
        <v>12</v>
      </c>
      <c r="AJ1432" s="23" t="s">
        <v>11</v>
      </c>
      <c r="AK1432" s="23" t="s">
        <v>23</v>
      </c>
      <c r="AL1432" s="23" t="s">
        <v>264</v>
      </c>
      <c r="AM1432" s="23" t="s">
        <v>265</v>
      </c>
      <c r="AN1432" s="23" t="s">
        <v>72</v>
      </c>
      <c r="AO1432" s="23" t="s">
        <v>14</v>
      </c>
      <c r="AP1432" s="23" t="s">
        <v>36</v>
      </c>
      <c r="AQ1432" s="23" t="s">
        <v>14</v>
      </c>
      <c r="AR1432" s="23"/>
      <c r="AS1432" s="23" t="s">
        <v>264</v>
      </c>
      <c r="AT1432" s="23" t="s">
        <v>265</v>
      </c>
      <c r="AU1432" s="23" t="s">
        <v>261</v>
      </c>
      <c r="AV1432" s="25" t="s">
        <v>14</v>
      </c>
      <c r="AW1432" s="25" t="s">
        <v>14</v>
      </c>
      <c r="AX1432" s="26">
        <v>54.6</v>
      </c>
      <c r="AY1432" s="26">
        <v>1276.27</v>
      </c>
      <c r="AZ1432" s="25" t="s">
        <v>72</v>
      </c>
      <c r="BA1432" s="25" t="s">
        <v>261</v>
      </c>
      <c r="BB1432" s="23" t="s">
        <v>14</v>
      </c>
      <c r="BC1432" s="23" t="s">
        <v>15</v>
      </c>
      <c r="BD1432" s="23" t="s">
        <v>14</v>
      </c>
      <c r="BE1432" s="23" t="s">
        <v>11</v>
      </c>
      <c r="BF1432" s="23" t="s">
        <v>266</v>
      </c>
      <c r="BG1432" s="23" t="s">
        <v>11</v>
      </c>
      <c r="BH1432" s="23" t="s">
        <v>17</v>
      </c>
      <c r="BI1432" s="23" t="s">
        <v>14</v>
      </c>
      <c r="BJ1432" s="23"/>
      <c r="BK1432" s="23" t="s">
        <v>11</v>
      </c>
      <c r="BL1432" s="23" t="s">
        <v>11</v>
      </c>
      <c r="BM1432" s="23" t="s">
        <v>11</v>
      </c>
      <c r="BN1432" s="23"/>
      <c r="BO1432" s="24">
        <v>0.6</v>
      </c>
      <c r="BP1432" s="24">
        <v>338.1</v>
      </c>
      <c r="BQ1432" s="24">
        <v>350</v>
      </c>
      <c r="BR1432" s="24">
        <v>254.3</v>
      </c>
      <c r="BS1432" s="24">
        <v>227.5</v>
      </c>
      <c r="BT1432" s="23"/>
      <c r="BU1432" s="23"/>
      <c r="BV1432" s="24">
        <v>67.31</v>
      </c>
      <c r="BW1432" s="24">
        <v>0.19</v>
      </c>
      <c r="BX1432" s="23"/>
      <c r="BY1432" s="24">
        <v>0.19</v>
      </c>
      <c r="BZ1432" s="27">
        <v>0.19</v>
      </c>
      <c r="CA1432" s="27">
        <v>0.19</v>
      </c>
      <c r="CB1432" s="25"/>
      <c r="CC1432" s="25"/>
      <c r="CD1432" s="28">
        <v>66.95</v>
      </c>
      <c r="CE1432" s="28">
        <v>0.25</v>
      </c>
      <c r="CF1432" s="25"/>
      <c r="CG1432" s="28">
        <v>0.25</v>
      </c>
      <c r="CH1432" s="28">
        <v>352.43</v>
      </c>
      <c r="CI1432" s="28">
        <v>0.7</v>
      </c>
      <c r="CJ1432" s="28">
        <v>0.5</v>
      </c>
      <c r="CK1432" s="28">
        <v>0</v>
      </c>
      <c r="CL1432" s="28">
        <v>0</v>
      </c>
      <c r="CM1432" s="28">
        <v>0.5</v>
      </c>
      <c r="CN1432" s="25"/>
      <c r="CO1432" s="28">
        <v>0</v>
      </c>
      <c r="CP1432" s="30" t="s">
        <v>1075</v>
      </c>
      <c r="CQ1432" s="8">
        <f t="shared" si="243"/>
        <v>1625.0479914124753</v>
      </c>
      <c r="CR1432" s="8">
        <f t="shared" si="251"/>
        <v>28</v>
      </c>
      <c r="CS1432" s="8">
        <f t="shared" si="244"/>
        <v>2.5</v>
      </c>
      <c r="CT1432" s="8">
        <f t="shared" si="252"/>
        <v>60</v>
      </c>
      <c r="CU1432" s="8">
        <f t="shared" si="245"/>
        <v>300</v>
      </c>
      <c r="CV1432" s="10">
        <f t="shared" si="246"/>
        <v>431506.88700000005</v>
      </c>
      <c r="CW1432" s="10">
        <f t="shared" si="253"/>
        <v>431.50688700000006</v>
      </c>
      <c r="CX1432" s="8" t="str">
        <f t="shared" si="247"/>
        <v>No</v>
      </c>
      <c r="CY1432" s="30" t="s">
        <v>11</v>
      </c>
      <c r="CZ1432" s="30" t="s">
        <v>11</v>
      </c>
      <c r="DA1432" s="31" t="s">
        <v>11</v>
      </c>
      <c r="DB1432" s="31" t="s">
        <v>11</v>
      </c>
      <c r="DC1432" s="8" t="str">
        <f t="shared" si="248"/>
        <v>No</v>
      </c>
      <c r="DD1432" s="8" t="s">
        <v>11</v>
      </c>
      <c r="DE1432" s="30" t="s">
        <v>11</v>
      </c>
      <c r="DF1432" s="10">
        <f t="shared" si="249"/>
        <v>207.45431999999997</v>
      </c>
      <c r="DG1432" s="9">
        <f>IF(S1432&lt;Monitors!$H$4,(S1432*Monitors!$I$4)+Monitors!$J$4,IF(S1432&lt;Monitors!$H$5,(S1432*Monitors!$I$5)+Monitors!$J$5,IF(S1432&lt;Monitors!$H$6,(S1432*Monitors!$I$6)+Monitors!$J$6,IF(S1432&lt;Monitors!$H$7,(Monitors!$I$7*S1432)+Monitors!$J$7,IF(S1432&lt;Monitors!$H$8,(S1432*Monitors!$I$8)+Monitors!$J$8,IF(S1432&lt;Monitors!$H$9,(S1432*Monitors!$I$9)+Monitors!$J$9,IF(S1432&lt;Monitors!$H$10,(S1432*Monitors!$I$10)+Monitors!$J$10,IF(S1432&lt;Monitors!$H$11,(S1432*Monitors!$I$11)+Monitors!$J$11,Monitors!$J$12))))))))</f>
        <v>89</v>
      </c>
      <c r="DH1432" s="10">
        <f>$DF1432-(Monitors!$B$4*'All Data'!$W1432)</f>
        <v>194.74069999999998</v>
      </c>
      <c r="DI1432" s="10">
        <f>IF($CX1432="Yes",DH1432-(Monitors!$E$4*(DG1432+(Monitors!$B$4*'All Data'!$W1432))),'All Data'!DH1432)</f>
        <v>194.74069999999998</v>
      </c>
      <c r="DJ1432" s="10">
        <f>IF(DD1432="Yes",'All Data'!DI1432-(DG1432*Monitors!$C$4),'All Data'!DI1432)</f>
        <v>194.74069999999998</v>
      </c>
      <c r="DK1432" s="10">
        <f>IF($DE1432="Yes",DJ1432-(DG1432*Monitors!$D$4),'All Data'!DJ1432)</f>
        <v>194.74069999999998</v>
      </c>
      <c r="DL1432" s="10">
        <f>IF($CZ1432="Yes",DK1432-Monitors!$C$7,'All Data'!DK1432)</f>
        <v>194.74069999999998</v>
      </c>
      <c r="DM1432" s="10">
        <f>IF($DA1432="Yes",DL1432-Monitors!$D$7,'All Data'!DL1432)</f>
        <v>194.74069999999998</v>
      </c>
      <c r="DN1432" s="10">
        <f>IF(DB1432="Yes",DM1432-((DG1432+(W1432*Monitors!$B$4))*Monitors!$F$4),'All Data'!DM1432)</f>
        <v>194.74069999999998</v>
      </c>
      <c r="DO1432" s="8" t="str">
        <f t="shared" si="250"/>
        <v>No</v>
      </c>
      <c r="DP1432" s="10">
        <v>17.260275480000004</v>
      </c>
      <c r="DQ1432" s="10">
        <v>50.049724519999998</v>
      </c>
      <c r="DR1432" s="10">
        <v>50.049724519999998</v>
      </c>
      <c r="DS1432" s="9">
        <v>95.148900028832031</v>
      </c>
      <c r="DT1432" s="9" t="s">
        <v>23</v>
      </c>
      <c r="DU1432" s="14">
        <v>0</v>
      </c>
    </row>
    <row r="1433" spans="1:125" ht="18" customHeight="1">
      <c r="A1433" s="29">
        <v>1432</v>
      </c>
      <c r="B1433" s="29">
        <v>52</v>
      </c>
      <c r="C1433" s="29">
        <v>1363</v>
      </c>
      <c r="D1433" s="21">
        <v>41754</v>
      </c>
      <c r="E1433" s="21">
        <v>41743</v>
      </c>
      <c r="F1433" s="21">
        <v>41744</v>
      </c>
      <c r="G1433" s="20"/>
      <c r="H1433" s="20" t="s">
        <v>26</v>
      </c>
      <c r="I1433" s="22">
        <v>6</v>
      </c>
      <c r="J1433" s="20" t="s">
        <v>255</v>
      </c>
      <c r="K1433" s="20" t="s">
        <v>26</v>
      </c>
      <c r="L1433" s="20" t="s">
        <v>6</v>
      </c>
      <c r="M1433" s="23" t="s">
        <v>26</v>
      </c>
      <c r="N1433" s="23" t="s">
        <v>7</v>
      </c>
      <c r="O1433" s="23" t="s">
        <v>26</v>
      </c>
      <c r="P1433" s="24">
        <v>26.8</v>
      </c>
      <c r="Q1433" s="24">
        <v>47.6</v>
      </c>
      <c r="R1433" s="24">
        <v>54.6</v>
      </c>
      <c r="S1433" s="24">
        <v>1276.27</v>
      </c>
      <c r="T1433" s="24">
        <v>1.78</v>
      </c>
      <c r="U1433" s="24">
        <v>1080</v>
      </c>
      <c r="V1433" s="24">
        <v>1920</v>
      </c>
      <c r="W1433" s="24">
        <v>2.0739999999999998</v>
      </c>
      <c r="X1433" s="23" t="s">
        <v>47</v>
      </c>
      <c r="Y1433" s="23" t="s">
        <v>47</v>
      </c>
      <c r="Z1433" s="24">
        <v>1625</v>
      </c>
      <c r="AA1433" s="24">
        <v>60</v>
      </c>
      <c r="AB1433" s="24">
        <v>178</v>
      </c>
      <c r="AC1433" s="24">
        <v>178</v>
      </c>
      <c r="AD1433" s="23" t="s">
        <v>263</v>
      </c>
      <c r="AE1433" s="23" t="s">
        <v>23</v>
      </c>
      <c r="AF1433" s="23" t="s">
        <v>11</v>
      </c>
      <c r="AG1433" s="23" t="s">
        <v>26</v>
      </c>
      <c r="AH1433" s="23" t="s">
        <v>26</v>
      </c>
      <c r="AI1433" s="23" t="s">
        <v>12</v>
      </c>
      <c r="AJ1433" s="23" t="s">
        <v>11</v>
      </c>
      <c r="AK1433" s="23" t="s">
        <v>23</v>
      </c>
      <c r="AL1433" s="23" t="s">
        <v>264</v>
      </c>
      <c r="AM1433" s="23" t="s">
        <v>265</v>
      </c>
      <c r="AN1433" s="23" t="s">
        <v>14</v>
      </c>
      <c r="AO1433" s="23" t="s">
        <v>14</v>
      </c>
      <c r="AP1433" s="23" t="s">
        <v>36</v>
      </c>
      <c r="AQ1433" s="23" t="s">
        <v>14</v>
      </c>
      <c r="AR1433" s="23"/>
      <c r="AS1433" s="23" t="s">
        <v>264</v>
      </c>
      <c r="AT1433" s="23" t="s">
        <v>265</v>
      </c>
      <c r="AU1433" s="23" t="s">
        <v>261</v>
      </c>
      <c r="AV1433" s="25" t="s">
        <v>14</v>
      </c>
      <c r="AW1433" s="25" t="s">
        <v>14</v>
      </c>
      <c r="AX1433" s="26">
        <v>54.6</v>
      </c>
      <c r="AY1433" s="26">
        <v>1276.27</v>
      </c>
      <c r="AZ1433" s="25" t="s">
        <v>14</v>
      </c>
      <c r="BA1433" s="25" t="s">
        <v>261</v>
      </c>
      <c r="BB1433" s="23" t="s">
        <v>14</v>
      </c>
      <c r="BC1433" s="23" t="s">
        <v>15</v>
      </c>
      <c r="BD1433" s="23" t="s">
        <v>14</v>
      </c>
      <c r="BE1433" s="23" t="s">
        <v>11</v>
      </c>
      <c r="BF1433" s="23" t="s">
        <v>266</v>
      </c>
      <c r="BG1433" s="23" t="s">
        <v>11</v>
      </c>
      <c r="BH1433" s="23" t="s">
        <v>17</v>
      </c>
      <c r="BI1433" s="23" t="s">
        <v>14</v>
      </c>
      <c r="BJ1433" s="23"/>
      <c r="BK1433" s="23" t="s">
        <v>11</v>
      </c>
      <c r="BL1433" s="23" t="s">
        <v>11</v>
      </c>
      <c r="BM1433" s="23" t="s">
        <v>11</v>
      </c>
      <c r="BN1433" s="23"/>
      <c r="BO1433" s="24">
        <v>0.6</v>
      </c>
      <c r="BP1433" s="24">
        <v>338.1</v>
      </c>
      <c r="BQ1433" s="24">
        <v>350</v>
      </c>
      <c r="BR1433" s="24">
        <v>254.3</v>
      </c>
      <c r="BS1433" s="24">
        <v>227.5</v>
      </c>
      <c r="BT1433" s="23"/>
      <c r="BU1433" s="23"/>
      <c r="BV1433" s="24">
        <v>67.31</v>
      </c>
      <c r="BW1433" s="24">
        <v>0.19</v>
      </c>
      <c r="BX1433" s="23"/>
      <c r="BY1433" s="24">
        <v>0.19</v>
      </c>
      <c r="BZ1433" s="27">
        <v>0.19</v>
      </c>
      <c r="CA1433" s="27">
        <v>0.19</v>
      </c>
      <c r="CB1433" s="25"/>
      <c r="CC1433" s="25"/>
      <c r="CD1433" s="28">
        <v>66.95</v>
      </c>
      <c r="CE1433" s="28">
        <v>0.25</v>
      </c>
      <c r="CF1433" s="25"/>
      <c r="CG1433" s="28">
        <v>0.25</v>
      </c>
      <c r="CH1433" s="28">
        <v>352.43</v>
      </c>
      <c r="CI1433" s="28">
        <v>0.7</v>
      </c>
      <c r="CJ1433" s="28">
        <v>0.5</v>
      </c>
      <c r="CK1433" s="28">
        <v>0</v>
      </c>
      <c r="CL1433" s="28">
        <v>0</v>
      </c>
      <c r="CM1433" s="28">
        <v>0.5</v>
      </c>
      <c r="CN1433" s="25"/>
      <c r="CO1433" s="28">
        <v>0</v>
      </c>
      <c r="CP1433" s="30" t="s">
        <v>1075</v>
      </c>
      <c r="CQ1433" s="8">
        <f t="shared" si="243"/>
        <v>1625.0479914124753</v>
      </c>
      <c r="CR1433" s="8">
        <f t="shared" si="251"/>
        <v>28</v>
      </c>
      <c r="CS1433" s="8">
        <f t="shared" si="244"/>
        <v>2.5</v>
      </c>
      <c r="CT1433" s="8">
        <f t="shared" si="252"/>
        <v>60</v>
      </c>
      <c r="CU1433" s="8">
        <f t="shared" si="245"/>
        <v>300</v>
      </c>
      <c r="CV1433" s="10">
        <f t="shared" si="246"/>
        <v>431506.88700000005</v>
      </c>
      <c r="CW1433" s="10">
        <f t="shared" si="253"/>
        <v>431.50688700000006</v>
      </c>
      <c r="CX1433" s="8" t="str">
        <f t="shared" si="247"/>
        <v>No</v>
      </c>
      <c r="CY1433" s="30" t="s">
        <v>11</v>
      </c>
      <c r="CZ1433" s="30" t="s">
        <v>11</v>
      </c>
      <c r="DA1433" s="31" t="s">
        <v>11</v>
      </c>
      <c r="DB1433" s="31" t="s">
        <v>11</v>
      </c>
      <c r="DC1433" s="8" t="str">
        <f t="shared" si="248"/>
        <v>No</v>
      </c>
      <c r="DD1433" s="8" t="s">
        <v>11</v>
      </c>
      <c r="DE1433" s="30" t="s">
        <v>11</v>
      </c>
      <c r="DF1433" s="10">
        <f t="shared" si="249"/>
        <v>207.45431999999997</v>
      </c>
      <c r="DG1433" s="9">
        <f>IF(S1433&lt;Monitors!$H$4,(S1433*Monitors!$I$4)+Monitors!$J$4,IF(S1433&lt;Monitors!$H$5,(S1433*Monitors!$I$5)+Monitors!$J$5,IF(S1433&lt;Monitors!$H$6,(S1433*Monitors!$I$6)+Monitors!$J$6,IF(S1433&lt;Monitors!$H$7,(Monitors!$I$7*S1433)+Monitors!$J$7,IF(S1433&lt;Monitors!$H$8,(S1433*Monitors!$I$8)+Monitors!$J$8,IF(S1433&lt;Monitors!$H$9,(S1433*Monitors!$I$9)+Monitors!$J$9,IF(S1433&lt;Monitors!$H$10,(S1433*Monitors!$I$10)+Monitors!$J$10,IF(S1433&lt;Monitors!$H$11,(S1433*Monitors!$I$11)+Monitors!$J$11,Monitors!$J$12))))))))</f>
        <v>89</v>
      </c>
      <c r="DH1433" s="10">
        <f>$DF1433-(Monitors!$B$4*'All Data'!$W1433)</f>
        <v>194.74069999999998</v>
      </c>
      <c r="DI1433" s="10">
        <f>IF($CX1433="Yes",DH1433-(Monitors!$E$4*(DG1433+(Monitors!$B$4*'All Data'!$W1433))),'All Data'!DH1433)</f>
        <v>194.74069999999998</v>
      </c>
      <c r="DJ1433" s="10">
        <f>IF(DD1433="Yes",'All Data'!DI1433-(DG1433*Monitors!$C$4),'All Data'!DI1433)</f>
        <v>194.74069999999998</v>
      </c>
      <c r="DK1433" s="10">
        <f>IF($DE1433="Yes",DJ1433-(DG1433*Monitors!$D$4),'All Data'!DJ1433)</f>
        <v>194.74069999999998</v>
      </c>
      <c r="DL1433" s="10">
        <f>IF($CZ1433="Yes",DK1433-Monitors!$C$7,'All Data'!DK1433)</f>
        <v>194.74069999999998</v>
      </c>
      <c r="DM1433" s="10">
        <f>IF($DA1433="Yes",DL1433-Monitors!$D$7,'All Data'!DL1433)</f>
        <v>194.74069999999998</v>
      </c>
      <c r="DN1433" s="10">
        <f>IF(DB1433="Yes",DM1433-((DG1433+(W1433*Monitors!$B$4))*Monitors!$F$4),'All Data'!DM1433)</f>
        <v>194.74069999999998</v>
      </c>
      <c r="DO1433" s="8" t="str">
        <f t="shared" si="250"/>
        <v>No</v>
      </c>
      <c r="DP1433" s="10">
        <v>17.260275480000004</v>
      </c>
      <c r="DQ1433" s="10">
        <v>50.049724519999998</v>
      </c>
      <c r="DR1433" s="10">
        <v>50.049724519999998</v>
      </c>
      <c r="DS1433" s="9">
        <v>95.148900028832031</v>
      </c>
      <c r="DT1433" s="9" t="s">
        <v>23</v>
      </c>
      <c r="DU1433" s="14">
        <v>0</v>
      </c>
    </row>
    <row r="1434" spans="1:125" ht="18" customHeight="1">
      <c r="A1434" s="29">
        <v>1433</v>
      </c>
      <c r="B1434" s="29">
        <v>21</v>
      </c>
      <c r="C1434" s="29">
        <v>415</v>
      </c>
      <c r="D1434" s="21">
        <v>41537</v>
      </c>
      <c r="E1434" s="21">
        <v>41492</v>
      </c>
      <c r="F1434" s="21">
        <v>41506</v>
      </c>
      <c r="G1434" s="20" t="s">
        <v>4</v>
      </c>
      <c r="H1434" s="20"/>
      <c r="I1434" s="22">
        <v>6</v>
      </c>
      <c r="J1434" s="20" t="s">
        <v>255</v>
      </c>
      <c r="K1434" s="20"/>
      <c r="L1434" s="20" t="s">
        <v>6</v>
      </c>
      <c r="M1434" s="23"/>
      <c r="N1434" s="23" t="s">
        <v>7</v>
      </c>
      <c r="O1434" s="23"/>
      <c r="P1434" s="24">
        <v>23</v>
      </c>
      <c r="Q1434" s="24">
        <v>40.9</v>
      </c>
      <c r="R1434" s="24">
        <v>47</v>
      </c>
      <c r="S1434" s="24">
        <v>942.44</v>
      </c>
      <c r="T1434" s="24">
        <v>1.78</v>
      </c>
      <c r="U1434" s="24">
        <v>1080</v>
      </c>
      <c r="V1434" s="24">
        <v>1920</v>
      </c>
      <c r="W1434" s="24">
        <v>2.0739999999999998</v>
      </c>
      <c r="X1434" s="23" t="s">
        <v>47</v>
      </c>
      <c r="Y1434" s="23" t="s">
        <v>47</v>
      </c>
      <c r="Z1434" s="24">
        <v>2200</v>
      </c>
      <c r="AA1434" s="24">
        <v>60</v>
      </c>
      <c r="AB1434" s="24">
        <v>178</v>
      </c>
      <c r="AC1434" s="24">
        <v>178</v>
      </c>
      <c r="AD1434" s="23" t="s">
        <v>305</v>
      </c>
      <c r="AE1434" s="23" t="s">
        <v>11</v>
      </c>
      <c r="AF1434" s="23" t="s">
        <v>11</v>
      </c>
      <c r="AG1434" s="23"/>
      <c r="AH1434" s="23"/>
      <c r="AI1434" s="23" t="s">
        <v>57</v>
      </c>
      <c r="AJ1434" s="23" t="s">
        <v>11</v>
      </c>
      <c r="AK1434" s="23" t="s">
        <v>23</v>
      </c>
      <c r="AL1434" s="23" t="s">
        <v>107</v>
      </c>
      <c r="AM1434" s="23"/>
      <c r="AN1434" s="23" t="s">
        <v>302</v>
      </c>
      <c r="AO1434" s="23"/>
      <c r="AP1434" s="23" t="s">
        <v>14</v>
      </c>
      <c r="AQ1434" s="23"/>
      <c r="AR1434" s="23"/>
      <c r="AS1434" s="23" t="s">
        <v>107</v>
      </c>
      <c r="AT1434" s="23"/>
      <c r="AU1434" s="23" t="s">
        <v>261</v>
      </c>
      <c r="AV1434" s="25"/>
      <c r="AW1434" s="25"/>
      <c r="AX1434" s="26">
        <v>47</v>
      </c>
      <c r="AY1434" s="26">
        <v>942.44</v>
      </c>
      <c r="AZ1434" s="25" t="s">
        <v>302</v>
      </c>
      <c r="BA1434" s="25" t="s">
        <v>261</v>
      </c>
      <c r="BB1434" s="23"/>
      <c r="BC1434" s="23" t="s">
        <v>15</v>
      </c>
      <c r="BD1434" s="23"/>
      <c r="BE1434" s="23" t="s">
        <v>11</v>
      </c>
      <c r="BF1434" s="23" t="s">
        <v>753</v>
      </c>
      <c r="BG1434" s="23" t="s">
        <v>11</v>
      </c>
      <c r="BH1434" s="23" t="s">
        <v>17</v>
      </c>
      <c r="BI1434" s="23"/>
      <c r="BJ1434" s="23"/>
      <c r="BK1434" s="23" t="s">
        <v>11</v>
      </c>
      <c r="BL1434" s="23" t="s">
        <v>11</v>
      </c>
      <c r="BM1434" s="23"/>
      <c r="BN1434" s="23"/>
      <c r="BO1434" s="24">
        <v>0.1</v>
      </c>
      <c r="BP1434" s="24">
        <v>381.6</v>
      </c>
      <c r="BQ1434" s="24">
        <v>440</v>
      </c>
      <c r="BR1434" s="24">
        <v>321.60000000000002</v>
      </c>
      <c r="BS1434" s="24">
        <v>321.60000000000002</v>
      </c>
      <c r="BT1434" s="23"/>
      <c r="BU1434" s="23"/>
      <c r="BV1434" s="24">
        <v>67.77</v>
      </c>
      <c r="BW1434" s="24">
        <v>0.39</v>
      </c>
      <c r="BX1434" s="24">
        <v>0.37</v>
      </c>
      <c r="BY1434" s="23"/>
      <c r="BZ1434" s="27">
        <v>0.39</v>
      </c>
      <c r="CA1434" s="27"/>
      <c r="CB1434" s="25"/>
      <c r="CC1434" s="25"/>
      <c r="CD1434" s="28">
        <v>69.489999999999995</v>
      </c>
      <c r="CE1434" s="28">
        <v>0.55000000000000004</v>
      </c>
      <c r="CF1434" s="28">
        <v>0.53</v>
      </c>
      <c r="CG1434" s="25"/>
      <c r="CH1434" s="28">
        <v>262.45999999999998</v>
      </c>
      <c r="CI1434" s="28">
        <v>0.7</v>
      </c>
      <c r="CJ1434" s="28">
        <v>0</v>
      </c>
      <c r="CK1434" s="25"/>
      <c r="CL1434" s="25"/>
      <c r="CM1434" s="28">
        <v>0.98</v>
      </c>
      <c r="CN1434" s="25"/>
      <c r="CO1434" s="28">
        <v>0</v>
      </c>
      <c r="CP1434" s="30" t="s">
        <v>1075</v>
      </c>
      <c r="CQ1434" s="8">
        <f t="shared" si="243"/>
        <v>2200.6705997198756</v>
      </c>
      <c r="CR1434" s="8">
        <f t="shared" si="251"/>
        <v>28</v>
      </c>
      <c r="CS1434" s="8">
        <f t="shared" si="244"/>
        <v>2.5</v>
      </c>
      <c r="CT1434" s="8">
        <f t="shared" si="252"/>
        <v>50</v>
      </c>
      <c r="CU1434" s="8">
        <f t="shared" si="245"/>
        <v>300</v>
      </c>
      <c r="CV1434" s="10">
        <f t="shared" si="246"/>
        <v>359635.10400000005</v>
      </c>
      <c r="CW1434" s="10">
        <f t="shared" si="253"/>
        <v>359.63510400000007</v>
      </c>
      <c r="CX1434" s="8" t="str">
        <f t="shared" si="247"/>
        <v>No</v>
      </c>
      <c r="CY1434" s="30" t="s">
        <v>23</v>
      </c>
      <c r="CZ1434" s="30" t="s">
        <v>11</v>
      </c>
      <c r="DA1434" s="31" t="s">
        <v>11</v>
      </c>
      <c r="DB1434" s="31" t="s">
        <v>11</v>
      </c>
      <c r="DC1434" s="8" t="str">
        <f t="shared" si="248"/>
        <v>No</v>
      </c>
      <c r="DD1434" s="8" t="s">
        <v>11</v>
      </c>
      <c r="DE1434" s="30" t="s">
        <v>11</v>
      </c>
      <c r="DF1434" s="10">
        <f t="shared" si="249"/>
        <v>210.00347999999994</v>
      </c>
      <c r="DG1434" s="9">
        <f>IF(S1434&lt;Monitors!$H$4,(S1434*Monitors!$I$4)+Monitors!$J$4,IF(S1434&lt;Monitors!$H$5,(S1434*Monitors!$I$5)+Monitors!$J$5,IF(S1434&lt;Monitors!$H$6,(S1434*Monitors!$I$6)+Monitors!$J$6,IF(S1434&lt;Monitors!$H$7,(Monitors!$I$7*S1434)+Monitors!$J$7,IF(S1434&lt;Monitors!$H$8,(S1434*Monitors!$I$8)+Monitors!$J$8,IF(S1434&lt;Monitors!$H$9,(S1434*Monitors!$I$9)+Monitors!$J$9,IF(S1434&lt;Monitors!$H$10,(S1434*Monitors!$I$10)+Monitors!$J$10,IF(S1434&lt;Monitors!$H$11,(S1434*Monitors!$I$11)+Monitors!$J$11,Monitors!$J$12))))))))</f>
        <v>89</v>
      </c>
      <c r="DH1434" s="10">
        <f>$DF1434-(Monitors!$B$4*'All Data'!$W1434)</f>
        <v>197.28985999999995</v>
      </c>
      <c r="DI1434" s="10">
        <f>IF($CX1434="Yes",DH1434-(Monitors!$E$4*(DG1434+(Monitors!$B$4*'All Data'!$W1434))),'All Data'!DH1434)</f>
        <v>197.28985999999995</v>
      </c>
      <c r="DJ1434" s="10">
        <f>IF(DD1434="Yes",'All Data'!DI1434-(DG1434*Monitors!$C$4),'All Data'!DI1434)</f>
        <v>197.28985999999995</v>
      </c>
      <c r="DK1434" s="10">
        <f>IF($DE1434="Yes",DJ1434-(DG1434*Monitors!$D$4),'All Data'!DJ1434)</f>
        <v>197.28985999999995</v>
      </c>
      <c r="DL1434" s="10">
        <f>IF($CZ1434="Yes",DK1434-Monitors!$C$7,'All Data'!DK1434)</f>
        <v>197.28985999999995</v>
      </c>
      <c r="DM1434" s="10">
        <f>IF($DA1434="Yes",DL1434-Monitors!$D$7,'All Data'!DL1434)</f>
        <v>197.28985999999995</v>
      </c>
      <c r="DN1434" s="10">
        <f>IF(DB1434="Yes",DM1434-((DG1434+(W1434*Monitors!$B$4))*Monitors!$F$4),'All Data'!DM1434)</f>
        <v>197.28985999999995</v>
      </c>
      <c r="DO1434" s="8" t="str">
        <f t="shared" si="250"/>
        <v>No</v>
      </c>
      <c r="DP1434" s="10">
        <v>14.385404160000004</v>
      </c>
      <c r="DQ1434" s="10">
        <v>53.384595839999989</v>
      </c>
      <c r="DR1434" s="10">
        <v>53.384595839999989</v>
      </c>
      <c r="DS1434" s="9">
        <v>78.217563060822826</v>
      </c>
      <c r="DT1434" s="9" t="s">
        <v>23</v>
      </c>
      <c r="DU1434" s="14">
        <v>0</v>
      </c>
    </row>
    <row r="1435" spans="1:125" ht="18" customHeight="1">
      <c r="A1435" s="29">
        <v>1434</v>
      </c>
      <c r="B1435" s="29">
        <v>21</v>
      </c>
      <c r="C1435" s="29">
        <v>416</v>
      </c>
      <c r="D1435" s="21">
        <v>41575</v>
      </c>
      <c r="E1435" s="21">
        <v>41492</v>
      </c>
      <c r="F1435" s="21">
        <v>41569</v>
      </c>
      <c r="G1435" s="20" t="s">
        <v>4</v>
      </c>
      <c r="H1435" s="20"/>
      <c r="I1435" s="22">
        <v>6</v>
      </c>
      <c r="J1435" s="20" t="s">
        <v>255</v>
      </c>
      <c r="K1435" s="20"/>
      <c r="L1435" s="20" t="s">
        <v>6</v>
      </c>
      <c r="M1435" s="23"/>
      <c r="N1435" s="23" t="s">
        <v>7</v>
      </c>
      <c r="O1435" s="23"/>
      <c r="P1435" s="24">
        <v>23</v>
      </c>
      <c r="Q1435" s="24">
        <v>40.9</v>
      </c>
      <c r="R1435" s="24">
        <v>47</v>
      </c>
      <c r="S1435" s="24">
        <v>942.44</v>
      </c>
      <c r="T1435" s="24">
        <v>1.78</v>
      </c>
      <c r="U1435" s="24">
        <v>1080</v>
      </c>
      <c r="V1435" s="24">
        <v>1920</v>
      </c>
      <c r="W1435" s="24">
        <v>2.0739999999999998</v>
      </c>
      <c r="X1435" s="23" t="s">
        <v>47</v>
      </c>
      <c r="Y1435" s="23" t="s">
        <v>47</v>
      </c>
      <c r="Z1435" s="24">
        <v>2200</v>
      </c>
      <c r="AA1435" s="24">
        <v>60</v>
      </c>
      <c r="AB1435" s="24">
        <v>178</v>
      </c>
      <c r="AC1435" s="24">
        <v>178</v>
      </c>
      <c r="AD1435" s="23" t="s">
        <v>305</v>
      </c>
      <c r="AE1435" s="23" t="s">
        <v>11</v>
      </c>
      <c r="AF1435" s="23" t="s">
        <v>11</v>
      </c>
      <c r="AG1435" s="23"/>
      <c r="AH1435" s="23"/>
      <c r="AI1435" s="23" t="s">
        <v>57</v>
      </c>
      <c r="AJ1435" s="23" t="s">
        <v>11</v>
      </c>
      <c r="AK1435" s="23" t="s">
        <v>23</v>
      </c>
      <c r="AL1435" s="23" t="s">
        <v>107</v>
      </c>
      <c r="AM1435" s="23"/>
      <c r="AN1435" s="23" t="s">
        <v>302</v>
      </c>
      <c r="AO1435" s="23"/>
      <c r="AP1435" s="23" t="s">
        <v>14</v>
      </c>
      <c r="AQ1435" s="23"/>
      <c r="AR1435" s="23"/>
      <c r="AS1435" s="23" t="s">
        <v>107</v>
      </c>
      <c r="AT1435" s="23"/>
      <c r="AU1435" s="23" t="s">
        <v>261</v>
      </c>
      <c r="AV1435" s="25"/>
      <c r="AW1435" s="25"/>
      <c r="AX1435" s="26">
        <v>47</v>
      </c>
      <c r="AY1435" s="26">
        <v>942.44</v>
      </c>
      <c r="AZ1435" s="25" t="s">
        <v>302</v>
      </c>
      <c r="BA1435" s="25" t="s">
        <v>261</v>
      </c>
      <c r="BB1435" s="23"/>
      <c r="BC1435" s="23" t="s">
        <v>15</v>
      </c>
      <c r="BD1435" s="23"/>
      <c r="BE1435" s="23" t="s">
        <v>11</v>
      </c>
      <c r="BF1435" s="23" t="s">
        <v>753</v>
      </c>
      <c r="BG1435" s="23" t="s">
        <v>11</v>
      </c>
      <c r="BH1435" s="23" t="s">
        <v>17</v>
      </c>
      <c r="BI1435" s="23"/>
      <c r="BJ1435" s="23"/>
      <c r="BK1435" s="23" t="s">
        <v>11</v>
      </c>
      <c r="BL1435" s="23" t="s">
        <v>11</v>
      </c>
      <c r="BM1435" s="23"/>
      <c r="BN1435" s="23"/>
      <c r="BO1435" s="24">
        <v>0.1</v>
      </c>
      <c r="BP1435" s="24">
        <v>381.6</v>
      </c>
      <c r="BQ1435" s="24">
        <v>440</v>
      </c>
      <c r="BR1435" s="24">
        <v>321.60000000000002</v>
      </c>
      <c r="BS1435" s="24">
        <v>321.60000000000002</v>
      </c>
      <c r="BT1435" s="23"/>
      <c r="BU1435" s="23"/>
      <c r="BV1435" s="24">
        <v>67.77</v>
      </c>
      <c r="BW1435" s="24">
        <v>0.39</v>
      </c>
      <c r="BX1435" s="24">
        <v>0.37</v>
      </c>
      <c r="BY1435" s="23"/>
      <c r="BZ1435" s="27">
        <v>0.39</v>
      </c>
      <c r="CA1435" s="27"/>
      <c r="CB1435" s="25"/>
      <c r="CC1435" s="25"/>
      <c r="CD1435" s="28">
        <v>69.489999999999995</v>
      </c>
      <c r="CE1435" s="28">
        <v>0.55000000000000004</v>
      </c>
      <c r="CF1435" s="28">
        <v>0.53</v>
      </c>
      <c r="CG1435" s="25"/>
      <c r="CH1435" s="28">
        <v>262.45999999999998</v>
      </c>
      <c r="CI1435" s="28">
        <v>0.7</v>
      </c>
      <c r="CJ1435" s="28">
        <v>0</v>
      </c>
      <c r="CK1435" s="25"/>
      <c r="CL1435" s="25"/>
      <c r="CM1435" s="28">
        <v>0.98</v>
      </c>
      <c r="CN1435" s="25"/>
      <c r="CO1435" s="28">
        <v>0</v>
      </c>
      <c r="CP1435" s="30" t="s">
        <v>1075</v>
      </c>
      <c r="CQ1435" s="8">
        <f t="shared" si="243"/>
        <v>2200.6705997198756</v>
      </c>
      <c r="CR1435" s="8">
        <f t="shared" si="251"/>
        <v>28</v>
      </c>
      <c r="CS1435" s="8">
        <f t="shared" si="244"/>
        <v>2.5</v>
      </c>
      <c r="CT1435" s="8">
        <f t="shared" si="252"/>
        <v>50</v>
      </c>
      <c r="CU1435" s="8">
        <f t="shared" si="245"/>
        <v>300</v>
      </c>
      <c r="CV1435" s="10">
        <f t="shared" si="246"/>
        <v>359635.10400000005</v>
      </c>
      <c r="CW1435" s="10">
        <f t="shared" si="253"/>
        <v>359.63510400000007</v>
      </c>
      <c r="CX1435" s="8" t="str">
        <f t="shared" si="247"/>
        <v>No</v>
      </c>
      <c r="CY1435" s="30" t="s">
        <v>23</v>
      </c>
      <c r="CZ1435" s="30" t="s">
        <v>11</v>
      </c>
      <c r="DA1435" s="31" t="s">
        <v>11</v>
      </c>
      <c r="DB1435" s="31" t="s">
        <v>11</v>
      </c>
      <c r="DC1435" s="8" t="str">
        <f t="shared" si="248"/>
        <v>No</v>
      </c>
      <c r="DD1435" s="8" t="s">
        <v>11</v>
      </c>
      <c r="DE1435" s="30" t="s">
        <v>11</v>
      </c>
      <c r="DF1435" s="10">
        <f t="shared" si="249"/>
        <v>210.00347999999994</v>
      </c>
      <c r="DG1435" s="9">
        <f>IF(S1435&lt;Monitors!$H$4,(S1435*Monitors!$I$4)+Monitors!$J$4,IF(S1435&lt;Monitors!$H$5,(S1435*Monitors!$I$5)+Monitors!$J$5,IF(S1435&lt;Monitors!$H$6,(S1435*Monitors!$I$6)+Monitors!$J$6,IF(S1435&lt;Monitors!$H$7,(Monitors!$I$7*S1435)+Monitors!$J$7,IF(S1435&lt;Monitors!$H$8,(S1435*Monitors!$I$8)+Monitors!$J$8,IF(S1435&lt;Monitors!$H$9,(S1435*Monitors!$I$9)+Monitors!$J$9,IF(S1435&lt;Monitors!$H$10,(S1435*Monitors!$I$10)+Monitors!$J$10,IF(S1435&lt;Monitors!$H$11,(S1435*Monitors!$I$11)+Monitors!$J$11,Monitors!$J$12))))))))</f>
        <v>89</v>
      </c>
      <c r="DH1435" s="10">
        <f>$DF1435-(Monitors!$B$4*'All Data'!$W1435)</f>
        <v>197.28985999999995</v>
      </c>
      <c r="DI1435" s="10">
        <f>IF($CX1435="Yes",DH1435-(Monitors!$E$4*(DG1435+(Monitors!$B$4*'All Data'!$W1435))),'All Data'!DH1435)</f>
        <v>197.28985999999995</v>
      </c>
      <c r="DJ1435" s="10">
        <f>IF(DD1435="Yes",'All Data'!DI1435-(DG1435*Monitors!$C$4),'All Data'!DI1435)</f>
        <v>197.28985999999995</v>
      </c>
      <c r="DK1435" s="10">
        <f>IF($DE1435="Yes",DJ1435-(DG1435*Monitors!$D$4),'All Data'!DJ1435)</f>
        <v>197.28985999999995</v>
      </c>
      <c r="DL1435" s="10">
        <f>IF($CZ1435="Yes",DK1435-Monitors!$C$7,'All Data'!DK1435)</f>
        <v>197.28985999999995</v>
      </c>
      <c r="DM1435" s="10">
        <f>IF($DA1435="Yes",DL1435-Monitors!$D$7,'All Data'!DL1435)</f>
        <v>197.28985999999995</v>
      </c>
      <c r="DN1435" s="10">
        <f>IF(DB1435="Yes",DM1435-((DG1435+(W1435*Monitors!$B$4))*Monitors!$F$4),'All Data'!DM1435)</f>
        <v>197.28985999999995</v>
      </c>
      <c r="DO1435" s="8" t="str">
        <f t="shared" si="250"/>
        <v>No</v>
      </c>
      <c r="DP1435" s="10">
        <v>14.385404160000004</v>
      </c>
      <c r="DQ1435" s="10">
        <v>53.384595839999989</v>
      </c>
      <c r="DR1435" s="10">
        <v>53.384595839999989</v>
      </c>
      <c r="DS1435" s="9">
        <v>78.217563060822826</v>
      </c>
      <c r="DT1435" s="9" t="s">
        <v>23</v>
      </c>
      <c r="DU1435" s="14">
        <v>0</v>
      </c>
    </row>
    <row r="1436" spans="1:125" ht="18" customHeight="1">
      <c r="A1436" s="29">
        <v>1435</v>
      </c>
      <c r="B1436" s="29">
        <v>38</v>
      </c>
      <c r="C1436" s="29">
        <v>652</v>
      </c>
      <c r="D1436" s="21">
        <v>41713</v>
      </c>
      <c r="E1436" s="21">
        <v>41659</v>
      </c>
      <c r="F1436" s="21">
        <v>41704</v>
      </c>
      <c r="G1436" s="20" t="s">
        <v>942</v>
      </c>
      <c r="H1436" s="20"/>
      <c r="I1436" s="22">
        <v>6</v>
      </c>
      <c r="J1436" s="20" t="s">
        <v>255</v>
      </c>
      <c r="K1436" s="20"/>
      <c r="L1436" s="20" t="s">
        <v>121</v>
      </c>
      <c r="M1436" s="23"/>
      <c r="N1436" s="23" t="s">
        <v>7</v>
      </c>
      <c r="O1436" s="23"/>
      <c r="P1436" s="24">
        <v>19.600000000000001</v>
      </c>
      <c r="Q1436" s="24">
        <v>34.9</v>
      </c>
      <c r="R1436" s="24">
        <v>40</v>
      </c>
      <c r="S1436" s="24">
        <v>683.8</v>
      </c>
      <c r="T1436" s="24">
        <v>1.78</v>
      </c>
      <c r="U1436" s="24">
        <v>1080</v>
      </c>
      <c r="V1436" s="24">
        <v>1920</v>
      </c>
      <c r="W1436" s="24">
        <v>2.0739999999999998</v>
      </c>
      <c r="X1436" s="23" t="s">
        <v>47</v>
      </c>
      <c r="Y1436" s="23" t="s">
        <v>47</v>
      </c>
      <c r="Z1436" s="24">
        <v>3033</v>
      </c>
      <c r="AA1436" s="24">
        <v>60</v>
      </c>
      <c r="AB1436" s="24">
        <v>178</v>
      </c>
      <c r="AC1436" s="24">
        <v>178</v>
      </c>
      <c r="AD1436" s="23" t="s">
        <v>943</v>
      </c>
      <c r="AE1436" s="23" t="s">
        <v>23</v>
      </c>
      <c r="AF1436" s="23" t="s">
        <v>11</v>
      </c>
      <c r="AG1436" s="23"/>
      <c r="AH1436" s="23"/>
      <c r="AI1436" s="23" t="s">
        <v>12</v>
      </c>
      <c r="AJ1436" s="23" t="s">
        <v>11</v>
      </c>
      <c r="AK1436" s="23" t="s">
        <v>23</v>
      </c>
      <c r="AL1436" s="23" t="s">
        <v>853</v>
      </c>
      <c r="AM1436" s="23"/>
      <c r="AN1436" s="23" t="s">
        <v>14</v>
      </c>
      <c r="AO1436" s="23"/>
      <c r="AP1436" s="23" t="s">
        <v>14</v>
      </c>
      <c r="AQ1436" s="23"/>
      <c r="AR1436" s="23"/>
      <c r="AS1436" s="23" t="s">
        <v>853</v>
      </c>
      <c r="AT1436" s="23"/>
      <c r="AU1436" s="23" t="s">
        <v>14</v>
      </c>
      <c r="AV1436" s="25"/>
      <c r="AW1436" s="25"/>
      <c r="AX1436" s="26">
        <v>40</v>
      </c>
      <c r="AY1436" s="26">
        <v>683.8</v>
      </c>
      <c r="AZ1436" s="25" t="s">
        <v>14</v>
      </c>
      <c r="BA1436" s="25" t="s">
        <v>14</v>
      </c>
      <c r="BB1436" s="23"/>
      <c r="BC1436" s="23" t="s">
        <v>15</v>
      </c>
      <c r="BD1436" s="23"/>
      <c r="BE1436" s="23" t="s">
        <v>11</v>
      </c>
      <c r="BF1436" s="23" t="s">
        <v>939</v>
      </c>
      <c r="BG1436" s="23" t="s">
        <v>11</v>
      </c>
      <c r="BH1436" s="23" t="s">
        <v>17</v>
      </c>
      <c r="BI1436" s="23"/>
      <c r="BJ1436" s="23"/>
      <c r="BK1436" s="23" t="s">
        <v>11</v>
      </c>
      <c r="BL1436" s="23" t="s">
        <v>11</v>
      </c>
      <c r="BM1436" s="23" t="s">
        <v>11</v>
      </c>
      <c r="BN1436" s="23"/>
      <c r="BO1436" s="24">
        <v>0</v>
      </c>
      <c r="BP1436" s="24">
        <v>320</v>
      </c>
      <c r="BQ1436" s="24">
        <v>320</v>
      </c>
      <c r="BR1436" s="24">
        <v>227</v>
      </c>
      <c r="BS1436" s="24">
        <v>227</v>
      </c>
      <c r="BT1436" s="23"/>
      <c r="BU1436" s="23"/>
      <c r="BV1436" s="24">
        <v>71.400000000000006</v>
      </c>
      <c r="BW1436" s="24">
        <v>0.3</v>
      </c>
      <c r="BX1436" s="23"/>
      <c r="BY1436" s="24">
        <v>0.27</v>
      </c>
      <c r="BZ1436" s="27">
        <v>0.3</v>
      </c>
      <c r="CA1436" s="27">
        <v>0.27</v>
      </c>
      <c r="CB1436" s="25"/>
      <c r="CC1436" s="25"/>
      <c r="CD1436" s="28">
        <v>72</v>
      </c>
      <c r="CE1436" s="28">
        <v>0.37</v>
      </c>
      <c r="CF1436" s="25"/>
      <c r="CG1436" s="28">
        <v>0.35</v>
      </c>
      <c r="CH1436" s="28">
        <v>192.6</v>
      </c>
      <c r="CI1436" s="28">
        <v>0.5</v>
      </c>
      <c r="CJ1436" s="28">
        <v>0.5</v>
      </c>
      <c r="CK1436" s="25"/>
      <c r="CL1436" s="25"/>
      <c r="CM1436" s="28">
        <v>0.92</v>
      </c>
      <c r="CN1436" s="25"/>
      <c r="CO1436" s="28">
        <v>0</v>
      </c>
      <c r="CP1436" s="30" t="s">
        <v>1075</v>
      </c>
      <c r="CQ1436" s="8">
        <f t="shared" si="243"/>
        <v>3033.0505995905232</v>
      </c>
      <c r="CR1436" s="8">
        <f t="shared" si="251"/>
        <v>28</v>
      </c>
      <c r="CS1436" s="8">
        <f t="shared" si="244"/>
        <v>2.5</v>
      </c>
      <c r="CT1436" s="8">
        <f t="shared" si="252"/>
        <v>50</v>
      </c>
      <c r="CU1436" s="8">
        <f t="shared" si="245"/>
        <v>300</v>
      </c>
      <c r="CV1436" s="10">
        <f t="shared" si="246"/>
        <v>218816</v>
      </c>
      <c r="CW1436" s="10">
        <f t="shared" si="253"/>
        <v>218.816</v>
      </c>
      <c r="CX1436" s="8" t="str">
        <f t="shared" si="247"/>
        <v>No</v>
      </c>
      <c r="CY1436" s="30" t="s">
        <v>11</v>
      </c>
      <c r="CZ1436" s="30" t="s">
        <v>11</v>
      </c>
      <c r="DA1436" s="31" t="s">
        <v>11</v>
      </c>
      <c r="DB1436" s="31" t="s">
        <v>11</v>
      </c>
      <c r="DC1436" s="8" t="str">
        <f t="shared" si="248"/>
        <v>No</v>
      </c>
      <c r="DD1436" s="8" t="s">
        <v>11</v>
      </c>
      <c r="DE1436" s="30" t="s">
        <v>11</v>
      </c>
      <c r="DF1436" s="10">
        <f t="shared" si="249"/>
        <v>220.6206</v>
      </c>
      <c r="DG1436" s="9">
        <f>IF(S1436&lt;Monitors!$H$4,(S1436*Monitors!$I$4)+Monitors!$J$4,IF(S1436&lt;Monitors!$H$5,(S1436*Monitors!$I$5)+Monitors!$J$5,IF(S1436&lt;Monitors!$H$6,(S1436*Monitors!$I$6)+Monitors!$J$6,IF(S1436&lt;Monitors!$H$7,(Monitors!$I$7*S1436)+Monitors!$J$7,IF(S1436&lt;Monitors!$H$8,(S1436*Monitors!$I$8)+Monitors!$J$8,IF(S1436&lt;Monitors!$H$9,(S1436*Monitors!$I$9)+Monitors!$J$9,IF(S1436&lt;Monitors!$H$10,(S1436*Monitors!$I$10)+Monitors!$J$10,IF(S1436&lt;Monitors!$H$11,(S1436*Monitors!$I$11)+Monitors!$J$11,Monitors!$J$12))))))))</f>
        <v>89</v>
      </c>
      <c r="DH1436" s="10">
        <f>$DF1436-(Monitors!$B$4*'All Data'!$W1436)</f>
        <v>207.90698</v>
      </c>
      <c r="DI1436" s="10">
        <f>IF($CX1436="Yes",DH1436-(Monitors!$E$4*(DG1436+(Monitors!$B$4*'All Data'!$W1436))),'All Data'!DH1436)</f>
        <v>207.90698</v>
      </c>
      <c r="DJ1436" s="10">
        <f>IF(DD1436="Yes",'All Data'!DI1436-(DG1436*Monitors!$C$4),'All Data'!DI1436)</f>
        <v>207.90698</v>
      </c>
      <c r="DK1436" s="10">
        <f>IF($DE1436="Yes",DJ1436-(DG1436*Monitors!$D$4),'All Data'!DJ1436)</f>
        <v>207.90698</v>
      </c>
      <c r="DL1436" s="10">
        <f>IF($CZ1436="Yes",DK1436-Monitors!$C$7,'All Data'!DK1436)</f>
        <v>207.90698</v>
      </c>
      <c r="DM1436" s="10">
        <f>IF($DA1436="Yes",DL1436-Monitors!$D$7,'All Data'!DL1436)</f>
        <v>207.90698</v>
      </c>
      <c r="DN1436" s="10">
        <f>IF(DB1436="Yes",DM1436-((DG1436+(W1436*Monitors!$B$4))*Monitors!$F$4),'All Data'!DM1436)</f>
        <v>207.90698</v>
      </c>
      <c r="DO1436" s="8" t="str">
        <f t="shared" si="250"/>
        <v>No</v>
      </c>
      <c r="DP1436" s="10">
        <v>8.7526400000000013</v>
      </c>
      <c r="DQ1436" s="10">
        <v>62.647360000000006</v>
      </c>
      <c r="DR1436" s="10">
        <v>62.647360000000006</v>
      </c>
      <c r="DS1436" s="9">
        <v>60.71454473251061</v>
      </c>
      <c r="DT1436" s="9" t="s">
        <v>11</v>
      </c>
      <c r="DU1436" s="14">
        <v>0</v>
      </c>
    </row>
    <row r="1437" spans="1:125" ht="18" customHeight="1">
      <c r="A1437" s="29">
        <v>1436</v>
      </c>
      <c r="B1437" s="29">
        <v>38</v>
      </c>
      <c r="C1437" s="29">
        <v>561</v>
      </c>
      <c r="D1437" s="21">
        <v>41749</v>
      </c>
      <c r="E1437" s="21">
        <v>41696</v>
      </c>
      <c r="F1437" s="21">
        <v>41752</v>
      </c>
      <c r="G1437" s="20" t="s">
        <v>942</v>
      </c>
      <c r="H1437" s="20"/>
      <c r="I1437" s="22">
        <v>6</v>
      </c>
      <c r="J1437" s="20" t="s">
        <v>255</v>
      </c>
      <c r="K1437" s="20"/>
      <c r="L1437" s="20" t="s">
        <v>121</v>
      </c>
      <c r="M1437" s="23"/>
      <c r="N1437" s="23" t="s">
        <v>7</v>
      </c>
      <c r="O1437" s="23"/>
      <c r="P1437" s="24">
        <v>19.600000000000001</v>
      </c>
      <c r="Q1437" s="24">
        <v>34.9</v>
      </c>
      <c r="R1437" s="24">
        <v>40</v>
      </c>
      <c r="S1437" s="24">
        <v>683.8</v>
      </c>
      <c r="T1437" s="24">
        <v>1.78</v>
      </c>
      <c r="U1437" s="24">
        <v>1080</v>
      </c>
      <c r="V1437" s="24">
        <v>1920</v>
      </c>
      <c r="W1437" s="24">
        <v>2.0739999999999998</v>
      </c>
      <c r="X1437" s="23" t="s">
        <v>47</v>
      </c>
      <c r="Y1437" s="23" t="s">
        <v>47</v>
      </c>
      <c r="Z1437" s="24">
        <v>3032</v>
      </c>
      <c r="AA1437" s="24">
        <v>60</v>
      </c>
      <c r="AB1437" s="24">
        <v>178</v>
      </c>
      <c r="AC1437" s="24">
        <v>178</v>
      </c>
      <c r="AD1437" s="23" t="s">
        <v>237</v>
      </c>
      <c r="AE1437" s="23" t="s">
        <v>23</v>
      </c>
      <c r="AF1437" s="23" t="s">
        <v>11</v>
      </c>
      <c r="AG1437" s="23"/>
      <c r="AH1437" s="23"/>
      <c r="AI1437" s="23" t="s">
        <v>12</v>
      </c>
      <c r="AJ1437" s="23" t="s">
        <v>11</v>
      </c>
      <c r="AK1437" s="23" t="s">
        <v>23</v>
      </c>
      <c r="AL1437" s="23" t="s">
        <v>853</v>
      </c>
      <c r="AM1437" s="23"/>
      <c r="AN1437" s="23" t="s">
        <v>14</v>
      </c>
      <c r="AO1437" s="23"/>
      <c r="AP1437" s="23" t="s">
        <v>14</v>
      </c>
      <c r="AQ1437" s="23"/>
      <c r="AR1437" s="23"/>
      <c r="AS1437" s="23" t="s">
        <v>853</v>
      </c>
      <c r="AT1437" s="23"/>
      <c r="AU1437" s="23" t="s">
        <v>14</v>
      </c>
      <c r="AV1437" s="25"/>
      <c r="AW1437" s="25"/>
      <c r="AX1437" s="26">
        <v>40</v>
      </c>
      <c r="AY1437" s="26">
        <v>683.8</v>
      </c>
      <c r="AZ1437" s="25" t="s">
        <v>14</v>
      </c>
      <c r="BA1437" s="25" t="s">
        <v>14</v>
      </c>
      <c r="BB1437" s="23"/>
      <c r="BC1437" s="23" t="s">
        <v>15</v>
      </c>
      <c r="BD1437" s="23"/>
      <c r="BE1437" s="23" t="s">
        <v>11</v>
      </c>
      <c r="BF1437" s="23" t="s">
        <v>939</v>
      </c>
      <c r="BG1437" s="23" t="s">
        <v>11</v>
      </c>
      <c r="BH1437" s="23" t="s">
        <v>17</v>
      </c>
      <c r="BI1437" s="23"/>
      <c r="BJ1437" s="23"/>
      <c r="BK1437" s="23" t="s">
        <v>11</v>
      </c>
      <c r="BL1437" s="23" t="s">
        <v>11</v>
      </c>
      <c r="BM1437" s="23" t="s">
        <v>11</v>
      </c>
      <c r="BN1437" s="23"/>
      <c r="BO1437" s="24">
        <v>0</v>
      </c>
      <c r="BP1437" s="24">
        <v>350</v>
      </c>
      <c r="BQ1437" s="24">
        <v>350</v>
      </c>
      <c r="BR1437" s="24">
        <v>300</v>
      </c>
      <c r="BS1437" s="24">
        <v>300</v>
      </c>
      <c r="BT1437" s="23"/>
      <c r="BU1437" s="23"/>
      <c r="BV1437" s="24">
        <v>71.8</v>
      </c>
      <c r="BW1437" s="24">
        <v>0.33</v>
      </c>
      <c r="BX1437" s="23"/>
      <c r="BY1437" s="24">
        <v>0.32</v>
      </c>
      <c r="BZ1437" s="27">
        <v>0.33</v>
      </c>
      <c r="CA1437" s="27">
        <v>0.32</v>
      </c>
      <c r="CB1437" s="25"/>
      <c r="CC1437" s="25"/>
      <c r="CD1437" s="28">
        <v>74.2</v>
      </c>
      <c r="CE1437" s="28">
        <v>0.37</v>
      </c>
      <c r="CF1437" s="25"/>
      <c r="CG1437" s="28">
        <v>0.36</v>
      </c>
      <c r="CH1437" s="28">
        <v>192.6</v>
      </c>
      <c r="CI1437" s="28">
        <v>0.5</v>
      </c>
      <c r="CJ1437" s="28">
        <v>0.5</v>
      </c>
      <c r="CK1437" s="25"/>
      <c r="CL1437" s="25"/>
      <c r="CM1437" s="28">
        <v>0.94</v>
      </c>
      <c r="CN1437" s="25"/>
      <c r="CO1437" s="28">
        <v>0</v>
      </c>
      <c r="CP1437" s="30" t="s">
        <v>1075</v>
      </c>
      <c r="CQ1437" s="8">
        <f t="shared" si="243"/>
        <v>3033.0505995905232</v>
      </c>
      <c r="CR1437" s="8">
        <f t="shared" si="251"/>
        <v>28</v>
      </c>
      <c r="CS1437" s="8">
        <f t="shared" si="244"/>
        <v>2.5</v>
      </c>
      <c r="CT1437" s="8">
        <f t="shared" si="252"/>
        <v>50</v>
      </c>
      <c r="CU1437" s="8">
        <f t="shared" si="245"/>
        <v>300</v>
      </c>
      <c r="CV1437" s="10">
        <f t="shared" si="246"/>
        <v>239329.99999999997</v>
      </c>
      <c r="CW1437" s="10">
        <f t="shared" si="253"/>
        <v>239.32999999999998</v>
      </c>
      <c r="CX1437" s="8" t="str">
        <f t="shared" si="247"/>
        <v>No</v>
      </c>
      <c r="CY1437" s="30" t="s">
        <v>11</v>
      </c>
      <c r="CZ1437" s="30" t="s">
        <v>11</v>
      </c>
      <c r="DA1437" s="31" t="s">
        <v>11</v>
      </c>
      <c r="DB1437" s="31" t="s">
        <v>11</v>
      </c>
      <c r="DC1437" s="8" t="str">
        <f t="shared" si="248"/>
        <v>No</v>
      </c>
      <c r="DD1437" s="8" t="s">
        <v>11</v>
      </c>
      <c r="DE1437" s="30" t="s">
        <v>11</v>
      </c>
      <c r="DF1437" s="10">
        <f t="shared" si="249"/>
        <v>222.01782</v>
      </c>
      <c r="DG1437" s="9">
        <f>IF(S1437&lt;Monitors!$H$4,(S1437*Monitors!$I$4)+Monitors!$J$4,IF(S1437&lt;Monitors!$H$5,(S1437*Monitors!$I$5)+Monitors!$J$5,IF(S1437&lt;Monitors!$H$6,(S1437*Monitors!$I$6)+Monitors!$J$6,IF(S1437&lt;Monitors!$H$7,(Monitors!$I$7*S1437)+Monitors!$J$7,IF(S1437&lt;Monitors!$H$8,(S1437*Monitors!$I$8)+Monitors!$J$8,IF(S1437&lt;Monitors!$H$9,(S1437*Monitors!$I$9)+Monitors!$J$9,IF(S1437&lt;Monitors!$H$10,(S1437*Monitors!$I$10)+Monitors!$J$10,IF(S1437&lt;Monitors!$H$11,(S1437*Monitors!$I$11)+Monitors!$J$11,Monitors!$J$12))))))))</f>
        <v>89</v>
      </c>
      <c r="DH1437" s="10">
        <f>$DF1437-(Monitors!$B$4*'All Data'!$W1437)</f>
        <v>209.30420000000001</v>
      </c>
      <c r="DI1437" s="10">
        <f>IF($CX1437="Yes",DH1437-(Monitors!$E$4*(DG1437+(Monitors!$B$4*'All Data'!$W1437))),'All Data'!DH1437)</f>
        <v>209.30420000000001</v>
      </c>
      <c r="DJ1437" s="10">
        <f>IF(DD1437="Yes",'All Data'!DI1437-(DG1437*Monitors!$C$4),'All Data'!DI1437)</f>
        <v>209.30420000000001</v>
      </c>
      <c r="DK1437" s="10">
        <f>IF($DE1437="Yes",DJ1437-(DG1437*Monitors!$D$4),'All Data'!DJ1437)</f>
        <v>209.30420000000001</v>
      </c>
      <c r="DL1437" s="10">
        <f>IF($CZ1437="Yes",DK1437-Monitors!$C$7,'All Data'!DK1437)</f>
        <v>209.30420000000001</v>
      </c>
      <c r="DM1437" s="10">
        <f>IF($DA1437="Yes",DL1437-Monitors!$D$7,'All Data'!DL1437)</f>
        <v>209.30420000000001</v>
      </c>
      <c r="DN1437" s="10">
        <f>IF(DB1437="Yes",DM1437-((DG1437+(W1437*Monitors!$B$4))*Monitors!$F$4),'All Data'!DM1437)</f>
        <v>209.30420000000001</v>
      </c>
      <c r="DO1437" s="8" t="str">
        <f t="shared" si="250"/>
        <v>No</v>
      </c>
      <c r="DP1437" s="10">
        <v>9.5731999999999999</v>
      </c>
      <c r="DQ1437" s="10">
        <v>62.226799999999997</v>
      </c>
      <c r="DR1437" s="10">
        <v>62.226799999999997</v>
      </c>
      <c r="DS1437" s="9">
        <v>60.71454473251061</v>
      </c>
      <c r="DT1437" s="9" t="s">
        <v>11</v>
      </c>
      <c r="DU1437" s="14">
        <v>0</v>
      </c>
    </row>
    <row r="1438" spans="1:125" ht="18" customHeight="1">
      <c r="A1438" s="29">
        <v>1437</v>
      </c>
      <c r="B1438" s="29">
        <v>38</v>
      </c>
      <c r="C1438" s="29">
        <v>651</v>
      </c>
      <c r="D1438" s="21">
        <v>41363</v>
      </c>
      <c r="E1438" s="21">
        <v>41330</v>
      </c>
      <c r="F1438" s="21">
        <v>41361</v>
      </c>
      <c r="G1438" s="20"/>
      <c r="H1438" s="20"/>
      <c r="I1438" s="22">
        <v>6</v>
      </c>
      <c r="J1438" s="20" t="s">
        <v>255</v>
      </c>
      <c r="K1438" s="20"/>
      <c r="L1438" s="20" t="s">
        <v>121</v>
      </c>
      <c r="M1438" s="23"/>
      <c r="N1438" s="23" t="s">
        <v>7</v>
      </c>
      <c r="O1438" s="23"/>
      <c r="P1438" s="24">
        <v>19.600000000000001</v>
      </c>
      <c r="Q1438" s="24">
        <v>34.9</v>
      </c>
      <c r="R1438" s="24">
        <v>40</v>
      </c>
      <c r="S1438" s="24">
        <v>683.8</v>
      </c>
      <c r="T1438" s="24">
        <v>1.78</v>
      </c>
      <c r="U1438" s="24">
        <v>1080</v>
      </c>
      <c r="V1438" s="24">
        <v>1920</v>
      </c>
      <c r="W1438" s="24">
        <v>2.0739999999999998</v>
      </c>
      <c r="X1438" s="23" t="s">
        <v>47</v>
      </c>
      <c r="Y1438" s="23" t="s">
        <v>47</v>
      </c>
      <c r="Z1438" s="24">
        <v>3032</v>
      </c>
      <c r="AA1438" s="24">
        <v>60</v>
      </c>
      <c r="AB1438" s="24">
        <v>178</v>
      </c>
      <c r="AC1438" s="24">
        <v>178</v>
      </c>
      <c r="AD1438" s="23" t="s">
        <v>201</v>
      </c>
      <c r="AE1438" s="23" t="s">
        <v>23</v>
      </c>
      <c r="AF1438" s="23" t="s">
        <v>11</v>
      </c>
      <c r="AG1438" s="23"/>
      <c r="AH1438" s="23"/>
      <c r="AI1438" s="23" t="s">
        <v>12</v>
      </c>
      <c r="AJ1438" s="23" t="s">
        <v>11</v>
      </c>
      <c r="AK1438" s="23" t="s">
        <v>23</v>
      </c>
      <c r="AL1438" s="23" t="s">
        <v>855</v>
      </c>
      <c r="AM1438" s="23"/>
      <c r="AN1438" s="23" t="s">
        <v>14</v>
      </c>
      <c r="AO1438" s="23"/>
      <c r="AP1438" s="23" t="s">
        <v>14</v>
      </c>
      <c r="AQ1438" s="23"/>
      <c r="AR1438" s="23"/>
      <c r="AS1438" s="23" t="s">
        <v>855</v>
      </c>
      <c r="AT1438" s="23"/>
      <c r="AU1438" s="23" t="s">
        <v>14</v>
      </c>
      <c r="AV1438" s="25"/>
      <c r="AW1438" s="25"/>
      <c r="AX1438" s="26">
        <v>40</v>
      </c>
      <c r="AY1438" s="26">
        <v>683.8</v>
      </c>
      <c r="AZ1438" s="25" t="s">
        <v>14</v>
      </c>
      <c r="BA1438" s="25" t="s">
        <v>14</v>
      </c>
      <c r="BB1438" s="23"/>
      <c r="BC1438" s="23" t="s">
        <v>15</v>
      </c>
      <c r="BD1438" s="23"/>
      <c r="BE1438" s="23" t="s">
        <v>11</v>
      </c>
      <c r="BF1438" s="23" t="s">
        <v>939</v>
      </c>
      <c r="BG1438" s="23" t="s">
        <v>11</v>
      </c>
      <c r="BH1438" s="23" t="s">
        <v>17</v>
      </c>
      <c r="BI1438" s="23"/>
      <c r="BJ1438" s="23"/>
      <c r="BK1438" s="23" t="s">
        <v>11</v>
      </c>
      <c r="BL1438" s="23" t="s">
        <v>11</v>
      </c>
      <c r="BM1438" s="23" t="s">
        <v>11</v>
      </c>
      <c r="BN1438" s="23"/>
      <c r="BO1438" s="24">
        <v>0</v>
      </c>
      <c r="BP1438" s="24">
        <v>290</v>
      </c>
      <c r="BQ1438" s="24">
        <v>290</v>
      </c>
      <c r="BR1438" s="24">
        <v>290</v>
      </c>
      <c r="BS1438" s="24">
        <v>290</v>
      </c>
      <c r="BT1438" s="23"/>
      <c r="BU1438" s="23"/>
      <c r="BV1438" s="24">
        <v>72</v>
      </c>
      <c r="BW1438" s="24">
        <v>0.22</v>
      </c>
      <c r="BX1438" s="23"/>
      <c r="BY1438" s="24">
        <v>0.21</v>
      </c>
      <c r="BZ1438" s="27">
        <v>0.22</v>
      </c>
      <c r="CA1438" s="27">
        <v>0.21</v>
      </c>
      <c r="CB1438" s="25"/>
      <c r="CC1438" s="25"/>
      <c r="CD1438" s="28">
        <v>71.8</v>
      </c>
      <c r="CE1438" s="28">
        <v>0.31</v>
      </c>
      <c r="CF1438" s="25"/>
      <c r="CG1438" s="28">
        <v>0.3</v>
      </c>
      <c r="CH1438" s="28">
        <v>192.6</v>
      </c>
      <c r="CI1438" s="28">
        <v>0.5</v>
      </c>
      <c r="CJ1438" s="28">
        <v>0.5</v>
      </c>
      <c r="CK1438" s="25"/>
      <c r="CL1438" s="25"/>
      <c r="CM1438" s="28">
        <v>0.96</v>
      </c>
      <c r="CN1438" s="25"/>
      <c r="CO1438" s="28">
        <v>0</v>
      </c>
      <c r="CP1438" s="30" t="s">
        <v>1075</v>
      </c>
      <c r="CQ1438" s="8">
        <f t="shared" si="243"/>
        <v>3033.0505995905232</v>
      </c>
      <c r="CR1438" s="8">
        <f t="shared" si="251"/>
        <v>28</v>
      </c>
      <c r="CS1438" s="8">
        <f t="shared" si="244"/>
        <v>2.5</v>
      </c>
      <c r="CT1438" s="8">
        <f t="shared" si="252"/>
        <v>50</v>
      </c>
      <c r="CU1438" s="8">
        <f t="shared" si="245"/>
        <v>200</v>
      </c>
      <c r="CV1438" s="10">
        <f t="shared" si="246"/>
        <v>198302</v>
      </c>
      <c r="CW1438" s="10">
        <f t="shared" si="253"/>
        <v>198.30199999999999</v>
      </c>
      <c r="CX1438" s="8" t="str">
        <f t="shared" si="247"/>
        <v>No</v>
      </c>
      <c r="CY1438" s="30" t="s">
        <v>11</v>
      </c>
      <c r="CZ1438" s="30" t="s">
        <v>11</v>
      </c>
      <c r="DA1438" s="31" t="s">
        <v>11</v>
      </c>
      <c r="DB1438" s="31" t="s">
        <v>11</v>
      </c>
      <c r="DC1438" s="8" t="str">
        <f t="shared" si="248"/>
        <v>No</v>
      </c>
      <c r="DD1438" s="8" t="s">
        <v>11</v>
      </c>
      <c r="DE1438" s="30" t="s">
        <v>11</v>
      </c>
      <c r="DF1438" s="10">
        <f t="shared" si="249"/>
        <v>222.00467999999998</v>
      </c>
      <c r="DG1438" s="9">
        <f>IF(S1438&lt;Monitors!$H$4,(S1438*Monitors!$I$4)+Monitors!$J$4,IF(S1438&lt;Monitors!$H$5,(S1438*Monitors!$I$5)+Monitors!$J$5,IF(S1438&lt;Monitors!$H$6,(S1438*Monitors!$I$6)+Monitors!$J$6,IF(S1438&lt;Monitors!$H$7,(Monitors!$I$7*S1438)+Monitors!$J$7,IF(S1438&lt;Monitors!$H$8,(S1438*Monitors!$I$8)+Monitors!$J$8,IF(S1438&lt;Monitors!$H$9,(S1438*Monitors!$I$9)+Monitors!$J$9,IF(S1438&lt;Monitors!$H$10,(S1438*Monitors!$I$10)+Monitors!$J$10,IF(S1438&lt;Monitors!$H$11,(S1438*Monitors!$I$11)+Monitors!$J$11,Monitors!$J$12))))))))</f>
        <v>89</v>
      </c>
      <c r="DH1438" s="10">
        <f>$DF1438-(Monitors!$B$4*'All Data'!$W1438)</f>
        <v>209.29105999999999</v>
      </c>
      <c r="DI1438" s="10">
        <f>IF($CX1438="Yes",DH1438-(Monitors!$E$4*(DG1438+(Monitors!$B$4*'All Data'!$W1438))),'All Data'!DH1438)</f>
        <v>209.29105999999999</v>
      </c>
      <c r="DJ1438" s="10">
        <f>IF(DD1438="Yes",'All Data'!DI1438-(DG1438*Monitors!$C$4),'All Data'!DI1438)</f>
        <v>209.29105999999999</v>
      </c>
      <c r="DK1438" s="10">
        <f>IF($DE1438="Yes",DJ1438-(DG1438*Monitors!$D$4),'All Data'!DJ1438)</f>
        <v>209.29105999999999</v>
      </c>
      <c r="DL1438" s="10">
        <f>IF($CZ1438="Yes",DK1438-Monitors!$C$7,'All Data'!DK1438)</f>
        <v>209.29105999999999</v>
      </c>
      <c r="DM1438" s="10">
        <f>IF($DA1438="Yes",DL1438-Monitors!$D$7,'All Data'!DL1438)</f>
        <v>209.29105999999999</v>
      </c>
      <c r="DN1438" s="10">
        <f>IF(DB1438="Yes",DM1438-((DG1438+(W1438*Monitors!$B$4))*Monitors!$F$4),'All Data'!DM1438)</f>
        <v>209.29105999999999</v>
      </c>
      <c r="DO1438" s="8" t="str">
        <f t="shared" si="250"/>
        <v>No</v>
      </c>
      <c r="DP1438" s="10">
        <v>7.9320800000000009</v>
      </c>
      <c r="DQ1438" s="10">
        <v>64.067920000000001</v>
      </c>
      <c r="DR1438" s="10">
        <v>64.067920000000001</v>
      </c>
      <c r="DS1438" s="9">
        <v>60.71454473251061</v>
      </c>
      <c r="DT1438" s="9" t="s">
        <v>11</v>
      </c>
      <c r="DU1438" s="14">
        <v>0</v>
      </c>
    </row>
    <row r="1439" spans="1:125" ht="18" customHeight="1">
      <c r="A1439" s="29">
        <v>1438</v>
      </c>
      <c r="B1439" s="29">
        <v>26</v>
      </c>
      <c r="C1439" s="29">
        <v>641</v>
      </c>
      <c r="D1439" s="21">
        <v>42098</v>
      </c>
      <c r="E1439" s="21">
        <v>42040</v>
      </c>
      <c r="F1439" s="21">
        <v>42048</v>
      </c>
      <c r="G1439" s="20" t="s">
        <v>4</v>
      </c>
      <c r="H1439" s="20"/>
      <c r="I1439" s="22">
        <v>6</v>
      </c>
      <c r="J1439" s="20" t="s">
        <v>255</v>
      </c>
      <c r="K1439" s="20"/>
      <c r="L1439" s="20" t="s">
        <v>6</v>
      </c>
      <c r="M1439" s="23"/>
      <c r="N1439" s="23" t="s">
        <v>7</v>
      </c>
      <c r="O1439" s="23"/>
      <c r="P1439" s="24">
        <v>20.6</v>
      </c>
      <c r="Q1439" s="24">
        <v>36.6</v>
      </c>
      <c r="R1439" s="24">
        <v>42</v>
      </c>
      <c r="S1439" s="24">
        <v>754.5</v>
      </c>
      <c r="T1439" s="24">
        <v>1.78</v>
      </c>
      <c r="U1439" s="24">
        <v>1080</v>
      </c>
      <c r="V1439" s="24">
        <v>1920</v>
      </c>
      <c r="W1439" s="24">
        <v>2.0739999999999998</v>
      </c>
      <c r="X1439" s="23" t="s">
        <v>47</v>
      </c>
      <c r="Y1439" s="23" t="s">
        <v>47</v>
      </c>
      <c r="Z1439" s="24">
        <v>2748</v>
      </c>
      <c r="AA1439" s="24">
        <v>60</v>
      </c>
      <c r="AB1439" s="24">
        <v>178</v>
      </c>
      <c r="AC1439" s="24">
        <v>178</v>
      </c>
      <c r="AD1439" s="23" t="s">
        <v>10</v>
      </c>
      <c r="AE1439" s="23" t="s">
        <v>11</v>
      </c>
      <c r="AF1439" s="23" t="s">
        <v>11</v>
      </c>
      <c r="AG1439" s="23"/>
      <c r="AH1439" s="23"/>
      <c r="AI1439" s="23" t="s">
        <v>12</v>
      </c>
      <c r="AJ1439" s="23" t="s">
        <v>11</v>
      </c>
      <c r="AK1439" s="23" t="s">
        <v>11</v>
      </c>
      <c r="AL1439" s="23" t="s">
        <v>1262</v>
      </c>
      <c r="AM1439" s="23" t="s">
        <v>1286</v>
      </c>
      <c r="AN1439" s="23" t="s">
        <v>72</v>
      </c>
      <c r="AO1439" s="23"/>
      <c r="AP1439" s="23" t="s">
        <v>36</v>
      </c>
      <c r="AQ1439" s="23"/>
      <c r="AR1439" s="23"/>
      <c r="AS1439" s="23" t="s">
        <v>1262</v>
      </c>
      <c r="AT1439" s="23" t="s">
        <v>1286</v>
      </c>
      <c r="AU1439" s="23" t="s">
        <v>83</v>
      </c>
      <c r="AV1439" s="25"/>
      <c r="AW1439" s="25"/>
      <c r="AX1439" s="26">
        <v>42</v>
      </c>
      <c r="AY1439" s="26">
        <v>754.5</v>
      </c>
      <c r="AZ1439" s="25" t="s">
        <v>72</v>
      </c>
      <c r="BA1439" s="25" t="s">
        <v>83</v>
      </c>
      <c r="BB1439" s="23"/>
      <c r="BC1439" s="23" t="s">
        <v>15</v>
      </c>
      <c r="BD1439" s="23"/>
      <c r="BE1439" s="23" t="s">
        <v>11</v>
      </c>
      <c r="BF1439" s="23" t="s">
        <v>359</v>
      </c>
      <c r="BG1439" s="23" t="s">
        <v>11</v>
      </c>
      <c r="BH1439" s="23" t="s">
        <v>17</v>
      </c>
      <c r="BI1439" s="23"/>
      <c r="BJ1439" s="23" t="s">
        <v>18</v>
      </c>
      <c r="BK1439" s="23" t="s">
        <v>11</v>
      </c>
      <c r="BL1439" s="23" t="s">
        <v>11</v>
      </c>
      <c r="BM1439" s="23"/>
      <c r="BN1439" s="23"/>
      <c r="BO1439" s="24">
        <v>6.7</v>
      </c>
      <c r="BP1439" s="24">
        <v>316.8</v>
      </c>
      <c r="BQ1439" s="24">
        <v>316.8</v>
      </c>
      <c r="BR1439" s="24">
        <v>205.9</v>
      </c>
      <c r="BS1439" s="24">
        <v>205.9</v>
      </c>
      <c r="BT1439" s="23"/>
      <c r="BU1439" s="23"/>
      <c r="BV1439" s="24">
        <v>72.11</v>
      </c>
      <c r="BW1439" s="24">
        <v>0.28000000000000003</v>
      </c>
      <c r="BX1439" s="24">
        <v>0.3</v>
      </c>
      <c r="BY1439" s="24">
        <v>0.21</v>
      </c>
      <c r="BZ1439" s="27">
        <v>0.28000000000000003</v>
      </c>
      <c r="CA1439" s="27">
        <v>0.21</v>
      </c>
      <c r="CB1439" s="25"/>
      <c r="CC1439" s="25"/>
      <c r="CD1439" s="28">
        <v>71.56</v>
      </c>
      <c r="CE1439" s="28">
        <v>0.26</v>
      </c>
      <c r="CF1439" s="28">
        <v>0.26</v>
      </c>
      <c r="CG1439" s="28">
        <v>0.22</v>
      </c>
      <c r="CH1439" s="28">
        <v>211.7</v>
      </c>
      <c r="CI1439" s="28">
        <v>1</v>
      </c>
      <c r="CJ1439" s="28">
        <v>0.5</v>
      </c>
      <c r="CK1439" s="25"/>
      <c r="CL1439" s="25"/>
      <c r="CM1439" s="28">
        <v>0.47</v>
      </c>
      <c r="CN1439" s="25"/>
      <c r="CO1439" s="28">
        <v>0</v>
      </c>
      <c r="CP1439" s="30" t="s">
        <v>1075</v>
      </c>
      <c r="CQ1439" s="8">
        <f t="shared" si="243"/>
        <v>2748.8402915838301</v>
      </c>
      <c r="CR1439" s="8">
        <f t="shared" si="251"/>
        <v>28</v>
      </c>
      <c r="CS1439" s="8">
        <f t="shared" si="244"/>
        <v>2.5</v>
      </c>
      <c r="CT1439" s="8">
        <f t="shared" si="252"/>
        <v>50</v>
      </c>
      <c r="CU1439" s="8">
        <f t="shared" si="245"/>
        <v>300</v>
      </c>
      <c r="CV1439" s="10">
        <f t="shared" si="246"/>
        <v>239025.6</v>
      </c>
      <c r="CW1439" s="10">
        <f t="shared" si="253"/>
        <v>239.0256</v>
      </c>
      <c r="CX1439" s="8" t="str">
        <f t="shared" si="247"/>
        <v>No</v>
      </c>
      <c r="CY1439" s="30" t="s">
        <v>11</v>
      </c>
      <c r="CZ1439" s="30" t="s">
        <v>11</v>
      </c>
      <c r="DA1439" s="31" t="s">
        <v>11</v>
      </c>
      <c r="DB1439" s="31" t="s">
        <v>11</v>
      </c>
      <c r="DC1439" s="8" t="str">
        <f t="shared" si="248"/>
        <v>No</v>
      </c>
      <c r="DD1439" s="8" t="s">
        <v>11</v>
      </c>
      <c r="DE1439" s="30" t="s">
        <v>11</v>
      </c>
      <c r="DF1439" s="10">
        <f t="shared" si="249"/>
        <v>222.68357999999998</v>
      </c>
      <c r="DG1439" s="9">
        <f>IF(S1439&lt;Monitors!$H$4,(S1439*Monitors!$I$4)+Monitors!$J$4,IF(S1439&lt;Monitors!$H$5,(S1439*Monitors!$I$5)+Monitors!$J$5,IF(S1439&lt;Monitors!$H$6,(S1439*Monitors!$I$6)+Monitors!$J$6,IF(S1439&lt;Monitors!$H$7,(Monitors!$I$7*S1439)+Monitors!$J$7,IF(S1439&lt;Monitors!$H$8,(S1439*Monitors!$I$8)+Monitors!$J$8,IF(S1439&lt;Monitors!$H$9,(S1439*Monitors!$I$9)+Monitors!$J$9,IF(S1439&lt;Monitors!$H$10,(S1439*Monitors!$I$10)+Monitors!$J$10,IF(S1439&lt;Monitors!$H$11,(S1439*Monitors!$I$11)+Monitors!$J$11,Monitors!$J$12))))))))</f>
        <v>89</v>
      </c>
      <c r="DH1439" s="10">
        <f>$DF1439-(Monitors!$B$4*'All Data'!$W1439)</f>
        <v>209.96995999999999</v>
      </c>
      <c r="DI1439" s="10">
        <f>IF($CX1439="Yes",DH1439-(Monitors!$E$4*(DG1439+(Monitors!$B$4*'All Data'!$W1439))),'All Data'!DH1439)</f>
        <v>209.96995999999999</v>
      </c>
      <c r="DJ1439" s="10">
        <f>IF(DD1439="Yes",'All Data'!DI1439-(DG1439*Monitors!$C$4),'All Data'!DI1439)</f>
        <v>209.96995999999999</v>
      </c>
      <c r="DK1439" s="10">
        <f>IF($DE1439="Yes",DJ1439-(DG1439*Monitors!$D$4),'All Data'!DJ1439)</f>
        <v>209.96995999999999</v>
      </c>
      <c r="DL1439" s="10">
        <f>IF($CZ1439="Yes",DK1439-Monitors!$C$7,'All Data'!DK1439)</f>
        <v>209.96995999999999</v>
      </c>
      <c r="DM1439" s="10">
        <f>IF($DA1439="Yes",DL1439-Monitors!$D$7,'All Data'!DL1439)</f>
        <v>209.96995999999999</v>
      </c>
      <c r="DN1439" s="10">
        <f>IF(DB1439="Yes",DM1439-((DG1439+(W1439*Monitors!$B$4))*Monitors!$F$4),'All Data'!DM1439)</f>
        <v>209.96995999999999</v>
      </c>
      <c r="DO1439" s="8" t="str">
        <f t="shared" si="250"/>
        <v>No</v>
      </c>
      <c r="DP1439" s="10">
        <v>9.5610240000000015</v>
      </c>
      <c r="DQ1439" s="10">
        <v>62.548975999999996</v>
      </c>
      <c r="DR1439" s="10">
        <v>62.548975999999996</v>
      </c>
      <c r="DS1439" s="9">
        <v>65.882403275804137</v>
      </c>
      <c r="DT1439" s="9" t="s">
        <v>23</v>
      </c>
      <c r="DU1439" s="14">
        <v>0</v>
      </c>
    </row>
    <row r="1440" spans="1:125" ht="18" customHeight="1">
      <c r="A1440" s="29">
        <v>1439</v>
      </c>
      <c r="B1440" s="29">
        <v>24</v>
      </c>
      <c r="C1440" s="29">
        <v>504</v>
      </c>
      <c r="D1440" s="21">
        <v>41439</v>
      </c>
      <c r="E1440" s="21">
        <v>41745</v>
      </c>
      <c r="F1440" s="21">
        <v>41444</v>
      </c>
      <c r="G1440" s="20" t="s">
        <v>4</v>
      </c>
      <c r="H1440" s="20" t="s">
        <v>26</v>
      </c>
      <c r="I1440" s="22">
        <v>6</v>
      </c>
      <c r="J1440" s="20" t="s">
        <v>255</v>
      </c>
      <c r="K1440" s="20" t="s">
        <v>26</v>
      </c>
      <c r="L1440" s="20" t="s">
        <v>27</v>
      </c>
      <c r="M1440" s="23" t="s">
        <v>27</v>
      </c>
      <c r="N1440" s="23" t="s">
        <v>7</v>
      </c>
      <c r="O1440" s="23" t="s">
        <v>26</v>
      </c>
      <c r="P1440" s="24">
        <v>20.6</v>
      </c>
      <c r="Q1440" s="24">
        <v>36.6</v>
      </c>
      <c r="R1440" s="24">
        <v>42</v>
      </c>
      <c r="S1440" s="24">
        <v>753.96</v>
      </c>
      <c r="T1440" s="24">
        <v>1.78</v>
      </c>
      <c r="U1440" s="24">
        <v>1080</v>
      </c>
      <c r="V1440" s="24">
        <v>1920</v>
      </c>
      <c r="W1440" s="24">
        <v>2.0739999999999998</v>
      </c>
      <c r="X1440" s="23" t="s">
        <v>47</v>
      </c>
      <c r="Y1440" s="23" t="s">
        <v>47</v>
      </c>
      <c r="Z1440" s="24">
        <v>2750</v>
      </c>
      <c r="AA1440" s="24">
        <v>60</v>
      </c>
      <c r="AB1440" s="24">
        <v>178</v>
      </c>
      <c r="AC1440" s="24">
        <v>178</v>
      </c>
      <c r="AD1440" s="23" t="s">
        <v>256</v>
      </c>
      <c r="AE1440" s="23" t="s">
        <v>23</v>
      </c>
      <c r="AF1440" s="23" t="s">
        <v>11</v>
      </c>
      <c r="AG1440" s="23" t="s">
        <v>26</v>
      </c>
      <c r="AH1440" s="23" t="s">
        <v>26</v>
      </c>
      <c r="AI1440" s="23" t="s">
        <v>12</v>
      </c>
      <c r="AJ1440" s="23" t="s">
        <v>11</v>
      </c>
      <c r="AK1440" s="23" t="s">
        <v>23</v>
      </c>
      <c r="AL1440" s="23" t="s">
        <v>264</v>
      </c>
      <c r="AM1440" s="23" t="s">
        <v>828</v>
      </c>
      <c r="AN1440" s="23" t="s">
        <v>14</v>
      </c>
      <c r="AO1440" s="23" t="s">
        <v>14</v>
      </c>
      <c r="AP1440" s="23" t="s">
        <v>36</v>
      </c>
      <c r="AQ1440" s="23" t="s">
        <v>14</v>
      </c>
      <c r="AR1440" s="23"/>
      <c r="AS1440" s="23" t="s">
        <v>264</v>
      </c>
      <c r="AT1440" s="23" t="s">
        <v>828</v>
      </c>
      <c r="AU1440" s="23" t="s">
        <v>261</v>
      </c>
      <c r="AV1440" s="25" t="s">
        <v>14</v>
      </c>
      <c r="AW1440" s="25" t="s">
        <v>14</v>
      </c>
      <c r="AX1440" s="26">
        <v>42</v>
      </c>
      <c r="AY1440" s="26">
        <v>753.96</v>
      </c>
      <c r="AZ1440" s="25" t="s">
        <v>14</v>
      </c>
      <c r="BA1440" s="25" t="s">
        <v>261</v>
      </c>
      <c r="BB1440" s="23" t="s">
        <v>14</v>
      </c>
      <c r="BC1440" s="23" t="s">
        <v>15</v>
      </c>
      <c r="BD1440" s="23" t="s">
        <v>14</v>
      </c>
      <c r="BE1440" s="23" t="s">
        <v>11</v>
      </c>
      <c r="BF1440" s="23" t="s">
        <v>262</v>
      </c>
      <c r="BG1440" s="23" t="s">
        <v>11</v>
      </c>
      <c r="BH1440" s="23" t="s">
        <v>17</v>
      </c>
      <c r="BI1440" s="23" t="s">
        <v>14</v>
      </c>
      <c r="BJ1440" s="23"/>
      <c r="BK1440" s="23" t="s">
        <v>11</v>
      </c>
      <c r="BL1440" s="23" t="s">
        <v>11</v>
      </c>
      <c r="BM1440" s="23" t="s">
        <v>11</v>
      </c>
      <c r="BN1440" s="23"/>
      <c r="BO1440" s="24">
        <v>2.9</v>
      </c>
      <c r="BP1440" s="24">
        <v>286.3</v>
      </c>
      <c r="BQ1440" s="24">
        <v>286.3</v>
      </c>
      <c r="BR1440" s="24">
        <v>232.9</v>
      </c>
      <c r="BS1440" s="24">
        <v>227.5</v>
      </c>
      <c r="BT1440" s="23"/>
      <c r="BU1440" s="23"/>
      <c r="BV1440" s="24">
        <v>72.260000000000005</v>
      </c>
      <c r="BW1440" s="24">
        <v>0.24</v>
      </c>
      <c r="BX1440" s="23"/>
      <c r="BY1440" s="24">
        <v>0.24</v>
      </c>
      <c r="BZ1440" s="27">
        <v>0.24</v>
      </c>
      <c r="CA1440" s="27">
        <v>0.24</v>
      </c>
      <c r="CB1440" s="25"/>
      <c r="CC1440" s="25"/>
      <c r="CD1440" s="28">
        <v>71.95</v>
      </c>
      <c r="CE1440" s="28">
        <v>0.33</v>
      </c>
      <c r="CF1440" s="25"/>
      <c r="CG1440" s="28">
        <v>0.33</v>
      </c>
      <c r="CH1440" s="28">
        <v>211.57</v>
      </c>
      <c r="CI1440" s="28">
        <v>0.7</v>
      </c>
      <c r="CJ1440" s="28">
        <v>0.5</v>
      </c>
      <c r="CK1440" s="28">
        <v>0</v>
      </c>
      <c r="CL1440" s="28">
        <v>0</v>
      </c>
      <c r="CM1440" s="28">
        <v>0.5</v>
      </c>
      <c r="CN1440" s="25"/>
      <c r="CO1440" s="28">
        <v>0</v>
      </c>
      <c r="CP1440" s="30" t="s">
        <v>1075</v>
      </c>
      <c r="CQ1440" s="8">
        <f t="shared" si="243"/>
        <v>2750.8090614886728</v>
      </c>
      <c r="CR1440" s="8">
        <f t="shared" si="251"/>
        <v>28</v>
      </c>
      <c r="CS1440" s="8">
        <f t="shared" si="244"/>
        <v>2.5</v>
      </c>
      <c r="CT1440" s="8">
        <f t="shared" si="252"/>
        <v>50</v>
      </c>
      <c r="CU1440" s="8">
        <f t="shared" si="245"/>
        <v>200</v>
      </c>
      <c r="CV1440" s="10">
        <f t="shared" si="246"/>
        <v>215858.74800000002</v>
      </c>
      <c r="CW1440" s="10">
        <f t="shared" si="253"/>
        <v>215.85874800000002</v>
      </c>
      <c r="CX1440" s="8" t="str">
        <f t="shared" si="247"/>
        <v>No</v>
      </c>
      <c r="CY1440" s="30" t="s">
        <v>11</v>
      </c>
      <c r="CZ1440" s="30" t="s">
        <v>11</v>
      </c>
      <c r="DA1440" s="31" t="s">
        <v>11</v>
      </c>
      <c r="DB1440" s="31" t="s">
        <v>11</v>
      </c>
      <c r="DC1440" s="8" t="str">
        <f t="shared" si="248"/>
        <v>No</v>
      </c>
      <c r="DD1440" s="8" t="s">
        <v>11</v>
      </c>
      <c r="DE1440" s="30" t="s">
        <v>11</v>
      </c>
      <c r="DF1440" s="10">
        <f t="shared" si="249"/>
        <v>222.91571999999999</v>
      </c>
      <c r="DG1440" s="9">
        <f>IF(S1440&lt;Monitors!$H$4,(S1440*Monitors!$I$4)+Monitors!$J$4,IF(S1440&lt;Monitors!$H$5,(S1440*Monitors!$I$5)+Monitors!$J$5,IF(S1440&lt;Monitors!$H$6,(S1440*Monitors!$I$6)+Monitors!$J$6,IF(S1440&lt;Monitors!$H$7,(Monitors!$I$7*S1440)+Monitors!$J$7,IF(S1440&lt;Monitors!$H$8,(S1440*Monitors!$I$8)+Monitors!$J$8,IF(S1440&lt;Monitors!$H$9,(S1440*Monitors!$I$9)+Monitors!$J$9,IF(S1440&lt;Monitors!$H$10,(S1440*Monitors!$I$10)+Monitors!$J$10,IF(S1440&lt;Monitors!$H$11,(S1440*Monitors!$I$11)+Monitors!$J$11,Monitors!$J$12))))))))</f>
        <v>89</v>
      </c>
      <c r="DH1440" s="10">
        <f>$DF1440-(Monitors!$B$4*'All Data'!$W1440)</f>
        <v>210.2021</v>
      </c>
      <c r="DI1440" s="10">
        <f>IF($CX1440="Yes",DH1440-(Monitors!$E$4*(DG1440+(Monitors!$B$4*'All Data'!$W1440))),'All Data'!DH1440)</f>
        <v>210.2021</v>
      </c>
      <c r="DJ1440" s="10">
        <f>IF(DD1440="Yes",'All Data'!DI1440-(DG1440*Monitors!$C$4),'All Data'!DI1440)</f>
        <v>210.2021</v>
      </c>
      <c r="DK1440" s="10">
        <f>IF($DE1440="Yes",DJ1440-(DG1440*Monitors!$D$4),'All Data'!DJ1440)</f>
        <v>210.2021</v>
      </c>
      <c r="DL1440" s="10">
        <f>IF($CZ1440="Yes",DK1440-Monitors!$C$7,'All Data'!DK1440)</f>
        <v>210.2021</v>
      </c>
      <c r="DM1440" s="10">
        <f>IF($DA1440="Yes",DL1440-Monitors!$D$7,'All Data'!DL1440)</f>
        <v>210.2021</v>
      </c>
      <c r="DN1440" s="10">
        <f>IF(DB1440="Yes",DM1440-((DG1440+(W1440*Monitors!$B$4))*Monitors!$F$4),'All Data'!DM1440)</f>
        <v>210.2021</v>
      </c>
      <c r="DO1440" s="8" t="str">
        <f t="shared" si="250"/>
        <v>No</v>
      </c>
      <c r="DP1440" s="10">
        <v>8.6343499200000018</v>
      </c>
      <c r="DQ1440" s="10">
        <v>63.62565008</v>
      </c>
      <c r="DR1440" s="10">
        <v>63.62565008</v>
      </c>
      <c r="DS1440" s="9">
        <v>65.844004659861213</v>
      </c>
      <c r="DT1440" s="9" t="s">
        <v>23</v>
      </c>
      <c r="DU1440" s="14">
        <v>0</v>
      </c>
    </row>
    <row r="1441" spans="1:125" ht="18" customHeight="1">
      <c r="A1441" s="29">
        <v>1440</v>
      </c>
      <c r="B1441" s="29">
        <v>24</v>
      </c>
      <c r="C1441" s="29">
        <v>513</v>
      </c>
      <c r="D1441" s="21">
        <v>41363</v>
      </c>
      <c r="E1441" s="21">
        <v>41340</v>
      </c>
      <c r="F1441" s="21">
        <v>41341</v>
      </c>
      <c r="G1441" s="20" t="s">
        <v>4</v>
      </c>
      <c r="H1441" s="20"/>
      <c r="I1441" s="22">
        <v>6</v>
      </c>
      <c r="J1441" s="20" t="s">
        <v>255</v>
      </c>
      <c r="K1441" s="20"/>
      <c r="L1441" s="20" t="s">
        <v>6</v>
      </c>
      <c r="M1441" s="23"/>
      <c r="N1441" s="23" t="s">
        <v>7</v>
      </c>
      <c r="O1441" s="23"/>
      <c r="P1441" s="24">
        <v>225</v>
      </c>
      <c r="Q1441" s="24">
        <v>401</v>
      </c>
      <c r="R1441" s="24">
        <v>46</v>
      </c>
      <c r="S1441" s="24">
        <v>904</v>
      </c>
      <c r="T1441" s="24">
        <v>1.78</v>
      </c>
      <c r="U1441" s="24">
        <v>1080</v>
      </c>
      <c r="V1441" s="24">
        <v>1920</v>
      </c>
      <c r="W1441" s="24">
        <v>2.0739999999999998</v>
      </c>
      <c r="X1441" s="23" t="s">
        <v>47</v>
      </c>
      <c r="Y1441" s="23" t="s">
        <v>47</v>
      </c>
      <c r="Z1441" s="24">
        <v>2295</v>
      </c>
      <c r="AA1441" s="24">
        <v>60</v>
      </c>
      <c r="AB1441" s="24">
        <v>178</v>
      </c>
      <c r="AC1441" s="24">
        <v>178</v>
      </c>
      <c r="AD1441" s="23" t="s">
        <v>10</v>
      </c>
      <c r="AE1441" s="23" t="s">
        <v>11</v>
      </c>
      <c r="AF1441" s="23" t="s">
        <v>11</v>
      </c>
      <c r="AG1441" s="23"/>
      <c r="AH1441" s="23"/>
      <c r="AI1441" s="23" t="s">
        <v>57</v>
      </c>
      <c r="AJ1441" s="23" t="s">
        <v>11</v>
      </c>
      <c r="AK1441" s="23" t="s">
        <v>11</v>
      </c>
      <c r="AL1441" s="23" t="s">
        <v>58</v>
      </c>
      <c r="AM1441" s="23"/>
      <c r="AN1441" s="23" t="s">
        <v>14</v>
      </c>
      <c r="AO1441" s="23"/>
      <c r="AP1441" s="23" t="s">
        <v>36</v>
      </c>
      <c r="AQ1441" s="23"/>
      <c r="AR1441" s="23"/>
      <c r="AS1441" s="23" t="s">
        <v>58</v>
      </c>
      <c r="AT1441" s="23"/>
      <c r="AU1441" s="23" t="s">
        <v>14</v>
      </c>
      <c r="AV1441" s="25"/>
      <c r="AW1441" s="25"/>
      <c r="AX1441" s="26">
        <v>46</v>
      </c>
      <c r="AY1441" s="26">
        <v>904</v>
      </c>
      <c r="AZ1441" s="25" t="s">
        <v>14</v>
      </c>
      <c r="BA1441" s="25" t="s">
        <v>14</v>
      </c>
      <c r="BB1441" s="23"/>
      <c r="BC1441" s="23" t="s">
        <v>15</v>
      </c>
      <c r="BD1441" s="23"/>
      <c r="BE1441" s="23" t="s">
        <v>11</v>
      </c>
      <c r="BF1441" s="23" t="s">
        <v>351</v>
      </c>
      <c r="BG1441" s="23" t="s">
        <v>11</v>
      </c>
      <c r="BH1441" s="23" t="s">
        <v>17</v>
      </c>
      <c r="BI1441" s="23"/>
      <c r="BJ1441" s="23" t="s">
        <v>20</v>
      </c>
      <c r="BK1441" s="23" t="s">
        <v>11</v>
      </c>
      <c r="BL1441" s="23" t="s">
        <v>11</v>
      </c>
      <c r="BM1441" s="23"/>
      <c r="BN1441" s="23"/>
      <c r="BO1441" s="24">
        <v>4.3</v>
      </c>
      <c r="BP1441" s="24">
        <v>354.2</v>
      </c>
      <c r="BQ1441" s="24">
        <v>450</v>
      </c>
      <c r="BR1441" s="24">
        <v>242.3</v>
      </c>
      <c r="BS1441" s="24">
        <v>242.3</v>
      </c>
      <c r="BT1441" s="23"/>
      <c r="BU1441" s="23"/>
      <c r="BV1441" s="24">
        <v>72.28</v>
      </c>
      <c r="BW1441" s="24">
        <v>0.27</v>
      </c>
      <c r="BX1441" s="23"/>
      <c r="BY1441" s="24">
        <v>0</v>
      </c>
      <c r="BZ1441" s="27">
        <v>0.27</v>
      </c>
      <c r="CA1441" s="27">
        <v>0</v>
      </c>
      <c r="CB1441" s="25"/>
      <c r="CC1441" s="25"/>
      <c r="CD1441" s="28">
        <v>71.64</v>
      </c>
      <c r="CE1441" s="28">
        <v>0.27</v>
      </c>
      <c r="CF1441" s="25"/>
      <c r="CG1441" s="28">
        <v>0</v>
      </c>
      <c r="CH1441" s="28">
        <v>252</v>
      </c>
      <c r="CI1441" s="28">
        <v>0.5</v>
      </c>
      <c r="CJ1441" s="28">
        <v>0.5</v>
      </c>
      <c r="CK1441" s="25"/>
      <c r="CL1441" s="25"/>
      <c r="CM1441" s="28">
        <v>0.91</v>
      </c>
      <c r="CN1441" s="25"/>
      <c r="CO1441" s="28">
        <v>0</v>
      </c>
      <c r="CP1441" s="30" t="s">
        <v>1075</v>
      </c>
      <c r="CQ1441" s="8">
        <f t="shared" si="243"/>
        <v>2294.2477876106191</v>
      </c>
      <c r="CR1441" s="8">
        <f t="shared" si="251"/>
        <v>28</v>
      </c>
      <c r="CS1441" s="8">
        <f t="shared" si="244"/>
        <v>2.5</v>
      </c>
      <c r="CT1441" s="8">
        <f t="shared" si="252"/>
        <v>50</v>
      </c>
      <c r="CU1441" s="8">
        <f t="shared" si="245"/>
        <v>300</v>
      </c>
      <c r="CV1441" s="10">
        <f t="shared" si="246"/>
        <v>320196.8</v>
      </c>
      <c r="CW1441" s="10">
        <f t="shared" si="253"/>
        <v>320.1968</v>
      </c>
      <c r="CX1441" s="8" t="str">
        <f t="shared" si="247"/>
        <v>No</v>
      </c>
      <c r="CY1441" s="30" t="s">
        <v>11</v>
      </c>
      <c r="CZ1441" s="30" t="s">
        <v>11</v>
      </c>
      <c r="DA1441" s="31" t="s">
        <v>11</v>
      </c>
      <c r="DB1441" s="31" t="s">
        <v>11</v>
      </c>
      <c r="DC1441" s="8" t="str">
        <f t="shared" si="248"/>
        <v>No</v>
      </c>
      <c r="DD1441" s="8" t="s">
        <v>11</v>
      </c>
      <c r="DE1441" s="30" t="s">
        <v>11</v>
      </c>
      <c r="DF1441" s="10">
        <f t="shared" si="249"/>
        <v>223.14785999999998</v>
      </c>
      <c r="DG1441" s="9">
        <f>IF(S1441&lt;Monitors!$H$4,(S1441*Monitors!$I$4)+Monitors!$J$4,IF(S1441&lt;Monitors!$H$5,(S1441*Monitors!$I$5)+Monitors!$J$5,IF(S1441&lt;Monitors!$H$6,(S1441*Monitors!$I$6)+Monitors!$J$6,IF(S1441&lt;Monitors!$H$7,(Monitors!$I$7*S1441)+Monitors!$J$7,IF(S1441&lt;Monitors!$H$8,(S1441*Monitors!$I$8)+Monitors!$J$8,IF(S1441&lt;Monitors!$H$9,(S1441*Monitors!$I$9)+Monitors!$J$9,IF(S1441&lt;Monitors!$H$10,(S1441*Monitors!$I$10)+Monitors!$J$10,IF(S1441&lt;Monitors!$H$11,(S1441*Monitors!$I$11)+Monitors!$J$11,Monitors!$J$12))))))))</f>
        <v>89</v>
      </c>
      <c r="DH1441" s="10">
        <f>$DF1441-(Monitors!$B$4*'All Data'!$W1441)</f>
        <v>210.43423999999999</v>
      </c>
      <c r="DI1441" s="10">
        <f>IF($CX1441="Yes",DH1441-(Monitors!$E$4*(DG1441+(Monitors!$B$4*'All Data'!$W1441))),'All Data'!DH1441)</f>
        <v>210.43423999999999</v>
      </c>
      <c r="DJ1441" s="10">
        <f>IF(DD1441="Yes",'All Data'!DI1441-(DG1441*Monitors!$C$4),'All Data'!DI1441)</f>
        <v>210.43423999999999</v>
      </c>
      <c r="DK1441" s="10">
        <f>IF($DE1441="Yes",DJ1441-(DG1441*Monitors!$D$4),'All Data'!DJ1441)</f>
        <v>210.43423999999999</v>
      </c>
      <c r="DL1441" s="10">
        <f>IF($CZ1441="Yes",DK1441-Monitors!$C$7,'All Data'!DK1441)</f>
        <v>210.43423999999999</v>
      </c>
      <c r="DM1441" s="10">
        <f>IF($DA1441="Yes",DL1441-Monitors!$D$7,'All Data'!DL1441)</f>
        <v>210.43423999999999</v>
      </c>
      <c r="DN1441" s="10">
        <f>IF(DB1441="Yes",DM1441-((DG1441+(W1441*Monitors!$B$4))*Monitors!$F$4),'All Data'!DM1441)</f>
        <v>210.43423999999999</v>
      </c>
      <c r="DO1441" s="8" t="str">
        <f t="shared" si="250"/>
        <v>No</v>
      </c>
      <c r="DP1441" s="10">
        <v>12.807872</v>
      </c>
      <c r="DQ1441" s="10">
        <v>59.472127999999998</v>
      </c>
      <c r="DR1441" s="10">
        <v>59.472127999999998</v>
      </c>
      <c r="DS1441" s="9">
        <v>75.862626869294985</v>
      </c>
      <c r="DT1441" s="9" t="s">
        <v>23</v>
      </c>
      <c r="DU1441" s="14">
        <v>0</v>
      </c>
    </row>
    <row r="1442" spans="1:125" ht="18" customHeight="1">
      <c r="A1442" s="29">
        <v>1441</v>
      </c>
      <c r="B1442" s="29">
        <v>35</v>
      </c>
      <c r="C1442" s="29">
        <v>568</v>
      </c>
      <c r="D1442" s="21">
        <v>41384</v>
      </c>
      <c r="E1442" s="21">
        <v>41338</v>
      </c>
      <c r="F1442" s="21">
        <v>41345</v>
      </c>
      <c r="G1442" s="20" t="s">
        <v>182</v>
      </c>
      <c r="H1442" s="20" t="s">
        <v>1176</v>
      </c>
      <c r="I1442" s="22">
        <v>6</v>
      </c>
      <c r="J1442" s="20" t="s">
        <v>255</v>
      </c>
      <c r="K1442" s="20" t="s">
        <v>26</v>
      </c>
      <c r="L1442" s="20" t="s">
        <v>27</v>
      </c>
      <c r="M1442" s="23" t="s">
        <v>27</v>
      </c>
      <c r="N1442" s="23" t="s">
        <v>7</v>
      </c>
      <c r="O1442" s="23" t="s">
        <v>26</v>
      </c>
      <c r="P1442" s="24">
        <v>22.5</v>
      </c>
      <c r="Q1442" s="24">
        <v>40.1</v>
      </c>
      <c r="R1442" s="24">
        <v>46</v>
      </c>
      <c r="S1442" s="24">
        <v>903.68</v>
      </c>
      <c r="T1442" s="24">
        <v>1.78</v>
      </c>
      <c r="U1442" s="24">
        <v>1080</v>
      </c>
      <c r="V1442" s="24">
        <v>1920</v>
      </c>
      <c r="W1442" s="24">
        <v>2.0739999999999998</v>
      </c>
      <c r="X1442" s="23" t="s">
        <v>47</v>
      </c>
      <c r="Y1442" s="23" t="s">
        <v>47</v>
      </c>
      <c r="Z1442" s="24">
        <v>2295</v>
      </c>
      <c r="AA1442" s="24">
        <v>60</v>
      </c>
      <c r="AB1442" s="24">
        <v>178</v>
      </c>
      <c r="AC1442" s="24">
        <v>178</v>
      </c>
      <c r="AD1442" s="23" t="s">
        <v>326</v>
      </c>
      <c r="AE1442" s="23" t="s">
        <v>23</v>
      </c>
      <c r="AF1442" s="23" t="s">
        <v>11</v>
      </c>
      <c r="AG1442" s="23" t="s">
        <v>26</v>
      </c>
      <c r="AH1442" s="23" t="s">
        <v>26</v>
      </c>
      <c r="AI1442" s="23" t="s">
        <v>12</v>
      </c>
      <c r="AJ1442" s="23" t="s">
        <v>11</v>
      </c>
      <c r="AK1442" s="23" t="s">
        <v>23</v>
      </c>
      <c r="AL1442" s="23" t="s">
        <v>301</v>
      </c>
      <c r="AM1442" s="23" t="s">
        <v>14</v>
      </c>
      <c r="AN1442" s="23" t="s">
        <v>14</v>
      </c>
      <c r="AO1442" s="23" t="s">
        <v>14</v>
      </c>
      <c r="AP1442" s="23" t="s">
        <v>36</v>
      </c>
      <c r="AQ1442" s="23" t="s">
        <v>14</v>
      </c>
      <c r="AR1442" s="23"/>
      <c r="AS1442" s="23" t="s">
        <v>301</v>
      </c>
      <c r="AT1442" s="23" t="s">
        <v>14</v>
      </c>
      <c r="AU1442" s="23" t="s">
        <v>14</v>
      </c>
      <c r="AV1442" s="25" t="s">
        <v>14</v>
      </c>
      <c r="AW1442" s="25" t="s">
        <v>26</v>
      </c>
      <c r="AX1442" s="26">
        <v>46</v>
      </c>
      <c r="AY1442" s="26">
        <v>903.68</v>
      </c>
      <c r="AZ1442" s="25" t="s">
        <v>14</v>
      </c>
      <c r="BA1442" s="25" t="s">
        <v>14</v>
      </c>
      <c r="BB1442" s="23" t="s">
        <v>26</v>
      </c>
      <c r="BC1442" s="23" t="s">
        <v>15</v>
      </c>
      <c r="BD1442" s="23" t="s">
        <v>26</v>
      </c>
      <c r="BE1442" s="23" t="s">
        <v>11</v>
      </c>
      <c r="BF1442" s="23" t="s">
        <v>327</v>
      </c>
      <c r="BG1442" s="23" t="s">
        <v>11</v>
      </c>
      <c r="BH1442" s="23" t="s">
        <v>17</v>
      </c>
      <c r="BI1442" s="23" t="s">
        <v>14</v>
      </c>
      <c r="BJ1442" s="23"/>
      <c r="BK1442" s="23" t="s">
        <v>11</v>
      </c>
      <c r="BL1442" s="23" t="s">
        <v>11</v>
      </c>
      <c r="BM1442" s="23" t="s">
        <v>11</v>
      </c>
      <c r="BN1442" s="23"/>
      <c r="BO1442" s="24">
        <v>33</v>
      </c>
      <c r="BP1442" s="24">
        <v>580</v>
      </c>
      <c r="BQ1442" s="24">
        <v>700</v>
      </c>
      <c r="BR1442" s="24">
        <v>440</v>
      </c>
      <c r="BS1442" s="24">
        <v>455</v>
      </c>
      <c r="BT1442" s="23"/>
      <c r="BU1442" s="23"/>
      <c r="BV1442" s="24">
        <v>73.89</v>
      </c>
      <c r="BW1442" s="24">
        <v>0.35</v>
      </c>
      <c r="BX1442" s="23"/>
      <c r="BY1442" s="24">
        <v>0.35</v>
      </c>
      <c r="BZ1442" s="27">
        <v>0.35</v>
      </c>
      <c r="CA1442" s="27">
        <v>0.35</v>
      </c>
      <c r="CB1442" s="25"/>
      <c r="CC1442" s="25"/>
      <c r="CD1442" s="28">
        <v>74.959999999999994</v>
      </c>
      <c r="CE1442" s="28">
        <v>0.39</v>
      </c>
      <c r="CF1442" s="25"/>
      <c r="CG1442" s="28">
        <v>0.39</v>
      </c>
      <c r="CH1442" s="28">
        <v>251.99</v>
      </c>
      <c r="CI1442" s="28">
        <v>0.5</v>
      </c>
      <c r="CJ1442" s="28">
        <v>0.5</v>
      </c>
      <c r="CK1442" s="28">
        <v>0</v>
      </c>
      <c r="CL1442" s="28">
        <v>0</v>
      </c>
      <c r="CM1442" s="28">
        <v>1</v>
      </c>
      <c r="CN1442" s="25"/>
      <c r="CO1442" s="28">
        <v>0</v>
      </c>
      <c r="CP1442" s="30" t="s">
        <v>1075</v>
      </c>
      <c r="CQ1442" s="8">
        <f t="shared" si="243"/>
        <v>2295.060198300283</v>
      </c>
      <c r="CR1442" s="8">
        <f t="shared" si="251"/>
        <v>28</v>
      </c>
      <c r="CS1442" s="8">
        <f t="shared" si="244"/>
        <v>2.5</v>
      </c>
      <c r="CT1442" s="8">
        <f t="shared" si="252"/>
        <v>50</v>
      </c>
      <c r="CU1442" s="8">
        <f t="shared" si="245"/>
        <v>500</v>
      </c>
      <c r="CV1442" s="10">
        <f t="shared" si="246"/>
        <v>524134.39999999997</v>
      </c>
      <c r="CW1442" s="10">
        <f t="shared" si="253"/>
        <v>524.13439999999991</v>
      </c>
      <c r="CX1442" s="8" t="str">
        <f t="shared" si="247"/>
        <v>No</v>
      </c>
      <c r="CY1442" s="30" t="s">
        <v>11</v>
      </c>
      <c r="CZ1442" s="30" t="s">
        <v>11</v>
      </c>
      <c r="DA1442" s="31" t="s">
        <v>11</v>
      </c>
      <c r="DB1442" s="31" t="s">
        <v>11</v>
      </c>
      <c r="DC1442" s="8" t="str">
        <f t="shared" si="248"/>
        <v>No</v>
      </c>
      <c r="DD1442" s="8" t="s">
        <v>11</v>
      </c>
      <c r="DE1442" s="30" t="s">
        <v>11</v>
      </c>
      <c r="DF1442" s="10">
        <f t="shared" si="249"/>
        <v>228.53963999999999</v>
      </c>
      <c r="DG1442" s="9">
        <f>IF(S1442&lt;Monitors!$H$4,(S1442*Monitors!$I$4)+Monitors!$J$4,IF(S1442&lt;Monitors!$H$5,(S1442*Monitors!$I$5)+Monitors!$J$5,IF(S1442&lt;Monitors!$H$6,(S1442*Monitors!$I$6)+Monitors!$J$6,IF(S1442&lt;Monitors!$H$7,(Monitors!$I$7*S1442)+Monitors!$J$7,IF(S1442&lt;Monitors!$H$8,(S1442*Monitors!$I$8)+Monitors!$J$8,IF(S1442&lt;Monitors!$H$9,(S1442*Monitors!$I$9)+Monitors!$J$9,IF(S1442&lt;Monitors!$H$10,(S1442*Monitors!$I$10)+Monitors!$J$10,IF(S1442&lt;Monitors!$H$11,(S1442*Monitors!$I$11)+Monitors!$J$11,Monitors!$J$12))))))))</f>
        <v>89</v>
      </c>
      <c r="DH1442" s="10">
        <f>$DF1442-(Monitors!$B$4*'All Data'!$W1442)</f>
        <v>215.82602</v>
      </c>
      <c r="DI1442" s="10">
        <f>IF($CX1442="Yes",DH1442-(Monitors!$E$4*(DG1442+(Monitors!$B$4*'All Data'!$W1442))),'All Data'!DH1442)</f>
        <v>215.82602</v>
      </c>
      <c r="DJ1442" s="10">
        <f>IF(DD1442="Yes",'All Data'!DI1442-(DG1442*Monitors!$C$4),'All Data'!DI1442)</f>
        <v>215.82602</v>
      </c>
      <c r="DK1442" s="10">
        <f>IF($DE1442="Yes",DJ1442-(DG1442*Monitors!$D$4),'All Data'!DJ1442)</f>
        <v>215.82602</v>
      </c>
      <c r="DL1442" s="10">
        <f>IF($CZ1442="Yes",DK1442-Monitors!$C$7,'All Data'!DK1442)</f>
        <v>215.82602</v>
      </c>
      <c r="DM1442" s="10">
        <f>IF($DA1442="Yes",DL1442-Monitors!$D$7,'All Data'!DL1442)</f>
        <v>215.82602</v>
      </c>
      <c r="DN1442" s="10">
        <f>IF(DB1442="Yes",DM1442-((DG1442+(W1442*Monitors!$B$4))*Monitors!$F$4),'All Data'!DM1442)</f>
        <v>215.82602</v>
      </c>
      <c r="DO1442" s="8" t="str">
        <f t="shared" si="250"/>
        <v>No</v>
      </c>
      <c r="DP1442" s="10">
        <v>20.965375999999999</v>
      </c>
      <c r="DQ1442" s="10">
        <v>52.924624000000001</v>
      </c>
      <c r="DR1442" s="10">
        <v>52.924624000000001</v>
      </c>
      <c r="DS1442" s="9">
        <v>75.842659712326224</v>
      </c>
      <c r="DT1442" s="9" t="s">
        <v>23</v>
      </c>
      <c r="DU1442" s="14">
        <v>0</v>
      </c>
    </row>
    <row r="1443" spans="1:125" ht="18" customHeight="1">
      <c r="A1443" s="29">
        <v>1442</v>
      </c>
      <c r="B1443" s="29">
        <v>52</v>
      </c>
      <c r="C1443" s="29">
        <v>1354</v>
      </c>
      <c r="D1443" s="21">
        <v>41604</v>
      </c>
      <c r="E1443" s="21">
        <v>41613</v>
      </c>
      <c r="F1443" s="21">
        <v>41617</v>
      </c>
      <c r="G1443" s="20" t="s">
        <v>4</v>
      </c>
      <c r="H1443" s="20" t="s">
        <v>26</v>
      </c>
      <c r="I1443" s="22">
        <v>6</v>
      </c>
      <c r="J1443" s="20" t="s">
        <v>255</v>
      </c>
      <c r="K1443" s="20" t="s">
        <v>26</v>
      </c>
      <c r="L1443" s="20" t="s">
        <v>27</v>
      </c>
      <c r="M1443" s="23" t="s">
        <v>27</v>
      </c>
      <c r="N1443" s="23" t="s">
        <v>7</v>
      </c>
      <c r="O1443" s="23" t="s">
        <v>26</v>
      </c>
      <c r="P1443" s="24">
        <v>22.6</v>
      </c>
      <c r="Q1443" s="24">
        <v>40.1</v>
      </c>
      <c r="R1443" s="24">
        <v>46</v>
      </c>
      <c r="S1443" s="24">
        <v>903.8</v>
      </c>
      <c r="T1443" s="24">
        <v>1.78</v>
      </c>
      <c r="U1443" s="24">
        <v>1080</v>
      </c>
      <c r="V1443" s="24">
        <v>1920</v>
      </c>
      <c r="W1443" s="24">
        <v>2.0739999999999998</v>
      </c>
      <c r="X1443" s="23" t="s">
        <v>47</v>
      </c>
      <c r="Y1443" s="23" t="s">
        <v>47</v>
      </c>
      <c r="Z1443" s="24">
        <v>2294</v>
      </c>
      <c r="AA1443" s="24">
        <v>60</v>
      </c>
      <c r="AB1443" s="24">
        <v>178</v>
      </c>
      <c r="AC1443" s="24">
        <v>178</v>
      </c>
      <c r="AD1443" s="23" t="s">
        <v>28</v>
      </c>
      <c r="AE1443" s="23" t="s">
        <v>23</v>
      </c>
      <c r="AF1443" s="23" t="s">
        <v>11</v>
      </c>
      <c r="AG1443" s="23" t="s">
        <v>26</v>
      </c>
      <c r="AH1443" s="23" t="s">
        <v>26</v>
      </c>
      <c r="AI1443" s="23" t="s">
        <v>12</v>
      </c>
      <c r="AJ1443" s="23" t="s">
        <v>11</v>
      </c>
      <c r="AK1443" s="23" t="s">
        <v>23</v>
      </c>
      <c r="AL1443" s="23" t="s">
        <v>301</v>
      </c>
      <c r="AM1443" s="23" t="s">
        <v>1013</v>
      </c>
      <c r="AN1443" s="23" t="s">
        <v>302</v>
      </c>
      <c r="AO1443" s="23" t="s">
        <v>826</v>
      </c>
      <c r="AP1443" s="23" t="s">
        <v>36</v>
      </c>
      <c r="AQ1443" s="23" t="s">
        <v>26</v>
      </c>
      <c r="AR1443" s="23"/>
      <c r="AS1443" s="23" t="s">
        <v>301</v>
      </c>
      <c r="AT1443" s="23" t="s">
        <v>1013</v>
      </c>
      <c r="AU1443" s="23" t="s">
        <v>261</v>
      </c>
      <c r="AV1443" s="25" t="s">
        <v>826</v>
      </c>
      <c r="AW1443" s="25" t="s">
        <v>26</v>
      </c>
      <c r="AX1443" s="26">
        <v>46</v>
      </c>
      <c r="AY1443" s="26">
        <v>903.8</v>
      </c>
      <c r="AZ1443" s="25" t="s">
        <v>302</v>
      </c>
      <c r="BA1443" s="25" t="s">
        <v>261</v>
      </c>
      <c r="BB1443" s="23" t="s">
        <v>26</v>
      </c>
      <c r="BC1443" s="23" t="s">
        <v>15</v>
      </c>
      <c r="BD1443" s="23" t="s">
        <v>26</v>
      </c>
      <c r="BE1443" s="23" t="s">
        <v>11</v>
      </c>
      <c r="BF1443" s="23" t="s">
        <v>836</v>
      </c>
      <c r="BG1443" s="23" t="s">
        <v>11</v>
      </c>
      <c r="BH1443" s="23" t="s">
        <v>17</v>
      </c>
      <c r="BI1443" s="23" t="s">
        <v>26</v>
      </c>
      <c r="BJ1443" s="23"/>
      <c r="BK1443" s="23" t="s">
        <v>11</v>
      </c>
      <c r="BL1443" s="23" t="s">
        <v>11</v>
      </c>
      <c r="BM1443" s="23" t="s">
        <v>11</v>
      </c>
      <c r="BN1443" s="23"/>
      <c r="BO1443" s="24">
        <v>36.799999999999997</v>
      </c>
      <c r="BP1443" s="24">
        <v>572.1</v>
      </c>
      <c r="BQ1443" s="24">
        <v>500</v>
      </c>
      <c r="BR1443" s="24">
        <v>404.9</v>
      </c>
      <c r="BS1443" s="24">
        <v>325</v>
      </c>
      <c r="BT1443" s="23"/>
      <c r="BU1443" s="23"/>
      <c r="BV1443" s="24">
        <v>74.22</v>
      </c>
      <c r="BW1443" s="24">
        <v>0.27</v>
      </c>
      <c r="BX1443" s="23"/>
      <c r="BY1443" s="24">
        <v>0.26</v>
      </c>
      <c r="BZ1443" s="27">
        <v>0.27</v>
      </c>
      <c r="CA1443" s="27">
        <v>0.26</v>
      </c>
      <c r="CB1443" s="25"/>
      <c r="CC1443" s="25"/>
      <c r="CD1443" s="28">
        <v>79.209999999999994</v>
      </c>
      <c r="CE1443" s="28">
        <v>0.32</v>
      </c>
      <c r="CF1443" s="25"/>
      <c r="CG1443" s="28">
        <v>0.3</v>
      </c>
      <c r="CH1443" s="28">
        <v>252.03</v>
      </c>
      <c r="CI1443" s="28">
        <v>0.7</v>
      </c>
      <c r="CJ1443" s="28">
        <v>0.5</v>
      </c>
      <c r="CK1443" s="28">
        <v>0</v>
      </c>
      <c r="CL1443" s="28">
        <v>0</v>
      </c>
      <c r="CM1443" s="28">
        <v>0.95</v>
      </c>
      <c r="CN1443" s="25"/>
      <c r="CO1443" s="28">
        <v>0</v>
      </c>
      <c r="CP1443" s="30" t="s">
        <v>1075</v>
      </c>
      <c r="CQ1443" s="8">
        <f t="shared" si="243"/>
        <v>2294.7554768754148</v>
      </c>
      <c r="CR1443" s="8">
        <f t="shared" si="251"/>
        <v>28</v>
      </c>
      <c r="CS1443" s="8">
        <f t="shared" si="244"/>
        <v>2.5</v>
      </c>
      <c r="CT1443" s="8">
        <f t="shared" si="252"/>
        <v>50</v>
      </c>
      <c r="CU1443" s="8">
        <f t="shared" si="245"/>
        <v>500</v>
      </c>
      <c r="CV1443" s="10">
        <f t="shared" si="246"/>
        <v>517063.98</v>
      </c>
      <c r="CW1443" s="10">
        <f t="shared" si="253"/>
        <v>517.06398000000002</v>
      </c>
      <c r="CX1443" s="8" t="str">
        <f t="shared" si="247"/>
        <v>No</v>
      </c>
      <c r="CY1443" s="30" t="s">
        <v>23</v>
      </c>
      <c r="CZ1443" s="30" t="s">
        <v>11</v>
      </c>
      <c r="DA1443" s="31" t="s">
        <v>11</v>
      </c>
      <c r="DB1443" s="31" t="s">
        <v>11</v>
      </c>
      <c r="DC1443" s="8" t="str">
        <f t="shared" si="248"/>
        <v>No</v>
      </c>
      <c r="DD1443" s="8" t="s">
        <v>11</v>
      </c>
      <c r="DE1443" s="30" t="s">
        <v>11</v>
      </c>
      <c r="DF1443" s="10">
        <f t="shared" si="249"/>
        <v>229.09589999999997</v>
      </c>
      <c r="DG1443" s="9">
        <f>IF(S1443&lt;Monitors!$H$4,(S1443*Monitors!$I$4)+Monitors!$J$4,IF(S1443&lt;Monitors!$H$5,(S1443*Monitors!$I$5)+Monitors!$J$5,IF(S1443&lt;Monitors!$H$6,(S1443*Monitors!$I$6)+Monitors!$J$6,IF(S1443&lt;Monitors!$H$7,(Monitors!$I$7*S1443)+Monitors!$J$7,IF(S1443&lt;Monitors!$H$8,(S1443*Monitors!$I$8)+Monitors!$J$8,IF(S1443&lt;Monitors!$H$9,(S1443*Monitors!$I$9)+Monitors!$J$9,IF(S1443&lt;Monitors!$H$10,(S1443*Monitors!$I$10)+Monitors!$J$10,IF(S1443&lt;Monitors!$H$11,(S1443*Monitors!$I$11)+Monitors!$J$11,Monitors!$J$12))))))))</f>
        <v>89</v>
      </c>
      <c r="DH1443" s="10">
        <f>$DF1443-(Monitors!$B$4*'All Data'!$W1443)</f>
        <v>216.38227999999998</v>
      </c>
      <c r="DI1443" s="10">
        <f>IF($CX1443="Yes",DH1443-(Monitors!$E$4*(DG1443+(Monitors!$B$4*'All Data'!$W1443))),'All Data'!DH1443)</f>
        <v>216.38227999999998</v>
      </c>
      <c r="DJ1443" s="10">
        <f>IF(DD1443="Yes",'All Data'!DI1443-(DG1443*Monitors!$C$4),'All Data'!DI1443)</f>
        <v>216.38227999999998</v>
      </c>
      <c r="DK1443" s="10">
        <f>IF($DE1443="Yes",DJ1443-(DG1443*Monitors!$D$4),'All Data'!DJ1443)</f>
        <v>216.38227999999998</v>
      </c>
      <c r="DL1443" s="10">
        <f>IF($CZ1443="Yes",DK1443-Monitors!$C$7,'All Data'!DK1443)</f>
        <v>216.38227999999998</v>
      </c>
      <c r="DM1443" s="10">
        <f>IF($DA1443="Yes",DL1443-Monitors!$D$7,'All Data'!DL1443)</f>
        <v>216.38227999999998</v>
      </c>
      <c r="DN1443" s="10">
        <f>IF(DB1443="Yes",DM1443-((DG1443+(W1443*Monitors!$B$4))*Monitors!$F$4),'All Data'!DM1443)</f>
        <v>216.38227999999998</v>
      </c>
      <c r="DO1443" s="8" t="str">
        <f t="shared" si="250"/>
        <v>No</v>
      </c>
      <c r="DP1443" s="10">
        <v>20.6825592</v>
      </c>
      <c r="DQ1443" s="10">
        <v>53.537440799999999</v>
      </c>
      <c r="DR1443" s="10">
        <v>53.537440799999999</v>
      </c>
      <c r="DS1443" s="9">
        <v>75.850148099429632</v>
      </c>
      <c r="DT1443" s="9" t="s">
        <v>23</v>
      </c>
      <c r="DU1443" s="14">
        <v>0</v>
      </c>
    </row>
    <row r="1444" spans="1:125" ht="18" customHeight="1">
      <c r="A1444" s="29">
        <v>1443</v>
      </c>
      <c r="B1444" s="29">
        <v>26</v>
      </c>
      <c r="C1444" s="29">
        <v>642</v>
      </c>
      <c r="D1444" s="21">
        <v>41532</v>
      </c>
      <c r="E1444" s="21">
        <v>41515</v>
      </c>
      <c r="F1444" s="21">
        <v>41526</v>
      </c>
      <c r="G1444" s="20" t="s">
        <v>4</v>
      </c>
      <c r="H1444" s="20" t="s">
        <v>854</v>
      </c>
      <c r="I1444" s="22">
        <v>6</v>
      </c>
      <c r="J1444" s="20" t="s">
        <v>255</v>
      </c>
      <c r="K1444" s="20" t="s">
        <v>26</v>
      </c>
      <c r="L1444" s="20" t="s">
        <v>27</v>
      </c>
      <c r="M1444" s="23" t="s">
        <v>27</v>
      </c>
      <c r="N1444" s="23" t="s">
        <v>7</v>
      </c>
      <c r="O1444" s="23" t="s">
        <v>26</v>
      </c>
      <c r="P1444" s="24">
        <v>22.6</v>
      </c>
      <c r="Q1444" s="24">
        <v>40.1</v>
      </c>
      <c r="R1444" s="24">
        <v>46</v>
      </c>
      <c r="S1444" s="24">
        <v>903.6</v>
      </c>
      <c r="T1444" s="24">
        <v>1.78</v>
      </c>
      <c r="U1444" s="24">
        <v>1080</v>
      </c>
      <c r="V1444" s="24">
        <v>1920</v>
      </c>
      <c r="W1444" s="24">
        <v>2.0739999999999998</v>
      </c>
      <c r="X1444" s="23" t="s">
        <v>47</v>
      </c>
      <c r="Y1444" s="23" t="s">
        <v>47</v>
      </c>
      <c r="Z1444" s="24">
        <v>2295</v>
      </c>
      <c r="AA1444" s="24">
        <v>60</v>
      </c>
      <c r="AB1444" s="24">
        <v>178</v>
      </c>
      <c r="AC1444" s="24">
        <v>178</v>
      </c>
      <c r="AD1444" s="23" t="s">
        <v>256</v>
      </c>
      <c r="AE1444" s="23" t="s">
        <v>23</v>
      </c>
      <c r="AF1444" s="23" t="s">
        <v>11</v>
      </c>
      <c r="AG1444" s="23"/>
      <c r="AH1444" s="23"/>
      <c r="AI1444" s="23" t="s">
        <v>12</v>
      </c>
      <c r="AJ1444" s="23" t="s">
        <v>11</v>
      </c>
      <c r="AK1444" s="23" t="s">
        <v>23</v>
      </c>
      <c r="AL1444" s="23" t="s">
        <v>855</v>
      </c>
      <c r="AM1444" s="23" t="s">
        <v>856</v>
      </c>
      <c r="AN1444" s="23" t="s">
        <v>14</v>
      </c>
      <c r="AO1444" s="23" t="s">
        <v>14</v>
      </c>
      <c r="AP1444" s="23" t="s">
        <v>36</v>
      </c>
      <c r="AQ1444" s="23" t="s">
        <v>14</v>
      </c>
      <c r="AR1444" s="23"/>
      <c r="AS1444" s="23" t="s">
        <v>855</v>
      </c>
      <c r="AT1444" s="23" t="s">
        <v>856</v>
      </c>
      <c r="AU1444" s="23" t="s">
        <v>83</v>
      </c>
      <c r="AV1444" s="25" t="s">
        <v>14</v>
      </c>
      <c r="AW1444" s="25" t="s">
        <v>14</v>
      </c>
      <c r="AX1444" s="26">
        <v>46</v>
      </c>
      <c r="AY1444" s="26">
        <v>903.6</v>
      </c>
      <c r="AZ1444" s="25" t="s">
        <v>14</v>
      </c>
      <c r="BA1444" s="25" t="s">
        <v>83</v>
      </c>
      <c r="BB1444" s="23" t="s">
        <v>14</v>
      </c>
      <c r="BC1444" s="23" t="s">
        <v>15</v>
      </c>
      <c r="BD1444" s="23" t="s">
        <v>14</v>
      </c>
      <c r="BE1444" s="23" t="s">
        <v>11</v>
      </c>
      <c r="BF1444" s="23" t="s">
        <v>859</v>
      </c>
      <c r="BG1444" s="23" t="s">
        <v>11</v>
      </c>
      <c r="BH1444" s="23" t="s">
        <v>17</v>
      </c>
      <c r="BI1444" s="23" t="s">
        <v>14</v>
      </c>
      <c r="BJ1444" s="23"/>
      <c r="BK1444" s="23" t="s">
        <v>11</v>
      </c>
      <c r="BL1444" s="23" t="s">
        <v>11</v>
      </c>
      <c r="BM1444" s="23" t="s">
        <v>11</v>
      </c>
      <c r="BN1444" s="23"/>
      <c r="BO1444" s="24">
        <v>99</v>
      </c>
      <c r="BP1444" s="24">
        <v>428</v>
      </c>
      <c r="BQ1444" s="24">
        <v>370</v>
      </c>
      <c r="BR1444" s="24">
        <v>305</v>
      </c>
      <c r="BS1444" s="24">
        <v>200</v>
      </c>
      <c r="BT1444" s="23"/>
      <c r="BU1444" s="23"/>
      <c r="BV1444" s="24">
        <v>74.45</v>
      </c>
      <c r="BW1444" s="24">
        <v>0.28000000000000003</v>
      </c>
      <c r="BX1444" s="23"/>
      <c r="BY1444" s="24">
        <v>0.28999999999999998</v>
      </c>
      <c r="BZ1444" s="27">
        <v>0.28000000000000003</v>
      </c>
      <c r="CA1444" s="27">
        <v>0.28999999999999998</v>
      </c>
      <c r="CB1444" s="25"/>
      <c r="CC1444" s="25"/>
      <c r="CD1444" s="28">
        <v>74.34</v>
      </c>
      <c r="CE1444" s="28">
        <v>0.39</v>
      </c>
      <c r="CF1444" s="25"/>
      <c r="CG1444" s="28">
        <v>0.44</v>
      </c>
      <c r="CH1444" s="28">
        <v>251.97</v>
      </c>
      <c r="CI1444" s="28">
        <v>0.5</v>
      </c>
      <c r="CJ1444" s="28">
        <v>0.5</v>
      </c>
      <c r="CK1444" s="25"/>
      <c r="CL1444" s="28">
        <v>0</v>
      </c>
      <c r="CM1444" s="28">
        <v>1</v>
      </c>
      <c r="CN1444" s="25"/>
      <c r="CO1444" s="28">
        <v>0</v>
      </c>
      <c r="CP1444" s="30" t="s">
        <v>1075</v>
      </c>
      <c r="CQ1444" s="8">
        <f t="shared" si="243"/>
        <v>2295.2633908809203</v>
      </c>
      <c r="CR1444" s="8">
        <f t="shared" si="251"/>
        <v>28</v>
      </c>
      <c r="CS1444" s="8">
        <f t="shared" si="244"/>
        <v>2.5</v>
      </c>
      <c r="CT1444" s="8">
        <f t="shared" si="252"/>
        <v>50</v>
      </c>
      <c r="CU1444" s="8">
        <f t="shared" si="245"/>
        <v>400</v>
      </c>
      <c r="CV1444" s="10">
        <f t="shared" si="246"/>
        <v>386740.8</v>
      </c>
      <c r="CW1444" s="10">
        <f t="shared" si="253"/>
        <v>386.74079999999998</v>
      </c>
      <c r="CX1444" s="8" t="str">
        <f t="shared" si="247"/>
        <v>No</v>
      </c>
      <c r="CY1444" s="30" t="s">
        <v>11</v>
      </c>
      <c r="CZ1444" s="30" t="s">
        <v>11</v>
      </c>
      <c r="DA1444" s="31" t="s">
        <v>11</v>
      </c>
      <c r="DB1444" s="31" t="s">
        <v>11</v>
      </c>
      <c r="DC1444" s="8" t="str">
        <f t="shared" si="248"/>
        <v>No</v>
      </c>
      <c r="DD1444" s="8" t="s">
        <v>11</v>
      </c>
      <c r="DE1444" s="30" t="s">
        <v>11</v>
      </c>
      <c r="DF1444" s="10">
        <f t="shared" si="249"/>
        <v>229.85801999999998</v>
      </c>
      <c r="DG1444" s="9">
        <f>IF(S1444&lt;Monitors!$H$4,(S1444*Monitors!$I$4)+Monitors!$J$4,IF(S1444&lt;Monitors!$H$5,(S1444*Monitors!$I$5)+Monitors!$J$5,IF(S1444&lt;Monitors!$H$6,(S1444*Monitors!$I$6)+Monitors!$J$6,IF(S1444&lt;Monitors!$H$7,(Monitors!$I$7*S1444)+Monitors!$J$7,IF(S1444&lt;Monitors!$H$8,(S1444*Monitors!$I$8)+Monitors!$J$8,IF(S1444&lt;Monitors!$H$9,(S1444*Monitors!$I$9)+Monitors!$J$9,IF(S1444&lt;Monitors!$H$10,(S1444*Monitors!$I$10)+Monitors!$J$10,IF(S1444&lt;Monitors!$H$11,(S1444*Monitors!$I$11)+Monitors!$J$11,Monitors!$J$12))))))))</f>
        <v>89</v>
      </c>
      <c r="DH1444" s="10">
        <f>$DF1444-(Monitors!$B$4*'All Data'!$W1444)</f>
        <v>217.14439999999999</v>
      </c>
      <c r="DI1444" s="10">
        <f>IF($CX1444="Yes",DH1444-(Monitors!$E$4*(DG1444+(Monitors!$B$4*'All Data'!$W1444))),'All Data'!DH1444)</f>
        <v>217.14439999999999</v>
      </c>
      <c r="DJ1444" s="10">
        <f>IF(DD1444="Yes",'All Data'!DI1444-(DG1444*Monitors!$C$4),'All Data'!DI1444)</f>
        <v>217.14439999999999</v>
      </c>
      <c r="DK1444" s="10">
        <f>IF($DE1444="Yes",DJ1444-(DG1444*Monitors!$D$4),'All Data'!DJ1444)</f>
        <v>217.14439999999999</v>
      </c>
      <c r="DL1444" s="10">
        <f>IF($CZ1444="Yes",DK1444-Monitors!$C$7,'All Data'!DK1444)</f>
        <v>217.14439999999999</v>
      </c>
      <c r="DM1444" s="10">
        <f>IF($DA1444="Yes",DL1444-Monitors!$D$7,'All Data'!DL1444)</f>
        <v>217.14439999999999</v>
      </c>
      <c r="DN1444" s="10">
        <f>IF(DB1444="Yes",DM1444-((DG1444+(W1444*Monitors!$B$4))*Monitors!$F$4),'All Data'!DM1444)</f>
        <v>217.14439999999999</v>
      </c>
      <c r="DO1444" s="8" t="str">
        <f t="shared" si="250"/>
        <v>No</v>
      </c>
      <c r="DP1444" s="10">
        <v>15.469632000000001</v>
      </c>
      <c r="DQ1444" s="10">
        <v>58.980367999999999</v>
      </c>
      <c r="DR1444" s="10">
        <v>58.980367999999999</v>
      </c>
      <c r="DS1444" s="9">
        <v>75.837666985427703</v>
      </c>
      <c r="DT1444" s="9" t="s">
        <v>23</v>
      </c>
      <c r="DU1444" s="14">
        <v>0</v>
      </c>
    </row>
    <row r="1445" spans="1:125" ht="18" customHeight="1">
      <c r="A1445" s="29">
        <v>1444</v>
      </c>
      <c r="B1445" s="29">
        <v>38</v>
      </c>
      <c r="C1445" s="29">
        <v>554</v>
      </c>
      <c r="D1445" s="21">
        <v>41749</v>
      </c>
      <c r="E1445" s="21">
        <v>41696</v>
      </c>
      <c r="F1445" s="21">
        <v>41745</v>
      </c>
      <c r="G1445" s="20"/>
      <c r="H1445" s="20"/>
      <c r="I1445" s="22">
        <v>6</v>
      </c>
      <c r="J1445" s="20" t="s">
        <v>255</v>
      </c>
      <c r="K1445" s="20"/>
      <c r="L1445" s="20" t="s">
        <v>121</v>
      </c>
      <c r="M1445" s="23"/>
      <c r="N1445" s="23" t="s">
        <v>7</v>
      </c>
      <c r="O1445" s="23"/>
      <c r="P1445" s="24">
        <v>19.600000000000001</v>
      </c>
      <c r="Q1445" s="24">
        <v>34.9</v>
      </c>
      <c r="R1445" s="24">
        <v>40</v>
      </c>
      <c r="S1445" s="24">
        <v>683.8</v>
      </c>
      <c r="T1445" s="24">
        <v>1.78</v>
      </c>
      <c r="U1445" s="24">
        <v>1080</v>
      </c>
      <c r="V1445" s="24">
        <v>1920</v>
      </c>
      <c r="W1445" s="24">
        <v>2.0739999999999998</v>
      </c>
      <c r="X1445" s="23" t="s">
        <v>47</v>
      </c>
      <c r="Y1445" s="23" t="s">
        <v>47</v>
      </c>
      <c r="Z1445" s="24">
        <v>3032</v>
      </c>
      <c r="AA1445" s="24">
        <v>60</v>
      </c>
      <c r="AB1445" s="24">
        <v>178</v>
      </c>
      <c r="AC1445" s="24">
        <v>178</v>
      </c>
      <c r="AD1445" s="23" t="s">
        <v>237</v>
      </c>
      <c r="AE1445" s="23" t="s">
        <v>23</v>
      </c>
      <c r="AF1445" s="23" t="s">
        <v>11</v>
      </c>
      <c r="AG1445" s="23"/>
      <c r="AH1445" s="23"/>
      <c r="AI1445" s="23" t="s">
        <v>12</v>
      </c>
      <c r="AJ1445" s="23" t="s">
        <v>11</v>
      </c>
      <c r="AK1445" s="23" t="s">
        <v>23</v>
      </c>
      <c r="AL1445" s="23" t="s">
        <v>853</v>
      </c>
      <c r="AM1445" s="23"/>
      <c r="AN1445" s="23" t="s">
        <v>14</v>
      </c>
      <c r="AO1445" s="23"/>
      <c r="AP1445" s="23" t="s">
        <v>14</v>
      </c>
      <c r="AQ1445" s="23"/>
      <c r="AR1445" s="23"/>
      <c r="AS1445" s="23" t="s">
        <v>853</v>
      </c>
      <c r="AT1445" s="23"/>
      <c r="AU1445" s="23" t="s">
        <v>14</v>
      </c>
      <c r="AV1445" s="25"/>
      <c r="AW1445" s="25"/>
      <c r="AX1445" s="26">
        <v>40</v>
      </c>
      <c r="AY1445" s="26">
        <v>683.8</v>
      </c>
      <c r="AZ1445" s="25" t="s">
        <v>14</v>
      </c>
      <c r="BA1445" s="25" t="s">
        <v>14</v>
      </c>
      <c r="BB1445" s="23"/>
      <c r="BC1445" s="23" t="s">
        <v>15</v>
      </c>
      <c r="BD1445" s="23"/>
      <c r="BE1445" s="23" t="s">
        <v>11</v>
      </c>
      <c r="BF1445" s="23" t="s">
        <v>939</v>
      </c>
      <c r="BG1445" s="23" t="s">
        <v>11</v>
      </c>
      <c r="BH1445" s="23" t="s">
        <v>17</v>
      </c>
      <c r="BI1445" s="23"/>
      <c r="BJ1445" s="23"/>
      <c r="BK1445" s="23" t="s">
        <v>11</v>
      </c>
      <c r="BL1445" s="23" t="s">
        <v>11</v>
      </c>
      <c r="BM1445" s="23" t="s">
        <v>11</v>
      </c>
      <c r="BN1445" s="23"/>
      <c r="BO1445" s="24">
        <v>0</v>
      </c>
      <c r="BP1445" s="24">
        <v>300</v>
      </c>
      <c r="BQ1445" s="24">
        <v>300</v>
      </c>
      <c r="BR1445" s="24">
        <v>267</v>
      </c>
      <c r="BS1445" s="24">
        <v>267</v>
      </c>
      <c r="BT1445" s="23"/>
      <c r="BU1445" s="23"/>
      <c r="BV1445" s="24">
        <v>75.8</v>
      </c>
      <c r="BW1445" s="24">
        <v>0.26</v>
      </c>
      <c r="BX1445" s="23"/>
      <c r="BY1445" s="24">
        <v>0.24</v>
      </c>
      <c r="BZ1445" s="27">
        <v>0.26</v>
      </c>
      <c r="CA1445" s="27">
        <v>0.24</v>
      </c>
      <c r="CB1445" s="25"/>
      <c r="CC1445" s="25"/>
      <c r="CD1445" s="28">
        <v>72.599999999999994</v>
      </c>
      <c r="CE1445" s="28">
        <v>0.26</v>
      </c>
      <c r="CF1445" s="25"/>
      <c r="CG1445" s="28">
        <v>0.22</v>
      </c>
      <c r="CH1445" s="28">
        <v>192.6</v>
      </c>
      <c r="CI1445" s="28">
        <v>0.5</v>
      </c>
      <c r="CJ1445" s="28">
        <v>0.5</v>
      </c>
      <c r="CK1445" s="25"/>
      <c r="CL1445" s="25"/>
      <c r="CM1445" s="28">
        <v>0.94</v>
      </c>
      <c r="CN1445" s="25"/>
      <c r="CO1445" s="28">
        <v>0</v>
      </c>
      <c r="CP1445" s="30" t="s">
        <v>1075</v>
      </c>
      <c r="CQ1445" s="8">
        <f t="shared" si="243"/>
        <v>3033.0505995905232</v>
      </c>
      <c r="CR1445" s="8">
        <f t="shared" si="251"/>
        <v>28</v>
      </c>
      <c r="CS1445" s="8">
        <f t="shared" si="244"/>
        <v>2.5</v>
      </c>
      <c r="CT1445" s="8">
        <f t="shared" si="252"/>
        <v>50</v>
      </c>
      <c r="CU1445" s="8">
        <f t="shared" si="245"/>
        <v>300</v>
      </c>
      <c r="CV1445" s="10">
        <f t="shared" si="246"/>
        <v>205140</v>
      </c>
      <c r="CW1445" s="10">
        <f t="shared" si="253"/>
        <v>205.14</v>
      </c>
      <c r="CX1445" s="8" t="str">
        <f t="shared" si="247"/>
        <v>No</v>
      </c>
      <c r="CY1445" s="30" t="s">
        <v>11</v>
      </c>
      <c r="CZ1445" s="30" t="s">
        <v>11</v>
      </c>
      <c r="DA1445" s="31" t="s">
        <v>11</v>
      </c>
      <c r="DB1445" s="31" t="s">
        <v>11</v>
      </c>
      <c r="DC1445" s="8" t="str">
        <f t="shared" si="248"/>
        <v>No</v>
      </c>
      <c r="DD1445" s="8" t="s">
        <v>11</v>
      </c>
      <c r="DE1445" s="30" t="s">
        <v>11</v>
      </c>
      <c r="DF1445" s="10">
        <f t="shared" si="249"/>
        <v>233.88324</v>
      </c>
      <c r="DG1445" s="9">
        <f>IF(S1445&lt;Monitors!$H$4,(S1445*Monitors!$I$4)+Monitors!$J$4,IF(S1445&lt;Monitors!$H$5,(S1445*Monitors!$I$5)+Monitors!$J$5,IF(S1445&lt;Monitors!$H$6,(S1445*Monitors!$I$6)+Monitors!$J$6,IF(S1445&lt;Monitors!$H$7,(Monitors!$I$7*S1445)+Monitors!$J$7,IF(S1445&lt;Monitors!$H$8,(S1445*Monitors!$I$8)+Monitors!$J$8,IF(S1445&lt;Monitors!$H$9,(S1445*Monitors!$I$9)+Monitors!$J$9,IF(S1445&lt;Monitors!$H$10,(S1445*Monitors!$I$10)+Monitors!$J$10,IF(S1445&lt;Monitors!$H$11,(S1445*Monitors!$I$11)+Monitors!$J$11,Monitors!$J$12))))))))</f>
        <v>89</v>
      </c>
      <c r="DH1445" s="10">
        <f>$DF1445-(Monitors!$B$4*'All Data'!$W1445)</f>
        <v>221.16962000000001</v>
      </c>
      <c r="DI1445" s="10">
        <f>IF($CX1445="Yes",DH1445-(Monitors!$E$4*(DG1445+(Monitors!$B$4*'All Data'!$W1445))),'All Data'!DH1445)</f>
        <v>221.16962000000001</v>
      </c>
      <c r="DJ1445" s="10">
        <f>IF(DD1445="Yes",'All Data'!DI1445-(DG1445*Monitors!$C$4),'All Data'!DI1445)</f>
        <v>221.16962000000001</v>
      </c>
      <c r="DK1445" s="10">
        <f>IF($DE1445="Yes",DJ1445-(DG1445*Monitors!$D$4),'All Data'!DJ1445)</f>
        <v>221.16962000000001</v>
      </c>
      <c r="DL1445" s="10">
        <f>IF($CZ1445="Yes",DK1445-Monitors!$C$7,'All Data'!DK1445)</f>
        <v>221.16962000000001</v>
      </c>
      <c r="DM1445" s="10">
        <f>IF($DA1445="Yes",DL1445-Monitors!$D$7,'All Data'!DL1445)</f>
        <v>221.16962000000001</v>
      </c>
      <c r="DN1445" s="10">
        <f>IF(DB1445="Yes",DM1445-((DG1445+(W1445*Monitors!$B$4))*Monitors!$F$4),'All Data'!DM1445)</f>
        <v>221.16962000000001</v>
      </c>
      <c r="DO1445" s="8" t="str">
        <f t="shared" si="250"/>
        <v>No</v>
      </c>
      <c r="DP1445" s="10">
        <v>8.2056000000000004</v>
      </c>
      <c r="DQ1445" s="10">
        <v>67.594399999999993</v>
      </c>
      <c r="DR1445" s="10">
        <v>67.594399999999993</v>
      </c>
      <c r="DS1445" s="9">
        <v>60.71454473251061</v>
      </c>
      <c r="DT1445" s="9" t="s">
        <v>11</v>
      </c>
      <c r="DU1445" s="14">
        <v>0</v>
      </c>
    </row>
    <row r="1446" spans="1:125" ht="18" customHeight="1">
      <c r="A1446" s="29">
        <v>1445</v>
      </c>
      <c r="B1446" s="29">
        <v>21</v>
      </c>
      <c r="C1446" s="29">
        <v>401</v>
      </c>
      <c r="D1446" s="21">
        <v>42109</v>
      </c>
      <c r="E1446" s="21">
        <v>42074</v>
      </c>
      <c r="F1446" s="21">
        <v>42075</v>
      </c>
      <c r="G1446" s="20" t="s">
        <v>4</v>
      </c>
      <c r="H1446" s="20"/>
      <c r="I1446" s="22">
        <v>6</v>
      </c>
      <c r="J1446" s="20" t="s">
        <v>255</v>
      </c>
      <c r="K1446" s="20"/>
      <c r="L1446" s="20" t="s">
        <v>49</v>
      </c>
      <c r="M1446" s="23"/>
      <c r="N1446" s="23" t="s">
        <v>7</v>
      </c>
      <c r="O1446" s="23"/>
      <c r="P1446" s="24">
        <v>20.8</v>
      </c>
      <c r="Q1446" s="24">
        <v>37.1</v>
      </c>
      <c r="R1446" s="24">
        <v>42.5</v>
      </c>
      <c r="S1446" s="24">
        <v>772.33</v>
      </c>
      <c r="T1446" s="24">
        <v>1.78</v>
      </c>
      <c r="U1446" s="24">
        <v>1080</v>
      </c>
      <c r="V1446" s="24">
        <v>1920</v>
      </c>
      <c r="W1446" s="24">
        <v>2.0739999999999998</v>
      </c>
      <c r="X1446" s="23" t="s">
        <v>47</v>
      </c>
      <c r="Y1446" s="23" t="s">
        <v>47</v>
      </c>
      <c r="Z1446" s="24">
        <v>2685</v>
      </c>
      <c r="AA1446" s="24">
        <v>60</v>
      </c>
      <c r="AB1446" s="24">
        <v>178</v>
      </c>
      <c r="AC1446" s="24">
        <v>178</v>
      </c>
      <c r="AD1446" s="23" t="s">
        <v>305</v>
      </c>
      <c r="AE1446" s="23" t="s">
        <v>11</v>
      </c>
      <c r="AF1446" s="23" t="s">
        <v>11</v>
      </c>
      <c r="AG1446" s="23"/>
      <c r="AH1446" s="23"/>
      <c r="AI1446" s="23" t="s">
        <v>57</v>
      </c>
      <c r="AJ1446" s="23" t="s">
        <v>11</v>
      </c>
      <c r="AK1446" s="23" t="s">
        <v>23</v>
      </c>
      <c r="AL1446" s="23" t="s">
        <v>107</v>
      </c>
      <c r="AM1446" s="23"/>
      <c r="AN1446" s="23" t="s">
        <v>302</v>
      </c>
      <c r="AO1446" s="23"/>
      <c r="AP1446" s="23" t="s">
        <v>14</v>
      </c>
      <c r="AQ1446" s="23"/>
      <c r="AR1446" s="23"/>
      <c r="AS1446" s="23" t="s">
        <v>107</v>
      </c>
      <c r="AT1446" s="23"/>
      <c r="AU1446" s="23" t="s">
        <v>261</v>
      </c>
      <c r="AV1446" s="25"/>
      <c r="AW1446" s="25"/>
      <c r="AX1446" s="26">
        <v>42.5</v>
      </c>
      <c r="AY1446" s="26">
        <v>772.33</v>
      </c>
      <c r="AZ1446" s="25" t="s">
        <v>302</v>
      </c>
      <c r="BA1446" s="25" t="s">
        <v>261</v>
      </c>
      <c r="BB1446" s="23"/>
      <c r="BC1446" s="23" t="s">
        <v>15</v>
      </c>
      <c r="BD1446" s="23"/>
      <c r="BE1446" s="23" t="s">
        <v>11</v>
      </c>
      <c r="BF1446" s="23" t="s">
        <v>1278</v>
      </c>
      <c r="BG1446" s="23" t="s">
        <v>11</v>
      </c>
      <c r="BH1446" s="23" t="s">
        <v>17</v>
      </c>
      <c r="BI1446" s="23"/>
      <c r="BJ1446" s="23"/>
      <c r="BK1446" s="23" t="s">
        <v>11</v>
      </c>
      <c r="BL1446" s="23" t="s">
        <v>11</v>
      </c>
      <c r="BM1446" s="23"/>
      <c r="BN1446" s="23"/>
      <c r="BO1446" s="24">
        <v>0.1</v>
      </c>
      <c r="BP1446" s="24">
        <v>387.8</v>
      </c>
      <c r="BQ1446" s="24">
        <v>450</v>
      </c>
      <c r="BR1446" s="24">
        <v>331.1</v>
      </c>
      <c r="BS1446" s="24">
        <v>331.1</v>
      </c>
      <c r="BT1446" s="23"/>
      <c r="BU1446" s="23"/>
      <c r="BV1446" s="24">
        <v>76.38</v>
      </c>
      <c r="BW1446" s="24">
        <v>0.52</v>
      </c>
      <c r="BX1446" s="24">
        <v>0.52</v>
      </c>
      <c r="BY1446" s="23"/>
      <c r="BZ1446" s="27">
        <v>0.52</v>
      </c>
      <c r="CA1446" s="27"/>
      <c r="CB1446" s="25"/>
      <c r="CC1446" s="25"/>
      <c r="CD1446" s="28">
        <v>73.72</v>
      </c>
      <c r="CE1446" s="28">
        <v>0.6</v>
      </c>
      <c r="CF1446" s="28">
        <v>0.6</v>
      </c>
      <c r="CG1446" s="25"/>
      <c r="CH1446" s="28">
        <v>216.53</v>
      </c>
      <c r="CI1446" s="28">
        <v>0.7</v>
      </c>
      <c r="CJ1446" s="28">
        <v>0</v>
      </c>
      <c r="CK1446" s="25"/>
      <c r="CL1446" s="25"/>
      <c r="CM1446" s="28">
        <v>0.97</v>
      </c>
      <c r="CN1446" s="25"/>
      <c r="CO1446" s="28">
        <v>0</v>
      </c>
      <c r="CP1446" s="30" t="s">
        <v>1075</v>
      </c>
      <c r="CQ1446" s="8">
        <f t="shared" si="243"/>
        <v>2685.3806015563291</v>
      </c>
      <c r="CR1446" s="8">
        <f t="shared" si="251"/>
        <v>28</v>
      </c>
      <c r="CS1446" s="8">
        <f t="shared" si="244"/>
        <v>2.5</v>
      </c>
      <c r="CT1446" s="8">
        <f t="shared" si="252"/>
        <v>50</v>
      </c>
      <c r="CU1446" s="8">
        <f t="shared" si="245"/>
        <v>300</v>
      </c>
      <c r="CV1446" s="10">
        <f t="shared" si="246"/>
        <v>299509.57400000002</v>
      </c>
      <c r="CW1446" s="10">
        <f t="shared" si="253"/>
        <v>299.50957400000004</v>
      </c>
      <c r="CX1446" s="8" t="str">
        <f t="shared" si="247"/>
        <v>No</v>
      </c>
      <c r="CY1446" s="30" t="s">
        <v>23</v>
      </c>
      <c r="CZ1446" s="30" t="s">
        <v>11</v>
      </c>
      <c r="DA1446" s="31" t="s">
        <v>11</v>
      </c>
      <c r="DB1446" s="31" t="s">
        <v>11</v>
      </c>
      <c r="DC1446" s="8" t="str">
        <f t="shared" si="248"/>
        <v>No</v>
      </c>
      <c r="DD1446" s="8" t="s">
        <v>11</v>
      </c>
      <c r="DE1446" s="30" t="s">
        <v>11</v>
      </c>
      <c r="DF1446" s="10">
        <f t="shared" si="249"/>
        <v>237.14195999999998</v>
      </c>
      <c r="DG1446" s="9">
        <f>IF(S1446&lt;Monitors!$H$4,(S1446*Monitors!$I$4)+Monitors!$J$4,IF(S1446&lt;Monitors!$H$5,(S1446*Monitors!$I$5)+Monitors!$J$5,IF(S1446&lt;Monitors!$H$6,(S1446*Monitors!$I$6)+Monitors!$J$6,IF(S1446&lt;Monitors!$H$7,(Monitors!$I$7*S1446)+Monitors!$J$7,IF(S1446&lt;Monitors!$H$8,(S1446*Monitors!$I$8)+Monitors!$J$8,IF(S1446&lt;Monitors!$H$9,(S1446*Monitors!$I$9)+Monitors!$J$9,IF(S1446&lt;Monitors!$H$10,(S1446*Monitors!$I$10)+Monitors!$J$10,IF(S1446&lt;Monitors!$H$11,(S1446*Monitors!$I$11)+Monitors!$J$11,Monitors!$J$12))))))))</f>
        <v>89</v>
      </c>
      <c r="DH1446" s="10">
        <f>$DF1446-(Monitors!$B$4*'All Data'!$W1446)</f>
        <v>224.42833999999999</v>
      </c>
      <c r="DI1446" s="10">
        <f>IF($CX1446="Yes",DH1446-(Monitors!$E$4*(DG1446+(Monitors!$B$4*'All Data'!$W1446))),'All Data'!DH1446)</f>
        <v>224.42833999999999</v>
      </c>
      <c r="DJ1446" s="10">
        <f>IF(DD1446="Yes",'All Data'!DI1446-(DG1446*Monitors!$C$4),'All Data'!DI1446)</f>
        <v>224.42833999999999</v>
      </c>
      <c r="DK1446" s="10">
        <f>IF($DE1446="Yes",DJ1446-(DG1446*Monitors!$D$4),'All Data'!DJ1446)</f>
        <v>224.42833999999999</v>
      </c>
      <c r="DL1446" s="10">
        <f>IF($CZ1446="Yes",DK1446-Monitors!$C$7,'All Data'!DK1446)</f>
        <v>224.42833999999999</v>
      </c>
      <c r="DM1446" s="10">
        <f>IF($DA1446="Yes",DL1446-Monitors!$D$7,'All Data'!DL1446)</f>
        <v>224.42833999999999</v>
      </c>
      <c r="DN1446" s="10">
        <f>IF(DB1446="Yes",DM1446-((DG1446+(W1446*Monitors!$B$4))*Monitors!$F$4),'All Data'!DM1446)</f>
        <v>224.42833999999999</v>
      </c>
      <c r="DO1446" s="8" t="str">
        <f t="shared" si="250"/>
        <v>No</v>
      </c>
      <c r="DP1446" s="10">
        <v>11.980382960000002</v>
      </c>
      <c r="DQ1446" s="10">
        <v>64.399617039999995</v>
      </c>
      <c r="DR1446" s="10">
        <v>64.399617039999995</v>
      </c>
      <c r="DS1446" s="9">
        <v>67.140874695490851</v>
      </c>
      <c r="DT1446" s="9" t="s">
        <v>23</v>
      </c>
      <c r="DU1446" s="14">
        <v>0</v>
      </c>
    </row>
    <row r="1447" spans="1:125" ht="18" customHeight="1">
      <c r="A1447" s="29">
        <v>1446</v>
      </c>
      <c r="B1447" s="29">
        <v>52</v>
      </c>
      <c r="C1447" s="29">
        <v>1357</v>
      </c>
      <c r="D1447" s="21">
        <v>41604</v>
      </c>
      <c r="E1447" s="21">
        <v>41611</v>
      </c>
      <c r="F1447" s="21">
        <v>41624</v>
      </c>
      <c r="G1447" s="20" t="s">
        <v>4</v>
      </c>
      <c r="H1447" s="20" t="s">
        <v>26</v>
      </c>
      <c r="I1447" s="22">
        <v>6</v>
      </c>
      <c r="J1447" s="20" t="s">
        <v>255</v>
      </c>
      <c r="K1447" s="20" t="s">
        <v>26</v>
      </c>
      <c r="L1447" s="20" t="s">
        <v>27</v>
      </c>
      <c r="M1447" s="23" t="s">
        <v>27</v>
      </c>
      <c r="N1447" s="23" t="s">
        <v>7</v>
      </c>
      <c r="O1447" s="23" t="s">
        <v>26</v>
      </c>
      <c r="P1447" s="24">
        <v>20.6</v>
      </c>
      <c r="Q1447" s="24">
        <v>36.6</v>
      </c>
      <c r="R1447" s="24">
        <v>42</v>
      </c>
      <c r="S1447" s="24">
        <v>753.96</v>
      </c>
      <c r="T1447" s="24">
        <v>1.78</v>
      </c>
      <c r="U1447" s="24">
        <v>1080</v>
      </c>
      <c r="V1447" s="24">
        <v>1920</v>
      </c>
      <c r="W1447" s="24">
        <v>2.0739999999999998</v>
      </c>
      <c r="X1447" s="23" t="s">
        <v>47</v>
      </c>
      <c r="Y1447" s="23" t="s">
        <v>47</v>
      </c>
      <c r="Z1447" s="24">
        <v>2708</v>
      </c>
      <c r="AA1447" s="24">
        <v>60</v>
      </c>
      <c r="AB1447" s="24">
        <v>178</v>
      </c>
      <c r="AC1447" s="24">
        <v>178</v>
      </c>
      <c r="AD1447" s="23" t="s">
        <v>28</v>
      </c>
      <c r="AE1447" s="23" t="s">
        <v>23</v>
      </c>
      <c r="AF1447" s="23" t="s">
        <v>11</v>
      </c>
      <c r="AG1447" s="23" t="s">
        <v>26</v>
      </c>
      <c r="AH1447" s="23" t="s">
        <v>26</v>
      </c>
      <c r="AI1447" s="23" t="s">
        <v>12</v>
      </c>
      <c r="AJ1447" s="23" t="s">
        <v>11</v>
      </c>
      <c r="AK1447" s="23" t="s">
        <v>23</v>
      </c>
      <c r="AL1447" s="23" t="s">
        <v>685</v>
      </c>
      <c r="AM1447" s="23" t="s">
        <v>1014</v>
      </c>
      <c r="AN1447" s="23" t="s">
        <v>24</v>
      </c>
      <c r="AO1447" s="23" t="s">
        <v>833</v>
      </c>
      <c r="AP1447" s="23" t="s">
        <v>36</v>
      </c>
      <c r="AQ1447" s="23" t="s">
        <v>26</v>
      </c>
      <c r="AR1447" s="23"/>
      <c r="AS1447" s="23" t="s">
        <v>685</v>
      </c>
      <c r="AT1447" s="23" t="s">
        <v>1014</v>
      </c>
      <c r="AU1447" s="23" t="s">
        <v>24</v>
      </c>
      <c r="AV1447" s="25" t="s">
        <v>833</v>
      </c>
      <c r="AW1447" s="25" t="s">
        <v>26</v>
      </c>
      <c r="AX1447" s="26">
        <v>42</v>
      </c>
      <c r="AY1447" s="26">
        <v>753.96</v>
      </c>
      <c r="AZ1447" s="25" t="s">
        <v>24</v>
      </c>
      <c r="BA1447" s="25" t="s">
        <v>24</v>
      </c>
      <c r="BB1447" s="23" t="s">
        <v>26</v>
      </c>
      <c r="BC1447" s="23" t="s">
        <v>15</v>
      </c>
      <c r="BD1447" s="23" t="s">
        <v>26</v>
      </c>
      <c r="BE1447" s="23" t="s">
        <v>11</v>
      </c>
      <c r="BF1447" s="23" t="s">
        <v>830</v>
      </c>
      <c r="BG1447" s="23" t="s">
        <v>11</v>
      </c>
      <c r="BH1447" s="23" t="s">
        <v>17</v>
      </c>
      <c r="BI1447" s="23" t="s">
        <v>26</v>
      </c>
      <c r="BJ1447" s="23"/>
      <c r="BK1447" s="23" t="s">
        <v>11</v>
      </c>
      <c r="BL1447" s="23" t="s">
        <v>11</v>
      </c>
      <c r="BM1447" s="23" t="s">
        <v>11</v>
      </c>
      <c r="BN1447" s="23"/>
      <c r="BO1447" s="24">
        <v>23.4</v>
      </c>
      <c r="BP1447" s="24">
        <v>536.9</v>
      </c>
      <c r="BQ1447" s="24">
        <v>450</v>
      </c>
      <c r="BR1447" s="24">
        <v>376.3</v>
      </c>
      <c r="BS1447" s="24">
        <v>292.5</v>
      </c>
      <c r="BT1447" s="23"/>
      <c r="BU1447" s="23"/>
      <c r="BV1447" s="24">
        <v>76.819999999999993</v>
      </c>
      <c r="BW1447" s="24">
        <v>0.28999999999999998</v>
      </c>
      <c r="BX1447" s="23"/>
      <c r="BY1447" s="24">
        <v>0.28999999999999998</v>
      </c>
      <c r="BZ1447" s="27">
        <v>0.28999999999999998</v>
      </c>
      <c r="CA1447" s="27">
        <v>0.28999999999999998</v>
      </c>
      <c r="CB1447" s="25"/>
      <c r="CC1447" s="25"/>
      <c r="CD1447" s="28">
        <v>77.760000000000005</v>
      </c>
      <c r="CE1447" s="28">
        <v>0.34</v>
      </c>
      <c r="CF1447" s="25"/>
      <c r="CG1447" s="28">
        <v>0.34</v>
      </c>
      <c r="CH1447" s="28">
        <v>211.57</v>
      </c>
      <c r="CI1447" s="28">
        <v>0.5</v>
      </c>
      <c r="CJ1447" s="28">
        <v>0.5</v>
      </c>
      <c r="CK1447" s="28">
        <v>0</v>
      </c>
      <c r="CL1447" s="28">
        <v>0</v>
      </c>
      <c r="CM1447" s="28">
        <v>0.5</v>
      </c>
      <c r="CN1447" s="25"/>
      <c r="CO1447" s="28">
        <v>0</v>
      </c>
      <c r="CP1447" s="30" t="s">
        <v>1075</v>
      </c>
      <c r="CQ1447" s="8">
        <f t="shared" si="243"/>
        <v>2750.8090614886728</v>
      </c>
      <c r="CR1447" s="8">
        <f t="shared" si="251"/>
        <v>28</v>
      </c>
      <c r="CS1447" s="8">
        <f t="shared" si="244"/>
        <v>2.5</v>
      </c>
      <c r="CT1447" s="8">
        <f t="shared" si="252"/>
        <v>50</v>
      </c>
      <c r="CU1447" s="8">
        <f t="shared" si="245"/>
        <v>500</v>
      </c>
      <c r="CV1447" s="10">
        <f t="shared" si="246"/>
        <v>404801.12400000001</v>
      </c>
      <c r="CW1447" s="10">
        <f t="shared" si="253"/>
        <v>404.80112400000002</v>
      </c>
      <c r="CX1447" s="8" t="str">
        <f t="shared" si="247"/>
        <v>No</v>
      </c>
      <c r="CY1447" s="30" t="s">
        <v>11</v>
      </c>
      <c r="CZ1447" s="30" t="s">
        <v>11</v>
      </c>
      <c r="DA1447" s="31" t="s">
        <v>11</v>
      </c>
      <c r="DB1447" s="31" t="s">
        <v>11</v>
      </c>
      <c r="DC1447" s="8" t="str">
        <f t="shared" si="248"/>
        <v>No</v>
      </c>
      <c r="DD1447" s="8" t="s">
        <v>11</v>
      </c>
      <c r="DE1447" s="30" t="s">
        <v>11</v>
      </c>
      <c r="DF1447" s="10">
        <f t="shared" si="249"/>
        <v>237.18137999999996</v>
      </c>
      <c r="DG1447" s="9">
        <f>IF(S1447&lt;Monitors!$H$4,(S1447*Monitors!$I$4)+Monitors!$J$4,IF(S1447&lt;Monitors!$H$5,(S1447*Monitors!$I$5)+Monitors!$J$5,IF(S1447&lt;Monitors!$H$6,(S1447*Monitors!$I$6)+Monitors!$J$6,IF(S1447&lt;Monitors!$H$7,(Monitors!$I$7*S1447)+Monitors!$J$7,IF(S1447&lt;Monitors!$H$8,(S1447*Monitors!$I$8)+Monitors!$J$8,IF(S1447&lt;Monitors!$H$9,(S1447*Monitors!$I$9)+Monitors!$J$9,IF(S1447&lt;Monitors!$H$10,(S1447*Monitors!$I$10)+Monitors!$J$10,IF(S1447&lt;Monitors!$H$11,(S1447*Monitors!$I$11)+Monitors!$J$11,Monitors!$J$12))))))))</f>
        <v>89</v>
      </c>
      <c r="DH1447" s="10">
        <f>$DF1447-(Monitors!$B$4*'All Data'!$W1447)</f>
        <v>224.46775999999997</v>
      </c>
      <c r="DI1447" s="10">
        <f>IF($CX1447="Yes",DH1447-(Monitors!$E$4*(DG1447+(Monitors!$B$4*'All Data'!$W1447))),'All Data'!DH1447)</f>
        <v>224.46775999999997</v>
      </c>
      <c r="DJ1447" s="10">
        <f>IF(DD1447="Yes",'All Data'!DI1447-(DG1447*Monitors!$C$4),'All Data'!DI1447)</f>
        <v>224.46775999999997</v>
      </c>
      <c r="DK1447" s="10">
        <f>IF($DE1447="Yes",DJ1447-(DG1447*Monitors!$D$4),'All Data'!DJ1447)</f>
        <v>224.46775999999997</v>
      </c>
      <c r="DL1447" s="10">
        <f>IF($CZ1447="Yes",DK1447-Monitors!$C$7,'All Data'!DK1447)</f>
        <v>224.46775999999997</v>
      </c>
      <c r="DM1447" s="10">
        <f>IF($DA1447="Yes",DL1447-Monitors!$D$7,'All Data'!DL1447)</f>
        <v>224.46775999999997</v>
      </c>
      <c r="DN1447" s="10">
        <f>IF(DB1447="Yes",DM1447-((DG1447+(W1447*Monitors!$B$4))*Monitors!$F$4),'All Data'!DM1447)</f>
        <v>224.46775999999997</v>
      </c>
      <c r="DO1447" s="8" t="str">
        <f t="shared" si="250"/>
        <v>No</v>
      </c>
      <c r="DP1447" s="10">
        <v>16.19204496</v>
      </c>
      <c r="DQ1447" s="10">
        <v>60.627955039999989</v>
      </c>
      <c r="DR1447" s="10">
        <v>60.627955039999989</v>
      </c>
      <c r="DS1447" s="9">
        <v>65.844004659861213</v>
      </c>
      <c r="DT1447" s="9" t="s">
        <v>23</v>
      </c>
      <c r="DU1447" s="14">
        <v>0</v>
      </c>
    </row>
    <row r="1448" spans="1:125" ht="18" customHeight="1">
      <c r="A1448" s="29">
        <v>1447</v>
      </c>
      <c r="B1448" s="29">
        <v>52</v>
      </c>
      <c r="C1448" s="29">
        <v>1358</v>
      </c>
      <c r="D1448" s="21">
        <v>41604</v>
      </c>
      <c r="E1448" s="21">
        <v>41611</v>
      </c>
      <c r="F1448" s="21">
        <v>41624</v>
      </c>
      <c r="G1448" s="20" t="s">
        <v>4</v>
      </c>
      <c r="H1448" s="20" t="s">
        <v>26</v>
      </c>
      <c r="I1448" s="22">
        <v>6</v>
      </c>
      <c r="J1448" s="20" t="s">
        <v>255</v>
      </c>
      <c r="K1448" s="20" t="s">
        <v>26</v>
      </c>
      <c r="L1448" s="20" t="s">
        <v>27</v>
      </c>
      <c r="M1448" s="23" t="s">
        <v>27</v>
      </c>
      <c r="N1448" s="23" t="s">
        <v>7</v>
      </c>
      <c r="O1448" s="23" t="s">
        <v>26</v>
      </c>
      <c r="P1448" s="24">
        <v>20.6</v>
      </c>
      <c r="Q1448" s="24">
        <v>36.6</v>
      </c>
      <c r="R1448" s="24">
        <v>42</v>
      </c>
      <c r="S1448" s="24">
        <v>753.96</v>
      </c>
      <c r="T1448" s="24">
        <v>1.78</v>
      </c>
      <c r="U1448" s="24">
        <v>1080</v>
      </c>
      <c r="V1448" s="24">
        <v>1920</v>
      </c>
      <c r="W1448" s="24">
        <v>2.0739999999999998</v>
      </c>
      <c r="X1448" s="23" t="s">
        <v>47</v>
      </c>
      <c r="Y1448" s="23" t="s">
        <v>47</v>
      </c>
      <c r="Z1448" s="24">
        <v>2708</v>
      </c>
      <c r="AA1448" s="24">
        <v>60</v>
      </c>
      <c r="AB1448" s="24">
        <v>178</v>
      </c>
      <c r="AC1448" s="24">
        <v>178</v>
      </c>
      <c r="AD1448" s="23" t="s">
        <v>28</v>
      </c>
      <c r="AE1448" s="23" t="s">
        <v>23</v>
      </c>
      <c r="AF1448" s="23" t="s">
        <v>11</v>
      </c>
      <c r="AG1448" s="23" t="s">
        <v>26</v>
      </c>
      <c r="AH1448" s="23" t="s">
        <v>26</v>
      </c>
      <c r="AI1448" s="23" t="s">
        <v>12</v>
      </c>
      <c r="AJ1448" s="23" t="s">
        <v>11</v>
      </c>
      <c r="AK1448" s="23" t="s">
        <v>23</v>
      </c>
      <c r="AL1448" s="23" t="s">
        <v>685</v>
      </c>
      <c r="AM1448" s="23" t="s">
        <v>1014</v>
      </c>
      <c r="AN1448" s="23" t="s">
        <v>24</v>
      </c>
      <c r="AO1448" s="23" t="s">
        <v>833</v>
      </c>
      <c r="AP1448" s="23" t="s">
        <v>36</v>
      </c>
      <c r="AQ1448" s="23" t="s">
        <v>26</v>
      </c>
      <c r="AR1448" s="23"/>
      <c r="AS1448" s="23" t="s">
        <v>685</v>
      </c>
      <c r="AT1448" s="23" t="s">
        <v>1014</v>
      </c>
      <c r="AU1448" s="23" t="s">
        <v>24</v>
      </c>
      <c r="AV1448" s="25" t="s">
        <v>833</v>
      </c>
      <c r="AW1448" s="25" t="s">
        <v>26</v>
      </c>
      <c r="AX1448" s="26">
        <v>42</v>
      </c>
      <c r="AY1448" s="26">
        <v>753.96</v>
      </c>
      <c r="AZ1448" s="25" t="s">
        <v>24</v>
      </c>
      <c r="BA1448" s="25" t="s">
        <v>24</v>
      </c>
      <c r="BB1448" s="23" t="s">
        <v>26</v>
      </c>
      <c r="BC1448" s="23" t="s">
        <v>15</v>
      </c>
      <c r="BD1448" s="23" t="s">
        <v>26</v>
      </c>
      <c r="BE1448" s="23" t="s">
        <v>11</v>
      </c>
      <c r="BF1448" s="23" t="s">
        <v>830</v>
      </c>
      <c r="BG1448" s="23" t="s">
        <v>11</v>
      </c>
      <c r="BH1448" s="23" t="s">
        <v>17</v>
      </c>
      <c r="BI1448" s="23" t="s">
        <v>26</v>
      </c>
      <c r="BJ1448" s="23"/>
      <c r="BK1448" s="23" t="s">
        <v>11</v>
      </c>
      <c r="BL1448" s="23" t="s">
        <v>11</v>
      </c>
      <c r="BM1448" s="23" t="s">
        <v>11</v>
      </c>
      <c r="BN1448" s="23"/>
      <c r="BO1448" s="24">
        <v>23.4</v>
      </c>
      <c r="BP1448" s="24">
        <v>536.9</v>
      </c>
      <c r="BQ1448" s="24">
        <v>450</v>
      </c>
      <c r="BR1448" s="24">
        <v>376.3</v>
      </c>
      <c r="BS1448" s="24">
        <v>292.5</v>
      </c>
      <c r="BT1448" s="23"/>
      <c r="BU1448" s="23"/>
      <c r="BV1448" s="24">
        <v>76.819999999999993</v>
      </c>
      <c r="BW1448" s="24">
        <v>0.28999999999999998</v>
      </c>
      <c r="BX1448" s="23"/>
      <c r="BY1448" s="24">
        <v>0.28999999999999998</v>
      </c>
      <c r="BZ1448" s="27">
        <v>0.28999999999999998</v>
      </c>
      <c r="CA1448" s="27">
        <v>0.28999999999999998</v>
      </c>
      <c r="CB1448" s="25"/>
      <c r="CC1448" s="25"/>
      <c r="CD1448" s="28">
        <v>77.760000000000005</v>
      </c>
      <c r="CE1448" s="28">
        <v>0.34</v>
      </c>
      <c r="CF1448" s="25"/>
      <c r="CG1448" s="28">
        <v>0.34</v>
      </c>
      <c r="CH1448" s="28">
        <v>211.57</v>
      </c>
      <c r="CI1448" s="28">
        <v>0.5</v>
      </c>
      <c r="CJ1448" s="28">
        <v>0.5</v>
      </c>
      <c r="CK1448" s="28">
        <v>0</v>
      </c>
      <c r="CL1448" s="28">
        <v>0</v>
      </c>
      <c r="CM1448" s="28">
        <v>0.5</v>
      </c>
      <c r="CN1448" s="25"/>
      <c r="CO1448" s="28">
        <v>0</v>
      </c>
      <c r="CP1448" s="30" t="s">
        <v>1075</v>
      </c>
      <c r="CQ1448" s="8">
        <f t="shared" si="243"/>
        <v>2750.8090614886728</v>
      </c>
      <c r="CR1448" s="8">
        <f t="shared" si="251"/>
        <v>28</v>
      </c>
      <c r="CS1448" s="8">
        <f t="shared" si="244"/>
        <v>2.5</v>
      </c>
      <c r="CT1448" s="8">
        <f t="shared" si="252"/>
        <v>50</v>
      </c>
      <c r="CU1448" s="8">
        <f t="shared" si="245"/>
        <v>500</v>
      </c>
      <c r="CV1448" s="10">
        <f t="shared" si="246"/>
        <v>404801.12400000001</v>
      </c>
      <c r="CW1448" s="10">
        <f t="shared" si="253"/>
        <v>404.80112400000002</v>
      </c>
      <c r="CX1448" s="8" t="str">
        <f t="shared" si="247"/>
        <v>No</v>
      </c>
      <c r="CY1448" s="30" t="s">
        <v>11</v>
      </c>
      <c r="CZ1448" s="30" t="s">
        <v>11</v>
      </c>
      <c r="DA1448" s="31" t="s">
        <v>11</v>
      </c>
      <c r="DB1448" s="31" t="s">
        <v>11</v>
      </c>
      <c r="DC1448" s="8" t="str">
        <f t="shared" si="248"/>
        <v>No</v>
      </c>
      <c r="DD1448" s="8" t="s">
        <v>11</v>
      </c>
      <c r="DE1448" s="30" t="s">
        <v>11</v>
      </c>
      <c r="DF1448" s="10">
        <f t="shared" si="249"/>
        <v>237.18137999999996</v>
      </c>
      <c r="DG1448" s="9">
        <f>IF(S1448&lt;Monitors!$H$4,(S1448*Monitors!$I$4)+Monitors!$J$4,IF(S1448&lt;Monitors!$H$5,(S1448*Monitors!$I$5)+Monitors!$J$5,IF(S1448&lt;Monitors!$H$6,(S1448*Monitors!$I$6)+Monitors!$J$6,IF(S1448&lt;Monitors!$H$7,(Monitors!$I$7*S1448)+Monitors!$J$7,IF(S1448&lt;Monitors!$H$8,(S1448*Monitors!$I$8)+Monitors!$J$8,IF(S1448&lt;Monitors!$H$9,(S1448*Monitors!$I$9)+Monitors!$J$9,IF(S1448&lt;Monitors!$H$10,(S1448*Monitors!$I$10)+Monitors!$J$10,IF(S1448&lt;Monitors!$H$11,(S1448*Monitors!$I$11)+Monitors!$J$11,Monitors!$J$12))))))))</f>
        <v>89</v>
      </c>
      <c r="DH1448" s="10">
        <f>$DF1448-(Monitors!$B$4*'All Data'!$W1448)</f>
        <v>224.46775999999997</v>
      </c>
      <c r="DI1448" s="10">
        <f>IF($CX1448="Yes",DH1448-(Monitors!$E$4*(DG1448+(Monitors!$B$4*'All Data'!$W1448))),'All Data'!DH1448)</f>
        <v>224.46775999999997</v>
      </c>
      <c r="DJ1448" s="10">
        <f>IF(DD1448="Yes",'All Data'!DI1448-(DG1448*Monitors!$C$4),'All Data'!DI1448)</f>
        <v>224.46775999999997</v>
      </c>
      <c r="DK1448" s="10">
        <f>IF($DE1448="Yes",DJ1448-(DG1448*Monitors!$D$4),'All Data'!DJ1448)</f>
        <v>224.46775999999997</v>
      </c>
      <c r="DL1448" s="10">
        <f>IF($CZ1448="Yes",DK1448-Monitors!$C$7,'All Data'!DK1448)</f>
        <v>224.46775999999997</v>
      </c>
      <c r="DM1448" s="10">
        <f>IF($DA1448="Yes",DL1448-Monitors!$D$7,'All Data'!DL1448)</f>
        <v>224.46775999999997</v>
      </c>
      <c r="DN1448" s="10">
        <f>IF(DB1448="Yes",DM1448-((DG1448+(W1448*Monitors!$B$4))*Monitors!$F$4),'All Data'!DM1448)</f>
        <v>224.46775999999997</v>
      </c>
      <c r="DO1448" s="8" t="str">
        <f t="shared" si="250"/>
        <v>No</v>
      </c>
      <c r="DP1448" s="10">
        <v>16.19204496</v>
      </c>
      <c r="DQ1448" s="10">
        <v>60.627955039999989</v>
      </c>
      <c r="DR1448" s="10">
        <v>60.627955039999989</v>
      </c>
      <c r="DS1448" s="9">
        <v>65.844004659861213</v>
      </c>
      <c r="DT1448" s="9" t="s">
        <v>23</v>
      </c>
      <c r="DU1448" s="14">
        <v>0</v>
      </c>
    </row>
    <row r="1449" spans="1:125" ht="18" customHeight="1">
      <c r="A1449" s="29">
        <v>1448</v>
      </c>
      <c r="B1449" s="29">
        <v>21</v>
      </c>
      <c r="C1449" s="29">
        <v>440</v>
      </c>
      <c r="D1449" s="21">
        <v>42156</v>
      </c>
      <c r="E1449" s="21">
        <v>42124</v>
      </c>
      <c r="F1449" s="21">
        <v>42135</v>
      </c>
      <c r="G1449" s="20"/>
      <c r="H1449" s="20"/>
      <c r="I1449" s="22">
        <v>6</v>
      </c>
      <c r="J1449" s="20" t="s">
        <v>255</v>
      </c>
      <c r="K1449" s="20"/>
      <c r="L1449" s="20" t="s">
        <v>49</v>
      </c>
      <c r="M1449" s="23"/>
      <c r="N1449" s="23" t="s">
        <v>7</v>
      </c>
      <c r="O1449" s="23"/>
      <c r="P1449" s="24">
        <v>26.8</v>
      </c>
      <c r="Q1449" s="24">
        <v>47.6</v>
      </c>
      <c r="R1449" s="24">
        <v>54.6</v>
      </c>
      <c r="S1449" s="24">
        <v>1275.67</v>
      </c>
      <c r="T1449" s="24">
        <v>1.78</v>
      </c>
      <c r="U1449" s="24">
        <v>1080</v>
      </c>
      <c r="V1449" s="24">
        <v>1920</v>
      </c>
      <c r="W1449" s="24">
        <v>2.0739999999999998</v>
      </c>
      <c r="X1449" s="23" t="s">
        <v>47</v>
      </c>
      <c r="Y1449" s="23" t="s">
        <v>47</v>
      </c>
      <c r="Z1449" s="24">
        <v>1626</v>
      </c>
      <c r="AA1449" s="24">
        <v>60</v>
      </c>
      <c r="AB1449" s="24">
        <v>178</v>
      </c>
      <c r="AC1449" s="24">
        <v>178</v>
      </c>
      <c r="AD1449" s="23" t="s">
        <v>305</v>
      </c>
      <c r="AE1449" s="23" t="s">
        <v>11</v>
      </c>
      <c r="AF1449" s="23" t="s">
        <v>11</v>
      </c>
      <c r="AG1449" s="23"/>
      <c r="AH1449" s="23"/>
      <c r="AI1449" s="23" t="s">
        <v>57</v>
      </c>
      <c r="AJ1449" s="23" t="s">
        <v>11</v>
      </c>
      <c r="AK1449" s="23" t="s">
        <v>23</v>
      </c>
      <c r="AL1449" s="23" t="s">
        <v>129</v>
      </c>
      <c r="AM1449" s="23"/>
      <c r="AN1449" s="23" t="s">
        <v>302</v>
      </c>
      <c r="AO1449" s="23"/>
      <c r="AP1449" s="23" t="s">
        <v>14</v>
      </c>
      <c r="AQ1449" s="23"/>
      <c r="AR1449" s="23"/>
      <c r="AS1449" s="23" t="s">
        <v>129</v>
      </c>
      <c r="AT1449" s="23"/>
      <c r="AU1449" s="23" t="s">
        <v>261</v>
      </c>
      <c r="AV1449" s="25"/>
      <c r="AW1449" s="25"/>
      <c r="AX1449" s="26">
        <v>54.6</v>
      </c>
      <c r="AY1449" s="26">
        <v>1275.67</v>
      </c>
      <c r="AZ1449" s="25" t="s">
        <v>302</v>
      </c>
      <c r="BA1449" s="25" t="s">
        <v>261</v>
      </c>
      <c r="BB1449" s="23"/>
      <c r="BC1449" s="23" t="s">
        <v>15</v>
      </c>
      <c r="BD1449" s="23"/>
      <c r="BE1449" s="23" t="s">
        <v>11</v>
      </c>
      <c r="BF1449" s="23" t="s">
        <v>306</v>
      </c>
      <c r="BG1449" s="23" t="s">
        <v>11</v>
      </c>
      <c r="BH1449" s="23" t="s">
        <v>17</v>
      </c>
      <c r="BI1449" s="23"/>
      <c r="BJ1449" s="23"/>
      <c r="BK1449" s="23" t="s">
        <v>11</v>
      </c>
      <c r="BL1449" s="23" t="s">
        <v>11</v>
      </c>
      <c r="BM1449" s="23"/>
      <c r="BN1449" s="23"/>
      <c r="BO1449" s="24">
        <v>0.1</v>
      </c>
      <c r="BP1449" s="24">
        <v>367.6</v>
      </c>
      <c r="BQ1449" s="24">
        <v>450</v>
      </c>
      <c r="BR1449" s="24">
        <v>297.89999999999998</v>
      </c>
      <c r="BS1449" s="24">
        <v>297.89999999999998</v>
      </c>
      <c r="BT1449" s="23"/>
      <c r="BU1449" s="23"/>
      <c r="BV1449" s="24">
        <v>77.34</v>
      </c>
      <c r="BW1449" s="24">
        <v>0.42</v>
      </c>
      <c r="BX1449" s="24">
        <v>0.42</v>
      </c>
      <c r="BY1449" s="23"/>
      <c r="BZ1449" s="27">
        <v>0.42</v>
      </c>
      <c r="CA1449" s="27"/>
      <c r="CB1449" s="25"/>
      <c r="CC1449" s="25"/>
      <c r="CD1449" s="28">
        <v>77.209999999999994</v>
      </c>
      <c r="CE1449" s="28">
        <v>0.47</v>
      </c>
      <c r="CF1449" s="28">
        <v>0.47</v>
      </c>
      <c r="CG1449" s="25"/>
      <c r="CH1449" s="28">
        <v>352.43</v>
      </c>
      <c r="CI1449" s="28">
        <v>0.7</v>
      </c>
      <c r="CJ1449" s="28">
        <v>0</v>
      </c>
      <c r="CK1449" s="25"/>
      <c r="CL1449" s="25"/>
      <c r="CM1449" s="28">
        <v>0.97</v>
      </c>
      <c r="CN1449" s="25"/>
      <c r="CO1449" s="28">
        <v>0</v>
      </c>
      <c r="CP1449" s="30" t="s">
        <v>1075</v>
      </c>
      <c r="CQ1449" s="8">
        <f t="shared" si="243"/>
        <v>1625.8123182327715</v>
      </c>
      <c r="CR1449" s="8">
        <f t="shared" si="251"/>
        <v>28</v>
      </c>
      <c r="CS1449" s="8">
        <f t="shared" si="244"/>
        <v>2.5</v>
      </c>
      <c r="CT1449" s="8">
        <f t="shared" si="252"/>
        <v>60</v>
      </c>
      <c r="CU1449" s="8">
        <f t="shared" si="245"/>
        <v>300</v>
      </c>
      <c r="CV1449" s="10">
        <f t="shared" si="246"/>
        <v>468936.29200000007</v>
      </c>
      <c r="CW1449" s="10">
        <f t="shared" si="253"/>
        <v>468.93629200000009</v>
      </c>
      <c r="CX1449" s="8" t="str">
        <f t="shared" si="247"/>
        <v>No</v>
      </c>
      <c r="CY1449" s="30" t="s">
        <v>23</v>
      </c>
      <c r="CZ1449" s="30" t="s">
        <v>11</v>
      </c>
      <c r="DA1449" s="31" t="s">
        <v>11</v>
      </c>
      <c r="DB1449" s="31" t="s">
        <v>11</v>
      </c>
      <c r="DC1449" s="8" t="str">
        <f t="shared" si="248"/>
        <v>No</v>
      </c>
      <c r="DD1449" s="8" t="s">
        <v>11</v>
      </c>
      <c r="DE1449" s="30" t="s">
        <v>11</v>
      </c>
      <c r="DF1449" s="10">
        <f t="shared" si="249"/>
        <v>239.51591999999999</v>
      </c>
      <c r="DG1449" s="9">
        <f>IF(S1449&lt;Monitors!$H$4,(S1449*Monitors!$I$4)+Monitors!$J$4,IF(S1449&lt;Monitors!$H$5,(S1449*Monitors!$I$5)+Monitors!$J$5,IF(S1449&lt;Monitors!$H$6,(S1449*Monitors!$I$6)+Monitors!$J$6,IF(S1449&lt;Monitors!$H$7,(Monitors!$I$7*S1449)+Monitors!$J$7,IF(S1449&lt;Monitors!$H$8,(S1449*Monitors!$I$8)+Monitors!$J$8,IF(S1449&lt;Monitors!$H$9,(S1449*Monitors!$I$9)+Monitors!$J$9,IF(S1449&lt;Monitors!$H$10,(S1449*Monitors!$I$10)+Monitors!$J$10,IF(S1449&lt;Monitors!$H$11,(S1449*Monitors!$I$11)+Monitors!$J$11,Monitors!$J$12))))))))</f>
        <v>89</v>
      </c>
      <c r="DH1449" s="10">
        <f>$DF1449-(Monitors!$B$4*'All Data'!$W1449)</f>
        <v>226.8023</v>
      </c>
      <c r="DI1449" s="10">
        <f>IF($CX1449="Yes",DH1449-(Monitors!$E$4*(DG1449+(Monitors!$B$4*'All Data'!$W1449))),'All Data'!DH1449)</f>
        <v>226.8023</v>
      </c>
      <c r="DJ1449" s="10">
        <f>IF(DD1449="Yes",'All Data'!DI1449-(DG1449*Monitors!$C$4),'All Data'!DI1449)</f>
        <v>226.8023</v>
      </c>
      <c r="DK1449" s="10">
        <f>IF($DE1449="Yes",DJ1449-(DG1449*Monitors!$D$4),'All Data'!DJ1449)</f>
        <v>226.8023</v>
      </c>
      <c r="DL1449" s="10">
        <f>IF($CZ1449="Yes",DK1449-Monitors!$C$7,'All Data'!DK1449)</f>
        <v>226.8023</v>
      </c>
      <c r="DM1449" s="10">
        <f>IF($DA1449="Yes",DL1449-Monitors!$D$7,'All Data'!DL1449)</f>
        <v>226.8023</v>
      </c>
      <c r="DN1449" s="10">
        <f>IF(DB1449="Yes",DM1449-((DG1449+(W1449*Monitors!$B$4))*Monitors!$F$4),'All Data'!DM1449)</f>
        <v>226.8023</v>
      </c>
      <c r="DO1449" s="8" t="str">
        <f t="shared" si="250"/>
        <v>No</v>
      </c>
      <c r="DP1449" s="10">
        <v>18.757451680000006</v>
      </c>
      <c r="DQ1449" s="10">
        <v>58.582548320000001</v>
      </c>
      <c r="DR1449" s="10">
        <v>58.582548320000001</v>
      </c>
      <c r="DS1449" s="9">
        <v>95.123828264395698</v>
      </c>
      <c r="DT1449" s="9" t="s">
        <v>23</v>
      </c>
      <c r="DU1449" s="14">
        <v>0</v>
      </c>
    </row>
    <row r="1450" spans="1:125" ht="18" customHeight="1">
      <c r="A1450" s="29">
        <v>1449</v>
      </c>
      <c r="B1450" s="29">
        <v>24</v>
      </c>
      <c r="C1450" s="29">
        <v>516</v>
      </c>
      <c r="D1450" s="21">
        <v>41983</v>
      </c>
      <c r="E1450" s="21">
        <v>41984</v>
      </c>
      <c r="F1450" s="21">
        <v>41996</v>
      </c>
      <c r="G1450" s="20" t="s">
        <v>4</v>
      </c>
      <c r="H1450" s="20" t="s">
        <v>26</v>
      </c>
      <c r="I1450" s="22">
        <v>6</v>
      </c>
      <c r="J1450" s="20" t="s">
        <v>255</v>
      </c>
      <c r="K1450" s="20" t="s">
        <v>26</v>
      </c>
      <c r="L1450" s="20" t="s">
        <v>27</v>
      </c>
      <c r="M1450" s="23" t="s">
        <v>27</v>
      </c>
      <c r="N1450" s="23" t="s">
        <v>7</v>
      </c>
      <c r="O1450" s="23" t="s">
        <v>26</v>
      </c>
      <c r="P1450" s="24">
        <v>23</v>
      </c>
      <c r="Q1450" s="24">
        <v>40.9</v>
      </c>
      <c r="R1450" s="24">
        <v>47</v>
      </c>
      <c r="S1450" s="24">
        <v>942.44</v>
      </c>
      <c r="T1450" s="24">
        <v>1.78</v>
      </c>
      <c r="U1450" s="24">
        <v>1080</v>
      </c>
      <c r="V1450" s="24">
        <v>1920</v>
      </c>
      <c r="W1450" s="24">
        <v>2.0739999999999998</v>
      </c>
      <c r="X1450" s="23" t="s">
        <v>47</v>
      </c>
      <c r="Y1450" s="23" t="s">
        <v>47</v>
      </c>
      <c r="Z1450" s="24">
        <v>2200</v>
      </c>
      <c r="AA1450" s="24">
        <v>60</v>
      </c>
      <c r="AB1450" s="24">
        <v>178</v>
      </c>
      <c r="AC1450" s="24">
        <v>178</v>
      </c>
      <c r="AD1450" s="23" t="s">
        <v>1287</v>
      </c>
      <c r="AE1450" s="23" t="s">
        <v>11</v>
      </c>
      <c r="AF1450" s="23" t="s">
        <v>11</v>
      </c>
      <c r="AG1450" s="23" t="s">
        <v>26</v>
      </c>
      <c r="AH1450" s="23" t="s">
        <v>26</v>
      </c>
      <c r="AI1450" s="23" t="s">
        <v>12</v>
      </c>
      <c r="AJ1450" s="23" t="s">
        <v>11</v>
      </c>
      <c r="AK1450" s="23" t="s">
        <v>23</v>
      </c>
      <c r="AL1450" s="23" t="s">
        <v>824</v>
      </c>
      <c r="AM1450" s="23" t="s">
        <v>26</v>
      </c>
      <c r="AN1450" s="23" t="s">
        <v>259</v>
      </c>
      <c r="AO1450" s="23" t="s">
        <v>845</v>
      </c>
      <c r="AP1450" s="23" t="s">
        <v>36</v>
      </c>
      <c r="AQ1450" s="23" t="s">
        <v>26</v>
      </c>
      <c r="AR1450" s="23"/>
      <c r="AS1450" s="23" t="s">
        <v>824</v>
      </c>
      <c r="AT1450" s="23" t="s">
        <v>26</v>
      </c>
      <c r="AU1450" s="23" t="s">
        <v>261</v>
      </c>
      <c r="AV1450" s="25" t="s">
        <v>845</v>
      </c>
      <c r="AW1450" s="25" t="s">
        <v>26</v>
      </c>
      <c r="AX1450" s="26">
        <v>47</v>
      </c>
      <c r="AY1450" s="26">
        <v>942.44</v>
      </c>
      <c r="AZ1450" s="25" t="s">
        <v>259</v>
      </c>
      <c r="BA1450" s="25" t="s">
        <v>261</v>
      </c>
      <c r="BB1450" s="23" t="s">
        <v>26</v>
      </c>
      <c r="BC1450" s="23" t="s">
        <v>15</v>
      </c>
      <c r="BD1450" s="23" t="s">
        <v>26</v>
      </c>
      <c r="BE1450" s="23" t="s">
        <v>11</v>
      </c>
      <c r="BF1450" s="23" t="s">
        <v>1288</v>
      </c>
      <c r="BG1450" s="23" t="s">
        <v>11</v>
      </c>
      <c r="BH1450" s="23" t="s">
        <v>17</v>
      </c>
      <c r="BI1450" s="23" t="s">
        <v>26</v>
      </c>
      <c r="BJ1450" s="23"/>
      <c r="BK1450" s="23" t="s">
        <v>11</v>
      </c>
      <c r="BL1450" s="23" t="s">
        <v>11</v>
      </c>
      <c r="BM1450" s="23" t="s">
        <v>11</v>
      </c>
      <c r="BN1450" s="23"/>
      <c r="BO1450" s="24">
        <v>35.6</v>
      </c>
      <c r="BP1450" s="24">
        <v>353</v>
      </c>
      <c r="BQ1450" s="24">
        <v>500</v>
      </c>
      <c r="BR1450" s="24">
        <v>242</v>
      </c>
      <c r="BS1450" s="24">
        <v>325</v>
      </c>
      <c r="BT1450" s="23"/>
      <c r="BU1450" s="23"/>
      <c r="BV1450" s="24">
        <v>77.69</v>
      </c>
      <c r="BW1450" s="24">
        <v>0.35</v>
      </c>
      <c r="BX1450" s="23"/>
      <c r="BY1450" s="24">
        <v>0.35</v>
      </c>
      <c r="BZ1450" s="27">
        <v>0.35</v>
      </c>
      <c r="CA1450" s="27">
        <v>0.35</v>
      </c>
      <c r="CB1450" s="25"/>
      <c r="CC1450" s="25"/>
      <c r="CD1450" s="28">
        <v>78.72</v>
      </c>
      <c r="CE1450" s="28">
        <v>0.4</v>
      </c>
      <c r="CF1450" s="25"/>
      <c r="CG1450" s="28">
        <v>0.4</v>
      </c>
      <c r="CH1450" s="28">
        <v>262.45999999999998</v>
      </c>
      <c r="CI1450" s="28">
        <v>0.7</v>
      </c>
      <c r="CJ1450" s="28">
        <v>0.5</v>
      </c>
      <c r="CK1450" s="28">
        <v>0</v>
      </c>
      <c r="CL1450" s="28">
        <v>0</v>
      </c>
      <c r="CM1450" s="28">
        <v>0.5</v>
      </c>
      <c r="CN1450" s="25"/>
      <c r="CO1450" s="28">
        <v>0</v>
      </c>
      <c r="CP1450" s="30" t="s">
        <v>1075</v>
      </c>
      <c r="CQ1450" s="8">
        <f t="shared" si="243"/>
        <v>2200.6705997198756</v>
      </c>
      <c r="CR1450" s="8">
        <f t="shared" si="251"/>
        <v>28</v>
      </c>
      <c r="CS1450" s="8">
        <f t="shared" si="244"/>
        <v>2.5</v>
      </c>
      <c r="CT1450" s="8">
        <f t="shared" si="252"/>
        <v>50</v>
      </c>
      <c r="CU1450" s="8">
        <f t="shared" si="245"/>
        <v>300</v>
      </c>
      <c r="CV1450" s="10">
        <f t="shared" si="246"/>
        <v>332681.32</v>
      </c>
      <c r="CW1450" s="10">
        <f t="shared" si="253"/>
        <v>332.68132000000003</v>
      </c>
      <c r="CX1450" s="8" t="str">
        <f t="shared" si="247"/>
        <v>No</v>
      </c>
      <c r="CY1450" s="30" t="s">
        <v>23</v>
      </c>
      <c r="CZ1450" s="30" t="s">
        <v>11</v>
      </c>
      <c r="DA1450" s="31" t="s">
        <v>11</v>
      </c>
      <c r="DB1450" s="31" t="s">
        <v>11</v>
      </c>
      <c r="DC1450" s="8" t="str">
        <f t="shared" si="248"/>
        <v>No</v>
      </c>
      <c r="DD1450" s="8" t="s">
        <v>11</v>
      </c>
      <c r="DE1450" s="30" t="s">
        <v>11</v>
      </c>
      <c r="DF1450" s="10">
        <f t="shared" si="249"/>
        <v>240.19043999999997</v>
      </c>
      <c r="DG1450" s="9">
        <f>IF(S1450&lt;Monitors!$H$4,(S1450*Monitors!$I$4)+Monitors!$J$4,IF(S1450&lt;Monitors!$H$5,(S1450*Monitors!$I$5)+Monitors!$J$5,IF(S1450&lt;Monitors!$H$6,(S1450*Monitors!$I$6)+Monitors!$J$6,IF(S1450&lt;Monitors!$H$7,(Monitors!$I$7*S1450)+Monitors!$J$7,IF(S1450&lt;Monitors!$H$8,(S1450*Monitors!$I$8)+Monitors!$J$8,IF(S1450&lt;Monitors!$H$9,(S1450*Monitors!$I$9)+Monitors!$J$9,IF(S1450&lt;Monitors!$H$10,(S1450*Monitors!$I$10)+Monitors!$J$10,IF(S1450&lt;Monitors!$H$11,(S1450*Monitors!$I$11)+Monitors!$J$11,Monitors!$J$12))))))))</f>
        <v>89</v>
      </c>
      <c r="DH1450" s="10">
        <f>$DF1450-(Monitors!$B$4*'All Data'!$W1450)</f>
        <v>227.47681999999998</v>
      </c>
      <c r="DI1450" s="10">
        <f>IF($CX1450="Yes",DH1450-(Monitors!$E$4*(DG1450+(Monitors!$B$4*'All Data'!$W1450))),'All Data'!DH1450)</f>
        <v>227.47681999999998</v>
      </c>
      <c r="DJ1450" s="10">
        <f>IF(DD1450="Yes",'All Data'!DI1450-(DG1450*Monitors!$C$4),'All Data'!DI1450)</f>
        <v>227.47681999999998</v>
      </c>
      <c r="DK1450" s="10">
        <f>IF($DE1450="Yes",DJ1450-(DG1450*Monitors!$D$4),'All Data'!DJ1450)</f>
        <v>227.47681999999998</v>
      </c>
      <c r="DL1450" s="10">
        <f>IF($CZ1450="Yes",DK1450-Monitors!$C$7,'All Data'!DK1450)</f>
        <v>227.47681999999998</v>
      </c>
      <c r="DM1450" s="10">
        <f>IF($DA1450="Yes",DL1450-Monitors!$D$7,'All Data'!DL1450)</f>
        <v>227.47681999999998</v>
      </c>
      <c r="DN1450" s="10">
        <f>IF(DB1450="Yes",DM1450-((DG1450+(W1450*Monitors!$B$4))*Monitors!$F$4),'All Data'!DM1450)</f>
        <v>227.47681999999998</v>
      </c>
      <c r="DO1450" s="8" t="str">
        <f t="shared" si="250"/>
        <v>No</v>
      </c>
      <c r="DP1450" s="10">
        <v>13.307252800000001</v>
      </c>
      <c r="DQ1450" s="10">
        <v>64.382747199999997</v>
      </c>
      <c r="DR1450" s="10">
        <v>64.382747199999997</v>
      </c>
      <c r="DS1450" s="9">
        <v>78.217563060822826</v>
      </c>
      <c r="DT1450" s="9" t="s">
        <v>23</v>
      </c>
      <c r="DU1450" s="14">
        <v>0</v>
      </c>
    </row>
    <row r="1451" spans="1:125" ht="18" customHeight="1">
      <c r="A1451" s="29">
        <v>1450</v>
      </c>
      <c r="B1451" s="29">
        <v>21</v>
      </c>
      <c r="C1451" s="29">
        <v>384</v>
      </c>
      <c r="D1451" s="21">
        <v>41883</v>
      </c>
      <c r="E1451" s="21">
        <v>41688</v>
      </c>
      <c r="F1451" s="21">
        <v>41871</v>
      </c>
      <c r="G1451" s="20" t="s">
        <v>4</v>
      </c>
      <c r="H1451" s="20"/>
      <c r="I1451" s="22">
        <v>6</v>
      </c>
      <c r="J1451" s="20" t="s">
        <v>255</v>
      </c>
      <c r="K1451" s="20"/>
      <c r="L1451" s="20" t="s">
        <v>49</v>
      </c>
      <c r="M1451" s="23"/>
      <c r="N1451" s="23" t="s">
        <v>7</v>
      </c>
      <c r="O1451" s="23"/>
      <c r="P1451" s="24">
        <v>20.6</v>
      </c>
      <c r="Q1451" s="24">
        <v>36.5</v>
      </c>
      <c r="R1451" s="24">
        <v>41.9</v>
      </c>
      <c r="S1451" s="24">
        <v>750.74</v>
      </c>
      <c r="T1451" s="24">
        <v>1.78</v>
      </c>
      <c r="U1451" s="24">
        <v>1080</v>
      </c>
      <c r="V1451" s="24">
        <v>1920</v>
      </c>
      <c r="W1451" s="24">
        <v>2.0739999999999998</v>
      </c>
      <c r="X1451" s="23" t="s">
        <v>47</v>
      </c>
      <c r="Y1451" s="23" t="s">
        <v>47</v>
      </c>
      <c r="Z1451" s="24">
        <v>2762</v>
      </c>
      <c r="AA1451" s="24">
        <v>60</v>
      </c>
      <c r="AB1451" s="24">
        <v>178</v>
      </c>
      <c r="AC1451" s="24">
        <v>178</v>
      </c>
      <c r="AD1451" s="23" t="s">
        <v>305</v>
      </c>
      <c r="AE1451" s="23" t="s">
        <v>11</v>
      </c>
      <c r="AF1451" s="23" t="s">
        <v>11</v>
      </c>
      <c r="AG1451" s="23"/>
      <c r="AH1451" s="23"/>
      <c r="AI1451" s="23" t="s">
        <v>57</v>
      </c>
      <c r="AJ1451" s="23" t="s">
        <v>11</v>
      </c>
      <c r="AK1451" s="23" t="s">
        <v>23</v>
      </c>
      <c r="AL1451" s="23" t="s">
        <v>114</v>
      </c>
      <c r="AM1451" s="23"/>
      <c r="AN1451" s="23" t="s">
        <v>302</v>
      </c>
      <c r="AO1451" s="23"/>
      <c r="AP1451" s="23" t="s">
        <v>14</v>
      </c>
      <c r="AQ1451" s="23"/>
      <c r="AR1451" s="23"/>
      <c r="AS1451" s="23" t="s">
        <v>114</v>
      </c>
      <c r="AT1451" s="23"/>
      <c r="AU1451" s="23" t="s">
        <v>261</v>
      </c>
      <c r="AV1451" s="25"/>
      <c r="AW1451" s="25"/>
      <c r="AX1451" s="26">
        <v>41.9</v>
      </c>
      <c r="AY1451" s="26">
        <v>750.74</v>
      </c>
      <c r="AZ1451" s="25" t="s">
        <v>302</v>
      </c>
      <c r="BA1451" s="25" t="s">
        <v>261</v>
      </c>
      <c r="BB1451" s="23"/>
      <c r="BC1451" s="23" t="s">
        <v>15</v>
      </c>
      <c r="BD1451" s="23"/>
      <c r="BE1451" s="23" t="s">
        <v>11</v>
      </c>
      <c r="BF1451" s="23" t="s">
        <v>751</v>
      </c>
      <c r="BG1451" s="23" t="s">
        <v>11</v>
      </c>
      <c r="BH1451" s="23" t="s">
        <v>17</v>
      </c>
      <c r="BI1451" s="23"/>
      <c r="BJ1451" s="23"/>
      <c r="BK1451" s="23" t="s">
        <v>11</v>
      </c>
      <c r="BL1451" s="23" t="s">
        <v>11</v>
      </c>
      <c r="BM1451" s="23"/>
      <c r="BN1451" s="23"/>
      <c r="BO1451" s="24">
        <v>0.1</v>
      </c>
      <c r="BP1451" s="24">
        <v>319</v>
      </c>
      <c r="BQ1451" s="24">
        <v>300</v>
      </c>
      <c r="BR1451" s="24">
        <v>245.1</v>
      </c>
      <c r="BS1451" s="24">
        <v>245.1</v>
      </c>
      <c r="BT1451" s="23"/>
      <c r="BU1451" s="23"/>
      <c r="BV1451" s="24">
        <v>77.8</v>
      </c>
      <c r="BW1451" s="24">
        <v>0.35</v>
      </c>
      <c r="BX1451" s="24">
        <v>0.23</v>
      </c>
      <c r="BY1451" s="23"/>
      <c r="BZ1451" s="27">
        <v>0.35</v>
      </c>
      <c r="CA1451" s="27"/>
      <c r="CB1451" s="25"/>
      <c r="CC1451" s="25"/>
      <c r="CD1451" s="28">
        <v>76.290000000000006</v>
      </c>
      <c r="CE1451" s="28">
        <v>0.37</v>
      </c>
      <c r="CF1451" s="28">
        <v>0.35</v>
      </c>
      <c r="CG1451" s="25"/>
      <c r="CH1451" s="28">
        <v>210.7</v>
      </c>
      <c r="CI1451" s="28">
        <v>0.7</v>
      </c>
      <c r="CJ1451" s="28">
        <v>0</v>
      </c>
      <c r="CK1451" s="25"/>
      <c r="CL1451" s="25"/>
      <c r="CM1451" s="28">
        <v>0.98</v>
      </c>
      <c r="CN1451" s="25"/>
      <c r="CO1451" s="28">
        <v>0</v>
      </c>
      <c r="CP1451" s="30" t="s">
        <v>1075</v>
      </c>
      <c r="CQ1451" s="8">
        <f t="shared" si="243"/>
        <v>2762.6075605402666</v>
      </c>
      <c r="CR1451" s="8">
        <f t="shared" si="251"/>
        <v>28</v>
      </c>
      <c r="CS1451" s="8">
        <f t="shared" si="244"/>
        <v>2.5</v>
      </c>
      <c r="CT1451" s="8">
        <f t="shared" si="252"/>
        <v>50</v>
      </c>
      <c r="CU1451" s="8">
        <f t="shared" si="245"/>
        <v>300</v>
      </c>
      <c r="CV1451" s="10">
        <f t="shared" si="246"/>
        <v>239486.06</v>
      </c>
      <c r="CW1451" s="10">
        <f t="shared" si="253"/>
        <v>239.48606000000001</v>
      </c>
      <c r="CX1451" s="8" t="str">
        <f t="shared" si="247"/>
        <v>No</v>
      </c>
      <c r="CY1451" s="30" t="s">
        <v>23</v>
      </c>
      <c r="CZ1451" s="30" t="s">
        <v>11</v>
      </c>
      <c r="DA1451" s="31" t="s">
        <v>11</v>
      </c>
      <c r="DB1451" s="31" t="s">
        <v>11</v>
      </c>
      <c r="DC1451" s="8" t="str">
        <f t="shared" si="248"/>
        <v>No</v>
      </c>
      <c r="DD1451" s="8" t="s">
        <v>11</v>
      </c>
      <c r="DE1451" s="30" t="s">
        <v>11</v>
      </c>
      <c r="DF1451" s="10">
        <f t="shared" si="249"/>
        <v>240.52769999999995</v>
      </c>
      <c r="DG1451" s="9">
        <f>IF(S1451&lt;Monitors!$H$4,(S1451*Monitors!$I$4)+Monitors!$J$4,IF(S1451&lt;Monitors!$H$5,(S1451*Monitors!$I$5)+Monitors!$J$5,IF(S1451&lt;Monitors!$H$6,(S1451*Monitors!$I$6)+Monitors!$J$6,IF(S1451&lt;Monitors!$H$7,(Monitors!$I$7*S1451)+Monitors!$J$7,IF(S1451&lt;Monitors!$H$8,(S1451*Monitors!$I$8)+Monitors!$J$8,IF(S1451&lt;Monitors!$H$9,(S1451*Monitors!$I$9)+Monitors!$J$9,IF(S1451&lt;Monitors!$H$10,(S1451*Monitors!$I$10)+Monitors!$J$10,IF(S1451&lt;Monitors!$H$11,(S1451*Monitors!$I$11)+Monitors!$J$11,Monitors!$J$12))))))))</f>
        <v>89</v>
      </c>
      <c r="DH1451" s="10">
        <f>$DF1451-(Monitors!$B$4*'All Data'!$W1451)</f>
        <v>227.81407999999996</v>
      </c>
      <c r="DI1451" s="10">
        <f>IF($CX1451="Yes",DH1451-(Monitors!$E$4*(DG1451+(Monitors!$B$4*'All Data'!$W1451))),'All Data'!DH1451)</f>
        <v>227.81407999999996</v>
      </c>
      <c r="DJ1451" s="10">
        <f>IF(DD1451="Yes",'All Data'!DI1451-(DG1451*Monitors!$C$4),'All Data'!DI1451)</f>
        <v>227.81407999999996</v>
      </c>
      <c r="DK1451" s="10">
        <f>IF($DE1451="Yes",DJ1451-(DG1451*Monitors!$D$4),'All Data'!DJ1451)</f>
        <v>227.81407999999996</v>
      </c>
      <c r="DL1451" s="10">
        <f>IF($CZ1451="Yes",DK1451-Monitors!$C$7,'All Data'!DK1451)</f>
        <v>227.81407999999996</v>
      </c>
      <c r="DM1451" s="10">
        <f>IF($DA1451="Yes",DL1451-Monitors!$D$7,'All Data'!DL1451)</f>
        <v>227.81407999999996</v>
      </c>
      <c r="DN1451" s="10">
        <f>IF(DB1451="Yes",DM1451-((DG1451+(W1451*Monitors!$B$4))*Monitors!$F$4),'All Data'!DM1451)</f>
        <v>227.81407999999996</v>
      </c>
      <c r="DO1451" s="8" t="str">
        <f t="shared" si="250"/>
        <v>No</v>
      </c>
      <c r="DP1451" s="10">
        <v>9.5794424000000014</v>
      </c>
      <c r="DQ1451" s="10">
        <v>68.220557599999992</v>
      </c>
      <c r="DR1451" s="10">
        <v>68.220557599999992</v>
      </c>
      <c r="DS1451" s="9">
        <v>65.614688818342387</v>
      </c>
      <c r="DT1451" s="9" t="s">
        <v>11</v>
      </c>
      <c r="DU1451" s="14">
        <v>0</v>
      </c>
    </row>
    <row r="1452" spans="1:125" ht="18" customHeight="1">
      <c r="A1452" s="29">
        <v>1451</v>
      </c>
      <c r="B1452" s="29">
        <v>21</v>
      </c>
      <c r="C1452" s="29">
        <v>385</v>
      </c>
      <c r="D1452" s="21">
        <v>41724</v>
      </c>
      <c r="E1452" s="21">
        <v>41688</v>
      </c>
      <c r="F1452" s="21">
        <v>41698</v>
      </c>
      <c r="G1452" s="20"/>
      <c r="H1452" s="20"/>
      <c r="I1452" s="22">
        <v>6</v>
      </c>
      <c r="J1452" s="20" t="s">
        <v>255</v>
      </c>
      <c r="K1452" s="20"/>
      <c r="L1452" s="20" t="s">
        <v>6</v>
      </c>
      <c r="M1452" s="23"/>
      <c r="N1452" s="23" t="s">
        <v>7</v>
      </c>
      <c r="O1452" s="23"/>
      <c r="P1452" s="24">
        <v>20.6</v>
      </c>
      <c r="Q1452" s="24">
        <v>36.5</v>
      </c>
      <c r="R1452" s="24">
        <v>41.9</v>
      </c>
      <c r="S1452" s="24">
        <v>750.74</v>
      </c>
      <c r="T1452" s="24">
        <v>1.78</v>
      </c>
      <c r="U1452" s="24">
        <v>1080</v>
      </c>
      <c r="V1452" s="24">
        <v>1920</v>
      </c>
      <c r="W1452" s="24">
        <v>2.0739999999999998</v>
      </c>
      <c r="X1452" s="23" t="s">
        <v>47</v>
      </c>
      <c r="Y1452" s="23" t="s">
        <v>47</v>
      </c>
      <c r="Z1452" s="24">
        <v>2762</v>
      </c>
      <c r="AA1452" s="24">
        <v>60</v>
      </c>
      <c r="AB1452" s="24">
        <v>178</v>
      </c>
      <c r="AC1452" s="24">
        <v>178</v>
      </c>
      <c r="AD1452" s="23" t="s">
        <v>305</v>
      </c>
      <c r="AE1452" s="23" t="s">
        <v>11</v>
      </c>
      <c r="AF1452" s="23" t="s">
        <v>11</v>
      </c>
      <c r="AG1452" s="23"/>
      <c r="AH1452" s="23"/>
      <c r="AI1452" s="23" t="s">
        <v>57</v>
      </c>
      <c r="AJ1452" s="23" t="s">
        <v>11</v>
      </c>
      <c r="AK1452" s="23" t="s">
        <v>23</v>
      </c>
      <c r="AL1452" s="23" t="s">
        <v>114</v>
      </c>
      <c r="AM1452" s="23"/>
      <c r="AN1452" s="23" t="s">
        <v>302</v>
      </c>
      <c r="AO1452" s="23"/>
      <c r="AP1452" s="23" t="s">
        <v>14</v>
      </c>
      <c r="AQ1452" s="23"/>
      <c r="AR1452" s="23"/>
      <c r="AS1452" s="23" t="s">
        <v>114</v>
      </c>
      <c r="AT1452" s="23"/>
      <c r="AU1452" s="23" t="s">
        <v>261</v>
      </c>
      <c r="AV1452" s="25"/>
      <c r="AW1452" s="25"/>
      <c r="AX1452" s="26">
        <v>41.9</v>
      </c>
      <c r="AY1452" s="26">
        <v>750.74</v>
      </c>
      <c r="AZ1452" s="25" t="s">
        <v>302</v>
      </c>
      <c r="BA1452" s="25" t="s">
        <v>261</v>
      </c>
      <c r="BB1452" s="23"/>
      <c r="BC1452" s="23" t="s">
        <v>15</v>
      </c>
      <c r="BD1452" s="23"/>
      <c r="BE1452" s="23" t="s">
        <v>11</v>
      </c>
      <c r="BF1452" s="23" t="s">
        <v>751</v>
      </c>
      <c r="BG1452" s="23" t="s">
        <v>11</v>
      </c>
      <c r="BH1452" s="23" t="s">
        <v>17</v>
      </c>
      <c r="BI1452" s="23"/>
      <c r="BJ1452" s="23"/>
      <c r="BK1452" s="23" t="s">
        <v>11</v>
      </c>
      <c r="BL1452" s="23" t="s">
        <v>11</v>
      </c>
      <c r="BM1452" s="23"/>
      <c r="BN1452" s="23"/>
      <c r="BO1452" s="24">
        <v>0.1</v>
      </c>
      <c r="BP1452" s="24">
        <v>319</v>
      </c>
      <c r="BQ1452" s="24">
        <v>300</v>
      </c>
      <c r="BR1452" s="24">
        <v>245.1</v>
      </c>
      <c r="BS1452" s="24">
        <v>245.1</v>
      </c>
      <c r="BT1452" s="23"/>
      <c r="BU1452" s="23"/>
      <c r="BV1452" s="24">
        <v>77.8</v>
      </c>
      <c r="BW1452" s="24">
        <v>0.35</v>
      </c>
      <c r="BX1452" s="24">
        <v>0.23</v>
      </c>
      <c r="BY1452" s="23"/>
      <c r="BZ1452" s="27">
        <v>0.35</v>
      </c>
      <c r="CA1452" s="27"/>
      <c r="CB1452" s="25"/>
      <c r="CC1452" s="25"/>
      <c r="CD1452" s="28">
        <v>76.290000000000006</v>
      </c>
      <c r="CE1452" s="28">
        <v>0.37</v>
      </c>
      <c r="CF1452" s="28">
        <v>0.35</v>
      </c>
      <c r="CG1452" s="25"/>
      <c r="CH1452" s="28">
        <v>210.7</v>
      </c>
      <c r="CI1452" s="28">
        <v>0.7</v>
      </c>
      <c r="CJ1452" s="28">
        <v>0</v>
      </c>
      <c r="CK1452" s="25"/>
      <c r="CL1452" s="25"/>
      <c r="CM1452" s="28">
        <v>0.98</v>
      </c>
      <c r="CN1452" s="25"/>
      <c r="CO1452" s="28">
        <v>0</v>
      </c>
      <c r="CP1452" s="30" t="s">
        <v>1075</v>
      </c>
      <c r="CQ1452" s="8">
        <f t="shared" si="243"/>
        <v>2762.6075605402666</v>
      </c>
      <c r="CR1452" s="8">
        <f t="shared" si="251"/>
        <v>28</v>
      </c>
      <c r="CS1452" s="8">
        <f t="shared" si="244"/>
        <v>2.5</v>
      </c>
      <c r="CT1452" s="8">
        <f t="shared" si="252"/>
        <v>50</v>
      </c>
      <c r="CU1452" s="8">
        <f t="shared" si="245"/>
        <v>300</v>
      </c>
      <c r="CV1452" s="10">
        <f t="shared" si="246"/>
        <v>239486.06</v>
      </c>
      <c r="CW1452" s="10">
        <f t="shared" si="253"/>
        <v>239.48606000000001</v>
      </c>
      <c r="CX1452" s="8" t="str">
        <f t="shared" si="247"/>
        <v>No</v>
      </c>
      <c r="CY1452" s="30" t="s">
        <v>23</v>
      </c>
      <c r="CZ1452" s="30" t="s">
        <v>11</v>
      </c>
      <c r="DA1452" s="31" t="s">
        <v>11</v>
      </c>
      <c r="DB1452" s="31" t="s">
        <v>11</v>
      </c>
      <c r="DC1452" s="8" t="str">
        <f t="shared" si="248"/>
        <v>No</v>
      </c>
      <c r="DD1452" s="8" t="s">
        <v>11</v>
      </c>
      <c r="DE1452" s="30" t="s">
        <v>11</v>
      </c>
      <c r="DF1452" s="10">
        <f t="shared" si="249"/>
        <v>240.52769999999995</v>
      </c>
      <c r="DG1452" s="9">
        <f>IF(S1452&lt;Monitors!$H$4,(S1452*Monitors!$I$4)+Monitors!$J$4,IF(S1452&lt;Monitors!$H$5,(S1452*Monitors!$I$5)+Monitors!$J$5,IF(S1452&lt;Monitors!$H$6,(S1452*Monitors!$I$6)+Monitors!$J$6,IF(S1452&lt;Monitors!$H$7,(Monitors!$I$7*S1452)+Monitors!$J$7,IF(S1452&lt;Monitors!$H$8,(S1452*Monitors!$I$8)+Monitors!$J$8,IF(S1452&lt;Monitors!$H$9,(S1452*Monitors!$I$9)+Monitors!$J$9,IF(S1452&lt;Monitors!$H$10,(S1452*Monitors!$I$10)+Monitors!$J$10,IF(S1452&lt;Monitors!$H$11,(S1452*Monitors!$I$11)+Monitors!$J$11,Monitors!$J$12))))))))</f>
        <v>89</v>
      </c>
      <c r="DH1452" s="10">
        <f>$DF1452-(Monitors!$B$4*'All Data'!$W1452)</f>
        <v>227.81407999999996</v>
      </c>
      <c r="DI1452" s="10">
        <f>IF($CX1452="Yes",DH1452-(Monitors!$E$4*(DG1452+(Monitors!$B$4*'All Data'!$W1452))),'All Data'!DH1452)</f>
        <v>227.81407999999996</v>
      </c>
      <c r="DJ1452" s="10">
        <f>IF(DD1452="Yes",'All Data'!DI1452-(DG1452*Monitors!$C$4),'All Data'!DI1452)</f>
        <v>227.81407999999996</v>
      </c>
      <c r="DK1452" s="10">
        <f>IF($DE1452="Yes",DJ1452-(DG1452*Monitors!$D$4),'All Data'!DJ1452)</f>
        <v>227.81407999999996</v>
      </c>
      <c r="DL1452" s="10">
        <f>IF($CZ1452="Yes",DK1452-Monitors!$C$7,'All Data'!DK1452)</f>
        <v>227.81407999999996</v>
      </c>
      <c r="DM1452" s="10">
        <f>IF($DA1452="Yes",DL1452-Monitors!$D$7,'All Data'!DL1452)</f>
        <v>227.81407999999996</v>
      </c>
      <c r="DN1452" s="10">
        <f>IF(DB1452="Yes",DM1452-((DG1452+(W1452*Monitors!$B$4))*Monitors!$F$4),'All Data'!DM1452)</f>
        <v>227.81407999999996</v>
      </c>
      <c r="DO1452" s="8" t="str">
        <f t="shared" si="250"/>
        <v>No</v>
      </c>
      <c r="DP1452" s="10">
        <v>9.5794424000000014</v>
      </c>
      <c r="DQ1452" s="10">
        <v>68.220557599999992</v>
      </c>
      <c r="DR1452" s="10">
        <v>68.220557599999992</v>
      </c>
      <c r="DS1452" s="9">
        <v>65.614688818342387</v>
      </c>
      <c r="DT1452" s="9" t="s">
        <v>11</v>
      </c>
      <c r="DU1452" s="14">
        <v>0</v>
      </c>
    </row>
    <row r="1453" spans="1:125" ht="18" customHeight="1">
      <c r="A1453" s="29">
        <v>1452</v>
      </c>
      <c r="B1453" s="29">
        <v>21</v>
      </c>
      <c r="C1453" s="29">
        <v>386</v>
      </c>
      <c r="D1453" s="21">
        <v>41775</v>
      </c>
      <c r="E1453" s="21">
        <v>41688</v>
      </c>
      <c r="F1453" s="21">
        <v>41750</v>
      </c>
      <c r="G1453" s="20"/>
      <c r="H1453" s="20"/>
      <c r="I1453" s="22">
        <v>6</v>
      </c>
      <c r="J1453" s="20" t="s">
        <v>255</v>
      </c>
      <c r="K1453" s="20"/>
      <c r="L1453" s="20" t="s">
        <v>6</v>
      </c>
      <c r="M1453" s="23"/>
      <c r="N1453" s="23" t="s">
        <v>7</v>
      </c>
      <c r="O1453" s="23"/>
      <c r="P1453" s="24">
        <v>20.6</v>
      </c>
      <c r="Q1453" s="24">
        <v>36.5</v>
      </c>
      <c r="R1453" s="24">
        <v>41.9</v>
      </c>
      <c r="S1453" s="24">
        <v>750.74</v>
      </c>
      <c r="T1453" s="24">
        <v>1.78</v>
      </c>
      <c r="U1453" s="24">
        <v>1080</v>
      </c>
      <c r="V1453" s="24">
        <v>1920</v>
      </c>
      <c r="W1453" s="24">
        <v>2.0739999999999998</v>
      </c>
      <c r="X1453" s="23" t="s">
        <v>47</v>
      </c>
      <c r="Y1453" s="23" t="s">
        <v>47</v>
      </c>
      <c r="Z1453" s="24">
        <v>2762</v>
      </c>
      <c r="AA1453" s="24">
        <v>60</v>
      </c>
      <c r="AB1453" s="24">
        <v>178</v>
      </c>
      <c r="AC1453" s="24">
        <v>178</v>
      </c>
      <c r="AD1453" s="23" t="s">
        <v>305</v>
      </c>
      <c r="AE1453" s="23" t="s">
        <v>11</v>
      </c>
      <c r="AF1453" s="23" t="s">
        <v>11</v>
      </c>
      <c r="AG1453" s="23"/>
      <c r="AH1453" s="23"/>
      <c r="AI1453" s="23" t="s">
        <v>57</v>
      </c>
      <c r="AJ1453" s="23" t="s">
        <v>11</v>
      </c>
      <c r="AK1453" s="23" t="s">
        <v>23</v>
      </c>
      <c r="AL1453" s="23" t="s">
        <v>114</v>
      </c>
      <c r="AM1453" s="23"/>
      <c r="AN1453" s="23" t="s">
        <v>302</v>
      </c>
      <c r="AO1453" s="23"/>
      <c r="AP1453" s="23" t="s">
        <v>14</v>
      </c>
      <c r="AQ1453" s="23"/>
      <c r="AR1453" s="23"/>
      <c r="AS1453" s="23" t="s">
        <v>114</v>
      </c>
      <c r="AT1453" s="23"/>
      <c r="AU1453" s="23" t="s">
        <v>261</v>
      </c>
      <c r="AV1453" s="25"/>
      <c r="AW1453" s="25"/>
      <c r="AX1453" s="26">
        <v>41.9</v>
      </c>
      <c r="AY1453" s="26">
        <v>750.74</v>
      </c>
      <c r="AZ1453" s="25" t="s">
        <v>302</v>
      </c>
      <c r="BA1453" s="25" t="s">
        <v>261</v>
      </c>
      <c r="BB1453" s="23"/>
      <c r="BC1453" s="23" t="s">
        <v>15</v>
      </c>
      <c r="BD1453" s="23"/>
      <c r="BE1453" s="23" t="s">
        <v>11</v>
      </c>
      <c r="BF1453" s="23" t="s">
        <v>751</v>
      </c>
      <c r="BG1453" s="23" t="s">
        <v>11</v>
      </c>
      <c r="BH1453" s="23" t="s">
        <v>17</v>
      </c>
      <c r="BI1453" s="23"/>
      <c r="BJ1453" s="23"/>
      <c r="BK1453" s="23" t="s">
        <v>11</v>
      </c>
      <c r="BL1453" s="23" t="s">
        <v>11</v>
      </c>
      <c r="BM1453" s="23"/>
      <c r="BN1453" s="23"/>
      <c r="BO1453" s="24">
        <v>0.1</v>
      </c>
      <c r="BP1453" s="24">
        <v>319</v>
      </c>
      <c r="BQ1453" s="24">
        <v>450</v>
      </c>
      <c r="BR1453" s="24">
        <v>245.1</v>
      </c>
      <c r="BS1453" s="24">
        <v>245.1</v>
      </c>
      <c r="BT1453" s="23"/>
      <c r="BU1453" s="23"/>
      <c r="BV1453" s="24">
        <v>77.8</v>
      </c>
      <c r="BW1453" s="24">
        <v>0.35</v>
      </c>
      <c r="BX1453" s="24">
        <v>0.23</v>
      </c>
      <c r="BY1453" s="23"/>
      <c r="BZ1453" s="27">
        <v>0.35</v>
      </c>
      <c r="CA1453" s="27"/>
      <c r="CB1453" s="25"/>
      <c r="CC1453" s="25"/>
      <c r="CD1453" s="28">
        <v>76.290000000000006</v>
      </c>
      <c r="CE1453" s="28">
        <v>0.37</v>
      </c>
      <c r="CF1453" s="28">
        <v>0.35</v>
      </c>
      <c r="CG1453" s="25"/>
      <c r="CH1453" s="28">
        <v>210.7</v>
      </c>
      <c r="CI1453" s="28">
        <v>0.7</v>
      </c>
      <c r="CJ1453" s="28">
        <v>0</v>
      </c>
      <c r="CK1453" s="25"/>
      <c r="CL1453" s="25"/>
      <c r="CM1453" s="28">
        <v>0.98</v>
      </c>
      <c r="CN1453" s="25"/>
      <c r="CO1453" s="28">
        <v>0</v>
      </c>
      <c r="CP1453" s="30" t="s">
        <v>1075</v>
      </c>
      <c r="CQ1453" s="8">
        <f t="shared" si="243"/>
        <v>2762.6075605402666</v>
      </c>
      <c r="CR1453" s="8">
        <f t="shared" si="251"/>
        <v>28</v>
      </c>
      <c r="CS1453" s="8">
        <f t="shared" si="244"/>
        <v>2.5</v>
      </c>
      <c r="CT1453" s="8">
        <f t="shared" si="252"/>
        <v>50</v>
      </c>
      <c r="CU1453" s="8">
        <f t="shared" si="245"/>
        <v>300</v>
      </c>
      <c r="CV1453" s="10">
        <f t="shared" si="246"/>
        <v>239486.06</v>
      </c>
      <c r="CW1453" s="10">
        <f t="shared" si="253"/>
        <v>239.48606000000001</v>
      </c>
      <c r="CX1453" s="8" t="str">
        <f t="shared" si="247"/>
        <v>No</v>
      </c>
      <c r="CY1453" s="30" t="s">
        <v>23</v>
      </c>
      <c r="CZ1453" s="30" t="s">
        <v>11</v>
      </c>
      <c r="DA1453" s="31" t="s">
        <v>11</v>
      </c>
      <c r="DB1453" s="31" t="s">
        <v>11</v>
      </c>
      <c r="DC1453" s="8" t="str">
        <f t="shared" si="248"/>
        <v>No</v>
      </c>
      <c r="DD1453" s="8" t="s">
        <v>11</v>
      </c>
      <c r="DE1453" s="30" t="s">
        <v>11</v>
      </c>
      <c r="DF1453" s="10">
        <f t="shared" si="249"/>
        <v>240.52769999999995</v>
      </c>
      <c r="DG1453" s="9">
        <f>IF(S1453&lt;Monitors!$H$4,(S1453*Monitors!$I$4)+Monitors!$J$4,IF(S1453&lt;Monitors!$H$5,(S1453*Monitors!$I$5)+Monitors!$J$5,IF(S1453&lt;Monitors!$H$6,(S1453*Monitors!$I$6)+Monitors!$J$6,IF(S1453&lt;Monitors!$H$7,(Monitors!$I$7*S1453)+Monitors!$J$7,IF(S1453&lt;Monitors!$H$8,(S1453*Monitors!$I$8)+Monitors!$J$8,IF(S1453&lt;Monitors!$H$9,(S1453*Monitors!$I$9)+Monitors!$J$9,IF(S1453&lt;Monitors!$H$10,(S1453*Monitors!$I$10)+Monitors!$J$10,IF(S1453&lt;Monitors!$H$11,(S1453*Monitors!$I$11)+Monitors!$J$11,Monitors!$J$12))))))))</f>
        <v>89</v>
      </c>
      <c r="DH1453" s="10">
        <f>$DF1453-(Monitors!$B$4*'All Data'!$W1453)</f>
        <v>227.81407999999996</v>
      </c>
      <c r="DI1453" s="10">
        <f>IF($CX1453="Yes",DH1453-(Monitors!$E$4*(DG1453+(Monitors!$B$4*'All Data'!$W1453))),'All Data'!DH1453)</f>
        <v>227.81407999999996</v>
      </c>
      <c r="DJ1453" s="10">
        <f>IF(DD1453="Yes",'All Data'!DI1453-(DG1453*Monitors!$C$4),'All Data'!DI1453)</f>
        <v>227.81407999999996</v>
      </c>
      <c r="DK1453" s="10">
        <f>IF($DE1453="Yes",DJ1453-(DG1453*Monitors!$D$4),'All Data'!DJ1453)</f>
        <v>227.81407999999996</v>
      </c>
      <c r="DL1453" s="10">
        <f>IF($CZ1453="Yes",DK1453-Monitors!$C$7,'All Data'!DK1453)</f>
        <v>227.81407999999996</v>
      </c>
      <c r="DM1453" s="10">
        <f>IF($DA1453="Yes",DL1453-Monitors!$D$7,'All Data'!DL1453)</f>
        <v>227.81407999999996</v>
      </c>
      <c r="DN1453" s="10">
        <f>IF(DB1453="Yes",DM1453-((DG1453+(W1453*Monitors!$B$4))*Monitors!$F$4),'All Data'!DM1453)</f>
        <v>227.81407999999996</v>
      </c>
      <c r="DO1453" s="8" t="str">
        <f t="shared" si="250"/>
        <v>No</v>
      </c>
      <c r="DP1453" s="10">
        <v>9.5794424000000014</v>
      </c>
      <c r="DQ1453" s="10">
        <v>68.220557599999992</v>
      </c>
      <c r="DR1453" s="10">
        <v>68.220557599999992</v>
      </c>
      <c r="DS1453" s="9">
        <v>65.614688818342387</v>
      </c>
      <c r="DT1453" s="9" t="s">
        <v>11</v>
      </c>
      <c r="DU1453" s="14">
        <v>0</v>
      </c>
    </row>
    <row r="1454" spans="1:125" ht="18" customHeight="1">
      <c r="A1454" s="29">
        <v>1453</v>
      </c>
      <c r="B1454" s="29">
        <v>24</v>
      </c>
      <c r="C1454" s="29">
        <v>509</v>
      </c>
      <c r="D1454" s="21">
        <v>42114</v>
      </c>
      <c r="E1454" s="21">
        <v>42116</v>
      </c>
      <c r="F1454" s="21">
        <v>42124</v>
      </c>
      <c r="G1454" s="20" t="s">
        <v>4</v>
      </c>
      <c r="H1454" s="20" t="s">
        <v>26</v>
      </c>
      <c r="I1454" s="22">
        <v>6</v>
      </c>
      <c r="J1454" s="20" t="s">
        <v>255</v>
      </c>
      <c r="K1454" s="20" t="s">
        <v>26</v>
      </c>
      <c r="L1454" s="20" t="s">
        <v>27</v>
      </c>
      <c r="M1454" s="23" t="s">
        <v>27</v>
      </c>
      <c r="N1454" s="23" t="s">
        <v>7</v>
      </c>
      <c r="O1454" s="23" t="s">
        <v>26</v>
      </c>
      <c r="P1454" s="24">
        <v>20.8</v>
      </c>
      <c r="Q1454" s="24">
        <v>37</v>
      </c>
      <c r="R1454" s="24">
        <v>43</v>
      </c>
      <c r="S1454" s="24">
        <v>771.7</v>
      </c>
      <c r="T1454" s="24">
        <v>1.78</v>
      </c>
      <c r="U1454" s="24">
        <v>1080</v>
      </c>
      <c r="V1454" s="24">
        <v>1920</v>
      </c>
      <c r="W1454" s="24">
        <v>2.0739999999999998</v>
      </c>
      <c r="X1454" s="23" t="s">
        <v>47</v>
      </c>
      <c r="Y1454" s="23" t="s">
        <v>47</v>
      </c>
      <c r="Z1454" s="24">
        <v>2687</v>
      </c>
      <c r="AA1454" s="24">
        <v>60</v>
      </c>
      <c r="AB1454" s="24">
        <v>178</v>
      </c>
      <c r="AC1454" s="24">
        <v>178</v>
      </c>
      <c r="AD1454" s="23" t="s">
        <v>256</v>
      </c>
      <c r="AE1454" s="23" t="s">
        <v>11</v>
      </c>
      <c r="AF1454" s="23" t="s">
        <v>11</v>
      </c>
      <c r="AG1454" s="23" t="s">
        <v>26</v>
      </c>
      <c r="AH1454" s="23" t="s">
        <v>26</v>
      </c>
      <c r="AI1454" s="23" t="s">
        <v>12</v>
      </c>
      <c r="AJ1454" s="23" t="s">
        <v>11</v>
      </c>
      <c r="AK1454" s="23" t="s">
        <v>23</v>
      </c>
      <c r="AL1454" s="23" t="s">
        <v>1272</v>
      </c>
      <c r="AM1454" s="23" t="s">
        <v>26</v>
      </c>
      <c r="AN1454" s="23" t="s">
        <v>259</v>
      </c>
      <c r="AO1454" s="23" t="s">
        <v>826</v>
      </c>
      <c r="AP1454" s="23" t="s">
        <v>36</v>
      </c>
      <c r="AQ1454" s="23" t="s">
        <v>26</v>
      </c>
      <c r="AR1454" s="23"/>
      <c r="AS1454" s="23" t="s">
        <v>1272</v>
      </c>
      <c r="AT1454" s="23" t="s">
        <v>26</v>
      </c>
      <c r="AU1454" s="23" t="s">
        <v>261</v>
      </c>
      <c r="AV1454" s="25" t="s">
        <v>826</v>
      </c>
      <c r="AW1454" s="25" t="s">
        <v>26</v>
      </c>
      <c r="AX1454" s="26">
        <v>43</v>
      </c>
      <c r="AY1454" s="26">
        <v>771.7</v>
      </c>
      <c r="AZ1454" s="25" t="s">
        <v>259</v>
      </c>
      <c r="BA1454" s="25" t="s">
        <v>261</v>
      </c>
      <c r="BB1454" s="23" t="s">
        <v>26</v>
      </c>
      <c r="BC1454" s="23" t="s">
        <v>15</v>
      </c>
      <c r="BD1454" s="23" t="s">
        <v>26</v>
      </c>
      <c r="BE1454" s="23" t="s">
        <v>11</v>
      </c>
      <c r="BF1454" s="23" t="s">
        <v>1289</v>
      </c>
      <c r="BG1454" s="23" t="s">
        <v>11</v>
      </c>
      <c r="BH1454" s="23" t="s">
        <v>17</v>
      </c>
      <c r="BI1454" s="23" t="s">
        <v>26</v>
      </c>
      <c r="BJ1454" s="23"/>
      <c r="BK1454" s="23" t="s">
        <v>11</v>
      </c>
      <c r="BL1454" s="23" t="s">
        <v>11</v>
      </c>
      <c r="BM1454" s="23" t="s">
        <v>11</v>
      </c>
      <c r="BN1454" s="23"/>
      <c r="BO1454" s="24">
        <v>2.4</v>
      </c>
      <c r="BP1454" s="24">
        <v>346.3</v>
      </c>
      <c r="BQ1454" s="24">
        <v>350</v>
      </c>
      <c r="BR1454" s="24">
        <v>253.6</v>
      </c>
      <c r="BS1454" s="24">
        <v>227.8</v>
      </c>
      <c r="BT1454" s="23"/>
      <c r="BU1454" s="23"/>
      <c r="BV1454" s="24">
        <v>78.62</v>
      </c>
      <c r="BW1454" s="24">
        <v>0.18</v>
      </c>
      <c r="BX1454" s="23"/>
      <c r="BY1454" s="24">
        <v>0.18</v>
      </c>
      <c r="BZ1454" s="27">
        <v>0.18</v>
      </c>
      <c r="CA1454" s="27">
        <v>0.18</v>
      </c>
      <c r="CB1454" s="25"/>
      <c r="CC1454" s="25"/>
      <c r="CD1454" s="28">
        <v>77.349999999999994</v>
      </c>
      <c r="CE1454" s="28">
        <v>0.21</v>
      </c>
      <c r="CF1454" s="25"/>
      <c r="CG1454" s="28">
        <v>0.21</v>
      </c>
      <c r="CH1454" s="28">
        <v>216.36</v>
      </c>
      <c r="CI1454" s="28">
        <v>0.7</v>
      </c>
      <c r="CJ1454" s="28">
        <v>0.5</v>
      </c>
      <c r="CK1454" s="28">
        <v>0</v>
      </c>
      <c r="CL1454" s="28">
        <v>0</v>
      </c>
      <c r="CM1454" s="28">
        <v>0.98</v>
      </c>
      <c r="CN1454" s="25"/>
      <c r="CO1454" s="28">
        <v>0</v>
      </c>
      <c r="CP1454" s="30" t="s">
        <v>1075</v>
      </c>
      <c r="CQ1454" s="8">
        <f t="shared" si="243"/>
        <v>2687.5728910198259</v>
      </c>
      <c r="CR1454" s="8">
        <f t="shared" si="251"/>
        <v>28</v>
      </c>
      <c r="CS1454" s="8">
        <f t="shared" si="244"/>
        <v>2.5</v>
      </c>
      <c r="CT1454" s="8">
        <f t="shared" si="252"/>
        <v>50</v>
      </c>
      <c r="CU1454" s="8">
        <f t="shared" si="245"/>
        <v>300</v>
      </c>
      <c r="CV1454" s="10">
        <f t="shared" si="246"/>
        <v>267239.71000000002</v>
      </c>
      <c r="CW1454" s="10">
        <f t="shared" si="253"/>
        <v>267.23971</v>
      </c>
      <c r="CX1454" s="8" t="str">
        <f t="shared" si="247"/>
        <v>No</v>
      </c>
      <c r="CY1454" s="30" t="s">
        <v>23</v>
      </c>
      <c r="CZ1454" s="30" t="s">
        <v>11</v>
      </c>
      <c r="DA1454" s="31" t="s">
        <v>11</v>
      </c>
      <c r="DB1454" s="31" t="s">
        <v>11</v>
      </c>
      <c r="DC1454" s="8" t="str">
        <f t="shared" si="248"/>
        <v>No</v>
      </c>
      <c r="DD1454" s="8" t="s">
        <v>11</v>
      </c>
      <c r="DE1454" s="30" t="s">
        <v>11</v>
      </c>
      <c r="DF1454" s="10">
        <f t="shared" si="249"/>
        <v>242.07383999999999</v>
      </c>
      <c r="DG1454" s="9">
        <f>IF(S1454&lt;Monitors!$H$4,(S1454*Monitors!$I$4)+Monitors!$J$4,IF(S1454&lt;Monitors!$H$5,(S1454*Monitors!$I$5)+Monitors!$J$5,IF(S1454&lt;Monitors!$H$6,(S1454*Monitors!$I$6)+Monitors!$J$6,IF(S1454&lt;Monitors!$H$7,(Monitors!$I$7*S1454)+Monitors!$J$7,IF(S1454&lt;Monitors!$H$8,(S1454*Monitors!$I$8)+Monitors!$J$8,IF(S1454&lt;Monitors!$H$9,(S1454*Monitors!$I$9)+Monitors!$J$9,IF(S1454&lt;Monitors!$H$10,(S1454*Monitors!$I$10)+Monitors!$J$10,IF(S1454&lt;Monitors!$H$11,(S1454*Monitors!$I$11)+Monitors!$J$11,Monitors!$J$12))))))))</f>
        <v>89</v>
      </c>
      <c r="DH1454" s="10">
        <f>$DF1454-(Monitors!$B$4*'All Data'!$W1454)</f>
        <v>229.36022</v>
      </c>
      <c r="DI1454" s="10">
        <f>IF($CX1454="Yes",DH1454-(Monitors!$E$4*(DG1454+(Monitors!$B$4*'All Data'!$W1454))),'All Data'!DH1454)</f>
        <v>229.36022</v>
      </c>
      <c r="DJ1454" s="10">
        <f>IF(DD1454="Yes",'All Data'!DI1454-(DG1454*Monitors!$C$4),'All Data'!DI1454)</f>
        <v>229.36022</v>
      </c>
      <c r="DK1454" s="10">
        <f>IF($DE1454="Yes",DJ1454-(DG1454*Monitors!$D$4),'All Data'!DJ1454)</f>
        <v>229.36022</v>
      </c>
      <c r="DL1454" s="10">
        <f>IF($CZ1454="Yes",DK1454-Monitors!$C$7,'All Data'!DK1454)</f>
        <v>229.36022</v>
      </c>
      <c r="DM1454" s="10">
        <f>IF($DA1454="Yes",DL1454-Monitors!$D$7,'All Data'!DL1454)</f>
        <v>229.36022</v>
      </c>
      <c r="DN1454" s="10">
        <f>IF(DB1454="Yes",DM1454-((DG1454+(W1454*Monitors!$B$4))*Monitors!$F$4),'All Data'!DM1454)</f>
        <v>229.36022</v>
      </c>
      <c r="DO1454" s="8" t="str">
        <f t="shared" si="250"/>
        <v>No</v>
      </c>
      <c r="DP1454" s="10">
        <v>10.689588400000002</v>
      </c>
      <c r="DQ1454" s="10">
        <v>67.930411599999999</v>
      </c>
      <c r="DR1454" s="10">
        <v>67.930411599999999</v>
      </c>
      <c r="DS1454" s="9">
        <v>67.096719669551703</v>
      </c>
      <c r="DT1454" s="9" t="s">
        <v>11</v>
      </c>
      <c r="DU1454" s="14">
        <v>0</v>
      </c>
    </row>
    <row r="1455" spans="1:125" ht="18" customHeight="1">
      <c r="A1455" s="29">
        <v>1454</v>
      </c>
      <c r="B1455" s="29">
        <v>38</v>
      </c>
      <c r="C1455" s="29">
        <v>654</v>
      </c>
      <c r="D1455" s="21">
        <v>41713</v>
      </c>
      <c r="E1455" s="21">
        <v>41659</v>
      </c>
      <c r="F1455" s="21">
        <v>41704</v>
      </c>
      <c r="G1455" s="20" t="s">
        <v>942</v>
      </c>
      <c r="H1455" s="20"/>
      <c r="I1455" s="22">
        <v>6</v>
      </c>
      <c r="J1455" s="20" t="s">
        <v>255</v>
      </c>
      <c r="K1455" s="20"/>
      <c r="L1455" s="20" t="s">
        <v>121</v>
      </c>
      <c r="M1455" s="23"/>
      <c r="N1455" s="23" t="s">
        <v>7</v>
      </c>
      <c r="O1455" s="23"/>
      <c r="P1455" s="24">
        <v>22.6</v>
      </c>
      <c r="Q1455" s="24">
        <v>40.1</v>
      </c>
      <c r="R1455" s="24">
        <v>46</v>
      </c>
      <c r="S1455" s="24">
        <v>903.69</v>
      </c>
      <c r="T1455" s="24">
        <v>1.78</v>
      </c>
      <c r="U1455" s="24">
        <v>1080</v>
      </c>
      <c r="V1455" s="24">
        <v>1920</v>
      </c>
      <c r="W1455" s="24">
        <v>2.0739999999999998</v>
      </c>
      <c r="X1455" s="23" t="s">
        <v>47</v>
      </c>
      <c r="Y1455" s="23" t="s">
        <v>47</v>
      </c>
      <c r="Z1455" s="24">
        <v>2295</v>
      </c>
      <c r="AA1455" s="24">
        <v>60</v>
      </c>
      <c r="AB1455" s="24">
        <v>178</v>
      </c>
      <c r="AC1455" s="24">
        <v>178</v>
      </c>
      <c r="AD1455" s="23" t="s">
        <v>943</v>
      </c>
      <c r="AE1455" s="23" t="s">
        <v>23</v>
      </c>
      <c r="AF1455" s="23" t="s">
        <v>11</v>
      </c>
      <c r="AG1455" s="23"/>
      <c r="AH1455" s="23"/>
      <c r="AI1455" s="23" t="s">
        <v>12</v>
      </c>
      <c r="AJ1455" s="23" t="s">
        <v>11</v>
      </c>
      <c r="AK1455" s="23" t="s">
        <v>23</v>
      </c>
      <c r="AL1455" s="23" t="s">
        <v>853</v>
      </c>
      <c r="AM1455" s="23"/>
      <c r="AN1455" s="23" t="s">
        <v>14</v>
      </c>
      <c r="AO1455" s="23"/>
      <c r="AP1455" s="23" t="s">
        <v>14</v>
      </c>
      <c r="AQ1455" s="23"/>
      <c r="AR1455" s="23"/>
      <c r="AS1455" s="23" t="s">
        <v>853</v>
      </c>
      <c r="AT1455" s="23"/>
      <c r="AU1455" s="23" t="s">
        <v>14</v>
      </c>
      <c r="AV1455" s="25"/>
      <c r="AW1455" s="25"/>
      <c r="AX1455" s="26">
        <v>46</v>
      </c>
      <c r="AY1455" s="26">
        <v>903.69</v>
      </c>
      <c r="AZ1455" s="25" t="s">
        <v>14</v>
      </c>
      <c r="BA1455" s="25" t="s">
        <v>14</v>
      </c>
      <c r="BB1455" s="23"/>
      <c r="BC1455" s="23" t="s">
        <v>15</v>
      </c>
      <c r="BD1455" s="23"/>
      <c r="BE1455" s="23" t="s">
        <v>11</v>
      </c>
      <c r="BF1455" s="23" t="s">
        <v>944</v>
      </c>
      <c r="BG1455" s="23" t="s">
        <v>11</v>
      </c>
      <c r="BH1455" s="23" t="s">
        <v>17</v>
      </c>
      <c r="BI1455" s="23"/>
      <c r="BJ1455" s="23"/>
      <c r="BK1455" s="23" t="s">
        <v>11</v>
      </c>
      <c r="BL1455" s="23" t="s">
        <v>11</v>
      </c>
      <c r="BM1455" s="23" t="s">
        <v>11</v>
      </c>
      <c r="BN1455" s="23"/>
      <c r="BO1455" s="24">
        <v>0</v>
      </c>
      <c r="BP1455" s="24">
        <v>309</v>
      </c>
      <c r="BQ1455" s="24">
        <v>309</v>
      </c>
      <c r="BR1455" s="24">
        <v>214</v>
      </c>
      <c r="BS1455" s="24">
        <v>214</v>
      </c>
      <c r="BT1455" s="23"/>
      <c r="BU1455" s="23"/>
      <c r="BV1455" s="24">
        <v>79.900000000000006</v>
      </c>
      <c r="BW1455" s="24">
        <v>0.3</v>
      </c>
      <c r="BX1455" s="23"/>
      <c r="BY1455" s="24">
        <v>0.27</v>
      </c>
      <c r="BZ1455" s="27">
        <v>0.3</v>
      </c>
      <c r="CA1455" s="27">
        <v>0.27</v>
      </c>
      <c r="CB1455" s="25"/>
      <c r="CC1455" s="25"/>
      <c r="CD1455" s="28">
        <v>80.099999999999994</v>
      </c>
      <c r="CE1455" s="28">
        <v>0.4</v>
      </c>
      <c r="CF1455" s="25"/>
      <c r="CG1455" s="28">
        <v>0.35</v>
      </c>
      <c r="CH1455" s="28">
        <v>252</v>
      </c>
      <c r="CI1455" s="28">
        <v>0.5</v>
      </c>
      <c r="CJ1455" s="28">
        <v>0.5</v>
      </c>
      <c r="CK1455" s="25"/>
      <c r="CL1455" s="25"/>
      <c r="CM1455" s="28">
        <v>0.92</v>
      </c>
      <c r="CN1455" s="25"/>
      <c r="CO1455" s="28">
        <v>0</v>
      </c>
      <c r="CP1455" s="30" t="s">
        <v>1075</v>
      </c>
      <c r="CQ1455" s="8">
        <f t="shared" si="243"/>
        <v>2295.0348017572392</v>
      </c>
      <c r="CR1455" s="8">
        <f t="shared" si="251"/>
        <v>28</v>
      </c>
      <c r="CS1455" s="8">
        <f t="shared" si="244"/>
        <v>2.5</v>
      </c>
      <c r="CT1455" s="8">
        <f t="shared" si="252"/>
        <v>50</v>
      </c>
      <c r="CU1455" s="8">
        <f t="shared" si="245"/>
        <v>300</v>
      </c>
      <c r="CV1455" s="10">
        <f t="shared" si="246"/>
        <v>279240.21000000002</v>
      </c>
      <c r="CW1455" s="10">
        <f t="shared" si="253"/>
        <v>279.24021000000005</v>
      </c>
      <c r="CX1455" s="8" t="str">
        <f t="shared" si="247"/>
        <v>No</v>
      </c>
      <c r="CY1455" s="30" t="s">
        <v>11</v>
      </c>
      <c r="CZ1455" s="30" t="s">
        <v>11</v>
      </c>
      <c r="DA1455" s="31" t="s">
        <v>11</v>
      </c>
      <c r="DB1455" s="31" t="s">
        <v>11</v>
      </c>
      <c r="DC1455" s="8" t="str">
        <f t="shared" si="248"/>
        <v>No</v>
      </c>
      <c r="DD1455" s="8" t="s">
        <v>11</v>
      </c>
      <c r="DE1455" s="30" t="s">
        <v>11</v>
      </c>
      <c r="DF1455" s="10">
        <f t="shared" si="249"/>
        <v>246.6816</v>
      </c>
      <c r="DG1455" s="9">
        <f>IF(S1455&lt;Monitors!$H$4,(S1455*Monitors!$I$4)+Monitors!$J$4,IF(S1455&lt;Monitors!$H$5,(S1455*Monitors!$I$5)+Monitors!$J$5,IF(S1455&lt;Monitors!$H$6,(S1455*Monitors!$I$6)+Monitors!$J$6,IF(S1455&lt;Monitors!$H$7,(Monitors!$I$7*S1455)+Monitors!$J$7,IF(S1455&lt;Monitors!$H$8,(S1455*Monitors!$I$8)+Monitors!$J$8,IF(S1455&lt;Monitors!$H$9,(S1455*Monitors!$I$9)+Monitors!$J$9,IF(S1455&lt;Monitors!$H$10,(S1455*Monitors!$I$10)+Monitors!$J$10,IF(S1455&lt;Monitors!$H$11,(S1455*Monitors!$I$11)+Monitors!$J$11,Monitors!$J$12))))))))</f>
        <v>89</v>
      </c>
      <c r="DH1455" s="10">
        <f>$DF1455-(Monitors!$B$4*'All Data'!$W1455)</f>
        <v>233.96798000000001</v>
      </c>
      <c r="DI1455" s="10">
        <f>IF($CX1455="Yes",DH1455-(Monitors!$E$4*(DG1455+(Monitors!$B$4*'All Data'!$W1455))),'All Data'!DH1455)</f>
        <v>233.96798000000001</v>
      </c>
      <c r="DJ1455" s="10">
        <f>IF(DD1455="Yes",'All Data'!DI1455-(DG1455*Monitors!$C$4),'All Data'!DI1455)</f>
        <v>233.96798000000001</v>
      </c>
      <c r="DK1455" s="10">
        <f>IF($DE1455="Yes",DJ1455-(DG1455*Monitors!$D$4),'All Data'!DJ1455)</f>
        <v>233.96798000000001</v>
      </c>
      <c r="DL1455" s="10">
        <f>IF($CZ1455="Yes",DK1455-Monitors!$C$7,'All Data'!DK1455)</f>
        <v>233.96798000000001</v>
      </c>
      <c r="DM1455" s="10">
        <f>IF($DA1455="Yes",DL1455-Monitors!$D$7,'All Data'!DL1455)</f>
        <v>233.96798000000001</v>
      </c>
      <c r="DN1455" s="10">
        <f>IF(DB1455="Yes",DM1455-((DG1455+(W1455*Monitors!$B$4))*Monitors!$F$4),'All Data'!DM1455)</f>
        <v>233.96798000000001</v>
      </c>
      <c r="DO1455" s="8" t="str">
        <f t="shared" si="250"/>
        <v>No</v>
      </c>
      <c r="DP1455" s="10">
        <v>11.169608400000001</v>
      </c>
      <c r="DQ1455" s="10">
        <v>68.730391600000004</v>
      </c>
      <c r="DR1455" s="10">
        <v>68.730391600000004</v>
      </c>
      <c r="DS1455" s="9">
        <v>75.843283776816833</v>
      </c>
      <c r="DT1455" s="9" t="s">
        <v>23</v>
      </c>
      <c r="DU1455" s="14">
        <v>0</v>
      </c>
    </row>
    <row r="1456" spans="1:125" ht="18" customHeight="1">
      <c r="A1456" s="29">
        <v>1455</v>
      </c>
      <c r="B1456" s="29">
        <v>24</v>
      </c>
      <c r="C1456" s="29">
        <v>506</v>
      </c>
      <c r="D1456" s="21">
        <v>41266</v>
      </c>
      <c r="E1456" s="21">
        <v>41269</v>
      </c>
      <c r="F1456" s="21">
        <v>41296</v>
      </c>
      <c r="G1456" s="20" t="s">
        <v>4</v>
      </c>
      <c r="H1456" s="20" t="s">
        <v>26</v>
      </c>
      <c r="I1456" s="22">
        <v>6</v>
      </c>
      <c r="J1456" s="20" t="s">
        <v>255</v>
      </c>
      <c r="K1456" s="20" t="s">
        <v>26</v>
      </c>
      <c r="L1456" s="20" t="s">
        <v>27</v>
      </c>
      <c r="M1456" s="23" t="s">
        <v>27</v>
      </c>
      <c r="N1456" s="23" t="s">
        <v>7</v>
      </c>
      <c r="O1456" s="23" t="s">
        <v>26</v>
      </c>
      <c r="P1456" s="24">
        <v>20.6</v>
      </c>
      <c r="Q1456" s="24">
        <v>36.6</v>
      </c>
      <c r="R1456" s="24">
        <v>42</v>
      </c>
      <c r="S1456" s="24">
        <v>753.96</v>
      </c>
      <c r="T1456" s="24">
        <v>1.78</v>
      </c>
      <c r="U1456" s="24">
        <v>1080</v>
      </c>
      <c r="V1456" s="24">
        <v>1920</v>
      </c>
      <c r="W1456" s="24">
        <v>2.0739999999999998</v>
      </c>
      <c r="X1456" s="23" t="s">
        <v>47</v>
      </c>
      <c r="Y1456" s="23" t="s">
        <v>47</v>
      </c>
      <c r="Z1456" s="24">
        <v>2708</v>
      </c>
      <c r="AA1456" s="24">
        <v>60</v>
      </c>
      <c r="AB1456" s="24">
        <v>178</v>
      </c>
      <c r="AC1456" s="24">
        <v>178</v>
      </c>
      <c r="AD1456" s="23" t="s">
        <v>28</v>
      </c>
      <c r="AE1456" s="23" t="s">
        <v>23</v>
      </c>
      <c r="AF1456" s="23" t="s">
        <v>11</v>
      </c>
      <c r="AG1456" s="23" t="s">
        <v>26</v>
      </c>
      <c r="AH1456" s="23" t="s">
        <v>26</v>
      </c>
      <c r="AI1456" s="23" t="s">
        <v>12</v>
      </c>
      <c r="AJ1456" s="23" t="s">
        <v>11</v>
      </c>
      <c r="AK1456" s="23" t="s">
        <v>23</v>
      </c>
      <c r="AL1456" s="23" t="s">
        <v>107</v>
      </c>
      <c r="AM1456" s="23" t="s">
        <v>822</v>
      </c>
      <c r="AN1456" s="23" t="s">
        <v>14</v>
      </c>
      <c r="AO1456" s="23" t="s">
        <v>628</v>
      </c>
      <c r="AP1456" s="23" t="s">
        <v>36</v>
      </c>
      <c r="AQ1456" s="23" t="s">
        <v>26</v>
      </c>
      <c r="AR1456" s="23"/>
      <c r="AS1456" s="23" t="s">
        <v>107</v>
      </c>
      <c r="AT1456" s="23" t="s">
        <v>822</v>
      </c>
      <c r="AU1456" s="23" t="s">
        <v>24</v>
      </c>
      <c r="AV1456" s="25" t="s">
        <v>628</v>
      </c>
      <c r="AW1456" s="25" t="s">
        <v>26</v>
      </c>
      <c r="AX1456" s="26">
        <v>42</v>
      </c>
      <c r="AY1456" s="26">
        <v>753.96</v>
      </c>
      <c r="AZ1456" s="25" t="s">
        <v>14</v>
      </c>
      <c r="BA1456" s="25" t="s">
        <v>24</v>
      </c>
      <c r="BB1456" s="23" t="s">
        <v>26</v>
      </c>
      <c r="BC1456" s="23" t="s">
        <v>15</v>
      </c>
      <c r="BD1456" s="23" t="s">
        <v>26</v>
      </c>
      <c r="BE1456" s="23" t="s">
        <v>11</v>
      </c>
      <c r="BF1456" s="23" t="s">
        <v>831</v>
      </c>
      <c r="BG1456" s="23" t="s">
        <v>11</v>
      </c>
      <c r="BH1456" s="23" t="s">
        <v>17</v>
      </c>
      <c r="BI1456" s="23" t="s">
        <v>26</v>
      </c>
      <c r="BJ1456" s="23"/>
      <c r="BK1456" s="23" t="s">
        <v>11</v>
      </c>
      <c r="BL1456" s="23" t="s">
        <v>11</v>
      </c>
      <c r="BM1456" s="23" t="s">
        <v>11</v>
      </c>
      <c r="BN1456" s="23"/>
      <c r="BO1456" s="24">
        <v>7</v>
      </c>
      <c r="BP1456" s="24">
        <v>565</v>
      </c>
      <c r="BQ1456" s="24">
        <v>500</v>
      </c>
      <c r="BR1456" s="24">
        <v>389</v>
      </c>
      <c r="BS1456" s="24">
        <v>325</v>
      </c>
      <c r="BT1456" s="23"/>
      <c r="BU1456" s="23"/>
      <c r="BV1456" s="24">
        <v>80.52</v>
      </c>
      <c r="BW1456" s="24">
        <v>0.28000000000000003</v>
      </c>
      <c r="BX1456" s="23"/>
      <c r="BY1456" s="24">
        <v>0.28000000000000003</v>
      </c>
      <c r="BZ1456" s="27">
        <v>0.28000000000000003</v>
      </c>
      <c r="CA1456" s="27">
        <v>0.28000000000000003</v>
      </c>
      <c r="CB1456" s="25"/>
      <c r="CC1456" s="25"/>
      <c r="CD1456" s="28">
        <v>80.56</v>
      </c>
      <c r="CE1456" s="28">
        <v>0.34</v>
      </c>
      <c r="CF1456" s="25"/>
      <c r="CG1456" s="28">
        <v>0.34</v>
      </c>
      <c r="CH1456" s="28">
        <v>211.57</v>
      </c>
      <c r="CI1456" s="28">
        <v>0.5</v>
      </c>
      <c r="CJ1456" s="28">
        <v>0.5</v>
      </c>
      <c r="CK1456" s="28">
        <v>0</v>
      </c>
      <c r="CL1456" s="28">
        <v>0</v>
      </c>
      <c r="CM1456" s="28">
        <v>0.5</v>
      </c>
      <c r="CN1456" s="25"/>
      <c r="CO1456" s="28">
        <v>0</v>
      </c>
      <c r="CP1456" s="30" t="s">
        <v>1075</v>
      </c>
      <c r="CQ1456" s="8">
        <f t="shared" si="243"/>
        <v>2750.8090614886728</v>
      </c>
      <c r="CR1456" s="8">
        <f t="shared" si="251"/>
        <v>28</v>
      </c>
      <c r="CS1456" s="8">
        <f t="shared" si="244"/>
        <v>2.5</v>
      </c>
      <c r="CT1456" s="8">
        <f t="shared" si="252"/>
        <v>50</v>
      </c>
      <c r="CU1456" s="8">
        <f t="shared" si="245"/>
        <v>500</v>
      </c>
      <c r="CV1456" s="10">
        <f t="shared" si="246"/>
        <v>425987.4</v>
      </c>
      <c r="CW1456" s="10">
        <f t="shared" si="253"/>
        <v>425.98740000000004</v>
      </c>
      <c r="CX1456" s="8" t="str">
        <f t="shared" si="247"/>
        <v>No</v>
      </c>
      <c r="CY1456" s="30" t="s">
        <v>11</v>
      </c>
      <c r="CZ1456" s="30" t="s">
        <v>11</v>
      </c>
      <c r="DA1456" s="31" t="s">
        <v>11</v>
      </c>
      <c r="DB1456" s="31" t="s">
        <v>11</v>
      </c>
      <c r="DC1456" s="8" t="str">
        <f t="shared" si="248"/>
        <v>No</v>
      </c>
      <c r="DD1456" s="8" t="s">
        <v>11</v>
      </c>
      <c r="DE1456" s="30" t="s">
        <v>11</v>
      </c>
      <c r="DF1456" s="10">
        <f t="shared" si="249"/>
        <v>248.46863999999997</v>
      </c>
      <c r="DG1456" s="9">
        <f>IF(S1456&lt;Monitors!$H$4,(S1456*Monitors!$I$4)+Monitors!$J$4,IF(S1456&lt;Monitors!$H$5,(S1456*Monitors!$I$5)+Monitors!$J$5,IF(S1456&lt;Monitors!$H$6,(S1456*Monitors!$I$6)+Monitors!$J$6,IF(S1456&lt;Monitors!$H$7,(Monitors!$I$7*S1456)+Monitors!$J$7,IF(S1456&lt;Monitors!$H$8,(S1456*Monitors!$I$8)+Monitors!$J$8,IF(S1456&lt;Monitors!$H$9,(S1456*Monitors!$I$9)+Monitors!$J$9,IF(S1456&lt;Monitors!$H$10,(S1456*Monitors!$I$10)+Monitors!$J$10,IF(S1456&lt;Monitors!$H$11,(S1456*Monitors!$I$11)+Monitors!$J$11,Monitors!$J$12))))))))</f>
        <v>89</v>
      </c>
      <c r="DH1456" s="10">
        <f>$DF1456-(Monitors!$B$4*'All Data'!$W1456)</f>
        <v>235.75501999999997</v>
      </c>
      <c r="DI1456" s="10">
        <f>IF($CX1456="Yes",DH1456-(Monitors!$E$4*(DG1456+(Monitors!$B$4*'All Data'!$W1456))),'All Data'!DH1456)</f>
        <v>235.75501999999997</v>
      </c>
      <c r="DJ1456" s="10">
        <f>IF(DD1456="Yes",'All Data'!DI1456-(DG1456*Monitors!$C$4),'All Data'!DI1456)</f>
        <v>235.75501999999997</v>
      </c>
      <c r="DK1456" s="10">
        <f>IF($DE1456="Yes",DJ1456-(DG1456*Monitors!$D$4),'All Data'!DJ1456)</f>
        <v>235.75501999999997</v>
      </c>
      <c r="DL1456" s="10">
        <f>IF($CZ1456="Yes",DK1456-Monitors!$C$7,'All Data'!DK1456)</f>
        <v>235.75501999999997</v>
      </c>
      <c r="DM1456" s="10">
        <f>IF($DA1456="Yes",DL1456-Monitors!$D$7,'All Data'!DL1456)</f>
        <v>235.75501999999997</v>
      </c>
      <c r="DN1456" s="10">
        <f>IF(DB1456="Yes",DM1456-((DG1456+(W1456*Monitors!$B$4))*Monitors!$F$4),'All Data'!DM1456)</f>
        <v>235.75501999999997</v>
      </c>
      <c r="DO1456" s="8" t="str">
        <f t="shared" si="250"/>
        <v>No</v>
      </c>
      <c r="DP1456" s="10">
        <v>17.039496000000003</v>
      </c>
      <c r="DQ1456" s="10">
        <v>63.480503999999996</v>
      </c>
      <c r="DR1456" s="10">
        <v>63.480503999999996</v>
      </c>
      <c r="DS1456" s="9">
        <v>65.844004659861213</v>
      </c>
      <c r="DT1456" s="9" t="s">
        <v>23</v>
      </c>
      <c r="DU1456" s="14">
        <v>0</v>
      </c>
    </row>
    <row r="1457" spans="1:125" ht="18" customHeight="1">
      <c r="A1457" s="29">
        <v>1456</v>
      </c>
      <c r="B1457" s="29">
        <v>21</v>
      </c>
      <c r="C1457" s="29">
        <v>402</v>
      </c>
      <c r="D1457" s="21">
        <v>41883</v>
      </c>
      <c r="E1457" s="21">
        <v>41690</v>
      </c>
      <c r="F1457" s="21">
        <v>41871</v>
      </c>
      <c r="G1457" s="20" t="s">
        <v>4</v>
      </c>
      <c r="H1457" s="20"/>
      <c r="I1457" s="22">
        <v>6</v>
      </c>
      <c r="J1457" s="20" t="s">
        <v>255</v>
      </c>
      <c r="K1457" s="20"/>
      <c r="L1457" s="20" t="s">
        <v>49</v>
      </c>
      <c r="M1457" s="23"/>
      <c r="N1457" s="23" t="s">
        <v>7</v>
      </c>
      <c r="O1457" s="23"/>
      <c r="P1457" s="24">
        <v>23</v>
      </c>
      <c r="Q1457" s="24">
        <v>40.9</v>
      </c>
      <c r="R1457" s="24">
        <v>47</v>
      </c>
      <c r="S1457" s="24">
        <v>942.44</v>
      </c>
      <c r="T1457" s="24">
        <v>1.78</v>
      </c>
      <c r="U1457" s="24">
        <v>1080</v>
      </c>
      <c r="V1457" s="24">
        <v>1920</v>
      </c>
      <c r="W1457" s="24">
        <v>2.0739999999999998</v>
      </c>
      <c r="X1457" s="23" t="s">
        <v>47</v>
      </c>
      <c r="Y1457" s="23" t="s">
        <v>47</v>
      </c>
      <c r="Z1457" s="24">
        <v>2200</v>
      </c>
      <c r="AA1457" s="24">
        <v>60</v>
      </c>
      <c r="AB1457" s="24">
        <v>178</v>
      </c>
      <c r="AC1457" s="24">
        <v>178</v>
      </c>
      <c r="AD1457" s="23" t="s">
        <v>305</v>
      </c>
      <c r="AE1457" s="23" t="s">
        <v>11</v>
      </c>
      <c r="AF1457" s="23" t="s">
        <v>11</v>
      </c>
      <c r="AG1457" s="23"/>
      <c r="AH1457" s="23"/>
      <c r="AI1457" s="23" t="s">
        <v>57</v>
      </c>
      <c r="AJ1457" s="23" t="s">
        <v>11</v>
      </c>
      <c r="AK1457" s="23" t="s">
        <v>23</v>
      </c>
      <c r="AL1457" s="23" t="s">
        <v>114</v>
      </c>
      <c r="AM1457" s="23"/>
      <c r="AN1457" s="23" t="s">
        <v>302</v>
      </c>
      <c r="AO1457" s="23"/>
      <c r="AP1457" s="23" t="s">
        <v>14</v>
      </c>
      <c r="AQ1457" s="23"/>
      <c r="AR1457" s="23"/>
      <c r="AS1457" s="23" t="s">
        <v>114</v>
      </c>
      <c r="AT1457" s="23"/>
      <c r="AU1457" s="23" t="s">
        <v>261</v>
      </c>
      <c r="AV1457" s="25"/>
      <c r="AW1457" s="25"/>
      <c r="AX1457" s="26">
        <v>47</v>
      </c>
      <c r="AY1457" s="26">
        <v>942.44</v>
      </c>
      <c r="AZ1457" s="25" t="s">
        <v>302</v>
      </c>
      <c r="BA1457" s="25" t="s">
        <v>261</v>
      </c>
      <c r="BB1457" s="23"/>
      <c r="BC1457" s="23" t="s">
        <v>15</v>
      </c>
      <c r="BD1457" s="23"/>
      <c r="BE1457" s="23" t="s">
        <v>11</v>
      </c>
      <c r="BF1457" s="23" t="s">
        <v>753</v>
      </c>
      <c r="BG1457" s="23" t="s">
        <v>11</v>
      </c>
      <c r="BH1457" s="23" t="s">
        <v>17</v>
      </c>
      <c r="BI1457" s="23"/>
      <c r="BJ1457" s="23"/>
      <c r="BK1457" s="23" t="s">
        <v>11</v>
      </c>
      <c r="BL1457" s="23" t="s">
        <v>11</v>
      </c>
      <c r="BM1457" s="23"/>
      <c r="BN1457" s="23"/>
      <c r="BO1457" s="24">
        <v>0.1</v>
      </c>
      <c r="BP1457" s="24">
        <v>333.1</v>
      </c>
      <c r="BQ1457" s="24">
        <v>300</v>
      </c>
      <c r="BR1457" s="24">
        <v>294.7</v>
      </c>
      <c r="BS1457" s="24">
        <v>294.7</v>
      </c>
      <c r="BT1457" s="23"/>
      <c r="BU1457" s="23"/>
      <c r="BV1457" s="24">
        <v>80.88</v>
      </c>
      <c r="BW1457" s="24">
        <v>0.4</v>
      </c>
      <c r="BX1457" s="24">
        <v>0.27</v>
      </c>
      <c r="BY1457" s="23"/>
      <c r="BZ1457" s="27">
        <v>0.4</v>
      </c>
      <c r="CA1457" s="27"/>
      <c r="CB1457" s="25"/>
      <c r="CC1457" s="25"/>
      <c r="CD1457" s="28">
        <v>79.319999999999993</v>
      </c>
      <c r="CE1457" s="28">
        <v>0.46</v>
      </c>
      <c r="CF1457" s="28">
        <v>0.33</v>
      </c>
      <c r="CG1457" s="25"/>
      <c r="CH1457" s="28">
        <v>262.45999999999998</v>
      </c>
      <c r="CI1457" s="28">
        <v>0.7</v>
      </c>
      <c r="CJ1457" s="28">
        <v>0</v>
      </c>
      <c r="CK1457" s="25"/>
      <c r="CL1457" s="25"/>
      <c r="CM1457" s="28">
        <v>0.91</v>
      </c>
      <c r="CN1457" s="25"/>
      <c r="CO1457" s="28">
        <v>0</v>
      </c>
      <c r="CP1457" s="30" t="s">
        <v>1075</v>
      </c>
      <c r="CQ1457" s="8">
        <f t="shared" si="243"/>
        <v>2200.6705997198756</v>
      </c>
      <c r="CR1457" s="8">
        <f t="shared" si="251"/>
        <v>28</v>
      </c>
      <c r="CS1457" s="8">
        <f t="shared" si="244"/>
        <v>2.5</v>
      </c>
      <c r="CT1457" s="8">
        <f t="shared" si="252"/>
        <v>50</v>
      </c>
      <c r="CU1457" s="8">
        <f t="shared" si="245"/>
        <v>300</v>
      </c>
      <c r="CV1457" s="10">
        <f t="shared" si="246"/>
        <v>313926.76400000002</v>
      </c>
      <c r="CW1457" s="10">
        <f t="shared" si="253"/>
        <v>313.92676400000005</v>
      </c>
      <c r="CX1457" s="8" t="str">
        <f t="shared" si="247"/>
        <v>No</v>
      </c>
      <c r="CY1457" s="30" t="s">
        <v>23</v>
      </c>
      <c r="CZ1457" s="30" t="s">
        <v>11</v>
      </c>
      <c r="DA1457" s="31" t="s">
        <v>11</v>
      </c>
      <c r="DB1457" s="31" t="s">
        <v>11</v>
      </c>
      <c r="DC1457" s="8" t="str">
        <f t="shared" si="248"/>
        <v>No</v>
      </c>
      <c r="DD1457" s="8" t="s">
        <v>11</v>
      </c>
      <c r="DE1457" s="30" t="s">
        <v>11</v>
      </c>
      <c r="DF1457" s="10">
        <f t="shared" si="249"/>
        <v>250.25567999999998</v>
      </c>
      <c r="DG1457" s="9">
        <f>IF(S1457&lt;Monitors!$H$4,(S1457*Monitors!$I$4)+Monitors!$J$4,IF(S1457&lt;Monitors!$H$5,(S1457*Monitors!$I$5)+Monitors!$J$5,IF(S1457&lt;Monitors!$H$6,(S1457*Monitors!$I$6)+Monitors!$J$6,IF(S1457&lt;Monitors!$H$7,(Monitors!$I$7*S1457)+Monitors!$J$7,IF(S1457&lt;Monitors!$H$8,(S1457*Monitors!$I$8)+Monitors!$J$8,IF(S1457&lt;Monitors!$H$9,(S1457*Monitors!$I$9)+Monitors!$J$9,IF(S1457&lt;Monitors!$H$10,(S1457*Monitors!$I$10)+Monitors!$J$10,IF(S1457&lt;Monitors!$H$11,(S1457*Monitors!$I$11)+Monitors!$J$11,Monitors!$J$12))))))))</f>
        <v>89</v>
      </c>
      <c r="DH1457" s="10">
        <f>$DF1457-(Monitors!$B$4*'All Data'!$W1457)</f>
        <v>237.54205999999999</v>
      </c>
      <c r="DI1457" s="10">
        <f>IF($CX1457="Yes",DH1457-(Monitors!$E$4*(DG1457+(Monitors!$B$4*'All Data'!$W1457))),'All Data'!DH1457)</f>
        <v>237.54205999999999</v>
      </c>
      <c r="DJ1457" s="10">
        <f>IF(DD1457="Yes",'All Data'!DI1457-(DG1457*Monitors!$C$4),'All Data'!DI1457)</f>
        <v>237.54205999999999</v>
      </c>
      <c r="DK1457" s="10">
        <f>IF($DE1457="Yes",DJ1457-(DG1457*Monitors!$D$4),'All Data'!DJ1457)</f>
        <v>237.54205999999999</v>
      </c>
      <c r="DL1457" s="10">
        <f>IF($CZ1457="Yes",DK1457-Monitors!$C$7,'All Data'!DK1457)</f>
        <v>237.54205999999999</v>
      </c>
      <c r="DM1457" s="10">
        <f>IF($DA1457="Yes",DL1457-Monitors!$D$7,'All Data'!DL1457)</f>
        <v>237.54205999999999</v>
      </c>
      <c r="DN1457" s="10">
        <f>IF(DB1457="Yes",DM1457-((DG1457+(W1457*Monitors!$B$4))*Monitors!$F$4),'All Data'!DM1457)</f>
        <v>237.54205999999999</v>
      </c>
      <c r="DO1457" s="8" t="str">
        <f t="shared" si="250"/>
        <v>No</v>
      </c>
      <c r="DP1457" s="10">
        <v>12.557070560000001</v>
      </c>
      <c r="DQ1457" s="10">
        <v>68.322929439999996</v>
      </c>
      <c r="DR1457" s="10">
        <v>68.322929439999996</v>
      </c>
      <c r="DS1457" s="9">
        <v>78.217563060822826</v>
      </c>
      <c r="DT1457" s="9" t="s">
        <v>23</v>
      </c>
      <c r="DU1457" s="14">
        <v>0</v>
      </c>
    </row>
    <row r="1458" spans="1:125" ht="18" customHeight="1">
      <c r="A1458" s="29">
        <v>1457</v>
      </c>
      <c r="B1458" s="29">
        <v>21</v>
      </c>
      <c r="C1458" s="29">
        <v>403</v>
      </c>
      <c r="D1458" s="21">
        <v>41724</v>
      </c>
      <c r="E1458" s="21">
        <v>41690</v>
      </c>
      <c r="F1458" s="21">
        <v>41698</v>
      </c>
      <c r="G1458" s="20"/>
      <c r="H1458" s="20"/>
      <c r="I1458" s="22">
        <v>6</v>
      </c>
      <c r="J1458" s="20" t="s">
        <v>255</v>
      </c>
      <c r="K1458" s="20"/>
      <c r="L1458" s="20" t="s">
        <v>6</v>
      </c>
      <c r="M1458" s="23"/>
      <c r="N1458" s="23" t="s">
        <v>7</v>
      </c>
      <c r="O1458" s="23"/>
      <c r="P1458" s="24">
        <v>23</v>
      </c>
      <c r="Q1458" s="24">
        <v>40.9</v>
      </c>
      <c r="R1458" s="24">
        <v>47</v>
      </c>
      <c r="S1458" s="24">
        <v>942.44</v>
      </c>
      <c r="T1458" s="24">
        <v>1.78</v>
      </c>
      <c r="U1458" s="24">
        <v>1080</v>
      </c>
      <c r="V1458" s="24">
        <v>1920</v>
      </c>
      <c r="W1458" s="24">
        <v>2.0739999999999998</v>
      </c>
      <c r="X1458" s="23" t="s">
        <v>47</v>
      </c>
      <c r="Y1458" s="23" t="s">
        <v>47</v>
      </c>
      <c r="Z1458" s="24">
        <v>2200</v>
      </c>
      <c r="AA1458" s="24">
        <v>60</v>
      </c>
      <c r="AB1458" s="24">
        <v>178</v>
      </c>
      <c r="AC1458" s="24">
        <v>178</v>
      </c>
      <c r="AD1458" s="23" t="s">
        <v>305</v>
      </c>
      <c r="AE1458" s="23" t="s">
        <v>11</v>
      </c>
      <c r="AF1458" s="23" t="s">
        <v>11</v>
      </c>
      <c r="AG1458" s="23"/>
      <c r="AH1458" s="23"/>
      <c r="AI1458" s="23" t="s">
        <v>57</v>
      </c>
      <c r="AJ1458" s="23" t="s">
        <v>11</v>
      </c>
      <c r="AK1458" s="23" t="s">
        <v>23</v>
      </c>
      <c r="AL1458" s="23" t="s">
        <v>114</v>
      </c>
      <c r="AM1458" s="23"/>
      <c r="AN1458" s="23" t="s">
        <v>302</v>
      </c>
      <c r="AO1458" s="23"/>
      <c r="AP1458" s="23" t="s">
        <v>14</v>
      </c>
      <c r="AQ1458" s="23"/>
      <c r="AR1458" s="23"/>
      <c r="AS1458" s="23" t="s">
        <v>114</v>
      </c>
      <c r="AT1458" s="23"/>
      <c r="AU1458" s="23" t="s">
        <v>261</v>
      </c>
      <c r="AV1458" s="25"/>
      <c r="AW1458" s="25"/>
      <c r="AX1458" s="26">
        <v>47</v>
      </c>
      <c r="AY1458" s="26">
        <v>942.44</v>
      </c>
      <c r="AZ1458" s="25" t="s">
        <v>302</v>
      </c>
      <c r="BA1458" s="25" t="s">
        <v>261</v>
      </c>
      <c r="BB1458" s="23"/>
      <c r="BC1458" s="23" t="s">
        <v>15</v>
      </c>
      <c r="BD1458" s="23"/>
      <c r="BE1458" s="23" t="s">
        <v>11</v>
      </c>
      <c r="BF1458" s="23" t="s">
        <v>753</v>
      </c>
      <c r="BG1458" s="23" t="s">
        <v>11</v>
      </c>
      <c r="BH1458" s="23" t="s">
        <v>17</v>
      </c>
      <c r="BI1458" s="23"/>
      <c r="BJ1458" s="23"/>
      <c r="BK1458" s="23" t="s">
        <v>11</v>
      </c>
      <c r="BL1458" s="23" t="s">
        <v>11</v>
      </c>
      <c r="BM1458" s="23"/>
      <c r="BN1458" s="23"/>
      <c r="BO1458" s="24">
        <v>0.1</v>
      </c>
      <c r="BP1458" s="24">
        <v>333.1</v>
      </c>
      <c r="BQ1458" s="24">
        <v>300</v>
      </c>
      <c r="BR1458" s="24">
        <v>294.7</v>
      </c>
      <c r="BS1458" s="24">
        <v>294.7</v>
      </c>
      <c r="BT1458" s="23"/>
      <c r="BU1458" s="23"/>
      <c r="BV1458" s="24">
        <v>80.88</v>
      </c>
      <c r="BW1458" s="24">
        <v>0.4</v>
      </c>
      <c r="BX1458" s="24">
        <v>0.27</v>
      </c>
      <c r="BY1458" s="23"/>
      <c r="BZ1458" s="27">
        <v>0.4</v>
      </c>
      <c r="CA1458" s="27"/>
      <c r="CB1458" s="25"/>
      <c r="CC1458" s="25"/>
      <c r="CD1458" s="28">
        <v>79.319999999999993</v>
      </c>
      <c r="CE1458" s="28">
        <v>0.46</v>
      </c>
      <c r="CF1458" s="28">
        <v>0.33</v>
      </c>
      <c r="CG1458" s="25"/>
      <c r="CH1458" s="28">
        <v>262.45999999999998</v>
      </c>
      <c r="CI1458" s="28">
        <v>0.7</v>
      </c>
      <c r="CJ1458" s="28">
        <v>0</v>
      </c>
      <c r="CK1458" s="25"/>
      <c r="CL1458" s="25"/>
      <c r="CM1458" s="28">
        <v>0.91</v>
      </c>
      <c r="CN1458" s="25"/>
      <c r="CO1458" s="28">
        <v>0</v>
      </c>
      <c r="CP1458" s="30" t="s">
        <v>1075</v>
      </c>
      <c r="CQ1458" s="8">
        <f t="shared" si="243"/>
        <v>2200.6705997198756</v>
      </c>
      <c r="CR1458" s="8">
        <f t="shared" si="251"/>
        <v>28</v>
      </c>
      <c r="CS1458" s="8">
        <f t="shared" si="244"/>
        <v>2.5</v>
      </c>
      <c r="CT1458" s="8">
        <f t="shared" si="252"/>
        <v>50</v>
      </c>
      <c r="CU1458" s="8">
        <f t="shared" si="245"/>
        <v>300</v>
      </c>
      <c r="CV1458" s="10">
        <f t="shared" si="246"/>
        <v>313926.76400000002</v>
      </c>
      <c r="CW1458" s="10">
        <f t="shared" si="253"/>
        <v>313.92676400000005</v>
      </c>
      <c r="CX1458" s="8" t="str">
        <f t="shared" si="247"/>
        <v>No</v>
      </c>
      <c r="CY1458" s="30" t="s">
        <v>23</v>
      </c>
      <c r="CZ1458" s="30" t="s">
        <v>11</v>
      </c>
      <c r="DA1458" s="31" t="s">
        <v>11</v>
      </c>
      <c r="DB1458" s="31" t="s">
        <v>11</v>
      </c>
      <c r="DC1458" s="8" t="str">
        <f t="shared" si="248"/>
        <v>No</v>
      </c>
      <c r="DD1458" s="8" t="s">
        <v>11</v>
      </c>
      <c r="DE1458" s="30" t="s">
        <v>11</v>
      </c>
      <c r="DF1458" s="10">
        <f t="shared" si="249"/>
        <v>250.25567999999998</v>
      </c>
      <c r="DG1458" s="9">
        <f>IF(S1458&lt;Monitors!$H$4,(S1458*Monitors!$I$4)+Monitors!$J$4,IF(S1458&lt;Monitors!$H$5,(S1458*Monitors!$I$5)+Monitors!$J$5,IF(S1458&lt;Monitors!$H$6,(S1458*Monitors!$I$6)+Monitors!$J$6,IF(S1458&lt;Monitors!$H$7,(Monitors!$I$7*S1458)+Monitors!$J$7,IF(S1458&lt;Monitors!$H$8,(S1458*Monitors!$I$8)+Monitors!$J$8,IF(S1458&lt;Monitors!$H$9,(S1458*Monitors!$I$9)+Monitors!$J$9,IF(S1458&lt;Monitors!$H$10,(S1458*Monitors!$I$10)+Monitors!$J$10,IF(S1458&lt;Monitors!$H$11,(S1458*Monitors!$I$11)+Monitors!$J$11,Monitors!$J$12))))))))</f>
        <v>89</v>
      </c>
      <c r="DH1458" s="10">
        <f>$DF1458-(Monitors!$B$4*'All Data'!$W1458)</f>
        <v>237.54205999999999</v>
      </c>
      <c r="DI1458" s="10">
        <f>IF($CX1458="Yes",DH1458-(Monitors!$E$4*(DG1458+(Monitors!$B$4*'All Data'!$W1458))),'All Data'!DH1458)</f>
        <v>237.54205999999999</v>
      </c>
      <c r="DJ1458" s="10">
        <f>IF(DD1458="Yes",'All Data'!DI1458-(DG1458*Monitors!$C$4),'All Data'!DI1458)</f>
        <v>237.54205999999999</v>
      </c>
      <c r="DK1458" s="10">
        <f>IF($DE1458="Yes",DJ1458-(DG1458*Monitors!$D$4),'All Data'!DJ1458)</f>
        <v>237.54205999999999</v>
      </c>
      <c r="DL1458" s="10">
        <f>IF($CZ1458="Yes",DK1458-Monitors!$C$7,'All Data'!DK1458)</f>
        <v>237.54205999999999</v>
      </c>
      <c r="DM1458" s="10">
        <f>IF($DA1458="Yes",DL1458-Monitors!$D$7,'All Data'!DL1458)</f>
        <v>237.54205999999999</v>
      </c>
      <c r="DN1458" s="10">
        <f>IF(DB1458="Yes",DM1458-((DG1458+(W1458*Monitors!$B$4))*Monitors!$F$4),'All Data'!DM1458)</f>
        <v>237.54205999999999</v>
      </c>
      <c r="DO1458" s="8" t="str">
        <f t="shared" si="250"/>
        <v>No</v>
      </c>
      <c r="DP1458" s="10">
        <v>12.557070560000001</v>
      </c>
      <c r="DQ1458" s="10">
        <v>68.322929439999996</v>
      </c>
      <c r="DR1458" s="10">
        <v>68.322929439999996</v>
      </c>
      <c r="DS1458" s="9">
        <v>78.217563060822826</v>
      </c>
      <c r="DT1458" s="9" t="s">
        <v>23</v>
      </c>
      <c r="DU1458" s="14">
        <v>0</v>
      </c>
    </row>
    <row r="1459" spans="1:125" ht="18" customHeight="1">
      <c r="A1459" s="29">
        <v>1458</v>
      </c>
      <c r="B1459" s="29">
        <v>21</v>
      </c>
      <c r="C1459" s="29">
        <v>404</v>
      </c>
      <c r="D1459" s="21">
        <v>41775</v>
      </c>
      <c r="E1459" s="21">
        <v>41690</v>
      </c>
      <c r="F1459" s="21">
        <v>41750</v>
      </c>
      <c r="G1459" s="20"/>
      <c r="H1459" s="20"/>
      <c r="I1459" s="22">
        <v>6</v>
      </c>
      <c r="J1459" s="20" t="s">
        <v>255</v>
      </c>
      <c r="K1459" s="20"/>
      <c r="L1459" s="20" t="s">
        <v>6</v>
      </c>
      <c r="M1459" s="23"/>
      <c r="N1459" s="23" t="s">
        <v>7</v>
      </c>
      <c r="O1459" s="23"/>
      <c r="P1459" s="24">
        <v>23</v>
      </c>
      <c r="Q1459" s="24">
        <v>40.9</v>
      </c>
      <c r="R1459" s="24">
        <v>47</v>
      </c>
      <c r="S1459" s="24">
        <v>942.44</v>
      </c>
      <c r="T1459" s="24">
        <v>1.78</v>
      </c>
      <c r="U1459" s="24">
        <v>1080</v>
      </c>
      <c r="V1459" s="24">
        <v>1920</v>
      </c>
      <c r="W1459" s="24">
        <v>2.0739999999999998</v>
      </c>
      <c r="X1459" s="23" t="s">
        <v>47</v>
      </c>
      <c r="Y1459" s="23" t="s">
        <v>47</v>
      </c>
      <c r="Z1459" s="24">
        <v>2200</v>
      </c>
      <c r="AA1459" s="24">
        <v>60</v>
      </c>
      <c r="AB1459" s="24">
        <v>178</v>
      </c>
      <c r="AC1459" s="24">
        <v>178</v>
      </c>
      <c r="AD1459" s="23" t="s">
        <v>305</v>
      </c>
      <c r="AE1459" s="23" t="s">
        <v>11</v>
      </c>
      <c r="AF1459" s="23" t="s">
        <v>11</v>
      </c>
      <c r="AG1459" s="23"/>
      <c r="AH1459" s="23"/>
      <c r="AI1459" s="23" t="s">
        <v>57</v>
      </c>
      <c r="AJ1459" s="23" t="s">
        <v>11</v>
      </c>
      <c r="AK1459" s="23" t="s">
        <v>23</v>
      </c>
      <c r="AL1459" s="23" t="s">
        <v>114</v>
      </c>
      <c r="AM1459" s="23"/>
      <c r="AN1459" s="23" t="s">
        <v>302</v>
      </c>
      <c r="AO1459" s="23"/>
      <c r="AP1459" s="23" t="s">
        <v>14</v>
      </c>
      <c r="AQ1459" s="23"/>
      <c r="AR1459" s="23"/>
      <c r="AS1459" s="23" t="s">
        <v>114</v>
      </c>
      <c r="AT1459" s="23"/>
      <c r="AU1459" s="23" t="s">
        <v>261</v>
      </c>
      <c r="AV1459" s="25"/>
      <c r="AW1459" s="25"/>
      <c r="AX1459" s="26">
        <v>47</v>
      </c>
      <c r="AY1459" s="26">
        <v>942.44</v>
      </c>
      <c r="AZ1459" s="25" t="s">
        <v>302</v>
      </c>
      <c r="BA1459" s="25" t="s">
        <v>261</v>
      </c>
      <c r="BB1459" s="23"/>
      <c r="BC1459" s="23" t="s">
        <v>15</v>
      </c>
      <c r="BD1459" s="23"/>
      <c r="BE1459" s="23" t="s">
        <v>11</v>
      </c>
      <c r="BF1459" s="23" t="s">
        <v>753</v>
      </c>
      <c r="BG1459" s="23" t="s">
        <v>11</v>
      </c>
      <c r="BH1459" s="23" t="s">
        <v>17</v>
      </c>
      <c r="BI1459" s="23"/>
      <c r="BJ1459" s="23"/>
      <c r="BK1459" s="23" t="s">
        <v>11</v>
      </c>
      <c r="BL1459" s="23" t="s">
        <v>11</v>
      </c>
      <c r="BM1459" s="23"/>
      <c r="BN1459" s="23"/>
      <c r="BO1459" s="24">
        <v>0.1</v>
      </c>
      <c r="BP1459" s="24">
        <v>333.1</v>
      </c>
      <c r="BQ1459" s="24">
        <v>450</v>
      </c>
      <c r="BR1459" s="24">
        <v>294.7</v>
      </c>
      <c r="BS1459" s="24">
        <v>294.7</v>
      </c>
      <c r="BT1459" s="23"/>
      <c r="BU1459" s="23"/>
      <c r="BV1459" s="24">
        <v>80.88</v>
      </c>
      <c r="BW1459" s="24">
        <v>0.4</v>
      </c>
      <c r="BX1459" s="24">
        <v>0.27</v>
      </c>
      <c r="BY1459" s="23"/>
      <c r="BZ1459" s="27">
        <v>0.4</v>
      </c>
      <c r="CA1459" s="27"/>
      <c r="CB1459" s="25"/>
      <c r="CC1459" s="25"/>
      <c r="CD1459" s="28">
        <v>79.319999999999993</v>
      </c>
      <c r="CE1459" s="28">
        <v>0.46</v>
      </c>
      <c r="CF1459" s="28">
        <v>0.33</v>
      </c>
      <c r="CG1459" s="25"/>
      <c r="CH1459" s="28">
        <v>262.45999999999998</v>
      </c>
      <c r="CI1459" s="28">
        <v>0.7</v>
      </c>
      <c r="CJ1459" s="28">
        <v>0</v>
      </c>
      <c r="CK1459" s="25"/>
      <c r="CL1459" s="25"/>
      <c r="CM1459" s="28">
        <v>0.91</v>
      </c>
      <c r="CN1459" s="25"/>
      <c r="CO1459" s="28">
        <v>0</v>
      </c>
      <c r="CP1459" s="30" t="s">
        <v>1075</v>
      </c>
      <c r="CQ1459" s="8">
        <f t="shared" si="243"/>
        <v>2200.6705997198756</v>
      </c>
      <c r="CR1459" s="8">
        <f t="shared" si="251"/>
        <v>28</v>
      </c>
      <c r="CS1459" s="8">
        <f t="shared" si="244"/>
        <v>2.5</v>
      </c>
      <c r="CT1459" s="8">
        <f t="shared" si="252"/>
        <v>50</v>
      </c>
      <c r="CU1459" s="8">
        <f t="shared" si="245"/>
        <v>300</v>
      </c>
      <c r="CV1459" s="10">
        <f t="shared" si="246"/>
        <v>313926.76400000002</v>
      </c>
      <c r="CW1459" s="10">
        <f t="shared" si="253"/>
        <v>313.92676400000005</v>
      </c>
      <c r="CX1459" s="8" t="str">
        <f t="shared" si="247"/>
        <v>No</v>
      </c>
      <c r="CY1459" s="30" t="s">
        <v>23</v>
      </c>
      <c r="CZ1459" s="30" t="s">
        <v>11</v>
      </c>
      <c r="DA1459" s="31" t="s">
        <v>11</v>
      </c>
      <c r="DB1459" s="31" t="s">
        <v>11</v>
      </c>
      <c r="DC1459" s="8" t="str">
        <f t="shared" si="248"/>
        <v>No</v>
      </c>
      <c r="DD1459" s="8" t="s">
        <v>11</v>
      </c>
      <c r="DE1459" s="30" t="s">
        <v>11</v>
      </c>
      <c r="DF1459" s="10">
        <f t="shared" si="249"/>
        <v>250.25567999999998</v>
      </c>
      <c r="DG1459" s="9">
        <f>IF(S1459&lt;Monitors!$H$4,(S1459*Monitors!$I$4)+Monitors!$J$4,IF(S1459&lt;Monitors!$H$5,(S1459*Monitors!$I$5)+Monitors!$J$5,IF(S1459&lt;Monitors!$H$6,(S1459*Monitors!$I$6)+Monitors!$J$6,IF(S1459&lt;Monitors!$H$7,(Monitors!$I$7*S1459)+Monitors!$J$7,IF(S1459&lt;Monitors!$H$8,(S1459*Monitors!$I$8)+Monitors!$J$8,IF(S1459&lt;Monitors!$H$9,(S1459*Monitors!$I$9)+Monitors!$J$9,IF(S1459&lt;Monitors!$H$10,(S1459*Monitors!$I$10)+Monitors!$J$10,IF(S1459&lt;Monitors!$H$11,(S1459*Monitors!$I$11)+Monitors!$J$11,Monitors!$J$12))))))))</f>
        <v>89</v>
      </c>
      <c r="DH1459" s="10">
        <f>$DF1459-(Monitors!$B$4*'All Data'!$W1459)</f>
        <v>237.54205999999999</v>
      </c>
      <c r="DI1459" s="10">
        <f>IF($CX1459="Yes",DH1459-(Monitors!$E$4*(DG1459+(Monitors!$B$4*'All Data'!$W1459))),'All Data'!DH1459)</f>
        <v>237.54205999999999</v>
      </c>
      <c r="DJ1459" s="10">
        <f>IF(DD1459="Yes",'All Data'!DI1459-(DG1459*Monitors!$C$4),'All Data'!DI1459)</f>
        <v>237.54205999999999</v>
      </c>
      <c r="DK1459" s="10">
        <f>IF($DE1459="Yes",DJ1459-(DG1459*Monitors!$D$4),'All Data'!DJ1459)</f>
        <v>237.54205999999999</v>
      </c>
      <c r="DL1459" s="10">
        <f>IF($CZ1459="Yes",DK1459-Monitors!$C$7,'All Data'!DK1459)</f>
        <v>237.54205999999999</v>
      </c>
      <c r="DM1459" s="10">
        <f>IF($DA1459="Yes",DL1459-Monitors!$D$7,'All Data'!DL1459)</f>
        <v>237.54205999999999</v>
      </c>
      <c r="DN1459" s="10">
        <f>IF(DB1459="Yes",DM1459-((DG1459+(W1459*Monitors!$B$4))*Monitors!$F$4),'All Data'!DM1459)</f>
        <v>237.54205999999999</v>
      </c>
      <c r="DO1459" s="8" t="str">
        <f t="shared" si="250"/>
        <v>No</v>
      </c>
      <c r="DP1459" s="10">
        <v>12.557070560000001</v>
      </c>
      <c r="DQ1459" s="10">
        <v>68.322929439999996</v>
      </c>
      <c r="DR1459" s="10">
        <v>68.322929439999996</v>
      </c>
      <c r="DS1459" s="9">
        <v>78.217563060822826</v>
      </c>
      <c r="DT1459" s="9" t="s">
        <v>23</v>
      </c>
      <c r="DU1459" s="14">
        <v>0</v>
      </c>
    </row>
    <row r="1460" spans="1:125" ht="18" customHeight="1">
      <c r="A1460" s="29">
        <v>1459</v>
      </c>
      <c r="B1460" s="29">
        <v>38</v>
      </c>
      <c r="C1460" s="29">
        <v>562</v>
      </c>
      <c r="D1460" s="21">
        <v>41749</v>
      </c>
      <c r="E1460" s="21">
        <v>41696</v>
      </c>
      <c r="F1460" s="21">
        <v>41752</v>
      </c>
      <c r="G1460" s="20" t="s">
        <v>942</v>
      </c>
      <c r="H1460" s="20"/>
      <c r="I1460" s="22">
        <v>6</v>
      </c>
      <c r="J1460" s="20" t="s">
        <v>255</v>
      </c>
      <c r="K1460" s="20"/>
      <c r="L1460" s="20" t="s">
        <v>121</v>
      </c>
      <c r="M1460" s="23"/>
      <c r="N1460" s="23" t="s">
        <v>7</v>
      </c>
      <c r="O1460" s="23"/>
      <c r="P1460" s="24">
        <v>23.5</v>
      </c>
      <c r="Q1460" s="24">
        <v>41.5</v>
      </c>
      <c r="R1460" s="24">
        <v>47.7</v>
      </c>
      <c r="S1460" s="24">
        <v>968.73</v>
      </c>
      <c r="T1460" s="24">
        <v>1.78</v>
      </c>
      <c r="U1460" s="24">
        <v>1080</v>
      </c>
      <c r="V1460" s="24">
        <v>1920</v>
      </c>
      <c r="W1460" s="24">
        <v>2.0739999999999998</v>
      </c>
      <c r="X1460" s="23" t="s">
        <v>47</v>
      </c>
      <c r="Y1460" s="23" t="s">
        <v>47</v>
      </c>
      <c r="Z1460" s="24">
        <v>2140</v>
      </c>
      <c r="AA1460" s="24">
        <v>60</v>
      </c>
      <c r="AB1460" s="24">
        <v>178</v>
      </c>
      <c r="AC1460" s="24">
        <v>178</v>
      </c>
      <c r="AD1460" s="23" t="s">
        <v>237</v>
      </c>
      <c r="AE1460" s="23" t="s">
        <v>23</v>
      </c>
      <c r="AF1460" s="23" t="s">
        <v>11</v>
      </c>
      <c r="AG1460" s="23"/>
      <c r="AH1460" s="23"/>
      <c r="AI1460" s="23" t="s">
        <v>12</v>
      </c>
      <c r="AJ1460" s="23" t="s">
        <v>11</v>
      </c>
      <c r="AK1460" s="23" t="s">
        <v>23</v>
      </c>
      <c r="AL1460" s="23" t="s">
        <v>853</v>
      </c>
      <c r="AM1460" s="23"/>
      <c r="AN1460" s="23" t="s">
        <v>14</v>
      </c>
      <c r="AO1460" s="23"/>
      <c r="AP1460" s="23" t="s">
        <v>14</v>
      </c>
      <c r="AQ1460" s="23"/>
      <c r="AR1460" s="23"/>
      <c r="AS1460" s="23" t="s">
        <v>853</v>
      </c>
      <c r="AT1460" s="23"/>
      <c r="AU1460" s="23" t="s">
        <v>14</v>
      </c>
      <c r="AV1460" s="25"/>
      <c r="AW1460" s="25"/>
      <c r="AX1460" s="26">
        <v>47.7</v>
      </c>
      <c r="AY1460" s="26">
        <v>968.73</v>
      </c>
      <c r="AZ1460" s="25" t="s">
        <v>14</v>
      </c>
      <c r="BA1460" s="25" t="s">
        <v>14</v>
      </c>
      <c r="BB1460" s="23"/>
      <c r="BC1460" s="23" t="s">
        <v>15</v>
      </c>
      <c r="BD1460" s="23"/>
      <c r="BE1460" s="23" t="s">
        <v>11</v>
      </c>
      <c r="BF1460" s="23" t="s">
        <v>940</v>
      </c>
      <c r="BG1460" s="23" t="s">
        <v>11</v>
      </c>
      <c r="BH1460" s="23" t="s">
        <v>17</v>
      </c>
      <c r="BI1460" s="23"/>
      <c r="BJ1460" s="23"/>
      <c r="BK1460" s="23" t="s">
        <v>11</v>
      </c>
      <c r="BL1460" s="23" t="s">
        <v>11</v>
      </c>
      <c r="BM1460" s="23" t="s">
        <v>11</v>
      </c>
      <c r="BN1460" s="23"/>
      <c r="BO1460" s="24">
        <v>0</v>
      </c>
      <c r="BP1460" s="24">
        <v>340</v>
      </c>
      <c r="BQ1460" s="24">
        <v>340</v>
      </c>
      <c r="BR1460" s="24">
        <v>290</v>
      </c>
      <c r="BS1460" s="24">
        <v>290</v>
      </c>
      <c r="BT1460" s="23"/>
      <c r="BU1460" s="23"/>
      <c r="BV1460" s="24">
        <v>80.900000000000006</v>
      </c>
      <c r="BW1460" s="24">
        <v>0.33</v>
      </c>
      <c r="BX1460" s="23"/>
      <c r="BY1460" s="24">
        <v>0.32</v>
      </c>
      <c r="BZ1460" s="27">
        <v>0.33</v>
      </c>
      <c r="CA1460" s="27">
        <v>0.32</v>
      </c>
      <c r="CB1460" s="25"/>
      <c r="CC1460" s="25"/>
      <c r="CD1460" s="28">
        <v>83.6</v>
      </c>
      <c r="CE1460" s="28">
        <v>0.37</v>
      </c>
      <c r="CF1460" s="25"/>
      <c r="CG1460" s="28">
        <v>0.36</v>
      </c>
      <c r="CH1460" s="28">
        <v>269.60000000000002</v>
      </c>
      <c r="CI1460" s="28">
        <v>0.5</v>
      </c>
      <c r="CJ1460" s="28">
        <v>0.5</v>
      </c>
      <c r="CK1460" s="25"/>
      <c r="CL1460" s="25"/>
      <c r="CM1460" s="28">
        <v>0.94</v>
      </c>
      <c r="CN1460" s="25"/>
      <c r="CO1460" s="28">
        <v>0</v>
      </c>
      <c r="CP1460" s="30" t="s">
        <v>1075</v>
      </c>
      <c r="CQ1460" s="8">
        <f t="shared" si="243"/>
        <v>2140.9474260113752</v>
      </c>
      <c r="CR1460" s="8">
        <f t="shared" si="251"/>
        <v>28</v>
      </c>
      <c r="CS1460" s="8">
        <f t="shared" si="244"/>
        <v>2.5</v>
      </c>
      <c r="CT1460" s="8">
        <f t="shared" si="252"/>
        <v>50</v>
      </c>
      <c r="CU1460" s="8">
        <f t="shared" si="245"/>
        <v>300</v>
      </c>
      <c r="CV1460" s="10">
        <f t="shared" si="246"/>
        <v>329368.2</v>
      </c>
      <c r="CW1460" s="10">
        <f t="shared" si="253"/>
        <v>329.3682</v>
      </c>
      <c r="CX1460" s="8" t="str">
        <f t="shared" si="247"/>
        <v>No</v>
      </c>
      <c r="CY1460" s="30" t="s">
        <v>11</v>
      </c>
      <c r="CZ1460" s="30" t="s">
        <v>11</v>
      </c>
      <c r="DA1460" s="31" t="s">
        <v>11</v>
      </c>
      <c r="DB1460" s="31" t="s">
        <v>11</v>
      </c>
      <c r="DC1460" s="8" t="str">
        <f t="shared" si="248"/>
        <v>No</v>
      </c>
      <c r="DD1460" s="8" t="s">
        <v>11</v>
      </c>
      <c r="DE1460" s="30" t="s">
        <v>11</v>
      </c>
      <c r="DF1460" s="10">
        <f t="shared" si="249"/>
        <v>249.91842000000003</v>
      </c>
      <c r="DG1460" s="9">
        <f>IF(S1460&lt;Monitors!$H$4,(S1460*Monitors!$I$4)+Monitors!$J$4,IF(S1460&lt;Monitors!$H$5,(S1460*Monitors!$I$5)+Monitors!$J$5,IF(S1460&lt;Monitors!$H$6,(S1460*Monitors!$I$6)+Monitors!$J$6,IF(S1460&lt;Monitors!$H$7,(Monitors!$I$7*S1460)+Monitors!$J$7,IF(S1460&lt;Monitors!$H$8,(S1460*Monitors!$I$8)+Monitors!$J$8,IF(S1460&lt;Monitors!$H$9,(S1460*Monitors!$I$9)+Monitors!$J$9,IF(S1460&lt;Monitors!$H$10,(S1460*Monitors!$I$10)+Monitors!$J$10,IF(S1460&lt;Monitors!$H$11,(S1460*Monitors!$I$11)+Monitors!$J$11,Monitors!$J$12))))))))</f>
        <v>89</v>
      </c>
      <c r="DH1460" s="10">
        <f>$DF1460-(Monitors!$B$4*'All Data'!$W1460)</f>
        <v>237.20480000000003</v>
      </c>
      <c r="DI1460" s="10">
        <f>IF($CX1460="Yes",DH1460-(Monitors!$E$4*(DG1460+(Monitors!$B$4*'All Data'!$W1460))),'All Data'!DH1460)</f>
        <v>237.20480000000003</v>
      </c>
      <c r="DJ1460" s="10">
        <f>IF(DD1460="Yes",'All Data'!DI1460-(DG1460*Monitors!$C$4),'All Data'!DI1460)</f>
        <v>237.20480000000003</v>
      </c>
      <c r="DK1460" s="10">
        <f>IF($DE1460="Yes",DJ1460-(DG1460*Monitors!$D$4),'All Data'!DJ1460)</f>
        <v>237.20480000000003</v>
      </c>
      <c r="DL1460" s="10">
        <f>IF($CZ1460="Yes",DK1460-Monitors!$C$7,'All Data'!DK1460)</f>
        <v>237.20480000000003</v>
      </c>
      <c r="DM1460" s="10">
        <f>IF($DA1460="Yes",DL1460-Monitors!$D$7,'All Data'!DL1460)</f>
        <v>237.20480000000003</v>
      </c>
      <c r="DN1460" s="10">
        <f>IF(DB1460="Yes",DM1460-((DG1460+(W1460*Monitors!$B$4))*Monitors!$F$4),'All Data'!DM1460)</f>
        <v>237.20480000000003</v>
      </c>
      <c r="DO1460" s="8" t="str">
        <f t="shared" si="250"/>
        <v>No</v>
      </c>
      <c r="DP1460" s="10">
        <v>13.174728000000002</v>
      </c>
      <c r="DQ1460" s="10">
        <v>67.725272000000004</v>
      </c>
      <c r="DR1460" s="10">
        <v>67.725272000000004</v>
      </c>
      <c r="DS1460" s="9">
        <v>79.778455166933668</v>
      </c>
      <c r="DT1460" s="9" t="s">
        <v>23</v>
      </c>
      <c r="DU1460" s="14">
        <v>0</v>
      </c>
    </row>
    <row r="1461" spans="1:125" ht="18" customHeight="1">
      <c r="A1461" s="29">
        <v>1460</v>
      </c>
      <c r="B1461" s="29">
        <v>21</v>
      </c>
      <c r="C1461" s="29">
        <v>393</v>
      </c>
      <c r="D1461" s="21">
        <v>41537</v>
      </c>
      <c r="E1461" s="21">
        <v>41499</v>
      </c>
      <c r="F1461" s="21">
        <v>41506</v>
      </c>
      <c r="G1461" s="20" t="s">
        <v>4</v>
      </c>
      <c r="H1461" s="20"/>
      <c r="I1461" s="22">
        <v>6</v>
      </c>
      <c r="J1461" s="20" t="s">
        <v>255</v>
      </c>
      <c r="K1461" s="20"/>
      <c r="L1461" s="20" t="s">
        <v>6</v>
      </c>
      <c r="M1461" s="23"/>
      <c r="N1461" s="23" t="s">
        <v>7</v>
      </c>
      <c r="O1461" s="23"/>
      <c r="P1461" s="24">
        <v>20.6</v>
      </c>
      <c r="Q1461" s="24">
        <v>36.5</v>
      </c>
      <c r="R1461" s="24">
        <v>41.9</v>
      </c>
      <c r="S1461" s="24">
        <v>750.74</v>
      </c>
      <c r="T1461" s="24">
        <v>1.78</v>
      </c>
      <c r="U1461" s="24">
        <v>1080</v>
      </c>
      <c r="V1461" s="24">
        <v>1920</v>
      </c>
      <c r="W1461" s="24">
        <v>2.0739999999999998</v>
      </c>
      <c r="X1461" s="23" t="s">
        <v>47</v>
      </c>
      <c r="Y1461" s="23" t="s">
        <v>47</v>
      </c>
      <c r="Z1461" s="24">
        <v>2762</v>
      </c>
      <c r="AA1461" s="24">
        <v>60</v>
      </c>
      <c r="AB1461" s="24">
        <v>178</v>
      </c>
      <c r="AC1461" s="24">
        <v>178</v>
      </c>
      <c r="AD1461" s="23" t="s">
        <v>305</v>
      </c>
      <c r="AE1461" s="23" t="s">
        <v>11</v>
      </c>
      <c r="AF1461" s="23" t="s">
        <v>11</v>
      </c>
      <c r="AG1461" s="23"/>
      <c r="AH1461" s="23"/>
      <c r="AI1461" s="23" t="s">
        <v>57</v>
      </c>
      <c r="AJ1461" s="23" t="s">
        <v>11</v>
      </c>
      <c r="AK1461" s="23" t="s">
        <v>23</v>
      </c>
      <c r="AL1461" s="23" t="s">
        <v>107</v>
      </c>
      <c r="AM1461" s="23"/>
      <c r="AN1461" s="23" t="s">
        <v>302</v>
      </c>
      <c r="AO1461" s="23"/>
      <c r="AP1461" s="23" t="s">
        <v>14</v>
      </c>
      <c r="AQ1461" s="23"/>
      <c r="AR1461" s="23"/>
      <c r="AS1461" s="23" t="s">
        <v>107</v>
      </c>
      <c r="AT1461" s="23"/>
      <c r="AU1461" s="23" t="s">
        <v>261</v>
      </c>
      <c r="AV1461" s="25"/>
      <c r="AW1461" s="25"/>
      <c r="AX1461" s="26">
        <v>41.9</v>
      </c>
      <c r="AY1461" s="26">
        <v>750.74</v>
      </c>
      <c r="AZ1461" s="25" t="s">
        <v>302</v>
      </c>
      <c r="BA1461" s="25" t="s">
        <v>261</v>
      </c>
      <c r="BB1461" s="23"/>
      <c r="BC1461" s="23" t="s">
        <v>15</v>
      </c>
      <c r="BD1461" s="23"/>
      <c r="BE1461" s="23" t="s">
        <v>11</v>
      </c>
      <c r="BF1461" s="23" t="s">
        <v>751</v>
      </c>
      <c r="BG1461" s="23" t="s">
        <v>11</v>
      </c>
      <c r="BH1461" s="23" t="s">
        <v>17</v>
      </c>
      <c r="BI1461" s="23"/>
      <c r="BJ1461" s="23"/>
      <c r="BK1461" s="23" t="s">
        <v>11</v>
      </c>
      <c r="BL1461" s="23" t="s">
        <v>11</v>
      </c>
      <c r="BM1461" s="23"/>
      <c r="BN1461" s="23"/>
      <c r="BO1461" s="24">
        <v>0.1</v>
      </c>
      <c r="BP1461" s="24">
        <v>414.1</v>
      </c>
      <c r="BQ1461" s="24">
        <v>450</v>
      </c>
      <c r="BR1461" s="24">
        <v>330.7</v>
      </c>
      <c r="BS1461" s="24">
        <v>330.7</v>
      </c>
      <c r="BT1461" s="23"/>
      <c r="BU1461" s="23"/>
      <c r="BV1461" s="24">
        <v>82.85</v>
      </c>
      <c r="BW1461" s="24">
        <v>0.39</v>
      </c>
      <c r="BX1461" s="24">
        <v>0.37</v>
      </c>
      <c r="BY1461" s="23"/>
      <c r="BZ1461" s="27">
        <v>0.39</v>
      </c>
      <c r="CA1461" s="27"/>
      <c r="CB1461" s="25"/>
      <c r="CC1461" s="25"/>
      <c r="CD1461" s="28">
        <v>82.25</v>
      </c>
      <c r="CE1461" s="28">
        <v>0.53</v>
      </c>
      <c r="CF1461" s="28">
        <v>0.51</v>
      </c>
      <c r="CG1461" s="25"/>
      <c r="CH1461" s="28">
        <v>210.7</v>
      </c>
      <c r="CI1461" s="28">
        <v>0.7</v>
      </c>
      <c r="CJ1461" s="28">
        <v>0</v>
      </c>
      <c r="CK1461" s="25"/>
      <c r="CL1461" s="25"/>
      <c r="CM1461" s="28">
        <v>0.98</v>
      </c>
      <c r="CN1461" s="25"/>
      <c r="CO1461" s="28">
        <v>0</v>
      </c>
      <c r="CP1461" s="30" t="s">
        <v>1075</v>
      </c>
      <c r="CQ1461" s="8">
        <f t="shared" si="243"/>
        <v>2762.6075605402666</v>
      </c>
      <c r="CR1461" s="8">
        <f t="shared" si="251"/>
        <v>28</v>
      </c>
      <c r="CS1461" s="8">
        <f t="shared" si="244"/>
        <v>2.5</v>
      </c>
      <c r="CT1461" s="8">
        <f t="shared" si="252"/>
        <v>50</v>
      </c>
      <c r="CU1461" s="8">
        <f t="shared" si="245"/>
        <v>400</v>
      </c>
      <c r="CV1461" s="10">
        <f t="shared" si="246"/>
        <v>310881.43400000001</v>
      </c>
      <c r="CW1461" s="10">
        <f t="shared" si="253"/>
        <v>310.88143400000001</v>
      </c>
      <c r="CX1461" s="8" t="str">
        <f t="shared" si="247"/>
        <v>No</v>
      </c>
      <c r="CY1461" s="30" t="s">
        <v>23</v>
      </c>
      <c r="CZ1461" s="30" t="s">
        <v>11</v>
      </c>
      <c r="DA1461" s="31" t="s">
        <v>11</v>
      </c>
      <c r="DB1461" s="31" t="s">
        <v>11</v>
      </c>
      <c r="DC1461" s="8" t="str">
        <f t="shared" si="248"/>
        <v>No</v>
      </c>
      <c r="DD1461" s="8" t="s">
        <v>11</v>
      </c>
      <c r="DE1461" s="30" t="s">
        <v>11</v>
      </c>
      <c r="DF1461" s="10">
        <f t="shared" si="249"/>
        <v>256.23875999999996</v>
      </c>
      <c r="DG1461" s="9">
        <f>IF(S1461&lt;Monitors!$H$4,(S1461*Monitors!$I$4)+Monitors!$J$4,IF(S1461&lt;Monitors!$H$5,(S1461*Monitors!$I$5)+Monitors!$J$5,IF(S1461&lt;Monitors!$H$6,(S1461*Monitors!$I$6)+Monitors!$J$6,IF(S1461&lt;Monitors!$H$7,(Monitors!$I$7*S1461)+Monitors!$J$7,IF(S1461&lt;Monitors!$H$8,(S1461*Monitors!$I$8)+Monitors!$J$8,IF(S1461&lt;Monitors!$H$9,(S1461*Monitors!$I$9)+Monitors!$J$9,IF(S1461&lt;Monitors!$H$10,(S1461*Monitors!$I$10)+Monitors!$J$10,IF(S1461&lt;Monitors!$H$11,(S1461*Monitors!$I$11)+Monitors!$J$11,Monitors!$J$12))))))))</f>
        <v>89</v>
      </c>
      <c r="DH1461" s="10">
        <f>$DF1461-(Monitors!$B$4*'All Data'!$W1461)</f>
        <v>243.52513999999996</v>
      </c>
      <c r="DI1461" s="10">
        <f>IF($CX1461="Yes",DH1461-(Monitors!$E$4*(DG1461+(Monitors!$B$4*'All Data'!$W1461))),'All Data'!DH1461)</f>
        <v>243.52513999999996</v>
      </c>
      <c r="DJ1461" s="10">
        <f>IF(DD1461="Yes",'All Data'!DI1461-(DG1461*Monitors!$C$4),'All Data'!DI1461)</f>
        <v>243.52513999999996</v>
      </c>
      <c r="DK1461" s="10">
        <f>IF($DE1461="Yes",DJ1461-(DG1461*Monitors!$D$4),'All Data'!DJ1461)</f>
        <v>243.52513999999996</v>
      </c>
      <c r="DL1461" s="10">
        <f>IF($CZ1461="Yes",DK1461-Monitors!$C$7,'All Data'!DK1461)</f>
        <v>243.52513999999996</v>
      </c>
      <c r="DM1461" s="10">
        <f>IF($DA1461="Yes",DL1461-Monitors!$D$7,'All Data'!DL1461)</f>
        <v>243.52513999999996</v>
      </c>
      <c r="DN1461" s="10">
        <f>IF(DB1461="Yes",DM1461-((DG1461+(W1461*Monitors!$B$4))*Monitors!$F$4),'All Data'!DM1461)</f>
        <v>243.52513999999996</v>
      </c>
      <c r="DO1461" s="8" t="str">
        <f t="shared" si="250"/>
        <v>No</v>
      </c>
      <c r="DP1461" s="10">
        <v>12.435257360000001</v>
      </c>
      <c r="DQ1461" s="10">
        <v>70.414742639999986</v>
      </c>
      <c r="DR1461" s="10">
        <v>70.414742639999986</v>
      </c>
      <c r="DS1461" s="9">
        <v>65.614688818342387</v>
      </c>
      <c r="DT1461" s="9" t="s">
        <v>11</v>
      </c>
      <c r="DU1461" s="14">
        <v>0</v>
      </c>
    </row>
    <row r="1462" spans="1:125" ht="18" customHeight="1">
      <c r="A1462" s="29">
        <v>1461</v>
      </c>
      <c r="B1462" s="29">
        <v>21</v>
      </c>
      <c r="C1462" s="29">
        <v>397</v>
      </c>
      <c r="D1462" s="21">
        <v>41607</v>
      </c>
      <c r="E1462" s="21">
        <v>41499</v>
      </c>
      <c r="F1462" s="21">
        <v>41584</v>
      </c>
      <c r="G1462" s="20" t="s">
        <v>4</v>
      </c>
      <c r="H1462" s="20"/>
      <c r="I1462" s="22">
        <v>6</v>
      </c>
      <c r="J1462" s="20" t="s">
        <v>255</v>
      </c>
      <c r="K1462" s="20"/>
      <c r="L1462" s="20" t="s">
        <v>6</v>
      </c>
      <c r="M1462" s="23"/>
      <c r="N1462" s="23" t="s">
        <v>7</v>
      </c>
      <c r="O1462" s="23"/>
      <c r="P1462" s="24">
        <v>20.6</v>
      </c>
      <c r="Q1462" s="24">
        <v>36.5</v>
      </c>
      <c r="R1462" s="24">
        <v>41.9</v>
      </c>
      <c r="S1462" s="24">
        <v>750.74</v>
      </c>
      <c r="T1462" s="24">
        <v>1.78</v>
      </c>
      <c r="U1462" s="24">
        <v>1080</v>
      </c>
      <c r="V1462" s="24">
        <v>1920</v>
      </c>
      <c r="W1462" s="24">
        <v>2.0739999999999998</v>
      </c>
      <c r="X1462" s="23" t="s">
        <v>47</v>
      </c>
      <c r="Y1462" s="23" t="s">
        <v>47</v>
      </c>
      <c r="Z1462" s="24">
        <v>2762</v>
      </c>
      <c r="AA1462" s="24">
        <v>60</v>
      </c>
      <c r="AB1462" s="24">
        <v>178</v>
      </c>
      <c r="AC1462" s="24">
        <v>178</v>
      </c>
      <c r="AD1462" s="23" t="s">
        <v>305</v>
      </c>
      <c r="AE1462" s="23" t="s">
        <v>11</v>
      </c>
      <c r="AF1462" s="23" t="s">
        <v>11</v>
      </c>
      <c r="AG1462" s="23"/>
      <c r="AH1462" s="23"/>
      <c r="AI1462" s="23" t="s">
        <v>57</v>
      </c>
      <c r="AJ1462" s="23" t="s">
        <v>11</v>
      </c>
      <c r="AK1462" s="23" t="s">
        <v>23</v>
      </c>
      <c r="AL1462" s="23" t="s">
        <v>107</v>
      </c>
      <c r="AM1462" s="23"/>
      <c r="AN1462" s="23" t="s">
        <v>302</v>
      </c>
      <c r="AO1462" s="23"/>
      <c r="AP1462" s="23" t="s">
        <v>14</v>
      </c>
      <c r="AQ1462" s="23"/>
      <c r="AR1462" s="23"/>
      <c r="AS1462" s="23" t="s">
        <v>107</v>
      </c>
      <c r="AT1462" s="23"/>
      <c r="AU1462" s="23" t="s">
        <v>261</v>
      </c>
      <c r="AV1462" s="25"/>
      <c r="AW1462" s="25"/>
      <c r="AX1462" s="26">
        <v>41.9</v>
      </c>
      <c r="AY1462" s="26">
        <v>750.74</v>
      </c>
      <c r="AZ1462" s="25" t="s">
        <v>302</v>
      </c>
      <c r="BA1462" s="25" t="s">
        <v>261</v>
      </c>
      <c r="BB1462" s="23"/>
      <c r="BC1462" s="23" t="s">
        <v>15</v>
      </c>
      <c r="BD1462" s="23"/>
      <c r="BE1462" s="23" t="s">
        <v>11</v>
      </c>
      <c r="BF1462" s="23" t="s">
        <v>751</v>
      </c>
      <c r="BG1462" s="23" t="s">
        <v>11</v>
      </c>
      <c r="BH1462" s="23" t="s">
        <v>17</v>
      </c>
      <c r="BI1462" s="23"/>
      <c r="BJ1462" s="23"/>
      <c r="BK1462" s="23" t="s">
        <v>11</v>
      </c>
      <c r="BL1462" s="23" t="s">
        <v>11</v>
      </c>
      <c r="BM1462" s="23"/>
      <c r="BN1462" s="23"/>
      <c r="BO1462" s="24">
        <v>0.1</v>
      </c>
      <c r="BP1462" s="24">
        <v>414.1</v>
      </c>
      <c r="BQ1462" s="24">
        <v>450</v>
      </c>
      <c r="BR1462" s="24">
        <v>330.7</v>
      </c>
      <c r="BS1462" s="24">
        <v>330.7</v>
      </c>
      <c r="BT1462" s="23"/>
      <c r="BU1462" s="23"/>
      <c r="BV1462" s="24">
        <v>82.85</v>
      </c>
      <c r="BW1462" s="24">
        <v>0.39</v>
      </c>
      <c r="BX1462" s="24">
        <v>0.37</v>
      </c>
      <c r="BY1462" s="24">
        <v>0</v>
      </c>
      <c r="BZ1462" s="27">
        <v>0.39</v>
      </c>
      <c r="CA1462" s="27">
        <v>0</v>
      </c>
      <c r="CB1462" s="25"/>
      <c r="CC1462" s="25"/>
      <c r="CD1462" s="28">
        <v>82.25</v>
      </c>
      <c r="CE1462" s="28">
        <v>0.53</v>
      </c>
      <c r="CF1462" s="28">
        <v>0.51</v>
      </c>
      <c r="CG1462" s="28">
        <v>0</v>
      </c>
      <c r="CH1462" s="28">
        <v>210.7</v>
      </c>
      <c r="CI1462" s="28">
        <v>0.7</v>
      </c>
      <c r="CJ1462" s="28">
        <v>0</v>
      </c>
      <c r="CK1462" s="25"/>
      <c r="CL1462" s="25"/>
      <c r="CM1462" s="28">
        <v>0.98</v>
      </c>
      <c r="CN1462" s="25"/>
      <c r="CO1462" s="28">
        <v>0</v>
      </c>
      <c r="CP1462" s="30" t="s">
        <v>1075</v>
      </c>
      <c r="CQ1462" s="8">
        <f t="shared" si="243"/>
        <v>2762.6075605402666</v>
      </c>
      <c r="CR1462" s="8">
        <f t="shared" si="251"/>
        <v>28</v>
      </c>
      <c r="CS1462" s="8">
        <f t="shared" si="244"/>
        <v>2.5</v>
      </c>
      <c r="CT1462" s="8">
        <f t="shared" si="252"/>
        <v>50</v>
      </c>
      <c r="CU1462" s="8">
        <f t="shared" si="245"/>
        <v>400</v>
      </c>
      <c r="CV1462" s="10">
        <f t="shared" si="246"/>
        <v>310881.43400000001</v>
      </c>
      <c r="CW1462" s="10">
        <f t="shared" si="253"/>
        <v>310.88143400000001</v>
      </c>
      <c r="CX1462" s="8" t="str">
        <f t="shared" si="247"/>
        <v>No</v>
      </c>
      <c r="CY1462" s="30" t="s">
        <v>23</v>
      </c>
      <c r="CZ1462" s="30" t="s">
        <v>11</v>
      </c>
      <c r="DA1462" s="31" t="s">
        <v>11</v>
      </c>
      <c r="DB1462" s="31" t="s">
        <v>11</v>
      </c>
      <c r="DC1462" s="8" t="str">
        <f t="shared" si="248"/>
        <v>No</v>
      </c>
      <c r="DD1462" s="8" t="s">
        <v>11</v>
      </c>
      <c r="DE1462" s="30" t="s">
        <v>11</v>
      </c>
      <c r="DF1462" s="10">
        <f t="shared" si="249"/>
        <v>256.23875999999996</v>
      </c>
      <c r="DG1462" s="9">
        <f>IF(S1462&lt;Monitors!$H$4,(S1462*Monitors!$I$4)+Monitors!$J$4,IF(S1462&lt;Monitors!$H$5,(S1462*Monitors!$I$5)+Monitors!$J$5,IF(S1462&lt;Monitors!$H$6,(S1462*Monitors!$I$6)+Monitors!$J$6,IF(S1462&lt;Monitors!$H$7,(Monitors!$I$7*S1462)+Monitors!$J$7,IF(S1462&lt;Monitors!$H$8,(S1462*Monitors!$I$8)+Monitors!$J$8,IF(S1462&lt;Monitors!$H$9,(S1462*Monitors!$I$9)+Monitors!$J$9,IF(S1462&lt;Monitors!$H$10,(S1462*Monitors!$I$10)+Monitors!$J$10,IF(S1462&lt;Monitors!$H$11,(S1462*Monitors!$I$11)+Monitors!$J$11,Monitors!$J$12))))))))</f>
        <v>89</v>
      </c>
      <c r="DH1462" s="10">
        <f>$DF1462-(Monitors!$B$4*'All Data'!$W1462)</f>
        <v>243.52513999999996</v>
      </c>
      <c r="DI1462" s="10">
        <f>IF($CX1462="Yes",DH1462-(Monitors!$E$4*(DG1462+(Monitors!$B$4*'All Data'!$W1462))),'All Data'!DH1462)</f>
        <v>243.52513999999996</v>
      </c>
      <c r="DJ1462" s="10">
        <f>IF(DD1462="Yes",'All Data'!DI1462-(DG1462*Monitors!$C$4),'All Data'!DI1462)</f>
        <v>243.52513999999996</v>
      </c>
      <c r="DK1462" s="10">
        <f>IF($DE1462="Yes",DJ1462-(DG1462*Monitors!$D$4),'All Data'!DJ1462)</f>
        <v>243.52513999999996</v>
      </c>
      <c r="DL1462" s="10">
        <f>IF($CZ1462="Yes",DK1462-Monitors!$C$7,'All Data'!DK1462)</f>
        <v>243.52513999999996</v>
      </c>
      <c r="DM1462" s="10">
        <f>IF($DA1462="Yes",DL1462-Monitors!$D$7,'All Data'!DL1462)</f>
        <v>243.52513999999996</v>
      </c>
      <c r="DN1462" s="10">
        <f>IF(DB1462="Yes",DM1462-((DG1462+(W1462*Monitors!$B$4))*Monitors!$F$4),'All Data'!DM1462)</f>
        <v>243.52513999999996</v>
      </c>
      <c r="DO1462" s="8" t="str">
        <f t="shared" si="250"/>
        <v>No</v>
      </c>
      <c r="DP1462" s="10">
        <v>12.435257360000001</v>
      </c>
      <c r="DQ1462" s="10">
        <v>70.414742639999986</v>
      </c>
      <c r="DR1462" s="10">
        <v>70.414742639999986</v>
      </c>
      <c r="DS1462" s="9">
        <v>65.614688818342387</v>
      </c>
      <c r="DT1462" s="9" t="s">
        <v>11</v>
      </c>
      <c r="DU1462" s="14">
        <v>0</v>
      </c>
    </row>
    <row r="1463" spans="1:125" ht="18" customHeight="1">
      <c r="A1463" s="29">
        <v>1462</v>
      </c>
      <c r="B1463" s="29">
        <v>38</v>
      </c>
      <c r="C1463" s="29">
        <v>653</v>
      </c>
      <c r="D1463" s="21">
        <v>41363</v>
      </c>
      <c r="E1463" s="21">
        <v>41330</v>
      </c>
      <c r="F1463" s="21">
        <v>41361</v>
      </c>
      <c r="G1463" s="20"/>
      <c r="H1463" s="20"/>
      <c r="I1463" s="22">
        <v>6</v>
      </c>
      <c r="J1463" s="20" t="s">
        <v>255</v>
      </c>
      <c r="K1463" s="20"/>
      <c r="L1463" s="20" t="s">
        <v>121</v>
      </c>
      <c r="M1463" s="23"/>
      <c r="N1463" s="23" t="s">
        <v>7</v>
      </c>
      <c r="O1463" s="23"/>
      <c r="P1463" s="24">
        <v>22.6</v>
      </c>
      <c r="Q1463" s="24">
        <v>40.1</v>
      </c>
      <c r="R1463" s="24">
        <v>46</v>
      </c>
      <c r="S1463" s="24">
        <v>903.69</v>
      </c>
      <c r="T1463" s="24">
        <v>1.78</v>
      </c>
      <c r="U1463" s="24">
        <v>1080</v>
      </c>
      <c r="V1463" s="24">
        <v>1920</v>
      </c>
      <c r="W1463" s="24">
        <v>2.0739999999999998</v>
      </c>
      <c r="X1463" s="23" t="s">
        <v>47</v>
      </c>
      <c r="Y1463" s="23" t="s">
        <v>47</v>
      </c>
      <c r="Z1463" s="24">
        <v>2295</v>
      </c>
      <c r="AA1463" s="24">
        <v>60</v>
      </c>
      <c r="AB1463" s="24">
        <v>178</v>
      </c>
      <c r="AC1463" s="24">
        <v>178</v>
      </c>
      <c r="AD1463" s="23" t="s">
        <v>201</v>
      </c>
      <c r="AE1463" s="23" t="s">
        <v>23</v>
      </c>
      <c r="AF1463" s="23" t="s">
        <v>11</v>
      </c>
      <c r="AG1463" s="23"/>
      <c r="AH1463" s="23"/>
      <c r="AI1463" s="23" t="s">
        <v>12</v>
      </c>
      <c r="AJ1463" s="23" t="s">
        <v>11</v>
      </c>
      <c r="AK1463" s="23" t="s">
        <v>23</v>
      </c>
      <c r="AL1463" s="23" t="s">
        <v>855</v>
      </c>
      <c r="AM1463" s="23"/>
      <c r="AN1463" s="23" t="s">
        <v>14</v>
      </c>
      <c r="AO1463" s="23"/>
      <c r="AP1463" s="23" t="s">
        <v>14</v>
      </c>
      <c r="AQ1463" s="23"/>
      <c r="AR1463" s="23"/>
      <c r="AS1463" s="23" t="s">
        <v>855</v>
      </c>
      <c r="AT1463" s="23"/>
      <c r="AU1463" s="23" t="s">
        <v>14</v>
      </c>
      <c r="AV1463" s="25"/>
      <c r="AW1463" s="25"/>
      <c r="AX1463" s="26">
        <v>46</v>
      </c>
      <c r="AY1463" s="26">
        <v>903.69</v>
      </c>
      <c r="AZ1463" s="25" t="s">
        <v>14</v>
      </c>
      <c r="BA1463" s="25" t="s">
        <v>14</v>
      </c>
      <c r="BB1463" s="23"/>
      <c r="BC1463" s="23" t="s">
        <v>15</v>
      </c>
      <c r="BD1463" s="23"/>
      <c r="BE1463" s="23" t="s">
        <v>11</v>
      </c>
      <c r="BF1463" s="23" t="s">
        <v>944</v>
      </c>
      <c r="BG1463" s="23" t="s">
        <v>11</v>
      </c>
      <c r="BH1463" s="23" t="s">
        <v>17</v>
      </c>
      <c r="BI1463" s="23"/>
      <c r="BJ1463" s="23"/>
      <c r="BK1463" s="23" t="s">
        <v>11</v>
      </c>
      <c r="BL1463" s="23" t="s">
        <v>11</v>
      </c>
      <c r="BM1463" s="23" t="s">
        <v>11</v>
      </c>
      <c r="BN1463" s="23"/>
      <c r="BO1463" s="24">
        <v>0</v>
      </c>
      <c r="BP1463" s="24">
        <v>310</v>
      </c>
      <c r="BQ1463" s="24">
        <v>310</v>
      </c>
      <c r="BR1463" s="24">
        <v>310</v>
      </c>
      <c r="BS1463" s="24">
        <v>310</v>
      </c>
      <c r="BT1463" s="23"/>
      <c r="BU1463" s="23"/>
      <c r="BV1463" s="24">
        <v>83.1</v>
      </c>
      <c r="BW1463" s="24">
        <v>0.23</v>
      </c>
      <c r="BX1463" s="23"/>
      <c r="BY1463" s="24">
        <v>0.22</v>
      </c>
      <c r="BZ1463" s="27">
        <v>0.23</v>
      </c>
      <c r="CA1463" s="27">
        <v>0.22</v>
      </c>
      <c r="CB1463" s="25"/>
      <c r="CC1463" s="25"/>
      <c r="CD1463" s="28">
        <v>82.3</v>
      </c>
      <c r="CE1463" s="28">
        <v>0.32</v>
      </c>
      <c r="CF1463" s="25"/>
      <c r="CG1463" s="28">
        <v>0.31</v>
      </c>
      <c r="CH1463" s="28">
        <v>252</v>
      </c>
      <c r="CI1463" s="28">
        <v>0.5</v>
      </c>
      <c r="CJ1463" s="28">
        <v>0.5</v>
      </c>
      <c r="CK1463" s="25"/>
      <c r="CL1463" s="25"/>
      <c r="CM1463" s="28">
        <v>0.96</v>
      </c>
      <c r="CN1463" s="25"/>
      <c r="CO1463" s="28">
        <v>0</v>
      </c>
      <c r="CP1463" s="30" t="s">
        <v>1075</v>
      </c>
      <c r="CQ1463" s="8">
        <f t="shared" si="243"/>
        <v>2295.0348017572392</v>
      </c>
      <c r="CR1463" s="8">
        <f t="shared" si="251"/>
        <v>28</v>
      </c>
      <c r="CS1463" s="8">
        <f t="shared" si="244"/>
        <v>2.5</v>
      </c>
      <c r="CT1463" s="8">
        <f t="shared" si="252"/>
        <v>50</v>
      </c>
      <c r="CU1463" s="8">
        <f t="shared" si="245"/>
        <v>300</v>
      </c>
      <c r="CV1463" s="10">
        <f t="shared" si="246"/>
        <v>280143.90000000002</v>
      </c>
      <c r="CW1463" s="10">
        <f t="shared" si="253"/>
        <v>280.14390000000003</v>
      </c>
      <c r="CX1463" s="8" t="str">
        <f t="shared" si="247"/>
        <v>No</v>
      </c>
      <c r="CY1463" s="30" t="s">
        <v>11</v>
      </c>
      <c r="CZ1463" s="30" t="s">
        <v>11</v>
      </c>
      <c r="DA1463" s="31" t="s">
        <v>11</v>
      </c>
      <c r="DB1463" s="31" t="s">
        <v>11</v>
      </c>
      <c r="DC1463" s="8" t="str">
        <f t="shared" si="248"/>
        <v>No</v>
      </c>
      <c r="DD1463" s="8" t="s">
        <v>11</v>
      </c>
      <c r="DE1463" s="30" t="s">
        <v>11</v>
      </c>
      <c r="DF1463" s="10">
        <f t="shared" si="249"/>
        <v>256.09421999999995</v>
      </c>
      <c r="DG1463" s="9">
        <f>IF(S1463&lt;Monitors!$H$4,(S1463*Monitors!$I$4)+Monitors!$J$4,IF(S1463&lt;Monitors!$H$5,(S1463*Monitors!$I$5)+Monitors!$J$5,IF(S1463&lt;Monitors!$H$6,(S1463*Monitors!$I$6)+Monitors!$J$6,IF(S1463&lt;Monitors!$H$7,(Monitors!$I$7*S1463)+Monitors!$J$7,IF(S1463&lt;Monitors!$H$8,(S1463*Monitors!$I$8)+Monitors!$J$8,IF(S1463&lt;Monitors!$H$9,(S1463*Monitors!$I$9)+Monitors!$J$9,IF(S1463&lt;Monitors!$H$10,(S1463*Monitors!$I$10)+Monitors!$J$10,IF(S1463&lt;Monitors!$H$11,(S1463*Monitors!$I$11)+Monitors!$J$11,Monitors!$J$12))))))))</f>
        <v>89</v>
      </c>
      <c r="DH1463" s="10">
        <f>$DF1463-(Monitors!$B$4*'All Data'!$W1463)</f>
        <v>243.38059999999996</v>
      </c>
      <c r="DI1463" s="10">
        <f>IF($CX1463="Yes",DH1463-(Monitors!$E$4*(DG1463+(Monitors!$B$4*'All Data'!$W1463))),'All Data'!DH1463)</f>
        <v>243.38059999999996</v>
      </c>
      <c r="DJ1463" s="10">
        <f>IF(DD1463="Yes",'All Data'!DI1463-(DG1463*Monitors!$C$4),'All Data'!DI1463)</f>
        <v>243.38059999999996</v>
      </c>
      <c r="DK1463" s="10">
        <f>IF($DE1463="Yes",DJ1463-(DG1463*Monitors!$D$4),'All Data'!DJ1463)</f>
        <v>243.38059999999996</v>
      </c>
      <c r="DL1463" s="10">
        <f>IF($CZ1463="Yes",DK1463-Monitors!$C$7,'All Data'!DK1463)</f>
        <v>243.38059999999996</v>
      </c>
      <c r="DM1463" s="10">
        <f>IF($DA1463="Yes",DL1463-Monitors!$D$7,'All Data'!DL1463)</f>
        <v>243.38059999999996</v>
      </c>
      <c r="DN1463" s="10">
        <f>IF(DB1463="Yes",DM1463-((DG1463+(W1463*Monitors!$B$4))*Monitors!$F$4),'All Data'!DM1463)</f>
        <v>243.38059999999996</v>
      </c>
      <c r="DO1463" s="8" t="str">
        <f t="shared" si="250"/>
        <v>No</v>
      </c>
      <c r="DP1463" s="10">
        <v>11.205756000000003</v>
      </c>
      <c r="DQ1463" s="10">
        <v>71.894243999999986</v>
      </c>
      <c r="DR1463" s="10">
        <v>71.894243999999986</v>
      </c>
      <c r="DS1463" s="9">
        <v>75.843283776816833</v>
      </c>
      <c r="DT1463" s="9" t="s">
        <v>23</v>
      </c>
      <c r="DU1463" s="14">
        <v>0</v>
      </c>
    </row>
    <row r="1464" spans="1:125" ht="18" customHeight="1">
      <c r="A1464" s="29">
        <v>1463</v>
      </c>
      <c r="B1464" s="29">
        <v>26</v>
      </c>
      <c r="C1464" s="29">
        <v>994</v>
      </c>
      <c r="D1464" s="21">
        <v>41516</v>
      </c>
      <c r="E1464" s="21">
        <v>41508</v>
      </c>
      <c r="F1464" s="21">
        <v>41544</v>
      </c>
      <c r="G1464" s="20" t="s">
        <v>4</v>
      </c>
      <c r="H1464" s="20" t="s">
        <v>26</v>
      </c>
      <c r="I1464" s="22">
        <v>6</v>
      </c>
      <c r="J1464" s="20" t="s">
        <v>255</v>
      </c>
      <c r="K1464" s="20" t="s">
        <v>26</v>
      </c>
      <c r="L1464" s="20" t="s">
        <v>27</v>
      </c>
      <c r="M1464" s="23" t="s">
        <v>27</v>
      </c>
      <c r="N1464" s="23" t="s">
        <v>7</v>
      </c>
      <c r="O1464" s="23" t="s">
        <v>26</v>
      </c>
      <c r="P1464" s="24">
        <v>19.600000000000001</v>
      </c>
      <c r="Q1464" s="24">
        <v>34.9</v>
      </c>
      <c r="R1464" s="24">
        <v>40</v>
      </c>
      <c r="S1464" s="24">
        <v>683.68</v>
      </c>
      <c r="T1464" s="24">
        <v>1.78</v>
      </c>
      <c r="U1464" s="24">
        <v>1080</v>
      </c>
      <c r="V1464" s="24">
        <v>1920</v>
      </c>
      <c r="W1464" s="24">
        <v>2.0739999999999998</v>
      </c>
      <c r="X1464" s="23" t="s">
        <v>47</v>
      </c>
      <c r="Y1464" s="23" t="s">
        <v>47</v>
      </c>
      <c r="Z1464" s="24">
        <v>3033</v>
      </c>
      <c r="AA1464" s="24">
        <v>60</v>
      </c>
      <c r="AB1464" s="24">
        <v>178</v>
      </c>
      <c r="AC1464" s="24">
        <v>178</v>
      </c>
      <c r="AD1464" s="23" t="s">
        <v>899</v>
      </c>
      <c r="AE1464" s="23" t="s">
        <v>11</v>
      </c>
      <c r="AF1464" s="23" t="s">
        <v>11</v>
      </c>
      <c r="AG1464" s="23" t="s">
        <v>26</v>
      </c>
      <c r="AH1464" s="23" t="s">
        <v>26</v>
      </c>
      <c r="AI1464" s="23" t="s">
        <v>12</v>
      </c>
      <c r="AJ1464" s="23" t="s">
        <v>11</v>
      </c>
      <c r="AK1464" s="23" t="s">
        <v>23</v>
      </c>
      <c r="AL1464" s="23" t="s">
        <v>90</v>
      </c>
      <c r="AM1464" s="23" t="s">
        <v>14</v>
      </c>
      <c r="AN1464" s="23" t="s">
        <v>24</v>
      </c>
      <c r="AO1464" s="23" t="s">
        <v>842</v>
      </c>
      <c r="AP1464" s="23" t="s">
        <v>36</v>
      </c>
      <c r="AQ1464" s="23" t="s">
        <v>14</v>
      </c>
      <c r="AR1464" s="23"/>
      <c r="AS1464" s="23" t="s">
        <v>90</v>
      </c>
      <c r="AT1464" s="23" t="s">
        <v>14</v>
      </c>
      <c r="AU1464" s="23" t="s">
        <v>83</v>
      </c>
      <c r="AV1464" s="25" t="s">
        <v>842</v>
      </c>
      <c r="AW1464" s="25" t="s">
        <v>900</v>
      </c>
      <c r="AX1464" s="26">
        <v>40</v>
      </c>
      <c r="AY1464" s="26">
        <v>683.68</v>
      </c>
      <c r="AZ1464" s="25" t="s">
        <v>24</v>
      </c>
      <c r="BA1464" s="25" t="s">
        <v>83</v>
      </c>
      <c r="BB1464" s="23" t="s">
        <v>900</v>
      </c>
      <c r="BC1464" s="23" t="s">
        <v>15</v>
      </c>
      <c r="BD1464" s="23" t="s">
        <v>14</v>
      </c>
      <c r="BE1464" s="23" t="s">
        <v>11</v>
      </c>
      <c r="BF1464" s="23" t="s">
        <v>901</v>
      </c>
      <c r="BG1464" s="23" t="s">
        <v>11</v>
      </c>
      <c r="BH1464" s="23" t="s">
        <v>17</v>
      </c>
      <c r="BI1464" s="23" t="s">
        <v>26</v>
      </c>
      <c r="BJ1464" s="23"/>
      <c r="BK1464" s="23" t="s">
        <v>11</v>
      </c>
      <c r="BL1464" s="23" t="s">
        <v>11</v>
      </c>
      <c r="BM1464" s="23" t="s">
        <v>11</v>
      </c>
      <c r="BN1464" s="23"/>
      <c r="BO1464" s="24">
        <v>0.1</v>
      </c>
      <c r="BP1464" s="24">
        <v>705</v>
      </c>
      <c r="BQ1464" s="24">
        <v>700</v>
      </c>
      <c r="BR1464" s="24">
        <v>500</v>
      </c>
      <c r="BS1464" s="24">
        <v>455</v>
      </c>
      <c r="BT1464" s="23"/>
      <c r="BU1464" s="23"/>
      <c r="BV1464" s="24">
        <v>83.9</v>
      </c>
      <c r="BW1464" s="24">
        <v>0.39</v>
      </c>
      <c r="BX1464" s="23"/>
      <c r="BY1464" s="24">
        <v>0.4</v>
      </c>
      <c r="BZ1464" s="27">
        <v>0.39</v>
      </c>
      <c r="CA1464" s="27">
        <v>0.4</v>
      </c>
      <c r="CB1464" s="25"/>
      <c r="CC1464" s="25"/>
      <c r="CD1464" s="28">
        <v>85.5</v>
      </c>
      <c r="CE1464" s="28">
        <v>0.42</v>
      </c>
      <c r="CF1464" s="25"/>
      <c r="CG1464" s="28">
        <v>0.42</v>
      </c>
      <c r="CH1464" s="28">
        <v>192.57</v>
      </c>
      <c r="CI1464" s="28">
        <v>0.5</v>
      </c>
      <c r="CJ1464" s="28">
        <v>0.5</v>
      </c>
      <c r="CK1464" s="25"/>
      <c r="CL1464" s="25"/>
      <c r="CM1464" s="28">
        <v>0.5</v>
      </c>
      <c r="CN1464" s="25"/>
      <c r="CO1464" s="28">
        <v>0</v>
      </c>
      <c r="CP1464" s="30" t="s">
        <v>1075</v>
      </c>
      <c r="CQ1464" s="8">
        <f t="shared" si="243"/>
        <v>3033.5829627896092</v>
      </c>
      <c r="CR1464" s="8">
        <f t="shared" si="251"/>
        <v>28</v>
      </c>
      <c r="CS1464" s="8">
        <f t="shared" si="244"/>
        <v>2.5</v>
      </c>
      <c r="CT1464" s="8">
        <f t="shared" si="252"/>
        <v>50</v>
      </c>
      <c r="CU1464" s="8">
        <f t="shared" si="245"/>
        <v>700</v>
      </c>
      <c r="CV1464" s="10">
        <f t="shared" si="246"/>
        <v>481994.39999999997</v>
      </c>
      <c r="CW1464" s="10">
        <f t="shared" si="253"/>
        <v>481.99439999999998</v>
      </c>
      <c r="CX1464" s="8" t="str">
        <f t="shared" si="247"/>
        <v>No</v>
      </c>
      <c r="CY1464" s="30" t="s">
        <v>11</v>
      </c>
      <c r="CZ1464" s="30" t="s">
        <v>11</v>
      </c>
      <c r="DA1464" s="31" t="s">
        <v>11</v>
      </c>
      <c r="DB1464" s="31" t="s">
        <v>11</v>
      </c>
      <c r="DC1464" s="8" t="str">
        <f t="shared" si="248"/>
        <v>No</v>
      </c>
      <c r="DD1464" s="8" t="s">
        <v>11</v>
      </c>
      <c r="DE1464" s="30" t="s">
        <v>11</v>
      </c>
      <c r="DF1464" s="10">
        <f t="shared" si="249"/>
        <v>259.45805999999999</v>
      </c>
      <c r="DG1464" s="9">
        <f>IF(S1464&lt;Monitors!$H$4,(S1464*Monitors!$I$4)+Monitors!$J$4,IF(S1464&lt;Monitors!$H$5,(S1464*Monitors!$I$5)+Monitors!$J$5,IF(S1464&lt;Monitors!$H$6,(S1464*Monitors!$I$6)+Monitors!$J$6,IF(S1464&lt;Monitors!$H$7,(Monitors!$I$7*S1464)+Monitors!$J$7,IF(S1464&lt;Monitors!$H$8,(S1464*Monitors!$I$8)+Monitors!$J$8,IF(S1464&lt;Monitors!$H$9,(S1464*Monitors!$I$9)+Monitors!$J$9,IF(S1464&lt;Monitors!$H$10,(S1464*Monitors!$I$10)+Monitors!$J$10,IF(S1464&lt;Monitors!$H$11,(S1464*Monitors!$I$11)+Monitors!$J$11,Monitors!$J$12))))))))</f>
        <v>89</v>
      </c>
      <c r="DH1464" s="10">
        <f>$DF1464-(Monitors!$B$4*'All Data'!$W1464)</f>
        <v>246.74444</v>
      </c>
      <c r="DI1464" s="10">
        <f>IF($CX1464="Yes",DH1464-(Monitors!$E$4*(DG1464+(Monitors!$B$4*'All Data'!$W1464))),'All Data'!DH1464)</f>
        <v>246.74444</v>
      </c>
      <c r="DJ1464" s="10">
        <f>IF(DD1464="Yes",'All Data'!DI1464-(DG1464*Monitors!$C$4),'All Data'!DI1464)</f>
        <v>246.74444</v>
      </c>
      <c r="DK1464" s="10">
        <f>IF($DE1464="Yes",DJ1464-(DG1464*Monitors!$D$4),'All Data'!DJ1464)</f>
        <v>246.74444</v>
      </c>
      <c r="DL1464" s="10">
        <f>IF($CZ1464="Yes",DK1464-Monitors!$C$7,'All Data'!DK1464)</f>
        <v>246.74444</v>
      </c>
      <c r="DM1464" s="10">
        <f>IF($DA1464="Yes",DL1464-Monitors!$D$7,'All Data'!DL1464)</f>
        <v>246.74444</v>
      </c>
      <c r="DN1464" s="10">
        <f>IF(DB1464="Yes",DM1464-((DG1464+(W1464*Monitors!$B$4))*Monitors!$F$4),'All Data'!DM1464)</f>
        <v>246.74444</v>
      </c>
      <c r="DO1464" s="8" t="str">
        <f t="shared" si="250"/>
        <v>No</v>
      </c>
      <c r="DP1464" s="10">
        <v>19.279776000000002</v>
      </c>
      <c r="DQ1464" s="10">
        <v>64.620224000000007</v>
      </c>
      <c r="DR1464" s="10">
        <v>64.620224000000007</v>
      </c>
      <c r="DS1464" s="9">
        <v>60.705535405584925</v>
      </c>
      <c r="DT1464" s="9" t="s">
        <v>11</v>
      </c>
      <c r="DU1464" s="14">
        <v>0</v>
      </c>
    </row>
    <row r="1465" spans="1:125" ht="18" customHeight="1">
      <c r="A1465" s="29">
        <v>1464</v>
      </c>
      <c r="B1465" s="29">
        <v>38</v>
      </c>
      <c r="C1465" s="29">
        <v>557</v>
      </c>
      <c r="D1465" s="21">
        <v>41779</v>
      </c>
      <c r="E1465" s="21">
        <v>41718</v>
      </c>
      <c r="F1465" s="21">
        <v>41773</v>
      </c>
      <c r="G1465" s="20" t="s">
        <v>942</v>
      </c>
      <c r="H1465" s="20"/>
      <c r="I1465" s="22">
        <v>6</v>
      </c>
      <c r="J1465" s="20" t="s">
        <v>255</v>
      </c>
      <c r="K1465" s="20"/>
      <c r="L1465" s="20" t="s">
        <v>121</v>
      </c>
      <c r="M1465" s="23"/>
      <c r="N1465" s="23" t="s">
        <v>7</v>
      </c>
      <c r="O1465" s="23"/>
      <c r="P1465" s="24">
        <v>19.600000000000001</v>
      </c>
      <c r="Q1465" s="24">
        <v>34.9</v>
      </c>
      <c r="R1465" s="24">
        <v>40</v>
      </c>
      <c r="S1465" s="24">
        <v>683.8</v>
      </c>
      <c r="T1465" s="24">
        <v>1.78</v>
      </c>
      <c r="U1465" s="24">
        <v>1080</v>
      </c>
      <c r="V1465" s="24">
        <v>1920</v>
      </c>
      <c r="W1465" s="24">
        <v>2.0739999999999998</v>
      </c>
      <c r="X1465" s="23" t="s">
        <v>47</v>
      </c>
      <c r="Y1465" s="23" t="s">
        <v>47</v>
      </c>
      <c r="Z1465" s="24">
        <v>3032</v>
      </c>
      <c r="AA1465" s="24">
        <v>60</v>
      </c>
      <c r="AB1465" s="24">
        <v>178</v>
      </c>
      <c r="AC1465" s="24">
        <v>178</v>
      </c>
      <c r="AD1465" s="23" t="s">
        <v>237</v>
      </c>
      <c r="AE1465" s="23" t="s">
        <v>23</v>
      </c>
      <c r="AF1465" s="23" t="s">
        <v>11</v>
      </c>
      <c r="AG1465" s="23"/>
      <c r="AH1465" s="23"/>
      <c r="AI1465" s="23" t="s">
        <v>12</v>
      </c>
      <c r="AJ1465" s="23" t="s">
        <v>11</v>
      </c>
      <c r="AK1465" s="23" t="s">
        <v>23</v>
      </c>
      <c r="AL1465" s="23" t="s">
        <v>107</v>
      </c>
      <c r="AM1465" s="23"/>
      <c r="AN1465" s="23" t="s">
        <v>14</v>
      </c>
      <c r="AO1465" s="23"/>
      <c r="AP1465" s="23" t="s">
        <v>14</v>
      </c>
      <c r="AQ1465" s="23"/>
      <c r="AR1465" s="23"/>
      <c r="AS1465" s="23" t="s">
        <v>107</v>
      </c>
      <c r="AT1465" s="23"/>
      <c r="AU1465" s="23" t="s">
        <v>14</v>
      </c>
      <c r="AV1465" s="25"/>
      <c r="AW1465" s="25"/>
      <c r="AX1465" s="26">
        <v>40</v>
      </c>
      <c r="AY1465" s="26">
        <v>683.8</v>
      </c>
      <c r="AZ1465" s="25" t="s">
        <v>14</v>
      </c>
      <c r="BA1465" s="25" t="s">
        <v>14</v>
      </c>
      <c r="BB1465" s="23"/>
      <c r="BC1465" s="23" t="s">
        <v>15</v>
      </c>
      <c r="BD1465" s="23"/>
      <c r="BE1465" s="23" t="s">
        <v>11</v>
      </c>
      <c r="BF1465" s="23" t="s">
        <v>939</v>
      </c>
      <c r="BG1465" s="23" t="s">
        <v>11</v>
      </c>
      <c r="BH1465" s="23" t="s">
        <v>17</v>
      </c>
      <c r="BI1465" s="23"/>
      <c r="BJ1465" s="23"/>
      <c r="BK1465" s="23" t="s">
        <v>11</v>
      </c>
      <c r="BL1465" s="23" t="s">
        <v>11</v>
      </c>
      <c r="BM1465" s="23" t="s">
        <v>11</v>
      </c>
      <c r="BN1465" s="23"/>
      <c r="BO1465" s="24">
        <v>0</v>
      </c>
      <c r="BP1465" s="24">
        <v>560</v>
      </c>
      <c r="BQ1465" s="24">
        <v>560</v>
      </c>
      <c r="BR1465" s="24">
        <v>465</v>
      </c>
      <c r="BS1465" s="24">
        <v>465</v>
      </c>
      <c r="BT1465" s="23"/>
      <c r="BU1465" s="23"/>
      <c r="BV1465" s="24">
        <v>84.9</v>
      </c>
      <c r="BW1465" s="24">
        <v>0.33</v>
      </c>
      <c r="BX1465" s="23"/>
      <c r="BY1465" s="24">
        <v>0.32</v>
      </c>
      <c r="BZ1465" s="27">
        <v>0.33</v>
      </c>
      <c r="CA1465" s="27">
        <v>0.32</v>
      </c>
      <c r="CB1465" s="25"/>
      <c r="CC1465" s="25"/>
      <c r="CD1465" s="28">
        <v>85.2</v>
      </c>
      <c r="CE1465" s="28">
        <v>0.37</v>
      </c>
      <c r="CF1465" s="25"/>
      <c r="CG1465" s="28">
        <v>0.36</v>
      </c>
      <c r="CH1465" s="28">
        <v>192.6</v>
      </c>
      <c r="CI1465" s="28">
        <v>0.5</v>
      </c>
      <c r="CJ1465" s="28">
        <v>0.5</v>
      </c>
      <c r="CK1465" s="25"/>
      <c r="CL1465" s="25"/>
      <c r="CM1465" s="28">
        <v>0.91</v>
      </c>
      <c r="CN1465" s="25"/>
      <c r="CO1465" s="28">
        <v>0</v>
      </c>
      <c r="CP1465" s="30" t="s">
        <v>1075</v>
      </c>
      <c r="CQ1465" s="8">
        <f t="shared" si="243"/>
        <v>3033.0505995905232</v>
      </c>
      <c r="CR1465" s="8">
        <f t="shared" si="251"/>
        <v>28</v>
      </c>
      <c r="CS1465" s="8">
        <f t="shared" si="244"/>
        <v>2.5</v>
      </c>
      <c r="CT1465" s="8">
        <f t="shared" si="252"/>
        <v>50</v>
      </c>
      <c r="CU1465" s="8">
        <f t="shared" si="245"/>
        <v>500</v>
      </c>
      <c r="CV1465" s="10">
        <f t="shared" si="246"/>
        <v>382928</v>
      </c>
      <c r="CW1465" s="10">
        <f t="shared" si="253"/>
        <v>382.928</v>
      </c>
      <c r="CX1465" s="8" t="str">
        <f t="shared" si="247"/>
        <v>No</v>
      </c>
      <c r="CY1465" s="30" t="s">
        <v>11</v>
      </c>
      <c r="CZ1465" s="30" t="s">
        <v>11</v>
      </c>
      <c r="DA1465" s="31" t="s">
        <v>11</v>
      </c>
      <c r="DB1465" s="31" t="s">
        <v>11</v>
      </c>
      <c r="DC1465" s="8" t="str">
        <f t="shared" si="248"/>
        <v>No</v>
      </c>
      <c r="DD1465" s="8" t="s">
        <v>11</v>
      </c>
      <c r="DE1465" s="30" t="s">
        <v>11</v>
      </c>
      <c r="DF1465" s="10">
        <f t="shared" si="249"/>
        <v>262.18241999999998</v>
      </c>
      <c r="DG1465" s="9">
        <f>IF(S1465&lt;Monitors!$H$4,(S1465*Monitors!$I$4)+Monitors!$J$4,IF(S1465&lt;Monitors!$H$5,(S1465*Monitors!$I$5)+Monitors!$J$5,IF(S1465&lt;Monitors!$H$6,(S1465*Monitors!$I$6)+Monitors!$J$6,IF(S1465&lt;Monitors!$H$7,(Monitors!$I$7*S1465)+Monitors!$J$7,IF(S1465&lt;Monitors!$H$8,(S1465*Monitors!$I$8)+Monitors!$J$8,IF(S1465&lt;Monitors!$H$9,(S1465*Monitors!$I$9)+Monitors!$J$9,IF(S1465&lt;Monitors!$H$10,(S1465*Monitors!$I$10)+Monitors!$J$10,IF(S1465&lt;Monitors!$H$11,(S1465*Monitors!$I$11)+Monitors!$J$11,Monitors!$J$12))))))))</f>
        <v>89</v>
      </c>
      <c r="DH1465" s="10">
        <f>$DF1465-(Monitors!$B$4*'All Data'!$W1465)</f>
        <v>249.46879999999999</v>
      </c>
      <c r="DI1465" s="10">
        <f>IF($CX1465="Yes",DH1465-(Monitors!$E$4*(DG1465+(Monitors!$B$4*'All Data'!$W1465))),'All Data'!DH1465)</f>
        <v>249.46879999999999</v>
      </c>
      <c r="DJ1465" s="10">
        <f>IF(DD1465="Yes",'All Data'!DI1465-(DG1465*Monitors!$C$4),'All Data'!DI1465)</f>
        <v>249.46879999999999</v>
      </c>
      <c r="DK1465" s="10">
        <f>IF($DE1465="Yes",DJ1465-(DG1465*Monitors!$D$4),'All Data'!DJ1465)</f>
        <v>249.46879999999999</v>
      </c>
      <c r="DL1465" s="10">
        <f>IF($CZ1465="Yes",DK1465-Monitors!$C$7,'All Data'!DK1465)</f>
        <v>249.46879999999999</v>
      </c>
      <c r="DM1465" s="10">
        <f>IF($DA1465="Yes",DL1465-Monitors!$D$7,'All Data'!DL1465)</f>
        <v>249.46879999999999</v>
      </c>
      <c r="DN1465" s="10">
        <f>IF(DB1465="Yes",DM1465-((DG1465+(W1465*Monitors!$B$4))*Monitors!$F$4),'All Data'!DM1465)</f>
        <v>249.46879999999999</v>
      </c>
      <c r="DO1465" s="8" t="str">
        <f t="shared" si="250"/>
        <v>No</v>
      </c>
      <c r="DP1465" s="10">
        <v>15.317120000000001</v>
      </c>
      <c r="DQ1465" s="10">
        <v>69.582880000000003</v>
      </c>
      <c r="DR1465" s="10">
        <v>69.582880000000003</v>
      </c>
      <c r="DS1465" s="9">
        <v>60.71454473251061</v>
      </c>
      <c r="DT1465" s="9" t="s">
        <v>11</v>
      </c>
      <c r="DU1465" s="14">
        <v>0</v>
      </c>
    </row>
    <row r="1466" spans="1:125" ht="18" customHeight="1">
      <c r="A1466" s="29">
        <v>1465</v>
      </c>
      <c r="B1466" s="29">
        <v>21</v>
      </c>
      <c r="C1466" s="29">
        <v>392</v>
      </c>
      <c r="D1466" s="21">
        <v>42156</v>
      </c>
      <c r="E1466" s="21">
        <v>42120</v>
      </c>
      <c r="F1466" s="21">
        <v>42131</v>
      </c>
      <c r="G1466" s="20"/>
      <c r="H1466" s="20"/>
      <c r="I1466" s="22">
        <v>6</v>
      </c>
      <c r="J1466" s="20" t="s">
        <v>255</v>
      </c>
      <c r="K1466" s="20"/>
      <c r="L1466" s="20" t="s">
        <v>49</v>
      </c>
      <c r="M1466" s="23"/>
      <c r="N1466" s="23" t="s">
        <v>7</v>
      </c>
      <c r="O1466" s="23"/>
      <c r="P1466" s="24">
        <v>20.6</v>
      </c>
      <c r="Q1466" s="24">
        <v>36.5</v>
      </c>
      <c r="R1466" s="24">
        <v>41.9</v>
      </c>
      <c r="S1466" s="24">
        <v>750.74</v>
      </c>
      <c r="T1466" s="24">
        <v>1.78</v>
      </c>
      <c r="U1466" s="24">
        <v>1080</v>
      </c>
      <c r="V1466" s="24">
        <v>1920</v>
      </c>
      <c r="W1466" s="24">
        <v>2.0739999999999998</v>
      </c>
      <c r="X1466" s="23" t="s">
        <v>47</v>
      </c>
      <c r="Y1466" s="23" t="s">
        <v>47</v>
      </c>
      <c r="Z1466" s="24">
        <v>2762</v>
      </c>
      <c r="AA1466" s="24">
        <v>60</v>
      </c>
      <c r="AB1466" s="24">
        <v>178</v>
      </c>
      <c r="AC1466" s="24">
        <v>178</v>
      </c>
      <c r="AD1466" s="23" t="s">
        <v>125</v>
      </c>
      <c r="AE1466" s="23" t="s">
        <v>11</v>
      </c>
      <c r="AF1466" s="23" t="s">
        <v>11</v>
      </c>
      <c r="AG1466" s="23"/>
      <c r="AH1466" s="23"/>
      <c r="AI1466" s="23" t="s">
        <v>57</v>
      </c>
      <c r="AJ1466" s="23" t="s">
        <v>11</v>
      </c>
      <c r="AK1466" s="23" t="s">
        <v>23</v>
      </c>
      <c r="AL1466" s="23" t="s">
        <v>107</v>
      </c>
      <c r="AM1466" s="23"/>
      <c r="AN1466" s="23" t="s">
        <v>302</v>
      </c>
      <c r="AO1466" s="23"/>
      <c r="AP1466" s="23" t="s">
        <v>14</v>
      </c>
      <c r="AQ1466" s="23"/>
      <c r="AR1466" s="23"/>
      <c r="AS1466" s="23" t="s">
        <v>107</v>
      </c>
      <c r="AT1466" s="23"/>
      <c r="AU1466" s="23" t="s">
        <v>261</v>
      </c>
      <c r="AV1466" s="25"/>
      <c r="AW1466" s="25"/>
      <c r="AX1466" s="26">
        <v>41.9</v>
      </c>
      <c r="AY1466" s="26">
        <v>750.74</v>
      </c>
      <c r="AZ1466" s="25" t="s">
        <v>302</v>
      </c>
      <c r="BA1466" s="25" t="s">
        <v>261</v>
      </c>
      <c r="BB1466" s="23"/>
      <c r="BC1466" s="23" t="s">
        <v>15</v>
      </c>
      <c r="BD1466" s="23"/>
      <c r="BE1466" s="23" t="s">
        <v>11</v>
      </c>
      <c r="BF1466" s="23" t="s">
        <v>751</v>
      </c>
      <c r="BG1466" s="23" t="s">
        <v>11</v>
      </c>
      <c r="BH1466" s="23" t="s">
        <v>17</v>
      </c>
      <c r="BI1466" s="23"/>
      <c r="BJ1466" s="23"/>
      <c r="BK1466" s="23" t="s">
        <v>11</v>
      </c>
      <c r="BL1466" s="23" t="s">
        <v>11</v>
      </c>
      <c r="BM1466" s="23"/>
      <c r="BN1466" s="23"/>
      <c r="BO1466" s="24">
        <v>0.1</v>
      </c>
      <c r="BP1466" s="24">
        <v>390.4</v>
      </c>
      <c r="BQ1466" s="24">
        <v>700</v>
      </c>
      <c r="BR1466" s="24">
        <v>289.2</v>
      </c>
      <c r="BS1466" s="24">
        <v>289.2</v>
      </c>
      <c r="BT1466" s="23"/>
      <c r="BU1466" s="23"/>
      <c r="BV1466" s="24">
        <v>85.29</v>
      </c>
      <c r="BW1466" s="24">
        <v>0.45</v>
      </c>
      <c r="BX1466" s="24">
        <v>0.45</v>
      </c>
      <c r="BY1466" s="23"/>
      <c r="BZ1466" s="27">
        <v>0.45</v>
      </c>
      <c r="CA1466" s="27"/>
      <c r="CB1466" s="25"/>
      <c r="CC1466" s="25"/>
      <c r="CD1466" s="28">
        <v>84.02</v>
      </c>
      <c r="CE1466" s="28">
        <v>0.57999999999999996</v>
      </c>
      <c r="CF1466" s="28">
        <v>0.57999999999999996</v>
      </c>
      <c r="CG1466" s="25"/>
      <c r="CH1466" s="28">
        <v>210.7</v>
      </c>
      <c r="CI1466" s="28">
        <v>0.7</v>
      </c>
      <c r="CJ1466" s="28">
        <v>0</v>
      </c>
      <c r="CK1466" s="25"/>
      <c r="CL1466" s="25"/>
      <c r="CM1466" s="28">
        <v>0.99</v>
      </c>
      <c r="CN1466" s="25"/>
      <c r="CO1466" s="28">
        <v>0</v>
      </c>
      <c r="CP1466" s="30" t="s">
        <v>1075</v>
      </c>
      <c r="CQ1466" s="8">
        <f t="shared" si="243"/>
        <v>2762.6075605402666</v>
      </c>
      <c r="CR1466" s="8">
        <f t="shared" si="251"/>
        <v>28</v>
      </c>
      <c r="CS1466" s="8">
        <f t="shared" si="244"/>
        <v>2.5</v>
      </c>
      <c r="CT1466" s="8">
        <f t="shared" si="252"/>
        <v>50</v>
      </c>
      <c r="CU1466" s="8">
        <f t="shared" si="245"/>
        <v>300</v>
      </c>
      <c r="CV1466" s="10">
        <f t="shared" si="246"/>
        <v>293088.89600000001</v>
      </c>
      <c r="CW1466" s="10">
        <f t="shared" si="253"/>
        <v>293.08889600000003</v>
      </c>
      <c r="CX1466" s="8" t="str">
        <f t="shared" si="247"/>
        <v>No</v>
      </c>
      <c r="CY1466" s="30" t="s">
        <v>23</v>
      </c>
      <c r="CZ1466" s="30" t="s">
        <v>11</v>
      </c>
      <c r="DA1466" s="31" t="s">
        <v>11</v>
      </c>
      <c r="DB1466" s="31" t="s">
        <v>11</v>
      </c>
      <c r="DC1466" s="8" t="str">
        <f t="shared" si="248"/>
        <v>No</v>
      </c>
      <c r="DD1466" s="8" t="s">
        <v>11</v>
      </c>
      <c r="DE1466" s="30" t="s">
        <v>11</v>
      </c>
      <c r="DF1466" s="10">
        <f t="shared" si="249"/>
        <v>264.06144</v>
      </c>
      <c r="DG1466" s="9">
        <f>IF(S1466&lt;Monitors!$H$4,(S1466*Monitors!$I$4)+Monitors!$J$4,IF(S1466&lt;Monitors!$H$5,(S1466*Monitors!$I$5)+Monitors!$J$5,IF(S1466&lt;Monitors!$H$6,(S1466*Monitors!$I$6)+Monitors!$J$6,IF(S1466&lt;Monitors!$H$7,(Monitors!$I$7*S1466)+Monitors!$J$7,IF(S1466&lt;Monitors!$H$8,(S1466*Monitors!$I$8)+Monitors!$J$8,IF(S1466&lt;Monitors!$H$9,(S1466*Monitors!$I$9)+Monitors!$J$9,IF(S1466&lt;Monitors!$H$10,(S1466*Monitors!$I$10)+Monitors!$J$10,IF(S1466&lt;Monitors!$H$11,(S1466*Monitors!$I$11)+Monitors!$J$11,Monitors!$J$12))))))))</f>
        <v>89</v>
      </c>
      <c r="DH1466" s="10">
        <f>$DF1466-(Monitors!$B$4*'All Data'!$W1466)</f>
        <v>251.34782000000001</v>
      </c>
      <c r="DI1466" s="10">
        <f>IF($CX1466="Yes",DH1466-(Monitors!$E$4*(DG1466+(Monitors!$B$4*'All Data'!$W1466))),'All Data'!DH1466)</f>
        <v>251.34782000000001</v>
      </c>
      <c r="DJ1466" s="10">
        <f>IF(DD1466="Yes",'All Data'!DI1466-(DG1466*Monitors!$C$4),'All Data'!DI1466)</f>
        <v>251.34782000000001</v>
      </c>
      <c r="DK1466" s="10">
        <f>IF($DE1466="Yes",DJ1466-(DG1466*Monitors!$D$4),'All Data'!DJ1466)</f>
        <v>251.34782000000001</v>
      </c>
      <c r="DL1466" s="10">
        <f>IF($CZ1466="Yes",DK1466-Monitors!$C$7,'All Data'!DK1466)</f>
        <v>251.34782000000001</v>
      </c>
      <c r="DM1466" s="10">
        <f>IF($DA1466="Yes",DL1466-Monitors!$D$7,'All Data'!DL1466)</f>
        <v>251.34782000000001</v>
      </c>
      <c r="DN1466" s="10">
        <f>IF(DB1466="Yes",DM1466-((DG1466+(W1466*Monitors!$B$4))*Monitors!$F$4),'All Data'!DM1466)</f>
        <v>251.34782000000001</v>
      </c>
      <c r="DO1466" s="8" t="str">
        <f t="shared" si="250"/>
        <v>No</v>
      </c>
      <c r="DP1466" s="10">
        <v>11.723555840000001</v>
      </c>
      <c r="DQ1466" s="10">
        <v>73.566444160000003</v>
      </c>
      <c r="DR1466" s="10">
        <v>73.566444160000003</v>
      </c>
      <c r="DS1466" s="9">
        <v>65.614688818342387</v>
      </c>
      <c r="DT1466" s="9" t="s">
        <v>11</v>
      </c>
      <c r="DU1466" s="14">
        <v>0</v>
      </c>
    </row>
    <row r="1467" spans="1:125" ht="18" customHeight="1">
      <c r="A1467" s="29">
        <v>1466</v>
      </c>
      <c r="B1467" s="29">
        <v>24</v>
      </c>
      <c r="C1467" s="29">
        <v>518</v>
      </c>
      <c r="D1467" s="21">
        <v>42089</v>
      </c>
      <c r="E1467" s="21">
        <v>42089</v>
      </c>
      <c r="F1467" s="21">
        <v>42109</v>
      </c>
      <c r="G1467" s="20" t="s">
        <v>4</v>
      </c>
      <c r="H1467" s="20" t="s">
        <v>26</v>
      </c>
      <c r="I1467" s="22">
        <v>6</v>
      </c>
      <c r="J1467" s="20" t="s">
        <v>255</v>
      </c>
      <c r="K1467" s="20" t="s">
        <v>26</v>
      </c>
      <c r="L1467" s="20" t="s">
        <v>49</v>
      </c>
      <c r="M1467" s="23" t="s">
        <v>26</v>
      </c>
      <c r="N1467" s="23" t="s">
        <v>7</v>
      </c>
      <c r="O1467" s="23" t="s">
        <v>26</v>
      </c>
      <c r="P1467" s="24">
        <v>23.3</v>
      </c>
      <c r="Q1467" s="24">
        <v>41.5</v>
      </c>
      <c r="R1467" s="24">
        <v>48</v>
      </c>
      <c r="S1467" s="24">
        <v>967.24</v>
      </c>
      <c r="T1467" s="24">
        <v>1.78</v>
      </c>
      <c r="U1467" s="24">
        <v>1080</v>
      </c>
      <c r="V1467" s="24">
        <v>1920</v>
      </c>
      <c r="W1467" s="24">
        <v>2.0739999999999998</v>
      </c>
      <c r="X1467" s="23" t="s">
        <v>47</v>
      </c>
      <c r="Y1467" s="23" t="s">
        <v>47</v>
      </c>
      <c r="Z1467" s="24">
        <v>2144</v>
      </c>
      <c r="AA1467" s="24">
        <v>60</v>
      </c>
      <c r="AB1467" s="24">
        <v>178</v>
      </c>
      <c r="AC1467" s="24">
        <v>178</v>
      </c>
      <c r="AD1467" s="23" t="s">
        <v>838</v>
      </c>
      <c r="AE1467" s="23" t="s">
        <v>11</v>
      </c>
      <c r="AF1467" s="23" t="s">
        <v>11</v>
      </c>
      <c r="AG1467" s="23" t="s">
        <v>26</v>
      </c>
      <c r="AH1467" s="23" t="s">
        <v>26</v>
      </c>
      <c r="AI1467" s="23" t="s">
        <v>12</v>
      </c>
      <c r="AJ1467" s="23" t="s">
        <v>11</v>
      </c>
      <c r="AK1467" s="23" t="s">
        <v>23</v>
      </c>
      <c r="AL1467" s="23" t="s">
        <v>1290</v>
      </c>
      <c r="AM1467" s="23" t="s">
        <v>1291</v>
      </c>
      <c r="AN1467" s="23" t="s">
        <v>72</v>
      </c>
      <c r="AO1467" s="23" t="s">
        <v>14</v>
      </c>
      <c r="AP1467" s="23" t="s">
        <v>36</v>
      </c>
      <c r="AQ1467" s="23" t="s">
        <v>14</v>
      </c>
      <c r="AR1467" s="23"/>
      <c r="AS1467" s="23" t="s">
        <v>1290</v>
      </c>
      <c r="AT1467" s="23" t="s">
        <v>1291</v>
      </c>
      <c r="AU1467" s="23" t="s">
        <v>14</v>
      </c>
      <c r="AV1467" s="25" t="s">
        <v>14</v>
      </c>
      <c r="AW1467" s="25" t="s">
        <v>14</v>
      </c>
      <c r="AX1467" s="26">
        <v>48</v>
      </c>
      <c r="AY1467" s="26">
        <v>967.24</v>
      </c>
      <c r="AZ1467" s="25" t="s">
        <v>72</v>
      </c>
      <c r="BA1467" s="25" t="s">
        <v>14</v>
      </c>
      <c r="BB1467" s="23" t="s">
        <v>14</v>
      </c>
      <c r="BC1467" s="23" t="s">
        <v>15</v>
      </c>
      <c r="BD1467" s="23" t="s">
        <v>26</v>
      </c>
      <c r="BE1467" s="23" t="s">
        <v>11</v>
      </c>
      <c r="BF1467" s="23" t="s">
        <v>1292</v>
      </c>
      <c r="BG1467" s="23" t="s">
        <v>11</v>
      </c>
      <c r="BH1467" s="23" t="s">
        <v>17</v>
      </c>
      <c r="BI1467" s="23" t="s">
        <v>14</v>
      </c>
      <c r="BJ1467" s="23"/>
      <c r="BK1467" s="23" t="s">
        <v>11</v>
      </c>
      <c r="BL1467" s="23" t="s">
        <v>11</v>
      </c>
      <c r="BM1467" s="23" t="s">
        <v>11</v>
      </c>
      <c r="BN1467" s="23"/>
      <c r="BO1467" s="24">
        <v>4.5</v>
      </c>
      <c r="BP1467" s="24">
        <v>339.7</v>
      </c>
      <c r="BQ1467" s="24">
        <v>350</v>
      </c>
      <c r="BR1467" s="24">
        <v>277.2</v>
      </c>
      <c r="BS1467" s="24">
        <v>227.5</v>
      </c>
      <c r="BT1467" s="23"/>
      <c r="BU1467" s="23"/>
      <c r="BV1467" s="24">
        <v>85.47</v>
      </c>
      <c r="BW1467" s="24">
        <v>0.18</v>
      </c>
      <c r="BX1467" s="23"/>
      <c r="BY1467" s="24">
        <v>0.18</v>
      </c>
      <c r="BZ1467" s="27">
        <v>0.18</v>
      </c>
      <c r="CA1467" s="27">
        <v>0.18</v>
      </c>
      <c r="CB1467" s="25"/>
      <c r="CC1467" s="25"/>
      <c r="CD1467" s="28">
        <v>84.15</v>
      </c>
      <c r="CE1467" s="28">
        <v>0.21</v>
      </c>
      <c r="CF1467" s="25"/>
      <c r="CG1467" s="28">
        <v>0.21</v>
      </c>
      <c r="CH1467" s="28">
        <v>269.14999999999998</v>
      </c>
      <c r="CI1467" s="28">
        <v>0.5</v>
      </c>
      <c r="CJ1467" s="28">
        <v>0.5</v>
      </c>
      <c r="CK1467" s="28">
        <v>0</v>
      </c>
      <c r="CL1467" s="28">
        <v>0</v>
      </c>
      <c r="CM1467" s="28">
        <v>0.5</v>
      </c>
      <c r="CN1467" s="25"/>
      <c r="CO1467" s="28">
        <v>0</v>
      </c>
      <c r="CP1467" s="30" t="s">
        <v>1075</v>
      </c>
      <c r="CQ1467" s="8">
        <f t="shared" si="243"/>
        <v>2144.2454819899917</v>
      </c>
      <c r="CR1467" s="8">
        <f t="shared" si="251"/>
        <v>28</v>
      </c>
      <c r="CS1467" s="8">
        <f t="shared" si="244"/>
        <v>2.5</v>
      </c>
      <c r="CT1467" s="8">
        <f t="shared" si="252"/>
        <v>50</v>
      </c>
      <c r="CU1467" s="8">
        <f t="shared" si="245"/>
        <v>300</v>
      </c>
      <c r="CV1467" s="10">
        <f t="shared" si="246"/>
        <v>328571.42800000001</v>
      </c>
      <c r="CW1467" s="10">
        <f t="shared" si="253"/>
        <v>328.57142800000003</v>
      </c>
      <c r="CX1467" s="8" t="str">
        <f t="shared" si="247"/>
        <v>No</v>
      </c>
      <c r="CY1467" s="30" t="s">
        <v>11</v>
      </c>
      <c r="CZ1467" s="30" t="s">
        <v>11</v>
      </c>
      <c r="DA1467" s="31" t="s">
        <v>11</v>
      </c>
      <c r="DB1467" s="31" t="s">
        <v>11</v>
      </c>
      <c r="DC1467" s="8" t="str">
        <f t="shared" si="248"/>
        <v>No</v>
      </c>
      <c r="DD1467" s="8" t="s">
        <v>11</v>
      </c>
      <c r="DE1467" s="30" t="s">
        <v>11</v>
      </c>
      <c r="DF1467" s="10">
        <f t="shared" si="249"/>
        <v>263.07594</v>
      </c>
      <c r="DG1467" s="9">
        <f>IF(S1467&lt;Monitors!$H$4,(S1467*Monitors!$I$4)+Monitors!$J$4,IF(S1467&lt;Monitors!$H$5,(S1467*Monitors!$I$5)+Monitors!$J$5,IF(S1467&lt;Monitors!$H$6,(S1467*Monitors!$I$6)+Monitors!$J$6,IF(S1467&lt;Monitors!$H$7,(Monitors!$I$7*S1467)+Monitors!$J$7,IF(S1467&lt;Monitors!$H$8,(S1467*Monitors!$I$8)+Monitors!$J$8,IF(S1467&lt;Monitors!$H$9,(S1467*Monitors!$I$9)+Monitors!$J$9,IF(S1467&lt;Monitors!$H$10,(S1467*Monitors!$I$10)+Monitors!$J$10,IF(S1467&lt;Monitors!$H$11,(S1467*Monitors!$I$11)+Monitors!$J$11,Monitors!$J$12))))))))</f>
        <v>89</v>
      </c>
      <c r="DH1467" s="10">
        <f>$DF1467-(Monitors!$B$4*'All Data'!$W1467)</f>
        <v>250.36232000000001</v>
      </c>
      <c r="DI1467" s="10">
        <f>IF($CX1467="Yes",DH1467-(Monitors!$E$4*(DG1467+(Monitors!$B$4*'All Data'!$W1467))),'All Data'!DH1467)</f>
        <v>250.36232000000001</v>
      </c>
      <c r="DJ1467" s="10">
        <f>IF(DD1467="Yes",'All Data'!DI1467-(DG1467*Monitors!$C$4),'All Data'!DI1467)</f>
        <v>250.36232000000001</v>
      </c>
      <c r="DK1467" s="10">
        <f>IF($DE1467="Yes",DJ1467-(DG1467*Monitors!$D$4),'All Data'!DJ1467)</f>
        <v>250.36232000000001</v>
      </c>
      <c r="DL1467" s="10">
        <f>IF($CZ1467="Yes",DK1467-Monitors!$C$7,'All Data'!DK1467)</f>
        <v>250.36232000000001</v>
      </c>
      <c r="DM1467" s="10">
        <f>IF($DA1467="Yes",DL1467-Monitors!$D$7,'All Data'!DL1467)</f>
        <v>250.36232000000001</v>
      </c>
      <c r="DN1467" s="10">
        <f>IF(DB1467="Yes",DM1467-((DG1467+(W1467*Monitors!$B$4))*Monitors!$F$4),'All Data'!DM1467)</f>
        <v>250.36232000000001</v>
      </c>
      <c r="DO1467" s="8" t="str">
        <f t="shared" si="250"/>
        <v>No</v>
      </c>
      <c r="DP1467" s="10">
        <v>13.142857120000002</v>
      </c>
      <c r="DQ1467" s="10">
        <v>72.327142879999997</v>
      </c>
      <c r="DR1467" s="10">
        <v>72.327142879999997</v>
      </c>
      <c r="DS1467" s="9">
        <v>79.691066713949709</v>
      </c>
      <c r="DT1467" s="9" t="s">
        <v>23</v>
      </c>
      <c r="DU1467" s="14">
        <v>0</v>
      </c>
    </row>
    <row r="1468" spans="1:125" ht="18" customHeight="1">
      <c r="A1468" s="29">
        <v>1467</v>
      </c>
      <c r="B1468" s="29">
        <v>47</v>
      </c>
      <c r="C1468" s="29">
        <v>567</v>
      </c>
      <c r="D1468" s="21">
        <v>41333</v>
      </c>
      <c r="E1468" s="21">
        <v>41335</v>
      </c>
      <c r="F1468" s="21">
        <v>41341</v>
      </c>
      <c r="G1468" s="20" t="s">
        <v>4</v>
      </c>
      <c r="H1468" s="20" t="s">
        <v>26</v>
      </c>
      <c r="I1468" s="22">
        <v>6</v>
      </c>
      <c r="J1468" s="20" t="s">
        <v>255</v>
      </c>
      <c r="K1468" s="20" t="s">
        <v>26</v>
      </c>
      <c r="L1468" s="20" t="s">
        <v>27</v>
      </c>
      <c r="M1468" s="23" t="s">
        <v>27</v>
      </c>
      <c r="N1468" s="23" t="s">
        <v>7</v>
      </c>
      <c r="O1468" s="23" t="s">
        <v>26</v>
      </c>
      <c r="P1468" s="24">
        <v>22.5</v>
      </c>
      <c r="Q1468" s="24">
        <v>40.1</v>
      </c>
      <c r="R1468" s="24">
        <v>46</v>
      </c>
      <c r="S1468" s="24">
        <v>902.25</v>
      </c>
      <c r="T1468" s="24">
        <v>1.78</v>
      </c>
      <c r="U1468" s="24">
        <v>1080</v>
      </c>
      <c r="V1468" s="24">
        <v>1920</v>
      </c>
      <c r="W1468" s="24">
        <v>2.0739999999999998</v>
      </c>
      <c r="X1468" s="23" t="s">
        <v>47</v>
      </c>
      <c r="Y1468" s="23" t="s">
        <v>47</v>
      </c>
      <c r="Z1468" s="24">
        <v>2298</v>
      </c>
      <c r="AA1468" s="24">
        <v>60</v>
      </c>
      <c r="AB1468" s="24">
        <v>178</v>
      </c>
      <c r="AC1468" s="24">
        <v>178</v>
      </c>
      <c r="AD1468" s="23" t="s">
        <v>637</v>
      </c>
      <c r="AE1468" s="23" t="s">
        <v>23</v>
      </c>
      <c r="AF1468" s="23" t="s">
        <v>11</v>
      </c>
      <c r="AG1468" s="23" t="s">
        <v>26</v>
      </c>
      <c r="AH1468" s="23" t="s">
        <v>26</v>
      </c>
      <c r="AI1468" s="23" t="s">
        <v>12</v>
      </c>
      <c r="AJ1468" s="23" t="s">
        <v>11</v>
      </c>
      <c r="AK1468" s="23" t="s">
        <v>23</v>
      </c>
      <c r="AL1468" s="23" t="s">
        <v>129</v>
      </c>
      <c r="AM1468" s="23" t="s">
        <v>26</v>
      </c>
      <c r="AN1468" s="23" t="s">
        <v>14</v>
      </c>
      <c r="AO1468" s="23" t="s">
        <v>26</v>
      </c>
      <c r="AP1468" s="23" t="s">
        <v>36</v>
      </c>
      <c r="AQ1468" s="23" t="s">
        <v>26</v>
      </c>
      <c r="AR1468" s="23"/>
      <c r="AS1468" s="23" t="s">
        <v>129</v>
      </c>
      <c r="AT1468" s="23" t="s">
        <v>26</v>
      </c>
      <c r="AU1468" s="23" t="s">
        <v>14</v>
      </c>
      <c r="AV1468" s="25" t="s">
        <v>26</v>
      </c>
      <c r="AW1468" s="25" t="s">
        <v>14</v>
      </c>
      <c r="AX1468" s="26">
        <v>46</v>
      </c>
      <c r="AY1468" s="26">
        <v>902.25</v>
      </c>
      <c r="AZ1468" s="25" t="s">
        <v>14</v>
      </c>
      <c r="BA1468" s="25" t="s">
        <v>14</v>
      </c>
      <c r="BB1468" s="23" t="s">
        <v>14</v>
      </c>
      <c r="BC1468" s="23" t="s">
        <v>15</v>
      </c>
      <c r="BD1468" s="23" t="s">
        <v>26</v>
      </c>
      <c r="BE1468" s="23" t="s">
        <v>11</v>
      </c>
      <c r="BF1468" s="23" t="s">
        <v>379</v>
      </c>
      <c r="BG1468" s="23" t="s">
        <v>11</v>
      </c>
      <c r="BH1468" s="23" t="s">
        <v>17</v>
      </c>
      <c r="BI1468" s="23" t="s">
        <v>26</v>
      </c>
      <c r="BJ1468" s="23"/>
      <c r="BK1468" s="23" t="s">
        <v>11</v>
      </c>
      <c r="BL1468" s="23" t="s">
        <v>11</v>
      </c>
      <c r="BM1468" s="23" t="s">
        <v>11</v>
      </c>
      <c r="BN1468" s="23"/>
      <c r="BO1468" s="24">
        <v>33</v>
      </c>
      <c r="BP1468" s="24">
        <v>495</v>
      </c>
      <c r="BQ1468" s="24">
        <v>450</v>
      </c>
      <c r="BR1468" s="24">
        <v>450</v>
      </c>
      <c r="BS1468" s="24">
        <v>292.5</v>
      </c>
      <c r="BT1468" s="23"/>
      <c r="BU1468" s="23"/>
      <c r="BV1468" s="24">
        <v>85.49</v>
      </c>
      <c r="BW1468" s="24">
        <v>0.28000000000000003</v>
      </c>
      <c r="BX1468" s="23"/>
      <c r="BY1468" s="24">
        <v>0.28000000000000003</v>
      </c>
      <c r="BZ1468" s="27">
        <v>0.28000000000000003</v>
      </c>
      <c r="CA1468" s="27">
        <v>0.28000000000000003</v>
      </c>
      <c r="CB1468" s="25"/>
      <c r="CC1468" s="25"/>
      <c r="CD1468" s="28">
        <v>86.97</v>
      </c>
      <c r="CE1468" s="28">
        <v>0.33</v>
      </c>
      <c r="CF1468" s="25"/>
      <c r="CG1468" s="28">
        <v>0.33</v>
      </c>
      <c r="CH1468" s="28">
        <v>251.61</v>
      </c>
      <c r="CI1468" s="28">
        <v>0.5</v>
      </c>
      <c r="CJ1468" s="28">
        <v>0.5</v>
      </c>
      <c r="CK1468" s="28">
        <v>0</v>
      </c>
      <c r="CL1468" s="28">
        <v>0</v>
      </c>
      <c r="CM1468" s="28">
        <v>0.5</v>
      </c>
      <c r="CN1468" s="25"/>
      <c r="CO1468" s="28">
        <v>0</v>
      </c>
      <c r="CP1468" s="30" t="s">
        <v>1075</v>
      </c>
      <c r="CQ1468" s="8">
        <f t="shared" si="243"/>
        <v>2298.6977001939595</v>
      </c>
      <c r="CR1468" s="8">
        <f t="shared" si="251"/>
        <v>28</v>
      </c>
      <c r="CS1468" s="8">
        <f t="shared" si="244"/>
        <v>2.5</v>
      </c>
      <c r="CT1468" s="8">
        <f t="shared" si="252"/>
        <v>50</v>
      </c>
      <c r="CU1468" s="8">
        <f t="shared" si="245"/>
        <v>400</v>
      </c>
      <c r="CV1468" s="10">
        <f t="shared" si="246"/>
        <v>446613.75</v>
      </c>
      <c r="CW1468" s="10">
        <f t="shared" si="253"/>
        <v>446.61374999999998</v>
      </c>
      <c r="CX1468" s="8" t="str">
        <f t="shared" si="247"/>
        <v>No</v>
      </c>
      <c r="CY1468" s="30" t="s">
        <v>11</v>
      </c>
      <c r="CZ1468" s="30" t="s">
        <v>11</v>
      </c>
      <c r="DA1468" s="31" t="s">
        <v>11</v>
      </c>
      <c r="DB1468" s="31" t="s">
        <v>11</v>
      </c>
      <c r="DC1468" s="8" t="str">
        <f t="shared" si="248"/>
        <v>No</v>
      </c>
      <c r="DD1468" s="8" t="s">
        <v>11</v>
      </c>
      <c r="DE1468" s="30" t="s">
        <v>11</v>
      </c>
      <c r="DF1468" s="10">
        <f t="shared" si="249"/>
        <v>263.70665999999994</v>
      </c>
      <c r="DG1468" s="9">
        <f>IF(S1468&lt;Monitors!$H$4,(S1468*Monitors!$I$4)+Monitors!$J$4,IF(S1468&lt;Monitors!$H$5,(S1468*Monitors!$I$5)+Monitors!$J$5,IF(S1468&lt;Monitors!$H$6,(S1468*Monitors!$I$6)+Monitors!$J$6,IF(S1468&lt;Monitors!$H$7,(Monitors!$I$7*S1468)+Monitors!$J$7,IF(S1468&lt;Monitors!$H$8,(S1468*Monitors!$I$8)+Monitors!$J$8,IF(S1468&lt;Monitors!$H$9,(S1468*Monitors!$I$9)+Monitors!$J$9,IF(S1468&lt;Monitors!$H$10,(S1468*Monitors!$I$10)+Monitors!$J$10,IF(S1468&lt;Monitors!$H$11,(S1468*Monitors!$I$11)+Monitors!$J$11,Monitors!$J$12))))))))</f>
        <v>89</v>
      </c>
      <c r="DH1468" s="10">
        <f>$DF1468-(Monitors!$B$4*'All Data'!$W1468)</f>
        <v>250.99303999999995</v>
      </c>
      <c r="DI1468" s="10">
        <f>IF($CX1468="Yes",DH1468-(Monitors!$E$4*(DG1468+(Monitors!$B$4*'All Data'!$W1468))),'All Data'!DH1468)</f>
        <v>250.99303999999995</v>
      </c>
      <c r="DJ1468" s="10">
        <f>IF(DD1468="Yes",'All Data'!DI1468-(DG1468*Monitors!$C$4),'All Data'!DI1468)</f>
        <v>250.99303999999995</v>
      </c>
      <c r="DK1468" s="10">
        <f>IF($DE1468="Yes",DJ1468-(DG1468*Monitors!$D$4),'All Data'!DJ1468)</f>
        <v>250.99303999999995</v>
      </c>
      <c r="DL1468" s="10">
        <f>IF($CZ1468="Yes",DK1468-Monitors!$C$7,'All Data'!DK1468)</f>
        <v>250.99303999999995</v>
      </c>
      <c r="DM1468" s="10">
        <f>IF($DA1468="Yes",DL1468-Monitors!$D$7,'All Data'!DL1468)</f>
        <v>250.99303999999995</v>
      </c>
      <c r="DN1468" s="10">
        <f>IF(DB1468="Yes",DM1468-((DG1468+(W1468*Monitors!$B$4))*Monitors!$F$4),'All Data'!DM1468)</f>
        <v>250.99303999999995</v>
      </c>
      <c r="DO1468" s="8" t="str">
        <f t="shared" si="250"/>
        <v>No</v>
      </c>
      <c r="DP1468" s="10">
        <v>17.864550000000001</v>
      </c>
      <c r="DQ1468" s="10">
        <v>67.625450000000001</v>
      </c>
      <c r="DR1468" s="10">
        <v>67.625450000000001</v>
      </c>
      <c r="DS1468" s="9">
        <v>75.753358150487969</v>
      </c>
      <c r="DT1468" s="9" t="s">
        <v>23</v>
      </c>
      <c r="DU1468" s="14">
        <v>0</v>
      </c>
    </row>
    <row r="1469" spans="1:125" ht="18" customHeight="1">
      <c r="A1469" s="29">
        <v>1468</v>
      </c>
      <c r="B1469" s="29">
        <v>38</v>
      </c>
      <c r="C1469" s="29">
        <v>555</v>
      </c>
      <c r="D1469" s="21">
        <v>41749</v>
      </c>
      <c r="E1469" s="21">
        <v>41696</v>
      </c>
      <c r="F1469" s="21">
        <v>41745</v>
      </c>
      <c r="G1469" s="20"/>
      <c r="H1469" s="20"/>
      <c r="I1469" s="22">
        <v>6</v>
      </c>
      <c r="J1469" s="20" t="s">
        <v>255</v>
      </c>
      <c r="K1469" s="20"/>
      <c r="L1469" s="20" t="s">
        <v>121</v>
      </c>
      <c r="M1469" s="23"/>
      <c r="N1469" s="23" t="s">
        <v>7</v>
      </c>
      <c r="O1469" s="23"/>
      <c r="P1469" s="24">
        <v>23.5</v>
      </c>
      <c r="Q1469" s="24">
        <v>41.5</v>
      </c>
      <c r="R1469" s="24">
        <v>47.7</v>
      </c>
      <c r="S1469" s="24">
        <v>968.73</v>
      </c>
      <c r="T1469" s="24">
        <v>1.78</v>
      </c>
      <c r="U1469" s="24">
        <v>1080</v>
      </c>
      <c r="V1469" s="24">
        <v>1920</v>
      </c>
      <c r="W1469" s="24">
        <v>2.0739999999999998</v>
      </c>
      <c r="X1469" s="23" t="s">
        <v>47</v>
      </c>
      <c r="Y1469" s="23" t="s">
        <v>47</v>
      </c>
      <c r="Z1469" s="24">
        <v>2140</v>
      </c>
      <c r="AA1469" s="24">
        <v>60</v>
      </c>
      <c r="AB1469" s="24">
        <v>178</v>
      </c>
      <c r="AC1469" s="24">
        <v>178</v>
      </c>
      <c r="AD1469" s="23" t="s">
        <v>237</v>
      </c>
      <c r="AE1469" s="23" t="s">
        <v>23</v>
      </c>
      <c r="AF1469" s="23" t="s">
        <v>11</v>
      </c>
      <c r="AG1469" s="23"/>
      <c r="AH1469" s="23"/>
      <c r="AI1469" s="23" t="s">
        <v>12</v>
      </c>
      <c r="AJ1469" s="23" t="s">
        <v>11</v>
      </c>
      <c r="AK1469" s="23" t="s">
        <v>23</v>
      </c>
      <c r="AL1469" s="23" t="s">
        <v>853</v>
      </c>
      <c r="AM1469" s="23"/>
      <c r="AN1469" s="23" t="s">
        <v>14</v>
      </c>
      <c r="AO1469" s="23"/>
      <c r="AP1469" s="23" t="s">
        <v>14</v>
      </c>
      <c r="AQ1469" s="23"/>
      <c r="AR1469" s="23"/>
      <c r="AS1469" s="23" t="s">
        <v>853</v>
      </c>
      <c r="AT1469" s="23"/>
      <c r="AU1469" s="23" t="s">
        <v>14</v>
      </c>
      <c r="AV1469" s="25"/>
      <c r="AW1469" s="25"/>
      <c r="AX1469" s="26">
        <v>47.7</v>
      </c>
      <c r="AY1469" s="26">
        <v>968.73</v>
      </c>
      <c r="AZ1469" s="25" t="s">
        <v>14</v>
      </c>
      <c r="BA1469" s="25" t="s">
        <v>14</v>
      </c>
      <c r="BB1469" s="23"/>
      <c r="BC1469" s="23" t="s">
        <v>15</v>
      </c>
      <c r="BD1469" s="23"/>
      <c r="BE1469" s="23" t="s">
        <v>11</v>
      </c>
      <c r="BF1469" s="23" t="s">
        <v>940</v>
      </c>
      <c r="BG1469" s="23" t="s">
        <v>11</v>
      </c>
      <c r="BH1469" s="23" t="s">
        <v>17</v>
      </c>
      <c r="BI1469" s="23"/>
      <c r="BJ1469" s="23"/>
      <c r="BK1469" s="23" t="s">
        <v>11</v>
      </c>
      <c r="BL1469" s="23" t="s">
        <v>11</v>
      </c>
      <c r="BM1469" s="23" t="s">
        <v>11</v>
      </c>
      <c r="BN1469" s="23"/>
      <c r="BO1469" s="24">
        <v>0</v>
      </c>
      <c r="BP1469" s="24">
        <v>340</v>
      </c>
      <c r="BQ1469" s="24">
        <v>340</v>
      </c>
      <c r="BR1469" s="24">
        <v>298</v>
      </c>
      <c r="BS1469" s="24">
        <v>298</v>
      </c>
      <c r="BT1469" s="23"/>
      <c r="BU1469" s="23"/>
      <c r="BV1469" s="24">
        <v>86.9</v>
      </c>
      <c r="BW1469" s="24">
        <v>0.26</v>
      </c>
      <c r="BX1469" s="23"/>
      <c r="BY1469" s="24">
        <v>0.23</v>
      </c>
      <c r="BZ1469" s="27">
        <v>0.26</v>
      </c>
      <c r="CA1469" s="27">
        <v>0.23</v>
      </c>
      <c r="CB1469" s="25"/>
      <c r="CC1469" s="25"/>
      <c r="CD1469" s="28">
        <v>85.6</v>
      </c>
      <c r="CE1469" s="28">
        <v>0.26</v>
      </c>
      <c r="CF1469" s="25"/>
      <c r="CG1469" s="28">
        <v>0.22</v>
      </c>
      <c r="CH1469" s="28">
        <v>269.60000000000002</v>
      </c>
      <c r="CI1469" s="28">
        <v>0.5</v>
      </c>
      <c r="CJ1469" s="28">
        <v>0.5</v>
      </c>
      <c r="CK1469" s="25"/>
      <c r="CL1469" s="25"/>
      <c r="CM1469" s="28">
        <v>0.94</v>
      </c>
      <c r="CN1469" s="25"/>
      <c r="CO1469" s="28">
        <v>0</v>
      </c>
      <c r="CP1469" s="30" t="s">
        <v>1075</v>
      </c>
      <c r="CQ1469" s="8">
        <f t="shared" si="243"/>
        <v>2140.9474260113752</v>
      </c>
      <c r="CR1469" s="8">
        <f t="shared" si="251"/>
        <v>28</v>
      </c>
      <c r="CS1469" s="8">
        <f t="shared" si="244"/>
        <v>2.5</v>
      </c>
      <c r="CT1469" s="8">
        <f t="shared" si="252"/>
        <v>50</v>
      </c>
      <c r="CU1469" s="8">
        <f t="shared" si="245"/>
        <v>300</v>
      </c>
      <c r="CV1469" s="10">
        <f t="shared" si="246"/>
        <v>329368.2</v>
      </c>
      <c r="CW1469" s="10">
        <f t="shared" si="253"/>
        <v>329.3682</v>
      </c>
      <c r="CX1469" s="8" t="str">
        <f t="shared" si="247"/>
        <v>No</v>
      </c>
      <c r="CY1469" s="30" t="s">
        <v>11</v>
      </c>
      <c r="CZ1469" s="30" t="s">
        <v>11</v>
      </c>
      <c r="DA1469" s="31" t="s">
        <v>11</v>
      </c>
      <c r="DB1469" s="31" t="s">
        <v>11</v>
      </c>
      <c r="DC1469" s="8" t="str">
        <f t="shared" si="248"/>
        <v>No</v>
      </c>
      <c r="DD1469" s="8" t="s">
        <v>11</v>
      </c>
      <c r="DE1469" s="30" t="s">
        <v>11</v>
      </c>
      <c r="DF1469" s="10">
        <f t="shared" si="249"/>
        <v>267.91584</v>
      </c>
      <c r="DG1469" s="9">
        <f>IF(S1469&lt;Monitors!$H$4,(S1469*Monitors!$I$4)+Monitors!$J$4,IF(S1469&lt;Monitors!$H$5,(S1469*Monitors!$I$5)+Monitors!$J$5,IF(S1469&lt;Monitors!$H$6,(S1469*Monitors!$I$6)+Monitors!$J$6,IF(S1469&lt;Monitors!$H$7,(Monitors!$I$7*S1469)+Monitors!$J$7,IF(S1469&lt;Monitors!$H$8,(S1469*Monitors!$I$8)+Monitors!$J$8,IF(S1469&lt;Monitors!$H$9,(S1469*Monitors!$I$9)+Monitors!$J$9,IF(S1469&lt;Monitors!$H$10,(S1469*Monitors!$I$10)+Monitors!$J$10,IF(S1469&lt;Monitors!$H$11,(S1469*Monitors!$I$11)+Monitors!$J$11,Monitors!$J$12))))))))</f>
        <v>89</v>
      </c>
      <c r="DH1469" s="10">
        <f>$DF1469-(Monitors!$B$4*'All Data'!$W1469)</f>
        <v>255.20222000000001</v>
      </c>
      <c r="DI1469" s="10">
        <f>IF($CX1469="Yes",DH1469-(Monitors!$E$4*(DG1469+(Monitors!$B$4*'All Data'!$W1469))),'All Data'!DH1469)</f>
        <v>255.20222000000001</v>
      </c>
      <c r="DJ1469" s="10">
        <f>IF(DD1469="Yes",'All Data'!DI1469-(DG1469*Monitors!$C$4),'All Data'!DI1469)</f>
        <v>255.20222000000001</v>
      </c>
      <c r="DK1469" s="10">
        <f>IF($DE1469="Yes",DJ1469-(DG1469*Monitors!$D$4),'All Data'!DJ1469)</f>
        <v>255.20222000000001</v>
      </c>
      <c r="DL1469" s="10">
        <f>IF($CZ1469="Yes",DK1469-Monitors!$C$7,'All Data'!DK1469)</f>
        <v>255.20222000000001</v>
      </c>
      <c r="DM1469" s="10">
        <f>IF($DA1469="Yes",DL1469-Monitors!$D$7,'All Data'!DL1469)</f>
        <v>255.20222000000001</v>
      </c>
      <c r="DN1469" s="10">
        <f>IF(DB1469="Yes",DM1469-((DG1469+(W1469*Monitors!$B$4))*Monitors!$F$4),'All Data'!DM1469)</f>
        <v>255.20222000000001</v>
      </c>
      <c r="DO1469" s="8" t="str">
        <f t="shared" si="250"/>
        <v>No</v>
      </c>
      <c r="DP1469" s="10">
        <v>13.174728000000002</v>
      </c>
      <c r="DQ1469" s="10">
        <v>73.725272000000004</v>
      </c>
      <c r="DR1469" s="10">
        <v>73.725272000000004</v>
      </c>
      <c r="DS1469" s="9">
        <v>79.778455166933668</v>
      </c>
      <c r="DT1469" s="9" t="s">
        <v>23</v>
      </c>
      <c r="DU1469" s="14">
        <v>0</v>
      </c>
    </row>
    <row r="1470" spans="1:125" ht="18" customHeight="1">
      <c r="A1470" s="29">
        <v>1469</v>
      </c>
      <c r="B1470" s="29">
        <v>21</v>
      </c>
      <c r="C1470" s="29">
        <v>425</v>
      </c>
      <c r="D1470" s="21">
        <v>42109</v>
      </c>
      <c r="E1470" s="21">
        <v>42074</v>
      </c>
      <c r="F1470" s="21">
        <v>42076</v>
      </c>
      <c r="G1470" s="20" t="s">
        <v>4</v>
      </c>
      <c r="H1470" s="20"/>
      <c r="I1470" s="22">
        <v>6</v>
      </c>
      <c r="J1470" s="20" t="s">
        <v>255</v>
      </c>
      <c r="K1470" s="20"/>
      <c r="L1470" s="20" t="s">
        <v>49</v>
      </c>
      <c r="M1470" s="23"/>
      <c r="N1470" s="23" t="s">
        <v>7</v>
      </c>
      <c r="O1470" s="23"/>
      <c r="P1470" s="24">
        <v>23.8</v>
      </c>
      <c r="Q1470" s="24">
        <v>42.3</v>
      </c>
      <c r="R1470" s="24">
        <v>48.5</v>
      </c>
      <c r="S1470" s="24">
        <v>1005.27</v>
      </c>
      <c r="T1470" s="24">
        <v>1.78</v>
      </c>
      <c r="U1470" s="24">
        <v>1080</v>
      </c>
      <c r="V1470" s="24">
        <v>1920</v>
      </c>
      <c r="W1470" s="24">
        <v>2.0739999999999998</v>
      </c>
      <c r="X1470" s="23" t="s">
        <v>47</v>
      </c>
      <c r="Y1470" s="23" t="s">
        <v>47</v>
      </c>
      <c r="Z1470" s="24">
        <v>2063</v>
      </c>
      <c r="AA1470" s="24">
        <v>60</v>
      </c>
      <c r="AB1470" s="24">
        <v>178</v>
      </c>
      <c r="AC1470" s="24">
        <v>178</v>
      </c>
      <c r="AD1470" s="23" t="s">
        <v>305</v>
      </c>
      <c r="AE1470" s="23" t="s">
        <v>11</v>
      </c>
      <c r="AF1470" s="23" t="s">
        <v>11</v>
      </c>
      <c r="AG1470" s="23"/>
      <c r="AH1470" s="23"/>
      <c r="AI1470" s="23" t="s">
        <v>57</v>
      </c>
      <c r="AJ1470" s="23" t="s">
        <v>11</v>
      </c>
      <c r="AK1470" s="23" t="s">
        <v>23</v>
      </c>
      <c r="AL1470" s="23" t="s">
        <v>107</v>
      </c>
      <c r="AM1470" s="23"/>
      <c r="AN1470" s="23" t="s">
        <v>302</v>
      </c>
      <c r="AO1470" s="23"/>
      <c r="AP1470" s="23" t="s">
        <v>14</v>
      </c>
      <c r="AQ1470" s="23"/>
      <c r="AR1470" s="23"/>
      <c r="AS1470" s="23" t="s">
        <v>107</v>
      </c>
      <c r="AT1470" s="23"/>
      <c r="AU1470" s="23" t="s">
        <v>261</v>
      </c>
      <c r="AV1470" s="25"/>
      <c r="AW1470" s="25"/>
      <c r="AX1470" s="26">
        <v>48.5</v>
      </c>
      <c r="AY1470" s="26">
        <v>1005.27</v>
      </c>
      <c r="AZ1470" s="25" t="s">
        <v>302</v>
      </c>
      <c r="BA1470" s="25" t="s">
        <v>261</v>
      </c>
      <c r="BB1470" s="23"/>
      <c r="BC1470" s="23" t="s">
        <v>15</v>
      </c>
      <c r="BD1470" s="23"/>
      <c r="BE1470" s="23" t="s">
        <v>11</v>
      </c>
      <c r="BF1470" s="23" t="s">
        <v>755</v>
      </c>
      <c r="BG1470" s="23" t="s">
        <v>11</v>
      </c>
      <c r="BH1470" s="23" t="s">
        <v>17</v>
      </c>
      <c r="BI1470" s="23"/>
      <c r="BJ1470" s="23"/>
      <c r="BK1470" s="23" t="s">
        <v>11</v>
      </c>
      <c r="BL1470" s="23" t="s">
        <v>11</v>
      </c>
      <c r="BM1470" s="23"/>
      <c r="BN1470" s="23"/>
      <c r="BO1470" s="24">
        <v>0.1</v>
      </c>
      <c r="BP1470" s="24">
        <v>375.5</v>
      </c>
      <c r="BQ1470" s="24">
        <v>450</v>
      </c>
      <c r="BR1470" s="24">
        <v>291</v>
      </c>
      <c r="BS1470" s="24">
        <v>291</v>
      </c>
      <c r="BT1470" s="23"/>
      <c r="BU1470" s="23"/>
      <c r="BV1470" s="24">
        <v>87.34</v>
      </c>
      <c r="BW1470" s="24">
        <v>0.51</v>
      </c>
      <c r="BX1470" s="24">
        <v>0.51</v>
      </c>
      <c r="BY1470" s="23"/>
      <c r="BZ1470" s="27">
        <v>0.51</v>
      </c>
      <c r="CA1470" s="27"/>
      <c r="CB1470" s="25"/>
      <c r="CC1470" s="25"/>
      <c r="CD1470" s="28">
        <v>87.07</v>
      </c>
      <c r="CE1470" s="28">
        <v>0.56000000000000005</v>
      </c>
      <c r="CF1470" s="28">
        <v>0.56000000000000005</v>
      </c>
      <c r="CG1470" s="25"/>
      <c r="CH1470" s="28">
        <v>279.43</v>
      </c>
      <c r="CI1470" s="28">
        <v>0.7</v>
      </c>
      <c r="CJ1470" s="28">
        <v>0</v>
      </c>
      <c r="CK1470" s="25"/>
      <c r="CL1470" s="25"/>
      <c r="CM1470" s="28">
        <v>0.97</v>
      </c>
      <c r="CN1470" s="25"/>
      <c r="CO1470" s="28">
        <v>0</v>
      </c>
      <c r="CP1470" s="30" t="s">
        <v>1075</v>
      </c>
      <c r="CQ1470" s="8">
        <f t="shared" si="243"/>
        <v>2063.1273190287184</v>
      </c>
      <c r="CR1470" s="8">
        <f t="shared" si="251"/>
        <v>28</v>
      </c>
      <c r="CS1470" s="8">
        <f t="shared" si="244"/>
        <v>2.5</v>
      </c>
      <c r="CT1470" s="8">
        <f t="shared" si="252"/>
        <v>50</v>
      </c>
      <c r="CU1470" s="8">
        <f t="shared" si="245"/>
        <v>300</v>
      </c>
      <c r="CV1470" s="10">
        <f t="shared" si="246"/>
        <v>377478.88500000001</v>
      </c>
      <c r="CW1470" s="10">
        <f t="shared" si="253"/>
        <v>377.47888499999999</v>
      </c>
      <c r="CX1470" s="8" t="str">
        <f t="shared" si="247"/>
        <v>No</v>
      </c>
      <c r="CY1470" s="30" t="s">
        <v>23</v>
      </c>
      <c r="CZ1470" s="30" t="s">
        <v>11</v>
      </c>
      <c r="DA1470" s="31" t="s">
        <v>11</v>
      </c>
      <c r="DB1470" s="31" t="s">
        <v>11</v>
      </c>
      <c r="DC1470" s="8" t="str">
        <f t="shared" si="248"/>
        <v>No</v>
      </c>
      <c r="DD1470" s="8" t="s">
        <v>11</v>
      </c>
      <c r="DE1470" s="30" t="s">
        <v>11</v>
      </c>
      <c r="DF1470" s="10">
        <f t="shared" si="249"/>
        <v>270.68838</v>
      </c>
      <c r="DG1470" s="9">
        <f>IF(S1470&lt;Monitors!$H$4,(S1470*Monitors!$I$4)+Monitors!$J$4,IF(S1470&lt;Monitors!$H$5,(S1470*Monitors!$I$5)+Monitors!$J$5,IF(S1470&lt;Monitors!$H$6,(S1470*Monitors!$I$6)+Monitors!$J$6,IF(S1470&lt;Monitors!$H$7,(Monitors!$I$7*S1470)+Monitors!$J$7,IF(S1470&lt;Monitors!$H$8,(S1470*Monitors!$I$8)+Monitors!$J$8,IF(S1470&lt;Monitors!$H$9,(S1470*Monitors!$I$9)+Monitors!$J$9,IF(S1470&lt;Monitors!$H$10,(S1470*Monitors!$I$10)+Monitors!$J$10,IF(S1470&lt;Monitors!$H$11,(S1470*Monitors!$I$11)+Monitors!$J$11,Monitors!$J$12))))))))</f>
        <v>89</v>
      </c>
      <c r="DH1470" s="10">
        <f>$DF1470-(Monitors!$B$4*'All Data'!$W1470)</f>
        <v>257.97476</v>
      </c>
      <c r="DI1470" s="10">
        <f>IF($CX1470="Yes",DH1470-(Monitors!$E$4*(DG1470+(Monitors!$B$4*'All Data'!$W1470))),'All Data'!DH1470)</f>
        <v>257.97476</v>
      </c>
      <c r="DJ1470" s="10">
        <f>IF(DD1470="Yes",'All Data'!DI1470-(DG1470*Monitors!$C$4),'All Data'!DI1470)</f>
        <v>257.97476</v>
      </c>
      <c r="DK1470" s="10">
        <f>IF($DE1470="Yes",DJ1470-(DG1470*Monitors!$D$4),'All Data'!DJ1470)</f>
        <v>257.97476</v>
      </c>
      <c r="DL1470" s="10">
        <f>IF($CZ1470="Yes",DK1470-Monitors!$C$7,'All Data'!DK1470)</f>
        <v>257.97476</v>
      </c>
      <c r="DM1470" s="10">
        <f>IF($DA1470="Yes",DL1470-Monitors!$D$7,'All Data'!DL1470)</f>
        <v>257.97476</v>
      </c>
      <c r="DN1470" s="10">
        <f>IF(DB1470="Yes",DM1470-((DG1470+(W1470*Monitors!$B$4))*Monitors!$F$4),'All Data'!DM1470)</f>
        <v>257.97476</v>
      </c>
      <c r="DO1470" s="8" t="str">
        <f t="shared" si="250"/>
        <v>No</v>
      </c>
      <c r="DP1470" s="10">
        <v>15.099155400000001</v>
      </c>
      <c r="DQ1470" s="10">
        <v>72.240844600000003</v>
      </c>
      <c r="DR1470" s="10">
        <v>72.240844600000003</v>
      </c>
      <c r="DS1470" s="9">
        <v>81.881233709678312</v>
      </c>
      <c r="DT1470" s="9" t="s">
        <v>23</v>
      </c>
      <c r="DU1470" s="14">
        <v>0</v>
      </c>
    </row>
    <row r="1471" spans="1:125" ht="18" customHeight="1">
      <c r="A1471" s="29">
        <v>1470</v>
      </c>
      <c r="B1471" s="29">
        <v>24</v>
      </c>
      <c r="C1471" s="29">
        <v>507</v>
      </c>
      <c r="D1471" s="21">
        <v>41892</v>
      </c>
      <c r="E1471" s="21">
        <v>41894</v>
      </c>
      <c r="F1471" s="21">
        <v>41904</v>
      </c>
      <c r="G1471" s="20" t="s">
        <v>4</v>
      </c>
      <c r="H1471" s="20" t="s">
        <v>26</v>
      </c>
      <c r="I1471" s="22">
        <v>6</v>
      </c>
      <c r="J1471" s="20" t="s">
        <v>255</v>
      </c>
      <c r="K1471" s="20" t="s">
        <v>26</v>
      </c>
      <c r="L1471" s="20" t="s">
        <v>27</v>
      </c>
      <c r="M1471" s="23" t="s">
        <v>27</v>
      </c>
      <c r="N1471" s="23" t="s">
        <v>7</v>
      </c>
      <c r="O1471" s="23" t="s">
        <v>26</v>
      </c>
      <c r="P1471" s="24">
        <v>20.6</v>
      </c>
      <c r="Q1471" s="24">
        <v>36.6</v>
      </c>
      <c r="R1471" s="24">
        <v>42</v>
      </c>
      <c r="S1471" s="24">
        <v>753.96</v>
      </c>
      <c r="T1471" s="24">
        <v>1.78</v>
      </c>
      <c r="U1471" s="24">
        <v>1080</v>
      </c>
      <c r="V1471" s="24">
        <v>1920</v>
      </c>
      <c r="W1471" s="24">
        <v>2.0739999999999998</v>
      </c>
      <c r="X1471" s="23" t="s">
        <v>47</v>
      </c>
      <c r="Y1471" s="23" t="s">
        <v>47</v>
      </c>
      <c r="Z1471" s="24">
        <v>2708</v>
      </c>
      <c r="AA1471" s="24">
        <v>60</v>
      </c>
      <c r="AB1471" s="24">
        <v>178</v>
      </c>
      <c r="AC1471" s="24">
        <v>178</v>
      </c>
      <c r="AD1471" s="23" t="s">
        <v>28</v>
      </c>
      <c r="AE1471" s="23" t="s">
        <v>23</v>
      </c>
      <c r="AF1471" s="23" t="s">
        <v>11</v>
      </c>
      <c r="AG1471" s="23" t="s">
        <v>26</v>
      </c>
      <c r="AH1471" s="23" t="s">
        <v>26</v>
      </c>
      <c r="AI1471" s="23" t="s">
        <v>12</v>
      </c>
      <c r="AJ1471" s="23" t="s">
        <v>23</v>
      </c>
      <c r="AK1471" s="23" t="s">
        <v>23</v>
      </c>
      <c r="AL1471" s="23" t="s">
        <v>107</v>
      </c>
      <c r="AM1471" s="23" t="s">
        <v>832</v>
      </c>
      <c r="AN1471" s="23" t="s">
        <v>72</v>
      </c>
      <c r="AO1471" s="23" t="s">
        <v>833</v>
      </c>
      <c r="AP1471" s="23" t="s">
        <v>36</v>
      </c>
      <c r="AQ1471" s="23" t="s">
        <v>14</v>
      </c>
      <c r="AR1471" s="23"/>
      <c r="AS1471" s="23" t="s">
        <v>107</v>
      </c>
      <c r="AT1471" s="23" t="s">
        <v>832</v>
      </c>
      <c r="AU1471" s="23" t="s">
        <v>83</v>
      </c>
      <c r="AV1471" s="25" t="s">
        <v>833</v>
      </c>
      <c r="AW1471" s="25" t="s">
        <v>14</v>
      </c>
      <c r="AX1471" s="26">
        <v>42</v>
      </c>
      <c r="AY1471" s="26">
        <v>753.96</v>
      </c>
      <c r="AZ1471" s="25" t="s">
        <v>72</v>
      </c>
      <c r="BA1471" s="25" t="s">
        <v>83</v>
      </c>
      <c r="BB1471" s="23" t="s">
        <v>14</v>
      </c>
      <c r="BC1471" s="23" t="s">
        <v>15</v>
      </c>
      <c r="BD1471" s="23" t="s">
        <v>14</v>
      </c>
      <c r="BE1471" s="23" t="s">
        <v>11</v>
      </c>
      <c r="BF1471" s="23" t="s">
        <v>831</v>
      </c>
      <c r="BG1471" s="23" t="s">
        <v>11</v>
      </c>
      <c r="BH1471" s="23" t="s">
        <v>17</v>
      </c>
      <c r="BI1471" s="23" t="s">
        <v>14</v>
      </c>
      <c r="BJ1471" s="23"/>
      <c r="BK1471" s="23" t="s">
        <v>11</v>
      </c>
      <c r="BL1471" s="23" t="s">
        <v>11</v>
      </c>
      <c r="BM1471" s="23" t="s">
        <v>11</v>
      </c>
      <c r="BN1471" s="23"/>
      <c r="BO1471" s="24">
        <v>25.3</v>
      </c>
      <c r="BP1471" s="24">
        <v>455</v>
      </c>
      <c r="BQ1471" s="24">
        <v>450</v>
      </c>
      <c r="BR1471" s="24">
        <v>351</v>
      </c>
      <c r="BS1471" s="24">
        <v>292.5</v>
      </c>
      <c r="BT1471" s="23"/>
      <c r="BU1471" s="23"/>
      <c r="BV1471" s="24">
        <v>87.55</v>
      </c>
      <c r="BW1471" s="24">
        <v>0.41</v>
      </c>
      <c r="BX1471" s="23"/>
      <c r="BY1471" s="24">
        <v>0.41</v>
      </c>
      <c r="BZ1471" s="27">
        <v>0.41</v>
      </c>
      <c r="CA1471" s="27">
        <v>0.41</v>
      </c>
      <c r="CB1471" s="25"/>
      <c r="CC1471" s="25"/>
      <c r="CD1471" s="28">
        <v>88.55</v>
      </c>
      <c r="CE1471" s="28">
        <v>0.45</v>
      </c>
      <c r="CF1471" s="25"/>
      <c r="CG1471" s="28">
        <v>0.45</v>
      </c>
      <c r="CH1471" s="28">
        <v>211.57</v>
      </c>
      <c r="CI1471" s="28">
        <v>1</v>
      </c>
      <c r="CJ1471" s="28">
        <v>0.5</v>
      </c>
      <c r="CK1471" s="28">
        <v>0</v>
      </c>
      <c r="CL1471" s="28">
        <v>0</v>
      </c>
      <c r="CM1471" s="28">
        <v>0.5</v>
      </c>
      <c r="CN1471" s="25"/>
      <c r="CO1471" s="28">
        <v>0</v>
      </c>
      <c r="CP1471" s="30" t="s">
        <v>1075</v>
      </c>
      <c r="CQ1471" s="8">
        <f t="shared" si="243"/>
        <v>2750.8090614886728</v>
      </c>
      <c r="CR1471" s="8">
        <f t="shared" si="251"/>
        <v>28</v>
      </c>
      <c r="CS1471" s="8">
        <f t="shared" si="244"/>
        <v>2.5</v>
      </c>
      <c r="CT1471" s="8">
        <f t="shared" si="252"/>
        <v>50</v>
      </c>
      <c r="CU1471" s="8">
        <f t="shared" si="245"/>
        <v>400</v>
      </c>
      <c r="CV1471" s="10">
        <f t="shared" si="246"/>
        <v>343051.8</v>
      </c>
      <c r="CW1471" s="10">
        <f t="shared" si="253"/>
        <v>343.05180000000001</v>
      </c>
      <c r="CX1471" s="8" t="str">
        <f t="shared" si="247"/>
        <v>No</v>
      </c>
      <c r="CY1471" s="30" t="s">
        <v>11</v>
      </c>
      <c r="CZ1471" s="30" t="s">
        <v>11</v>
      </c>
      <c r="DA1471" s="31" t="s">
        <v>11</v>
      </c>
      <c r="DB1471" s="31" t="s">
        <v>11</v>
      </c>
      <c r="DC1471" s="8" t="str">
        <f t="shared" si="248"/>
        <v>No</v>
      </c>
      <c r="DD1471" s="8" t="s">
        <v>11</v>
      </c>
      <c r="DE1471" s="30" t="s">
        <v>11</v>
      </c>
      <c r="DF1471" s="10">
        <f t="shared" si="249"/>
        <v>270.76283999999998</v>
      </c>
      <c r="DG1471" s="9">
        <f>IF(S1471&lt;Monitors!$H$4,(S1471*Monitors!$I$4)+Monitors!$J$4,IF(S1471&lt;Monitors!$H$5,(S1471*Monitors!$I$5)+Monitors!$J$5,IF(S1471&lt;Monitors!$H$6,(S1471*Monitors!$I$6)+Monitors!$J$6,IF(S1471&lt;Monitors!$H$7,(Monitors!$I$7*S1471)+Monitors!$J$7,IF(S1471&lt;Monitors!$H$8,(S1471*Monitors!$I$8)+Monitors!$J$8,IF(S1471&lt;Monitors!$H$9,(S1471*Monitors!$I$9)+Monitors!$J$9,IF(S1471&lt;Monitors!$H$10,(S1471*Monitors!$I$10)+Monitors!$J$10,IF(S1471&lt;Monitors!$H$11,(S1471*Monitors!$I$11)+Monitors!$J$11,Monitors!$J$12))))))))</f>
        <v>89</v>
      </c>
      <c r="DH1471" s="10">
        <f>$DF1471-(Monitors!$B$4*'All Data'!$W1471)</f>
        <v>258.04921999999999</v>
      </c>
      <c r="DI1471" s="10">
        <f>IF($CX1471="Yes",DH1471-(Monitors!$E$4*(DG1471+(Monitors!$B$4*'All Data'!$W1471))),'All Data'!DH1471)</f>
        <v>258.04921999999999</v>
      </c>
      <c r="DJ1471" s="10">
        <f>IF(DD1471="Yes",'All Data'!DI1471-(DG1471*Monitors!$C$4),'All Data'!DI1471)</f>
        <v>258.04921999999999</v>
      </c>
      <c r="DK1471" s="10">
        <f>IF($DE1471="Yes",DJ1471-(DG1471*Monitors!$D$4),'All Data'!DJ1471)</f>
        <v>258.04921999999999</v>
      </c>
      <c r="DL1471" s="10">
        <f>IF($CZ1471="Yes",DK1471-Monitors!$C$7,'All Data'!DK1471)</f>
        <v>258.04921999999999</v>
      </c>
      <c r="DM1471" s="10">
        <f>IF($DA1471="Yes",DL1471-Monitors!$D$7,'All Data'!DL1471)</f>
        <v>258.04921999999999</v>
      </c>
      <c r="DN1471" s="10">
        <f>IF(DB1471="Yes",DM1471-((DG1471+(W1471*Monitors!$B$4))*Monitors!$F$4),'All Data'!DM1471)</f>
        <v>258.04921999999999</v>
      </c>
      <c r="DO1471" s="8" t="str">
        <f t="shared" si="250"/>
        <v>No</v>
      </c>
      <c r="DP1471" s="10">
        <v>13.722072000000001</v>
      </c>
      <c r="DQ1471" s="10">
        <v>73.827928</v>
      </c>
      <c r="DR1471" s="10">
        <v>73.827928</v>
      </c>
      <c r="DS1471" s="9">
        <v>65.844004659861213</v>
      </c>
      <c r="DT1471" s="9" t="s">
        <v>11</v>
      </c>
      <c r="DU1471" s="14">
        <v>0</v>
      </c>
    </row>
    <row r="1472" spans="1:125" ht="18" customHeight="1">
      <c r="A1472" s="29">
        <v>1471</v>
      </c>
      <c r="B1472" s="29">
        <v>26</v>
      </c>
      <c r="C1472" s="29">
        <v>643</v>
      </c>
      <c r="D1472" s="21">
        <v>42034</v>
      </c>
      <c r="E1472" s="21">
        <v>41981</v>
      </c>
      <c r="F1472" s="21">
        <v>42010</v>
      </c>
      <c r="G1472" s="20" t="s">
        <v>4</v>
      </c>
      <c r="H1472" s="20"/>
      <c r="I1472" s="22">
        <v>6</v>
      </c>
      <c r="J1472" s="20" t="s">
        <v>255</v>
      </c>
      <c r="K1472" s="20"/>
      <c r="L1472" s="20" t="s">
        <v>6</v>
      </c>
      <c r="M1472" s="23"/>
      <c r="N1472" s="23" t="s">
        <v>7</v>
      </c>
      <c r="O1472" s="23"/>
      <c r="P1472" s="24">
        <v>24.3</v>
      </c>
      <c r="Q1472" s="24">
        <v>43.1</v>
      </c>
      <c r="R1472" s="24">
        <v>49.5</v>
      </c>
      <c r="S1472" s="24">
        <v>1047.2</v>
      </c>
      <c r="T1472" s="24">
        <v>1.78</v>
      </c>
      <c r="U1472" s="24">
        <v>1080</v>
      </c>
      <c r="V1472" s="24">
        <v>1920</v>
      </c>
      <c r="W1472" s="24">
        <v>2.0739999999999998</v>
      </c>
      <c r="X1472" s="23" t="s">
        <v>47</v>
      </c>
      <c r="Y1472" s="23" t="s">
        <v>47</v>
      </c>
      <c r="Z1472" s="24">
        <v>1980</v>
      </c>
      <c r="AA1472" s="24">
        <v>60</v>
      </c>
      <c r="AB1472" s="24">
        <v>176</v>
      </c>
      <c r="AC1472" s="24">
        <v>176</v>
      </c>
      <c r="AD1472" s="23" t="s">
        <v>10</v>
      </c>
      <c r="AE1472" s="23" t="s">
        <v>11</v>
      </c>
      <c r="AF1472" s="23" t="s">
        <v>11</v>
      </c>
      <c r="AG1472" s="23"/>
      <c r="AH1472" s="23"/>
      <c r="AI1472" s="23" t="s">
        <v>12</v>
      </c>
      <c r="AJ1472" s="23" t="s">
        <v>11</v>
      </c>
      <c r="AK1472" s="23" t="s">
        <v>11</v>
      </c>
      <c r="AL1472" s="23" t="s">
        <v>937</v>
      </c>
      <c r="AM1472" s="23" t="s">
        <v>1293</v>
      </c>
      <c r="AN1472" s="23" t="s">
        <v>72</v>
      </c>
      <c r="AO1472" s="23"/>
      <c r="AP1472" s="23" t="s">
        <v>14</v>
      </c>
      <c r="AQ1472" s="23"/>
      <c r="AR1472" s="23"/>
      <c r="AS1472" s="23" t="s">
        <v>937</v>
      </c>
      <c r="AT1472" s="23" t="s">
        <v>1293</v>
      </c>
      <c r="AU1472" s="23" t="s">
        <v>83</v>
      </c>
      <c r="AV1472" s="25"/>
      <c r="AW1472" s="25"/>
      <c r="AX1472" s="26">
        <v>49.5</v>
      </c>
      <c r="AY1472" s="26">
        <v>1047.2</v>
      </c>
      <c r="AZ1472" s="25" t="s">
        <v>72</v>
      </c>
      <c r="BA1472" s="25" t="s">
        <v>83</v>
      </c>
      <c r="BB1472" s="23"/>
      <c r="BC1472" s="23" t="s">
        <v>15</v>
      </c>
      <c r="BD1472" s="23"/>
      <c r="BE1472" s="23" t="s">
        <v>11</v>
      </c>
      <c r="BF1472" s="23" t="s">
        <v>1285</v>
      </c>
      <c r="BG1472" s="23" t="s">
        <v>11</v>
      </c>
      <c r="BH1472" s="23" t="s">
        <v>17</v>
      </c>
      <c r="BI1472" s="23"/>
      <c r="BJ1472" s="23" t="s">
        <v>18</v>
      </c>
      <c r="BK1472" s="23" t="s">
        <v>11</v>
      </c>
      <c r="BL1472" s="23" t="s">
        <v>11</v>
      </c>
      <c r="BM1472" s="23"/>
      <c r="BN1472" s="23"/>
      <c r="BO1472" s="24">
        <v>6.8</v>
      </c>
      <c r="BP1472" s="24">
        <v>328.5</v>
      </c>
      <c r="BQ1472" s="24">
        <v>328.5</v>
      </c>
      <c r="BR1472" s="24">
        <v>266.3</v>
      </c>
      <c r="BS1472" s="24">
        <v>200</v>
      </c>
      <c r="BT1472" s="23"/>
      <c r="BU1472" s="23"/>
      <c r="BV1472" s="24">
        <v>89</v>
      </c>
      <c r="BW1472" s="24">
        <v>0.3</v>
      </c>
      <c r="BX1472" s="24">
        <v>0.3</v>
      </c>
      <c r="BY1472" s="23"/>
      <c r="BZ1472" s="27">
        <v>0.3</v>
      </c>
      <c r="CA1472" s="27"/>
      <c r="CB1472" s="25"/>
      <c r="CC1472" s="25"/>
      <c r="CD1472" s="28">
        <v>87.98</v>
      </c>
      <c r="CE1472" s="28">
        <v>0.28999999999999998</v>
      </c>
      <c r="CF1472" s="28">
        <v>0.28999999999999998</v>
      </c>
      <c r="CG1472" s="25"/>
      <c r="CH1472" s="28">
        <v>290.7</v>
      </c>
      <c r="CI1472" s="28">
        <v>1</v>
      </c>
      <c r="CJ1472" s="28">
        <v>0.5</v>
      </c>
      <c r="CK1472" s="25"/>
      <c r="CL1472" s="25"/>
      <c r="CM1472" s="28">
        <v>0.97</v>
      </c>
      <c r="CN1472" s="25"/>
      <c r="CO1472" s="28">
        <v>0</v>
      </c>
      <c r="CP1472" s="30" t="s">
        <v>1075</v>
      </c>
      <c r="CQ1472" s="8">
        <f t="shared" si="243"/>
        <v>1980.5194805194801</v>
      </c>
      <c r="CR1472" s="8">
        <f t="shared" si="251"/>
        <v>28</v>
      </c>
      <c r="CS1472" s="8">
        <f t="shared" si="244"/>
        <v>2.5</v>
      </c>
      <c r="CT1472" s="8">
        <f t="shared" si="252"/>
        <v>50</v>
      </c>
      <c r="CU1472" s="8">
        <f t="shared" si="245"/>
        <v>300</v>
      </c>
      <c r="CV1472" s="10">
        <f t="shared" si="246"/>
        <v>344005.2</v>
      </c>
      <c r="CW1472" s="10">
        <f t="shared" si="253"/>
        <v>344.0052</v>
      </c>
      <c r="CX1472" s="8" t="str">
        <f t="shared" si="247"/>
        <v>No</v>
      </c>
      <c r="CY1472" s="30" t="s">
        <v>11</v>
      </c>
      <c r="CZ1472" s="30" t="s">
        <v>11</v>
      </c>
      <c r="DA1472" s="31" t="s">
        <v>11</v>
      </c>
      <c r="DB1472" s="31" t="s">
        <v>11</v>
      </c>
      <c r="DC1472" s="8" t="str">
        <f t="shared" si="248"/>
        <v>No</v>
      </c>
      <c r="DD1472" s="8" t="s">
        <v>11</v>
      </c>
      <c r="DE1472" s="30" t="s">
        <v>11</v>
      </c>
      <c r="DF1472" s="10">
        <f t="shared" si="249"/>
        <v>274.5822</v>
      </c>
      <c r="DG1472" s="9">
        <f>IF(S1472&lt;Monitors!$H$4,(S1472*Monitors!$I$4)+Monitors!$J$4,IF(S1472&lt;Monitors!$H$5,(S1472*Monitors!$I$5)+Monitors!$J$5,IF(S1472&lt;Monitors!$H$6,(S1472*Monitors!$I$6)+Monitors!$J$6,IF(S1472&lt;Monitors!$H$7,(Monitors!$I$7*S1472)+Monitors!$J$7,IF(S1472&lt;Monitors!$H$8,(S1472*Monitors!$I$8)+Monitors!$J$8,IF(S1472&lt;Monitors!$H$9,(S1472*Monitors!$I$9)+Monitors!$J$9,IF(S1472&lt;Monitors!$H$10,(S1472*Monitors!$I$10)+Monitors!$J$10,IF(S1472&lt;Monitors!$H$11,(S1472*Monitors!$I$11)+Monitors!$J$11,Monitors!$J$12))))))))</f>
        <v>89</v>
      </c>
      <c r="DH1472" s="10">
        <f>$DF1472-(Monitors!$B$4*'All Data'!$W1472)</f>
        <v>261.86858000000001</v>
      </c>
      <c r="DI1472" s="10">
        <f>IF($CX1472="Yes",DH1472-(Monitors!$E$4*(DG1472+(Monitors!$B$4*'All Data'!$W1472))),'All Data'!DH1472)</f>
        <v>261.86858000000001</v>
      </c>
      <c r="DJ1472" s="10">
        <f>IF(DD1472="Yes",'All Data'!DI1472-(DG1472*Monitors!$C$4),'All Data'!DI1472)</f>
        <v>261.86858000000001</v>
      </c>
      <c r="DK1472" s="10">
        <f>IF($DE1472="Yes",DJ1472-(DG1472*Monitors!$D$4),'All Data'!DJ1472)</f>
        <v>261.86858000000001</v>
      </c>
      <c r="DL1472" s="10">
        <f>IF($CZ1472="Yes",DK1472-Monitors!$C$7,'All Data'!DK1472)</f>
        <v>261.86858000000001</v>
      </c>
      <c r="DM1472" s="10">
        <f>IF($DA1472="Yes",DL1472-Monitors!$D$7,'All Data'!DL1472)</f>
        <v>261.86858000000001</v>
      </c>
      <c r="DN1472" s="10">
        <f>IF(DB1472="Yes",DM1472-((DG1472+(W1472*Monitors!$B$4))*Monitors!$F$4),'All Data'!DM1472)</f>
        <v>261.86858000000001</v>
      </c>
      <c r="DO1472" s="8" t="str">
        <f t="shared" si="250"/>
        <v>No</v>
      </c>
      <c r="DP1472" s="10">
        <v>13.760208000000002</v>
      </c>
      <c r="DQ1472" s="10">
        <v>75.239791999999994</v>
      </c>
      <c r="DR1472" s="10">
        <v>75.239791999999994</v>
      </c>
      <c r="DS1472" s="9">
        <v>84.199446909902164</v>
      </c>
      <c r="DT1472" s="9" t="s">
        <v>23</v>
      </c>
      <c r="DU1472" s="14">
        <v>0</v>
      </c>
    </row>
    <row r="1473" spans="1:125" ht="18" customHeight="1">
      <c r="A1473" s="29">
        <v>1472</v>
      </c>
      <c r="B1473" s="29">
        <v>21</v>
      </c>
      <c r="C1473" s="29">
        <v>408</v>
      </c>
      <c r="D1473" s="21">
        <v>41918</v>
      </c>
      <c r="E1473" s="21">
        <v>41800</v>
      </c>
      <c r="F1473" s="21">
        <v>41922</v>
      </c>
      <c r="G1473" s="20" t="s">
        <v>4</v>
      </c>
      <c r="H1473" s="20"/>
      <c r="I1473" s="22">
        <v>6</v>
      </c>
      <c r="J1473" s="20" t="s">
        <v>255</v>
      </c>
      <c r="K1473" s="20"/>
      <c r="L1473" s="20" t="s">
        <v>6</v>
      </c>
      <c r="M1473" s="23"/>
      <c r="N1473" s="23" t="s">
        <v>7</v>
      </c>
      <c r="O1473" s="23"/>
      <c r="P1473" s="24">
        <v>23</v>
      </c>
      <c r="Q1473" s="24">
        <v>40.9</v>
      </c>
      <c r="R1473" s="24">
        <v>47</v>
      </c>
      <c r="S1473" s="24">
        <v>943.2</v>
      </c>
      <c r="T1473" s="24">
        <v>1.78</v>
      </c>
      <c r="U1473" s="24">
        <v>1080</v>
      </c>
      <c r="V1473" s="24">
        <v>1920</v>
      </c>
      <c r="W1473" s="24">
        <v>2.0739999999999998</v>
      </c>
      <c r="X1473" s="23" t="s">
        <v>47</v>
      </c>
      <c r="Y1473" s="23" t="s">
        <v>47</v>
      </c>
      <c r="Z1473" s="24">
        <v>2198</v>
      </c>
      <c r="AA1473" s="24">
        <v>60</v>
      </c>
      <c r="AB1473" s="24">
        <v>178</v>
      </c>
      <c r="AC1473" s="24">
        <v>178</v>
      </c>
      <c r="AD1473" s="23" t="s">
        <v>305</v>
      </c>
      <c r="AE1473" s="23" t="s">
        <v>11</v>
      </c>
      <c r="AF1473" s="23" t="s">
        <v>11</v>
      </c>
      <c r="AG1473" s="23"/>
      <c r="AH1473" s="23"/>
      <c r="AI1473" s="23" t="s">
        <v>57</v>
      </c>
      <c r="AJ1473" s="23" t="s">
        <v>11</v>
      </c>
      <c r="AK1473" s="23" t="s">
        <v>23</v>
      </c>
      <c r="AL1473" s="23" t="s">
        <v>129</v>
      </c>
      <c r="AM1473" s="23"/>
      <c r="AN1473" s="23" t="s">
        <v>302</v>
      </c>
      <c r="AO1473" s="23"/>
      <c r="AP1473" s="23" t="s">
        <v>14</v>
      </c>
      <c r="AQ1473" s="23"/>
      <c r="AR1473" s="23"/>
      <c r="AS1473" s="23" t="s">
        <v>129</v>
      </c>
      <c r="AT1473" s="23"/>
      <c r="AU1473" s="23" t="s">
        <v>261</v>
      </c>
      <c r="AV1473" s="25"/>
      <c r="AW1473" s="25"/>
      <c r="AX1473" s="26">
        <v>47</v>
      </c>
      <c r="AY1473" s="26">
        <v>943.2</v>
      </c>
      <c r="AZ1473" s="25" t="s">
        <v>302</v>
      </c>
      <c r="BA1473" s="25" t="s">
        <v>261</v>
      </c>
      <c r="BB1473" s="23"/>
      <c r="BC1473" s="23" t="s">
        <v>15</v>
      </c>
      <c r="BD1473" s="23"/>
      <c r="BE1473" s="23" t="s">
        <v>11</v>
      </c>
      <c r="BF1473" s="23" t="s">
        <v>754</v>
      </c>
      <c r="BG1473" s="23" t="s">
        <v>11</v>
      </c>
      <c r="BH1473" s="23" t="s">
        <v>17</v>
      </c>
      <c r="BI1473" s="23"/>
      <c r="BJ1473" s="23"/>
      <c r="BK1473" s="23" t="s">
        <v>11</v>
      </c>
      <c r="BL1473" s="23" t="s">
        <v>11</v>
      </c>
      <c r="BM1473" s="23"/>
      <c r="BN1473" s="23"/>
      <c r="BO1473" s="24">
        <v>0.1</v>
      </c>
      <c r="BP1473" s="24">
        <v>448.1</v>
      </c>
      <c r="BQ1473" s="24">
        <v>450</v>
      </c>
      <c r="BR1473" s="24">
        <v>334.9</v>
      </c>
      <c r="BS1473" s="24">
        <v>334.9</v>
      </c>
      <c r="BT1473" s="23"/>
      <c r="BU1473" s="23"/>
      <c r="BV1473" s="24">
        <v>89.37</v>
      </c>
      <c r="BW1473" s="24">
        <v>0.39</v>
      </c>
      <c r="BX1473" s="24">
        <v>0.24</v>
      </c>
      <c r="BY1473" s="23"/>
      <c r="BZ1473" s="27">
        <v>0.39</v>
      </c>
      <c r="CA1473" s="27"/>
      <c r="CB1473" s="25"/>
      <c r="CC1473" s="25"/>
      <c r="CD1473" s="28">
        <v>87.15</v>
      </c>
      <c r="CE1473" s="28">
        <v>0.56000000000000005</v>
      </c>
      <c r="CF1473" s="28">
        <v>0.56000000000000005</v>
      </c>
      <c r="CG1473" s="25"/>
      <c r="CH1473" s="28">
        <v>262.66000000000003</v>
      </c>
      <c r="CI1473" s="28">
        <v>0.7</v>
      </c>
      <c r="CJ1473" s="28">
        <v>0</v>
      </c>
      <c r="CK1473" s="25"/>
      <c r="CL1473" s="25"/>
      <c r="CM1473" s="28">
        <v>0.98</v>
      </c>
      <c r="CN1473" s="25"/>
      <c r="CO1473" s="28">
        <v>0</v>
      </c>
      <c r="CP1473" s="30" t="s">
        <v>1075</v>
      </c>
      <c r="CQ1473" s="8">
        <f t="shared" si="243"/>
        <v>2198.8973706530955</v>
      </c>
      <c r="CR1473" s="8">
        <f t="shared" si="251"/>
        <v>28</v>
      </c>
      <c r="CS1473" s="8">
        <f t="shared" si="244"/>
        <v>2.5</v>
      </c>
      <c r="CT1473" s="8">
        <f t="shared" si="252"/>
        <v>50</v>
      </c>
      <c r="CU1473" s="8">
        <f t="shared" si="245"/>
        <v>400</v>
      </c>
      <c r="CV1473" s="10">
        <f t="shared" si="246"/>
        <v>422647.92000000004</v>
      </c>
      <c r="CW1473" s="10">
        <f t="shared" si="253"/>
        <v>422.64792000000006</v>
      </c>
      <c r="CX1473" s="8" t="str">
        <f t="shared" si="247"/>
        <v>No</v>
      </c>
      <c r="CY1473" s="30" t="s">
        <v>23</v>
      </c>
      <c r="CZ1473" s="30" t="s">
        <v>11</v>
      </c>
      <c r="DA1473" s="31" t="s">
        <v>11</v>
      </c>
      <c r="DB1473" s="31" t="s">
        <v>11</v>
      </c>
      <c r="DC1473" s="8" t="str">
        <f t="shared" si="248"/>
        <v>No</v>
      </c>
      <c r="DD1473" s="8" t="s">
        <v>11</v>
      </c>
      <c r="DE1473" s="30" t="s">
        <v>11</v>
      </c>
      <c r="DF1473" s="10">
        <f t="shared" si="249"/>
        <v>276.22907999999995</v>
      </c>
      <c r="DG1473" s="9">
        <f>IF(S1473&lt;Monitors!$H$4,(S1473*Monitors!$I$4)+Monitors!$J$4,IF(S1473&lt;Monitors!$H$5,(S1473*Monitors!$I$5)+Monitors!$J$5,IF(S1473&lt;Monitors!$H$6,(S1473*Monitors!$I$6)+Monitors!$J$6,IF(S1473&lt;Monitors!$H$7,(Monitors!$I$7*S1473)+Monitors!$J$7,IF(S1473&lt;Monitors!$H$8,(S1473*Monitors!$I$8)+Monitors!$J$8,IF(S1473&lt;Monitors!$H$9,(S1473*Monitors!$I$9)+Monitors!$J$9,IF(S1473&lt;Monitors!$H$10,(S1473*Monitors!$I$10)+Monitors!$J$10,IF(S1473&lt;Monitors!$H$11,(S1473*Monitors!$I$11)+Monitors!$J$11,Monitors!$J$12))))))))</f>
        <v>89</v>
      </c>
      <c r="DH1473" s="10">
        <f>$DF1473-(Monitors!$B$4*'All Data'!$W1473)</f>
        <v>263.51545999999996</v>
      </c>
      <c r="DI1473" s="10">
        <f>IF($CX1473="Yes",DH1473-(Monitors!$E$4*(DG1473+(Monitors!$B$4*'All Data'!$W1473))),'All Data'!DH1473)</f>
        <v>263.51545999999996</v>
      </c>
      <c r="DJ1473" s="10">
        <f>IF(DD1473="Yes",'All Data'!DI1473-(DG1473*Monitors!$C$4),'All Data'!DI1473)</f>
        <v>263.51545999999996</v>
      </c>
      <c r="DK1473" s="10">
        <f>IF($DE1473="Yes",DJ1473-(DG1473*Monitors!$D$4),'All Data'!DJ1473)</f>
        <v>263.51545999999996</v>
      </c>
      <c r="DL1473" s="10">
        <f>IF($CZ1473="Yes",DK1473-Monitors!$C$7,'All Data'!DK1473)</f>
        <v>263.51545999999996</v>
      </c>
      <c r="DM1473" s="10">
        <f>IF($DA1473="Yes",DL1473-Monitors!$D$7,'All Data'!DL1473)</f>
        <v>263.51545999999996</v>
      </c>
      <c r="DN1473" s="10">
        <f>IF(DB1473="Yes",DM1473-((DG1473+(W1473*Monitors!$B$4))*Monitors!$F$4),'All Data'!DM1473)</f>
        <v>263.51545999999996</v>
      </c>
      <c r="DO1473" s="8" t="str">
        <f t="shared" si="250"/>
        <v>No</v>
      </c>
      <c r="DP1473" s="10">
        <v>16.905916800000004</v>
      </c>
      <c r="DQ1473" s="10">
        <v>72.464083200000005</v>
      </c>
      <c r="DR1473" s="10">
        <v>72.464083200000005</v>
      </c>
      <c r="DS1473" s="9">
        <v>78.263251568103286</v>
      </c>
      <c r="DT1473" s="9" t="s">
        <v>23</v>
      </c>
      <c r="DU1473" s="14">
        <v>0</v>
      </c>
    </row>
    <row r="1474" spans="1:125" ht="18" customHeight="1">
      <c r="A1474" s="29">
        <v>1473</v>
      </c>
      <c r="B1474" s="29">
        <v>21</v>
      </c>
      <c r="C1474" s="29">
        <v>409</v>
      </c>
      <c r="D1474" s="21">
        <v>41820</v>
      </c>
      <c r="E1474" s="21">
        <v>41800</v>
      </c>
      <c r="F1474" s="21">
        <v>41803</v>
      </c>
      <c r="G1474" s="20" t="s">
        <v>4</v>
      </c>
      <c r="H1474" s="20"/>
      <c r="I1474" s="22">
        <v>6</v>
      </c>
      <c r="J1474" s="20" t="s">
        <v>255</v>
      </c>
      <c r="K1474" s="20"/>
      <c r="L1474" s="20" t="s">
        <v>6</v>
      </c>
      <c r="M1474" s="23"/>
      <c r="N1474" s="23" t="s">
        <v>7</v>
      </c>
      <c r="O1474" s="23"/>
      <c r="P1474" s="24">
        <v>23</v>
      </c>
      <c r="Q1474" s="24">
        <v>40.9</v>
      </c>
      <c r="R1474" s="24">
        <v>47</v>
      </c>
      <c r="S1474" s="24">
        <v>943.2</v>
      </c>
      <c r="T1474" s="24">
        <v>1.78</v>
      </c>
      <c r="U1474" s="24">
        <v>1080</v>
      </c>
      <c r="V1474" s="24">
        <v>1920</v>
      </c>
      <c r="W1474" s="24">
        <v>2.0739999999999998</v>
      </c>
      <c r="X1474" s="23" t="s">
        <v>47</v>
      </c>
      <c r="Y1474" s="23" t="s">
        <v>47</v>
      </c>
      <c r="Z1474" s="24">
        <v>2198</v>
      </c>
      <c r="AA1474" s="24">
        <v>60</v>
      </c>
      <c r="AB1474" s="24">
        <v>178</v>
      </c>
      <c r="AC1474" s="24">
        <v>178</v>
      </c>
      <c r="AD1474" s="23" t="s">
        <v>305</v>
      </c>
      <c r="AE1474" s="23" t="s">
        <v>11</v>
      </c>
      <c r="AF1474" s="23" t="s">
        <v>11</v>
      </c>
      <c r="AG1474" s="23"/>
      <c r="AH1474" s="23"/>
      <c r="AI1474" s="23" t="s">
        <v>57</v>
      </c>
      <c r="AJ1474" s="23" t="s">
        <v>11</v>
      </c>
      <c r="AK1474" s="23" t="s">
        <v>23</v>
      </c>
      <c r="AL1474" s="23" t="s">
        <v>129</v>
      </c>
      <c r="AM1474" s="23"/>
      <c r="AN1474" s="23" t="s">
        <v>302</v>
      </c>
      <c r="AO1474" s="23"/>
      <c r="AP1474" s="23" t="s">
        <v>14</v>
      </c>
      <c r="AQ1474" s="23"/>
      <c r="AR1474" s="23"/>
      <c r="AS1474" s="23" t="s">
        <v>129</v>
      </c>
      <c r="AT1474" s="23"/>
      <c r="AU1474" s="23" t="s">
        <v>261</v>
      </c>
      <c r="AV1474" s="25"/>
      <c r="AW1474" s="25"/>
      <c r="AX1474" s="26">
        <v>47</v>
      </c>
      <c r="AY1474" s="26">
        <v>943.2</v>
      </c>
      <c r="AZ1474" s="25" t="s">
        <v>302</v>
      </c>
      <c r="BA1474" s="25" t="s">
        <v>261</v>
      </c>
      <c r="BB1474" s="23"/>
      <c r="BC1474" s="23" t="s">
        <v>15</v>
      </c>
      <c r="BD1474" s="23"/>
      <c r="BE1474" s="23" t="s">
        <v>11</v>
      </c>
      <c r="BF1474" s="23" t="s">
        <v>754</v>
      </c>
      <c r="BG1474" s="23" t="s">
        <v>11</v>
      </c>
      <c r="BH1474" s="23" t="s">
        <v>17</v>
      </c>
      <c r="BI1474" s="23"/>
      <c r="BJ1474" s="23"/>
      <c r="BK1474" s="23" t="s">
        <v>11</v>
      </c>
      <c r="BL1474" s="23" t="s">
        <v>11</v>
      </c>
      <c r="BM1474" s="23"/>
      <c r="BN1474" s="23"/>
      <c r="BO1474" s="24">
        <v>0.1</v>
      </c>
      <c r="BP1474" s="24">
        <v>448.1</v>
      </c>
      <c r="BQ1474" s="24">
        <v>450</v>
      </c>
      <c r="BR1474" s="24">
        <v>334.9</v>
      </c>
      <c r="BS1474" s="24">
        <v>334.9</v>
      </c>
      <c r="BT1474" s="23"/>
      <c r="BU1474" s="23"/>
      <c r="BV1474" s="24">
        <v>89.37</v>
      </c>
      <c r="BW1474" s="24">
        <v>0.39</v>
      </c>
      <c r="BX1474" s="24">
        <v>0.24</v>
      </c>
      <c r="BY1474" s="23"/>
      <c r="BZ1474" s="27">
        <v>0.39</v>
      </c>
      <c r="CA1474" s="27"/>
      <c r="CB1474" s="25"/>
      <c r="CC1474" s="25"/>
      <c r="CD1474" s="28">
        <v>87.15</v>
      </c>
      <c r="CE1474" s="28">
        <v>0.56000000000000005</v>
      </c>
      <c r="CF1474" s="28">
        <v>0.56000000000000005</v>
      </c>
      <c r="CG1474" s="25"/>
      <c r="CH1474" s="28">
        <v>262.66000000000003</v>
      </c>
      <c r="CI1474" s="28">
        <v>0.7</v>
      </c>
      <c r="CJ1474" s="28">
        <v>0</v>
      </c>
      <c r="CK1474" s="25"/>
      <c r="CL1474" s="25"/>
      <c r="CM1474" s="28">
        <v>0.98</v>
      </c>
      <c r="CN1474" s="25"/>
      <c r="CO1474" s="28">
        <v>0</v>
      </c>
      <c r="CP1474" s="30" t="s">
        <v>1075</v>
      </c>
      <c r="CQ1474" s="8">
        <f t="shared" ref="CQ1474:CQ1537" si="254">(W1474*1000000)/S1474</f>
        <v>2198.8973706530955</v>
      </c>
      <c r="CR1474" s="8">
        <f t="shared" si="251"/>
        <v>28</v>
      </c>
      <c r="CS1474" s="8">
        <f t="shared" ref="CS1474:CS1537" si="255">IF(W1474&lt;=1.05,1.05,IF(W1474&lt;=1.3,1.3,IF(W1474&lt;=1.5,1.5,IF(W1474&lt;=2,2,IF(W1474&lt;=2.5,2.5,IF(W1474&lt;=3.8,3.8,IF(W1474&lt;=5,5,8)))))))</f>
        <v>2.5</v>
      </c>
      <c r="CT1474" s="8">
        <f t="shared" si="252"/>
        <v>50</v>
      </c>
      <c r="CU1474" s="8">
        <f t="shared" ref="CU1474:CU1537" si="256">IF(BP1474&lt;200,100,IF(BP1474&lt;300,200,IF(BP1474&lt;400,300,IF(BP1474&lt;500,400,IF(BP1474&lt;600,500,IF(BP1474&lt;700,600,IF(BP1474&lt;800,700,IF(BP1474&lt;900,800,900))))))))</f>
        <v>400</v>
      </c>
      <c r="CV1474" s="10">
        <f t="shared" ref="CV1474:CV1537" si="257">($BP1474*$S1474)</f>
        <v>422647.92000000004</v>
      </c>
      <c r="CW1474" s="10">
        <f t="shared" si="253"/>
        <v>422.64792000000006</v>
      </c>
      <c r="CX1474" s="8" t="str">
        <f t="shared" ref="CX1474:CX1537" si="258">IF(AND(BL1474="Yes",BM1474="Yes"),"Yes","No")</f>
        <v>No</v>
      </c>
      <c r="CY1474" s="30" t="s">
        <v>23</v>
      </c>
      <c r="CZ1474" s="30" t="s">
        <v>11</v>
      </c>
      <c r="DA1474" s="31" t="s">
        <v>11</v>
      </c>
      <c r="DB1474" s="31" t="s">
        <v>11</v>
      </c>
      <c r="DC1474" s="8" t="str">
        <f t="shared" ref="DC1474:DC1537" si="259">IF(AF1474="Yes","Yes","No")</f>
        <v>No</v>
      </c>
      <c r="DD1474" s="8" t="s">
        <v>11</v>
      </c>
      <c r="DE1474" s="30" t="s">
        <v>11</v>
      </c>
      <c r="DF1474" s="10">
        <f t="shared" si="249"/>
        <v>276.22907999999995</v>
      </c>
      <c r="DG1474" s="9">
        <f>IF(S1474&lt;Monitors!$H$4,(S1474*Monitors!$I$4)+Monitors!$J$4,IF(S1474&lt;Monitors!$H$5,(S1474*Monitors!$I$5)+Monitors!$J$5,IF(S1474&lt;Monitors!$H$6,(S1474*Monitors!$I$6)+Monitors!$J$6,IF(S1474&lt;Monitors!$H$7,(Monitors!$I$7*S1474)+Monitors!$J$7,IF(S1474&lt;Monitors!$H$8,(S1474*Monitors!$I$8)+Monitors!$J$8,IF(S1474&lt;Monitors!$H$9,(S1474*Monitors!$I$9)+Monitors!$J$9,IF(S1474&lt;Monitors!$H$10,(S1474*Monitors!$I$10)+Monitors!$J$10,IF(S1474&lt;Monitors!$H$11,(S1474*Monitors!$I$11)+Monitors!$J$11,Monitors!$J$12))))))))</f>
        <v>89</v>
      </c>
      <c r="DH1474" s="10">
        <f>$DF1474-(Monitors!$B$4*'All Data'!$W1474)</f>
        <v>263.51545999999996</v>
      </c>
      <c r="DI1474" s="10">
        <f>IF($CX1474="Yes",DH1474-(Monitors!$E$4*(DG1474+(Monitors!$B$4*'All Data'!$W1474))),'All Data'!DH1474)</f>
        <v>263.51545999999996</v>
      </c>
      <c r="DJ1474" s="10">
        <f>IF(DD1474="Yes",'All Data'!DI1474-(DG1474*Monitors!$C$4),'All Data'!DI1474)</f>
        <v>263.51545999999996</v>
      </c>
      <c r="DK1474" s="10">
        <f>IF($DE1474="Yes",DJ1474-(DG1474*Monitors!$D$4),'All Data'!DJ1474)</f>
        <v>263.51545999999996</v>
      </c>
      <c r="DL1474" s="10">
        <f>IF($CZ1474="Yes",DK1474-Monitors!$C$7,'All Data'!DK1474)</f>
        <v>263.51545999999996</v>
      </c>
      <c r="DM1474" s="10">
        <f>IF($DA1474="Yes",DL1474-Monitors!$D$7,'All Data'!DL1474)</f>
        <v>263.51545999999996</v>
      </c>
      <c r="DN1474" s="10">
        <f>IF(DB1474="Yes",DM1474-((DG1474+(W1474*Monitors!$B$4))*Monitors!$F$4),'All Data'!DM1474)</f>
        <v>263.51545999999996</v>
      </c>
      <c r="DO1474" s="8" t="str">
        <f t="shared" si="250"/>
        <v>No</v>
      </c>
      <c r="DP1474" s="10">
        <v>16.905916800000004</v>
      </c>
      <c r="DQ1474" s="10">
        <v>72.464083200000005</v>
      </c>
      <c r="DR1474" s="10">
        <v>72.464083200000005</v>
      </c>
      <c r="DS1474" s="9">
        <v>78.263251568103286</v>
      </c>
      <c r="DT1474" s="9" t="s">
        <v>23</v>
      </c>
      <c r="DU1474" s="14">
        <v>0</v>
      </c>
    </row>
    <row r="1475" spans="1:125" ht="18" customHeight="1">
      <c r="A1475" s="29">
        <v>1474</v>
      </c>
      <c r="B1475" s="29">
        <v>23</v>
      </c>
      <c r="C1475" s="29">
        <v>453</v>
      </c>
      <c r="D1475" s="21">
        <v>41470</v>
      </c>
      <c r="E1475" s="21">
        <v>41422</v>
      </c>
      <c r="F1475" s="21">
        <v>41446</v>
      </c>
      <c r="G1475" s="20" t="s">
        <v>4</v>
      </c>
      <c r="H1475" s="20"/>
      <c r="I1475" s="22">
        <v>6</v>
      </c>
      <c r="J1475" s="20" t="s">
        <v>255</v>
      </c>
      <c r="K1475" s="20"/>
      <c r="L1475" s="20" t="s">
        <v>6</v>
      </c>
      <c r="M1475" s="23"/>
      <c r="N1475" s="23" t="s">
        <v>7</v>
      </c>
      <c r="O1475" s="23"/>
      <c r="P1475" s="24">
        <v>20.6</v>
      </c>
      <c r="Q1475" s="24">
        <v>36.6</v>
      </c>
      <c r="R1475" s="24">
        <v>42</v>
      </c>
      <c r="S1475" s="24">
        <v>754.48</v>
      </c>
      <c r="T1475" s="24">
        <v>1.78</v>
      </c>
      <c r="U1475" s="24">
        <v>1080</v>
      </c>
      <c r="V1475" s="24">
        <v>1920</v>
      </c>
      <c r="W1475" s="24">
        <v>2.0739999999999998</v>
      </c>
      <c r="X1475" s="23" t="s">
        <v>47</v>
      </c>
      <c r="Y1475" s="23" t="s">
        <v>47</v>
      </c>
      <c r="Z1475" s="24">
        <v>2749</v>
      </c>
      <c r="AA1475" s="24">
        <v>60</v>
      </c>
      <c r="AB1475" s="24">
        <v>178</v>
      </c>
      <c r="AC1475" s="24">
        <v>178</v>
      </c>
      <c r="AD1475" s="23" t="s">
        <v>85</v>
      </c>
      <c r="AE1475" s="23" t="s">
        <v>11</v>
      </c>
      <c r="AF1475" s="23" t="s">
        <v>11</v>
      </c>
      <c r="AG1475" s="23"/>
      <c r="AH1475" s="23"/>
      <c r="AI1475" s="23" t="s">
        <v>57</v>
      </c>
      <c r="AJ1475" s="23" t="s">
        <v>11</v>
      </c>
      <c r="AK1475" s="23" t="s">
        <v>23</v>
      </c>
      <c r="AL1475" s="23" t="s">
        <v>764</v>
      </c>
      <c r="AM1475" s="23" t="s">
        <v>765</v>
      </c>
      <c r="AN1475" s="23" t="s">
        <v>669</v>
      </c>
      <c r="AO1475" s="23"/>
      <c r="AP1475" s="23" t="s">
        <v>14</v>
      </c>
      <c r="AQ1475" s="23"/>
      <c r="AR1475" s="23"/>
      <c r="AS1475" s="23" t="s">
        <v>764</v>
      </c>
      <c r="AT1475" s="23" t="s">
        <v>765</v>
      </c>
      <c r="AU1475" s="23" t="s">
        <v>83</v>
      </c>
      <c r="AV1475" s="25"/>
      <c r="AW1475" s="25" t="s">
        <v>261</v>
      </c>
      <c r="AX1475" s="26">
        <v>42</v>
      </c>
      <c r="AY1475" s="26">
        <v>754.48</v>
      </c>
      <c r="AZ1475" s="25" t="s">
        <v>669</v>
      </c>
      <c r="BA1475" s="25" t="s">
        <v>83</v>
      </c>
      <c r="BB1475" s="23" t="s">
        <v>261</v>
      </c>
      <c r="BC1475" s="23" t="s">
        <v>15</v>
      </c>
      <c r="BD1475" s="23"/>
      <c r="BE1475" s="23" t="s">
        <v>11</v>
      </c>
      <c r="BF1475" s="23" t="s">
        <v>14</v>
      </c>
      <c r="BG1475" s="23" t="s">
        <v>11</v>
      </c>
      <c r="BH1475" s="23" t="s">
        <v>657</v>
      </c>
      <c r="BI1475" s="23"/>
      <c r="BJ1475" s="23" t="s">
        <v>32</v>
      </c>
      <c r="BK1475" s="23" t="s">
        <v>11</v>
      </c>
      <c r="BL1475" s="23" t="s">
        <v>23</v>
      </c>
      <c r="BM1475" s="23" t="s">
        <v>11</v>
      </c>
      <c r="BN1475" s="23"/>
      <c r="BO1475" s="24">
        <v>2.1</v>
      </c>
      <c r="BP1475" s="24">
        <v>789</v>
      </c>
      <c r="BQ1475" s="24">
        <v>700</v>
      </c>
      <c r="BR1475" s="24">
        <v>513.9</v>
      </c>
      <c r="BS1475" s="24">
        <v>555.79999999999995</v>
      </c>
      <c r="BT1475" s="23"/>
      <c r="BU1475" s="23"/>
      <c r="BV1475" s="24">
        <v>89.93</v>
      </c>
      <c r="BW1475" s="24">
        <v>0.41</v>
      </c>
      <c r="BX1475" s="24">
        <v>0.41</v>
      </c>
      <c r="BY1475" s="24">
        <v>0.37</v>
      </c>
      <c r="BZ1475" s="27">
        <v>0.41</v>
      </c>
      <c r="CA1475" s="27">
        <v>0.37</v>
      </c>
      <c r="CB1475" s="25"/>
      <c r="CC1475" s="25"/>
      <c r="CD1475" s="28">
        <v>89.42</v>
      </c>
      <c r="CE1475" s="28">
        <v>0.52</v>
      </c>
      <c r="CF1475" s="28">
        <v>0.52</v>
      </c>
      <c r="CG1475" s="28">
        <v>0.48</v>
      </c>
      <c r="CH1475" s="28">
        <v>211.71</v>
      </c>
      <c r="CI1475" s="28">
        <v>1.2</v>
      </c>
      <c r="CJ1475" s="28">
        <v>0.5</v>
      </c>
      <c r="CK1475" s="25"/>
      <c r="CL1475" s="25"/>
      <c r="CM1475" s="28">
        <v>0.98</v>
      </c>
      <c r="CN1475" s="25"/>
      <c r="CO1475" s="28">
        <v>0</v>
      </c>
      <c r="CP1475" s="30" t="s">
        <v>1075</v>
      </c>
      <c r="CQ1475" s="8">
        <f t="shared" si="254"/>
        <v>2748.9131587318416</v>
      </c>
      <c r="CR1475" s="8">
        <f t="shared" si="251"/>
        <v>28</v>
      </c>
      <c r="CS1475" s="8">
        <f t="shared" si="255"/>
        <v>2.5</v>
      </c>
      <c r="CT1475" s="8">
        <f t="shared" si="252"/>
        <v>50</v>
      </c>
      <c r="CU1475" s="8">
        <f t="shared" si="256"/>
        <v>700</v>
      </c>
      <c r="CV1475" s="10">
        <f t="shared" si="257"/>
        <v>595284.72</v>
      </c>
      <c r="CW1475" s="10">
        <f t="shared" si="253"/>
        <v>595.28471999999999</v>
      </c>
      <c r="CX1475" s="8" t="str">
        <f t="shared" si="258"/>
        <v>No</v>
      </c>
      <c r="CY1475" s="30" t="s">
        <v>23</v>
      </c>
      <c r="CZ1475" s="30" t="s">
        <v>11</v>
      </c>
      <c r="DA1475" s="31" t="s">
        <v>11</v>
      </c>
      <c r="DB1475" s="31" t="s">
        <v>11</v>
      </c>
      <c r="DC1475" s="8" t="str">
        <f t="shared" si="259"/>
        <v>No</v>
      </c>
      <c r="DD1475" s="8" t="s">
        <v>11</v>
      </c>
      <c r="DE1475" s="30" t="s">
        <v>11</v>
      </c>
      <c r="DF1475" s="10">
        <f t="shared" ref="DF1475:DF1538" si="260">((BV1475*0.35)+(BW1475*0.65))*(365*24)/1000</f>
        <v>278.05991999999998</v>
      </c>
      <c r="DG1475" s="9">
        <f>IF(S1475&lt;Monitors!$H$4,(S1475*Monitors!$I$4)+Monitors!$J$4,IF(S1475&lt;Monitors!$H$5,(S1475*Monitors!$I$5)+Monitors!$J$5,IF(S1475&lt;Monitors!$H$6,(S1475*Monitors!$I$6)+Monitors!$J$6,IF(S1475&lt;Monitors!$H$7,(Monitors!$I$7*S1475)+Monitors!$J$7,IF(S1475&lt;Monitors!$H$8,(S1475*Monitors!$I$8)+Monitors!$J$8,IF(S1475&lt;Monitors!$H$9,(S1475*Monitors!$I$9)+Monitors!$J$9,IF(S1475&lt;Monitors!$H$10,(S1475*Monitors!$I$10)+Monitors!$J$10,IF(S1475&lt;Monitors!$H$11,(S1475*Monitors!$I$11)+Monitors!$J$11,Monitors!$J$12))))))))</f>
        <v>89</v>
      </c>
      <c r="DH1475" s="10">
        <f>$DF1475-(Monitors!$B$4*'All Data'!$W1475)</f>
        <v>265.34629999999999</v>
      </c>
      <c r="DI1475" s="10">
        <f>IF($CX1475="Yes",DH1475-(Monitors!$E$4*(DG1475+(Monitors!$B$4*'All Data'!$W1475))),'All Data'!DH1475)</f>
        <v>265.34629999999999</v>
      </c>
      <c r="DJ1475" s="10">
        <f>IF(DD1475="Yes",'All Data'!DI1475-(DG1475*Monitors!$C$4),'All Data'!DI1475)</f>
        <v>265.34629999999999</v>
      </c>
      <c r="DK1475" s="10">
        <f>IF($DE1475="Yes",DJ1475-(DG1475*Monitors!$D$4),'All Data'!DJ1475)</f>
        <v>265.34629999999999</v>
      </c>
      <c r="DL1475" s="10">
        <f>IF($CZ1475="Yes",DK1475-Monitors!$C$7,'All Data'!DK1475)</f>
        <v>265.34629999999999</v>
      </c>
      <c r="DM1475" s="10">
        <f>IF($DA1475="Yes",DL1475-Monitors!$D$7,'All Data'!DL1475)</f>
        <v>265.34629999999999</v>
      </c>
      <c r="DN1475" s="10">
        <f>IF(DB1475="Yes",DM1475-((DG1475+(W1475*Monitors!$B$4))*Monitors!$F$4),'All Data'!DM1475)</f>
        <v>265.34629999999999</v>
      </c>
      <c r="DO1475" s="8" t="str">
        <f t="shared" ref="DO1475:DO1538" si="261">IF(DN1475&lt;=DG1475,"Yes","No")</f>
        <v>No</v>
      </c>
      <c r="DP1475" s="10">
        <v>23.8113888</v>
      </c>
      <c r="DQ1475" s="10">
        <v>66.118611200000004</v>
      </c>
      <c r="DR1475" s="10">
        <v>66.118611200000004</v>
      </c>
      <c r="DS1475" s="9">
        <v>65.880981402470056</v>
      </c>
      <c r="DT1475" s="9" t="s">
        <v>11</v>
      </c>
      <c r="DU1475" s="14">
        <v>0</v>
      </c>
    </row>
    <row r="1476" spans="1:125" ht="18" customHeight="1">
      <c r="A1476" s="29">
        <v>1475</v>
      </c>
      <c r="B1476" s="29">
        <v>23</v>
      </c>
      <c r="C1476" s="29">
        <v>453</v>
      </c>
      <c r="D1476" s="21">
        <v>41470</v>
      </c>
      <c r="E1476" s="21">
        <v>41422</v>
      </c>
      <c r="F1476" s="21">
        <v>41446</v>
      </c>
      <c r="G1476" s="20" t="s">
        <v>4</v>
      </c>
      <c r="H1476" s="20"/>
      <c r="I1476" s="22">
        <v>6</v>
      </c>
      <c r="J1476" s="20" t="s">
        <v>255</v>
      </c>
      <c r="K1476" s="20"/>
      <c r="L1476" s="20" t="s">
        <v>6</v>
      </c>
      <c r="M1476" s="23"/>
      <c r="N1476" s="23" t="s">
        <v>7</v>
      </c>
      <c r="O1476" s="23"/>
      <c r="P1476" s="24">
        <v>20.6</v>
      </c>
      <c r="Q1476" s="24">
        <v>36.6</v>
      </c>
      <c r="R1476" s="24">
        <v>42</v>
      </c>
      <c r="S1476" s="24">
        <v>754.48</v>
      </c>
      <c r="T1476" s="24">
        <v>1.78</v>
      </c>
      <c r="U1476" s="24">
        <v>1080</v>
      </c>
      <c r="V1476" s="24">
        <v>1920</v>
      </c>
      <c r="W1476" s="24">
        <v>2.0739999999999998</v>
      </c>
      <c r="X1476" s="23" t="s">
        <v>47</v>
      </c>
      <c r="Y1476" s="23" t="s">
        <v>47</v>
      </c>
      <c r="Z1476" s="24">
        <v>2749</v>
      </c>
      <c r="AA1476" s="24">
        <v>60</v>
      </c>
      <c r="AB1476" s="24">
        <v>178</v>
      </c>
      <c r="AC1476" s="24">
        <v>178</v>
      </c>
      <c r="AD1476" s="23" t="s">
        <v>766</v>
      </c>
      <c r="AE1476" s="23" t="s">
        <v>11</v>
      </c>
      <c r="AF1476" s="23" t="s">
        <v>11</v>
      </c>
      <c r="AG1476" s="23"/>
      <c r="AH1476" s="23"/>
      <c r="AI1476" s="23" t="s">
        <v>57</v>
      </c>
      <c r="AJ1476" s="23" t="s">
        <v>11</v>
      </c>
      <c r="AK1476" s="23" t="s">
        <v>23</v>
      </c>
      <c r="AL1476" s="23" t="s">
        <v>764</v>
      </c>
      <c r="AM1476" s="23" t="s">
        <v>765</v>
      </c>
      <c r="AN1476" s="23" t="s">
        <v>669</v>
      </c>
      <c r="AO1476" s="23"/>
      <c r="AP1476" s="23" t="s">
        <v>14</v>
      </c>
      <c r="AQ1476" s="23"/>
      <c r="AR1476" s="23"/>
      <c r="AS1476" s="23" t="s">
        <v>764</v>
      </c>
      <c r="AT1476" s="23" t="s">
        <v>765</v>
      </c>
      <c r="AU1476" s="23" t="s">
        <v>83</v>
      </c>
      <c r="AV1476" s="25"/>
      <c r="AW1476" s="25" t="s">
        <v>261</v>
      </c>
      <c r="AX1476" s="26">
        <v>42</v>
      </c>
      <c r="AY1476" s="26">
        <v>754.48</v>
      </c>
      <c r="AZ1476" s="25" t="s">
        <v>669</v>
      </c>
      <c r="BA1476" s="25" t="s">
        <v>83</v>
      </c>
      <c r="BB1476" s="23" t="s">
        <v>261</v>
      </c>
      <c r="BC1476" s="23" t="s">
        <v>15</v>
      </c>
      <c r="BD1476" s="23"/>
      <c r="BE1476" s="23" t="s">
        <v>11</v>
      </c>
      <c r="BF1476" s="23" t="s">
        <v>14</v>
      </c>
      <c r="BG1476" s="23" t="s">
        <v>11</v>
      </c>
      <c r="BH1476" s="23" t="s">
        <v>657</v>
      </c>
      <c r="BI1476" s="23"/>
      <c r="BJ1476" s="23" t="s">
        <v>32</v>
      </c>
      <c r="BK1476" s="23" t="s">
        <v>11</v>
      </c>
      <c r="BL1476" s="23" t="s">
        <v>23</v>
      </c>
      <c r="BM1476" s="23" t="s">
        <v>11</v>
      </c>
      <c r="BN1476" s="23"/>
      <c r="BO1476" s="24">
        <v>2.1</v>
      </c>
      <c r="BP1476" s="24">
        <v>789</v>
      </c>
      <c r="BQ1476" s="24">
        <v>700</v>
      </c>
      <c r="BR1476" s="24">
        <v>513.9</v>
      </c>
      <c r="BS1476" s="24">
        <v>555.79999999999995</v>
      </c>
      <c r="BT1476" s="23"/>
      <c r="BU1476" s="23"/>
      <c r="BV1476" s="24">
        <v>89.93</v>
      </c>
      <c r="BW1476" s="24">
        <v>0.41</v>
      </c>
      <c r="BX1476" s="24">
        <v>0.41</v>
      </c>
      <c r="BY1476" s="24">
        <v>0.37</v>
      </c>
      <c r="BZ1476" s="27">
        <v>0.41</v>
      </c>
      <c r="CA1476" s="27">
        <v>0.37</v>
      </c>
      <c r="CB1476" s="25"/>
      <c r="CC1476" s="25"/>
      <c r="CD1476" s="28">
        <v>89.42</v>
      </c>
      <c r="CE1476" s="28">
        <v>0.52</v>
      </c>
      <c r="CF1476" s="28">
        <v>0.52</v>
      </c>
      <c r="CG1476" s="28">
        <v>0.48</v>
      </c>
      <c r="CH1476" s="28">
        <v>211.71</v>
      </c>
      <c r="CI1476" s="28">
        <v>1.2</v>
      </c>
      <c r="CJ1476" s="28">
        <v>0.5</v>
      </c>
      <c r="CK1476" s="25"/>
      <c r="CL1476" s="25"/>
      <c r="CM1476" s="28">
        <v>0.98</v>
      </c>
      <c r="CN1476" s="25"/>
      <c r="CO1476" s="28">
        <v>0</v>
      </c>
      <c r="CP1476" s="30" t="s">
        <v>1075</v>
      </c>
      <c r="CQ1476" s="8">
        <f t="shared" si="254"/>
        <v>2748.9131587318416</v>
      </c>
      <c r="CR1476" s="8">
        <f t="shared" ref="CR1476:CR1539" si="262">IF($R1476&lt;14,14,IF($R1476&lt;16,16,IF($R1476&lt;19,19,IF($R1476&lt;20,20,IF($R1476&lt;22,22,IF($R1476&lt;24,24,IF($R1476&lt;26,26,28)))))))</f>
        <v>28</v>
      </c>
      <c r="CS1476" s="8">
        <f t="shared" si="255"/>
        <v>2.5</v>
      </c>
      <c r="CT1476" s="8">
        <f t="shared" ref="CT1476:CT1539" si="263">IF($R1476&lt;30,30,IF($R1476&lt;40,40,IF($R1476&lt;50,50,IF($R1476&lt;=60,60))))</f>
        <v>50</v>
      </c>
      <c r="CU1476" s="8">
        <f t="shared" si="256"/>
        <v>700</v>
      </c>
      <c r="CV1476" s="10">
        <f t="shared" si="257"/>
        <v>595284.72</v>
      </c>
      <c r="CW1476" s="10">
        <f t="shared" si="253"/>
        <v>595.28471999999999</v>
      </c>
      <c r="CX1476" s="8" t="str">
        <f t="shared" si="258"/>
        <v>No</v>
      </c>
      <c r="CY1476" s="30" t="s">
        <v>23</v>
      </c>
      <c r="CZ1476" s="30" t="s">
        <v>11</v>
      </c>
      <c r="DA1476" s="31" t="s">
        <v>11</v>
      </c>
      <c r="DB1476" s="31" t="s">
        <v>11</v>
      </c>
      <c r="DC1476" s="8" t="str">
        <f t="shared" si="259"/>
        <v>No</v>
      </c>
      <c r="DD1476" s="8" t="s">
        <v>11</v>
      </c>
      <c r="DE1476" s="30" t="s">
        <v>11</v>
      </c>
      <c r="DF1476" s="10">
        <f t="shared" si="260"/>
        <v>278.05991999999998</v>
      </c>
      <c r="DG1476" s="9">
        <f>IF(S1476&lt;Monitors!$H$4,(S1476*Monitors!$I$4)+Monitors!$J$4,IF(S1476&lt;Monitors!$H$5,(S1476*Monitors!$I$5)+Monitors!$J$5,IF(S1476&lt;Monitors!$H$6,(S1476*Monitors!$I$6)+Monitors!$J$6,IF(S1476&lt;Monitors!$H$7,(Monitors!$I$7*S1476)+Monitors!$J$7,IF(S1476&lt;Monitors!$H$8,(S1476*Monitors!$I$8)+Monitors!$J$8,IF(S1476&lt;Monitors!$H$9,(S1476*Monitors!$I$9)+Monitors!$J$9,IF(S1476&lt;Monitors!$H$10,(S1476*Monitors!$I$10)+Monitors!$J$10,IF(S1476&lt;Monitors!$H$11,(S1476*Monitors!$I$11)+Monitors!$J$11,Monitors!$J$12))))))))</f>
        <v>89</v>
      </c>
      <c r="DH1476" s="10">
        <f>$DF1476-(Monitors!$B$4*'All Data'!$W1476)</f>
        <v>265.34629999999999</v>
      </c>
      <c r="DI1476" s="10">
        <f>IF($CX1476="Yes",DH1476-(Monitors!$E$4*(DG1476+(Monitors!$B$4*'All Data'!$W1476))),'All Data'!DH1476)</f>
        <v>265.34629999999999</v>
      </c>
      <c r="DJ1476" s="10">
        <f>IF(DD1476="Yes",'All Data'!DI1476-(DG1476*Monitors!$C$4),'All Data'!DI1476)</f>
        <v>265.34629999999999</v>
      </c>
      <c r="DK1476" s="10">
        <f>IF($DE1476="Yes",DJ1476-(DG1476*Monitors!$D$4),'All Data'!DJ1476)</f>
        <v>265.34629999999999</v>
      </c>
      <c r="DL1476" s="10">
        <f>IF($CZ1476="Yes",DK1476-Monitors!$C$7,'All Data'!DK1476)</f>
        <v>265.34629999999999</v>
      </c>
      <c r="DM1476" s="10">
        <f>IF($DA1476="Yes",DL1476-Monitors!$D$7,'All Data'!DL1476)</f>
        <v>265.34629999999999</v>
      </c>
      <c r="DN1476" s="10">
        <f>IF(DB1476="Yes",DM1476-((DG1476+(W1476*Monitors!$B$4))*Monitors!$F$4),'All Data'!DM1476)</f>
        <v>265.34629999999999</v>
      </c>
      <c r="DO1476" s="8" t="str">
        <f t="shared" si="261"/>
        <v>No</v>
      </c>
      <c r="DP1476" s="10">
        <v>23.8113888</v>
      </c>
      <c r="DQ1476" s="10">
        <v>66.118611200000004</v>
      </c>
      <c r="DR1476" s="10">
        <v>66.118611200000004</v>
      </c>
      <c r="DS1476" s="9">
        <v>65.880981402470056</v>
      </c>
      <c r="DT1476" s="9" t="s">
        <v>11</v>
      </c>
      <c r="DU1476" s="14">
        <v>0</v>
      </c>
    </row>
    <row r="1477" spans="1:125" ht="18" customHeight="1">
      <c r="A1477" s="29">
        <v>1476</v>
      </c>
      <c r="B1477" s="29">
        <v>48</v>
      </c>
      <c r="C1477" s="29">
        <v>1197</v>
      </c>
      <c r="D1477" s="21">
        <v>41521</v>
      </c>
      <c r="E1477" s="21">
        <v>41422</v>
      </c>
      <c r="F1477" s="21">
        <v>41521</v>
      </c>
      <c r="G1477" s="20" t="s">
        <v>4</v>
      </c>
      <c r="H1477" s="20"/>
      <c r="I1477" s="22">
        <v>6</v>
      </c>
      <c r="J1477" s="20" t="s">
        <v>255</v>
      </c>
      <c r="K1477" s="20"/>
      <c r="L1477" s="20" t="s">
        <v>6</v>
      </c>
      <c r="M1477" s="23"/>
      <c r="N1477" s="23" t="s">
        <v>7</v>
      </c>
      <c r="O1477" s="23"/>
      <c r="P1477" s="24">
        <v>20.6</v>
      </c>
      <c r="Q1477" s="24">
        <v>36.6</v>
      </c>
      <c r="R1477" s="24">
        <v>42</v>
      </c>
      <c r="S1477" s="24">
        <v>754.48</v>
      </c>
      <c r="T1477" s="24">
        <v>1.78</v>
      </c>
      <c r="U1477" s="24">
        <v>1080</v>
      </c>
      <c r="V1477" s="24">
        <v>1920</v>
      </c>
      <c r="W1477" s="24">
        <v>2.0739999999999998</v>
      </c>
      <c r="X1477" s="23" t="s">
        <v>47</v>
      </c>
      <c r="Y1477" s="23" t="s">
        <v>47</v>
      </c>
      <c r="Z1477" s="24">
        <v>2749</v>
      </c>
      <c r="AA1477" s="24">
        <v>60</v>
      </c>
      <c r="AB1477" s="24">
        <v>178</v>
      </c>
      <c r="AC1477" s="24">
        <v>178</v>
      </c>
      <c r="AD1477" s="23" t="s">
        <v>85</v>
      </c>
      <c r="AE1477" s="23" t="s">
        <v>11</v>
      </c>
      <c r="AF1477" s="23" t="s">
        <v>11</v>
      </c>
      <c r="AG1477" s="23"/>
      <c r="AH1477" s="23"/>
      <c r="AI1477" s="23" t="s">
        <v>57</v>
      </c>
      <c r="AJ1477" s="23" t="s">
        <v>11</v>
      </c>
      <c r="AK1477" s="23" t="s">
        <v>23</v>
      </c>
      <c r="AL1477" s="23" t="s">
        <v>354</v>
      </c>
      <c r="AM1477" s="23"/>
      <c r="AN1477" s="23" t="s">
        <v>72</v>
      </c>
      <c r="AO1477" s="23"/>
      <c r="AP1477" s="23" t="s">
        <v>14</v>
      </c>
      <c r="AQ1477" s="23"/>
      <c r="AR1477" s="23"/>
      <c r="AS1477" s="23" t="s">
        <v>354</v>
      </c>
      <c r="AT1477" s="23"/>
      <c r="AU1477" s="23" t="s">
        <v>83</v>
      </c>
      <c r="AV1477" s="25"/>
      <c r="AW1477" s="25"/>
      <c r="AX1477" s="26">
        <v>42</v>
      </c>
      <c r="AY1477" s="26">
        <v>754.48</v>
      </c>
      <c r="AZ1477" s="25" t="s">
        <v>72</v>
      </c>
      <c r="BA1477" s="25" t="s">
        <v>83</v>
      </c>
      <c r="BB1477" s="23"/>
      <c r="BC1477" s="23" t="s">
        <v>15</v>
      </c>
      <c r="BD1477" s="23"/>
      <c r="BE1477" s="23" t="s">
        <v>11</v>
      </c>
      <c r="BF1477" s="23" t="s">
        <v>14</v>
      </c>
      <c r="BG1477" s="23" t="s">
        <v>11</v>
      </c>
      <c r="BH1477" s="23" t="s">
        <v>17</v>
      </c>
      <c r="BI1477" s="23"/>
      <c r="BJ1477" s="23" t="s">
        <v>32</v>
      </c>
      <c r="BK1477" s="23" t="s">
        <v>11</v>
      </c>
      <c r="BL1477" s="23" t="s">
        <v>23</v>
      </c>
      <c r="BM1477" s="23" t="s">
        <v>11</v>
      </c>
      <c r="BN1477" s="23"/>
      <c r="BO1477" s="24">
        <v>2.1</v>
      </c>
      <c r="BP1477" s="24">
        <v>789</v>
      </c>
      <c r="BQ1477" s="24">
        <v>700</v>
      </c>
      <c r="BR1477" s="24">
        <v>513.9</v>
      </c>
      <c r="BS1477" s="24">
        <v>555.79999999999995</v>
      </c>
      <c r="BT1477" s="23"/>
      <c r="BU1477" s="23"/>
      <c r="BV1477" s="24">
        <v>89.93</v>
      </c>
      <c r="BW1477" s="24">
        <v>0.41</v>
      </c>
      <c r="BX1477" s="24">
        <v>0.41</v>
      </c>
      <c r="BY1477" s="24">
        <v>0</v>
      </c>
      <c r="BZ1477" s="27">
        <v>0.41</v>
      </c>
      <c r="CA1477" s="27">
        <v>0</v>
      </c>
      <c r="CB1477" s="25"/>
      <c r="CC1477" s="25"/>
      <c r="CD1477" s="28">
        <v>89.42</v>
      </c>
      <c r="CE1477" s="28">
        <v>0.52</v>
      </c>
      <c r="CF1477" s="28">
        <v>0.52</v>
      </c>
      <c r="CG1477" s="28">
        <v>0</v>
      </c>
      <c r="CH1477" s="28">
        <v>211.71</v>
      </c>
      <c r="CI1477" s="28">
        <v>1</v>
      </c>
      <c r="CJ1477" s="28">
        <v>0.5</v>
      </c>
      <c r="CK1477" s="25"/>
      <c r="CL1477" s="25"/>
      <c r="CM1477" s="28">
        <v>0.85</v>
      </c>
      <c r="CN1477" s="25"/>
      <c r="CO1477" s="28">
        <v>1</v>
      </c>
      <c r="CP1477" s="30" t="s">
        <v>1075</v>
      </c>
      <c r="CQ1477" s="8">
        <f t="shared" si="254"/>
        <v>2748.9131587318416</v>
      </c>
      <c r="CR1477" s="8">
        <f t="shared" si="262"/>
        <v>28</v>
      </c>
      <c r="CS1477" s="8">
        <f t="shared" si="255"/>
        <v>2.5</v>
      </c>
      <c r="CT1477" s="8">
        <f t="shared" si="263"/>
        <v>50</v>
      </c>
      <c r="CU1477" s="8">
        <f t="shared" si="256"/>
        <v>700</v>
      </c>
      <c r="CV1477" s="10">
        <f t="shared" si="257"/>
        <v>595284.72</v>
      </c>
      <c r="CW1477" s="10">
        <f t="shared" ref="CW1477:CW1540" si="264">CV1477/1000</f>
        <v>595.28471999999999</v>
      </c>
      <c r="CX1477" s="8" t="str">
        <f t="shared" si="258"/>
        <v>No</v>
      </c>
      <c r="CY1477" s="30" t="s">
        <v>11</v>
      </c>
      <c r="CZ1477" s="30" t="s">
        <v>11</v>
      </c>
      <c r="DA1477" s="31" t="s">
        <v>11</v>
      </c>
      <c r="DB1477" s="31" t="s">
        <v>11</v>
      </c>
      <c r="DC1477" s="8" t="str">
        <f t="shared" si="259"/>
        <v>No</v>
      </c>
      <c r="DD1477" s="8" t="s">
        <v>11</v>
      </c>
      <c r="DE1477" s="30" t="s">
        <v>11</v>
      </c>
      <c r="DF1477" s="10">
        <f t="shared" si="260"/>
        <v>278.05991999999998</v>
      </c>
      <c r="DG1477" s="9">
        <f>IF(S1477&lt;Monitors!$H$4,(S1477*Monitors!$I$4)+Monitors!$J$4,IF(S1477&lt;Monitors!$H$5,(S1477*Monitors!$I$5)+Monitors!$J$5,IF(S1477&lt;Monitors!$H$6,(S1477*Monitors!$I$6)+Monitors!$J$6,IF(S1477&lt;Monitors!$H$7,(Monitors!$I$7*S1477)+Monitors!$J$7,IF(S1477&lt;Monitors!$H$8,(S1477*Monitors!$I$8)+Monitors!$J$8,IF(S1477&lt;Monitors!$H$9,(S1477*Monitors!$I$9)+Monitors!$J$9,IF(S1477&lt;Monitors!$H$10,(S1477*Monitors!$I$10)+Monitors!$J$10,IF(S1477&lt;Monitors!$H$11,(S1477*Monitors!$I$11)+Monitors!$J$11,Monitors!$J$12))))))))</f>
        <v>89</v>
      </c>
      <c r="DH1477" s="10">
        <f>$DF1477-(Monitors!$B$4*'All Data'!$W1477)</f>
        <v>265.34629999999999</v>
      </c>
      <c r="DI1477" s="10">
        <f>IF($CX1477="Yes",DH1477-(Monitors!$E$4*(DG1477+(Monitors!$B$4*'All Data'!$W1477))),'All Data'!DH1477)</f>
        <v>265.34629999999999</v>
      </c>
      <c r="DJ1477" s="10">
        <f>IF(DD1477="Yes",'All Data'!DI1477-(DG1477*Monitors!$C$4),'All Data'!DI1477)</f>
        <v>265.34629999999999</v>
      </c>
      <c r="DK1477" s="10">
        <f>IF($DE1477="Yes",DJ1477-(DG1477*Monitors!$D$4),'All Data'!DJ1477)</f>
        <v>265.34629999999999</v>
      </c>
      <c r="DL1477" s="10">
        <f>IF($CZ1477="Yes",DK1477-Monitors!$C$7,'All Data'!DK1477)</f>
        <v>265.34629999999999</v>
      </c>
      <c r="DM1477" s="10">
        <f>IF($DA1477="Yes",DL1477-Monitors!$D$7,'All Data'!DL1477)</f>
        <v>265.34629999999999</v>
      </c>
      <c r="DN1477" s="10">
        <f>IF(DB1477="Yes",DM1477-((DG1477+(W1477*Monitors!$B$4))*Monitors!$F$4),'All Data'!DM1477)</f>
        <v>265.34629999999999</v>
      </c>
      <c r="DO1477" s="8" t="str">
        <f t="shared" si="261"/>
        <v>No</v>
      </c>
      <c r="DP1477" s="10">
        <v>23.8113888</v>
      </c>
      <c r="DQ1477" s="10">
        <v>66.118611200000004</v>
      </c>
      <c r="DR1477" s="10">
        <v>66.118611200000004</v>
      </c>
      <c r="DS1477" s="9">
        <v>65.880981402470056</v>
      </c>
      <c r="DT1477" s="9" t="s">
        <v>11</v>
      </c>
      <c r="DU1477" s="14">
        <v>0</v>
      </c>
    </row>
    <row r="1478" spans="1:125" ht="18" customHeight="1">
      <c r="A1478" s="29">
        <v>1477</v>
      </c>
      <c r="B1478" s="29">
        <v>21</v>
      </c>
      <c r="C1478" s="29">
        <v>388</v>
      </c>
      <c r="D1478" s="21">
        <v>41815</v>
      </c>
      <c r="E1478" s="21">
        <v>41792</v>
      </c>
      <c r="F1478" s="21">
        <v>41803</v>
      </c>
      <c r="G1478" s="20" t="s">
        <v>4</v>
      </c>
      <c r="H1478" s="20"/>
      <c r="I1478" s="22">
        <v>6</v>
      </c>
      <c r="J1478" s="20" t="s">
        <v>255</v>
      </c>
      <c r="K1478" s="20"/>
      <c r="L1478" s="20" t="s">
        <v>49</v>
      </c>
      <c r="M1478" s="23"/>
      <c r="N1478" s="23" t="s">
        <v>7</v>
      </c>
      <c r="O1478" s="23"/>
      <c r="P1478" s="24">
        <v>20.6</v>
      </c>
      <c r="Q1478" s="24">
        <v>36.5</v>
      </c>
      <c r="R1478" s="24">
        <v>41.9</v>
      </c>
      <c r="S1478" s="24">
        <v>750.74</v>
      </c>
      <c r="T1478" s="24">
        <v>1.78</v>
      </c>
      <c r="U1478" s="24">
        <v>1080</v>
      </c>
      <c r="V1478" s="24">
        <v>1920</v>
      </c>
      <c r="W1478" s="24">
        <v>2.0739999999999998</v>
      </c>
      <c r="X1478" s="23" t="s">
        <v>47</v>
      </c>
      <c r="Y1478" s="23" t="s">
        <v>47</v>
      </c>
      <c r="Z1478" s="24">
        <v>2762</v>
      </c>
      <c r="AA1478" s="24">
        <v>60</v>
      </c>
      <c r="AB1478" s="24">
        <v>178</v>
      </c>
      <c r="AC1478" s="24">
        <v>178</v>
      </c>
      <c r="AD1478" s="23" t="s">
        <v>305</v>
      </c>
      <c r="AE1478" s="23" t="s">
        <v>11</v>
      </c>
      <c r="AF1478" s="23" t="s">
        <v>11</v>
      </c>
      <c r="AG1478" s="23"/>
      <c r="AH1478" s="23"/>
      <c r="AI1478" s="23" t="s">
        <v>57</v>
      </c>
      <c r="AJ1478" s="23" t="s">
        <v>11</v>
      </c>
      <c r="AK1478" s="23" t="s">
        <v>23</v>
      </c>
      <c r="AL1478" s="23" t="s">
        <v>93</v>
      </c>
      <c r="AM1478" s="23"/>
      <c r="AN1478" s="23" t="s">
        <v>302</v>
      </c>
      <c r="AO1478" s="23"/>
      <c r="AP1478" s="23" t="s">
        <v>14</v>
      </c>
      <c r="AQ1478" s="23"/>
      <c r="AR1478" s="23"/>
      <c r="AS1478" s="23" t="s">
        <v>93</v>
      </c>
      <c r="AT1478" s="23"/>
      <c r="AU1478" s="23" t="s">
        <v>261</v>
      </c>
      <c r="AV1478" s="25"/>
      <c r="AW1478" s="25"/>
      <c r="AX1478" s="26">
        <v>41.9</v>
      </c>
      <c r="AY1478" s="26">
        <v>750.74</v>
      </c>
      <c r="AZ1478" s="25" t="s">
        <v>302</v>
      </c>
      <c r="BA1478" s="25" t="s">
        <v>261</v>
      </c>
      <c r="BB1478" s="23"/>
      <c r="BC1478" s="23" t="s">
        <v>15</v>
      </c>
      <c r="BD1478" s="23"/>
      <c r="BE1478" s="23" t="s">
        <v>11</v>
      </c>
      <c r="BF1478" s="23" t="s">
        <v>751</v>
      </c>
      <c r="BG1478" s="23" t="s">
        <v>11</v>
      </c>
      <c r="BH1478" s="23" t="s">
        <v>17</v>
      </c>
      <c r="BI1478" s="23"/>
      <c r="BJ1478" s="23"/>
      <c r="BK1478" s="23" t="s">
        <v>11</v>
      </c>
      <c r="BL1478" s="23" t="s">
        <v>11</v>
      </c>
      <c r="BM1478" s="23"/>
      <c r="BN1478" s="23"/>
      <c r="BO1478" s="24">
        <v>0.1</v>
      </c>
      <c r="BP1478" s="24">
        <v>428.9</v>
      </c>
      <c r="BQ1478" s="24">
        <v>450</v>
      </c>
      <c r="BR1478" s="24">
        <v>420.7</v>
      </c>
      <c r="BS1478" s="24">
        <v>420.7</v>
      </c>
      <c r="BT1478" s="23"/>
      <c r="BU1478" s="23"/>
      <c r="BV1478" s="24">
        <v>92.37</v>
      </c>
      <c r="BW1478" s="24">
        <v>0.61</v>
      </c>
      <c r="BX1478" s="24">
        <v>0.61</v>
      </c>
      <c r="BY1478" s="23"/>
      <c r="BZ1478" s="27">
        <v>0.61</v>
      </c>
      <c r="CA1478" s="27"/>
      <c r="CB1478" s="25"/>
      <c r="CC1478" s="25"/>
      <c r="CD1478" s="28">
        <v>91.25</v>
      </c>
      <c r="CE1478" s="28">
        <v>0.63</v>
      </c>
      <c r="CF1478" s="28">
        <v>0.63</v>
      </c>
      <c r="CG1478" s="25"/>
      <c r="CH1478" s="28">
        <v>210.7</v>
      </c>
      <c r="CI1478" s="28">
        <v>0.7</v>
      </c>
      <c r="CJ1478" s="28">
        <v>0</v>
      </c>
      <c r="CK1478" s="25"/>
      <c r="CL1478" s="25"/>
      <c r="CM1478" s="28">
        <v>0.98</v>
      </c>
      <c r="CN1478" s="25"/>
      <c r="CO1478" s="28">
        <v>0</v>
      </c>
      <c r="CP1478" s="30" t="s">
        <v>1075</v>
      </c>
      <c r="CQ1478" s="8">
        <f t="shared" si="254"/>
        <v>2762.6075605402666</v>
      </c>
      <c r="CR1478" s="8">
        <f t="shared" si="262"/>
        <v>28</v>
      </c>
      <c r="CS1478" s="8">
        <f t="shared" si="255"/>
        <v>2.5</v>
      </c>
      <c r="CT1478" s="8">
        <f t="shared" si="263"/>
        <v>50</v>
      </c>
      <c r="CU1478" s="8">
        <f t="shared" si="256"/>
        <v>400</v>
      </c>
      <c r="CV1478" s="10">
        <f t="shared" si="257"/>
        <v>321992.386</v>
      </c>
      <c r="CW1478" s="10">
        <f t="shared" si="264"/>
        <v>321.99238600000001</v>
      </c>
      <c r="CX1478" s="8" t="str">
        <f t="shared" si="258"/>
        <v>No</v>
      </c>
      <c r="CY1478" s="30" t="s">
        <v>23</v>
      </c>
      <c r="CZ1478" s="30" t="s">
        <v>11</v>
      </c>
      <c r="DA1478" s="31" t="s">
        <v>11</v>
      </c>
      <c r="DB1478" s="31" t="s">
        <v>11</v>
      </c>
      <c r="DC1478" s="8" t="str">
        <f t="shared" si="259"/>
        <v>No</v>
      </c>
      <c r="DD1478" s="8" t="s">
        <v>11</v>
      </c>
      <c r="DE1478" s="30" t="s">
        <v>11</v>
      </c>
      <c r="DF1478" s="10">
        <f t="shared" si="260"/>
        <v>286.67976000000004</v>
      </c>
      <c r="DG1478" s="9">
        <f>IF(S1478&lt;Monitors!$H$4,(S1478*Monitors!$I$4)+Monitors!$J$4,IF(S1478&lt;Monitors!$H$5,(S1478*Monitors!$I$5)+Monitors!$J$5,IF(S1478&lt;Monitors!$H$6,(S1478*Monitors!$I$6)+Monitors!$J$6,IF(S1478&lt;Monitors!$H$7,(Monitors!$I$7*S1478)+Monitors!$J$7,IF(S1478&lt;Monitors!$H$8,(S1478*Monitors!$I$8)+Monitors!$J$8,IF(S1478&lt;Monitors!$H$9,(S1478*Monitors!$I$9)+Monitors!$J$9,IF(S1478&lt;Monitors!$H$10,(S1478*Monitors!$I$10)+Monitors!$J$10,IF(S1478&lt;Monitors!$H$11,(S1478*Monitors!$I$11)+Monitors!$J$11,Monitors!$J$12))))))))</f>
        <v>89</v>
      </c>
      <c r="DH1478" s="10">
        <f>$DF1478-(Monitors!$B$4*'All Data'!$W1478)</f>
        <v>273.96614000000005</v>
      </c>
      <c r="DI1478" s="10">
        <f>IF($CX1478="Yes",DH1478-(Monitors!$E$4*(DG1478+(Monitors!$B$4*'All Data'!$W1478))),'All Data'!DH1478)</f>
        <v>273.96614000000005</v>
      </c>
      <c r="DJ1478" s="10">
        <f>IF(DD1478="Yes",'All Data'!DI1478-(DG1478*Monitors!$C$4),'All Data'!DI1478)</f>
        <v>273.96614000000005</v>
      </c>
      <c r="DK1478" s="10">
        <f>IF($DE1478="Yes",DJ1478-(DG1478*Monitors!$D$4),'All Data'!DJ1478)</f>
        <v>273.96614000000005</v>
      </c>
      <c r="DL1478" s="10">
        <f>IF($CZ1478="Yes",DK1478-Monitors!$C$7,'All Data'!DK1478)</f>
        <v>273.96614000000005</v>
      </c>
      <c r="DM1478" s="10">
        <f>IF($DA1478="Yes",DL1478-Monitors!$D$7,'All Data'!DL1478)</f>
        <v>273.96614000000005</v>
      </c>
      <c r="DN1478" s="10">
        <f>IF(DB1478="Yes",DM1478-((DG1478+(W1478*Monitors!$B$4))*Monitors!$F$4),'All Data'!DM1478)</f>
        <v>273.96614000000005</v>
      </c>
      <c r="DO1478" s="8" t="str">
        <f t="shared" si="261"/>
        <v>No</v>
      </c>
      <c r="DP1478" s="10">
        <v>12.879695440000001</v>
      </c>
      <c r="DQ1478" s="10">
        <v>79.490304559999998</v>
      </c>
      <c r="DR1478" s="10">
        <v>79.490304559999998</v>
      </c>
      <c r="DS1478" s="9">
        <v>65.614688818342387</v>
      </c>
      <c r="DT1478" s="9" t="s">
        <v>11</v>
      </c>
      <c r="DU1478" s="14">
        <v>0</v>
      </c>
    </row>
    <row r="1479" spans="1:125" ht="18" customHeight="1">
      <c r="A1479" s="29">
        <v>1478</v>
      </c>
      <c r="B1479" s="29">
        <v>21</v>
      </c>
      <c r="C1479" s="29">
        <v>389</v>
      </c>
      <c r="D1479" s="21">
        <v>41815</v>
      </c>
      <c r="E1479" s="21">
        <v>41792</v>
      </c>
      <c r="F1479" s="21">
        <v>41803</v>
      </c>
      <c r="G1479" s="20" t="s">
        <v>4</v>
      </c>
      <c r="H1479" s="20"/>
      <c r="I1479" s="22">
        <v>6</v>
      </c>
      <c r="J1479" s="20" t="s">
        <v>255</v>
      </c>
      <c r="K1479" s="20"/>
      <c r="L1479" s="20" t="s">
        <v>49</v>
      </c>
      <c r="M1479" s="23"/>
      <c r="N1479" s="23" t="s">
        <v>7</v>
      </c>
      <c r="O1479" s="23"/>
      <c r="P1479" s="24">
        <v>20.6</v>
      </c>
      <c r="Q1479" s="24">
        <v>36.5</v>
      </c>
      <c r="R1479" s="24">
        <v>41.9</v>
      </c>
      <c r="S1479" s="24">
        <v>750.74</v>
      </c>
      <c r="T1479" s="24">
        <v>1.78</v>
      </c>
      <c r="U1479" s="24">
        <v>1080</v>
      </c>
      <c r="V1479" s="24">
        <v>1920</v>
      </c>
      <c r="W1479" s="24">
        <v>2.0739999999999998</v>
      </c>
      <c r="X1479" s="23" t="s">
        <v>47</v>
      </c>
      <c r="Y1479" s="23" t="s">
        <v>47</v>
      </c>
      <c r="Z1479" s="24">
        <v>2762</v>
      </c>
      <c r="AA1479" s="24">
        <v>60</v>
      </c>
      <c r="AB1479" s="24">
        <v>178</v>
      </c>
      <c r="AC1479" s="24">
        <v>178</v>
      </c>
      <c r="AD1479" s="23" t="s">
        <v>305</v>
      </c>
      <c r="AE1479" s="23" t="s">
        <v>11</v>
      </c>
      <c r="AF1479" s="23" t="s">
        <v>11</v>
      </c>
      <c r="AG1479" s="23"/>
      <c r="AH1479" s="23"/>
      <c r="AI1479" s="23" t="s">
        <v>57</v>
      </c>
      <c r="AJ1479" s="23" t="s">
        <v>11</v>
      </c>
      <c r="AK1479" s="23" t="s">
        <v>23</v>
      </c>
      <c r="AL1479" s="23" t="s">
        <v>93</v>
      </c>
      <c r="AM1479" s="23"/>
      <c r="AN1479" s="23" t="s">
        <v>302</v>
      </c>
      <c r="AO1479" s="23"/>
      <c r="AP1479" s="23" t="s">
        <v>14</v>
      </c>
      <c r="AQ1479" s="23"/>
      <c r="AR1479" s="23"/>
      <c r="AS1479" s="23" t="s">
        <v>93</v>
      </c>
      <c r="AT1479" s="23"/>
      <c r="AU1479" s="23" t="s">
        <v>261</v>
      </c>
      <c r="AV1479" s="25"/>
      <c r="AW1479" s="25"/>
      <c r="AX1479" s="26">
        <v>41.9</v>
      </c>
      <c r="AY1479" s="26">
        <v>750.74</v>
      </c>
      <c r="AZ1479" s="25" t="s">
        <v>302</v>
      </c>
      <c r="BA1479" s="25" t="s">
        <v>261</v>
      </c>
      <c r="BB1479" s="23"/>
      <c r="BC1479" s="23" t="s">
        <v>15</v>
      </c>
      <c r="BD1479" s="23"/>
      <c r="BE1479" s="23" t="s">
        <v>11</v>
      </c>
      <c r="BF1479" s="23" t="s">
        <v>751</v>
      </c>
      <c r="BG1479" s="23" t="s">
        <v>11</v>
      </c>
      <c r="BH1479" s="23" t="s">
        <v>17</v>
      </c>
      <c r="BI1479" s="23"/>
      <c r="BJ1479" s="23"/>
      <c r="BK1479" s="23" t="s">
        <v>11</v>
      </c>
      <c r="BL1479" s="23" t="s">
        <v>11</v>
      </c>
      <c r="BM1479" s="23"/>
      <c r="BN1479" s="23"/>
      <c r="BO1479" s="24">
        <v>0.1</v>
      </c>
      <c r="BP1479" s="24">
        <v>428.9</v>
      </c>
      <c r="BQ1479" s="24">
        <v>450</v>
      </c>
      <c r="BR1479" s="24">
        <v>420.7</v>
      </c>
      <c r="BS1479" s="24">
        <v>420.7</v>
      </c>
      <c r="BT1479" s="23"/>
      <c r="BU1479" s="23"/>
      <c r="BV1479" s="24">
        <v>92.37</v>
      </c>
      <c r="BW1479" s="24">
        <v>0.61</v>
      </c>
      <c r="BX1479" s="24">
        <v>0.61</v>
      </c>
      <c r="BY1479" s="23"/>
      <c r="BZ1479" s="27">
        <v>0.61</v>
      </c>
      <c r="CA1479" s="27"/>
      <c r="CB1479" s="25"/>
      <c r="CC1479" s="25"/>
      <c r="CD1479" s="28">
        <v>91.25</v>
      </c>
      <c r="CE1479" s="28">
        <v>0.63</v>
      </c>
      <c r="CF1479" s="28">
        <v>0.63</v>
      </c>
      <c r="CG1479" s="25"/>
      <c r="CH1479" s="28">
        <v>210.7</v>
      </c>
      <c r="CI1479" s="28">
        <v>0.7</v>
      </c>
      <c r="CJ1479" s="28">
        <v>0</v>
      </c>
      <c r="CK1479" s="25"/>
      <c r="CL1479" s="25"/>
      <c r="CM1479" s="28">
        <v>0.98</v>
      </c>
      <c r="CN1479" s="25"/>
      <c r="CO1479" s="28">
        <v>0</v>
      </c>
      <c r="CP1479" s="30" t="s">
        <v>1075</v>
      </c>
      <c r="CQ1479" s="8">
        <f t="shared" si="254"/>
        <v>2762.6075605402666</v>
      </c>
      <c r="CR1479" s="8">
        <f t="shared" si="262"/>
        <v>28</v>
      </c>
      <c r="CS1479" s="8">
        <f t="shared" si="255"/>
        <v>2.5</v>
      </c>
      <c r="CT1479" s="8">
        <f t="shared" si="263"/>
        <v>50</v>
      </c>
      <c r="CU1479" s="8">
        <f t="shared" si="256"/>
        <v>400</v>
      </c>
      <c r="CV1479" s="10">
        <f t="shared" si="257"/>
        <v>321992.386</v>
      </c>
      <c r="CW1479" s="10">
        <f t="shared" si="264"/>
        <v>321.99238600000001</v>
      </c>
      <c r="CX1479" s="8" t="str">
        <f t="shared" si="258"/>
        <v>No</v>
      </c>
      <c r="CY1479" s="30" t="s">
        <v>23</v>
      </c>
      <c r="CZ1479" s="30" t="s">
        <v>11</v>
      </c>
      <c r="DA1479" s="31" t="s">
        <v>11</v>
      </c>
      <c r="DB1479" s="31" t="s">
        <v>11</v>
      </c>
      <c r="DC1479" s="8" t="str">
        <f t="shared" si="259"/>
        <v>No</v>
      </c>
      <c r="DD1479" s="8" t="s">
        <v>11</v>
      </c>
      <c r="DE1479" s="30" t="s">
        <v>11</v>
      </c>
      <c r="DF1479" s="10">
        <f t="shared" si="260"/>
        <v>286.67976000000004</v>
      </c>
      <c r="DG1479" s="9">
        <f>IF(S1479&lt;Monitors!$H$4,(S1479*Monitors!$I$4)+Monitors!$J$4,IF(S1479&lt;Monitors!$H$5,(S1479*Monitors!$I$5)+Monitors!$J$5,IF(S1479&lt;Monitors!$H$6,(S1479*Monitors!$I$6)+Monitors!$J$6,IF(S1479&lt;Monitors!$H$7,(Monitors!$I$7*S1479)+Monitors!$J$7,IF(S1479&lt;Monitors!$H$8,(S1479*Monitors!$I$8)+Monitors!$J$8,IF(S1479&lt;Monitors!$H$9,(S1479*Monitors!$I$9)+Monitors!$J$9,IF(S1479&lt;Monitors!$H$10,(S1479*Monitors!$I$10)+Monitors!$J$10,IF(S1479&lt;Monitors!$H$11,(S1479*Monitors!$I$11)+Monitors!$J$11,Monitors!$J$12))))))))</f>
        <v>89</v>
      </c>
      <c r="DH1479" s="10">
        <f>$DF1479-(Monitors!$B$4*'All Data'!$W1479)</f>
        <v>273.96614000000005</v>
      </c>
      <c r="DI1479" s="10">
        <f>IF($CX1479="Yes",DH1479-(Monitors!$E$4*(DG1479+(Monitors!$B$4*'All Data'!$W1479))),'All Data'!DH1479)</f>
        <v>273.96614000000005</v>
      </c>
      <c r="DJ1479" s="10">
        <f>IF(DD1479="Yes",'All Data'!DI1479-(DG1479*Monitors!$C$4),'All Data'!DI1479)</f>
        <v>273.96614000000005</v>
      </c>
      <c r="DK1479" s="10">
        <f>IF($DE1479="Yes",DJ1479-(DG1479*Monitors!$D$4),'All Data'!DJ1479)</f>
        <v>273.96614000000005</v>
      </c>
      <c r="DL1479" s="10">
        <f>IF($CZ1479="Yes",DK1479-Monitors!$C$7,'All Data'!DK1479)</f>
        <v>273.96614000000005</v>
      </c>
      <c r="DM1479" s="10">
        <f>IF($DA1479="Yes",DL1479-Monitors!$D$7,'All Data'!DL1479)</f>
        <v>273.96614000000005</v>
      </c>
      <c r="DN1479" s="10">
        <f>IF(DB1479="Yes",DM1479-((DG1479+(W1479*Monitors!$B$4))*Monitors!$F$4),'All Data'!DM1479)</f>
        <v>273.96614000000005</v>
      </c>
      <c r="DO1479" s="8" t="str">
        <f t="shared" si="261"/>
        <v>No</v>
      </c>
      <c r="DP1479" s="10">
        <v>12.879695440000001</v>
      </c>
      <c r="DQ1479" s="10">
        <v>79.490304559999998</v>
      </c>
      <c r="DR1479" s="10">
        <v>79.490304559999998</v>
      </c>
      <c r="DS1479" s="9">
        <v>65.614688818342387</v>
      </c>
      <c r="DT1479" s="9" t="s">
        <v>11</v>
      </c>
      <c r="DU1479" s="14">
        <v>0</v>
      </c>
    </row>
    <row r="1480" spans="1:125" ht="18" customHeight="1">
      <c r="A1480" s="29">
        <v>1479</v>
      </c>
      <c r="B1480" s="29">
        <v>21</v>
      </c>
      <c r="C1480" s="29">
        <v>387</v>
      </c>
      <c r="D1480" s="21">
        <v>41883</v>
      </c>
      <c r="E1480" s="21">
        <v>41792</v>
      </c>
      <c r="F1480" s="21">
        <v>41871</v>
      </c>
      <c r="G1480" s="20" t="s">
        <v>4</v>
      </c>
      <c r="H1480" s="20"/>
      <c r="I1480" s="22">
        <v>6</v>
      </c>
      <c r="J1480" s="20" t="s">
        <v>255</v>
      </c>
      <c r="K1480" s="20"/>
      <c r="L1480" s="20" t="s">
        <v>49</v>
      </c>
      <c r="M1480" s="23"/>
      <c r="N1480" s="23" t="s">
        <v>7</v>
      </c>
      <c r="O1480" s="23"/>
      <c r="P1480" s="24">
        <v>20.6</v>
      </c>
      <c r="Q1480" s="24">
        <v>36.5</v>
      </c>
      <c r="R1480" s="24">
        <v>41.9</v>
      </c>
      <c r="S1480" s="24">
        <v>750.74</v>
      </c>
      <c r="T1480" s="24">
        <v>1.78</v>
      </c>
      <c r="U1480" s="24">
        <v>1080</v>
      </c>
      <c r="V1480" s="24">
        <v>1920</v>
      </c>
      <c r="W1480" s="24">
        <v>2.0739999999999998</v>
      </c>
      <c r="X1480" s="23" t="s">
        <v>47</v>
      </c>
      <c r="Y1480" s="23" t="s">
        <v>47</v>
      </c>
      <c r="Z1480" s="24">
        <v>2762</v>
      </c>
      <c r="AA1480" s="24">
        <v>60</v>
      </c>
      <c r="AB1480" s="24">
        <v>178</v>
      </c>
      <c r="AC1480" s="24">
        <v>178</v>
      </c>
      <c r="AD1480" s="23" t="s">
        <v>305</v>
      </c>
      <c r="AE1480" s="23" t="s">
        <v>11</v>
      </c>
      <c r="AF1480" s="23" t="s">
        <v>11</v>
      </c>
      <c r="AG1480" s="23"/>
      <c r="AH1480" s="23"/>
      <c r="AI1480" s="23" t="s">
        <v>57</v>
      </c>
      <c r="AJ1480" s="23" t="s">
        <v>11</v>
      </c>
      <c r="AK1480" s="23" t="s">
        <v>23</v>
      </c>
      <c r="AL1480" s="23" t="s">
        <v>93</v>
      </c>
      <c r="AM1480" s="23"/>
      <c r="AN1480" s="23" t="s">
        <v>302</v>
      </c>
      <c r="AO1480" s="23"/>
      <c r="AP1480" s="23" t="s">
        <v>14</v>
      </c>
      <c r="AQ1480" s="23"/>
      <c r="AR1480" s="23"/>
      <c r="AS1480" s="23" t="s">
        <v>93</v>
      </c>
      <c r="AT1480" s="23"/>
      <c r="AU1480" s="23" t="s">
        <v>261</v>
      </c>
      <c r="AV1480" s="25"/>
      <c r="AW1480" s="25"/>
      <c r="AX1480" s="26">
        <v>41.9</v>
      </c>
      <c r="AY1480" s="26">
        <v>750.74</v>
      </c>
      <c r="AZ1480" s="25" t="s">
        <v>302</v>
      </c>
      <c r="BA1480" s="25" t="s">
        <v>261</v>
      </c>
      <c r="BB1480" s="23"/>
      <c r="BC1480" s="23" t="s">
        <v>15</v>
      </c>
      <c r="BD1480" s="23"/>
      <c r="BE1480" s="23" t="s">
        <v>11</v>
      </c>
      <c r="BF1480" s="23" t="s">
        <v>751</v>
      </c>
      <c r="BG1480" s="23" t="s">
        <v>11</v>
      </c>
      <c r="BH1480" s="23" t="s">
        <v>17</v>
      </c>
      <c r="BI1480" s="23"/>
      <c r="BJ1480" s="23"/>
      <c r="BK1480" s="23" t="s">
        <v>11</v>
      </c>
      <c r="BL1480" s="23" t="s">
        <v>11</v>
      </c>
      <c r="BM1480" s="23"/>
      <c r="BN1480" s="23"/>
      <c r="BO1480" s="24">
        <v>0.1</v>
      </c>
      <c r="BP1480" s="24">
        <v>339.4</v>
      </c>
      <c r="BQ1480" s="24">
        <v>300</v>
      </c>
      <c r="BR1480" s="24">
        <v>331</v>
      </c>
      <c r="BS1480" s="24">
        <v>331</v>
      </c>
      <c r="BT1480" s="23"/>
      <c r="BU1480" s="23"/>
      <c r="BV1480" s="24">
        <v>92.37</v>
      </c>
      <c r="BW1480" s="24">
        <v>0.61</v>
      </c>
      <c r="BX1480" s="24">
        <v>0.61</v>
      </c>
      <c r="BY1480" s="23"/>
      <c r="BZ1480" s="27">
        <v>0.61</v>
      </c>
      <c r="CA1480" s="27"/>
      <c r="CB1480" s="25"/>
      <c r="CC1480" s="25"/>
      <c r="CD1480" s="28">
        <v>91.25</v>
      </c>
      <c r="CE1480" s="28">
        <v>0.63</v>
      </c>
      <c r="CF1480" s="28">
        <v>0.63</v>
      </c>
      <c r="CG1480" s="25"/>
      <c r="CH1480" s="28">
        <v>210.7</v>
      </c>
      <c r="CI1480" s="28">
        <v>0.7</v>
      </c>
      <c r="CJ1480" s="28">
        <v>0</v>
      </c>
      <c r="CK1480" s="25"/>
      <c r="CL1480" s="25"/>
      <c r="CM1480" s="28">
        <v>0.98</v>
      </c>
      <c r="CN1480" s="25"/>
      <c r="CO1480" s="28">
        <v>0</v>
      </c>
      <c r="CP1480" s="30" t="s">
        <v>1075</v>
      </c>
      <c r="CQ1480" s="8">
        <f t="shared" si="254"/>
        <v>2762.6075605402666</v>
      </c>
      <c r="CR1480" s="8">
        <f t="shared" si="262"/>
        <v>28</v>
      </c>
      <c r="CS1480" s="8">
        <f t="shared" si="255"/>
        <v>2.5</v>
      </c>
      <c r="CT1480" s="8">
        <f t="shared" si="263"/>
        <v>50</v>
      </c>
      <c r="CU1480" s="8">
        <f t="shared" si="256"/>
        <v>300</v>
      </c>
      <c r="CV1480" s="10">
        <f t="shared" si="257"/>
        <v>254801.15599999999</v>
      </c>
      <c r="CW1480" s="10">
        <f t="shared" si="264"/>
        <v>254.80115599999999</v>
      </c>
      <c r="CX1480" s="8" t="str">
        <f t="shared" si="258"/>
        <v>No</v>
      </c>
      <c r="CY1480" s="30" t="s">
        <v>23</v>
      </c>
      <c r="CZ1480" s="30" t="s">
        <v>11</v>
      </c>
      <c r="DA1480" s="31" t="s">
        <v>11</v>
      </c>
      <c r="DB1480" s="31" t="s">
        <v>11</v>
      </c>
      <c r="DC1480" s="8" t="str">
        <f t="shared" si="259"/>
        <v>No</v>
      </c>
      <c r="DD1480" s="8" t="s">
        <v>11</v>
      </c>
      <c r="DE1480" s="30" t="s">
        <v>11</v>
      </c>
      <c r="DF1480" s="10">
        <f t="shared" si="260"/>
        <v>286.67976000000004</v>
      </c>
      <c r="DG1480" s="9">
        <f>IF(S1480&lt;Monitors!$H$4,(S1480*Monitors!$I$4)+Monitors!$J$4,IF(S1480&lt;Monitors!$H$5,(S1480*Monitors!$I$5)+Monitors!$J$5,IF(S1480&lt;Monitors!$H$6,(S1480*Monitors!$I$6)+Monitors!$J$6,IF(S1480&lt;Monitors!$H$7,(Monitors!$I$7*S1480)+Monitors!$J$7,IF(S1480&lt;Monitors!$H$8,(S1480*Monitors!$I$8)+Monitors!$J$8,IF(S1480&lt;Monitors!$H$9,(S1480*Monitors!$I$9)+Monitors!$J$9,IF(S1480&lt;Monitors!$H$10,(S1480*Monitors!$I$10)+Monitors!$J$10,IF(S1480&lt;Monitors!$H$11,(S1480*Monitors!$I$11)+Monitors!$J$11,Monitors!$J$12))))))))</f>
        <v>89</v>
      </c>
      <c r="DH1480" s="10">
        <f>$DF1480-(Monitors!$B$4*'All Data'!$W1480)</f>
        <v>273.96614000000005</v>
      </c>
      <c r="DI1480" s="10">
        <f>IF($CX1480="Yes",DH1480-(Monitors!$E$4*(DG1480+(Monitors!$B$4*'All Data'!$W1480))),'All Data'!DH1480)</f>
        <v>273.96614000000005</v>
      </c>
      <c r="DJ1480" s="10">
        <f>IF(DD1480="Yes",'All Data'!DI1480-(DG1480*Monitors!$C$4),'All Data'!DI1480)</f>
        <v>273.96614000000005</v>
      </c>
      <c r="DK1480" s="10">
        <f>IF($DE1480="Yes",DJ1480-(DG1480*Monitors!$D$4),'All Data'!DJ1480)</f>
        <v>273.96614000000005</v>
      </c>
      <c r="DL1480" s="10">
        <f>IF($CZ1480="Yes",DK1480-Monitors!$C$7,'All Data'!DK1480)</f>
        <v>273.96614000000005</v>
      </c>
      <c r="DM1480" s="10">
        <f>IF($DA1480="Yes",DL1480-Monitors!$D$7,'All Data'!DL1480)</f>
        <v>273.96614000000005</v>
      </c>
      <c r="DN1480" s="10">
        <f>IF(DB1480="Yes",DM1480-((DG1480+(W1480*Monitors!$B$4))*Monitors!$F$4),'All Data'!DM1480)</f>
        <v>273.96614000000005</v>
      </c>
      <c r="DO1480" s="8" t="str">
        <f t="shared" si="261"/>
        <v>No</v>
      </c>
      <c r="DP1480" s="10">
        <v>10.19204624</v>
      </c>
      <c r="DQ1480" s="10">
        <v>82.177953760000008</v>
      </c>
      <c r="DR1480" s="10">
        <v>82.177953760000008</v>
      </c>
      <c r="DS1480" s="9">
        <v>65.614688818342387</v>
      </c>
      <c r="DT1480" s="9" t="s">
        <v>11</v>
      </c>
      <c r="DU1480" s="14">
        <v>0</v>
      </c>
    </row>
    <row r="1481" spans="1:125" ht="18" customHeight="1">
      <c r="A1481" s="29">
        <v>1480</v>
      </c>
      <c r="B1481" s="29">
        <v>24</v>
      </c>
      <c r="C1481" s="29">
        <v>512</v>
      </c>
      <c r="D1481" s="21">
        <v>41775</v>
      </c>
      <c r="E1481" s="21">
        <v>41775</v>
      </c>
      <c r="F1481" s="21">
        <v>41780</v>
      </c>
      <c r="G1481" s="20" t="s">
        <v>4</v>
      </c>
      <c r="H1481" s="20" t="s">
        <v>26</v>
      </c>
      <c r="I1481" s="22">
        <v>6</v>
      </c>
      <c r="J1481" s="20" t="s">
        <v>255</v>
      </c>
      <c r="K1481" s="20" t="s">
        <v>26</v>
      </c>
      <c r="L1481" s="20" t="s">
        <v>27</v>
      </c>
      <c r="M1481" s="23" t="s">
        <v>27</v>
      </c>
      <c r="N1481" s="23" t="s">
        <v>7</v>
      </c>
      <c r="O1481" s="23" t="s">
        <v>26</v>
      </c>
      <c r="P1481" s="24">
        <v>22.5</v>
      </c>
      <c r="Q1481" s="24">
        <v>40.1</v>
      </c>
      <c r="R1481" s="24">
        <v>46</v>
      </c>
      <c r="S1481" s="24">
        <v>903.69</v>
      </c>
      <c r="T1481" s="24">
        <v>1.78</v>
      </c>
      <c r="U1481" s="24">
        <v>1080</v>
      </c>
      <c r="V1481" s="24">
        <v>1920</v>
      </c>
      <c r="W1481" s="24">
        <v>2.0739999999999998</v>
      </c>
      <c r="X1481" s="23" t="s">
        <v>47</v>
      </c>
      <c r="Y1481" s="23" t="s">
        <v>47</v>
      </c>
      <c r="Z1481" s="24">
        <v>2295</v>
      </c>
      <c r="AA1481" s="24">
        <v>60</v>
      </c>
      <c r="AB1481" s="24">
        <v>178</v>
      </c>
      <c r="AC1481" s="24">
        <v>178</v>
      </c>
      <c r="AD1481" s="23" t="s">
        <v>28</v>
      </c>
      <c r="AE1481" s="23" t="s">
        <v>23</v>
      </c>
      <c r="AF1481" s="23" t="s">
        <v>11</v>
      </c>
      <c r="AG1481" s="23" t="s">
        <v>26</v>
      </c>
      <c r="AH1481" s="23" t="s">
        <v>26</v>
      </c>
      <c r="AI1481" s="23" t="s">
        <v>12</v>
      </c>
      <c r="AJ1481" s="23" t="s">
        <v>11</v>
      </c>
      <c r="AK1481" s="23" t="s">
        <v>23</v>
      </c>
      <c r="AL1481" s="23" t="s">
        <v>824</v>
      </c>
      <c r="AM1481" s="23" t="s">
        <v>825</v>
      </c>
      <c r="AN1481" s="23" t="s">
        <v>302</v>
      </c>
      <c r="AO1481" s="23" t="s">
        <v>826</v>
      </c>
      <c r="AP1481" s="23" t="s">
        <v>36</v>
      </c>
      <c r="AQ1481" s="23" t="s">
        <v>26</v>
      </c>
      <c r="AR1481" s="23"/>
      <c r="AS1481" s="23" t="s">
        <v>824</v>
      </c>
      <c r="AT1481" s="23" t="s">
        <v>825</v>
      </c>
      <c r="AU1481" s="23" t="s">
        <v>261</v>
      </c>
      <c r="AV1481" s="25" t="s">
        <v>826</v>
      </c>
      <c r="AW1481" s="25" t="s">
        <v>26</v>
      </c>
      <c r="AX1481" s="26">
        <v>46</v>
      </c>
      <c r="AY1481" s="26">
        <v>903.69</v>
      </c>
      <c r="AZ1481" s="25" t="s">
        <v>302</v>
      </c>
      <c r="BA1481" s="25" t="s">
        <v>261</v>
      </c>
      <c r="BB1481" s="23" t="s">
        <v>26</v>
      </c>
      <c r="BC1481" s="23" t="s">
        <v>15</v>
      </c>
      <c r="BD1481" s="23" t="s">
        <v>26</v>
      </c>
      <c r="BE1481" s="23" t="s">
        <v>11</v>
      </c>
      <c r="BF1481" s="23" t="s">
        <v>836</v>
      </c>
      <c r="BG1481" s="23" t="s">
        <v>11</v>
      </c>
      <c r="BH1481" s="23" t="s">
        <v>17</v>
      </c>
      <c r="BI1481" s="23" t="s">
        <v>26</v>
      </c>
      <c r="BJ1481" s="23"/>
      <c r="BK1481" s="23" t="s">
        <v>11</v>
      </c>
      <c r="BL1481" s="23" t="s">
        <v>11</v>
      </c>
      <c r="BM1481" s="23" t="s">
        <v>11</v>
      </c>
      <c r="BN1481" s="23"/>
      <c r="BO1481" s="24">
        <v>0.7</v>
      </c>
      <c r="BP1481" s="24">
        <v>470.5</v>
      </c>
      <c r="BQ1481" s="24">
        <v>450</v>
      </c>
      <c r="BR1481" s="24">
        <v>360.3</v>
      </c>
      <c r="BS1481" s="24">
        <v>304</v>
      </c>
      <c r="BT1481" s="23"/>
      <c r="BU1481" s="23"/>
      <c r="BV1481" s="24">
        <v>93.26</v>
      </c>
      <c r="BW1481" s="24">
        <v>0.27</v>
      </c>
      <c r="BX1481" s="23"/>
      <c r="BY1481" s="24">
        <v>0.27</v>
      </c>
      <c r="BZ1481" s="27">
        <v>0.27</v>
      </c>
      <c r="CA1481" s="27">
        <v>0.27</v>
      </c>
      <c r="CB1481" s="25"/>
      <c r="CC1481" s="25"/>
      <c r="CD1481" s="28">
        <v>93.54</v>
      </c>
      <c r="CE1481" s="28">
        <v>0.32</v>
      </c>
      <c r="CF1481" s="25"/>
      <c r="CG1481" s="28">
        <v>0.32</v>
      </c>
      <c r="CH1481" s="28">
        <v>252</v>
      </c>
      <c r="CI1481" s="28">
        <v>0.7</v>
      </c>
      <c r="CJ1481" s="28">
        <v>0.5</v>
      </c>
      <c r="CK1481" s="28">
        <v>0</v>
      </c>
      <c r="CL1481" s="28">
        <v>0</v>
      </c>
      <c r="CM1481" s="28">
        <v>0.5</v>
      </c>
      <c r="CN1481" s="25"/>
      <c r="CO1481" s="28">
        <v>0</v>
      </c>
      <c r="CP1481" s="30" t="s">
        <v>1075</v>
      </c>
      <c r="CQ1481" s="8">
        <f t="shared" si="254"/>
        <v>2295.0348017572392</v>
      </c>
      <c r="CR1481" s="8">
        <f t="shared" si="262"/>
        <v>28</v>
      </c>
      <c r="CS1481" s="8">
        <f t="shared" si="255"/>
        <v>2.5</v>
      </c>
      <c r="CT1481" s="8">
        <f t="shared" si="263"/>
        <v>50</v>
      </c>
      <c r="CU1481" s="8">
        <f t="shared" si="256"/>
        <v>400</v>
      </c>
      <c r="CV1481" s="10">
        <f t="shared" si="257"/>
        <v>425186.14500000002</v>
      </c>
      <c r="CW1481" s="10">
        <f t="shared" si="264"/>
        <v>425.18614500000001</v>
      </c>
      <c r="CX1481" s="8" t="str">
        <f t="shared" si="258"/>
        <v>No</v>
      </c>
      <c r="CY1481" s="30" t="s">
        <v>23</v>
      </c>
      <c r="CZ1481" s="30" t="s">
        <v>11</v>
      </c>
      <c r="DA1481" s="31" t="s">
        <v>11</v>
      </c>
      <c r="DB1481" s="31" t="s">
        <v>11</v>
      </c>
      <c r="DC1481" s="8" t="str">
        <f t="shared" si="259"/>
        <v>No</v>
      </c>
      <c r="DD1481" s="8" t="s">
        <v>11</v>
      </c>
      <c r="DE1481" s="30" t="s">
        <v>11</v>
      </c>
      <c r="DF1481" s="10">
        <f t="shared" si="260"/>
        <v>287.47253999999998</v>
      </c>
      <c r="DG1481" s="9">
        <f>IF(S1481&lt;Monitors!$H$4,(S1481*Monitors!$I$4)+Monitors!$J$4,IF(S1481&lt;Monitors!$H$5,(S1481*Monitors!$I$5)+Monitors!$J$5,IF(S1481&lt;Monitors!$H$6,(S1481*Monitors!$I$6)+Monitors!$J$6,IF(S1481&lt;Monitors!$H$7,(Monitors!$I$7*S1481)+Monitors!$J$7,IF(S1481&lt;Monitors!$H$8,(S1481*Monitors!$I$8)+Monitors!$J$8,IF(S1481&lt;Monitors!$H$9,(S1481*Monitors!$I$9)+Monitors!$J$9,IF(S1481&lt;Monitors!$H$10,(S1481*Monitors!$I$10)+Monitors!$J$10,IF(S1481&lt;Monitors!$H$11,(S1481*Monitors!$I$11)+Monitors!$J$11,Monitors!$J$12))))))))</f>
        <v>89</v>
      </c>
      <c r="DH1481" s="10">
        <f>$DF1481-(Monitors!$B$4*'All Data'!$W1481)</f>
        <v>274.75891999999999</v>
      </c>
      <c r="DI1481" s="10">
        <f>IF($CX1481="Yes",DH1481-(Monitors!$E$4*(DG1481+(Monitors!$B$4*'All Data'!$W1481))),'All Data'!DH1481)</f>
        <v>274.75891999999999</v>
      </c>
      <c r="DJ1481" s="10">
        <f>IF(DD1481="Yes",'All Data'!DI1481-(DG1481*Monitors!$C$4),'All Data'!DI1481)</f>
        <v>274.75891999999999</v>
      </c>
      <c r="DK1481" s="10">
        <f>IF($DE1481="Yes",DJ1481-(DG1481*Monitors!$D$4),'All Data'!DJ1481)</f>
        <v>274.75891999999999</v>
      </c>
      <c r="DL1481" s="10">
        <f>IF($CZ1481="Yes",DK1481-Monitors!$C$7,'All Data'!DK1481)</f>
        <v>274.75891999999999</v>
      </c>
      <c r="DM1481" s="10">
        <f>IF($DA1481="Yes",DL1481-Monitors!$D$7,'All Data'!DL1481)</f>
        <v>274.75891999999999</v>
      </c>
      <c r="DN1481" s="10">
        <f>IF(DB1481="Yes",DM1481-((DG1481+(W1481*Monitors!$B$4))*Monitors!$F$4),'All Data'!DM1481)</f>
        <v>274.75891999999999</v>
      </c>
      <c r="DO1481" s="8" t="str">
        <f t="shared" si="261"/>
        <v>No</v>
      </c>
      <c r="DP1481" s="10">
        <v>17.007445800000003</v>
      </c>
      <c r="DQ1481" s="10">
        <v>76.252554200000006</v>
      </c>
      <c r="DR1481" s="10">
        <v>76.252554200000006</v>
      </c>
      <c r="DS1481" s="9">
        <v>75.843283776816833</v>
      </c>
      <c r="DT1481" s="9" t="s">
        <v>11</v>
      </c>
      <c r="DU1481" s="14">
        <v>0</v>
      </c>
    </row>
    <row r="1482" spans="1:125" ht="18" customHeight="1">
      <c r="A1482" s="29">
        <v>1481</v>
      </c>
      <c r="B1482" s="29">
        <v>24</v>
      </c>
      <c r="C1482" s="29">
        <v>515</v>
      </c>
      <c r="D1482" s="21">
        <v>41776</v>
      </c>
      <c r="E1482" s="21">
        <v>41778</v>
      </c>
      <c r="F1482" s="21">
        <v>41781</v>
      </c>
      <c r="G1482" s="20" t="s">
        <v>4</v>
      </c>
      <c r="H1482" s="20" t="s">
        <v>26</v>
      </c>
      <c r="I1482" s="22">
        <v>6</v>
      </c>
      <c r="J1482" s="20" t="s">
        <v>255</v>
      </c>
      <c r="K1482" s="20" t="s">
        <v>26</v>
      </c>
      <c r="L1482" s="20" t="s">
        <v>49</v>
      </c>
      <c r="M1482" s="23" t="s">
        <v>26</v>
      </c>
      <c r="N1482" s="23" t="s">
        <v>7</v>
      </c>
      <c r="O1482" s="23" t="s">
        <v>26</v>
      </c>
      <c r="P1482" s="24">
        <v>23</v>
      </c>
      <c r="Q1482" s="24">
        <v>40.9</v>
      </c>
      <c r="R1482" s="24">
        <v>47</v>
      </c>
      <c r="S1482" s="24">
        <v>941.7</v>
      </c>
      <c r="T1482" s="24">
        <v>1.78</v>
      </c>
      <c r="U1482" s="24">
        <v>1080</v>
      </c>
      <c r="V1482" s="24">
        <v>1920</v>
      </c>
      <c r="W1482" s="24">
        <v>2.0739999999999998</v>
      </c>
      <c r="X1482" s="23" t="s">
        <v>47</v>
      </c>
      <c r="Y1482" s="23" t="s">
        <v>47</v>
      </c>
      <c r="Z1482" s="24">
        <v>2204</v>
      </c>
      <c r="AA1482" s="24">
        <v>60</v>
      </c>
      <c r="AB1482" s="24">
        <v>178</v>
      </c>
      <c r="AC1482" s="24">
        <v>178</v>
      </c>
      <c r="AD1482" s="23" t="s">
        <v>838</v>
      </c>
      <c r="AE1482" s="23" t="s">
        <v>11</v>
      </c>
      <c r="AF1482" s="23" t="s">
        <v>11</v>
      </c>
      <c r="AG1482" s="23" t="s">
        <v>26</v>
      </c>
      <c r="AH1482" s="23" t="s">
        <v>26</v>
      </c>
      <c r="AI1482" s="23" t="s">
        <v>12</v>
      </c>
      <c r="AJ1482" s="23" t="s">
        <v>11</v>
      </c>
      <c r="AK1482" s="23" t="s">
        <v>23</v>
      </c>
      <c r="AL1482" s="23" t="s">
        <v>839</v>
      </c>
      <c r="AM1482" s="23" t="s">
        <v>840</v>
      </c>
      <c r="AN1482" s="23" t="s">
        <v>14</v>
      </c>
      <c r="AO1482" s="23" t="s">
        <v>14</v>
      </c>
      <c r="AP1482" s="23" t="s">
        <v>36</v>
      </c>
      <c r="AQ1482" s="23" t="s">
        <v>14</v>
      </c>
      <c r="AR1482" s="23"/>
      <c r="AS1482" s="23" t="s">
        <v>839</v>
      </c>
      <c r="AT1482" s="23" t="s">
        <v>840</v>
      </c>
      <c r="AU1482" s="23" t="s">
        <v>14</v>
      </c>
      <c r="AV1482" s="25" t="s">
        <v>14</v>
      </c>
      <c r="AW1482" s="25" t="s">
        <v>14</v>
      </c>
      <c r="AX1482" s="26">
        <v>47</v>
      </c>
      <c r="AY1482" s="26">
        <v>941.7</v>
      </c>
      <c r="AZ1482" s="25" t="s">
        <v>14</v>
      </c>
      <c r="BA1482" s="25" t="s">
        <v>14</v>
      </c>
      <c r="BB1482" s="23" t="s">
        <v>14</v>
      </c>
      <c r="BC1482" s="23" t="s">
        <v>15</v>
      </c>
      <c r="BD1482" s="23" t="s">
        <v>26</v>
      </c>
      <c r="BE1482" s="23" t="s">
        <v>11</v>
      </c>
      <c r="BF1482" s="23" t="s">
        <v>841</v>
      </c>
      <c r="BG1482" s="23" t="s">
        <v>11</v>
      </c>
      <c r="BH1482" s="23" t="s">
        <v>17</v>
      </c>
      <c r="BI1482" s="23" t="s">
        <v>14</v>
      </c>
      <c r="BJ1482" s="23"/>
      <c r="BK1482" s="23" t="s">
        <v>11</v>
      </c>
      <c r="BL1482" s="23" t="s">
        <v>11</v>
      </c>
      <c r="BM1482" s="23" t="s">
        <v>11</v>
      </c>
      <c r="BN1482" s="23"/>
      <c r="BO1482" s="24">
        <v>4.7</v>
      </c>
      <c r="BP1482" s="24">
        <v>408.7</v>
      </c>
      <c r="BQ1482" s="24">
        <v>450</v>
      </c>
      <c r="BR1482" s="24">
        <v>325.39999999999998</v>
      </c>
      <c r="BS1482" s="24">
        <v>293.7</v>
      </c>
      <c r="BT1482" s="23"/>
      <c r="BU1482" s="23"/>
      <c r="BV1482" s="24">
        <v>93.98</v>
      </c>
      <c r="BW1482" s="24">
        <v>0.27</v>
      </c>
      <c r="BX1482" s="23"/>
      <c r="BY1482" s="24">
        <v>0.27</v>
      </c>
      <c r="BZ1482" s="27">
        <v>0.27</v>
      </c>
      <c r="CA1482" s="27">
        <v>0.27</v>
      </c>
      <c r="CB1482" s="25"/>
      <c r="CC1482" s="25"/>
      <c r="CD1482" s="28">
        <v>94.41</v>
      </c>
      <c r="CE1482" s="28">
        <v>0.31</v>
      </c>
      <c r="CF1482" s="25"/>
      <c r="CG1482" s="28">
        <v>0.31</v>
      </c>
      <c r="CH1482" s="28">
        <v>261.99</v>
      </c>
      <c r="CI1482" s="28">
        <v>0.5</v>
      </c>
      <c r="CJ1482" s="28">
        <v>0.5</v>
      </c>
      <c r="CK1482" s="28">
        <v>0</v>
      </c>
      <c r="CL1482" s="28">
        <v>0</v>
      </c>
      <c r="CM1482" s="28">
        <v>0.5</v>
      </c>
      <c r="CN1482" s="25"/>
      <c r="CO1482" s="28">
        <v>0</v>
      </c>
      <c r="CP1482" s="30" t="s">
        <v>1075</v>
      </c>
      <c r="CQ1482" s="8">
        <f t="shared" si="254"/>
        <v>2202.3999150472546</v>
      </c>
      <c r="CR1482" s="8">
        <f t="shared" si="262"/>
        <v>28</v>
      </c>
      <c r="CS1482" s="8">
        <f t="shared" si="255"/>
        <v>2.5</v>
      </c>
      <c r="CT1482" s="8">
        <f t="shared" si="263"/>
        <v>50</v>
      </c>
      <c r="CU1482" s="8">
        <f t="shared" si="256"/>
        <v>400</v>
      </c>
      <c r="CV1482" s="10">
        <f t="shared" si="257"/>
        <v>384872.79</v>
      </c>
      <c r="CW1482" s="10">
        <f t="shared" si="264"/>
        <v>384.87278999999995</v>
      </c>
      <c r="CX1482" s="8" t="str">
        <f t="shared" si="258"/>
        <v>No</v>
      </c>
      <c r="CY1482" s="30" t="s">
        <v>11</v>
      </c>
      <c r="CZ1482" s="30" t="s">
        <v>11</v>
      </c>
      <c r="DA1482" s="31" t="s">
        <v>11</v>
      </c>
      <c r="DB1482" s="31" t="s">
        <v>11</v>
      </c>
      <c r="DC1482" s="8" t="str">
        <f t="shared" si="259"/>
        <v>No</v>
      </c>
      <c r="DD1482" s="8" t="s">
        <v>11</v>
      </c>
      <c r="DE1482" s="30" t="s">
        <v>11</v>
      </c>
      <c r="DF1482" s="10">
        <f t="shared" si="260"/>
        <v>289.68006000000003</v>
      </c>
      <c r="DG1482" s="9">
        <f>IF(S1482&lt;Monitors!$H$4,(S1482*Monitors!$I$4)+Monitors!$J$4,IF(S1482&lt;Monitors!$H$5,(S1482*Monitors!$I$5)+Monitors!$J$5,IF(S1482&lt;Monitors!$H$6,(S1482*Monitors!$I$6)+Monitors!$J$6,IF(S1482&lt;Monitors!$H$7,(Monitors!$I$7*S1482)+Monitors!$J$7,IF(S1482&lt;Monitors!$H$8,(S1482*Monitors!$I$8)+Monitors!$J$8,IF(S1482&lt;Monitors!$H$9,(S1482*Monitors!$I$9)+Monitors!$J$9,IF(S1482&lt;Monitors!$H$10,(S1482*Monitors!$I$10)+Monitors!$J$10,IF(S1482&lt;Monitors!$H$11,(S1482*Monitors!$I$11)+Monitors!$J$11,Monitors!$J$12))))))))</f>
        <v>89</v>
      </c>
      <c r="DH1482" s="10">
        <f>$DF1482-(Monitors!$B$4*'All Data'!$W1482)</f>
        <v>276.96644000000003</v>
      </c>
      <c r="DI1482" s="10">
        <f>IF($CX1482="Yes",DH1482-(Monitors!$E$4*(DG1482+(Monitors!$B$4*'All Data'!$W1482))),'All Data'!DH1482)</f>
        <v>276.96644000000003</v>
      </c>
      <c r="DJ1482" s="10">
        <f>IF(DD1482="Yes",'All Data'!DI1482-(DG1482*Monitors!$C$4),'All Data'!DI1482)</f>
        <v>276.96644000000003</v>
      </c>
      <c r="DK1482" s="10">
        <f>IF($DE1482="Yes",DJ1482-(DG1482*Monitors!$D$4),'All Data'!DJ1482)</f>
        <v>276.96644000000003</v>
      </c>
      <c r="DL1482" s="10">
        <f>IF($CZ1482="Yes",DK1482-Monitors!$C$7,'All Data'!DK1482)</f>
        <v>276.96644000000003</v>
      </c>
      <c r="DM1482" s="10">
        <f>IF($DA1482="Yes",DL1482-Monitors!$D$7,'All Data'!DL1482)</f>
        <v>276.96644000000003</v>
      </c>
      <c r="DN1482" s="10">
        <f>IF(DB1482="Yes",DM1482-((DG1482+(W1482*Monitors!$B$4))*Monitors!$F$4),'All Data'!DM1482)</f>
        <v>276.96644000000003</v>
      </c>
      <c r="DO1482" s="8" t="str">
        <f t="shared" si="261"/>
        <v>No</v>
      </c>
      <c r="DP1482" s="10">
        <v>15.3949116</v>
      </c>
      <c r="DQ1482" s="10">
        <v>78.585088400000004</v>
      </c>
      <c r="DR1482" s="10">
        <v>78.585088400000004</v>
      </c>
      <c r="DS1482" s="9">
        <v>78.173044473949815</v>
      </c>
      <c r="DT1482" s="9" t="s">
        <v>11</v>
      </c>
      <c r="DU1482" s="14">
        <v>0</v>
      </c>
    </row>
    <row r="1483" spans="1:125" ht="18" customHeight="1">
      <c r="A1483" s="29">
        <v>1482</v>
      </c>
      <c r="B1483" s="29">
        <v>35</v>
      </c>
      <c r="C1483" s="29">
        <v>790</v>
      </c>
      <c r="D1483" s="21">
        <v>41404</v>
      </c>
      <c r="E1483" s="21">
        <v>41431</v>
      </c>
      <c r="F1483" s="21">
        <v>41438</v>
      </c>
      <c r="G1483" s="20" t="s">
        <v>4</v>
      </c>
      <c r="H1483" s="20" t="s">
        <v>274</v>
      </c>
      <c r="I1483" s="22">
        <v>6</v>
      </c>
      <c r="J1483" s="20" t="s">
        <v>255</v>
      </c>
      <c r="K1483" s="20"/>
      <c r="L1483" s="20" t="s">
        <v>6</v>
      </c>
      <c r="M1483" s="23"/>
      <c r="N1483" s="23" t="s">
        <v>7</v>
      </c>
      <c r="O1483" s="23"/>
      <c r="P1483" s="24">
        <v>225</v>
      </c>
      <c r="Q1483" s="24">
        <v>401</v>
      </c>
      <c r="R1483" s="24">
        <v>46</v>
      </c>
      <c r="S1483" s="24">
        <v>904</v>
      </c>
      <c r="T1483" s="24">
        <v>1.78</v>
      </c>
      <c r="U1483" s="24">
        <v>1080</v>
      </c>
      <c r="V1483" s="24">
        <v>1920</v>
      </c>
      <c r="W1483" s="24">
        <v>2.0739999999999998</v>
      </c>
      <c r="X1483" s="23" t="s">
        <v>47</v>
      </c>
      <c r="Y1483" s="23" t="s">
        <v>47</v>
      </c>
      <c r="Z1483" s="24">
        <v>2295</v>
      </c>
      <c r="AA1483" s="24">
        <v>60</v>
      </c>
      <c r="AB1483" s="24">
        <v>178</v>
      </c>
      <c r="AC1483" s="24">
        <v>178</v>
      </c>
      <c r="AD1483" s="23" t="s">
        <v>10</v>
      </c>
      <c r="AE1483" s="23" t="s">
        <v>11</v>
      </c>
      <c r="AF1483" s="23" t="s">
        <v>11</v>
      </c>
      <c r="AG1483" s="23"/>
      <c r="AH1483" s="23"/>
      <c r="AI1483" s="23" t="s">
        <v>12</v>
      </c>
      <c r="AJ1483" s="23" t="s">
        <v>11</v>
      </c>
      <c r="AK1483" s="23" t="s">
        <v>11</v>
      </c>
      <c r="AL1483" s="23" t="s">
        <v>90</v>
      </c>
      <c r="AM1483" s="23"/>
      <c r="AN1483" s="23" t="s">
        <v>302</v>
      </c>
      <c r="AO1483" s="23"/>
      <c r="AP1483" s="23" t="s">
        <v>14</v>
      </c>
      <c r="AQ1483" s="23"/>
      <c r="AR1483" s="23"/>
      <c r="AS1483" s="23" t="s">
        <v>90</v>
      </c>
      <c r="AT1483" s="23"/>
      <c r="AU1483" s="23" t="s">
        <v>261</v>
      </c>
      <c r="AV1483" s="25"/>
      <c r="AW1483" s="25"/>
      <c r="AX1483" s="26">
        <v>46</v>
      </c>
      <c r="AY1483" s="26">
        <v>904</v>
      </c>
      <c r="AZ1483" s="25" t="s">
        <v>302</v>
      </c>
      <c r="BA1483" s="25" t="s">
        <v>261</v>
      </c>
      <c r="BB1483" s="23"/>
      <c r="BC1483" s="23" t="s">
        <v>15</v>
      </c>
      <c r="BD1483" s="23"/>
      <c r="BE1483" s="23" t="s">
        <v>11</v>
      </c>
      <c r="BF1483" s="23" t="s">
        <v>351</v>
      </c>
      <c r="BG1483" s="23" t="s">
        <v>11</v>
      </c>
      <c r="BH1483" s="23" t="s">
        <v>17</v>
      </c>
      <c r="BI1483" s="23"/>
      <c r="BJ1483" s="23" t="s">
        <v>20</v>
      </c>
      <c r="BK1483" s="23" t="s">
        <v>11</v>
      </c>
      <c r="BL1483" s="23" t="s">
        <v>11</v>
      </c>
      <c r="BM1483" s="23"/>
      <c r="BN1483" s="23"/>
      <c r="BO1483" s="24">
        <v>171.9</v>
      </c>
      <c r="BP1483" s="24">
        <v>545.5</v>
      </c>
      <c r="BQ1483" s="24">
        <v>544.9</v>
      </c>
      <c r="BR1483" s="24">
        <v>544.4</v>
      </c>
      <c r="BS1483" s="24">
        <v>544.4</v>
      </c>
      <c r="BT1483" s="23"/>
      <c r="BU1483" s="23"/>
      <c r="BV1483" s="24">
        <v>94.89</v>
      </c>
      <c r="BW1483" s="24">
        <v>0.15</v>
      </c>
      <c r="BX1483" s="23"/>
      <c r="BY1483" s="24">
        <v>0</v>
      </c>
      <c r="BZ1483" s="27">
        <v>0.15</v>
      </c>
      <c r="CA1483" s="27">
        <v>0</v>
      </c>
      <c r="CB1483" s="25" t="s">
        <v>20</v>
      </c>
      <c r="CC1483" s="25" t="s">
        <v>20</v>
      </c>
      <c r="CD1483" s="28">
        <v>93.21</v>
      </c>
      <c r="CE1483" s="28">
        <v>0.24</v>
      </c>
      <c r="CF1483" s="25"/>
      <c r="CG1483" s="28">
        <v>0</v>
      </c>
      <c r="CH1483" s="28">
        <v>252</v>
      </c>
      <c r="CI1483" s="28">
        <v>0.5</v>
      </c>
      <c r="CJ1483" s="28">
        <v>0.5</v>
      </c>
      <c r="CK1483" s="25"/>
      <c r="CL1483" s="25"/>
      <c r="CM1483" s="28">
        <v>0.94</v>
      </c>
      <c r="CN1483" s="25"/>
      <c r="CO1483" s="28">
        <v>0</v>
      </c>
      <c r="CP1483" s="30" t="s">
        <v>1075</v>
      </c>
      <c r="CQ1483" s="8">
        <f t="shared" si="254"/>
        <v>2294.2477876106191</v>
      </c>
      <c r="CR1483" s="8">
        <f t="shared" si="262"/>
        <v>28</v>
      </c>
      <c r="CS1483" s="8">
        <f t="shared" si="255"/>
        <v>2.5</v>
      </c>
      <c r="CT1483" s="8">
        <f t="shared" si="263"/>
        <v>50</v>
      </c>
      <c r="CU1483" s="8">
        <f t="shared" si="256"/>
        <v>500</v>
      </c>
      <c r="CV1483" s="10">
        <f t="shared" si="257"/>
        <v>493132</v>
      </c>
      <c r="CW1483" s="10">
        <f t="shared" si="264"/>
        <v>493.13200000000001</v>
      </c>
      <c r="CX1483" s="8" t="str">
        <f t="shared" si="258"/>
        <v>No</v>
      </c>
      <c r="CY1483" s="30" t="s">
        <v>23</v>
      </c>
      <c r="CZ1483" s="30" t="s">
        <v>11</v>
      </c>
      <c r="DA1483" s="31" t="s">
        <v>11</v>
      </c>
      <c r="DB1483" s="31" t="s">
        <v>11</v>
      </c>
      <c r="DC1483" s="8" t="str">
        <f t="shared" si="259"/>
        <v>No</v>
      </c>
      <c r="DD1483" s="8" t="s">
        <v>11</v>
      </c>
      <c r="DE1483" s="30" t="s">
        <v>11</v>
      </c>
      <c r="DF1483" s="10">
        <f t="shared" si="260"/>
        <v>291.78683999999998</v>
      </c>
      <c r="DG1483" s="9">
        <f>IF(S1483&lt;Monitors!$H$4,(S1483*Monitors!$I$4)+Monitors!$J$4,IF(S1483&lt;Monitors!$H$5,(S1483*Monitors!$I$5)+Monitors!$J$5,IF(S1483&lt;Monitors!$H$6,(S1483*Monitors!$I$6)+Monitors!$J$6,IF(S1483&lt;Monitors!$H$7,(Monitors!$I$7*S1483)+Monitors!$J$7,IF(S1483&lt;Monitors!$H$8,(S1483*Monitors!$I$8)+Monitors!$J$8,IF(S1483&lt;Monitors!$H$9,(S1483*Monitors!$I$9)+Monitors!$J$9,IF(S1483&lt;Monitors!$H$10,(S1483*Monitors!$I$10)+Monitors!$J$10,IF(S1483&lt;Monitors!$H$11,(S1483*Monitors!$I$11)+Monitors!$J$11,Monitors!$J$12))))))))</f>
        <v>89</v>
      </c>
      <c r="DH1483" s="10">
        <f>$DF1483-(Monitors!$B$4*'All Data'!$W1483)</f>
        <v>279.07321999999999</v>
      </c>
      <c r="DI1483" s="10">
        <f>IF($CX1483="Yes",DH1483-(Monitors!$E$4*(DG1483+(Monitors!$B$4*'All Data'!$W1483))),'All Data'!DH1483)</f>
        <v>279.07321999999999</v>
      </c>
      <c r="DJ1483" s="10">
        <f>IF(DD1483="Yes",'All Data'!DI1483-(DG1483*Monitors!$C$4),'All Data'!DI1483)</f>
        <v>279.07321999999999</v>
      </c>
      <c r="DK1483" s="10">
        <f>IF($DE1483="Yes",DJ1483-(DG1483*Monitors!$D$4),'All Data'!DJ1483)</f>
        <v>279.07321999999999</v>
      </c>
      <c r="DL1483" s="10">
        <f>IF($CZ1483="Yes",DK1483-Monitors!$C$7,'All Data'!DK1483)</f>
        <v>279.07321999999999</v>
      </c>
      <c r="DM1483" s="10">
        <f>IF($DA1483="Yes",DL1483-Monitors!$D$7,'All Data'!DL1483)</f>
        <v>279.07321999999999</v>
      </c>
      <c r="DN1483" s="10">
        <f>IF(DB1483="Yes",DM1483-((DG1483+(W1483*Monitors!$B$4))*Monitors!$F$4),'All Data'!DM1483)</f>
        <v>279.07321999999999</v>
      </c>
      <c r="DO1483" s="8" t="str">
        <f t="shared" si="261"/>
        <v>No</v>
      </c>
      <c r="DP1483" s="10">
        <v>19.725280000000001</v>
      </c>
      <c r="DQ1483" s="10">
        <v>75.164720000000003</v>
      </c>
      <c r="DR1483" s="10">
        <v>75.164720000000003</v>
      </c>
      <c r="DS1483" s="9">
        <v>75.862626869294985</v>
      </c>
      <c r="DT1483" s="9" t="s">
        <v>23</v>
      </c>
      <c r="DU1483" s="14">
        <v>0</v>
      </c>
    </row>
    <row r="1484" spans="1:125" ht="18" customHeight="1">
      <c r="A1484" s="29">
        <v>1483</v>
      </c>
      <c r="B1484" s="29">
        <v>48</v>
      </c>
      <c r="C1484" s="29">
        <v>1199</v>
      </c>
      <c r="D1484" s="21">
        <v>41521</v>
      </c>
      <c r="E1484" s="21">
        <v>41488</v>
      </c>
      <c r="F1484" s="21">
        <v>41521</v>
      </c>
      <c r="G1484" s="20" t="s">
        <v>4</v>
      </c>
      <c r="H1484" s="20"/>
      <c r="I1484" s="22">
        <v>6</v>
      </c>
      <c r="J1484" s="20" t="s">
        <v>255</v>
      </c>
      <c r="K1484" s="20"/>
      <c r="L1484" s="20" t="s">
        <v>6</v>
      </c>
      <c r="M1484" s="23"/>
      <c r="N1484" s="23" t="s">
        <v>7</v>
      </c>
      <c r="O1484" s="23"/>
      <c r="P1484" s="24">
        <v>23</v>
      </c>
      <c r="Q1484" s="24">
        <v>40.9</v>
      </c>
      <c r="R1484" s="24">
        <v>47</v>
      </c>
      <c r="S1484" s="24">
        <v>942.44</v>
      </c>
      <c r="T1484" s="24">
        <v>1.78</v>
      </c>
      <c r="U1484" s="24">
        <v>1080</v>
      </c>
      <c r="V1484" s="24">
        <v>1920</v>
      </c>
      <c r="W1484" s="24">
        <v>2.0739999999999998</v>
      </c>
      <c r="X1484" s="23" t="s">
        <v>47</v>
      </c>
      <c r="Y1484" s="23" t="s">
        <v>47</v>
      </c>
      <c r="Z1484" s="24">
        <v>2201</v>
      </c>
      <c r="AA1484" s="24">
        <v>60</v>
      </c>
      <c r="AB1484" s="24">
        <v>178</v>
      </c>
      <c r="AC1484" s="24">
        <v>178</v>
      </c>
      <c r="AD1484" s="23" t="s">
        <v>85</v>
      </c>
      <c r="AE1484" s="23" t="s">
        <v>11</v>
      </c>
      <c r="AF1484" s="23" t="s">
        <v>11</v>
      </c>
      <c r="AG1484" s="23"/>
      <c r="AH1484" s="23"/>
      <c r="AI1484" s="23" t="s">
        <v>57</v>
      </c>
      <c r="AJ1484" s="23" t="s">
        <v>11</v>
      </c>
      <c r="AK1484" s="23" t="s">
        <v>23</v>
      </c>
      <c r="AL1484" s="23" t="s">
        <v>354</v>
      </c>
      <c r="AM1484" s="23"/>
      <c r="AN1484" s="23" t="s">
        <v>72</v>
      </c>
      <c r="AO1484" s="23"/>
      <c r="AP1484" s="23" t="s">
        <v>14</v>
      </c>
      <c r="AQ1484" s="23"/>
      <c r="AR1484" s="23"/>
      <c r="AS1484" s="23" t="s">
        <v>354</v>
      </c>
      <c r="AT1484" s="23"/>
      <c r="AU1484" s="23" t="s">
        <v>83</v>
      </c>
      <c r="AV1484" s="25"/>
      <c r="AW1484" s="25"/>
      <c r="AX1484" s="26">
        <v>47</v>
      </c>
      <c r="AY1484" s="26">
        <v>942.44</v>
      </c>
      <c r="AZ1484" s="25" t="s">
        <v>72</v>
      </c>
      <c r="BA1484" s="25" t="s">
        <v>83</v>
      </c>
      <c r="BB1484" s="23"/>
      <c r="BC1484" s="23" t="s">
        <v>15</v>
      </c>
      <c r="BD1484" s="23"/>
      <c r="BE1484" s="23" t="s">
        <v>11</v>
      </c>
      <c r="BF1484" s="23" t="s">
        <v>14</v>
      </c>
      <c r="BG1484" s="23" t="s">
        <v>11</v>
      </c>
      <c r="BH1484" s="23" t="s">
        <v>17</v>
      </c>
      <c r="BI1484" s="23"/>
      <c r="BJ1484" s="23" t="s">
        <v>32</v>
      </c>
      <c r="BK1484" s="23" t="s">
        <v>11</v>
      </c>
      <c r="BL1484" s="23" t="s">
        <v>23</v>
      </c>
      <c r="BM1484" s="23" t="s">
        <v>11</v>
      </c>
      <c r="BN1484" s="23"/>
      <c r="BO1484" s="24">
        <v>9</v>
      </c>
      <c r="BP1484" s="24">
        <v>790.7</v>
      </c>
      <c r="BQ1484" s="24">
        <v>700</v>
      </c>
      <c r="BR1484" s="24">
        <v>449.8</v>
      </c>
      <c r="BS1484" s="24">
        <v>523.1</v>
      </c>
      <c r="BT1484" s="23"/>
      <c r="BU1484" s="23"/>
      <c r="BV1484" s="24">
        <v>95.82</v>
      </c>
      <c r="BW1484" s="24">
        <v>0.37</v>
      </c>
      <c r="BX1484" s="24">
        <v>0.37</v>
      </c>
      <c r="BY1484" s="24">
        <v>0</v>
      </c>
      <c r="BZ1484" s="27">
        <v>0.37</v>
      </c>
      <c r="CA1484" s="27">
        <v>0</v>
      </c>
      <c r="CB1484" s="25"/>
      <c r="CC1484" s="25"/>
      <c r="CD1484" s="28">
        <v>95.44</v>
      </c>
      <c r="CE1484" s="28">
        <v>0.47</v>
      </c>
      <c r="CF1484" s="28">
        <v>0.47</v>
      </c>
      <c r="CG1484" s="28">
        <v>0</v>
      </c>
      <c r="CH1484" s="28">
        <v>262.45999999999998</v>
      </c>
      <c r="CI1484" s="28">
        <v>1</v>
      </c>
      <c r="CJ1484" s="28">
        <v>0.5</v>
      </c>
      <c r="CK1484" s="25"/>
      <c r="CL1484" s="25"/>
      <c r="CM1484" s="28">
        <v>0.87</v>
      </c>
      <c r="CN1484" s="25"/>
      <c r="CO1484" s="28">
        <v>1</v>
      </c>
      <c r="CP1484" s="30" t="s">
        <v>1075</v>
      </c>
      <c r="CQ1484" s="8">
        <f t="shared" si="254"/>
        <v>2200.6705997198756</v>
      </c>
      <c r="CR1484" s="8">
        <f t="shared" si="262"/>
        <v>28</v>
      </c>
      <c r="CS1484" s="8">
        <f t="shared" si="255"/>
        <v>2.5</v>
      </c>
      <c r="CT1484" s="8">
        <f t="shared" si="263"/>
        <v>50</v>
      </c>
      <c r="CU1484" s="8">
        <f t="shared" si="256"/>
        <v>700</v>
      </c>
      <c r="CV1484" s="10">
        <f t="shared" si="257"/>
        <v>745187.30800000008</v>
      </c>
      <c r="CW1484" s="10">
        <f t="shared" si="264"/>
        <v>745.18730800000003</v>
      </c>
      <c r="CX1484" s="8" t="str">
        <f t="shared" si="258"/>
        <v>No</v>
      </c>
      <c r="CY1484" s="30" t="s">
        <v>11</v>
      </c>
      <c r="CZ1484" s="30" t="s">
        <v>11</v>
      </c>
      <c r="DA1484" s="31" t="s">
        <v>11</v>
      </c>
      <c r="DB1484" s="31" t="s">
        <v>11</v>
      </c>
      <c r="DC1484" s="8" t="str">
        <f t="shared" si="259"/>
        <v>No</v>
      </c>
      <c r="DD1484" s="8" t="s">
        <v>11</v>
      </c>
      <c r="DE1484" s="30" t="s">
        <v>11</v>
      </c>
      <c r="DF1484" s="10">
        <f t="shared" si="260"/>
        <v>295.89089999999999</v>
      </c>
      <c r="DG1484" s="9">
        <f>IF(S1484&lt;Monitors!$H$4,(S1484*Monitors!$I$4)+Monitors!$J$4,IF(S1484&lt;Monitors!$H$5,(S1484*Monitors!$I$5)+Monitors!$J$5,IF(S1484&lt;Monitors!$H$6,(S1484*Monitors!$I$6)+Monitors!$J$6,IF(S1484&lt;Monitors!$H$7,(Monitors!$I$7*S1484)+Monitors!$J$7,IF(S1484&lt;Monitors!$H$8,(S1484*Monitors!$I$8)+Monitors!$J$8,IF(S1484&lt;Monitors!$H$9,(S1484*Monitors!$I$9)+Monitors!$J$9,IF(S1484&lt;Monitors!$H$10,(S1484*Monitors!$I$10)+Monitors!$J$10,IF(S1484&lt;Monitors!$H$11,(S1484*Monitors!$I$11)+Monitors!$J$11,Monitors!$J$12))))))))</f>
        <v>89</v>
      </c>
      <c r="DH1484" s="10">
        <f>$DF1484-(Monitors!$B$4*'All Data'!$W1484)</f>
        <v>283.17728</v>
      </c>
      <c r="DI1484" s="10">
        <f>IF($CX1484="Yes",DH1484-(Monitors!$E$4*(DG1484+(Monitors!$B$4*'All Data'!$W1484))),'All Data'!DH1484)</f>
        <v>283.17728</v>
      </c>
      <c r="DJ1484" s="10">
        <f>IF(DD1484="Yes",'All Data'!DI1484-(DG1484*Monitors!$C$4),'All Data'!DI1484)</f>
        <v>283.17728</v>
      </c>
      <c r="DK1484" s="10">
        <f>IF($DE1484="Yes",DJ1484-(DG1484*Monitors!$D$4),'All Data'!DJ1484)</f>
        <v>283.17728</v>
      </c>
      <c r="DL1484" s="10">
        <f>IF($CZ1484="Yes",DK1484-Monitors!$C$7,'All Data'!DK1484)</f>
        <v>283.17728</v>
      </c>
      <c r="DM1484" s="10">
        <f>IF($DA1484="Yes",DL1484-Monitors!$D$7,'All Data'!DL1484)</f>
        <v>283.17728</v>
      </c>
      <c r="DN1484" s="10">
        <f>IF(DB1484="Yes",DM1484-((DG1484+(W1484*Monitors!$B$4))*Monitors!$F$4),'All Data'!DM1484)</f>
        <v>283.17728</v>
      </c>
      <c r="DO1484" s="8" t="str">
        <f t="shared" si="261"/>
        <v>No</v>
      </c>
      <c r="DP1484" s="10">
        <v>29.807492320000005</v>
      </c>
      <c r="DQ1484" s="10">
        <v>66.012507679999985</v>
      </c>
      <c r="DR1484" s="10">
        <v>66.012507679999985</v>
      </c>
      <c r="DS1484" s="9">
        <v>78.217563060822826</v>
      </c>
      <c r="DT1484" s="9" t="s">
        <v>23</v>
      </c>
      <c r="DU1484" s="14">
        <v>0</v>
      </c>
    </row>
    <row r="1485" spans="1:125" ht="18" customHeight="1">
      <c r="A1485" s="29">
        <v>1484</v>
      </c>
      <c r="B1485" s="29">
        <v>35</v>
      </c>
      <c r="C1485" s="29">
        <v>1167</v>
      </c>
      <c r="D1485" s="21">
        <v>41404</v>
      </c>
      <c r="E1485" s="21">
        <v>41431</v>
      </c>
      <c r="F1485" s="21">
        <v>41438</v>
      </c>
      <c r="G1485" s="20" t="s">
        <v>4</v>
      </c>
      <c r="H1485" s="20"/>
      <c r="I1485" s="22">
        <v>6</v>
      </c>
      <c r="J1485" s="20" t="s">
        <v>255</v>
      </c>
      <c r="K1485" s="20"/>
      <c r="L1485" s="20" t="s">
        <v>6</v>
      </c>
      <c r="M1485" s="23"/>
      <c r="N1485" s="23" t="s">
        <v>7</v>
      </c>
      <c r="O1485" s="23"/>
      <c r="P1485" s="24">
        <v>225</v>
      </c>
      <c r="Q1485" s="24">
        <v>401</v>
      </c>
      <c r="R1485" s="24">
        <v>46</v>
      </c>
      <c r="S1485" s="24">
        <v>904</v>
      </c>
      <c r="T1485" s="24">
        <v>1.78</v>
      </c>
      <c r="U1485" s="24">
        <v>1080</v>
      </c>
      <c r="V1485" s="24">
        <v>1920</v>
      </c>
      <c r="W1485" s="24">
        <v>2.0739999999999998</v>
      </c>
      <c r="X1485" s="23" t="s">
        <v>47</v>
      </c>
      <c r="Y1485" s="23" t="s">
        <v>47</v>
      </c>
      <c r="Z1485" s="24">
        <v>2295</v>
      </c>
      <c r="AA1485" s="24">
        <v>60</v>
      </c>
      <c r="AB1485" s="24">
        <v>178</v>
      </c>
      <c r="AC1485" s="24">
        <v>178</v>
      </c>
      <c r="AD1485" s="23" t="s">
        <v>10</v>
      </c>
      <c r="AE1485" s="23" t="s">
        <v>11</v>
      </c>
      <c r="AF1485" s="23" t="s">
        <v>11</v>
      </c>
      <c r="AG1485" s="23"/>
      <c r="AH1485" s="23"/>
      <c r="AI1485" s="23" t="s">
        <v>12</v>
      </c>
      <c r="AJ1485" s="23" t="s">
        <v>11</v>
      </c>
      <c r="AK1485" s="23" t="s">
        <v>11</v>
      </c>
      <c r="AL1485" s="23" t="s">
        <v>90</v>
      </c>
      <c r="AM1485" s="23"/>
      <c r="AN1485" s="23" t="s">
        <v>302</v>
      </c>
      <c r="AO1485" s="23"/>
      <c r="AP1485" s="23" t="s">
        <v>14</v>
      </c>
      <c r="AQ1485" s="23"/>
      <c r="AR1485" s="23"/>
      <c r="AS1485" s="23" t="s">
        <v>90</v>
      </c>
      <c r="AT1485" s="23"/>
      <c r="AU1485" s="23" t="s">
        <v>261</v>
      </c>
      <c r="AV1485" s="25"/>
      <c r="AW1485" s="25"/>
      <c r="AX1485" s="26">
        <v>46</v>
      </c>
      <c r="AY1485" s="26">
        <v>904</v>
      </c>
      <c r="AZ1485" s="25" t="s">
        <v>302</v>
      </c>
      <c r="BA1485" s="25" t="s">
        <v>261</v>
      </c>
      <c r="BB1485" s="23"/>
      <c r="BC1485" s="23" t="s">
        <v>15</v>
      </c>
      <c r="BD1485" s="23"/>
      <c r="BE1485" s="23" t="s">
        <v>11</v>
      </c>
      <c r="BF1485" s="23" t="s">
        <v>351</v>
      </c>
      <c r="BG1485" s="23" t="s">
        <v>11</v>
      </c>
      <c r="BH1485" s="23" t="s">
        <v>17</v>
      </c>
      <c r="BI1485" s="23"/>
      <c r="BJ1485" s="23" t="s">
        <v>20</v>
      </c>
      <c r="BK1485" s="23" t="s">
        <v>11</v>
      </c>
      <c r="BL1485" s="23" t="s">
        <v>11</v>
      </c>
      <c r="BM1485" s="23"/>
      <c r="BN1485" s="23"/>
      <c r="BO1485" s="24">
        <v>148.5</v>
      </c>
      <c r="BP1485" s="24">
        <v>450.5</v>
      </c>
      <c r="BQ1485" s="24">
        <v>464.6</v>
      </c>
      <c r="BR1485" s="24">
        <v>426.3</v>
      </c>
      <c r="BS1485" s="24">
        <v>426.3</v>
      </c>
      <c r="BT1485" s="23"/>
      <c r="BU1485" s="23"/>
      <c r="BV1485" s="24">
        <v>97.11</v>
      </c>
      <c r="BW1485" s="24">
        <v>0.26</v>
      </c>
      <c r="BX1485" s="23"/>
      <c r="BY1485" s="24">
        <v>0</v>
      </c>
      <c r="BZ1485" s="27">
        <v>0.26</v>
      </c>
      <c r="CA1485" s="27">
        <v>0</v>
      </c>
      <c r="CB1485" s="25" t="s">
        <v>20</v>
      </c>
      <c r="CC1485" s="25" t="s">
        <v>20</v>
      </c>
      <c r="CD1485" s="28">
        <v>96.57</v>
      </c>
      <c r="CE1485" s="28">
        <v>0.35</v>
      </c>
      <c r="CF1485" s="25"/>
      <c r="CG1485" s="28">
        <v>0</v>
      </c>
      <c r="CH1485" s="28">
        <v>252</v>
      </c>
      <c r="CI1485" s="28">
        <v>0.5</v>
      </c>
      <c r="CJ1485" s="28">
        <v>0.5</v>
      </c>
      <c r="CK1485" s="25"/>
      <c r="CL1485" s="25"/>
      <c r="CM1485" s="28">
        <v>0.94</v>
      </c>
      <c r="CN1485" s="25"/>
      <c r="CO1485" s="28">
        <v>0</v>
      </c>
      <c r="CP1485" s="30" t="s">
        <v>1075</v>
      </c>
      <c r="CQ1485" s="8">
        <f t="shared" si="254"/>
        <v>2294.2477876106191</v>
      </c>
      <c r="CR1485" s="8">
        <f t="shared" si="262"/>
        <v>28</v>
      </c>
      <c r="CS1485" s="8">
        <f t="shared" si="255"/>
        <v>2.5</v>
      </c>
      <c r="CT1485" s="8">
        <f t="shared" si="263"/>
        <v>50</v>
      </c>
      <c r="CU1485" s="8">
        <f t="shared" si="256"/>
        <v>400</v>
      </c>
      <c r="CV1485" s="10">
        <f t="shared" si="257"/>
        <v>407252</v>
      </c>
      <c r="CW1485" s="10">
        <f t="shared" si="264"/>
        <v>407.25200000000001</v>
      </c>
      <c r="CX1485" s="8" t="str">
        <f t="shared" si="258"/>
        <v>No</v>
      </c>
      <c r="CY1485" s="30" t="s">
        <v>23</v>
      </c>
      <c r="CZ1485" s="30" t="s">
        <v>11</v>
      </c>
      <c r="DA1485" s="31" t="s">
        <v>11</v>
      </c>
      <c r="DB1485" s="31" t="s">
        <v>11</v>
      </c>
      <c r="DC1485" s="8" t="str">
        <f t="shared" si="259"/>
        <v>No</v>
      </c>
      <c r="DD1485" s="8" t="s">
        <v>11</v>
      </c>
      <c r="DE1485" s="30" t="s">
        <v>11</v>
      </c>
      <c r="DF1485" s="10">
        <f t="shared" si="260"/>
        <v>299.21969999999993</v>
      </c>
      <c r="DG1485" s="9">
        <f>IF(S1485&lt;Monitors!$H$4,(S1485*Monitors!$I$4)+Monitors!$J$4,IF(S1485&lt;Monitors!$H$5,(S1485*Monitors!$I$5)+Monitors!$J$5,IF(S1485&lt;Monitors!$H$6,(S1485*Monitors!$I$6)+Monitors!$J$6,IF(S1485&lt;Monitors!$H$7,(Monitors!$I$7*S1485)+Monitors!$J$7,IF(S1485&lt;Monitors!$H$8,(S1485*Monitors!$I$8)+Monitors!$J$8,IF(S1485&lt;Monitors!$H$9,(S1485*Monitors!$I$9)+Monitors!$J$9,IF(S1485&lt;Monitors!$H$10,(S1485*Monitors!$I$10)+Monitors!$J$10,IF(S1485&lt;Monitors!$H$11,(S1485*Monitors!$I$11)+Monitors!$J$11,Monitors!$J$12))))))))</f>
        <v>89</v>
      </c>
      <c r="DH1485" s="10">
        <f>$DF1485-(Monitors!$B$4*'All Data'!$W1485)</f>
        <v>286.50607999999994</v>
      </c>
      <c r="DI1485" s="10">
        <f>IF($CX1485="Yes",DH1485-(Monitors!$E$4*(DG1485+(Monitors!$B$4*'All Data'!$W1485))),'All Data'!DH1485)</f>
        <v>286.50607999999994</v>
      </c>
      <c r="DJ1485" s="10">
        <f>IF(DD1485="Yes",'All Data'!DI1485-(DG1485*Monitors!$C$4),'All Data'!DI1485)</f>
        <v>286.50607999999994</v>
      </c>
      <c r="DK1485" s="10">
        <f>IF($DE1485="Yes",DJ1485-(DG1485*Monitors!$D$4),'All Data'!DJ1485)</f>
        <v>286.50607999999994</v>
      </c>
      <c r="DL1485" s="10">
        <f>IF($CZ1485="Yes",DK1485-Monitors!$C$7,'All Data'!DK1485)</f>
        <v>286.50607999999994</v>
      </c>
      <c r="DM1485" s="10">
        <f>IF($DA1485="Yes",DL1485-Monitors!$D$7,'All Data'!DL1485)</f>
        <v>286.50607999999994</v>
      </c>
      <c r="DN1485" s="10">
        <f>IF(DB1485="Yes",DM1485-((DG1485+(W1485*Monitors!$B$4))*Monitors!$F$4),'All Data'!DM1485)</f>
        <v>286.50607999999994</v>
      </c>
      <c r="DO1485" s="8" t="str">
        <f t="shared" si="261"/>
        <v>No</v>
      </c>
      <c r="DP1485" s="10">
        <v>16.29008</v>
      </c>
      <c r="DQ1485" s="10">
        <v>80.819919999999996</v>
      </c>
      <c r="DR1485" s="10">
        <v>80.819919999999996</v>
      </c>
      <c r="DS1485" s="9">
        <v>75.862626869294985</v>
      </c>
      <c r="DT1485" s="9" t="s">
        <v>11</v>
      </c>
      <c r="DU1485" s="14">
        <v>0</v>
      </c>
    </row>
    <row r="1486" spans="1:125" ht="18" customHeight="1">
      <c r="A1486" s="29">
        <v>1485</v>
      </c>
      <c r="B1486" s="29">
        <v>38</v>
      </c>
      <c r="C1486" s="29">
        <v>851</v>
      </c>
      <c r="D1486" s="21">
        <v>41363</v>
      </c>
      <c r="E1486" s="21">
        <v>41331</v>
      </c>
      <c r="F1486" s="21">
        <v>41361</v>
      </c>
      <c r="G1486" s="20"/>
      <c r="H1486" s="20"/>
      <c r="I1486" s="22">
        <v>6</v>
      </c>
      <c r="J1486" s="20" t="s">
        <v>255</v>
      </c>
      <c r="K1486" s="20"/>
      <c r="L1486" s="20" t="s">
        <v>121</v>
      </c>
      <c r="M1486" s="23"/>
      <c r="N1486" s="23" t="s">
        <v>7</v>
      </c>
      <c r="O1486" s="23"/>
      <c r="P1486" s="24">
        <v>22.6</v>
      </c>
      <c r="Q1486" s="24">
        <v>40.1</v>
      </c>
      <c r="R1486" s="24">
        <v>46</v>
      </c>
      <c r="S1486" s="24">
        <v>903.69</v>
      </c>
      <c r="T1486" s="24">
        <v>1.78</v>
      </c>
      <c r="U1486" s="24">
        <v>1080</v>
      </c>
      <c r="V1486" s="24">
        <v>1920</v>
      </c>
      <c r="W1486" s="24">
        <v>2.0739999999999998</v>
      </c>
      <c r="X1486" s="23" t="s">
        <v>47</v>
      </c>
      <c r="Y1486" s="23" t="s">
        <v>47</v>
      </c>
      <c r="Z1486" s="24">
        <v>2295</v>
      </c>
      <c r="AA1486" s="24">
        <v>60</v>
      </c>
      <c r="AB1486" s="24">
        <v>178</v>
      </c>
      <c r="AC1486" s="24">
        <v>178</v>
      </c>
      <c r="AD1486" s="23" t="s">
        <v>201</v>
      </c>
      <c r="AE1486" s="23" t="s">
        <v>23</v>
      </c>
      <c r="AF1486" s="23" t="s">
        <v>11</v>
      </c>
      <c r="AG1486" s="23"/>
      <c r="AH1486" s="23"/>
      <c r="AI1486" s="23" t="s">
        <v>12</v>
      </c>
      <c r="AJ1486" s="23" t="s">
        <v>11</v>
      </c>
      <c r="AK1486" s="23" t="s">
        <v>23</v>
      </c>
      <c r="AL1486" s="23" t="s">
        <v>853</v>
      </c>
      <c r="AM1486" s="23"/>
      <c r="AN1486" s="23" t="s">
        <v>302</v>
      </c>
      <c r="AO1486" s="23"/>
      <c r="AP1486" s="23" t="s">
        <v>14</v>
      </c>
      <c r="AQ1486" s="23"/>
      <c r="AR1486" s="23"/>
      <c r="AS1486" s="23" t="s">
        <v>853</v>
      </c>
      <c r="AT1486" s="23"/>
      <c r="AU1486" s="23" t="s">
        <v>261</v>
      </c>
      <c r="AV1486" s="25"/>
      <c r="AW1486" s="25"/>
      <c r="AX1486" s="26">
        <v>46</v>
      </c>
      <c r="AY1486" s="26">
        <v>903.69</v>
      </c>
      <c r="AZ1486" s="25" t="s">
        <v>302</v>
      </c>
      <c r="BA1486" s="25" t="s">
        <v>261</v>
      </c>
      <c r="BB1486" s="23"/>
      <c r="BC1486" s="23" t="s">
        <v>15</v>
      </c>
      <c r="BD1486" s="23"/>
      <c r="BE1486" s="23" t="s">
        <v>11</v>
      </c>
      <c r="BF1486" s="23" t="s">
        <v>944</v>
      </c>
      <c r="BG1486" s="23" t="s">
        <v>11</v>
      </c>
      <c r="BH1486" s="23" t="s">
        <v>17</v>
      </c>
      <c r="BI1486" s="23"/>
      <c r="BJ1486" s="23"/>
      <c r="BK1486" s="23" t="s">
        <v>11</v>
      </c>
      <c r="BL1486" s="23" t="s">
        <v>11</v>
      </c>
      <c r="BM1486" s="23" t="s">
        <v>11</v>
      </c>
      <c r="BN1486" s="23"/>
      <c r="BO1486" s="24">
        <v>0</v>
      </c>
      <c r="BP1486" s="24">
        <v>680</v>
      </c>
      <c r="BQ1486" s="24">
        <v>680</v>
      </c>
      <c r="BR1486" s="24">
        <v>680</v>
      </c>
      <c r="BS1486" s="24">
        <v>680</v>
      </c>
      <c r="BT1486" s="23"/>
      <c r="BU1486" s="23"/>
      <c r="BV1486" s="24">
        <v>98.4</v>
      </c>
      <c r="BW1486" s="24">
        <v>0.22</v>
      </c>
      <c r="BX1486" s="24">
        <v>0.62</v>
      </c>
      <c r="BY1486" s="24">
        <v>0.21</v>
      </c>
      <c r="BZ1486" s="27">
        <v>0.22</v>
      </c>
      <c r="CA1486" s="27">
        <v>0.21</v>
      </c>
      <c r="CB1486" s="25"/>
      <c r="CC1486" s="25"/>
      <c r="CD1486" s="28">
        <v>97.2</v>
      </c>
      <c r="CE1486" s="28">
        <v>0.22</v>
      </c>
      <c r="CF1486" s="28">
        <v>0.66</v>
      </c>
      <c r="CG1486" s="28">
        <v>0.2</v>
      </c>
      <c r="CH1486" s="28">
        <v>252</v>
      </c>
      <c r="CI1486" s="28">
        <v>0.5</v>
      </c>
      <c r="CJ1486" s="28">
        <v>0.5</v>
      </c>
      <c r="CK1486" s="25"/>
      <c r="CL1486" s="25"/>
      <c r="CM1486" s="28">
        <v>0.96</v>
      </c>
      <c r="CN1486" s="25"/>
      <c r="CO1486" s="28">
        <v>0</v>
      </c>
      <c r="CP1486" s="30" t="s">
        <v>1075</v>
      </c>
      <c r="CQ1486" s="8">
        <f t="shared" si="254"/>
        <v>2295.0348017572392</v>
      </c>
      <c r="CR1486" s="8">
        <f t="shared" si="262"/>
        <v>28</v>
      </c>
      <c r="CS1486" s="8">
        <f t="shared" si="255"/>
        <v>2.5</v>
      </c>
      <c r="CT1486" s="8">
        <f t="shared" si="263"/>
        <v>50</v>
      </c>
      <c r="CU1486" s="8">
        <f t="shared" si="256"/>
        <v>600</v>
      </c>
      <c r="CV1486" s="10">
        <f t="shared" si="257"/>
        <v>614509.20000000007</v>
      </c>
      <c r="CW1486" s="10">
        <f t="shared" si="264"/>
        <v>614.50920000000008</v>
      </c>
      <c r="CX1486" s="8" t="str">
        <f t="shared" si="258"/>
        <v>No</v>
      </c>
      <c r="CY1486" s="30" t="s">
        <v>23</v>
      </c>
      <c r="CZ1486" s="30" t="s">
        <v>11</v>
      </c>
      <c r="DA1486" s="31" t="s">
        <v>11</v>
      </c>
      <c r="DB1486" s="31" t="s">
        <v>11</v>
      </c>
      <c r="DC1486" s="8" t="str">
        <f t="shared" si="259"/>
        <v>No</v>
      </c>
      <c r="DD1486" s="8" t="s">
        <v>11</v>
      </c>
      <c r="DE1486" s="30" t="s">
        <v>11</v>
      </c>
      <c r="DF1486" s="10">
        <f t="shared" si="260"/>
        <v>302.94707999999997</v>
      </c>
      <c r="DG1486" s="9">
        <f>IF(S1486&lt;Monitors!$H$4,(S1486*Monitors!$I$4)+Monitors!$J$4,IF(S1486&lt;Monitors!$H$5,(S1486*Monitors!$I$5)+Monitors!$J$5,IF(S1486&lt;Monitors!$H$6,(S1486*Monitors!$I$6)+Monitors!$J$6,IF(S1486&lt;Monitors!$H$7,(Monitors!$I$7*S1486)+Monitors!$J$7,IF(S1486&lt;Monitors!$H$8,(S1486*Monitors!$I$8)+Monitors!$J$8,IF(S1486&lt;Monitors!$H$9,(S1486*Monitors!$I$9)+Monitors!$J$9,IF(S1486&lt;Monitors!$H$10,(S1486*Monitors!$I$10)+Monitors!$J$10,IF(S1486&lt;Monitors!$H$11,(S1486*Monitors!$I$11)+Monitors!$J$11,Monitors!$J$12))))))))</f>
        <v>89</v>
      </c>
      <c r="DH1486" s="10">
        <f>$DF1486-(Monitors!$B$4*'All Data'!$W1486)</f>
        <v>290.23345999999998</v>
      </c>
      <c r="DI1486" s="10">
        <f>IF($CX1486="Yes",DH1486-(Monitors!$E$4*(DG1486+(Monitors!$B$4*'All Data'!$W1486))),'All Data'!DH1486)</f>
        <v>290.23345999999998</v>
      </c>
      <c r="DJ1486" s="10">
        <f>IF(DD1486="Yes",'All Data'!DI1486-(DG1486*Monitors!$C$4),'All Data'!DI1486)</f>
        <v>290.23345999999998</v>
      </c>
      <c r="DK1486" s="10">
        <f>IF($DE1486="Yes",DJ1486-(DG1486*Monitors!$D$4),'All Data'!DJ1486)</f>
        <v>290.23345999999998</v>
      </c>
      <c r="DL1486" s="10">
        <f>IF($CZ1486="Yes",DK1486-Monitors!$C$7,'All Data'!DK1486)</f>
        <v>290.23345999999998</v>
      </c>
      <c r="DM1486" s="10">
        <f>IF($DA1486="Yes",DL1486-Monitors!$D$7,'All Data'!DL1486)</f>
        <v>290.23345999999998</v>
      </c>
      <c r="DN1486" s="10">
        <f>IF(DB1486="Yes",DM1486-((DG1486+(W1486*Monitors!$B$4))*Monitors!$F$4),'All Data'!DM1486)</f>
        <v>290.23345999999998</v>
      </c>
      <c r="DO1486" s="8" t="str">
        <f t="shared" si="261"/>
        <v>No</v>
      </c>
      <c r="DP1486" s="10">
        <v>24.580368000000004</v>
      </c>
      <c r="DQ1486" s="10">
        <v>73.819631999999999</v>
      </c>
      <c r="DR1486" s="10">
        <v>73.819631999999999</v>
      </c>
      <c r="DS1486" s="9">
        <v>75.843283776816833</v>
      </c>
      <c r="DT1486" s="9" t="s">
        <v>23</v>
      </c>
      <c r="DU1486" s="14">
        <v>0</v>
      </c>
    </row>
    <row r="1487" spans="1:125" ht="18" customHeight="1">
      <c r="A1487" s="29">
        <v>1486</v>
      </c>
      <c r="B1487" s="29">
        <v>21</v>
      </c>
      <c r="C1487" s="29">
        <v>410</v>
      </c>
      <c r="D1487" s="21">
        <v>41600</v>
      </c>
      <c r="E1487" s="21">
        <v>41563</v>
      </c>
      <c r="F1487" s="21">
        <v>41569</v>
      </c>
      <c r="G1487" s="20" t="s">
        <v>4</v>
      </c>
      <c r="H1487" s="20"/>
      <c r="I1487" s="22">
        <v>6</v>
      </c>
      <c r="J1487" s="20" t="s">
        <v>255</v>
      </c>
      <c r="K1487" s="20"/>
      <c r="L1487" s="20" t="s">
        <v>6</v>
      </c>
      <c r="M1487" s="23"/>
      <c r="N1487" s="23" t="s">
        <v>7</v>
      </c>
      <c r="O1487" s="23"/>
      <c r="P1487" s="24">
        <v>23</v>
      </c>
      <c r="Q1487" s="24">
        <v>40.9</v>
      </c>
      <c r="R1487" s="24">
        <v>47</v>
      </c>
      <c r="S1487" s="24">
        <v>942.44</v>
      </c>
      <c r="T1487" s="24">
        <v>1.78</v>
      </c>
      <c r="U1487" s="24">
        <v>1080</v>
      </c>
      <c r="V1487" s="24">
        <v>1920</v>
      </c>
      <c r="W1487" s="24">
        <v>2.0739999999999998</v>
      </c>
      <c r="X1487" s="23" t="s">
        <v>47</v>
      </c>
      <c r="Y1487" s="23" t="s">
        <v>47</v>
      </c>
      <c r="Z1487" s="24">
        <v>2200</v>
      </c>
      <c r="AA1487" s="24">
        <v>60</v>
      </c>
      <c r="AB1487" s="24">
        <v>178</v>
      </c>
      <c r="AC1487" s="24">
        <v>178</v>
      </c>
      <c r="AD1487" s="23" t="s">
        <v>305</v>
      </c>
      <c r="AE1487" s="23" t="s">
        <v>11</v>
      </c>
      <c r="AF1487" s="23" t="s">
        <v>11</v>
      </c>
      <c r="AG1487" s="23"/>
      <c r="AH1487" s="23"/>
      <c r="AI1487" s="23" t="s">
        <v>57</v>
      </c>
      <c r="AJ1487" s="23" t="s">
        <v>11</v>
      </c>
      <c r="AK1487" s="23" t="s">
        <v>23</v>
      </c>
      <c r="AL1487" s="23" t="s">
        <v>107</v>
      </c>
      <c r="AM1487" s="23"/>
      <c r="AN1487" s="23" t="s">
        <v>302</v>
      </c>
      <c r="AO1487" s="23"/>
      <c r="AP1487" s="23" t="s">
        <v>14</v>
      </c>
      <c r="AQ1487" s="23"/>
      <c r="AR1487" s="23"/>
      <c r="AS1487" s="23" t="s">
        <v>107</v>
      </c>
      <c r="AT1487" s="23"/>
      <c r="AU1487" s="23" t="s">
        <v>261</v>
      </c>
      <c r="AV1487" s="25"/>
      <c r="AW1487" s="25"/>
      <c r="AX1487" s="26">
        <v>47</v>
      </c>
      <c r="AY1487" s="26">
        <v>942.44</v>
      </c>
      <c r="AZ1487" s="25" t="s">
        <v>302</v>
      </c>
      <c r="BA1487" s="25" t="s">
        <v>261</v>
      </c>
      <c r="BB1487" s="23"/>
      <c r="BC1487" s="23" t="s">
        <v>15</v>
      </c>
      <c r="BD1487" s="23"/>
      <c r="BE1487" s="23" t="s">
        <v>11</v>
      </c>
      <c r="BF1487" s="23" t="s">
        <v>753</v>
      </c>
      <c r="BG1487" s="23" t="s">
        <v>11</v>
      </c>
      <c r="BH1487" s="23" t="s">
        <v>17</v>
      </c>
      <c r="BI1487" s="23"/>
      <c r="BJ1487" s="23"/>
      <c r="BK1487" s="23" t="s">
        <v>11</v>
      </c>
      <c r="BL1487" s="23" t="s">
        <v>11</v>
      </c>
      <c r="BM1487" s="23"/>
      <c r="BN1487" s="23"/>
      <c r="BO1487" s="24">
        <v>0.1</v>
      </c>
      <c r="BP1487" s="24">
        <v>353.6</v>
      </c>
      <c r="BQ1487" s="24">
        <v>400</v>
      </c>
      <c r="BR1487" s="24">
        <v>280</v>
      </c>
      <c r="BS1487" s="24">
        <v>280</v>
      </c>
      <c r="BT1487" s="23"/>
      <c r="BU1487" s="23"/>
      <c r="BV1487" s="24">
        <v>99.11</v>
      </c>
      <c r="BW1487" s="24">
        <v>0.53</v>
      </c>
      <c r="BX1487" s="24">
        <v>0.37</v>
      </c>
      <c r="BY1487" s="23"/>
      <c r="BZ1487" s="27">
        <v>0.53</v>
      </c>
      <c r="CA1487" s="27"/>
      <c r="CB1487" s="25"/>
      <c r="CC1487" s="25"/>
      <c r="CD1487" s="28">
        <v>99.46</v>
      </c>
      <c r="CE1487" s="28">
        <v>0.65</v>
      </c>
      <c r="CF1487" s="28">
        <v>0.49</v>
      </c>
      <c r="CG1487" s="25"/>
      <c r="CH1487" s="28">
        <v>262.45999999999998</v>
      </c>
      <c r="CI1487" s="28">
        <v>0.7</v>
      </c>
      <c r="CJ1487" s="28">
        <v>0</v>
      </c>
      <c r="CK1487" s="25"/>
      <c r="CL1487" s="25"/>
      <c r="CM1487" s="28">
        <v>0.98</v>
      </c>
      <c r="CN1487" s="25"/>
      <c r="CO1487" s="28">
        <v>0</v>
      </c>
      <c r="CP1487" s="30" t="s">
        <v>1075</v>
      </c>
      <c r="CQ1487" s="8">
        <f t="shared" si="254"/>
        <v>2200.6705997198756</v>
      </c>
      <c r="CR1487" s="8">
        <f t="shared" si="262"/>
        <v>28</v>
      </c>
      <c r="CS1487" s="8">
        <f t="shared" si="255"/>
        <v>2.5</v>
      </c>
      <c r="CT1487" s="8">
        <f t="shared" si="263"/>
        <v>50</v>
      </c>
      <c r="CU1487" s="8">
        <f t="shared" si="256"/>
        <v>300</v>
      </c>
      <c r="CV1487" s="10">
        <f t="shared" si="257"/>
        <v>333246.78400000004</v>
      </c>
      <c r="CW1487" s="10">
        <f t="shared" si="264"/>
        <v>333.24678400000005</v>
      </c>
      <c r="CX1487" s="8" t="str">
        <f t="shared" si="258"/>
        <v>No</v>
      </c>
      <c r="CY1487" s="30" t="s">
        <v>23</v>
      </c>
      <c r="CZ1487" s="30" t="s">
        <v>11</v>
      </c>
      <c r="DA1487" s="31" t="s">
        <v>11</v>
      </c>
      <c r="DB1487" s="31" t="s">
        <v>11</v>
      </c>
      <c r="DC1487" s="8" t="str">
        <f t="shared" si="259"/>
        <v>No</v>
      </c>
      <c r="DD1487" s="8" t="s">
        <v>11</v>
      </c>
      <c r="DE1487" s="30" t="s">
        <v>11</v>
      </c>
      <c r="DF1487" s="10">
        <f t="shared" si="260"/>
        <v>306.88908000000004</v>
      </c>
      <c r="DG1487" s="9">
        <f>IF(S1487&lt;Monitors!$H$4,(S1487*Monitors!$I$4)+Monitors!$J$4,IF(S1487&lt;Monitors!$H$5,(S1487*Monitors!$I$5)+Monitors!$J$5,IF(S1487&lt;Monitors!$H$6,(S1487*Monitors!$I$6)+Monitors!$J$6,IF(S1487&lt;Monitors!$H$7,(Monitors!$I$7*S1487)+Monitors!$J$7,IF(S1487&lt;Monitors!$H$8,(S1487*Monitors!$I$8)+Monitors!$J$8,IF(S1487&lt;Monitors!$H$9,(S1487*Monitors!$I$9)+Monitors!$J$9,IF(S1487&lt;Monitors!$H$10,(S1487*Monitors!$I$10)+Monitors!$J$10,IF(S1487&lt;Monitors!$H$11,(S1487*Monitors!$I$11)+Monitors!$J$11,Monitors!$J$12))))))))</f>
        <v>89</v>
      </c>
      <c r="DH1487" s="10">
        <f>$DF1487-(Monitors!$B$4*'All Data'!$W1487)</f>
        <v>294.17546000000004</v>
      </c>
      <c r="DI1487" s="10">
        <f>IF($CX1487="Yes",DH1487-(Monitors!$E$4*(DG1487+(Monitors!$B$4*'All Data'!$W1487))),'All Data'!DH1487)</f>
        <v>294.17546000000004</v>
      </c>
      <c r="DJ1487" s="10">
        <f>IF(DD1487="Yes",'All Data'!DI1487-(DG1487*Monitors!$C$4),'All Data'!DI1487)</f>
        <v>294.17546000000004</v>
      </c>
      <c r="DK1487" s="10">
        <f>IF($DE1487="Yes",DJ1487-(DG1487*Monitors!$D$4),'All Data'!DJ1487)</f>
        <v>294.17546000000004</v>
      </c>
      <c r="DL1487" s="10">
        <f>IF($CZ1487="Yes",DK1487-Monitors!$C$7,'All Data'!DK1487)</f>
        <v>294.17546000000004</v>
      </c>
      <c r="DM1487" s="10">
        <f>IF($DA1487="Yes",DL1487-Monitors!$D$7,'All Data'!DL1487)</f>
        <v>294.17546000000004</v>
      </c>
      <c r="DN1487" s="10">
        <f>IF(DB1487="Yes",DM1487-((DG1487+(W1487*Monitors!$B$4))*Monitors!$F$4),'All Data'!DM1487)</f>
        <v>294.17546000000004</v>
      </c>
      <c r="DO1487" s="8" t="str">
        <f t="shared" si="261"/>
        <v>No</v>
      </c>
      <c r="DP1487" s="10">
        <v>13.329871360000002</v>
      </c>
      <c r="DQ1487" s="10">
        <v>85.780128640000001</v>
      </c>
      <c r="DR1487" s="10">
        <v>85.780128640000001</v>
      </c>
      <c r="DS1487" s="9">
        <v>78.217563060822826</v>
      </c>
      <c r="DT1487" s="9" t="s">
        <v>11</v>
      </c>
      <c r="DU1487" s="14">
        <v>0</v>
      </c>
    </row>
    <row r="1488" spans="1:125" ht="18" customHeight="1">
      <c r="A1488" s="29">
        <v>1487</v>
      </c>
      <c r="B1488" s="29">
        <v>21</v>
      </c>
      <c r="C1488" s="29">
        <v>414</v>
      </c>
      <c r="D1488" s="21">
        <v>41607</v>
      </c>
      <c r="E1488" s="21">
        <v>41563</v>
      </c>
      <c r="F1488" s="21">
        <v>41584</v>
      </c>
      <c r="G1488" s="20" t="s">
        <v>4</v>
      </c>
      <c r="H1488" s="20"/>
      <c r="I1488" s="22">
        <v>6</v>
      </c>
      <c r="J1488" s="20" t="s">
        <v>255</v>
      </c>
      <c r="K1488" s="20"/>
      <c r="L1488" s="20" t="s">
        <v>6</v>
      </c>
      <c r="M1488" s="23"/>
      <c r="N1488" s="23" t="s">
        <v>7</v>
      </c>
      <c r="O1488" s="23"/>
      <c r="P1488" s="24">
        <v>23</v>
      </c>
      <c r="Q1488" s="24">
        <v>40.9</v>
      </c>
      <c r="R1488" s="24">
        <v>47</v>
      </c>
      <c r="S1488" s="24">
        <v>942.44</v>
      </c>
      <c r="T1488" s="24">
        <v>1.78</v>
      </c>
      <c r="U1488" s="24">
        <v>1080</v>
      </c>
      <c r="V1488" s="24">
        <v>1920</v>
      </c>
      <c r="W1488" s="24">
        <v>2.0739999999999998</v>
      </c>
      <c r="X1488" s="23" t="s">
        <v>47</v>
      </c>
      <c r="Y1488" s="23" t="s">
        <v>47</v>
      </c>
      <c r="Z1488" s="24">
        <v>2200</v>
      </c>
      <c r="AA1488" s="24">
        <v>60</v>
      </c>
      <c r="AB1488" s="24">
        <v>178</v>
      </c>
      <c r="AC1488" s="24">
        <v>178</v>
      </c>
      <c r="AD1488" s="23" t="s">
        <v>305</v>
      </c>
      <c r="AE1488" s="23" t="s">
        <v>11</v>
      </c>
      <c r="AF1488" s="23" t="s">
        <v>11</v>
      </c>
      <c r="AG1488" s="23"/>
      <c r="AH1488" s="23"/>
      <c r="AI1488" s="23" t="s">
        <v>57</v>
      </c>
      <c r="AJ1488" s="23" t="s">
        <v>11</v>
      </c>
      <c r="AK1488" s="23" t="s">
        <v>23</v>
      </c>
      <c r="AL1488" s="23" t="s">
        <v>107</v>
      </c>
      <c r="AM1488" s="23"/>
      <c r="AN1488" s="23" t="s">
        <v>302</v>
      </c>
      <c r="AO1488" s="23"/>
      <c r="AP1488" s="23" t="s">
        <v>14</v>
      </c>
      <c r="AQ1488" s="23"/>
      <c r="AR1488" s="23"/>
      <c r="AS1488" s="23" t="s">
        <v>107</v>
      </c>
      <c r="AT1488" s="23"/>
      <c r="AU1488" s="23" t="s">
        <v>261</v>
      </c>
      <c r="AV1488" s="25"/>
      <c r="AW1488" s="25"/>
      <c r="AX1488" s="26">
        <v>47</v>
      </c>
      <c r="AY1488" s="26">
        <v>942.44</v>
      </c>
      <c r="AZ1488" s="25" t="s">
        <v>302</v>
      </c>
      <c r="BA1488" s="25" t="s">
        <v>261</v>
      </c>
      <c r="BB1488" s="23"/>
      <c r="BC1488" s="23" t="s">
        <v>15</v>
      </c>
      <c r="BD1488" s="23"/>
      <c r="BE1488" s="23" t="s">
        <v>11</v>
      </c>
      <c r="BF1488" s="23" t="s">
        <v>753</v>
      </c>
      <c r="BG1488" s="23" t="s">
        <v>11</v>
      </c>
      <c r="BH1488" s="23" t="s">
        <v>17</v>
      </c>
      <c r="BI1488" s="23"/>
      <c r="BJ1488" s="23"/>
      <c r="BK1488" s="23" t="s">
        <v>11</v>
      </c>
      <c r="BL1488" s="23" t="s">
        <v>11</v>
      </c>
      <c r="BM1488" s="23"/>
      <c r="BN1488" s="23"/>
      <c r="BO1488" s="24">
        <v>0.1</v>
      </c>
      <c r="BP1488" s="24">
        <v>353.6</v>
      </c>
      <c r="BQ1488" s="24">
        <v>400</v>
      </c>
      <c r="BR1488" s="24">
        <v>280</v>
      </c>
      <c r="BS1488" s="24">
        <v>280</v>
      </c>
      <c r="BT1488" s="23"/>
      <c r="BU1488" s="23"/>
      <c r="BV1488" s="24">
        <v>99.11</v>
      </c>
      <c r="BW1488" s="24">
        <v>0.53</v>
      </c>
      <c r="BX1488" s="24">
        <v>0.37</v>
      </c>
      <c r="BY1488" s="24">
        <v>0</v>
      </c>
      <c r="BZ1488" s="27">
        <v>0.53</v>
      </c>
      <c r="CA1488" s="27">
        <v>0</v>
      </c>
      <c r="CB1488" s="25"/>
      <c r="CC1488" s="25"/>
      <c r="CD1488" s="28">
        <v>99.46</v>
      </c>
      <c r="CE1488" s="28">
        <v>0.65</v>
      </c>
      <c r="CF1488" s="28">
        <v>0.49</v>
      </c>
      <c r="CG1488" s="28">
        <v>0</v>
      </c>
      <c r="CH1488" s="28">
        <v>262.45999999999998</v>
      </c>
      <c r="CI1488" s="28">
        <v>0.7</v>
      </c>
      <c r="CJ1488" s="28">
        <v>0</v>
      </c>
      <c r="CK1488" s="25"/>
      <c r="CL1488" s="25"/>
      <c r="CM1488" s="28">
        <v>0.98</v>
      </c>
      <c r="CN1488" s="25"/>
      <c r="CO1488" s="28">
        <v>0</v>
      </c>
      <c r="CP1488" s="30" t="s">
        <v>1075</v>
      </c>
      <c r="CQ1488" s="8">
        <f t="shared" si="254"/>
        <v>2200.6705997198756</v>
      </c>
      <c r="CR1488" s="8">
        <f t="shared" si="262"/>
        <v>28</v>
      </c>
      <c r="CS1488" s="8">
        <f t="shared" si="255"/>
        <v>2.5</v>
      </c>
      <c r="CT1488" s="8">
        <f t="shared" si="263"/>
        <v>50</v>
      </c>
      <c r="CU1488" s="8">
        <f t="shared" si="256"/>
        <v>300</v>
      </c>
      <c r="CV1488" s="10">
        <f t="shared" si="257"/>
        <v>333246.78400000004</v>
      </c>
      <c r="CW1488" s="10">
        <f t="shared" si="264"/>
        <v>333.24678400000005</v>
      </c>
      <c r="CX1488" s="8" t="str">
        <f t="shared" si="258"/>
        <v>No</v>
      </c>
      <c r="CY1488" s="30" t="s">
        <v>23</v>
      </c>
      <c r="CZ1488" s="30" t="s">
        <v>11</v>
      </c>
      <c r="DA1488" s="31" t="s">
        <v>11</v>
      </c>
      <c r="DB1488" s="31" t="s">
        <v>11</v>
      </c>
      <c r="DC1488" s="8" t="str">
        <f t="shared" si="259"/>
        <v>No</v>
      </c>
      <c r="DD1488" s="8" t="s">
        <v>11</v>
      </c>
      <c r="DE1488" s="30" t="s">
        <v>11</v>
      </c>
      <c r="DF1488" s="10">
        <f t="shared" si="260"/>
        <v>306.88908000000004</v>
      </c>
      <c r="DG1488" s="9">
        <f>IF(S1488&lt;Monitors!$H$4,(S1488*Monitors!$I$4)+Monitors!$J$4,IF(S1488&lt;Monitors!$H$5,(S1488*Monitors!$I$5)+Monitors!$J$5,IF(S1488&lt;Monitors!$H$6,(S1488*Monitors!$I$6)+Monitors!$J$6,IF(S1488&lt;Monitors!$H$7,(Monitors!$I$7*S1488)+Monitors!$J$7,IF(S1488&lt;Monitors!$H$8,(S1488*Monitors!$I$8)+Monitors!$J$8,IF(S1488&lt;Monitors!$H$9,(S1488*Monitors!$I$9)+Monitors!$J$9,IF(S1488&lt;Monitors!$H$10,(S1488*Monitors!$I$10)+Monitors!$J$10,IF(S1488&lt;Monitors!$H$11,(S1488*Monitors!$I$11)+Monitors!$J$11,Monitors!$J$12))))))))</f>
        <v>89</v>
      </c>
      <c r="DH1488" s="10">
        <f>$DF1488-(Monitors!$B$4*'All Data'!$W1488)</f>
        <v>294.17546000000004</v>
      </c>
      <c r="DI1488" s="10">
        <f>IF($CX1488="Yes",DH1488-(Monitors!$E$4*(DG1488+(Monitors!$B$4*'All Data'!$W1488))),'All Data'!DH1488)</f>
        <v>294.17546000000004</v>
      </c>
      <c r="DJ1488" s="10">
        <f>IF(DD1488="Yes",'All Data'!DI1488-(DG1488*Monitors!$C$4),'All Data'!DI1488)</f>
        <v>294.17546000000004</v>
      </c>
      <c r="DK1488" s="10">
        <f>IF($DE1488="Yes",DJ1488-(DG1488*Monitors!$D$4),'All Data'!DJ1488)</f>
        <v>294.17546000000004</v>
      </c>
      <c r="DL1488" s="10">
        <f>IF($CZ1488="Yes",DK1488-Monitors!$C$7,'All Data'!DK1488)</f>
        <v>294.17546000000004</v>
      </c>
      <c r="DM1488" s="10">
        <f>IF($DA1488="Yes",DL1488-Monitors!$D$7,'All Data'!DL1488)</f>
        <v>294.17546000000004</v>
      </c>
      <c r="DN1488" s="10">
        <f>IF(DB1488="Yes",DM1488-((DG1488+(W1488*Monitors!$B$4))*Monitors!$F$4),'All Data'!DM1488)</f>
        <v>294.17546000000004</v>
      </c>
      <c r="DO1488" s="8" t="str">
        <f t="shared" si="261"/>
        <v>No</v>
      </c>
      <c r="DP1488" s="10">
        <v>13.329871360000002</v>
      </c>
      <c r="DQ1488" s="10">
        <v>85.780128640000001</v>
      </c>
      <c r="DR1488" s="10">
        <v>85.780128640000001</v>
      </c>
      <c r="DS1488" s="9">
        <v>78.217563060822826</v>
      </c>
      <c r="DT1488" s="9" t="s">
        <v>11</v>
      </c>
      <c r="DU1488" s="14">
        <v>0</v>
      </c>
    </row>
    <row r="1489" spans="1:125" ht="18" customHeight="1">
      <c r="A1489" s="29">
        <v>1488</v>
      </c>
      <c r="B1489" s="29">
        <v>24</v>
      </c>
      <c r="C1489" s="29">
        <v>521</v>
      </c>
      <c r="D1489" s="21">
        <v>41284</v>
      </c>
      <c r="E1489" s="21">
        <v>41288</v>
      </c>
      <c r="F1489" s="21">
        <v>41295</v>
      </c>
      <c r="G1489" s="20" t="s">
        <v>4</v>
      </c>
      <c r="H1489" s="20" t="s">
        <v>26</v>
      </c>
      <c r="I1489" s="22">
        <v>6</v>
      </c>
      <c r="J1489" s="20" t="s">
        <v>255</v>
      </c>
      <c r="K1489" s="20" t="s">
        <v>26</v>
      </c>
      <c r="L1489" s="20" t="s">
        <v>27</v>
      </c>
      <c r="M1489" s="23" t="s">
        <v>27</v>
      </c>
      <c r="N1489" s="23" t="s">
        <v>7</v>
      </c>
      <c r="O1489" s="23" t="s">
        <v>26</v>
      </c>
      <c r="P1489" s="24">
        <v>26.8</v>
      </c>
      <c r="Q1489" s="24">
        <v>47.6</v>
      </c>
      <c r="R1489" s="24">
        <v>55</v>
      </c>
      <c r="S1489" s="24">
        <v>1275.08</v>
      </c>
      <c r="T1489" s="24">
        <v>1.78</v>
      </c>
      <c r="U1489" s="24">
        <v>1080</v>
      </c>
      <c r="V1489" s="24">
        <v>1920</v>
      </c>
      <c r="W1489" s="24">
        <v>2.0739999999999998</v>
      </c>
      <c r="X1489" s="23" t="s">
        <v>47</v>
      </c>
      <c r="Y1489" s="23" t="s">
        <v>47</v>
      </c>
      <c r="Z1489" s="24">
        <v>1625</v>
      </c>
      <c r="AA1489" s="24">
        <v>60</v>
      </c>
      <c r="AB1489" s="24">
        <v>178</v>
      </c>
      <c r="AC1489" s="24">
        <v>178</v>
      </c>
      <c r="AD1489" s="23" t="s">
        <v>300</v>
      </c>
      <c r="AE1489" s="23" t="s">
        <v>23</v>
      </c>
      <c r="AF1489" s="23" t="s">
        <v>11</v>
      </c>
      <c r="AG1489" s="23" t="s">
        <v>26</v>
      </c>
      <c r="AH1489" s="23" t="s">
        <v>26</v>
      </c>
      <c r="AI1489" s="23" t="s">
        <v>12</v>
      </c>
      <c r="AJ1489" s="23" t="s">
        <v>11</v>
      </c>
      <c r="AK1489" s="23" t="s">
        <v>23</v>
      </c>
      <c r="AL1489" s="23" t="s">
        <v>837</v>
      </c>
      <c r="AM1489" s="23" t="s">
        <v>14</v>
      </c>
      <c r="AN1489" s="23" t="s">
        <v>302</v>
      </c>
      <c r="AO1489" s="23" t="s">
        <v>842</v>
      </c>
      <c r="AP1489" s="23" t="s">
        <v>36</v>
      </c>
      <c r="AQ1489" s="23" t="s">
        <v>14</v>
      </c>
      <c r="AR1489" s="23"/>
      <c r="AS1489" s="23" t="s">
        <v>837</v>
      </c>
      <c r="AT1489" s="23" t="s">
        <v>14</v>
      </c>
      <c r="AU1489" s="23" t="s">
        <v>83</v>
      </c>
      <c r="AV1489" s="25" t="s">
        <v>842</v>
      </c>
      <c r="AW1489" s="25" t="s">
        <v>14</v>
      </c>
      <c r="AX1489" s="26">
        <v>55</v>
      </c>
      <c r="AY1489" s="26">
        <v>1275.08</v>
      </c>
      <c r="AZ1489" s="25" t="s">
        <v>302</v>
      </c>
      <c r="BA1489" s="25" t="s">
        <v>83</v>
      </c>
      <c r="BB1489" s="23" t="s">
        <v>14</v>
      </c>
      <c r="BC1489" s="23" t="s">
        <v>15</v>
      </c>
      <c r="BD1489" s="23" t="s">
        <v>26</v>
      </c>
      <c r="BE1489" s="23" t="s">
        <v>11</v>
      </c>
      <c r="BF1489" s="23" t="s">
        <v>304</v>
      </c>
      <c r="BG1489" s="23" t="s">
        <v>11</v>
      </c>
      <c r="BH1489" s="23" t="s">
        <v>17</v>
      </c>
      <c r="BI1489" s="23" t="s">
        <v>26</v>
      </c>
      <c r="BJ1489" s="23"/>
      <c r="BK1489" s="23" t="s">
        <v>11</v>
      </c>
      <c r="BL1489" s="23" t="s">
        <v>11</v>
      </c>
      <c r="BM1489" s="23" t="s">
        <v>11</v>
      </c>
      <c r="BN1489" s="23"/>
      <c r="BO1489" s="24">
        <v>38</v>
      </c>
      <c r="BP1489" s="24">
        <v>591</v>
      </c>
      <c r="BQ1489" s="24">
        <v>404</v>
      </c>
      <c r="BR1489" s="24">
        <v>363</v>
      </c>
      <c r="BS1489" s="24">
        <v>263</v>
      </c>
      <c r="BT1489" s="23"/>
      <c r="BU1489" s="23"/>
      <c r="BV1489" s="24">
        <v>99.13</v>
      </c>
      <c r="BW1489" s="24">
        <v>0.27</v>
      </c>
      <c r="BX1489" s="23"/>
      <c r="BY1489" s="24">
        <v>0.27</v>
      </c>
      <c r="BZ1489" s="27">
        <v>0.27</v>
      </c>
      <c r="CA1489" s="27">
        <v>0.27</v>
      </c>
      <c r="CB1489" s="25"/>
      <c r="CC1489" s="25"/>
      <c r="CD1489" s="28">
        <v>99.56</v>
      </c>
      <c r="CE1489" s="28">
        <v>0.3</v>
      </c>
      <c r="CF1489" s="25"/>
      <c r="CG1489" s="28">
        <v>0.3</v>
      </c>
      <c r="CH1489" s="28">
        <v>352.43</v>
      </c>
      <c r="CI1489" s="28">
        <v>1</v>
      </c>
      <c r="CJ1489" s="28">
        <v>0.5</v>
      </c>
      <c r="CK1489" s="28">
        <v>0</v>
      </c>
      <c r="CL1489" s="28">
        <v>0</v>
      </c>
      <c r="CM1489" s="28">
        <v>0.5</v>
      </c>
      <c r="CN1489" s="25"/>
      <c r="CO1489" s="28">
        <v>0</v>
      </c>
      <c r="CP1489" s="30" t="s">
        <v>1075</v>
      </c>
      <c r="CQ1489" s="8">
        <f t="shared" si="254"/>
        <v>1626.5646077108886</v>
      </c>
      <c r="CR1489" s="8">
        <f t="shared" si="262"/>
        <v>28</v>
      </c>
      <c r="CS1489" s="8">
        <f t="shared" si="255"/>
        <v>2.5</v>
      </c>
      <c r="CT1489" s="8">
        <f t="shared" si="263"/>
        <v>60</v>
      </c>
      <c r="CU1489" s="8">
        <f t="shared" si="256"/>
        <v>500</v>
      </c>
      <c r="CV1489" s="10">
        <f t="shared" si="257"/>
        <v>753572.27999999991</v>
      </c>
      <c r="CW1489" s="10">
        <f t="shared" si="264"/>
        <v>753.57227999999986</v>
      </c>
      <c r="CX1489" s="8" t="str">
        <f t="shared" si="258"/>
        <v>No</v>
      </c>
      <c r="CY1489" s="30" t="s">
        <v>23</v>
      </c>
      <c r="CZ1489" s="30" t="s">
        <v>11</v>
      </c>
      <c r="DA1489" s="31" t="s">
        <v>11</v>
      </c>
      <c r="DB1489" s="31" t="s">
        <v>11</v>
      </c>
      <c r="DC1489" s="8" t="str">
        <f t="shared" si="259"/>
        <v>No</v>
      </c>
      <c r="DD1489" s="8" t="s">
        <v>11</v>
      </c>
      <c r="DE1489" s="30" t="s">
        <v>11</v>
      </c>
      <c r="DF1489" s="10">
        <f t="shared" si="260"/>
        <v>305.46995999999996</v>
      </c>
      <c r="DG1489" s="9">
        <f>IF(S1489&lt;Monitors!$H$4,(S1489*Monitors!$I$4)+Monitors!$J$4,IF(S1489&lt;Monitors!$H$5,(S1489*Monitors!$I$5)+Monitors!$J$5,IF(S1489&lt;Monitors!$H$6,(S1489*Monitors!$I$6)+Monitors!$J$6,IF(S1489&lt;Monitors!$H$7,(Monitors!$I$7*S1489)+Monitors!$J$7,IF(S1489&lt;Monitors!$H$8,(S1489*Monitors!$I$8)+Monitors!$J$8,IF(S1489&lt;Monitors!$H$9,(S1489*Monitors!$I$9)+Monitors!$J$9,IF(S1489&lt;Monitors!$H$10,(S1489*Monitors!$I$10)+Monitors!$J$10,IF(S1489&lt;Monitors!$H$11,(S1489*Monitors!$I$11)+Monitors!$J$11,Monitors!$J$12))))))))</f>
        <v>89</v>
      </c>
      <c r="DH1489" s="10">
        <f>$DF1489-(Monitors!$B$4*'All Data'!$W1489)</f>
        <v>292.75633999999997</v>
      </c>
      <c r="DI1489" s="10">
        <f>IF($CX1489="Yes",DH1489-(Monitors!$E$4*(DG1489+(Monitors!$B$4*'All Data'!$W1489))),'All Data'!DH1489)</f>
        <v>292.75633999999997</v>
      </c>
      <c r="DJ1489" s="10">
        <f>IF(DD1489="Yes",'All Data'!DI1489-(DG1489*Monitors!$C$4),'All Data'!DI1489)</f>
        <v>292.75633999999997</v>
      </c>
      <c r="DK1489" s="10">
        <f>IF($DE1489="Yes",DJ1489-(DG1489*Monitors!$D$4),'All Data'!DJ1489)</f>
        <v>292.75633999999997</v>
      </c>
      <c r="DL1489" s="10">
        <f>IF($CZ1489="Yes",DK1489-Monitors!$C$7,'All Data'!DK1489)</f>
        <v>292.75633999999997</v>
      </c>
      <c r="DM1489" s="10">
        <f>IF($DA1489="Yes",DL1489-Monitors!$D$7,'All Data'!DL1489)</f>
        <v>292.75633999999997</v>
      </c>
      <c r="DN1489" s="10">
        <f>IF(DB1489="Yes",DM1489-((DG1489+(W1489*Monitors!$B$4))*Monitors!$F$4),'All Data'!DM1489)</f>
        <v>292.75633999999997</v>
      </c>
      <c r="DO1489" s="8" t="str">
        <f t="shared" si="261"/>
        <v>No</v>
      </c>
      <c r="DP1489" s="10">
        <v>30.142891199999998</v>
      </c>
      <c r="DQ1489" s="10">
        <v>68.987108800000001</v>
      </c>
      <c r="DR1489" s="10">
        <v>68.987108800000001</v>
      </c>
      <c r="DS1489" s="9">
        <v>95.099156778421857</v>
      </c>
      <c r="DT1489" s="9" t="s">
        <v>23</v>
      </c>
      <c r="DU1489" s="14">
        <v>0</v>
      </c>
    </row>
    <row r="1490" spans="1:125" ht="18" customHeight="1">
      <c r="A1490" s="29">
        <v>1489</v>
      </c>
      <c r="B1490" s="29">
        <v>25</v>
      </c>
      <c r="C1490" s="29">
        <v>1171</v>
      </c>
      <c r="D1490" s="21">
        <v>41628</v>
      </c>
      <c r="E1490" s="21">
        <v>41633</v>
      </c>
      <c r="F1490" s="21">
        <v>41641</v>
      </c>
      <c r="G1490" s="20" t="s">
        <v>182</v>
      </c>
      <c r="H1490" s="20" t="s">
        <v>1176</v>
      </c>
      <c r="I1490" s="22">
        <v>6</v>
      </c>
      <c r="J1490" s="20" t="s">
        <v>255</v>
      </c>
      <c r="K1490" s="20" t="s">
        <v>26</v>
      </c>
      <c r="L1490" s="20" t="s">
        <v>27</v>
      </c>
      <c r="M1490" s="23" t="s">
        <v>27</v>
      </c>
      <c r="N1490" s="23" t="s">
        <v>7</v>
      </c>
      <c r="O1490" s="23" t="s">
        <v>26</v>
      </c>
      <c r="P1490" s="24">
        <v>26.8</v>
      </c>
      <c r="Q1490" s="24">
        <v>47.6</v>
      </c>
      <c r="R1490" s="24">
        <v>55</v>
      </c>
      <c r="S1490" s="24">
        <v>1275.08</v>
      </c>
      <c r="T1490" s="24">
        <v>1.78</v>
      </c>
      <c r="U1490" s="24">
        <v>1080</v>
      </c>
      <c r="V1490" s="24">
        <v>1920</v>
      </c>
      <c r="W1490" s="24">
        <v>2.0739999999999998</v>
      </c>
      <c r="X1490" s="23" t="s">
        <v>47</v>
      </c>
      <c r="Y1490" s="23" t="s">
        <v>47</v>
      </c>
      <c r="Z1490" s="24">
        <v>1625</v>
      </c>
      <c r="AA1490" s="24">
        <v>60</v>
      </c>
      <c r="AB1490" s="24">
        <v>178</v>
      </c>
      <c r="AC1490" s="24">
        <v>178</v>
      </c>
      <c r="AD1490" s="23" t="s">
        <v>300</v>
      </c>
      <c r="AE1490" s="23" t="s">
        <v>23</v>
      </c>
      <c r="AF1490" s="23" t="s">
        <v>11</v>
      </c>
      <c r="AG1490" s="23" t="s">
        <v>26</v>
      </c>
      <c r="AH1490" s="23" t="s">
        <v>26</v>
      </c>
      <c r="AI1490" s="23" t="s">
        <v>12</v>
      </c>
      <c r="AJ1490" s="23" t="s">
        <v>11</v>
      </c>
      <c r="AK1490" s="23" t="s">
        <v>23</v>
      </c>
      <c r="AL1490" s="23" t="s">
        <v>301</v>
      </c>
      <c r="AM1490" s="23" t="s">
        <v>14</v>
      </c>
      <c r="AN1490" s="23" t="s">
        <v>302</v>
      </c>
      <c r="AO1490" s="23" t="s">
        <v>303</v>
      </c>
      <c r="AP1490" s="23" t="s">
        <v>36</v>
      </c>
      <c r="AQ1490" s="23" t="s">
        <v>14</v>
      </c>
      <c r="AR1490" s="23"/>
      <c r="AS1490" s="23" t="s">
        <v>301</v>
      </c>
      <c r="AT1490" s="23" t="s">
        <v>14</v>
      </c>
      <c r="AU1490" s="23" t="s">
        <v>14</v>
      </c>
      <c r="AV1490" s="25" t="s">
        <v>303</v>
      </c>
      <c r="AW1490" s="25" t="s">
        <v>14</v>
      </c>
      <c r="AX1490" s="26">
        <v>55</v>
      </c>
      <c r="AY1490" s="26">
        <v>1275.08</v>
      </c>
      <c r="AZ1490" s="25" t="s">
        <v>302</v>
      </c>
      <c r="BA1490" s="25" t="s">
        <v>14</v>
      </c>
      <c r="BB1490" s="23" t="s">
        <v>14</v>
      </c>
      <c r="BC1490" s="23" t="s">
        <v>15</v>
      </c>
      <c r="BD1490" s="23" t="s">
        <v>26</v>
      </c>
      <c r="BE1490" s="23" t="s">
        <v>11</v>
      </c>
      <c r="BF1490" s="23" t="s">
        <v>304</v>
      </c>
      <c r="BG1490" s="23" t="s">
        <v>11</v>
      </c>
      <c r="BH1490" s="23" t="s">
        <v>17</v>
      </c>
      <c r="BI1490" s="23" t="s">
        <v>26</v>
      </c>
      <c r="BJ1490" s="23"/>
      <c r="BK1490" s="23" t="s">
        <v>11</v>
      </c>
      <c r="BL1490" s="23" t="s">
        <v>11</v>
      </c>
      <c r="BM1490" s="23" t="s">
        <v>11</v>
      </c>
      <c r="BN1490" s="23"/>
      <c r="BO1490" s="24">
        <v>38</v>
      </c>
      <c r="BP1490" s="24">
        <v>591</v>
      </c>
      <c r="BQ1490" s="24">
        <v>404</v>
      </c>
      <c r="BR1490" s="24">
        <v>363</v>
      </c>
      <c r="BS1490" s="24">
        <v>263</v>
      </c>
      <c r="BT1490" s="23"/>
      <c r="BU1490" s="23"/>
      <c r="BV1490" s="24">
        <v>99.13</v>
      </c>
      <c r="BW1490" s="24">
        <v>0.27</v>
      </c>
      <c r="BX1490" s="23"/>
      <c r="BY1490" s="24">
        <v>0.27</v>
      </c>
      <c r="BZ1490" s="27">
        <v>0.27</v>
      </c>
      <c r="CA1490" s="27">
        <v>0.27</v>
      </c>
      <c r="CB1490" s="25"/>
      <c r="CC1490" s="25"/>
      <c r="CD1490" s="28">
        <v>99.56</v>
      </c>
      <c r="CE1490" s="28">
        <v>0.3</v>
      </c>
      <c r="CF1490" s="25"/>
      <c r="CG1490" s="28">
        <v>0.3</v>
      </c>
      <c r="CH1490" s="28">
        <v>352.43</v>
      </c>
      <c r="CI1490" s="28">
        <v>0.5</v>
      </c>
      <c r="CJ1490" s="28">
        <v>0.5</v>
      </c>
      <c r="CK1490" s="28">
        <v>0</v>
      </c>
      <c r="CL1490" s="28">
        <v>0</v>
      </c>
      <c r="CM1490" s="28">
        <v>0.5</v>
      </c>
      <c r="CN1490" s="25"/>
      <c r="CO1490" s="28">
        <v>0</v>
      </c>
      <c r="CP1490" s="30" t="s">
        <v>1075</v>
      </c>
      <c r="CQ1490" s="8">
        <f t="shared" si="254"/>
        <v>1626.5646077108886</v>
      </c>
      <c r="CR1490" s="8">
        <f t="shared" si="262"/>
        <v>28</v>
      </c>
      <c r="CS1490" s="8">
        <f t="shared" si="255"/>
        <v>2.5</v>
      </c>
      <c r="CT1490" s="8">
        <f t="shared" si="263"/>
        <v>60</v>
      </c>
      <c r="CU1490" s="8">
        <f t="shared" si="256"/>
        <v>500</v>
      </c>
      <c r="CV1490" s="10">
        <f t="shared" si="257"/>
        <v>753572.27999999991</v>
      </c>
      <c r="CW1490" s="10">
        <f t="shared" si="264"/>
        <v>753.57227999999986</v>
      </c>
      <c r="CX1490" s="8" t="str">
        <f t="shared" si="258"/>
        <v>No</v>
      </c>
      <c r="CY1490" s="30" t="s">
        <v>23</v>
      </c>
      <c r="CZ1490" s="30" t="s">
        <v>11</v>
      </c>
      <c r="DA1490" s="31" t="s">
        <v>11</v>
      </c>
      <c r="DB1490" s="31" t="s">
        <v>11</v>
      </c>
      <c r="DC1490" s="8" t="str">
        <f t="shared" si="259"/>
        <v>No</v>
      </c>
      <c r="DD1490" s="8" t="s">
        <v>11</v>
      </c>
      <c r="DE1490" s="30" t="s">
        <v>11</v>
      </c>
      <c r="DF1490" s="10">
        <f t="shared" si="260"/>
        <v>305.46995999999996</v>
      </c>
      <c r="DG1490" s="9">
        <f>IF(S1490&lt;Monitors!$H$4,(S1490*Monitors!$I$4)+Monitors!$J$4,IF(S1490&lt;Monitors!$H$5,(S1490*Monitors!$I$5)+Monitors!$J$5,IF(S1490&lt;Monitors!$H$6,(S1490*Monitors!$I$6)+Monitors!$J$6,IF(S1490&lt;Monitors!$H$7,(Monitors!$I$7*S1490)+Monitors!$J$7,IF(S1490&lt;Monitors!$H$8,(S1490*Monitors!$I$8)+Monitors!$J$8,IF(S1490&lt;Monitors!$H$9,(S1490*Monitors!$I$9)+Monitors!$J$9,IF(S1490&lt;Monitors!$H$10,(S1490*Monitors!$I$10)+Monitors!$J$10,IF(S1490&lt;Monitors!$H$11,(S1490*Monitors!$I$11)+Monitors!$J$11,Monitors!$J$12))))))))</f>
        <v>89</v>
      </c>
      <c r="DH1490" s="10">
        <f>$DF1490-(Monitors!$B$4*'All Data'!$W1490)</f>
        <v>292.75633999999997</v>
      </c>
      <c r="DI1490" s="10">
        <f>IF($CX1490="Yes",DH1490-(Monitors!$E$4*(DG1490+(Monitors!$B$4*'All Data'!$W1490))),'All Data'!DH1490)</f>
        <v>292.75633999999997</v>
      </c>
      <c r="DJ1490" s="10">
        <f>IF(DD1490="Yes",'All Data'!DI1490-(DG1490*Monitors!$C$4),'All Data'!DI1490)</f>
        <v>292.75633999999997</v>
      </c>
      <c r="DK1490" s="10">
        <f>IF($DE1490="Yes",DJ1490-(DG1490*Monitors!$D$4),'All Data'!DJ1490)</f>
        <v>292.75633999999997</v>
      </c>
      <c r="DL1490" s="10">
        <f>IF($CZ1490="Yes",DK1490-Monitors!$C$7,'All Data'!DK1490)</f>
        <v>292.75633999999997</v>
      </c>
      <c r="DM1490" s="10">
        <f>IF($DA1490="Yes",DL1490-Monitors!$D$7,'All Data'!DL1490)</f>
        <v>292.75633999999997</v>
      </c>
      <c r="DN1490" s="10">
        <f>IF(DB1490="Yes",DM1490-((DG1490+(W1490*Monitors!$B$4))*Monitors!$F$4),'All Data'!DM1490)</f>
        <v>292.75633999999997</v>
      </c>
      <c r="DO1490" s="8" t="str">
        <f t="shared" si="261"/>
        <v>No</v>
      </c>
      <c r="DP1490" s="10">
        <v>30.142891199999998</v>
      </c>
      <c r="DQ1490" s="10">
        <v>68.987108800000001</v>
      </c>
      <c r="DR1490" s="10">
        <v>68.987108800000001</v>
      </c>
      <c r="DS1490" s="9">
        <v>95.099156778421857</v>
      </c>
      <c r="DT1490" s="9" t="s">
        <v>23</v>
      </c>
      <c r="DU1490" s="14">
        <v>0</v>
      </c>
    </row>
    <row r="1491" spans="1:125" ht="18" customHeight="1">
      <c r="A1491" s="29">
        <v>1490</v>
      </c>
      <c r="B1491" s="29">
        <v>24</v>
      </c>
      <c r="C1491" s="29">
        <v>1355</v>
      </c>
      <c r="D1491" s="21">
        <v>41606</v>
      </c>
      <c r="E1491" s="21">
        <v>41612</v>
      </c>
      <c r="F1491" s="21">
        <v>41625</v>
      </c>
      <c r="G1491" s="20" t="s">
        <v>4</v>
      </c>
      <c r="H1491" s="20" t="s">
        <v>26</v>
      </c>
      <c r="I1491" s="22">
        <v>6</v>
      </c>
      <c r="J1491" s="20" t="s">
        <v>255</v>
      </c>
      <c r="K1491" s="20" t="s">
        <v>26</v>
      </c>
      <c r="L1491" s="20" t="s">
        <v>27</v>
      </c>
      <c r="M1491" s="23" t="s">
        <v>27</v>
      </c>
      <c r="N1491" s="23" t="s">
        <v>7</v>
      </c>
      <c r="O1491" s="23" t="s">
        <v>26</v>
      </c>
      <c r="P1491" s="24">
        <v>26.8</v>
      </c>
      <c r="Q1491" s="24">
        <v>47.6</v>
      </c>
      <c r="R1491" s="24">
        <v>55</v>
      </c>
      <c r="S1491" s="24">
        <v>1275.08</v>
      </c>
      <c r="T1491" s="24">
        <v>1.78</v>
      </c>
      <c r="U1491" s="24">
        <v>1080</v>
      </c>
      <c r="V1491" s="24">
        <v>1920</v>
      </c>
      <c r="W1491" s="24">
        <v>2.0739999999999998</v>
      </c>
      <c r="X1491" s="23" t="s">
        <v>47</v>
      </c>
      <c r="Y1491" s="23" t="s">
        <v>47</v>
      </c>
      <c r="Z1491" s="24">
        <v>1625</v>
      </c>
      <c r="AA1491" s="24">
        <v>60</v>
      </c>
      <c r="AB1491" s="24">
        <v>178</v>
      </c>
      <c r="AC1491" s="24">
        <v>178</v>
      </c>
      <c r="AD1491" s="23" t="s">
        <v>300</v>
      </c>
      <c r="AE1491" s="23" t="s">
        <v>23</v>
      </c>
      <c r="AF1491" s="23" t="s">
        <v>11</v>
      </c>
      <c r="AG1491" s="23" t="s">
        <v>26</v>
      </c>
      <c r="AH1491" s="23" t="s">
        <v>26</v>
      </c>
      <c r="AI1491" s="23" t="s">
        <v>12</v>
      </c>
      <c r="AJ1491" s="23" t="s">
        <v>11</v>
      </c>
      <c r="AK1491" s="23" t="s">
        <v>23</v>
      </c>
      <c r="AL1491" s="23" t="s">
        <v>853</v>
      </c>
      <c r="AM1491" s="23" t="s">
        <v>14</v>
      </c>
      <c r="AN1491" s="23" t="s">
        <v>302</v>
      </c>
      <c r="AO1491" s="23" t="s">
        <v>842</v>
      </c>
      <c r="AP1491" s="23" t="s">
        <v>36</v>
      </c>
      <c r="AQ1491" s="23" t="s">
        <v>14</v>
      </c>
      <c r="AR1491" s="23"/>
      <c r="AS1491" s="23" t="s">
        <v>853</v>
      </c>
      <c r="AT1491" s="23" t="s">
        <v>14</v>
      </c>
      <c r="AU1491" s="23" t="s">
        <v>83</v>
      </c>
      <c r="AV1491" s="25" t="s">
        <v>842</v>
      </c>
      <c r="AW1491" s="25" t="s">
        <v>14</v>
      </c>
      <c r="AX1491" s="26">
        <v>55</v>
      </c>
      <c r="AY1491" s="26">
        <v>1275.08</v>
      </c>
      <c r="AZ1491" s="25" t="s">
        <v>302</v>
      </c>
      <c r="BA1491" s="25" t="s">
        <v>83</v>
      </c>
      <c r="BB1491" s="23" t="s">
        <v>14</v>
      </c>
      <c r="BC1491" s="23" t="s">
        <v>15</v>
      </c>
      <c r="BD1491" s="23" t="s">
        <v>26</v>
      </c>
      <c r="BE1491" s="23" t="s">
        <v>11</v>
      </c>
      <c r="BF1491" s="23" t="s">
        <v>304</v>
      </c>
      <c r="BG1491" s="23" t="s">
        <v>11</v>
      </c>
      <c r="BH1491" s="23" t="s">
        <v>17</v>
      </c>
      <c r="BI1491" s="23" t="s">
        <v>26</v>
      </c>
      <c r="BJ1491" s="23"/>
      <c r="BK1491" s="23" t="s">
        <v>11</v>
      </c>
      <c r="BL1491" s="23" t="s">
        <v>11</v>
      </c>
      <c r="BM1491" s="23" t="s">
        <v>11</v>
      </c>
      <c r="BN1491" s="23"/>
      <c r="BO1491" s="24">
        <v>38</v>
      </c>
      <c r="BP1491" s="24">
        <v>591</v>
      </c>
      <c r="BQ1491" s="24">
        <v>404</v>
      </c>
      <c r="BR1491" s="24">
        <v>363</v>
      </c>
      <c r="BS1491" s="24">
        <v>263</v>
      </c>
      <c r="BT1491" s="23"/>
      <c r="BU1491" s="23"/>
      <c r="BV1491" s="24">
        <v>99.13</v>
      </c>
      <c r="BW1491" s="24">
        <v>0.27</v>
      </c>
      <c r="BX1491" s="23"/>
      <c r="BY1491" s="24">
        <v>0.27</v>
      </c>
      <c r="BZ1491" s="27">
        <v>0.27</v>
      </c>
      <c r="CA1491" s="27">
        <v>0.27</v>
      </c>
      <c r="CB1491" s="25"/>
      <c r="CC1491" s="25"/>
      <c r="CD1491" s="28">
        <v>99.56</v>
      </c>
      <c r="CE1491" s="28">
        <v>0.3</v>
      </c>
      <c r="CF1491" s="25"/>
      <c r="CG1491" s="28">
        <v>0.3</v>
      </c>
      <c r="CH1491" s="28">
        <v>352.43</v>
      </c>
      <c r="CI1491" s="28">
        <v>1</v>
      </c>
      <c r="CJ1491" s="28">
        <v>0.5</v>
      </c>
      <c r="CK1491" s="28">
        <v>0</v>
      </c>
      <c r="CL1491" s="28">
        <v>0</v>
      </c>
      <c r="CM1491" s="28">
        <v>0.5</v>
      </c>
      <c r="CN1491" s="25"/>
      <c r="CO1491" s="28">
        <v>0</v>
      </c>
      <c r="CP1491" s="30" t="s">
        <v>1075</v>
      </c>
      <c r="CQ1491" s="8">
        <f t="shared" si="254"/>
        <v>1626.5646077108886</v>
      </c>
      <c r="CR1491" s="8">
        <f t="shared" si="262"/>
        <v>28</v>
      </c>
      <c r="CS1491" s="8">
        <f t="shared" si="255"/>
        <v>2.5</v>
      </c>
      <c r="CT1491" s="8">
        <f t="shared" si="263"/>
        <v>60</v>
      </c>
      <c r="CU1491" s="8">
        <f t="shared" si="256"/>
        <v>500</v>
      </c>
      <c r="CV1491" s="10">
        <f t="shared" si="257"/>
        <v>753572.27999999991</v>
      </c>
      <c r="CW1491" s="10">
        <f t="shared" si="264"/>
        <v>753.57227999999986</v>
      </c>
      <c r="CX1491" s="8" t="str">
        <f t="shared" si="258"/>
        <v>No</v>
      </c>
      <c r="CY1491" s="30" t="s">
        <v>23</v>
      </c>
      <c r="CZ1491" s="30" t="s">
        <v>11</v>
      </c>
      <c r="DA1491" s="31" t="s">
        <v>11</v>
      </c>
      <c r="DB1491" s="31" t="s">
        <v>11</v>
      </c>
      <c r="DC1491" s="8" t="str">
        <f t="shared" si="259"/>
        <v>No</v>
      </c>
      <c r="DD1491" s="8" t="s">
        <v>11</v>
      </c>
      <c r="DE1491" s="30" t="s">
        <v>11</v>
      </c>
      <c r="DF1491" s="10">
        <f t="shared" si="260"/>
        <v>305.46995999999996</v>
      </c>
      <c r="DG1491" s="9">
        <f>IF(S1491&lt;Monitors!$H$4,(S1491*Monitors!$I$4)+Monitors!$J$4,IF(S1491&lt;Monitors!$H$5,(S1491*Monitors!$I$5)+Monitors!$J$5,IF(S1491&lt;Monitors!$H$6,(S1491*Monitors!$I$6)+Monitors!$J$6,IF(S1491&lt;Monitors!$H$7,(Monitors!$I$7*S1491)+Monitors!$J$7,IF(S1491&lt;Monitors!$H$8,(S1491*Monitors!$I$8)+Monitors!$J$8,IF(S1491&lt;Monitors!$H$9,(S1491*Monitors!$I$9)+Monitors!$J$9,IF(S1491&lt;Monitors!$H$10,(S1491*Monitors!$I$10)+Monitors!$J$10,IF(S1491&lt;Monitors!$H$11,(S1491*Monitors!$I$11)+Monitors!$J$11,Monitors!$J$12))))))))</f>
        <v>89</v>
      </c>
      <c r="DH1491" s="10">
        <f>$DF1491-(Monitors!$B$4*'All Data'!$W1491)</f>
        <v>292.75633999999997</v>
      </c>
      <c r="DI1491" s="10">
        <f>IF($CX1491="Yes",DH1491-(Monitors!$E$4*(DG1491+(Monitors!$B$4*'All Data'!$W1491))),'All Data'!DH1491)</f>
        <v>292.75633999999997</v>
      </c>
      <c r="DJ1491" s="10">
        <f>IF(DD1491="Yes",'All Data'!DI1491-(DG1491*Monitors!$C$4),'All Data'!DI1491)</f>
        <v>292.75633999999997</v>
      </c>
      <c r="DK1491" s="10">
        <f>IF($DE1491="Yes",DJ1491-(DG1491*Monitors!$D$4),'All Data'!DJ1491)</f>
        <v>292.75633999999997</v>
      </c>
      <c r="DL1491" s="10">
        <f>IF($CZ1491="Yes",DK1491-Monitors!$C$7,'All Data'!DK1491)</f>
        <v>292.75633999999997</v>
      </c>
      <c r="DM1491" s="10">
        <f>IF($DA1491="Yes",DL1491-Monitors!$D$7,'All Data'!DL1491)</f>
        <v>292.75633999999997</v>
      </c>
      <c r="DN1491" s="10">
        <f>IF(DB1491="Yes",DM1491-((DG1491+(W1491*Monitors!$B$4))*Monitors!$F$4),'All Data'!DM1491)</f>
        <v>292.75633999999997</v>
      </c>
      <c r="DO1491" s="8" t="str">
        <f t="shared" si="261"/>
        <v>No</v>
      </c>
      <c r="DP1491" s="10">
        <v>30.142891199999998</v>
      </c>
      <c r="DQ1491" s="10">
        <v>68.987108800000001</v>
      </c>
      <c r="DR1491" s="10">
        <v>68.987108800000001</v>
      </c>
      <c r="DS1491" s="9">
        <v>95.099156778421857</v>
      </c>
      <c r="DT1491" s="9" t="s">
        <v>23</v>
      </c>
      <c r="DU1491" s="14">
        <v>0</v>
      </c>
    </row>
    <row r="1492" spans="1:125" ht="18" customHeight="1">
      <c r="A1492" s="29">
        <v>1491</v>
      </c>
      <c r="B1492" s="29">
        <v>52</v>
      </c>
      <c r="C1492" s="29">
        <v>1356</v>
      </c>
      <c r="D1492" s="21">
        <v>41606</v>
      </c>
      <c r="E1492" s="21">
        <v>41612</v>
      </c>
      <c r="F1492" s="21">
        <v>41625</v>
      </c>
      <c r="G1492" s="20" t="s">
        <v>4</v>
      </c>
      <c r="H1492" s="20" t="s">
        <v>26</v>
      </c>
      <c r="I1492" s="22">
        <v>6</v>
      </c>
      <c r="J1492" s="20" t="s">
        <v>255</v>
      </c>
      <c r="K1492" s="20" t="s">
        <v>26</v>
      </c>
      <c r="L1492" s="20" t="s">
        <v>27</v>
      </c>
      <c r="M1492" s="23" t="s">
        <v>27</v>
      </c>
      <c r="N1492" s="23" t="s">
        <v>7</v>
      </c>
      <c r="O1492" s="23" t="s">
        <v>26</v>
      </c>
      <c r="P1492" s="24">
        <v>26.8</v>
      </c>
      <c r="Q1492" s="24">
        <v>47.6</v>
      </c>
      <c r="R1492" s="24">
        <v>55</v>
      </c>
      <c r="S1492" s="24">
        <v>1275.08</v>
      </c>
      <c r="T1492" s="24">
        <v>1.78</v>
      </c>
      <c r="U1492" s="24">
        <v>1080</v>
      </c>
      <c r="V1492" s="24">
        <v>1920</v>
      </c>
      <c r="W1492" s="24">
        <v>2.0739999999999998</v>
      </c>
      <c r="X1492" s="23" t="s">
        <v>47</v>
      </c>
      <c r="Y1492" s="23" t="s">
        <v>47</v>
      </c>
      <c r="Z1492" s="24">
        <v>1625</v>
      </c>
      <c r="AA1492" s="24">
        <v>60</v>
      </c>
      <c r="AB1492" s="24">
        <v>178</v>
      </c>
      <c r="AC1492" s="24">
        <v>178</v>
      </c>
      <c r="AD1492" s="23" t="s">
        <v>300</v>
      </c>
      <c r="AE1492" s="23" t="s">
        <v>23</v>
      </c>
      <c r="AF1492" s="23" t="s">
        <v>11</v>
      </c>
      <c r="AG1492" s="23" t="s">
        <v>26</v>
      </c>
      <c r="AH1492" s="23" t="s">
        <v>26</v>
      </c>
      <c r="AI1492" s="23" t="s">
        <v>12</v>
      </c>
      <c r="AJ1492" s="23" t="s">
        <v>11</v>
      </c>
      <c r="AK1492" s="23" t="s">
        <v>23</v>
      </c>
      <c r="AL1492" s="23" t="s">
        <v>853</v>
      </c>
      <c r="AM1492" s="23" t="s">
        <v>14</v>
      </c>
      <c r="AN1492" s="23" t="s">
        <v>302</v>
      </c>
      <c r="AO1492" s="23" t="s">
        <v>842</v>
      </c>
      <c r="AP1492" s="23" t="s">
        <v>36</v>
      </c>
      <c r="AQ1492" s="23" t="s">
        <v>14</v>
      </c>
      <c r="AR1492" s="23"/>
      <c r="AS1492" s="23" t="s">
        <v>853</v>
      </c>
      <c r="AT1492" s="23" t="s">
        <v>14</v>
      </c>
      <c r="AU1492" s="23" t="s">
        <v>83</v>
      </c>
      <c r="AV1492" s="25" t="s">
        <v>842</v>
      </c>
      <c r="AW1492" s="25" t="s">
        <v>14</v>
      </c>
      <c r="AX1492" s="26">
        <v>55</v>
      </c>
      <c r="AY1492" s="26">
        <v>1275.08</v>
      </c>
      <c r="AZ1492" s="25" t="s">
        <v>302</v>
      </c>
      <c r="BA1492" s="25" t="s">
        <v>83</v>
      </c>
      <c r="BB1492" s="23" t="s">
        <v>14</v>
      </c>
      <c r="BC1492" s="23" t="s">
        <v>15</v>
      </c>
      <c r="BD1492" s="23" t="s">
        <v>26</v>
      </c>
      <c r="BE1492" s="23" t="s">
        <v>11</v>
      </c>
      <c r="BF1492" s="23" t="s">
        <v>304</v>
      </c>
      <c r="BG1492" s="23" t="s">
        <v>11</v>
      </c>
      <c r="BH1492" s="23" t="s">
        <v>17</v>
      </c>
      <c r="BI1492" s="23" t="s">
        <v>26</v>
      </c>
      <c r="BJ1492" s="23"/>
      <c r="BK1492" s="23" t="s">
        <v>11</v>
      </c>
      <c r="BL1492" s="23" t="s">
        <v>11</v>
      </c>
      <c r="BM1492" s="23" t="s">
        <v>11</v>
      </c>
      <c r="BN1492" s="23"/>
      <c r="BO1492" s="24">
        <v>38</v>
      </c>
      <c r="BP1492" s="24">
        <v>591</v>
      </c>
      <c r="BQ1492" s="24">
        <v>404</v>
      </c>
      <c r="BR1492" s="24">
        <v>363</v>
      </c>
      <c r="BS1492" s="24">
        <v>263</v>
      </c>
      <c r="BT1492" s="23"/>
      <c r="BU1492" s="23"/>
      <c r="BV1492" s="24">
        <v>99.13</v>
      </c>
      <c r="BW1492" s="24">
        <v>0.27</v>
      </c>
      <c r="BX1492" s="23"/>
      <c r="BY1492" s="24">
        <v>0.27</v>
      </c>
      <c r="BZ1492" s="27">
        <v>0.27</v>
      </c>
      <c r="CA1492" s="27">
        <v>0.27</v>
      </c>
      <c r="CB1492" s="25"/>
      <c r="CC1492" s="25"/>
      <c r="CD1492" s="28">
        <v>99.56</v>
      </c>
      <c r="CE1492" s="28">
        <v>0.3</v>
      </c>
      <c r="CF1492" s="25"/>
      <c r="CG1492" s="28">
        <v>0.3</v>
      </c>
      <c r="CH1492" s="28">
        <v>352.43</v>
      </c>
      <c r="CI1492" s="28">
        <v>1</v>
      </c>
      <c r="CJ1492" s="28">
        <v>0.5</v>
      </c>
      <c r="CK1492" s="28">
        <v>0</v>
      </c>
      <c r="CL1492" s="28">
        <v>0</v>
      </c>
      <c r="CM1492" s="28">
        <v>0.5</v>
      </c>
      <c r="CN1492" s="25"/>
      <c r="CO1492" s="28">
        <v>0</v>
      </c>
      <c r="CP1492" s="30" t="s">
        <v>1075</v>
      </c>
      <c r="CQ1492" s="8">
        <f t="shared" si="254"/>
        <v>1626.5646077108886</v>
      </c>
      <c r="CR1492" s="8">
        <f t="shared" si="262"/>
        <v>28</v>
      </c>
      <c r="CS1492" s="8">
        <f t="shared" si="255"/>
        <v>2.5</v>
      </c>
      <c r="CT1492" s="8">
        <f t="shared" si="263"/>
        <v>60</v>
      </c>
      <c r="CU1492" s="8">
        <f t="shared" si="256"/>
        <v>500</v>
      </c>
      <c r="CV1492" s="10">
        <f t="shared" si="257"/>
        <v>753572.27999999991</v>
      </c>
      <c r="CW1492" s="10">
        <f t="shared" si="264"/>
        <v>753.57227999999986</v>
      </c>
      <c r="CX1492" s="8" t="str">
        <f t="shared" si="258"/>
        <v>No</v>
      </c>
      <c r="CY1492" s="30" t="s">
        <v>23</v>
      </c>
      <c r="CZ1492" s="30" t="s">
        <v>11</v>
      </c>
      <c r="DA1492" s="31" t="s">
        <v>11</v>
      </c>
      <c r="DB1492" s="31" t="s">
        <v>11</v>
      </c>
      <c r="DC1492" s="8" t="str">
        <f t="shared" si="259"/>
        <v>No</v>
      </c>
      <c r="DD1492" s="8" t="s">
        <v>11</v>
      </c>
      <c r="DE1492" s="30" t="s">
        <v>11</v>
      </c>
      <c r="DF1492" s="10">
        <f t="shared" si="260"/>
        <v>305.46995999999996</v>
      </c>
      <c r="DG1492" s="9">
        <f>IF(S1492&lt;Monitors!$H$4,(S1492*Monitors!$I$4)+Monitors!$J$4,IF(S1492&lt;Monitors!$H$5,(S1492*Monitors!$I$5)+Monitors!$J$5,IF(S1492&lt;Monitors!$H$6,(S1492*Monitors!$I$6)+Monitors!$J$6,IF(S1492&lt;Monitors!$H$7,(Monitors!$I$7*S1492)+Monitors!$J$7,IF(S1492&lt;Monitors!$H$8,(S1492*Monitors!$I$8)+Monitors!$J$8,IF(S1492&lt;Monitors!$H$9,(S1492*Monitors!$I$9)+Monitors!$J$9,IF(S1492&lt;Monitors!$H$10,(S1492*Monitors!$I$10)+Monitors!$J$10,IF(S1492&lt;Monitors!$H$11,(S1492*Monitors!$I$11)+Monitors!$J$11,Monitors!$J$12))))))))</f>
        <v>89</v>
      </c>
      <c r="DH1492" s="10">
        <f>$DF1492-(Monitors!$B$4*'All Data'!$W1492)</f>
        <v>292.75633999999997</v>
      </c>
      <c r="DI1492" s="10">
        <f>IF($CX1492="Yes",DH1492-(Monitors!$E$4*(DG1492+(Monitors!$B$4*'All Data'!$W1492))),'All Data'!DH1492)</f>
        <v>292.75633999999997</v>
      </c>
      <c r="DJ1492" s="10">
        <f>IF(DD1492="Yes",'All Data'!DI1492-(DG1492*Monitors!$C$4),'All Data'!DI1492)</f>
        <v>292.75633999999997</v>
      </c>
      <c r="DK1492" s="10">
        <f>IF($DE1492="Yes",DJ1492-(DG1492*Monitors!$D$4),'All Data'!DJ1492)</f>
        <v>292.75633999999997</v>
      </c>
      <c r="DL1492" s="10">
        <f>IF($CZ1492="Yes",DK1492-Monitors!$C$7,'All Data'!DK1492)</f>
        <v>292.75633999999997</v>
      </c>
      <c r="DM1492" s="10">
        <f>IF($DA1492="Yes",DL1492-Monitors!$D$7,'All Data'!DL1492)</f>
        <v>292.75633999999997</v>
      </c>
      <c r="DN1492" s="10">
        <f>IF(DB1492="Yes",DM1492-((DG1492+(W1492*Monitors!$B$4))*Monitors!$F$4),'All Data'!DM1492)</f>
        <v>292.75633999999997</v>
      </c>
      <c r="DO1492" s="8" t="str">
        <f t="shared" si="261"/>
        <v>No</v>
      </c>
      <c r="DP1492" s="10">
        <v>30.142891199999998</v>
      </c>
      <c r="DQ1492" s="10">
        <v>68.987108800000001</v>
      </c>
      <c r="DR1492" s="10">
        <v>68.987108800000001</v>
      </c>
      <c r="DS1492" s="9">
        <v>95.099156778421857</v>
      </c>
      <c r="DT1492" s="9" t="s">
        <v>23</v>
      </c>
      <c r="DU1492" s="14">
        <v>0</v>
      </c>
    </row>
    <row r="1493" spans="1:125" ht="18" customHeight="1">
      <c r="A1493" s="29">
        <v>1492</v>
      </c>
      <c r="B1493" s="29">
        <v>21</v>
      </c>
      <c r="C1493" s="29">
        <v>441</v>
      </c>
      <c r="D1493" s="21">
        <v>42144</v>
      </c>
      <c r="E1493" s="21">
        <v>42093</v>
      </c>
      <c r="F1493" s="21">
        <v>42097</v>
      </c>
      <c r="G1493" s="20"/>
      <c r="H1493" s="20"/>
      <c r="I1493" s="22">
        <v>6</v>
      </c>
      <c r="J1493" s="20" t="s">
        <v>255</v>
      </c>
      <c r="K1493" s="20"/>
      <c r="L1493" s="20" t="s">
        <v>49</v>
      </c>
      <c r="M1493" s="23"/>
      <c r="N1493" s="23" t="s">
        <v>7</v>
      </c>
      <c r="O1493" s="23"/>
      <c r="P1493" s="24">
        <v>26.8</v>
      </c>
      <c r="Q1493" s="24">
        <v>47.6</v>
      </c>
      <c r="R1493" s="24">
        <v>54.6</v>
      </c>
      <c r="S1493" s="24">
        <v>1275.67</v>
      </c>
      <c r="T1493" s="24">
        <v>1.78</v>
      </c>
      <c r="U1493" s="24">
        <v>1080</v>
      </c>
      <c r="V1493" s="24">
        <v>1920</v>
      </c>
      <c r="W1493" s="24">
        <v>2.0739999999999998</v>
      </c>
      <c r="X1493" s="23" t="s">
        <v>47</v>
      </c>
      <c r="Y1493" s="23" t="s">
        <v>47</v>
      </c>
      <c r="Z1493" s="24">
        <v>1626</v>
      </c>
      <c r="AA1493" s="24">
        <v>60</v>
      </c>
      <c r="AB1493" s="24">
        <v>178</v>
      </c>
      <c r="AC1493" s="24">
        <v>178</v>
      </c>
      <c r="AD1493" s="23" t="s">
        <v>305</v>
      </c>
      <c r="AE1493" s="23" t="s">
        <v>11</v>
      </c>
      <c r="AF1493" s="23" t="s">
        <v>11</v>
      </c>
      <c r="AG1493" s="23"/>
      <c r="AH1493" s="23"/>
      <c r="AI1493" s="23" t="s">
        <v>57</v>
      </c>
      <c r="AJ1493" s="23" t="s">
        <v>11</v>
      </c>
      <c r="AK1493" s="23" t="s">
        <v>23</v>
      </c>
      <c r="AL1493" s="23" t="s">
        <v>107</v>
      </c>
      <c r="AM1493" s="23"/>
      <c r="AN1493" s="23" t="s">
        <v>302</v>
      </c>
      <c r="AO1493" s="23"/>
      <c r="AP1493" s="23" t="s">
        <v>14</v>
      </c>
      <c r="AQ1493" s="23"/>
      <c r="AR1493" s="23"/>
      <c r="AS1493" s="23" t="s">
        <v>107</v>
      </c>
      <c r="AT1493" s="23"/>
      <c r="AU1493" s="23" t="s">
        <v>261</v>
      </c>
      <c r="AV1493" s="25"/>
      <c r="AW1493" s="25"/>
      <c r="AX1493" s="26">
        <v>54.6</v>
      </c>
      <c r="AY1493" s="26">
        <v>1275.67</v>
      </c>
      <c r="AZ1493" s="25" t="s">
        <v>302</v>
      </c>
      <c r="BA1493" s="25" t="s">
        <v>261</v>
      </c>
      <c r="BB1493" s="23"/>
      <c r="BC1493" s="23" t="s">
        <v>15</v>
      </c>
      <c r="BD1493" s="23"/>
      <c r="BE1493" s="23" t="s">
        <v>11</v>
      </c>
      <c r="BF1493" s="23" t="s">
        <v>306</v>
      </c>
      <c r="BG1493" s="23" t="s">
        <v>11</v>
      </c>
      <c r="BH1493" s="23" t="s">
        <v>17</v>
      </c>
      <c r="BI1493" s="23"/>
      <c r="BJ1493" s="23"/>
      <c r="BK1493" s="23" t="s">
        <v>11</v>
      </c>
      <c r="BL1493" s="23" t="s">
        <v>11</v>
      </c>
      <c r="BM1493" s="23"/>
      <c r="BN1493" s="23"/>
      <c r="BO1493" s="24">
        <v>0.1</v>
      </c>
      <c r="BP1493" s="24">
        <v>407.5</v>
      </c>
      <c r="BQ1493" s="24">
        <v>450</v>
      </c>
      <c r="BR1493" s="24">
        <v>382.4</v>
      </c>
      <c r="BS1493" s="24">
        <v>382.4</v>
      </c>
      <c r="BT1493" s="23"/>
      <c r="BU1493" s="23"/>
      <c r="BV1493" s="24">
        <v>99.15</v>
      </c>
      <c r="BW1493" s="24">
        <v>0.5</v>
      </c>
      <c r="BX1493" s="24">
        <v>0.5</v>
      </c>
      <c r="BY1493" s="23"/>
      <c r="BZ1493" s="27">
        <v>0.5</v>
      </c>
      <c r="CA1493" s="27"/>
      <c r="CB1493" s="25"/>
      <c r="CC1493" s="25"/>
      <c r="CD1493" s="28">
        <v>98.27</v>
      </c>
      <c r="CE1493" s="28">
        <v>0.56000000000000005</v>
      </c>
      <c r="CF1493" s="28">
        <v>0.56000000000000005</v>
      </c>
      <c r="CG1493" s="25"/>
      <c r="CH1493" s="28">
        <v>352.43</v>
      </c>
      <c r="CI1493" s="28">
        <v>0.7</v>
      </c>
      <c r="CJ1493" s="28">
        <v>0</v>
      </c>
      <c r="CK1493" s="25"/>
      <c r="CL1493" s="25"/>
      <c r="CM1493" s="28">
        <v>0.98</v>
      </c>
      <c r="CN1493" s="25"/>
      <c r="CO1493" s="28">
        <v>0</v>
      </c>
      <c r="CP1493" s="30" t="s">
        <v>1075</v>
      </c>
      <c r="CQ1493" s="8">
        <f t="shared" si="254"/>
        <v>1625.8123182327715</v>
      </c>
      <c r="CR1493" s="8">
        <f t="shared" si="262"/>
        <v>28</v>
      </c>
      <c r="CS1493" s="8">
        <f t="shared" si="255"/>
        <v>2.5</v>
      </c>
      <c r="CT1493" s="8">
        <f t="shared" si="263"/>
        <v>60</v>
      </c>
      <c r="CU1493" s="8">
        <f t="shared" si="256"/>
        <v>400</v>
      </c>
      <c r="CV1493" s="10">
        <f t="shared" si="257"/>
        <v>519835.52500000002</v>
      </c>
      <c r="CW1493" s="10">
        <f t="shared" si="264"/>
        <v>519.83552500000008</v>
      </c>
      <c r="CX1493" s="8" t="str">
        <f t="shared" si="258"/>
        <v>No</v>
      </c>
      <c r="CY1493" s="30" t="s">
        <v>23</v>
      </c>
      <c r="CZ1493" s="30" t="s">
        <v>11</v>
      </c>
      <c r="DA1493" s="31" t="s">
        <v>11</v>
      </c>
      <c r="DB1493" s="31" t="s">
        <v>11</v>
      </c>
      <c r="DC1493" s="8" t="str">
        <f t="shared" si="259"/>
        <v>No</v>
      </c>
      <c r="DD1493" s="8" t="s">
        <v>11</v>
      </c>
      <c r="DE1493" s="30" t="s">
        <v>11</v>
      </c>
      <c r="DF1493" s="10">
        <f t="shared" si="260"/>
        <v>306.84090000000003</v>
      </c>
      <c r="DG1493" s="9">
        <f>IF(S1493&lt;Monitors!$H$4,(S1493*Monitors!$I$4)+Monitors!$J$4,IF(S1493&lt;Monitors!$H$5,(S1493*Monitors!$I$5)+Monitors!$J$5,IF(S1493&lt;Monitors!$H$6,(S1493*Monitors!$I$6)+Monitors!$J$6,IF(S1493&lt;Monitors!$H$7,(Monitors!$I$7*S1493)+Monitors!$J$7,IF(S1493&lt;Monitors!$H$8,(S1493*Monitors!$I$8)+Monitors!$J$8,IF(S1493&lt;Monitors!$H$9,(S1493*Monitors!$I$9)+Monitors!$J$9,IF(S1493&lt;Monitors!$H$10,(S1493*Monitors!$I$10)+Monitors!$J$10,IF(S1493&lt;Monitors!$H$11,(S1493*Monitors!$I$11)+Monitors!$J$11,Monitors!$J$12))))))))</f>
        <v>89</v>
      </c>
      <c r="DH1493" s="10">
        <f>$DF1493-(Monitors!$B$4*'All Data'!$W1493)</f>
        <v>294.12728000000004</v>
      </c>
      <c r="DI1493" s="10">
        <f>IF($CX1493="Yes",DH1493-(Monitors!$E$4*(DG1493+(Monitors!$B$4*'All Data'!$W1493))),'All Data'!DH1493)</f>
        <v>294.12728000000004</v>
      </c>
      <c r="DJ1493" s="10">
        <f>IF(DD1493="Yes",'All Data'!DI1493-(DG1493*Monitors!$C$4),'All Data'!DI1493)</f>
        <v>294.12728000000004</v>
      </c>
      <c r="DK1493" s="10">
        <f>IF($DE1493="Yes",DJ1493-(DG1493*Monitors!$D$4),'All Data'!DJ1493)</f>
        <v>294.12728000000004</v>
      </c>
      <c r="DL1493" s="10">
        <f>IF($CZ1493="Yes",DK1493-Monitors!$C$7,'All Data'!DK1493)</f>
        <v>294.12728000000004</v>
      </c>
      <c r="DM1493" s="10">
        <f>IF($DA1493="Yes",DL1493-Monitors!$D$7,'All Data'!DL1493)</f>
        <v>294.12728000000004</v>
      </c>
      <c r="DN1493" s="10">
        <f>IF(DB1493="Yes",DM1493-((DG1493+(W1493*Monitors!$B$4))*Monitors!$F$4),'All Data'!DM1493)</f>
        <v>294.12728000000004</v>
      </c>
      <c r="DO1493" s="8" t="str">
        <f t="shared" si="261"/>
        <v>No</v>
      </c>
      <c r="DP1493" s="10">
        <v>20.793421000000002</v>
      </c>
      <c r="DQ1493" s="10">
        <v>78.356579000000011</v>
      </c>
      <c r="DR1493" s="10">
        <v>78.356579000000011</v>
      </c>
      <c r="DS1493" s="9">
        <v>95.123828264395698</v>
      </c>
      <c r="DT1493" s="9" t="s">
        <v>23</v>
      </c>
      <c r="DU1493" s="14">
        <v>0</v>
      </c>
    </row>
    <row r="1494" spans="1:125" ht="18" customHeight="1">
      <c r="A1494" s="29">
        <v>1493</v>
      </c>
      <c r="B1494" s="29">
        <v>38</v>
      </c>
      <c r="C1494" s="29">
        <v>558</v>
      </c>
      <c r="D1494" s="21">
        <v>41779</v>
      </c>
      <c r="E1494" s="21">
        <v>41718</v>
      </c>
      <c r="F1494" s="21">
        <v>41773</v>
      </c>
      <c r="G1494" s="20" t="s">
        <v>942</v>
      </c>
      <c r="H1494" s="20"/>
      <c r="I1494" s="22">
        <v>6</v>
      </c>
      <c r="J1494" s="20" t="s">
        <v>255</v>
      </c>
      <c r="K1494" s="20"/>
      <c r="L1494" s="20" t="s">
        <v>121</v>
      </c>
      <c r="M1494" s="23"/>
      <c r="N1494" s="23" t="s">
        <v>7</v>
      </c>
      <c r="O1494" s="23"/>
      <c r="P1494" s="24">
        <v>23.5</v>
      </c>
      <c r="Q1494" s="24">
        <v>41.5</v>
      </c>
      <c r="R1494" s="24">
        <v>47.7</v>
      </c>
      <c r="S1494" s="24">
        <v>968.73</v>
      </c>
      <c r="T1494" s="24">
        <v>1.78</v>
      </c>
      <c r="U1494" s="24">
        <v>1080</v>
      </c>
      <c r="V1494" s="24">
        <v>1920</v>
      </c>
      <c r="W1494" s="24">
        <v>2.0739999999999998</v>
      </c>
      <c r="X1494" s="23" t="s">
        <v>47</v>
      </c>
      <c r="Y1494" s="23" t="s">
        <v>47</v>
      </c>
      <c r="Z1494" s="24">
        <v>2140</v>
      </c>
      <c r="AA1494" s="24">
        <v>60</v>
      </c>
      <c r="AB1494" s="24">
        <v>178</v>
      </c>
      <c r="AC1494" s="24">
        <v>178</v>
      </c>
      <c r="AD1494" s="23" t="s">
        <v>237</v>
      </c>
      <c r="AE1494" s="23" t="s">
        <v>23</v>
      </c>
      <c r="AF1494" s="23" t="s">
        <v>11</v>
      </c>
      <c r="AG1494" s="23"/>
      <c r="AH1494" s="23"/>
      <c r="AI1494" s="23" t="s">
        <v>12</v>
      </c>
      <c r="AJ1494" s="23" t="s">
        <v>11</v>
      </c>
      <c r="AK1494" s="23" t="s">
        <v>23</v>
      </c>
      <c r="AL1494" s="23" t="s">
        <v>107</v>
      </c>
      <c r="AM1494" s="23"/>
      <c r="AN1494" s="23" t="s">
        <v>14</v>
      </c>
      <c r="AO1494" s="23"/>
      <c r="AP1494" s="23" t="s">
        <v>14</v>
      </c>
      <c r="AQ1494" s="23"/>
      <c r="AR1494" s="23"/>
      <c r="AS1494" s="23" t="s">
        <v>107</v>
      </c>
      <c r="AT1494" s="23"/>
      <c r="AU1494" s="23" t="s">
        <v>14</v>
      </c>
      <c r="AV1494" s="25"/>
      <c r="AW1494" s="25"/>
      <c r="AX1494" s="26">
        <v>47.7</v>
      </c>
      <c r="AY1494" s="26">
        <v>968.73</v>
      </c>
      <c r="AZ1494" s="25" t="s">
        <v>14</v>
      </c>
      <c r="BA1494" s="25" t="s">
        <v>14</v>
      </c>
      <c r="BB1494" s="23"/>
      <c r="BC1494" s="23" t="s">
        <v>15</v>
      </c>
      <c r="BD1494" s="23"/>
      <c r="BE1494" s="23" t="s">
        <v>11</v>
      </c>
      <c r="BF1494" s="23" t="s">
        <v>940</v>
      </c>
      <c r="BG1494" s="23" t="s">
        <v>11</v>
      </c>
      <c r="BH1494" s="23" t="s">
        <v>17</v>
      </c>
      <c r="BI1494" s="23"/>
      <c r="BJ1494" s="23"/>
      <c r="BK1494" s="23" t="s">
        <v>11</v>
      </c>
      <c r="BL1494" s="23" t="s">
        <v>11</v>
      </c>
      <c r="BM1494" s="23" t="s">
        <v>11</v>
      </c>
      <c r="BN1494" s="23"/>
      <c r="BO1494" s="24">
        <v>0</v>
      </c>
      <c r="BP1494" s="24">
        <v>620</v>
      </c>
      <c r="BQ1494" s="24">
        <v>620</v>
      </c>
      <c r="BR1494" s="24">
        <v>515</v>
      </c>
      <c r="BS1494" s="24">
        <v>515</v>
      </c>
      <c r="BT1494" s="23"/>
      <c r="BU1494" s="23"/>
      <c r="BV1494" s="24">
        <v>99.4</v>
      </c>
      <c r="BW1494" s="24">
        <v>0.33</v>
      </c>
      <c r="BX1494" s="23"/>
      <c r="BY1494" s="24">
        <v>0.32</v>
      </c>
      <c r="BZ1494" s="27">
        <v>0.33</v>
      </c>
      <c r="CA1494" s="27">
        <v>0.32</v>
      </c>
      <c r="CB1494" s="25"/>
      <c r="CC1494" s="25"/>
      <c r="CD1494" s="28">
        <v>99.3</v>
      </c>
      <c r="CE1494" s="28">
        <v>0.37</v>
      </c>
      <c r="CF1494" s="25"/>
      <c r="CG1494" s="28">
        <v>0.36</v>
      </c>
      <c r="CH1494" s="28">
        <v>269.60000000000002</v>
      </c>
      <c r="CI1494" s="28">
        <v>0.5</v>
      </c>
      <c r="CJ1494" s="28">
        <v>0.5</v>
      </c>
      <c r="CK1494" s="25"/>
      <c r="CL1494" s="25"/>
      <c r="CM1494" s="28">
        <v>0.91</v>
      </c>
      <c r="CN1494" s="25"/>
      <c r="CO1494" s="28">
        <v>0</v>
      </c>
      <c r="CP1494" s="30" t="s">
        <v>1075</v>
      </c>
      <c r="CQ1494" s="8">
        <f t="shared" si="254"/>
        <v>2140.9474260113752</v>
      </c>
      <c r="CR1494" s="8">
        <f t="shared" si="262"/>
        <v>28</v>
      </c>
      <c r="CS1494" s="8">
        <f t="shared" si="255"/>
        <v>2.5</v>
      </c>
      <c r="CT1494" s="8">
        <f t="shared" si="263"/>
        <v>50</v>
      </c>
      <c r="CU1494" s="8">
        <f t="shared" si="256"/>
        <v>600</v>
      </c>
      <c r="CV1494" s="10">
        <f t="shared" si="257"/>
        <v>600612.6</v>
      </c>
      <c r="CW1494" s="10">
        <f t="shared" si="264"/>
        <v>600.61259999999993</v>
      </c>
      <c r="CX1494" s="8" t="str">
        <f t="shared" si="258"/>
        <v>No</v>
      </c>
      <c r="CY1494" s="30" t="s">
        <v>11</v>
      </c>
      <c r="CZ1494" s="30" t="s">
        <v>11</v>
      </c>
      <c r="DA1494" s="31" t="s">
        <v>11</v>
      </c>
      <c r="DB1494" s="31" t="s">
        <v>11</v>
      </c>
      <c r="DC1494" s="8" t="str">
        <f t="shared" si="259"/>
        <v>No</v>
      </c>
      <c r="DD1494" s="8" t="s">
        <v>11</v>
      </c>
      <c r="DE1494" s="30" t="s">
        <v>11</v>
      </c>
      <c r="DF1494" s="10">
        <f t="shared" si="260"/>
        <v>306.63941999999997</v>
      </c>
      <c r="DG1494" s="9">
        <f>IF(S1494&lt;Monitors!$H$4,(S1494*Monitors!$I$4)+Monitors!$J$4,IF(S1494&lt;Monitors!$H$5,(S1494*Monitors!$I$5)+Monitors!$J$5,IF(S1494&lt;Monitors!$H$6,(S1494*Monitors!$I$6)+Monitors!$J$6,IF(S1494&lt;Monitors!$H$7,(Monitors!$I$7*S1494)+Monitors!$J$7,IF(S1494&lt;Monitors!$H$8,(S1494*Monitors!$I$8)+Monitors!$J$8,IF(S1494&lt;Monitors!$H$9,(S1494*Monitors!$I$9)+Monitors!$J$9,IF(S1494&lt;Monitors!$H$10,(S1494*Monitors!$I$10)+Monitors!$J$10,IF(S1494&lt;Monitors!$H$11,(S1494*Monitors!$I$11)+Monitors!$J$11,Monitors!$J$12))))))))</f>
        <v>89</v>
      </c>
      <c r="DH1494" s="10">
        <f>$DF1494-(Monitors!$B$4*'All Data'!$W1494)</f>
        <v>293.92579999999998</v>
      </c>
      <c r="DI1494" s="10">
        <f>IF($CX1494="Yes",DH1494-(Monitors!$E$4*(DG1494+(Monitors!$B$4*'All Data'!$W1494))),'All Data'!DH1494)</f>
        <v>293.92579999999998</v>
      </c>
      <c r="DJ1494" s="10">
        <f>IF(DD1494="Yes",'All Data'!DI1494-(DG1494*Monitors!$C$4),'All Data'!DI1494)</f>
        <v>293.92579999999998</v>
      </c>
      <c r="DK1494" s="10">
        <f>IF($DE1494="Yes",DJ1494-(DG1494*Monitors!$D$4),'All Data'!DJ1494)</f>
        <v>293.92579999999998</v>
      </c>
      <c r="DL1494" s="10">
        <f>IF($CZ1494="Yes",DK1494-Monitors!$C$7,'All Data'!DK1494)</f>
        <v>293.92579999999998</v>
      </c>
      <c r="DM1494" s="10">
        <f>IF($DA1494="Yes",DL1494-Monitors!$D$7,'All Data'!DL1494)</f>
        <v>293.92579999999998</v>
      </c>
      <c r="DN1494" s="10">
        <f>IF(DB1494="Yes",DM1494-((DG1494+(W1494*Monitors!$B$4))*Monitors!$F$4),'All Data'!DM1494)</f>
        <v>293.92579999999998</v>
      </c>
      <c r="DO1494" s="8" t="str">
        <f t="shared" si="261"/>
        <v>No</v>
      </c>
      <c r="DP1494" s="10">
        <v>24.024504</v>
      </c>
      <c r="DQ1494" s="10">
        <v>75.375495999999998</v>
      </c>
      <c r="DR1494" s="10">
        <v>75.375495999999998</v>
      </c>
      <c r="DS1494" s="9">
        <v>79.778455166933668</v>
      </c>
      <c r="DT1494" s="9" t="s">
        <v>23</v>
      </c>
      <c r="DU1494" s="14">
        <v>0</v>
      </c>
    </row>
    <row r="1495" spans="1:125" ht="18" customHeight="1">
      <c r="A1495" s="29">
        <v>1494</v>
      </c>
      <c r="B1495" s="29">
        <v>21</v>
      </c>
      <c r="C1495" s="29">
        <v>405</v>
      </c>
      <c r="D1495" s="21">
        <v>41883</v>
      </c>
      <c r="E1495" s="21">
        <v>41793</v>
      </c>
      <c r="F1495" s="21">
        <v>41871</v>
      </c>
      <c r="G1495" s="20" t="s">
        <v>4</v>
      </c>
      <c r="H1495" s="20"/>
      <c r="I1495" s="22">
        <v>6</v>
      </c>
      <c r="J1495" s="20" t="s">
        <v>255</v>
      </c>
      <c r="K1495" s="20"/>
      <c r="L1495" s="20" t="s">
        <v>49</v>
      </c>
      <c r="M1495" s="23"/>
      <c r="N1495" s="23" t="s">
        <v>7</v>
      </c>
      <c r="O1495" s="23"/>
      <c r="P1495" s="24">
        <v>23</v>
      </c>
      <c r="Q1495" s="24">
        <v>40.9</v>
      </c>
      <c r="R1495" s="24">
        <v>47</v>
      </c>
      <c r="S1495" s="24">
        <v>942.44</v>
      </c>
      <c r="T1495" s="24">
        <v>1.78</v>
      </c>
      <c r="U1495" s="24">
        <v>1080</v>
      </c>
      <c r="V1495" s="24">
        <v>1920</v>
      </c>
      <c r="W1495" s="24">
        <v>2.0739999999999998</v>
      </c>
      <c r="X1495" s="23" t="s">
        <v>47</v>
      </c>
      <c r="Y1495" s="23" t="s">
        <v>47</v>
      </c>
      <c r="Z1495" s="24">
        <v>2200</v>
      </c>
      <c r="AA1495" s="24">
        <v>60</v>
      </c>
      <c r="AB1495" s="24">
        <v>178</v>
      </c>
      <c r="AC1495" s="24">
        <v>178</v>
      </c>
      <c r="AD1495" s="23" t="s">
        <v>305</v>
      </c>
      <c r="AE1495" s="23" t="s">
        <v>11</v>
      </c>
      <c r="AF1495" s="23" t="s">
        <v>11</v>
      </c>
      <c r="AG1495" s="23"/>
      <c r="AH1495" s="23"/>
      <c r="AI1495" s="23" t="s">
        <v>57</v>
      </c>
      <c r="AJ1495" s="23" t="s">
        <v>11</v>
      </c>
      <c r="AK1495" s="23" t="s">
        <v>23</v>
      </c>
      <c r="AL1495" s="23" t="s">
        <v>93</v>
      </c>
      <c r="AM1495" s="23"/>
      <c r="AN1495" s="23" t="s">
        <v>302</v>
      </c>
      <c r="AO1495" s="23"/>
      <c r="AP1495" s="23" t="s">
        <v>14</v>
      </c>
      <c r="AQ1495" s="23"/>
      <c r="AR1495" s="23"/>
      <c r="AS1495" s="23" t="s">
        <v>93</v>
      </c>
      <c r="AT1495" s="23"/>
      <c r="AU1495" s="23" t="s">
        <v>261</v>
      </c>
      <c r="AV1495" s="25"/>
      <c r="AW1495" s="25"/>
      <c r="AX1495" s="26">
        <v>47</v>
      </c>
      <c r="AY1495" s="26">
        <v>942.44</v>
      </c>
      <c r="AZ1495" s="25" t="s">
        <v>302</v>
      </c>
      <c r="BA1495" s="25" t="s">
        <v>261</v>
      </c>
      <c r="BB1495" s="23"/>
      <c r="BC1495" s="23" t="s">
        <v>15</v>
      </c>
      <c r="BD1495" s="23"/>
      <c r="BE1495" s="23" t="s">
        <v>11</v>
      </c>
      <c r="BF1495" s="23" t="s">
        <v>753</v>
      </c>
      <c r="BG1495" s="23" t="s">
        <v>11</v>
      </c>
      <c r="BH1495" s="23" t="s">
        <v>17</v>
      </c>
      <c r="BI1495" s="23"/>
      <c r="BJ1495" s="23"/>
      <c r="BK1495" s="23" t="s">
        <v>11</v>
      </c>
      <c r="BL1495" s="23" t="s">
        <v>11</v>
      </c>
      <c r="BM1495" s="23"/>
      <c r="BN1495" s="23"/>
      <c r="BO1495" s="24">
        <v>0.1</v>
      </c>
      <c r="BP1495" s="24">
        <v>316.7</v>
      </c>
      <c r="BQ1495" s="24">
        <v>300</v>
      </c>
      <c r="BR1495" s="24">
        <v>300.5</v>
      </c>
      <c r="BS1495" s="24">
        <v>300.5</v>
      </c>
      <c r="BT1495" s="23"/>
      <c r="BU1495" s="23"/>
      <c r="BV1495" s="24">
        <v>100.56</v>
      </c>
      <c r="BW1495" s="24">
        <v>0.6</v>
      </c>
      <c r="BX1495" s="24">
        <v>0.59</v>
      </c>
      <c r="BY1495" s="23"/>
      <c r="BZ1495" s="27">
        <v>0.6</v>
      </c>
      <c r="CA1495" s="27"/>
      <c r="CB1495" s="25"/>
      <c r="CC1495" s="25"/>
      <c r="CD1495" s="28">
        <v>99.45</v>
      </c>
      <c r="CE1495" s="28">
        <v>0.61</v>
      </c>
      <c r="CF1495" s="28">
        <v>0.61</v>
      </c>
      <c r="CG1495" s="25"/>
      <c r="CH1495" s="28">
        <v>262.45999999999998</v>
      </c>
      <c r="CI1495" s="28">
        <v>0.7</v>
      </c>
      <c r="CJ1495" s="28">
        <v>0</v>
      </c>
      <c r="CK1495" s="25"/>
      <c r="CL1495" s="25"/>
      <c r="CM1495" s="28">
        <v>0.98</v>
      </c>
      <c r="CN1495" s="25"/>
      <c r="CO1495" s="28">
        <v>0</v>
      </c>
      <c r="CP1495" s="30" t="s">
        <v>1075</v>
      </c>
      <c r="CQ1495" s="8">
        <f t="shared" si="254"/>
        <v>2200.6705997198756</v>
      </c>
      <c r="CR1495" s="8">
        <f t="shared" si="262"/>
        <v>28</v>
      </c>
      <c r="CS1495" s="8">
        <f t="shared" si="255"/>
        <v>2.5</v>
      </c>
      <c r="CT1495" s="8">
        <f t="shared" si="263"/>
        <v>50</v>
      </c>
      <c r="CU1495" s="8">
        <f t="shared" si="256"/>
        <v>300</v>
      </c>
      <c r="CV1495" s="10">
        <f t="shared" si="257"/>
        <v>298470.74800000002</v>
      </c>
      <c r="CW1495" s="10">
        <f t="shared" si="264"/>
        <v>298.47074800000001</v>
      </c>
      <c r="CX1495" s="8" t="str">
        <f t="shared" si="258"/>
        <v>No</v>
      </c>
      <c r="CY1495" s="30" t="s">
        <v>23</v>
      </c>
      <c r="CZ1495" s="30" t="s">
        <v>11</v>
      </c>
      <c r="DA1495" s="31" t="s">
        <v>11</v>
      </c>
      <c r="DB1495" s="31" t="s">
        <v>11</v>
      </c>
      <c r="DC1495" s="8" t="str">
        <f t="shared" si="259"/>
        <v>No</v>
      </c>
      <c r="DD1495" s="8" t="s">
        <v>11</v>
      </c>
      <c r="DE1495" s="30" t="s">
        <v>11</v>
      </c>
      <c r="DF1495" s="10">
        <f t="shared" si="260"/>
        <v>311.73336</v>
      </c>
      <c r="DG1495" s="9">
        <f>IF(S1495&lt;Monitors!$H$4,(S1495*Monitors!$I$4)+Monitors!$J$4,IF(S1495&lt;Monitors!$H$5,(S1495*Monitors!$I$5)+Monitors!$J$5,IF(S1495&lt;Monitors!$H$6,(S1495*Monitors!$I$6)+Monitors!$J$6,IF(S1495&lt;Monitors!$H$7,(Monitors!$I$7*S1495)+Monitors!$J$7,IF(S1495&lt;Monitors!$H$8,(S1495*Monitors!$I$8)+Monitors!$J$8,IF(S1495&lt;Monitors!$H$9,(S1495*Monitors!$I$9)+Monitors!$J$9,IF(S1495&lt;Monitors!$H$10,(S1495*Monitors!$I$10)+Monitors!$J$10,IF(S1495&lt;Monitors!$H$11,(S1495*Monitors!$I$11)+Monitors!$J$11,Monitors!$J$12))))))))</f>
        <v>89</v>
      </c>
      <c r="DH1495" s="10">
        <f>$DF1495-(Monitors!$B$4*'All Data'!$W1495)</f>
        <v>299.01974000000001</v>
      </c>
      <c r="DI1495" s="10">
        <f>IF($CX1495="Yes",DH1495-(Monitors!$E$4*(DG1495+(Monitors!$B$4*'All Data'!$W1495))),'All Data'!DH1495)</f>
        <v>299.01974000000001</v>
      </c>
      <c r="DJ1495" s="10">
        <f>IF(DD1495="Yes",'All Data'!DI1495-(DG1495*Monitors!$C$4),'All Data'!DI1495)</f>
        <v>299.01974000000001</v>
      </c>
      <c r="DK1495" s="10">
        <f>IF($DE1495="Yes",DJ1495-(DG1495*Monitors!$D$4),'All Data'!DJ1495)</f>
        <v>299.01974000000001</v>
      </c>
      <c r="DL1495" s="10">
        <f>IF($CZ1495="Yes",DK1495-Monitors!$C$7,'All Data'!DK1495)</f>
        <v>299.01974000000001</v>
      </c>
      <c r="DM1495" s="10">
        <f>IF($DA1495="Yes",DL1495-Monitors!$D$7,'All Data'!DL1495)</f>
        <v>299.01974000000001</v>
      </c>
      <c r="DN1495" s="10">
        <f>IF(DB1495="Yes",DM1495-((DG1495+(W1495*Monitors!$B$4))*Monitors!$F$4),'All Data'!DM1495)</f>
        <v>299.01974000000001</v>
      </c>
      <c r="DO1495" s="8" t="str">
        <f t="shared" si="261"/>
        <v>No</v>
      </c>
      <c r="DP1495" s="10">
        <v>11.938829920000002</v>
      </c>
      <c r="DQ1495" s="10">
        <v>88.621170079999999</v>
      </c>
      <c r="DR1495" s="10">
        <v>88.621170079999999</v>
      </c>
      <c r="DS1495" s="9">
        <v>78.217563060822826</v>
      </c>
      <c r="DT1495" s="9" t="s">
        <v>11</v>
      </c>
      <c r="DU1495" s="14">
        <v>0</v>
      </c>
    </row>
    <row r="1496" spans="1:125" ht="18" customHeight="1">
      <c r="A1496" s="29">
        <v>1495</v>
      </c>
      <c r="B1496" s="29">
        <v>21</v>
      </c>
      <c r="C1496" s="29">
        <v>406</v>
      </c>
      <c r="D1496" s="21">
        <v>41815</v>
      </c>
      <c r="E1496" s="21">
        <v>41793</v>
      </c>
      <c r="F1496" s="21">
        <v>41803</v>
      </c>
      <c r="G1496" s="20" t="s">
        <v>4</v>
      </c>
      <c r="H1496" s="20"/>
      <c r="I1496" s="22">
        <v>6</v>
      </c>
      <c r="J1496" s="20" t="s">
        <v>255</v>
      </c>
      <c r="K1496" s="20"/>
      <c r="L1496" s="20" t="s">
        <v>49</v>
      </c>
      <c r="M1496" s="23"/>
      <c r="N1496" s="23" t="s">
        <v>7</v>
      </c>
      <c r="O1496" s="23"/>
      <c r="P1496" s="24">
        <v>23</v>
      </c>
      <c r="Q1496" s="24">
        <v>40.9</v>
      </c>
      <c r="R1496" s="24">
        <v>47</v>
      </c>
      <c r="S1496" s="24">
        <v>942.44</v>
      </c>
      <c r="T1496" s="24">
        <v>1.78</v>
      </c>
      <c r="U1496" s="24">
        <v>1080</v>
      </c>
      <c r="V1496" s="24">
        <v>1920</v>
      </c>
      <c r="W1496" s="24">
        <v>2.0739999999999998</v>
      </c>
      <c r="X1496" s="23" t="s">
        <v>47</v>
      </c>
      <c r="Y1496" s="23" t="s">
        <v>47</v>
      </c>
      <c r="Z1496" s="24">
        <v>2200</v>
      </c>
      <c r="AA1496" s="24">
        <v>60</v>
      </c>
      <c r="AB1496" s="24">
        <v>178</v>
      </c>
      <c r="AC1496" s="24">
        <v>178</v>
      </c>
      <c r="AD1496" s="23" t="s">
        <v>305</v>
      </c>
      <c r="AE1496" s="23" t="s">
        <v>11</v>
      </c>
      <c r="AF1496" s="23" t="s">
        <v>11</v>
      </c>
      <c r="AG1496" s="23"/>
      <c r="AH1496" s="23"/>
      <c r="AI1496" s="23" t="s">
        <v>57</v>
      </c>
      <c r="AJ1496" s="23" t="s">
        <v>11</v>
      </c>
      <c r="AK1496" s="23" t="s">
        <v>23</v>
      </c>
      <c r="AL1496" s="23" t="s">
        <v>93</v>
      </c>
      <c r="AM1496" s="23"/>
      <c r="AN1496" s="23" t="s">
        <v>302</v>
      </c>
      <c r="AO1496" s="23"/>
      <c r="AP1496" s="23" t="s">
        <v>14</v>
      </c>
      <c r="AQ1496" s="23"/>
      <c r="AR1496" s="23"/>
      <c r="AS1496" s="23" t="s">
        <v>93</v>
      </c>
      <c r="AT1496" s="23"/>
      <c r="AU1496" s="23" t="s">
        <v>261</v>
      </c>
      <c r="AV1496" s="25"/>
      <c r="AW1496" s="25"/>
      <c r="AX1496" s="26">
        <v>47</v>
      </c>
      <c r="AY1496" s="26">
        <v>942.44</v>
      </c>
      <c r="AZ1496" s="25" t="s">
        <v>302</v>
      </c>
      <c r="BA1496" s="25" t="s">
        <v>261</v>
      </c>
      <c r="BB1496" s="23"/>
      <c r="BC1496" s="23" t="s">
        <v>15</v>
      </c>
      <c r="BD1496" s="23"/>
      <c r="BE1496" s="23" t="s">
        <v>11</v>
      </c>
      <c r="BF1496" s="23" t="s">
        <v>753</v>
      </c>
      <c r="BG1496" s="23" t="s">
        <v>11</v>
      </c>
      <c r="BH1496" s="23" t="s">
        <v>17</v>
      </c>
      <c r="BI1496" s="23"/>
      <c r="BJ1496" s="23"/>
      <c r="BK1496" s="23" t="s">
        <v>11</v>
      </c>
      <c r="BL1496" s="23" t="s">
        <v>11</v>
      </c>
      <c r="BM1496" s="23"/>
      <c r="BN1496" s="23"/>
      <c r="BO1496" s="24">
        <v>0.1</v>
      </c>
      <c r="BP1496" s="24">
        <v>467.7</v>
      </c>
      <c r="BQ1496" s="24">
        <v>450</v>
      </c>
      <c r="BR1496" s="24">
        <v>436.6</v>
      </c>
      <c r="BS1496" s="24">
        <v>436.6</v>
      </c>
      <c r="BT1496" s="23"/>
      <c r="BU1496" s="23"/>
      <c r="BV1496" s="24">
        <v>100.56</v>
      </c>
      <c r="BW1496" s="24">
        <v>0.6</v>
      </c>
      <c r="BX1496" s="24">
        <v>0.59</v>
      </c>
      <c r="BY1496" s="23"/>
      <c r="BZ1496" s="27">
        <v>0.6</v>
      </c>
      <c r="CA1496" s="27"/>
      <c r="CB1496" s="25"/>
      <c r="CC1496" s="25"/>
      <c r="CD1496" s="28">
        <v>99.45</v>
      </c>
      <c r="CE1496" s="28">
        <v>0.61</v>
      </c>
      <c r="CF1496" s="28">
        <v>0.61</v>
      </c>
      <c r="CG1496" s="25"/>
      <c r="CH1496" s="28">
        <v>262.45999999999998</v>
      </c>
      <c r="CI1496" s="28">
        <v>0.7</v>
      </c>
      <c r="CJ1496" s="28">
        <v>0</v>
      </c>
      <c r="CK1496" s="25"/>
      <c r="CL1496" s="25"/>
      <c r="CM1496" s="28">
        <v>0.98</v>
      </c>
      <c r="CN1496" s="25"/>
      <c r="CO1496" s="28">
        <v>0</v>
      </c>
      <c r="CP1496" s="30" t="s">
        <v>1075</v>
      </c>
      <c r="CQ1496" s="8">
        <f t="shared" si="254"/>
        <v>2200.6705997198756</v>
      </c>
      <c r="CR1496" s="8">
        <f t="shared" si="262"/>
        <v>28</v>
      </c>
      <c r="CS1496" s="8">
        <f t="shared" si="255"/>
        <v>2.5</v>
      </c>
      <c r="CT1496" s="8">
        <f t="shared" si="263"/>
        <v>50</v>
      </c>
      <c r="CU1496" s="8">
        <f t="shared" si="256"/>
        <v>400</v>
      </c>
      <c r="CV1496" s="10">
        <f t="shared" si="257"/>
        <v>440779.18800000002</v>
      </c>
      <c r="CW1496" s="10">
        <f t="shared" si="264"/>
        <v>440.77918800000003</v>
      </c>
      <c r="CX1496" s="8" t="str">
        <f t="shared" si="258"/>
        <v>No</v>
      </c>
      <c r="CY1496" s="30" t="s">
        <v>23</v>
      </c>
      <c r="CZ1496" s="30" t="s">
        <v>11</v>
      </c>
      <c r="DA1496" s="31" t="s">
        <v>11</v>
      </c>
      <c r="DB1496" s="31" t="s">
        <v>11</v>
      </c>
      <c r="DC1496" s="8" t="str">
        <f t="shared" si="259"/>
        <v>No</v>
      </c>
      <c r="DD1496" s="8" t="s">
        <v>11</v>
      </c>
      <c r="DE1496" s="30" t="s">
        <v>11</v>
      </c>
      <c r="DF1496" s="10">
        <f t="shared" si="260"/>
        <v>311.73336</v>
      </c>
      <c r="DG1496" s="9">
        <f>IF(S1496&lt;Monitors!$H$4,(S1496*Monitors!$I$4)+Monitors!$J$4,IF(S1496&lt;Monitors!$H$5,(S1496*Monitors!$I$5)+Monitors!$J$5,IF(S1496&lt;Monitors!$H$6,(S1496*Monitors!$I$6)+Monitors!$J$6,IF(S1496&lt;Monitors!$H$7,(Monitors!$I$7*S1496)+Monitors!$J$7,IF(S1496&lt;Monitors!$H$8,(S1496*Monitors!$I$8)+Monitors!$J$8,IF(S1496&lt;Monitors!$H$9,(S1496*Monitors!$I$9)+Monitors!$J$9,IF(S1496&lt;Monitors!$H$10,(S1496*Monitors!$I$10)+Monitors!$J$10,IF(S1496&lt;Monitors!$H$11,(S1496*Monitors!$I$11)+Monitors!$J$11,Monitors!$J$12))))))))</f>
        <v>89</v>
      </c>
      <c r="DH1496" s="10">
        <f>$DF1496-(Monitors!$B$4*'All Data'!$W1496)</f>
        <v>299.01974000000001</v>
      </c>
      <c r="DI1496" s="10">
        <f>IF($CX1496="Yes",DH1496-(Monitors!$E$4*(DG1496+(Monitors!$B$4*'All Data'!$W1496))),'All Data'!DH1496)</f>
        <v>299.01974000000001</v>
      </c>
      <c r="DJ1496" s="10">
        <f>IF(DD1496="Yes",'All Data'!DI1496-(DG1496*Monitors!$C$4),'All Data'!DI1496)</f>
        <v>299.01974000000001</v>
      </c>
      <c r="DK1496" s="10">
        <f>IF($DE1496="Yes",DJ1496-(DG1496*Monitors!$D$4),'All Data'!DJ1496)</f>
        <v>299.01974000000001</v>
      </c>
      <c r="DL1496" s="10">
        <f>IF($CZ1496="Yes",DK1496-Monitors!$C$7,'All Data'!DK1496)</f>
        <v>299.01974000000001</v>
      </c>
      <c r="DM1496" s="10">
        <f>IF($DA1496="Yes",DL1496-Monitors!$D$7,'All Data'!DL1496)</f>
        <v>299.01974000000001</v>
      </c>
      <c r="DN1496" s="10">
        <f>IF(DB1496="Yes",DM1496-((DG1496+(W1496*Monitors!$B$4))*Monitors!$F$4),'All Data'!DM1496)</f>
        <v>299.01974000000001</v>
      </c>
      <c r="DO1496" s="8" t="str">
        <f t="shared" si="261"/>
        <v>No</v>
      </c>
      <c r="DP1496" s="10">
        <v>17.631167520000002</v>
      </c>
      <c r="DQ1496" s="10">
        <v>82.928832479999997</v>
      </c>
      <c r="DR1496" s="10">
        <v>82.928832479999997</v>
      </c>
      <c r="DS1496" s="9">
        <v>78.217563060822826</v>
      </c>
      <c r="DT1496" s="9" t="s">
        <v>11</v>
      </c>
      <c r="DU1496" s="14">
        <v>0</v>
      </c>
    </row>
    <row r="1497" spans="1:125" ht="18" customHeight="1">
      <c r="A1497" s="29">
        <v>1496</v>
      </c>
      <c r="B1497" s="29">
        <v>21</v>
      </c>
      <c r="C1497" s="29">
        <v>407</v>
      </c>
      <c r="D1497" s="21">
        <v>41815</v>
      </c>
      <c r="E1497" s="21">
        <v>41793</v>
      </c>
      <c r="F1497" s="21">
        <v>41803</v>
      </c>
      <c r="G1497" s="20" t="s">
        <v>4</v>
      </c>
      <c r="H1497" s="20"/>
      <c r="I1497" s="22">
        <v>6</v>
      </c>
      <c r="J1497" s="20" t="s">
        <v>255</v>
      </c>
      <c r="K1497" s="20"/>
      <c r="L1497" s="20" t="s">
        <v>49</v>
      </c>
      <c r="M1497" s="23"/>
      <c r="N1497" s="23" t="s">
        <v>7</v>
      </c>
      <c r="O1497" s="23"/>
      <c r="P1497" s="24">
        <v>23</v>
      </c>
      <c r="Q1497" s="24">
        <v>40.9</v>
      </c>
      <c r="R1497" s="24">
        <v>47</v>
      </c>
      <c r="S1497" s="24">
        <v>942.44</v>
      </c>
      <c r="T1497" s="24">
        <v>1.78</v>
      </c>
      <c r="U1497" s="24">
        <v>1080</v>
      </c>
      <c r="V1497" s="24">
        <v>1920</v>
      </c>
      <c r="W1497" s="24">
        <v>2.0739999999999998</v>
      </c>
      <c r="X1497" s="23" t="s">
        <v>47</v>
      </c>
      <c r="Y1497" s="23" t="s">
        <v>47</v>
      </c>
      <c r="Z1497" s="24">
        <v>2200</v>
      </c>
      <c r="AA1497" s="24">
        <v>60</v>
      </c>
      <c r="AB1497" s="24">
        <v>178</v>
      </c>
      <c r="AC1497" s="24">
        <v>178</v>
      </c>
      <c r="AD1497" s="23" t="s">
        <v>305</v>
      </c>
      <c r="AE1497" s="23" t="s">
        <v>11</v>
      </c>
      <c r="AF1497" s="23" t="s">
        <v>11</v>
      </c>
      <c r="AG1497" s="23"/>
      <c r="AH1497" s="23"/>
      <c r="AI1497" s="23" t="s">
        <v>57</v>
      </c>
      <c r="AJ1497" s="23" t="s">
        <v>11</v>
      </c>
      <c r="AK1497" s="23" t="s">
        <v>23</v>
      </c>
      <c r="AL1497" s="23" t="s">
        <v>93</v>
      </c>
      <c r="AM1497" s="23"/>
      <c r="AN1497" s="23" t="s">
        <v>302</v>
      </c>
      <c r="AO1497" s="23"/>
      <c r="AP1497" s="23" t="s">
        <v>14</v>
      </c>
      <c r="AQ1497" s="23"/>
      <c r="AR1497" s="23"/>
      <c r="AS1497" s="23" t="s">
        <v>93</v>
      </c>
      <c r="AT1497" s="23"/>
      <c r="AU1497" s="23" t="s">
        <v>261</v>
      </c>
      <c r="AV1497" s="25"/>
      <c r="AW1497" s="25"/>
      <c r="AX1497" s="26">
        <v>47</v>
      </c>
      <c r="AY1497" s="26">
        <v>942.44</v>
      </c>
      <c r="AZ1497" s="25" t="s">
        <v>302</v>
      </c>
      <c r="BA1497" s="25" t="s">
        <v>261</v>
      </c>
      <c r="BB1497" s="23"/>
      <c r="BC1497" s="23" t="s">
        <v>15</v>
      </c>
      <c r="BD1497" s="23"/>
      <c r="BE1497" s="23" t="s">
        <v>11</v>
      </c>
      <c r="BF1497" s="23" t="s">
        <v>753</v>
      </c>
      <c r="BG1497" s="23" t="s">
        <v>11</v>
      </c>
      <c r="BH1497" s="23" t="s">
        <v>17</v>
      </c>
      <c r="BI1497" s="23"/>
      <c r="BJ1497" s="23"/>
      <c r="BK1497" s="23" t="s">
        <v>11</v>
      </c>
      <c r="BL1497" s="23" t="s">
        <v>11</v>
      </c>
      <c r="BM1497" s="23"/>
      <c r="BN1497" s="23"/>
      <c r="BO1497" s="24">
        <v>0.1</v>
      </c>
      <c r="BP1497" s="24">
        <v>467.7</v>
      </c>
      <c r="BQ1497" s="24">
        <v>450</v>
      </c>
      <c r="BR1497" s="24">
        <v>436.6</v>
      </c>
      <c r="BS1497" s="24">
        <v>436.6</v>
      </c>
      <c r="BT1497" s="23"/>
      <c r="BU1497" s="23"/>
      <c r="BV1497" s="24">
        <v>100.56</v>
      </c>
      <c r="BW1497" s="24">
        <v>0.6</v>
      </c>
      <c r="BX1497" s="24">
        <v>0.59</v>
      </c>
      <c r="BY1497" s="23"/>
      <c r="BZ1497" s="27">
        <v>0.6</v>
      </c>
      <c r="CA1497" s="27"/>
      <c r="CB1497" s="25"/>
      <c r="CC1497" s="25"/>
      <c r="CD1497" s="28">
        <v>99.45</v>
      </c>
      <c r="CE1497" s="28">
        <v>0.61</v>
      </c>
      <c r="CF1497" s="28">
        <v>0.61</v>
      </c>
      <c r="CG1497" s="25"/>
      <c r="CH1497" s="28">
        <v>262.45999999999998</v>
      </c>
      <c r="CI1497" s="28">
        <v>0.7</v>
      </c>
      <c r="CJ1497" s="28">
        <v>0</v>
      </c>
      <c r="CK1497" s="25"/>
      <c r="CL1497" s="25"/>
      <c r="CM1497" s="28">
        <v>0.98</v>
      </c>
      <c r="CN1497" s="25"/>
      <c r="CO1497" s="28">
        <v>0</v>
      </c>
      <c r="CP1497" s="30" t="s">
        <v>1075</v>
      </c>
      <c r="CQ1497" s="8">
        <f t="shared" si="254"/>
        <v>2200.6705997198756</v>
      </c>
      <c r="CR1497" s="8">
        <f t="shared" si="262"/>
        <v>28</v>
      </c>
      <c r="CS1497" s="8">
        <f t="shared" si="255"/>
        <v>2.5</v>
      </c>
      <c r="CT1497" s="8">
        <f t="shared" si="263"/>
        <v>50</v>
      </c>
      <c r="CU1497" s="8">
        <f t="shared" si="256"/>
        <v>400</v>
      </c>
      <c r="CV1497" s="10">
        <f t="shared" si="257"/>
        <v>440779.18800000002</v>
      </c>
      <c r="CW1497" s="10">
        <f t="shared" si="264"/>
        <v>440.77918800000003</v>
      </c>
      <c r="CX1497" s="8" t="str">
        <f t="shared" si="258"/>
        <v>No</v>
      </c>
      <c r="CY1497" s="30" t="s">
        <v>23</v>
      </c>
      <c r="CZ1497" s="30" t="s">
        <v>11</v>
      </c>
      <c r="DA1497" s="31" t="s">
        <v>11</v>
      </c>
      <c r="DB1497" s="31" t="s">
        <v>11</v>
      </c>
      <c r="DC1497" s="8" t="str">
        <f t="shared" si="259"/>
        <v>No</v>
      </c>
      <c r="DD1497" s="8" t="s">
        <v>11</v>
      </c>
      <c r="DE1497" s="30" t="s">
        <v>11</v>
      </c>
      <c r="DF1497" s="10">
        <f t="shared" si="260"/>
        <v>311.73336</v>
      </c>
      <c r="DG1497" s="9">
        <f>IF(S1497&lt;Monitors!$H$4,(S1497*Monitors!$I$4)+Monitors!$J$4,IF(S1497&lt;Monitors!$H$5,(S1497*Monitors!$I$5)+Monitors!$J$5,IF(S1497&lt;Monitors!$H$6,(S1497*Monitors!$I$6)+Monitors!$J$6,IF(S1497&lt;Monitors!$H$7,(Monitors!$I$7*S1497)+Monitors!$J$7,IF(S1497&lt;Monitors!$H$8,(S1497*Monitors!$I$8)+Monitors!$J$8,IF(S1497&lt;Monitors!$H$9,(S1497*Monitors!$I$9)+Monitors!$J$9,IF(S1497&lt;Monitors!$H$10,(S1497*Monitors!$I$10)+Monitors!$J$10,IF(S1497&lt;Monitors!$H$11,(S1497*Monitors!$I$11)+Monitors!$J$11,Monitors!$J$12))))))))</f>
        <v>89</v>
      </c>
      <c r="DH1497" s="10">
        <f>$DF1497-(Monitors!$B$4*'All Data'!$W1497)</f>
        <v>299.01974000000001</v>
      </c>
      <c r="DI1497" s="10">
        <f>IF($CX1497="Yes",DH1497-(Monitors!$E$4*(DG1497+(Monitors!$B$4*'All Data'!$W1497))),'All Data'!DH1497)</f>
        <v>299.01974000000001</v>
      </c>
      <c r="DJ1497" s="10">
        <f>IF(DD1497="Yes",'All Data'!DI1497-(DG1497*Monitors!$C$4),'All Data'!DI1497)</f>
        <v>299.01974000000001</v>
      </c>
      <c r="DK1497" s="10">
        <f>IF($DE1497="Yes",DJ1497-(DG1497*Monitors!$D$4),'All Data'!DJ1497)</f>
        <v>299.01974000000001</v>
      </c>
      <c r="DL1497" s="10">
        <f>IF($CZ1497="Yes",DK1497-Monitors!$C$7,'All Data'!DK1497)</f>
        <v>299.01974000000001</v>
      </c>
      <c r="DM1497" s="10">
        <f>IF($DA1497="Yes",DL1497-Monitors!$D$7,'All Data'!DL1497)</f>
        <v>299.01974000000001</v>
      </c>
      <c r="DN1497" s="10">
        <f>IF(DB1497="Yes",DM1497-((DG1497+(W1497*Monitors!$B$4))*Monitors!$F$4),'All Data'!DM1497)</f>
        <v>299.01974000000001</v>
      </c>
      <c r="DO1497" s="8" t="str">
        <f t="shared" si="261"/>
        <v>No</v>
      </c>
      <c r="DP1497" s="10">
        <v>17.631167520000002</v>
      </c>
      <c r="DQ1497" s="10">
        <v>82.928832479999997</v>
      </c>
      <c r="DR1497" s="10">
        <v>82.928832479999997</v>
      </c>
      <c r="DS1497" s="9">
        <v>78.217563060822826</v>
      </c>
      <c r="DT1497" s="9" t="s">
        <v>11</v>
      </c>
      <c r="DU1497" s="14">
        <v>0</v>
      </c>
    </row>
    <row r="1498" spans="1:125" ht="18" customHeight="1">
      <c r="A1498" s="29">
        <v>1497</v>
      </c>
      <c r="B1498" s="29">
        <v>21</v>
      </c>
      <c r="C1498" s="29">
        <v>417</v>
      </c>
      <c r="D1498" s="21">
        <v>41582</v>
      </c>
      <c r="E1498" s="21">
        <v>41549</v>
      </c>
      <c r="F1498" s="21">
        <v>41563</v>
      </c>
      <c r="G1498" s="20" t="s">
        <v>4</v>
      </c>
      <c r="H1498" s="20"/>
      <c r="I1498" s="22">
        <v>6</v>
      </c>
      <c r="J1498" s="20" t="s">
        <v>255</v>
      </c>
      <c r="K1498" s="20"/>
      <c r="L1498" s="20" t="s">
        <v>6</v>
      </c>
      <c r="M1498" s="23"/>
      <c r="N1498" s="23" t="s">
        <v>7</v>
      </c>
      <c r="O1498" s="23"/>
      <c r="P1498" s="24">
        <v>23</v>
      </c>
      <c r="Q1498" s="24">
        <v>40.9</v>
      </c>
      <c r="R1498" s="24">
        <v>47</v>
      </c>
      <c r="S1498" s="24">
        <v>942.44</v>
      </c>
      <c r="T1498" s="24">
        <v>1.78</v>
      </c>
      <c r="U1498" s="24">
        <v>1080</v>
      </c>
      <c r="V1498" s="24">
        <v>1920</v>
      </c>
      <c r="W1498" s="24">
        <v>2.0739999999999998</v>
      </c>
      <c r="X1498" s="23" t="s">
        <v>47</v>
      </c>
      <c r="Y1498" s="23" t="s">
        <v>47</v>
      </c>
      <c r="Z1498" s="24">
        <v>2200</v>
      </c>
      <c r="AA1498" s="24">
        <v>60</v>
      </c>
      <c r="AB1498" s="24">
        <v>178</v>
      </c>
      <c r="AC1498" s="24">
        <v>178</v>
      </c>
      <c r="AD1498" s="23" t="s">
        <v>305</v>
      </c>
      <c r="AE1498" s="23" t="s">
        <v>11</v>
      </c>
      <c r="AF1498" s="23" t="s">
        <v>11</v>
      </c>
      <c r="AG1498" s="23"/>
      <c r="AH1498" s="23"/>
      <c r="AI1498" s="23" t="s">
        <v>57</v>
      </c>
      <c r="AJ1498" s="23" t="s">
        <v>11</v>
      </c>
      <c r="AK1498" s="23" t="s">
        <v>23</v>
      </c>
      <c r="AL1498" s="23" t="s">
        <v>107</v>
      </c>
      <c r="AM1498" s="23"/>
      <c r="AN1498" s="23" t="s">
        <v>302</v>
      </c>
      <c r="AO1498" s="23"/>
      <c r="AP1498" s="23" t="s">
        <v>14</v>
      </c>
      <c r="AQ1498" s="23"/>
      <c r="AR1498" s="23"/>
      <c r="AS1498" s="23" t="s">
        <v>107</v>
      </c>
      <c r="AT1498" s="23"/>
      <c r="AU1498" s="23" t="s">
        <v>261</v>
      </c>
      <c r="AV1498" s="25"/>
      <c r="AW1498" s="25"/>
      <c r="AX1498" s="26">
        <v>47</v>
      </c>
      <c r="AY1498" s="26">
        <v>942.44</v>
      </c>
      <c r="AZ1498" s="25" t="s">
        <v>302</v>
      </c>
      <c r="BA1498" s="25" t="s">
        <v>261</v>
      </c>
      <c r="BB1498" s="23"/>
      <c r="BC1498" s="23" t="s">
        <v>15</v>
      </c>
      <c r="BD1498" s="23"/>
      <c r="BE1498" s="23" t="s">
        <v>11</v>
      </c>
      <c r="BF1498" s="23" t="s">
        <v>753</v>
      </c>
      <c r="BG1498" s="23" t="s">
        <v>11</v>
      </c>
      <c r="BH1498" s="23" t="s">
        <v>17</v>
      </c>
      <c r="BI1498" s="23"/>
      <c r="BJ1498" s="23"/>
      <c r="BK1498" s="23" t="s">
        <v>11</v>
      </c>
      <c r="BL1498" s="23" t="s">
        <v>11</v>
      </c>
      <c r="BM1498" s="23"/>
      <c r="BN1498" s="23"/>
      <c r="BO1498" s="24">
        <v>0.1</v>
      </c>
      <c r="BP1498" s="24">
        <v>638</v>
      </c>
      <c r="BQ1498" s="24">
        <v>730</v>
      </c>
      <c r="BR1498" s="24">
        <v>542.79999999999995</v>
      </c>
      <c r="BS1498" s="24">
        <v>542.79999999999995</v>
      </c>
      <c r="BT1498" s="23"/>
      <c r="BU1498" s="23"/>
      <c r="BV1498" s="24">
        <v>101.86</v>
      </c>
      <c r="BW1498" s="24">
        <v>0.54</v>
      </c>
      <c r="BX1498" s="24">
        <v>0.38</v>
      </c>
      <c r="BY1498" s="23"/>
      <c r="BZ1498" s="27">
        <v>0.54</v>
      </c>
      <c r="CA1498" s="27"/>
      <c r="CB1498" s="25"/>
      <c r="CC1498" s="25"/>
      <c r="CD1498" s="28">
        <v>105.4</v>
      </c>
      <c r="CE1498" s="28">
        <v>0.69</v>
      </c>
      <c r="CF1498" s="28">
        <v>0.53</v>
      </c>
      <c r="CG1498" s="25"/>
      <c r="CH1498" s="28">
        <v>262.45999999999998</v>
      </c>
      <c r="CI1498" s="28">
        <v>0.7</v>
      </c>
      <c r="CJ1498" s="28">
        <v>0</v>
      </c>
      <c r="CK1498" s="25"/>
      <c r="CL1498" s="25"/>
      <c r="CM1498" s="28">
        <v>0.99</v>
      </c>
      <c r="CN1498" s="25"/>
      <c r="CO1498" s="28">
        <v>0</v>
      </c>
      <c r="CP1498" s="30" t="s">
        <v>1075</v>
      </c>
      <c r="CQ1498" s="8">
        <f t="shared" si="254"/>
        <v>2200.6705997198756</v>
      </c>
      <c r="CR1498" s="8">
        <f t="shared" si="262"/>
        <v>28</v>
      </c>
      <c r="CS1498" s="8">
        <f t="shared" si="255"/>
        <v>2.5</v>
      </c>
      <c r="CT1498" s="8">
        <f t="shared" si="263"/>
        <v>50</v>
      </c>
      <c r="CU1498" s="8">
        <f t="shared" si="256"/>
        <v>600</v>
      </c>
      <c r="CV1498" s="10">
        <f t="shared" si="257"/>
        <v>601276.72000000009</v>
      </c>
      <c r="CW1498" s="10">
        <f t="shared" si="264"/>
        <v>601.27672000000007</v>
      </c>
      <c r="CX1498" s="8" t="str">
        <f t="shared" si="258"/>
        <v>No</v>
      </c>
      <c r="CY1498" s="30" t="s">
        <v>23</v>
      </c>
      <c r="CZ1498" s="30" t="s">
        <v>11</v>
      </c>
      <c r="DA1498" s="31" t="s">
        <v>11</v>
      </c>
      <c r="DB1498" s="31" t="s">
        <v>11</v>
      </c>
      <c r="DC1498" s="8" t="str">
        <f t="shared" si="259"/>
        <v>No</v>
      </c>
      <c r="DD1498" s="8" t="s">
        <v>11</v>
      </c>
      <c r="DE1498" s="30" t="s">
        <v>11</v>
      </c>
      <c r="DF1498" s="10">
        <f t="shared" si="260"/>
        <v>315.37751999999995</v>
      </c>
      <c r="DG1498" s="9">
        <f>IF(S1498&lt;Monitors!$H$4,(S1498*Monitors!$I$4)+Monitors!$J$4,IF(S1498&lt;Monitors!$H$5,(S1498*Monitors!$I$5)+Monitors!$J$5,IF(S1498&lt;Monitors!$H$6,(S1498*Monitors!$I$6)+Monitors!$J$6,IF(S1498&lt;Monitors!$H$7,(Monitors!$I$7*S1498)+Monitors!$J$7,IF(S1498&lt;Monitors!$H$8,(S1498*Monitors!$I$8)+Monitors!$J$8,IF(S1498&lt;Monitors!$H$9,(S1498*Monitors!$I$9)+Monitors!$J$9,IF(S1498&lt;Monitors!$H$10,(S1498*Monitors!$I$10)+Monitors!$J$10,IF(S1498&lt;Monitors!$H$11,(S1498*Monitors!$I$11)+Monitors!$J$11,Monitors!$J$12))))))))</f>
        <v>89</v>
      </c>
      <c r="DH1498" s="10">
        <f>$DF1498-(Monitors!$B$4*'All Data'!$W1498)</f>
        <v>302.66389999999996</v>
      </c>
      <c r="DI1498" s="10">
        <f>IF($CX1498="Yes",DH1498-(Monitors!$E$4*(DG1498+(Monitors!$B$4*'All Data'!$W1498))),'All Data'!DH1498)</f>
        <v>302.66389999999996</v>
      </c>
      <c r="DJ1498" s="10">
        <f>IF(DD1498="Yes",'All Data'!DI1498-(DG1498*Monitors!$C$4),'All Data'!DI1498)</f>
        <v>302.66389999999996</v>
      </c>
      <c r="DK1498" s="10">
        <f>IF($DE1498="Yes",DJ1498-(DG1498*Monitors!$D$4),'All Data'!DJ1498)</f>
        <v>302.66389999999996</v>
      </c>
      <c r="DL1498" s="10">
        <f>IF($CZ1498="Yes",DK1498-Monitors!$C$7,'All Data'!DK1498)</f>
        <v>302.66389999999996</v>
      </c>
      <c r="DM1498" s="10">
        <f>IF($DA1498="Yes",DL1498-Monitors!$D$7,'All Data'!DL1498)</f>
        <v>302.66389999999996</v>
      </c>
      <c r="DN1498" s="10">
        <f>IF(DB1498="Yes",DM1498-((DG1498+(W1498*Monitors!$B$4))*Monitors!$F$4),'All Data'!DM1498)</f>
        <v>302.66389999999996</v>
      </c>
      <c r="DO1498" s="8" t="str">
        <f t="shared" si="261"/>
        <v>No</v>
      </c>
      <c r="DP1498" s="10">
        <v>24.051068800000007</v>
      </c>
      <c r="DQ1498" s="10">
        <v>77.808931199999989</v>
      </c>
      <c r="DR1498" s="10">
        <v>77.808931199999989</v>
      </c>
      <c r="DS1498" s="9">
        <v>78.217563060822826</v>
      </c>
      <c r="DT1498" s="9" t="s">
        <v>23</v>
      </c>
      <c r="DU1498" s="14">
        <v>0</v>
      </c>
    </row>
    <row r="1499" spans="1:125" ht="18" customHeight="1">
      <c r="A1499" s="29">
        <v>1498</v>
      </c>
      <c r="B1499" s="29">
        <v>35</v>
      </c>
      <c r="C1499" s="29">
        <v>789</v>
      </c>
      <c r="D1499" s="21">
        <v>41394</v>
      </c>
      <c r="E1499" s="21">
        <v>41431</v>
      </c>
      <c r="F1499" s="21">
        <v>41437</v>
      </c>
      <c r="G1499" s="20" t="s">
        <v>4</v>
      </c>
      <c r="H1499" s="20" t="s">
        <v>274</v>
      </c>
      <c r="I1499" s="22">
        <v>6</v>
      </c>
      <c r="J1499" s="20" t="s">
        <v>255</v>
      </c>
      <c r="K1499" s="20"/>
      <c r="L1499" s="20" t="s">
        <v>6</v>
      </c>
      <c r="M1499" s="23"/>
      <c r="N1499" s="23" t="s">
        <v>7</v>
      </c>
      <c r="O1499" s="23"/>
      <c r="P1499" s="24">
        <v>205</v>
      </c>
      <c r="Q1499" s="24">
        <v>365</v>
      </c>
      <c r="R1499" s="24">
        <v>42</v>
      </c>
      <c r="S1499" s="24">
        <v>751</v>
      </c>
      <c r="T1499" s="24">
        <v>1.78</v>
      </c>
      <c r="U1499" s="24">
        <v>1080</v>
      </c>
      <c r="V1499" s="24">
        <v>1920</v>
      </c>
      <c r="W1499" s="24">
        <v>2.0739999999999998</v>
      </c>
      <c r="X1499" s="23" t="s">
        <v>47</v>
      </c>
      <c r="Y1499" s="23" t="s">
        <v>47</v>
      </c>
      <c r="Z1499" s="24">
        <v>2762</v>
      </c>
      <c r="AA1499" s="24">
        <v>60</v>
      </c>
      <c r="AB1499" s="24">
        <v>178</v>
      </c>
      <c r="AC1499" s="24">
        <v>178</v>
      </c>
      <c r="AD1499" s="23" t="s">
        <v>10</v>
      </c>
      <c r="AE1499" s="23" t="s">
        <v>11</v>
      </c>
      <c r="AF1499" s="23" t="s">
        <v>11</v>
      </c>
      <c r="AG1499" s="23"/>
      <c r="AH1499" s="23"/>
      <c r="AI1499" s="23" t="s">
        <v>12</v>
      </c>
      <c r="AJ1499" s="23" t="s">
        <v>11</v>
      </c>
      <c r="AK1499" s="23" t="s">
        <v>11</v>
      </c>
      <c r="AL1499" s="23" t="s">
        <v>90</v>
      </c>
      <c r="AM1499" s="23"/>
      <c r="AN1499" s="23" t="s">
        <v>302</v>
      </c>
      <c r="AO1499" s="23"/>
      <c r="AP1499" s="23" t="s">
        <v>14</v>
      </c>
      <c r="AQ1499" s="23"/>
      <c r="AR1499" s="23"/>
      <c r="AS1499" s="23" t="s">
        <v>90</v>
      </c>
      <c r="AT1499" s="23"/>
      <c r="AU1499" s="23" t="s">
        <v>261</v>
      </c>
      <c r="AV1499" s="25"/>
      <c r="AW1499" s="25"/>
      <c r="AX1499" s="26">
        <v>42</v>
      </c>
      <c r="AY1499" s="26">
        <v>751</v>
      </c>
      <c r="AZ1499" s="25" t="s">
        <v>302</v>
      </c>
      <c r="BA1499" s="25" t="s">
        <v>261</v>
      </c>
      <c r="BB1499" s="23"/>
      <c r="BC1499" s="23" t="s">
        <v>15</v>
      </c>
      <c r="BD1499" s="23"/>
      <c r="BE1499" s="23" t="s">
        <v>11</v>
      </c>
      <c r="BF1499" s="23" t="s">
        <v>350</v>
      </c>
      <c r="BG1499" s="23" t="s">
        <v>11</v>
      </c>
      <c r="BH1499" s="23" t="s">
        <v>17</v>
      </c>
      <c r="BI1499" s="23"/>
      <c r="BJ1499" s="23" t="s">
        <v>20</v>
      </c>
      <c r="BK1499" s="23" t="s">
        <v>11</v>
      </c>
      <c r="BL1499" s="23" t="s">
        <v>11</v>
      </c>
      <c r="BM1499" s="23"/>
      <c r="BN1499" s="23"/>
      <c r="BO1499" s="24">
        <v>151.19999999999999</v>
      </c>
      <c r="BP1499" s="24">
        <v>452.5</v>
      </c>
      <c r="BQ1499" s="24">
        <v>459.6</v>
      </c>
      <c r="BR1499" s="24">
        <v>449.5</v>
      </c>
      <c r="BS1499" s="24">
        <v>449.5</v>
      </c>
      <c r="BT1499" s="23"/>
      <c r="BU1499" s="23"/>
      <c r="BV1499" s="24">
        <v>102.4</v>
      </c>
      <c r="BW1499" s="24">
        <v>0.15</v>
      </c>
      <c r="BX1499" s="23"/>
      <c r="BY1499" s="24">
        <v>0</v>
      </c>
      <c r="BZ1499" s="27">
        <v>0.15</v>
      </c>
      <c r="CA1499" s="27">
        <v>0</v>
      </c>
      <c r="CB1499" s="25" t="s">
        <v>20</v>
      </c>
      <c r="CC1499" s="25" t="s">
        <v>20</v>
      </c>
      <c r="CD1499" s="28">
        <v>101.2</v>
      </c>
      <c r="CE1499" s="28">
        <v>0.24</v>
      </c>
      <c r="CF1499" s="25"/>
      <c r="CG1499" s="28">
        <v>0</v>
      </c>
      <c r="CH1499" s="28">
        <v>210.7</v>
      </c>
      <c r="CI1499" s="28">
        <v>0.5</v>
      </c>
      <c r="CJ1499" s="28">
        <v>0.5</v>
      </c>
      <c r="CK1499" s="25"/>
      <c r="CL1499" s="25"/>
      <c r="CM1499" s="28">
        <v>0.92</v>
      </c>
      <c r="CN1499" s="25"/>
      <c r="CO1499" s="28">
        <v>0</v>
      </c>
      <c r="CP1499" s="30" t="s">
        <v>1075</v>
      </c>
      <c r="CQ1499" s="8">
        <f t="shared" si="254"/>
        <v>2761.6511318242342</v>
      </c>
      <c r="CR1499" s="8">
        <f t="shared" si="262"/>
        <v>28</v>
      </c>
      <c r="CS1499" s="8">
        <f t="shared" si="255"/>
        <v>2.5</v>
      </c>
      <c r="CT1499" s="8">
        <f t="shared" si="263"/>
        <v>50</v>
      </c>
      <c r="CU1499" s="8">
        <f t="shared" si="256"/>
        <v>400</v>
      </c>
      <c r="CV1499" s="10">
        <f t="shared" si="257"/>
        <v>339827.5</v>
      </c>
      <c r="CW1499" s="10">
        <f t="shared" si="264"/>
        <v>339.82749999999999</v>
      </c>
      <c r="CX1499" s="8" t="str">
        <f t="shared" si="258"/>
        <v>No</v>
      </c>
      <c r="CY1499" s="30" t="s">
        <v>23</v>
      </c>
      <c r="CZ1499" s="30" t="s">
        <v>11</v>
      </c>
      <c r="DA1499" s="31" t="s">
        <v>11</v>
      </c>
      <c r="DB1499" s="31" t="s">
        <v>11</v>
      </c>
      <c r="DC1499" s="8" t="str">
        <f t="shared" si="259"/>
        <v>No</v>
      </c>
      <c r="DD1499" s="8" t="s">
        <v>11</v>
      </c>
      <c r="DE1499" s="30" t="s">
        <v>11</v>
      </c>
      <c r="DF1499" s="10">
        <f t="shared" si="260"/>
        <v>314.81249999999994</v>
      </c>
      <c r="DG1499" s="9">
        <f>IF(S1499&lt;Monitors!$H$4,(S1499*Monitors!$I$4)+Monitors!$J$4,IF(S1499&lt;Monitors!$H$5,(S1499*Monitors!$I$5)+Monitors!$J$5,IF(S1499&lt;Monitors!$H$6,(S1499*Monitors!$I$6)+Monitors!$J$6,IF(S1499&lt;Monitors!$H$7,(Monitors!$I$7*S1499)+Monitors!$J$7,IF(S1499&lt;Monitors!$H$8,(S1499*Monitors!$I$8)+Monitors!$J$8,IF(S1499&lt;Monitors!$H$9,(S1499*Monitors!$I$9)+Monitors!$J$9,IF(S1499&lt;Monitors!$H$10,(S1499*Monitors!$I$10)+Monitors!$J$10,IF(S1499&lt;Monitors!$H$11,(S1499*Monitors!$I$11)+Monitors!$J$11,Monitors!$J$12))))))))</f>
        <v>89</v>
      </c>
      <c r="DH1499" s="10">
        <f>$DF1499-(Monitors!$B$4*'All Data'!$W1499)</f>
        <v>302.09887999999995</v>
      </c>
      <c r="DI1499" s="10">
        <f>IF($CX1499="Yes",DH1499-(Monitors!$E$4*(DG1499+(Monitors!$B$4*'All Data'!$W1499))),'All Data'!DH1499)</f>
        <v>302.09887999999995</v>
      </c>
      <c r="DJ1499" s="10">
        <f>IF(DD1499="Yes",'All Data'!DI1499-(DG1499*Monitors!$C$4),'All Data'!DI1499)</f>
        <v>302.09887999999995</v>
      </c>
      <c r="DK1499" s="10">
        <f>IF($DE1499="Yes",DJ1499-(DG1499*Monitors!$D$4),'All Data'!DJ1499)</f>
        <v>302.09887999999995</v>
      </c>
      <c r="DL1499" s="10">
        <f>IF($CZ1499="Yes",DK1499-Monitors!$C$7,'All Data'!DK1499)</f>
        <v>302.09887999999995</v>
      </c>
      <c r="DM1499" s="10">
        <f>IF($DA1499="Yes",DL1499-Monitors!$D$7,'All Data'!DL1499)</f>
        <v>302.09887999999995</v>
      </c>
      <c r="DN1499" s="10">
        <f>IF(DB1499="Yes",DM1499-((DG1499+(W1499*Monitors!$B$4))*Monitors!$F$4),'All Data'!DM1499)</f>
        <v>302.09887999999995</v>
      </c>
      <c r="DO1499" s="8" t="str">
        <f t="shared" si="261"/>
        <v>No</v>
      </c>
      <c r="DP1499" s="10">
        <v>13.593100000000002</v>
      </c>
      <c r="DQ1499" s="10">
        <v>88.806899999999999</v>
      </c>
      <c r="DR1499" s="10">
        <v>88.806899999999999</v>
      </c>
      <c r="DS1499" s="9">
        <v>65.633227008121821</v>
      </c>
      <c r="DT1499" s="9" t="s">
        <v>11</v>
      </c>
      <c r="DU1499" s="14">
        <v>0</v>
      </c>
    </row>
    <row r="1500" spans="1:125" ht="18" customHeight="1">
      <c r="A1500" s="29">
        <v>1499</v>
      </c>
      <c r="B1500" s="29">
        <v>24</v>
      </c>
      <c r="C1500" s="29">
        <v>522</v>
      </c>
      <c r="D1500" s="21">
        <v>41894</v>
      </c>
      <c r="E1500" s="21">
        <v>41894</v>
      </c>
      <c r="F1500" s="21">
        <v>41904</v>
      </c>
      <c r="G1500" s="20" t="s">
        <v>4</v>
      </c>
      <c r="H1500" s="20" t="s">
        <v>26</v>
      </c>
      <c r="I1500" s="22">
        <v>6</v>
      </c>
      <c r="J1500" s="20" t="s">
        <v>255</v>
      </c>
      <c r="K1500" s="20" t="s">
        <v>26</v>
      </c>
      <c r="L1500" s="20" t="s">
        <v>27</v>
      </c>
      <c r="M1500" s="23" t="s">
        <v>27</v>
      </c>
      <c r="N1500" s="23" t="s">
        <v>7</v>
      </c>
      <c r="O1500" s="23" t="s">
        <v>26</v>
      </c>
      <c r="P1500" s="24">
        <v>26.8</v>
      </c>
      <c r="Q1500" s="24">
        <v>47.6</v>
      </c>
      <c r="R1500" s="24">
        <v>55</v>
      </c>
      <c r="S1500" s="24">
        <v>1275.68</v>
      </c>
      <c r="T1500" s="24">
        <v>1.78</v>
      </c>
      <c r="U1500" s="24">
        <v>1080</v>
      </c>
      <c r="V1500" s="24">
        <v>1920</v>
      </c>
      <c r="W1500" s="24">
        <v>2.0739999999999998</v>
      </c>
      <c r="X1500" s="23" t="s">
        <v>47</v>
      </c>
      <c r="Y1500" s="23" t="s">
        <v>47</v>
      </c>
      <c r="Z1500" s="24">
        <v>1626</v>
      </c>
      <c r="AA1500" s="24">
        <v>60</v>
      </c>
      <c r="AB1500" s="24">
        <v>178</v>
      </c>
      <c r="AC1500" s="24">
        <v>178</v>
      </c>
      <c r="AD1500" s="23" t="s">
        <v>28</v>
      </c>
      <c r="AE1500" s="23" t="s">
        <v>23</v>
      </c>
      <c r="AF1500" s="23" t="s">
        <v>11</v>
      </c>
      <c r="AG1500" s="23" t="s">
        <v>26</v>
      </c>
      <c r="AH1500" s="23" t="s">
        <v>26</v>
      </c>
      <c r="AI1500" s="23" t="s">
        <v>12</v>
      </c>
      <c r="AJ1500" s="23" t="s">
        <v>11</v>
      </c>
      <c r="AK1500" s="23" t="s">
        <v>23</v>
      </c>
      <c r="AL1500" s="23" t="s">
        <v>107</v>
      </c>
      <c r="AM1500" s="23" t="s">
        <v>832</v>
      </c>
      <c r="AN1500" s="23" t="s">
        <v>72</v>
      </c>
      <c r="AO1500" s="23" t="s">
        <v>833</v>
      </c>
      <c r="AP1500" s="23" t="s">
        <v>36</v>
      </c>
      <c r="AQ1500" s="23" t="s">
        <v>14</v>
      </c>
      <c r="AR1500" s="23"/>
      <c r="AS1500" s="23" t="s">
        <v>107</v>
      </c>
      <c r="AT1500" s="23" t="s">
        <v>832</v>
      </c>
      <c r="AU1500" s="23" t="s">
        <v>83</v>
      </c>
      <c r="AV1500" s="25" t="s">
        <v>833</v>
      </c>
      <c r="AW1500" s="25" t="s">
        <v>14</v>
      </c>
      <c r="AX1500" s="26">
        <v>55</v>
      </c>
      <c r="AY1500" s="26">
        <v>1275.68</v>
      </c>
      <c r="AZ1500" s="25" t="s">
        <v>72</v>
      </c>
      <c r="BA1500" s="25" t="s">
        <v>83</v>
      </c>
      <c r="BB1500" s="23" t="s">
        <v>14</v>
      </c>
      <c r="BC1500" s="23" t="s">
        <v>15</v>
      </c>
      <c r="BD1500" s="23" t="s">
        <v>14</v>
      </c>
      <c r="BE1500" s="23" t="s">
        <v>11</v>
      </c>
      <c r="BF1500" s="23" t="s">
        <v>843</v>
      </c>
      <c r="BG1500" s="23" t="s">
        <v>11</v>
      </c>
      <c r="BH1500" s="23" t="s">
        <v>17</v>
      </c>
      <c r="BI1500" s="23" t="s">
        <v>14</v>
      </c>
      <c r="BJ1500" s="23"/>
      <c r="BK1500" s="23" t="s">
        <v>11</v>
      </c>
      <c r="BL1500" s="23" t="s">
        <v>11</v>
      </c>
      <c r="BM1500" s="23" t="s">
        <v>11</v>
      </c>
      <c r="BN1500" s="23"/>
      <c r="BO1500" s="24">
        <v>24</v>
      </c>
      <c r="BP1500" s="24">
        <v>499</v>
      </c>
      <c r="BQ1500" s="24">
        <v>450</v>
      </c>
      <c r="BR1500" s="24">
        <v>351</v>
      </c>
      <c r="BS1500" s="24">
        <v>292.5</v>
      </c>
      <c r="BT1500" s="23"/>
      <c r="BU1500" s="23"/>
      <c r="BV1500" s="24">
        <v>103.5</v>
      </c>
      <c r="BW1500" s="24">
        <v>0.34</v>
      </c>
      <c r="BX1500" s="23"/>
      <c r="BY1500" s="24">
        <v>0.34</v>
      </c>
      <c r="BZ1500" s="27">
        <v>0.34</v>
      </c>
      <c r="CA1500" s="27">
        <v>0.34</v>
      </c>
      <c r="CB1500" s="25"/>
      <c r="CC1500" s="25"/>
      <c r="CD1500" s="28">
        <v>103.9</v>
      </c>
      <c r="CE1500" s="28">
        <v>0.4</v>
      </c>
      <c r="CF1500" s="25"/>
      <c r="CG1500" s="28">
        <v>0.4</v>
      </c>
      <c r="CH1500" s="28">
        <v>352.43</v>
      </c>
      <c r="CI1500" s="28">
        <v>1</v>
      </c>
      <c r="CJ1500" s="28">
        <v>0.5</v>
      </c>
      <c r="CK1500" s="28">
        <v>0</v>
      </c>
      <c r="CL1500" s="28">
        <v>0</v>
      </c>
      <c r="CM1500" s="28">
        <v>0.5</v>
      </c>
      <c r="CN1500" s="25"/>
      <c r="CO1500" s="28">
        <v>0</v>
      </c>
      <c r="CP1500" s="30" t="s">
        <v>1075</v>
      </c>
      <c r="CQ1500" s="8">
        <f t="shared" si="254"/>
        <v>1625.7995735607674</v>
      </c>
      <c r="CR1500" s="8">
        <f t="shared" si="262"/>
        <v>28</v>
      </c>
      <c r="CS1500" s="8">
        <f t="shared" si="255"/>
        <v>2.5</v>
      </c>
      <c r="CT1500" s="8">
        <f t="shared" si="263"/>
        <v>60</v>
      </c>
      <c r="CU1500" s="8">
        <f t="shared" si="256"/>
        <v>400</v>
      </c>
      <c r="CV1500" s="10">
        <f t="shared" si="257"/>
        <v>636564.32000000007</v>
      </c>
      <c r="CW1500" s="10">
        <f t="shared" si="264"/>
        <v>636.56432000000007</v>
      </c>
      <c r="CX1500" s="8" t="str">
        <f t="shared" si="258"/>
        <v>No</v>
      </c>
      <c r="CY1500" s="30" t="s">
        <v>11</v>
      </c>
      <c r="CZ1500" s="30" t="s">
        <v>11</v>
      </c>
      <c r="DA1500" s="31" t="s">
        <v>11</v>
      </c>
      <c r="DB1500" s="31" t="s">
        <v>11</v>
      </c>
      <c r="DC1500" s="8" t="str">
        <f t="shared" si="259"/>
        <v>No</v>
      </c>
      <c r="DD1500" s="8" t="s">
        <v>11</v>
      </c>
      <c r="DE1500" s="30" t="s">
        <v>11</v>
      </c>
      <c r="DF1500" s="10">
        <f t="shared" si="260"/>
        <v>319.26695999999993</v>
      </c>
      <c r="DG1500" s="9">
        <f>IF(S1500&lt;Monitors!$H$4,(S1500*Monitors!$I$4)+Monitors!$J$4,IF(S1500&lt;Monitors!$H$5,(S1500*Monitors!$I$5)+Monitors!$J$5,IF(S1500&lt;Monitors!$H$6,(S1500*Monitors!$I$6)+Monitors!$J$6,IF(S1500&lt;Monitors!$H$7,(Monitors!$I$7*S1500)+Monitors!$J$7,IF(S1500&lt;Monitors!$H$8,(S1500*Monitors!$I$8)+Monitors!$J$8,IF(S1500&lt;Monitors!$H$9,(S1500*Monitors!$I$9)+Monitors!$J$9,IF(S1500&lt;Monitors!$H$10,(S1500*Monitors!$I$10)+Monitors!$J$10,IF(S1500&lt;Monitors!$H$11,(S1500*Monitors!$I$11)+Monitors!$J$11,Monitors!$J$12))))))))</f>
        <v>89</v>
      </c>
      <c r="DH1500" s="10">
        <f>$DF1500-(Monitors!$B$4*'All Data'!$W1500)</f>
        <v>306.55333999999993</v>
      </c>
      <c r="DI1500" s="10">
        <f>IF($CX1500="Yes",DH1500-(Monitors!$E$4*(DG1500+(Monitors!$B$4*'All Data'!$W1500))),'All Data'!DH1500)</f>
        <v>306.55333999999993</v>
      </c>
      <c r="DJ1500" s="10">
        <f>IF(DD1500="Yes",'All Data'!DI1500-(DG1500*Monitors!$C$4),'All Data'!DI1500)</f>
        <v>306.55333999999993</v>
      </c>
      <c r="DK1500" s="10">
        <f>IF($DE1500="Yes",DJ1500-(DG1500*Monitors!$D$4),'All Data'!DJ1500)</f>
        <v>306.55333999999993</v>
      </c>
      <c r="DL1500" s="10">
        <f>IF($CZ1500="Yes",DK1500-Monitors!$C$7,'All Data'!DK1500)</f>
        <v>306.55333999999993</v>
      </c>
      <c r="DM1500" s="10">
        <f>IF($DA1500="Yes",DL1500-Monitors!$D$7,'All Data'!DL1500)</f>
        <v>306.55333999999993</v>
      </c>
      <c r="DN1500" s="10">
        <f>IF(DB1500="Yes",DM1500-((DG1500+(W1500*Monitors!$B$4))*Monitors!$F$4),'All Data'!DM1500)</f>
        <v>306.55333999999993</v>
      </c>
      <c r="DO1500" s="8" t="str">
        <f t="shared" si="261"/>
        <v>No</v>
      </c>
      <c r="DP1500" s="10">
        <v>25.462572800000004</v>
      </c>
      <c r="DQ1500" s="10">
        <v>78.037427199999996</v>
      </c>
      <c r="DR1500" s="10">
        <v>78.037427199999996</v>
      </c>
      <c r="DS1500" s="9">
        <v>95.124246274881799</v>
      </c>
      <c r="DT1500" s="9" t="s">
        <v>23</v>
      </c>
      <c r="DU1500" s="14">
        <v>0</v>
      </c>
    </row>
    <row r="1501" spans="1:125" ht="18" customHeight="1">
      <c r="A1501" s="29">
        <v>1500</v>
      </c>
      <c r="B1501" s="29">
        <v>21</v>
      </c>
      <c r="C1501" s="29">
        <v>394</v>
      </c>
      <c r="D1501" s="21">
        <v>41430</v>
      </c>
      <c r="E1501" s="21">
        <v>41397</v>
      </c>
      <c r="F1501" s="21">
        <v>41451</v>
      </c>
      <c r="G1501" s="20" t="s">
        <v>4</v>
      </c>
      <c r="H1501" s="20"/>
      <c r="I1501" s="22">
        <v>6</v>
      </c>
      <c r="J1501" s="20" t="s">
        <v>255</v>
      </c>
      <c r="K1501" s="20"/>
      <c r="L1501" s="20" t="s">
        <v>6</v>
      </c>
      <c r="M1501" s="23" t="s">
        <v>6</v>
      </c>
      <c r="N1501" s="23" t="s">
        <v>7</v>
      </c>
      <c r="O1501" s="23"/>
      <c r="P1501" s="24">
        <v>20.6</v>
      </c>
      <c r="Q1501" s="24">
        <v>36.6</v>
      </c>
      <c r="R1501" s="24">
        <v>42</v>
      </c>
      <c r="S1501" s="24">
        <v>754.47</v>
      </c>
      <c r="T1501" s="24">
        <v>1.78</v>
      </c>
      <c r="U1501" s="24">
        <v>1080</v>
      </c>
      <c r="V1501" s="24">
        <v>1920</v>
      </c>
      <c r="W1501" s="24">
        <v>2.0739999999999998</v>
      </c>
      <c r="X1501" s="23" t="s">
        <v>47</v>
      </c>
      <c r="Y1501" s="23" t="s">
        <v>47</v>
      </c>
      <c r="Z1501" s="24">
        <v>2748</v>
      </c>
      <c r="AA1501" s="24">
        <v>60</v>
      </c>
      <c r="AB1501" s="24">
        <v>178</v>
      </c>
      <c r="AC1501" s="24">
        <v>178</v>
      </c>
      <c r="AD1501" s="23" t="s">
        <v>305</v>
      </c>
      <c r="AE1501" s="23" t="s">
        <v>11</v>
      </c>
      <c r="AF1501" s="23" t="s">
        <v>11</v>
      </c>
      <c r="AG1501" s="23"/>
      <c r="AH1501" s="23"/>
      <c r="AI1501" s="23" t="s">
        <v>57</v>
      </c>
      <c r="AJ1501" s="23" t="s">
        <v>11</v>
      </c>
      <c r="AK1501" s="23" t="s">
        <v>23</v>
      </c>
      <c r="AL1501" s="23" t="s">
        <v>107</v>
      </c>
      <c r="AM1501" s="23"/>
      <c r="AN1501" s="23" t="s">
        <v>302</v>
      </c>
      <c r="AO1501" s="23"/>
      <c r="AP1501" s="23" t="s">
        <v>14</v>
      </c>
      <c r="AQ1501" s="23"/>
      <c r="AR1501" s="23"/>
      <c r="AS1501" s="23" t="s">
        <v>107</v>
      </c>
      <c r="AT1501" s="23"/>
      <c r="AU1501" s="23" t="s">
        <v>261</v>
      </c>
      <c r="AV1501" s="25"/>
      <c r="AW1501" s="25"/>
      <c r="AX1501" s="26">
        <v>42</v>
      </c>
      <c r="AY1501" s="26">
        <v>754.47</v>
      </c>
      <c r="AZ1501" s="25" t="s">
        <v>302</v>
      </c>
      <c r="BA1501" s="25" t="s">
        <v>261</v>
      </c>
      <c r="BB1501" s="23"/>
      <c r="BC1501" s="23" t="s">
        <v>15</v>
      </c>
      <c r="BD1501" s="23"/>
      <c r="BE1501" s="23" t="s">
        <v>11</v>
      </c>
      <c r="BF1501" s="23" t="s">
        <v>752</v>
      </c>
      <c r="BG1501" s="23" t="s">
        <v>11</v>
      </c>
      <c r="BH1501" s="23" t="s">
        <v>17</v>
      </c>
      <c r="BI1501" s="23"/>
      <c r="BJ1501" s="23"/>
      <c r="BK1501" s="23" t="s">
        <v>11</v>
      </c>
      <c r="BL1501" s="23" t="s">
        <v>11</v>
      </c>
      <c r="BM1501" s="23"/>
      <c r="BN1501" s="23"/>
      <c r="BO1501" s="24">
        <v>0.1</v>
      </c>
      <c r="BP1501" s="24">
        <v>635.70000000000005</v>
      </c>
      <c r="BQ1501" s="24">
        <v>700</v>
      </c>
      <c r="BR1501" s="24">
        <v>465.6</v>
      </c>
      <c r="BS1501" s="24">
        <v>465.6</v>
      </c>
      <c r="BT1501" s="23"/>
      <c r="BU1501" s="23"/>
      <c r="BV1501" s="24">
        <v>103.57</v>
      </c>
      <c r="BW1501" s="24">
        <v>0.48</v>
      </c>
      <c r="BX1501" s="24">
        <v>0.46</v>
      </c>
      <c r="BY1501" s="23"/>
      <c r="BZ1501" s="27">
        <v>0.48</v>
      </c>
      <c r="CA1501" s="27"/>
      <c r="CB1501" s="25"/>
      <c r="CC1501" s="25"/>
      <c r="CD1501" s="28">
        <v>103.49</v>
      </c>
      <c r="CE1501" s="28">
        <v>0.52</v>
      </c>
      <c r="CF1501" s="28">
        <v>0.5</v>
      </c>
      <c r="CG1501" s="25"/>
      <c r="CH1501" s="28">
        <v>211.71</v>
      </c>
      <c r="CI1501" s="28">
        <v>0.7</v>
      </c>
      <c r="CJ1501" s="28">
        <v>0</v>
      </c>
      <c r="CK1501" s="25"/>
      <c r="CL1501" s="25"/>
      <c r="CM1501" s="28">
        <v>0.99</v>
      </c>
      <c r="CN1501" s="25"/>
      <c r="CO1501" s="28">
        <v>0</v>
      </c>
      <c r="CP1501" s="30" t="s">
        <v>1075</v>
      </c>
      <c r="CQ1501" s="8">
        <f t="shared" si="254"/>
        <v>2748.9495937545557</v>
      </c>
      <c r="CR1501" s="8">
        <f t="shared" si="262"/>
        <v>28</v>
      </c>
      <c r="CS1501" s="8">
        <f t="shared" si="255"/>
        <v>2.5</v>
      </c>
      <c r="CT1501" s="8">
        <f t="shared" si="263"/>
        <v>50</v>
      </c>
      <c r="CU1501" s="8">
        <f t="shared" si="256"/>
        <v>600</v>
      </c>
      <c r="CV1501" s="10">
        <f t="shared" si="257"/>
        <v>479616.57900000003</v>
      </c>
      <c r="CW1501" s="10">
        <f t="shared" si="264"/>
        <v>479.616579</v>
      </c>
      <c r="CX1501" s="8" t="str">
        <f t="shared" si="258"/>
        <v>No</v>
      </c>
      <c r="CY1501" s="30" t="s">
        <v>23</v>
      </c>
      <c r="CZ1501" s="30" t="s">
        <v>11</v>
      </c>
      <c r="DA1501" s="31" t="s">
        <v>11</v>
      </c>
      <c r="DB1501" s="31" t="s">
        <v>11</v>
      </c>
      <c r="DC1501" s="8" t="str">
        <f t="shared" si="259"/>
        <v>No</v>
      </c>
      <c r="DD1501" s="8" t="s">
        <v>11</v>
      </c>
      <c r="DE1501" s="30" t="s">
        <v>11</v>
      </c>
      <c r="DF1501" s="10">
        <f t="shared" si="260"/>
        <v>320.27873999999991</v>
      </c>
      <c r="DG1501" s="9">
        <f>IF(S1501&lt;Monitors!$H$4,(S1501*Monitors!$I$4)+Monitors!$J$4,IF(S1501&lt;Monitors!$H$5,(S1501*Monitors!$I$5)+Monitors!$J$5,IF(S1501&lt;Monitors!$H$6,(S1501*Monitors!$I$6)+Monitors!$J$6,IF(S1501&lt;Monitors!$H$7,(Monitors!$I$7*S1501)+Monitors!$J$7,IF(S1501&lt;Monitors!$H$8,(S1501*Monitors!$I$8)+Monitors!$J$8,IF(S1501&lt;Monitors!$H$9,(S1501*Monitors!$I$9)+Monitors!$J$9,IF(S1501&lt;Monitors!$H$10,(S1501*Monitors!$I$10)+Monitors!$J$10,IF(S1501&lt;Monitors!$H$11,(S1501*Monitors!$I$11)+Monitors!$J$11,Monitors!$J$12))))))))</f>
        <v>89</v>
      </c>
      <c r="DH1501" s="10">
        <f>$DF1501-(Monitors!$B$4*'All Data'!$W1501)</f>
        <v>307.56511999999992</v>
      </c>
      <c r="DI1501" s="10">
        <f>IF($CX1501="Yes",DH1501-(Monitors!$E$4*(DG1501+(Monitors!$B$4*'All Data'!$W1501))),'All Data'!DH1501)</f>
        <v>307.56511999999992</v>
      </c>
      <c r="DJ1501" s="10">
        <f>IF(DD1501="Yes",'All Data'!DI1501-(DG1501*Monitors!$C$4),'All Data'!DI1501)</f>
        <v>307.56511999999992</v>
      </c>
      <c r="DK1501" s="10">
        <f>IF($DE1501="Yes",DJ1501-(DG1501*Monitors!$D$4),'All Data'!DJ1501)</f>
        <v>307.56511999999992</v>
      </c>
      <c r="DL1501" s="10">
        <f>IF($CZ1501="Yes",DK1501-Monitors!$C$7,'All Data'!DK1501)</f>
        <v>307.56511999999992</v>
      </c>
      <c r="DM1501" s="10">
        <f>IF($DA1501="Yes",DL1501-Monitors!$D$7,'All Data'!DL1501)</f>
        <v>307.56511999999992</v>
      </c>
      <c r="DN1501" s="10">
        <f>IF(DB1501="Yes",DM1501-((DG1501+(W1501*Monitors!$B$4))*Monitors!$F$4),'All Data'!DM1501)</f>
        <v>307.56511999999992</v>
      </c>
      <c r="DO1501" s="8" t="str">
        <f t="shared" si="261"/>
        <v>No</v>
      </c>
      <c r="DP1501" s="10">
        <v>19.184663160000003</v>
      </c>
      <c r="DQ1501" s="10">
        <v>84.385336839999994</v>
      </c>
      <c r="DR1501" s="10">
        <v>84.385336839999994</v>
      </c>
      <c r="DS1501" s="9">
        <v>65.88027045721708</v>
      </c>
      <c r="DT1501" s="9" t="s">
        <v>11</v>
      </c>
      <c r="DU1501" s="14">
        <v>0</v>
      </c>
    </row>
    <row r="1502" spans="1:125" ht="18" customHeight="1">
      <c r="A1502" s="29">
        <v>1501</v>
      </c>
      <c r="B1502" s="29">
        <v>21</v>
      </c>
      <c r="C1502" s="29">
        <v>395</v>
      </c>
      <c r="D1502" s="21">
        <v>41430</v>
      </c>
      <c r="E1502" s="21">
        <v>41397</v>
      </c>
      <c r="F1502" s="21">
        <v>41451</v>
      </c>
      <c r="G1502" s="20" t="s">
        <v>4</v>
      </c>
      <c r="H1502" s="20"/>
      <c r="I1502" s="22">
        <v>6</v>
      </c>
      <c r="J1502" s="20" t="s">
        <v>255</v>
      </c>
      <c r="K1502" s="20"/>
      <c r="L1502" s="20" t="s">
        <v>6</v>
      </c>
      <c r="M1502" s="23" t="s">
        <v>6</v>
      </c>
      <c r="N1502" s="23" t="s">
        <v>7</v>
      </c>
      <c r="O1502" s="23"/>
      <c r="P1502" s="24">
        <v>20.6</v>
      </c>
      <c r="Q1502" s="24">
        <v>36.6</v>
      </c>
      <c r="R1502" s="24">
        <v>42</v>
      </c>
      <c r="S1502" s="24">
        <v>754.47</v>
      </c>
      <c r="T1502" s="24">
        <v>1.78</v>
      </c>
      <c r="U1502" s="24">
        <v>1080</v>
      </c>
      <c r="V1502" s="24">
        <v>1920</v>
      </c>
      <c r="W1502" s="24">
        <v>2.0739999999999998</v>
      </c>
      <c r="X1502" s="23" t="s">
        <v>47</v>
      </c>
      <c r="Y1502" s="23" t="s">
        <v>47</v>
      </c>
      <c r="Z1502" s="24">
        <v>2748</v>
      </c>
      <c r="AA1502" s="24">
        <v>60</v>
      </c>
      <c r="AB1502" s="24">
        <v>178</v>
      </c>
      <c r="AC1502" s="24">
        <v>178</v>
      </c>
      <c r="AD1502" s="23" t="s">
        <v>305</v>
      </c>
      <c r="AE1502" s="23" t="s">
        <v>11</v>
      </c>
      <c r="AF1502" s="23" t="s">
        <v>11</v>
      </c>
      <c r="AG1502" s="23"/>
      <c r="AH1502" s="23"/>
      <c r="AI1502" s="23" t="s">
        <v>57</v>
      </c>
      <c r="AJ1502" s="23" t="s">
        <v>11</v>
      </c>
      <c r="AK1502" s="23" t="s">
        <v>23</v>
      </c>
      <c r="AL1502" s="23" t="s">
        <v>107</v>
      </c>
      <c r="AM1502" s="23"/>
      <c r="AN1502" s="23" t="s">
        <v>302</v>
      </c>
      <c r="AO1502" s="23"/>
      <c r="AP1502" s="23" t="s">
        <v>14</v>
      </c>
      <c r="AQ1502" s="23"/>
      <c r="AR1502" s="23"/>
      <c r="AS1502" s="23" t="s">
        <v>107</v>
      </c>
      <c r="AT1502" s="23"/>
      <c r="AU1502" s="23" t="s">
        <v>261</v>
      </c>
      <c r="AV1502" s="25"/>
      <c r="AW1502" s="25"/>
      <c r="AX1502" s="26">
        <v>42</v>
      </c>
      <c r="AY1502" s="26">
        <v>754.47</v>
      </c>
      <c r="AZ1502" s="25" t="s">
        <v>302</v>
      </c>
      <c r="BA1502" s="25" t="s">
        <v>261</v>
      </c>
      <c r="BB1502" s="23"/>
      <c r="BC1502" s="23" t="s">
        <v>15</v>
      </c>
      <c r="BD1502" s="23"/>
      <c r="BE1502" s="23" t="s">
        <v>11</v>
      </c>
      <c r="BF1502" s="23" t="s">
        <v>752</v>
      </c>
      <c r="BG1502" s="23" t="s">
        <v>11</v>
      </c>
      <c r="BH1502" s="23" t="s">
        <v>17</v>
      </c>
      <c r="BI1502" s="23"/>
      <c r="BJ1502" s="23"/>
      <c r="BK1502" s="23" t="s">
        <v>11</v>
      </c>
      <c r="BL1502" s="23" t="s">
        <v>11</v>
      </c>
      <c r="BM1502" s="23"/>
      <c r="BN1502" s="23"/>
      <c r="BO1502" s="24">
        <v>0.1</v>
      </c>
      <c r="BP1502" s="24">
        <v>635.70000000000005</v>
      </c>
      <c r="BQ1502" s="24">
        <v>700</v>
      </c>
      <c r="BR1502" s="24">
        <v>465.6</v>
      </c>
      <c r="BS1502" s="24">
        <v>465.6</v>
      </c>
      <c r="BT1502" s="23"/>
      <c r="BU1502" s="23"/>
      <c r="BV1502" s="24">
        <v>103.57</v>
      </c>
      <c r="BW1502" s="24">
        <v>0.48</v>
      </c>
      <c r="BX1502" s="24">
        <v>0.46</v>
      </c>
      <c r="BY1502" s="23"/>
      <c r="BZ1502" s="27">
        <v>0.48</v>
      </c>
      <c r="CA1502" s="27"/>
      <c r="CB1502" s="25"/>
      <c r="CC1502" s="25"/>
      <c r="CD1502" s="28">
        <v>103.49</v>
      </c>
      <c r="CE1502" s="28">
        <v>0.52</v>
      </c>
      <c r="CF1502" s="28">
        <v>0.5</v>
      </c>
      <c r="CG1502" s="25"/>
      <c r="CH1502" s="28">
        <v>211.71</v>
      </c>
      <c r="CI1502" s="28">
        <v>0.7</v>
      </c>
      <c r="CJ1502" s="28">
        <v>0</v>
      </c>
      <c r="CK1502" s="25"/>
      <c r="CL1502" s="25"/>
      <c r="CM1502" s="28">
        <v>0.99</v>
      </c>
      <c r="CN1502" s="25"/>
      <c r="CO1502" s="28">
        <v>0</v>
      </c>
      <c r="CP1502" s="30" t="s">
        <v>1075</v>
      </c>
      <c r="CQ1502" s="8">
        <f t="shared" si="254"/>
        <v>2748.9495937545557</v>
      </c>
      <c r="CR1502" s="8">
        <f t="shared" si="262"/>
        <v>28</v>
      </c>
      <c r="CS1502" s="8">
        <f t="shared" si="255"/>
        <v>2.5</v>
      </c>
      <c r="CT1502" s="8">
        <f t="shared" si="263"/>
        <v>50</v>
      </c>
      <c r="CU1502" s="8">
        <f t="shared" si="256"/>
        <v>600</v>
      </c>
      <c r="CV1502" s="10">
        <f t="shared" si="257"/>
        <v>479616.57900000003</v>
      </c>
      <c r="CW1502" s="10">
        <f t="shared" si="264"/>
        <v>479.616579</v>
      </c>
      <c r="CX1502" s="8" t="str">
        <f t="shared" si="258"/>
        <v>No</v>
      </c>
      <c r="CY1502" s="30" t="s">
        <v>23</v>
      </c>
      <c r="CZ1502" s="30" t="s">
        <v>11</v>
      </c>
      <c r="DA1502" s="31" t="s">
        <v>11</v>
      </c>
      <c r="DB1502" s="31" t="s">
        <v>11</v>
      </c>
      <c r="DC1502" s="8" t="str">
        <f t="shared" si="259"/>
        <v>No</v>
      </c>
      <c r="DD1502" s="8" t="s">
        <v>11</v>
      </c>
      <c r="DE1502" s="30" t="s">
        <v>11</v>
      </c>
      <c r="DF1502" s="10">
        <f t="shared" si="260"/>
        <v>320.27873999999991</v>
      </c>
      <c r="DG1502" s="9">
        <f>IF(S1502&lt;Monitors!$H$4,(S1502*Monitors!$I$4)+Monitors!$J$4,IF(S1502&lt;Monitors!$H$5,(S1502*Monitors!$I$5)+Monitors!$J$5,IF(S1502&lt;Monitors!$H$6,(S1502*Monitors!$I$6)+Monitors!$J$6,IF(S1502&lt;Monitors!$H$7,(Monitors!$I$7*S1502)+Monitors!$J$7,IF(S1502&lt;Monitors!$H$8,(S1502*Monitors!$I$8)+Monitors!$J$8,IF(S1502&lt;Monitors!$H$9,(S1502*Monitors!$I$9)+Monitors!$J$9,IF(S1502&lt;Monitors!$H$10,(S1502*Monitors!$I$10)+Monitors!$J$10,IF(S1502&lt;Monitors!$H$11,(S1502*Monitors!$I$11)+Monitors!$J$11,Monitors!$J$12))))))))</f>
        <v>89</v>
      </c>
      <c r="DH1502" s="10">
        <f>$DF1502-(Monitors!$B$4*'All Data'!$W1502)</f>
        <v>307.56511999999992</v>
      </c>
      <c r="DI1502" s="10">
        <f>IF($CX1502="Yes",DH1502-(Monitors!$E$4*(DG1502+(Monitors!$B$4*'All Data'!$W1502))),'All Data'!DH1502)</f>
        <v>307.56511999999992</v>
      </c>
      <c r="DJ1502" s="10">
        <f>IF(DD1502="Yes",'All Data'!DI1502-(DG1502*Monitors!$C$4),'All Data'!DI1502)</f>
        <v>307.56511999999992</v>
      </c>
      <c r="DK1502" s="10">
        <f>IF($DE1502="Yes",DJ1502-(DG1502*Monitors!$D$4),'All Data'!DJ1502)</f>
        <v>307.56511999999992</v>
      </c>
      <c r="DL1502" s="10">
        <f>IF($CZ1502="Yes",DK1502-Monitors!$C$7,'All Data'!DK1502)</f>
        <v>307.56511999999992</v>
      </c>
      <c r="DM1502" s="10">
        <f>IF($DA1502="Yes",DL1502-Monitors!$D$7,'All Data'!DL1502)</f>
        <v>307.56511999999992</v>
      </c>
      <c r="DN1502" s="10">
        <f>IF(DB1502="Yes",DM1502-((DG1502+(W1502*Monitors!$B$4))*Monitors!$F$4),'All Data'!DM1502)</f>
        <v>307.56511999999992</v>
      </c>
      <c r="DO1502" s="8" t="str">
        <f t="shared" si="261"/>
        <v>No</v>
      </c>
      <c r="DP1502" s="10">
        <v>19.184663160000003</v>
      </c>
      <c r="DQ1502" s="10">
        <v>84.385336839999994</v>
      </c>
      <c r="DR1502" s="10">
        <v>84.385336839999994</v>
      </c>
      <c r="DS1502" s="9">
        <v>65.88027045721708</v>
      </c>
      <c r="DT1502" s="9" t="s">
        <v>11</v>
      </c>
      <c r="DU1502" s="14">
        <v>0</v>
      </c>
    </row>
    <row r="1503" spans="1:125" ht="18" customHeight="1">
      <c r="A1503" s="29">
        <v>1502</v>
      </c>
      <c r="B1503" s="29">
        <v>21</v>
      </c>
      <c r="C1503" s="29">
        <v>396</v>
      </c>
      <c r="D1503" s="21">
        <v>41430</v>
      </c>
      <c r="E1503" s="21">
        <v>41397</v>
      </c>
      <c r="F1503" s="21">
        <v>41451</v>
      </c>
      <c r="G1503" s="20" t="s">
        <v>4</v>
      </c>
      <c r="H1503" s="20"/>
      <c r="I1503" s="22">
        <v>6</v>
      </c>
      <c r="J1503" s="20" t="s">
        <v>255</v>
      </c>
      <c r="K1503" s="20"/>
      <c r="L1503" s="20" t="s">
        <v>6</v>
      </c>
      <c r="M1503" s="23" t="s">
        <v>6</v>
      </c>
      <c r="N1503" s="23" t="s">
        <v>7</v>
      </c>
      <c r="O1503" s="23"/>
      <c r="P1503" s="24">
        <v>20.6</v>
      </c>
      <c r="Q1503" s="24">
        <v>36.6</v>
      </c>
      <c r="R1503" s="24">
        <v>42</v>
      </c>
      <c r="S1503" s="24">
        <v>754.47</v>
      </c>
      <c r="T1503" s="24">
        <v>1.78</v>
      </c>
      <c r="U1503" s="24">
        <v>1080</v>
      </c>
      <c r="V1503" s="24">
        <v>1920</v>
      </c>
      <c r="W1503" s="24">
        <v>2.0739999999999998</v>
      </c>
      <c r="X1503" s="23" t="s">
        <v>47</v>
      </c>
      <c r="Y1503" s="23" t="s">
        <v>47</v>
      </c>
      <c r="Z1503" s="24">
        <v>2748</v>
      </c>
      <c r="AA1503" s="24">
        <v>60</v>
      </c>
      <c r="AB1503" s="24">
        <v>178</v>
      </c>
      <c r="AC1503" s="24">
        <v>178</v>
      </c>
      <c r="AD1503" s="23" t="s">
        <v>305</v>
      </c>
      <c r="AE1503" s="23" t="s">
        <v>11</v>
      </c>
      <c r="AF1503" s="23" t="s">
        <v>11</v>
      </c>
      <c r="AG1503" s="23"/>
      <c r="AH1503" s="23"/>
      <c r="AI1503" s="23" t="s">
        <v>57</v>
      </c>
      <c r="AJ1503" s="23" t="s">
        <v>11</v>
      </c>
      <c r="AK1503" s="23" t="s">
        <v>23</v>
      </c>
      <c r="AL1503" s="23" t="s">
        <v>107</v>
      </c>
      <c r="AM1503" s="23"/>
      <c r="AN1503" s="23" t="s">
        <v>302</v>
      </c>
      <c r="AO1503" s="23"/>
      <c r="AP1503" s="23" t="s">
        <v>14</v>
      </c>
      <c r="AQ1503" s="23"/>
      <c r="AR1503" s="23"/>
      <c r="AS1503" s="23" t="s">
        <v>107</v>
      </c>
      <c r="AT1503" s="23"/>
      <c r="AU1503" s="23" t="s">
        <v>261</v>
      </c>
      <c r="AV1503" s="25"/>
      <c r="AW1503" s="25"/>
      <c r="AX1503" s="26">
        <v>42</v>
      </c>
      <c r="AY1503" s="26">
        <v>754.47</v>
      </c>
      <c r="AZ1503" s="25" t="s">
        <v>302</v>
      </c>
      <c r="BA1503" s="25" t="s">
        <v>261</v>
      </c>
      <c r="BB1503" s="23"/>
      <c r="BC1503" s="23" t="s">
        <v>15</v>
      </c>
      <c r="BD1503" s="23"/>
      <c r="BE1503" s="23" t="s">
        <v>11</v>
      </c>
      <c r="BF1503" s="23" t="s">
        <v>752</v>
      </c>
      <c r="BG1503" s="23" t="s">
        <v>11</v>
      </c>
      <c r="BH1503" s="23" t="s">
        <v>17</v>
      </c>
      <c r="BI1503" s="23"/>
      <c r="BJ1503" s="23"/>
      <c r="BK1503" s="23" t="s">
        <v>11</v>
      </c>
      <c r="BL1503" s="23" t="s">
        <v>11</v>
      </c>
      <c r="BM1503" s="23"/>
      <c r="BN1503" s="23"/>
      <c r="BO1503" s="24">
        <v>0.1</v>
      </c>
      <c r="BP1503" s="24">
        <v>635.70000000000005</v>
      </c>
      <c r="BQ1503" s="24">
        <v>700</v>
      </c>
      <c r="BR1503" s="24">
        <v>465.6</v>
      </c>
      <c r="BS1503" s="24">
        <v>465.6</v>
      </c>
      <c r="BT1503" s="23"/>
      <c r="BU1503" s="23"/>
      <c r="BV1503" s="24">
        <v>103.57</v>
      </c>
      <c r="BW1503" s="24">
        <v>0.48</v>
      </c>
      <c r="BX1503" s="24">
        <v>0.46</v>
      </c>
      <c r="BY1503" s="23"/>
      <c r="BZ1503" s="27">
        <v>0.48</v>
      </c>
      <c r="CA1503" s="27"/>
      <c r="CB1503" s="25"/>
      <c r="CC1503" s="25"/>
      <c r="CD1503" s="28">
        <v>103.49</v>
      </c>
      <c r="CE1503" s="28">
        <v>0.52</v>
      </c>
      <c r="CF1503" s="28">
        <v>0.5</v>
      </c>
      <c r="CG1503" s="25"/>
      <c r="CH1503" s="28">
        <v>211.71</v>
      </c>
      <c r="CI1503" s="28">
        <v>0.7</v>
      </c>
      <c r="CJ1503" s="28">
        <v>0</v>
      </c>
      <c r="CK1503" s="25"/>
      <c r="CL1503" s="25"/>
      <c r="CM1503" s="28">
        <v>0.99</v>
      </c>
      <c r="CN1503" s="25"/>
      <c r="CO1503" s="28">
        <v>0</v>
      </c>
      <c r="CP1503" s="30" t="s">
        <v>1075</v>
      </c>
      <c r="CQ1503" s="8">
        <f t="shared" si="254"/>
        <v>2748.9495937545557</v>
      </c>
      <c r="CR1503" s="8">
        <f t="shared" si="262"/>
        <v>28</v>
      </c>
      <c r="CS1503" s="8">
        <f t="shared" si="255"/>
        <v>2.5</v>
      </c>
      <c r="CT1503" s="8">
        <f t="shared" si="263"/>
        <v>50</v>
      </c>
      <c r="CU1503" s="8">
        <f t="shared" si="256"/>
        <v>600</v>
      </c>
      <c r="CV1503" s="10">
        <f t="shared" si="257"/>
        <v>479616.57900000003</v>
      </c>
      <c r="CW1503" s="10">
        <f t="shared" si="264"/>
        <v>479.616579</v>
      </c>
      <c r="CX1503" s="8" t="str">
        <f t="shared" si="258"/>
        <v>No</v>
      </c>
      <c r="CY1503" s="30" t="s">
        <v>23</v>
      </c>
      <c r="CZ1503" s="30" t="s">
        <v>11</v>
      </c>
      <c r="DA1503" s="31" t="s">
        <v>11</v>
      </c>
      <c r="DB1503" s="31" t="s">
        <v>11</v>
      </c>
      <c r="DC1503" s="8" t="str">
        <f t="shared" si="259"/>
        <v>No</v>
      </c>
      <c r="DD1503" s="8" t="s">
        <v>11</v>
      </c>
      <c r="DE1503" s="30" t="s">
        <v>11</v>
      </c>
      <c r="DF1503" s="10">
        <f t="shared" si="260"/>
        <v>320.27873999999991</v>
      </c>
      <c r="DG1503" s="9">
        <f>IF(S1503&lt;Monitors!$H$4,(S1503*Monitors!$I$4)+Monitors!$J$4,IF(S1503&lt;Monitors!$H$5,(S1503*Monitors!$I$5)+Monitors!$J$5,IF(S1503&lt;Monitors!$H$6,(S1503*Monitors!$I$6)+Monitors!$J$6,IF(S1503&lt;Monitors!$H$7,(Monitors!$I$7*S1503)+Monitors!$J$7,IF(S1503&lt;Monitors!$H$8,(S1503*Monitors!$I$8)+Monitors!$J$8,IF(S1503&lt;Monitors!$H$9,(S1503*Monitors!$I$9)+Monitors!$J$9,IF(S1503&lt;Monitors!$H$10,(S1503*Monitors!$I$10)+Monitors!$J$10,IF(S1503&lt;Monitors!$H$11,(S1503*Monitors!$I$11)+Monitors!$J$11,Monitors!$J$12))))))))</f>
        <v>89</v>
      </c>
      <c r="DH1503" s="10">
        <f>$DF1503-(Monitors!$B$4*'All Data'!$W1503)</f>
        <v>307.56511999999992</v>
      </c>
      <c r="DI1503" s="10">
        <f>IF($CX1503="Yes",DH1503-(Monitors!$E$4*(DG1503+(Monitors!$B$4*'All Data'!$W1503))),'All Data'!DH1503)</f>
        <v>307.56511999999992</v>
      </c>
      <c r="DJ1503" s="10">
        <f>IF(DD1503="Yes",'All Data'!DI1503-(DG1503*Monitors!$C$4),'All Data'!DI1503)</f>
        <v>307.56511999999992</v>
      </c>
      <c r="DK1503" s="10">
        <f>IF($DE1503="Yes",DJ1503-(DG1503*Monitors!$D$4),'All Data'!DJ1503)</f>
        <v>307.56511999999992</v>
      </c>
      <c r="DL1503" s="10">
        <f>IF($CZ1503="Yes",DK1503-Monitors!$C$7,'All Data'!DK1503)</f>
        <v>307.56511999999992</v>
      </c>
      <c r="DM1503" s="10">
        <f>IF($DA1503="Yes",DL1503-Monitors!$D$7,'All Data'!DL1503)</f>
        <v>307.56511999999992</v>
      </c>
      <c r="DN1503" s="10">
        <f>IF(DB1503="Yes",DM1503-((DG1503+(W1503*Monitors!$B$4))*Monitors!$F$4),'All Data'!DM1503)</f>
        <v>307.56511999999992</v>
      </c>
      <c r="DO1503" s="8" t="str">
        <f t="shared" si="261"/>
        <v>No</v>
      </c>
      <c r="DP1503" s="10">
        <v>19.184663160000003</v>
      </c>
      <c r="DQ1503" s="10">
        <v>84.385336839999994</v>
      </c>
      <c r="DR1503" s="10">
        <v>84.385336839999994</v>
      </c>
      <c r="DS1503" s="9">
        <v>65.88027045721708</v>
      </c>
      <c r="DT1503" s="9" t="s">
        <v>11</v>
      </c>
      <c r="DU1503" s="14">
        <v>0</v>
      </c>
    </row>
    <row r="1504" spans="1:125" ht="18" customHeight="1">
      <c r="A1504" s="29">
        <v>1503</v>
      </c>
      <c r="B1504" s="29">
        <v>21</v>
      </c>
      <c r="C1504" s="29">
        <v>398</v>
      </c>
      <c r="D1504" s="21">
        <v>41568</v>
      </c>
      <c r="E1504" s="21">
        <v>41397</v>
      </c>
      <c r="F1504" s="21">
        <v>41569</v>
      </c>
      <c r="G1504" s="20"/>
      <c r="H1504" s="20"/>
      <c r="I1504" s="22">
        <v>6</v>
      </c>
      <c r="J1504" s="20" t="s">
        <v>255</v>
      </c>
      <c r="K1504" s="20"/>
      <c r="L1504" s="20" t="s">
        <v>6</v>
      </c>
      <c r="M1504" s="23"/>
      <c r="N1504" s="23" t="s">
        <v>7</v>
      </c>
      <c r="O1504" s="23"/>
      <c r="P1504" s="24">
        <v>20.6</v>
      </c>
      <c r="Q1504" s="24">
        <v>36.6</v>
      </c>
      <c r="R1504" s="24">
        <v>42</v>
      </c>
      <c r="S1504" s="24">
        <v>754.47</v>
      </c>
      <c r="T1504" s="24">
        <v>1.78</v>
      </c>
      <c r="U1504" s="24">
        <v>1080</v>
      </c>
      <c r="V1504" s="24">
        <v>1920</v>
      </c>
      <c r="W1504" s="24">
        <v>2.0739999999999998</v>
      </c>
      <c r="X1504" s="23" t="s">
        <v>47</v>
      </c>
      <c r="Y1504" s="23" t="s">
        <v>47</v>
      </c>
      <c r="Z1504" s="24">
        <v>2748</v>
      </c>
      <c r="AA1504" s="24">
        <v>60</v>
      </c>
      <c r="AB1504" s="24">
        <v>178</v>
      </c>
      <c r="AC1504" s="24">
        <v>178</v>
      </c>
      <c r="AD1504" s="23" t="s">
        <v>305</v>
      </c>
      <c r="AE1504" s="23" t="s">
        <v>11</v>
      </c>
      <c r="AF1504" s="23" t="s">
        <v>11</v>
      </c>
      <c r="AG1504" s="23"/>
      <c r="AH1504" s="23"/>
      <c r="AI1504" s="23" t="s">
        <v>57</v>
      </c>
      <c r="AJ1504" s="23" t="s">
        <v>11</v>
      </c>
      <c r="AK1504" s="23" t="s">
        <v>23</v>
      </c>
      <c r="AL1504" s="23" t="s">
        <v>107</v>
      </c>
      <c r="AM1504" s="23"/>
      <c r="AN1504" s="23" t="s">
        <v>302</v>
      </c>
      <c r="AO1504" s="23"/>
      <c r="AP1504" s="23" t="s">
        <v>14</v>
      </c>
      <c r="AQ1504" s="23"/>
      <c r="AR1504" s="23"/>
      <c r="AS1504" s="23" t="s">
        <v>107</v>
      </c>
      <c r="AT1504" s="23"/>
      <c r="AU1504" s="23" t="s">
        <v>261</v>
      </c>
      <c r="AV1504" s="25"/>
      <c r="AW1504" s="25"/>
      <c r="AX1504" s="26">
        <v>42</v>
      </c>
      <c r="AY1504" s="26">
        <v>754.47</v>
      </c>
      <c r="AZ1504" s="25" t="s">
        <v>302</v>
      </c>
      <c r="BA1504" s="25" t="s">
        <v>261</v>
      </c>
      <c r="BB1504" s="23"/>
      <c r="BC1504" s="23" t="s">
        <v>15</v>
      </c>
      <c r="BD1504" s="23"/>
      <c r="BE1504" s="23" t="s">
        <v>11</v>
      </c>
      <c r="BF1504" s="23" t="s">
        <v>752</v>
      </c>
      <c r="BG1504" s="23" t="s">
        <v>11</v>
      </c>
      <c r="BH1504" s="23" t="s">
        <v>17</v>
      </c>
      <c r="BI1504" s="23"/>
      <c r="BJ1504" s="23"/>
      <c r="BK1504" s="23" t="s">
        <v>11</v>
      </c>
      <c r="BL1504" s="23" t="s">
        <v>11</v>
      </c>
      <c r="BM1504" s="23"/>
      <c r="BN1504" s="23"/>
      <c r="BO1504" s="24">
        <v>0.1</v>
      </c>
      <c r="BP1504" s="24">
        <v>635.70000000000005</v>
      </c>
      <c r="BQ1504" s="24">
        <v>700</v>
      </c>
      <c r="BR1504" s="24">
        <v>465.6</v>
      </c>
      <c r="BS1504" s="24">
        <v>465.6</v>
      </c>
      <c r="BT1504" s="23"/>
      <c r="BU1504" s="23"/>
      <c r="BV1504" s="24">
        <v>103.57</v>
      </c>
      <c r="BW1504" s="24">
        <v>0.48</v>
      </c>
      <c r="BX1504" s="24">
        <v>0.46</v>
      </c>
      <c r="BY1504" s="23"/>
      <c r="BZ1504" s="27">
        <v>0.48</v>
      </c>
      <c r="CA1504" s="27"/>
      <c r="CB1504" s="25"/>
      <c r="CC1504" s="25"/>
      <c r="CD1504" s="28">
        <v>103.49</v>
      </c>
      <c r="CE1504" s="28">
        <v>0.52</v>
      </c>
      <c r="CF1504" s="28">
        <v>0.5</v>
      </c>
      <c r="CG1504" s="25"/>
      <c r="CH1504" s="28">
        <v>211.71</v>
      </c>
      <c r="CI1504" s="28">
        <v>0.7</v>
      </c>
      <c r="CJ1504" s="28">
        <v>0</v>
      </c>
      <c r="CK1504" s="25"/>
      <c r="CL1504" s="25"/>
      <c r="CM1504" s="28">
        <v>0.99</v>
      </c>
      <c r="CN1504" s="25"/>
      <c r="CO1504" s="28">
        <v>0</v>
      </c>
      <c r="CP1504" s="30" t="s">
        <v>1075</v>
      </c>
      <c r="CQ1504" s="8">
        <f t="shared" si="254"/>
        <v>2748.9495937545557</v>
      </c>
      <c r="CR1504" s="8">
        <f t="shared" si="262"/>
        <v>28</v>
      </c>
      <c r="CS1504" s="8">
        <f t="shared" si="255"/>
        <v>2.5</v>
      </c>
      <c r="CT1504" s="8">
        <f t="shared" si="263"/>
        <v>50</v>
      </c>
      <c r="CU1504" s="8">
        <f t="shared" si="256"/>
        <v>600</v>
      </c>
      <c r="CV1504" s="10">
        <f t="shared" si="257"/>
        <v>479616.57900000003</v>
      </c>
      <c r="CW1504" s="10">
        <f t="shared" si="264"/>
        <v>479.616579</v>
      </c>
      <c r="CX1504" s="8" t="str">
        <f t="shared" si="258"/>
        <v>No</v>
      </c>
      <c r="CY1504" s="30" t="s">
        <v>23</v>
      </c>
      <c r="CZ1504" s="30" t="s">
        <v>11</v>
      </c>
      <c r="DA1504" s="31" t="s">
        <v>11</v>
      </c>
      <c r="DB1504" s="31" t="s">
        <v>11</v>
      </c>
      <c r="DC1504" s="8" t="str">
        <f t="shared" si="259"/>
        <v>No</v>
      </c>
      <c r="DD1504" s="8" t="s">
        <v>11</v>
      </c>
      <c r="DE1504" s="30" t="s">
        <v>11</v>
      </c>
      <c r="DF1504" s="10">
        <f t="shared" si="260"/>
        <v>320.27873999999991</v>
      </c>
      <c r="DG1504" s="9">
        <f>IF(S1504&lt;Monitors!$H$4,(S1504*Monitors!$I$4)+Monitors!$J$4,IF(S1504&lt;Monitors!$H$5,(S1504*Monitors!$I$5)+Monitors!$J$5,IF(S1504&lt;Monitors!$H$6,(S1504*Monitors!$I$6)+Monitors!$J$6,IF(S1504&lt;Monitors!$H$7,(Monitors!$I$7*S1504)+Monitors!$J$7,IF(S1504&lt;Monitors!$H$8,(S1504*Monitors!$I$8)+Monitors!$J$8,IF(S1504&lt;Monitors!$H$9,(S1504*Monitors!$I$9)+Monitors!$J$9,IF(S1504&lt;Monitors!$H$10,(S1504*Monitors!$I$10)+Monitors!$J$10,IF(S1504&lt;Monitors!$H$11,(S1504*Monitors!$I$11)+Monitors!$J$11,Monitors!$J$12))))))))</f>
        <v>89</v>
      </c>
      <c r="DH1504" s="10">
        <f>$DF1504-(Monitors!$B$4*'All Data'!$W1504)</f>
        <v>307.56511999999992</v>
      </c>
      <c r="DI1504" s="10">
        <f>IF($CX1504="Yes",DH1504-(Monitors!$E$4*(DG1504+(Monitors!$B$4*'All Data'!$W1504))),'All Data'!DH1504)</f>
        <v>307.56511999999992</v>
      </c>
      <c r="DJ1504" s="10">
        <f>IF(DD1504="Yes",'All Data'!DI1504-(DG1504*Monitors!$C$4),'All Data'!DI1504)</f>
        <v>307.56511999999992</v>
      </c>
      <c r="DK1504" s="10">
        <f>IF($DE1504="Yes",DJ1504-(DG1504*Monitors!$D$4),'All Data'!DJ1504)</f>
        <v>307.56511999999992</v>
      </c>
      <c r="DL1504" s="10">
        <f>IF($CZ1504="Yes",DK1504-Monitors!$C$7,'All Data'!DK1504)</f>
        <v>307.56511999999992</v>
      </c>
      <c r="DM1504" s="10">
        <f>IF($DA1504="Yes",DL1504-Monitors!$D$7,'All Data'!DL1504)</f>
        <v>307.56511999999992</v>
      </c>
      <c r="DN1504" s="10">
        <f>IF(DB1504="Yes",DM1504-((DG1504+(W1504*Monitors!$B$4))*Monitors!$F$4),'All Data'!DM1504)</f>
        <v>307.56511999999992</v>
      </c>
      <c r="DO1504" s="8" t="str">
        <f t="shared" si="261"/>
        <v>No</v>
      </c>
      <c r="DP1504" s="10">
        <v>19.184663160000003</v>
      </c>
      <c r="DQ1504" s="10">
        <v>84.385336839999994</v>
      </c>
      <c r="DR1504" s="10">
        <v>84.385336839999994</v>
      </c>
      <c r="DS1504" s="9">
        <v>65.88027045721708</v>
      </c>
      <c r="DT1504" s="9" t="s">
        <v>11</v>
      </c>
      <c r="DU1504" s="14">
        <v>0</v>
      </c>
    </row>
    <row r="1505" spans="1:125" ht="18" customHeight="1">
      <c r="A1505" s="29">
        <v>1504</v>
      </c>
      <c r="B1505" s="29">
        <v>48</v>
      </c>
      <c r="C1505" s="29">
        <v>1198</v>
      </c>
      <c r="D1505" s="21">
        <v>42114</v>
      </c>
      <c r="E1505" s="21">
        <v>42114</v>
      </c>
      <c r="F1505" s="21">
        <v>42124</v>
      </c>
      <c r="G1505" s="20" t="s">
        <v>4</v>
      </c>
      <c r="H1505" s="20" t="s">
        <v>26</v>
      </c>
      <c r="I1505" s="22">
        <v>6</v>
      </c>
      <c r="J1505" s="20" t="s">
        <v>255</v>
      </c>
      <c r="K1505" s="20" t="s">
        <v>26</v>
      </c>
      <c r="L1505" s="20" t="s">
        <v>6</v>
      </c>
      <c r="M1505" s="23" t="s">
        <v>26</v>
      </c>
      <c r="N1505" s="23" t="s">
        <v>7</v>
      </c>
      <c r="O1505" s="23" t="s">
        <v>26</v>
      </c>
      <c r="P1505" s="24">
        <v>20.6</v>
      </c>
      <c r="Q1505" s="24">
        <v>36.6</v>
      </c>
      <c r="R1505" s="24">
        <v>42</v>
      </c>
      <c r="S1505" s="24">
        <v>754.48</v>
      </c>
      <c r="T1505" s="24">
        <v>1.78</v>
      </c>
      <c r="U1505" s="24">
        <v>1080</v>
      </c>
      <c r="V1505" s="24">
        <v>1920</v>
      </c>
      <c r="W1505" s="24">
        <v>2.0739999999999998</v>
      </c>
      <c r="X1505" s="23" t="s">
        <v>47</v>
      </c>
      <c r="Y1505" s="23" t="s">
        <v>47</v>
      </c>
      <c r="Z1505" s="24">
        <v>2748</v>
      </c>
      <c r="AA1505" s="24">
        <v>60</v>
      </c>
      <c r="AB1505" s="24">
        <v>178</v>
      </c>
      <c r="AC1505" s="24">
        <v>178</v>
      </c>
      <c r="AD1505" s="23" t="s">
        <v>73</v>
      </c>
      <c r="AE1505" s="23" t="s">
        <v>23</v>
      </c>
      <c r="AF1505" s="23" t="s">
        <v>11</v>
      </c>
      <c r="AG1505" s="23" t="s">
        <v>26</v>
      </c>
      <c r="AH1505" s="23" t="s">
        <v>26</v>
      </c>
      <c r="AI1505" s="23" t="s">
        <v>12</v>
      </c>
      <c r="AJ1505" s="23" t="s">
        <v>11</v>
      </c>
      <c r="AK1505" s="23" t="s">
        <v>23</v>
      </c>
      <c r="AL1505" s="23" t="s">
        <v>839</v>
      </c>
      <c r="AM1505" s="23" t="s">
        <v>1296</v>
      </c>
      <c r="AN1505" s="23" t="s">
        <v>72</v>
      </c>
      <c r="AO1505" s="23" t="s">
        <v>833</v>
      </c>
      <c r="AP1505" s="23" t="s">
        <v>36</v>
      </c>
      <c r="AQ1505" s="23" t="s">
        <v>14</v>
      </c>
      <c r="AR1505" s="23"/>
      <c r="AS1505" s="23" t="s">
        <v>839</v>
      </c>
      <c r="AT1505" s="23" t="s">
        <v>1296</v>
      </c>
      <c r="AU1505" s="23" t="s">
        <v>261</v>
      </c>
      <c r="AV1505" s="25" t="s">
        <v>833</v>
      </c>
      <c r="AW1505" s="25" t="s">
        <v>14</v>
      </c>
      <c r="AX1505" s="26">
        <v>42</v>
      </c>
      <c r="AY1505" s="26">
        <v>754.48</v>
      </c>
      <c r="AZ1505" s="25" t="s">
        <v>72</v>
      </c>
      <c r="BA1505" s="25" t="s">
        <v>261</v>
      </c>
      <c r="BB1505" s="23" t="s">
        <v>14</v>
      </c>
      <c r="BC1505" s="23" t="s">
        <v>15</v>
      </c>
      <c r="BD1505" s="23" t="s">
        <v>14</v>
      </c>
      <c r="BE1505" s="23" t="s">
        <v>11</v>
      </c>
      <c r="BF1505" s="23" t="s">
        <v>262</v>
      </c>
      <c r="BG1505" s="23" t="s">
        <v>11</v>
      </c>
      <c r="BH1505" s="23" t="s">
        <v>17</v>
      </c>
      <c r="BI1505" s="23" t="s">
        <v>14</v>
      </c>
      <c r="BJ1505" s="23"/>
      <c r="BK1505" s="23" t="s">
        <v>11</v>
      </c>
      <c r="BL1505" s="23" t="s">
        <v>11</v>
      </c>
      <c r="BM1505" s="23" t="s">
        <v>11</v>
      </c>
      <c r="BN1505" s="23"/>
      <c r="BO1505" s="24">
        <v>0.8</v>
      </c>
      <c r="BP1505" s="24">
        <v>418.5</v>
      </c>
      <c r="BQ1505" s="24">
        <v>450</v>
      </c>
      <c r="BR1505" s="24">
        <v>325.3</v>
      </c>
      <c r="BS1505" s="24">
        <v>292.5</v>
      </c>
      <c r="BT1505" s="23"/>
      <c r="BU1505" s="23"/>
      <c r="BV1505" s="24">
        <v>104</v>
      </c>
      <c r="BW1505" s="24">
        <v>0.28999999999999998</v>
      </c>
      <c r="BX1505" s="23"/>
      <c r="BY1505" s="24">
        <v>0.28999999999999998</v>
      </c>
      <c r="BZ1505" s="27">
        <v>0.28999999999999998</v>
      </c>
      <c r="CA1505" s="27">
        <v>0.28999999999999998</v>
      </c>
      <c r="CB1505" s="25"/>
      <c r="CC1505" s="25"/>
      <c r="CD1505" s="28">
        <v>105.7</v>
      </c>
      <c r="CE1505" s="28">
        <v>0.37</v>
      </c>
      <c r="CF1505" s="25"/>
      <c r="CG1505" s="28">
        <v>0.37</v>
      </c>
      <c r="CH1505" s="28">
        <v>211.71</v>
      </c>
      <c r="CI1505" s="28">
        <v>0.7</v>
      </c>
      <c r="CJ1505" s="28">
        <v>0.5</v>
      </c>
      <c r="CK1505" s="28">
        <v>0</v>
      </c>
      <c r="CL1505" s="28">
        <v>0</v>
      </c>
      <c r="CM1505" s="28">
        <v>0.5</v>
      </c>
      <c r="CN1505" s="25"/>
      <c r="CO1505" s="28">
        <v>0</v>
      </c>
      <c r="CP1505" s="30" t="s">
        <v>1075</v>
      </c>
      <c r="CQ1505" s="8">
        <f t="shared" si="254"/>
        <v>2748.9131587318416</v>
      </c>
      <c r="CR1505" s="8">
        <f t="shared" si="262"/>
        <v>28</v>
      </c>
      <c r="CS1505" s="8">
        <f t="shared" si="255"/>
        <v>2.5</v>
      </c>
      <c r="CT1505" s="8">
        <f t="shared" si="263"/>
        <v>50</v>
      </c>
      <c r="CU1505" s="8">
        <f t="shared" si="256"/>
        <v>400</v>
      </c>
      <c r="CV1505" s="10">
        <f t="shared" si="257"/>
        <v>315749.88</v>
      </c>
      <c r="CW1505" s="10">
        <f t="shared" si="264"/>
        <v>315.74988000000002</v>
      </c>
      <c r="CX1505" s="8" t="str">
        <f t="shared" si="258"/>
        <v>No</v>
      </c>
      <c r="CY1505" s="30" t="s">
        <v>11</v>
      </c>
      <c r="CZ1505" s="30" t="s">
        <v>11</v>
      </c>
      <c r="DA1505" s="31" t="s">
        <v>11</v>
      </c>
      <c r="DB1505" s="31" t="s">
        <v>11</v>
      </c>
      <c r="DC1505" s="8" t="str">
        <f t="shared" si="259"/>
        <v>No</v>
      </c>
      <c r="DD1505" s="8" t="s">
        <v>11</v>
      </c>
      <c r="DE1505" s="30" t="s">
        <v>11</v>
      </c>
      <c r="DF1505" s="10">
        <f t="shared" si="260"/>
        <v>320.51525999999996</v>
      </c>
      <c r="DG1505" s="9">
        <f>IF(S1505&lt;Monitors!$H$4,(S1505*Monitors!$I$4)+Monitors!$J$4,IF(S1505&lt;Monitors!$H$5,(S1505*Monitors!$I$5)+Monitors!$J$5,IF(S1505&lt;Monitors!$H$6,(S1505*Monitors!$I$6)+Monitors!$J$6,IF(S1505&lt;Monitors!$H$7,(Monitors!$I$7*S1505)+Monitors!$J$7,IF(S1505&lt;Monitors!$H$8,(S1505*Monitors!$I$8)+Monitors!$J$8,IF(S1505&lt;Monitors!$H$9,(S1505*Monitors!$I$9)+Monitors!$J$9,IF(S1505&lt;Monitors!$H$10,(S1505*Monitors!$I$10)+Monitors!$J$10,IF(S1505&lt;Monitors!$H$11,(S1505*Monitors!$I$11)+Monitors!$J$11,Monitors!$J$12))))))))</f>
        <v>89</v>
      </c>
      <c r="DH1505" s="10">
        <f>$DF1505-(Monitors!$B$4*'All Data'!$W1505)</f>
        <v>307.80163999999996</v>
      </c>
      <c r="DI1505" s="10">
        <f>IF($CX1505="Yes",DH1505-(Monitors!$E$4*(DG1505+(Monitors!$B$4*'All Data'!$W1505))),'All Data'!DH1505)</f>
        <v>307.80163999999996</v>
      </c>
      <c r="DJ1505" s="10">
        <f>IF(DD1505="Yes",'All Data'!DI1505-(DG1505*Monitors!$C$4),'All Data'!DI1505)</f>
        <v>307.80163999999996</v>
      </c>
      <c r="DK1505" s="10">
        <f>IF($DE1505="Yes",DJ1505-(DG1505*Monitors!$D$4),'All Data'!DJ1505)</f>
        <v>307.80163999999996</v>
      </c>
      <c r="DL1505" s="10">
        <f>IF($CZ1505="Yes",DK1505-Monitors!$C$7,'All Data'!DK1505)</f>
        <v>307.80163999999996</v>
      </c>
      <c r="DM1505" s="10">
        <f>IF($DA1505="Yes",DL1505-Monitors!$D$7,'All Data'!DL1505)</f>
        <v>307.80163999999996</v>
      </c>
      <c r="DN1505" s="10">
        <f>IF(DB1505="Yes",DM1505-((DG1505+(W1505*Monitors!$B$4))*Monitors!$F$4),'All Data'!DM1505)</f>
        <v>307.80163999999996</v>
      </c>
      <c r="DO1505" s="8" t="str">
        <f t="shared" si="261"/>
        <v>No</v>
      </c>
      <c r="DP1505" s="10">
        <v>12.629995200000002</v>
      </c>
      <c r="DQ1505" s="10">
        <v>91.370004800000004</v>
      </c>
      <c r="DR1505" s="10">
        <v>91.370004800000004</v>
      </c>
      <c r="DS1505" s="9">
        <v>65.880981402470056</v>
      </c>
      <c r="DT1505" s="9" t="s">
        <v>11</v>
      </c>
      <c r="DU1505" s="14">
        <v>0</v>
      </c>
    </row>
    <row r="1506" spans="1:125" ht="18" customHeight="1">
      <c r="A1506" s="29">
        <v>1505</v>
      </c>
      <c r="B1506" s="29">
        <v>24</v>
      </c>
      <c r="C1506" s="29">
        <v>508</v>
      </c>
      <c r="D1506" s="21">
        <v>41736</v>
      </c>
      <c r="E1506" s="21">
        <v>41738</v>
      </c>
      <c r="F1506" s="21">
        <v>41740</v>
      </c>
      <c r="G1506" s="20" t="s">
        <v>4</v>
      </c>
      <c r="H1506" s="20" t="s">
        <v>26</v>
      </c>
      <c r="I1506" s="22">
        <v>6</v>
      </c>
      <c r="J1506" s="20" t="s">
        <v>255</v>
      </c>
      <c r="K1506" s="20" t="s">
        <v>26</v>
      </c>
      <c r="L1506" s="20" t="s">
        <v>6</v>
      </c>
      <c r="M1506" s="23" t="s">
        <v>26</v>
      </c>
      <c r="N1506" s="23" t="s">
        <v>7</v>
      </c>
      <c r="O1506" s="23" t="s">
        <v>26</v>
      </c>
      <c r="P1506" s="24">
        <v>20.6</v>
      </c>
      <c r="Q1506" s="24">
        <v>36.6</v>
      </c>
      <c r="R1506" s="24">
        <v>42</v>
      </c>
      <c r="S1506" s="24">
        <v>754.48</v>
      </c>
      <c r="T1506" s="24">
        <v>1.78</v>
      </c>
      <c r="U1506" s="24">
        <v>1080</v>
      </c>
      <c r="V1506" s="24">
        <v>1920</v>
      </c>
      <c r="W1506" s="24">
        <v>2.0739999999999998</v>
      </c>
      <c r="X1506" s="23" t="s">
        <v>47</v>
      </c>
      <c r="Y1506" s="23" t="s">
        <v>47</v>
      </c>
      <c r="Z1506" s="24">
        <v>2748</v>
      </c>
      <c r="AA1506" s="24">
        <v>60</v>
      </c>
      <c r="AB1506" s="24">
        <v>178</v>
      </c>
      <c r="AC1506" s="24">
        <v>178</v>
      </c>
      <c r="AD1506" s="23" t="s">
        <v>73</v>
      </c>
      <c r="AE1506" s="23" t="s">
        <v>23</v>
      </c>
      <c r="AF1506" s="23" t="s">
        <v>11</v>
      </c>
      <c r="AG1506" s="23" t="s">
        <v>26</v>
      </c>
      <c r="AH1506" s="23" t="s">
        <v>26</v>
      </c>
      <c r="AI1506" s="23" t="s">
        <v>12</v>
      </c>
      <c r="AJ1506" s="23" t="s">
        <v>11</v>
      </c>
      <c r="AK1506" s="23" t="s">
        <v>23</v>
      </c>
      <c r="AL1506" s="23" t="s">
        <v>834</v>
      </c>
      <c r="AM1506" s="23" t="s">
        <v>835</v>
      </c>
      <c r="AN1506" s="23" t="s">
        <v>14</v>
      </c>
      <c r="AO1506" s="23" t="s">
        <v>826</v>
      </c>
      <c r="AP1506" s="23" t="s">
        <v>36</v>
      </c>
      <c r="AQ1506" s="23" t="s">
        <v>14</v>
      </c>
      <c r="AR1506" s="23"/>
      <c r="AS1506" s="23" t="s">
        <v>834</v>
      </c>
      <c r="AT1506" s="23" t="s">
        <v>835</v>
      </c>
      <c r="AU1506" s="23" t="s">
        <v>261</v>
      </c>
      <c r="AV1506" s="25" t="s">
        <v>826</v>
      </c>
      <c r="AW1506" s="25" t="s">
        <v>14</v>
      </c>
      <c r="AX1506" s="26">
        <v>42</v>
      </c>
      <c r="AY1506" s="26">
        <v>754.48</v>
      </c>
      <c r="AZ1506" s="25" t="s">
        <v>14</v>
      </c>
      <c r="BA1506" s="25" t="s">
        <v>261</v>
      </c>
      <c r="BB1506" s="23" t="s">
        <v>14</v>
      </c>
      <c r="BC1506" s="23" t="s">
        <v>15</v>
      </c>
      <c r="BD1506" s="23" t="s">
        <v>14</v>
      </c>
      <c r="BE1506" s="23" t="s">
        <v>11</v>
      </c>
      <c r="BF1506" s="23" t="s">
        <v>262</v>
      </c>
      <c r="BG1506" s="23" t="s">
        <v>11</v>
      </c>
      <c r="BH1506" s="23" t="s">
        <v>365</v>
      </c>
      <c r="BI1506" s="23" t="s">
        <v>14</v>
      </c>
      <c r="BJ1506" s="23"/>
      <c r="BK1506" s="23" t="s">
        <v>11</v>
      </c>
      <c r="BL1506" s="23" t="s">
        <v>11</v>
      </c>
      <c r="BM1506" s="23" t="s">
        <v>11</v>
      </c>
      <c r="BN1506" s="23"/>
      <c r="BO1506" s="24">
        <v>0.8</v>
      </c>
      <c r="BP1506" s="24">
        <v>418.5</v>
      </c>
      <c r="BQ1506" s="24">
        <v>450</v>
      </c>
      <c r="BR1506" s="24">
        <v>325.3</v>
      </c>
      <c r="BS1506" s="24">
        <v>292.5</v>
      </c>
      <c r="BT1506" s="23"/>
      <c r="BU1506" s="23"/>
      <c r="BV1506" s="24">
        <v>104.5</v>
      </c>
      <c r="BW1506" s="24">
        <v>0.28000000000000003</v>
      </c>
      <c r="BX1506" s="23"/>
      <c r="BY1506" s="24">
        <v>0.28000000000000003</v>
      </c>
      <c r="BZ1506" s="27">
        <v>0.28000000000000003</v>
      </c>
      <c r="CA1506" s="27">
        <v>0.28000000000000003</v>
      </c>
      <c r="CB1506" s="25"/>
      <c r="CC1506" s="25"/>
      <c r="CD1506" s="28">
        <v>105.72</v>
      </c>
      <c r="CE1506" s="28">
        <v>0.33</v>
      </c>
      <c r="CF1506" s="25"/>
      <c r="CG1506" s="28">
        <v>0.33</v>
      </c>
      <c r="CH1506" s="28">
        <v>211.71</v>
      </c>
      <c r="CI1506" s="28">
        <v>0.7</v>
      </c>
      <c r="CJ1506" s="28">
        <v>0.5</v>
      </c>
      <c r="CK1506" s="28">
        <v>0</v>
      </c>
      <c r="CL1506" s="28">
        <v>0</v>
      </c>
      <c r="CM1506" s="28">
        <v>0.5</v>
      </c>
      <c r="CN1506" s="25"/>
      <c r="CO1506" s="28">
        <v>0</v>
      </c>
      <c r="CP1506" s="30" t="s">
        <v>1075</v>
      </c>
      <c r="CQ1506" s="8">
        <f t="shared" si="254"/>
        <v>2748.9131587318416</v>
      </c>
      <c r="CR1506" s="8">
        <f t="shared" si="262"/>
        <v>28</v>
      </c>
      <c r="CS1506" s="8">
        <f t="shared" si="255"/>
        <v>2.5</v>
      </c>
      <c r="CT1506" s="8">
        <f t="shared" si="263"/>
        <v>50</v>
      </c>
      <c r="CU1506" s="8">
        <f t="shared" si="256"/>
        <v>400</v>
      </c>
      <c r="CV1506" s="10">
        <f t="shared" si="257"/>
        <v>315749.88</v>
      </c>
      <c r="CW1506" s="10">
        <f t="shared" si="264"/>
        <v>315.74988000000002</v>
      </c>
      <c r="CX1506" s="8" t="str">
        <f t="shared" si="258"/>
        <v>No</v>
      </c>
      <c r="CY1506" s="30" t="s">
        <v>11</v>
      </c>
      <c r="CZ1506" s="30" t="s">
        <v>11</v>
      </c>
      <c r="DA1506" s="31" t="s">
        <v>11</v>
      </c>
      <c r="DB1506" s="31" t="s">
        <v>11</v>
      </c>
      <c r="DC1506" s="8" t="str">
        <f t="shared" si="259"/>
        <v>No</v>
      </c>
      <c r="DD1506" s="8" t="s">
        <v>11</v>
      </c>
      <c r="DE1506" s="30" t="s">
        <v>11</v>
      </c>
      <c r="DF1506" s="10">
        <f t="shared" si="260"/>
        <v>321.99132000000003</v>
      </c>
      <c r="DG1506" s="9">
        <f>IF(S1506&lt;Monitors!$H$4,(S1506*Monitors!$I$4)+Monitors!$J$4,IF(S1506&lt;Monitors!$H$5,(S1506*Monitors!$I$5)+Monitors!$J$5,IF(S1506&lt;Monitors!$H$6,(S1506*Monitors!$I$6)+Monitors!$J$6,IF(S1506&lt;Monitors!$H$7,(Monitors!$I$7*S1506)+Monitors!$J$7,IF(S1506&lt;Monitors!$H$8,(S1506*Monitors!$I$8)+Monitors!$J$8,IF(S1506&lt;Monitors!$H$9,(S1506*Monitors!$I$9)+Monitors!$J$9,IF(S1506&lt;Monitors!$H$10,(S1506*Monitors!$I$10)+Monitors!$J$10,IF(S1506&lt;Monitors!$H$11,(S1506*Monitors!$I$11)+Monitors!$J$11,Monitors!$J$12))))))))</f>
        <v>89</v>
      </c>
      <c r="DH1506" s="10">
        <f>$DF1506-(Monitors!$B$4*'All Data'!$W1506)</f>
        <v>309.27770000000004</v>
      </c>
      <c r="DI1506" s="10">
        <f>IF($CX1506="Yes",DH1506-(Monitors!$E$4*(DG1506+(Monitors!$B$4*'All Data'!$W1506))),'All Data'!DH1506)</f>
        <v>309.27770000000004</v>
      </c>
      <c r="DJ1506" s="10">
        <f>IF(DD1506="Yes",'All Data'!DI1506-(DG1506*Monitors!$C$4),'All Data'!DI1506)</f>
        <v>309.27770000000004</v>
      </c>
      <c r="DK1506" s="10">
        <f>IF($DE1506="Yes",DJ1506-(DG1506*Monitors!$D$4),'All Data'!DJ1506)</f>
        <v>309.27770000000004</v>
      </c>
      <c r="DL1506" s="10">
        <f>IF($CZ1506="Yes",DK1506-Monitors!$C$7,'All Data'!DK1506)</f>
        <v>309.27770000000004</v>
      </c>
      <c r="DM1506" s="10">
        <f>IF($DA1506="Yes",DL1506-Monitors!$D$7,'All Data'!DL1506)</f>
        <v>309.27770000000004</v>
      </c>
      <c r="DN1506" s="10">
        <f>IF(DB1506="Yes",DM1506-((DG1506+(W1506*Monitors!$B$4))*Monitors!$F$4),'All Data'!DM1506)</f>
        <v>309.27770000000004</v>
      </c>
      <c r="DO1506" s="8" t="str">
        <f t="shared" si="261"/>
        <v>No</v>
      </c>
      <c r="DP1506" s="10">
        <v>12.629995200000002</v>
      </c>
      <c r="DQ1506" s="10">
        <v>91.870004800000004</v>
      </c>
      <c r="DR1506" s="10">
        <v>91.870004800000004</v>
      </c>
      <c r="DS1506" s="9">
        <v>65.880981402470056</v>
      </c>
      <c r="DT1506" s="9" t="s">
        <v>11</v>
      </c>
      <c r="DU1506" s="14">
        <v>0</v>
      </c>
    </row>
    <row r="1507" spans="1:125" ht="18" customHeight="1">
      <c r="A1507" s="29">
        <v>1506</v>
      </c>
      <c r="B1507" s="29">
        <v>35</v>
      </c>
      <c r="C1507" s="29">
        <v>1035</v>
      </c>
      <c r="D1507" s="21">
        <v>41287</v>
      </c>
      <c r="E1507" s="21">
        <v>41856</v>
      </c>
      <c r="F1507" s="21">
        <v>41859</v>
      </c>
      <c r="G1507" s="20" t="s">
        <v>4</v>
      </c>
      <c r="H1507" s="20"/>
      <c r="I1507" s="22">
        <v>6</v>
      </c>
      <c r="J1507" s="20" t="s">
        <v>255</v>
      </c>
      <c r="K1507" s="20"/>
      <c r="L1507" s="20" t="s">
        <v>121</v>
      </c>
      <c r="M1507" s="23"/>
      <c r="N1507" s="23" t="s">
        <v>7</v>
      </c>
      <c r="O1507" s="23"/>
      <c r="P1507" s="24">
        <v>26.8</v>
      </c>
      <c r="Q1507" s="24">
        <v>47.6</v>
      </c>
      <c r="R1507" s="24">
        <v>54.6</v>
      </c>
      <c r="S1507" s="24">
        <v>1275.67</v>
      </c>
      <c r="T1507" s="24">
        <v>1.78</v>
      </c>
      <c r="U1507" s="24">
        <v>1080</v>
      </c>
      <c r="V1507" s="24">
        <v>1920</v>
      </c>
      <c r="W1507" s="24">
        <v>2.0739999999999998</v>
      </c>
      <c r="X1507" s="23" t="s">
        <v>47</v>
      </c>
      <c r="Y1507" s="23" t="s">
        <v>47</v>
      </c>
      <c r="Z1507" s="24">
        <v>1625</v>
      </c>
      <c r="AA1507" s="24">
        <v>60</v>
      </c>
      <c r="AB1507" s="24">
        <v>178</v>
      </c>
      <c r="AC1507" s="24">
        <v>178</v>
      </c>
      <c r="AD1507" s="23" t="s">
        <v>353</v>
      </c>
      <c r="AE1507" s="23" t="s">
        <v>11</v>
      </c>
      <c r="AF1507" s="23" t="s">
        <v>11</v>
      </c>
      <c r="AG1507" s="23"/>
      <c r="AH1507" s="23"/>
      <c r="AI1507" s="23" t="s">
        <v>12</v>
      </c>
      <c r="AJ1507" s="23" t="s">
        <v>11</v>
      </c>
      <c r="AK1507" s="23" t="s">
        <v>11</v>
      </c>
      <c r="AL1507" s="23" t="s">
        <v>354</v>
      </c>
      <c r="AM1507" s="23"/>
      <c r="AN1507" s="23" t="s">
        <v>302</v>
      </c>
      <c r="AO1507" s="23"/>
      <c r="AP1507" s="23" t="s">
        <v>14</v>
      </c>
      <c r="AQ1507" s="23"/>
      <c r="AR1507" s="23"/>
      <c r="AS1507" s="23" t="s">
        <v>354</v>
      </c>
      <c r="AT1507" s="23"/>
      <c r="AU1507" s="23" t="s">
        <v>261</v>
      </c>
      <c r="AV1507" s="25"/>
      <c r="AW1507" s="25"/>
      <c r="AX1507" s="26">
        <v>54.6</v>
      </c>
      <c r="AY1507" s="26">
        <v>1275.67</v>
      </c>
      <c r="AZ1507" s="25" t="s">
        <v>302</v>
      </c>
      <c r="BA1507" s="25" t="s">
        <v>261</v>
      </c>
      <c r="BB1507" s="23"/>
      <c r="BC1507" s="23" t="s">
        <v>15</v>
      </c>
      <c r="BD1507" s="23"/>
      <c r="BE1507" s="23" t="s">
        <v>11</v>
      </c>
      <c r="BF1507" s="23" t="s">
        <v>355</v>
      </c>
      <c r="BG1507" s="23" t="s">
        <v>11</v>
      </c>
      <c r="BH1507" s="23" t="s">
        <v>17</v>
      </c>
      <c r="BI1507" s="23"/>
      <c r="BJ1507" s="23"/>
      <c r="BK1507" s="23" t="s">
        <v>11</v>
      </c>
      <c r="BL1507" s="23" t="s">
        <v>11</v>
      </c>
      <c r="BM1507" s="23" t="s">
        <v>11</v>
      </c>
      <c r="BN1507" s="23"/>
      <c r="BO1507" s="24">
        <v>9.8000000000000007</v>
      </c>
      <c r="BP1507" s="24">
        <v>310.5</v>
      </c>
      <c r="BQ1507" s="24">
        <v>350</v>
      </c>
      <c r="BR1507" s="24">
        <v>310.5</v>
      </c>
      <c r="BS1507" s="24">
        <v>310.5</v>
      </c>
      <c r="BT1507" s="23"/>
      <c r="BU1507" s="23"/>
      <c r="BV1507" s="24">
        <v>105.88</v>
      </c>
      <c r="BW1507" s="24">
        <v>0.25</v>
      </c>
      <c r="BX1507" s="23"/>
      <c r="BY1507" s="24">
        <v>0.25</v>
      </c>
      <c r="BZ1507" s="27">
        <v>0.25</v>
      </c>
      <c r="CA1507" s="27">
        <v>0.25</v>
      </c>
      <c r="CB1507" s="25"/>
      <c r="CC1507" s="25"/>
      <c r="CD1507" s="28">
        <v>103.67</v>
      </c>
      <c r="CE1507" s="28">
        <v>0.31</v>
      </c>
      <c r="CF1507" s="25"/>
      <c r="CG1507" s="28">
        <v>0.31</v>
      </c>
      <c r="CH1507" s="28">
        <v>352.43</v>
      </c>
      <c r="CI1507" s="28">
        <v>0.7</v>
      </c>
      <c r="CJ1507" s="28">
        <v>0.5</v>
      </c>
      <c r="CK1507" s="25"/>
      <c r="CL1507" s="25"/>
      <c r="CM1507" s="28">
        <v>0.98</v>
      </c>
      <c r="CN1507" s="25"/>
      <c r="CO1507" s="28">
        <v>1</v>
      </c>
      <c r="CP1507" s="30" t="s">
        <v>1075</v>
      </c>
      <c r="CQ1507" s="8">
        <f t="shared" si="254"/>
        <v>1625.8123182327715</v>
      </c>
      <c r="CR1507" s="8">
        <f t="shared" si="262"/>
        <v>28</v>
      </c>
      <c r="CS1507" s="8">
        <f t="shared" si="255"/>
        <v>2.5</v>
      </c>
      <c r="CT1507" s="8">
        <f t="shared" si="263"/>
        <v>60</v>
      </c>
      <c r="CU1507" s="8">
        <f t="shared" si="256"/>
        <v>300</v>
      </c>
      <c r="CV1507" s="10">
        <f t="shared" si="257"/>
        <v>396095.53500000003</v>
      </c>
      <c r="CW1507" s="10">
        <f t="shared" si="264"/>
        <v>396.09553500000004</v>
      </c>
      <c r="CX1507" s="8" t="str">
        <f t="shared" si="258"/>
        <v>No</v>
      </c>
      <c r="CY1507" s="30" t="s">
        <v>23</v>
      </c>
      <c r="CZ1507" s="30" t="s">
        <v>11</v>
      </c>
      <c r="DA1507" s="31" t="s">
        <v>11</v>
      </c>
      <c r="DB1507" s="31" t="s">
        <v>11</v>
      </c>
      <c r="DC1507" s="8" t="str">
        <f t="shared" si="259"/>
        <v>No</v>
      </c>
      <c r="DD1507" s="8" t="s">
        <v>11</v>
      </c>
      <c r="DE1507" s="30" t="s">
        <v>11</v>
      </c>
      <c r="DF1507" s="10">
        <f t="shared" si="260"/>
        <v>326.05157999999994</v>
      </c>
      <c r="DG1507" s="9">
        <f>IF(S1507&lt;Monitors!$H$4,(S1507*Monitors!$I$4)+Monitors!$J$4,IF(S1507&lt;Monitors!$H$5,(S1507*Monitors!$I$5)+Monitors!$J$5,IF(S1507&lt;Monitors!$H$6,(S1507*Monitors!$I$6)+Monitors!$J$6,IF(S1507&lt;Monitors!$H$7,(Monitors!$I$7*S1507)+Monitors!$J$7,IF(S1507&lt;Monitors!$H$8,(S1507*Monitors!$I$8)+Monitors!$J$8,IF(S1507&lt;Monitors!$H$9,(S1507*Monitors!$I$9)+Monitors!$J$9,IF(S1507&lt;Monitors!$H$10,(S1507*Monitors!$I$10)+Monitors!$J$10,IF(S1507&lt;Monitors!$H$11,(S1507*Monitors!$I$11)+Monitors!$J$11,Monitors!$J$12))))))))</f>
        <v>89</v>
      </c>
      <c r="DH1507" s="10">
        <f>$DF1507-(Monitors!$B$4*'All Data'!$W1507)</f>
        <v>313.33795999999995</v>
      </c>
      <c r="DI1507" s="10">
        <f>IF($CX1507="Yes",DH1507-(Monitors!$E$4*(DG1507+(Monitors!$B$4*'All Data'!$W1507))),'All Data'!DH1507)</f>
        <v>313.33795999999995</v>
      </c>
      <c r="DJ1507" s="10">
        <f>IF(DD1507="Yes",'All Data'!DI1507-(DG1507*Monitors!$C$4),'All Data'!DI1507)</f>
        <v>313.33795999999995</v>
      </c>
      <c r="DK1507" s="10">
        <f>IF($DE1507="Yes",DJ1507-(DG1507*Monitors!$D$4),'All Data'!DJ1507)</f>
        <v>313.33795999999995</v>
      </c>
      <c r="DL1507" s="10">
        <f>IF($CZ1507="Yes",DK1507-Monitors!$C$7,'All Data'!DK1507)</f>
        <v>313.33795999999995</v>
      </c>
      <c r="DM1507" s="10">
        <f>IF($DA1507="Yes",DL1507-Monitors!$D$7,'All Data'!DL1507)</f>
        <v>313.33795999999995</v>
      </c>
      <c r="DN1507" s="10">
        <f>IF(DB1507="Yes",DM1507-((DG1507+(W1507*Monitors!$B$4))*Monitors!$F$4),'All Data'!DM1507)</f>
        <v>313.33795999999995</v>
      </c>
      <c r="DO1507" s="8" t="str">
        <f t="shared" si="261"/>
        <v>No</v>
      </c>
      <c r="DP1507" s="10">
        <v>15.843821400000003</v>
      </c>
      <c r="DQ1507" s="10">
        <v>90.0361786</v>
      </c>
      <c r="DR1507" s="10">
        <v>90.0361786</v>
      </c>
      <c r="DS1507" s="9">
        <v>95.123828264395698</v>
      </c>
      <c r="DT1507" s="9" t="s">
        <v>23</v>
      </c>
      <c r="DU1507" s="14">
        <v>0</v>
      </c>
    </row>
    <row r="1508" spans="1:125" ht="18" customHeight="1">
      <c r="A1508" s="29">
        <v>1507</v>
      </c>
      <c r="B1508" s="29">
        <v>26</v>
      </c>
      <c r="C1508" s="29">
        <v>1419</v>
      </c>
      <c r="D1508" s="21">
        <v>41532</v>
      </c>
      <c r="E1508" s="21">
        <v>41614</v>
      </c>
      <c r="F1508" s="21">
        <v>41626</v>
      </c>
      <c r="G1508" s="20" t="s">
        <v>4</v>
      </c>
      <c r="H1508" s="20" t="s">
        <v>26</v>
      </c>
      <c r="I1508" s="22">
        <v>6</v>
      </c>
      <c r="J1508" s="20" t="s">
        <v>255</v>
      </c>
      <c r="K1508" s="20" t="s">
        <v>26</v>
      </c>
      <c r="L1508" s="20" t="s">
        <v>27</v>
      </c>
      <c r="M1508" s="23" t="s">
        <v>27</v>
      </c>
      <c r="N1508" s="23" t="s">
        <v>7</v>
      </c>
      <c r="O1508" s="23" t="s">
        <v>26</v>
      </c>
      <c r="P1508" s="24">
        <v>22.5</v>
      </c>
      <c r="Q1508" s="24">
        <v>40.1</v>
      </c>
      <c r="R1508" s="24">
        <v>46</v>
      </c>
      <c r="S1508" s="24">
        <v>903.69</v>
      </c>
      <c r="T1508" s="24">
        <v>1.78</v>
      </c>
      <c r="U1508" s="24">
        <v>1080</v>
      </c>
      <c r="V1508" s="24">
        <v>1920</v>
      </c>
      <c r="W1508" s="24">
        <v>2.0739999999999998</v>
      </c>
      <c r="X1508" s="23" t="s">
        <v>47</v>
      </c>
      <c r="Y1508" s="23" t="s">
        <v>47</v>
      </c>
      <c r="Z1508" s="24">
        <v>2295</v>
      </c>
      <c r="AA1508" s="24">
        <v>60</v>
      </c>
      <c r="AB1508" s="24">
        <v>178</v>
      </c>
      <c r="AC1508" s="24">
        <v>178</v>
      </c>
      <c r="AD1508" s="23" t="s">
        <v>906</v>
      </c>
      <c r="AE1508" s="23" t="s">
        <v>23</v>
      </c>
      <c r="AF1508" s="23" t="s">
        <v>11</v>
      </c>
      <c r="AG1508" s="23"/>
      <c r="AH1508" s="23"/>
      <c r="AI1508" s="23" t="s">
        <v>12</v>
      </c>
      <c r="AJ1508" s="23" t="s">
        <v>11</v>
      </c>
      <c r="AK1508" s="23" t="s">
        <v>23</v>
      </c>
      <c r="AL1508" s="23" t="s">
        <v>90</v>
      </c>
      <c r="AM1508" s="23" t="s">
        <v>907</v>
      </c>
      <c r="AN1508" s="23" t="s">
        <v>302</v>
      </c>
      <c r="AO1508" s="23" t="s">
        <v>908</v>
      </c>
      <c r="AP1508" s="23" t="s">
        <v>24</v>
      </c>
      <c r="AQ1508" s="23" t="s">
        <v>909</v>
      </c>
      <c r="AR1508" s="23"/>
      <c r="AS1508" s="23" t="s">
        <v>90</v>
      </c>
      <c r="AT1508" s="23" t="s">
        <v>907</v>
      </c>
      <c r="AU1508" s="23" t="s">
        <v>261</v>
      </c>
      <c r="AV1508" s="25" t="s">
        <v>908</v>
      </c>
      <c r="AW1508" s="25" t="s">
        <v>14</v>
      </c>
      <c r="AX1508" s="26">
        <v>46</v>
      </c>
      <c r="AY1508" s="26">
        <v>903.69</v>
      </c>
      <c r="AZ1508" s="25" t="s">
        <v>302</v>
      </c>
      <c r="BA1508" s="25" t="s">
        <v>261</v>
      </c>
      <c r="BB1508" s="23" t="s">
        <v>14</v>
      </c>
      <c r="BC1508" s="23" t="s">
        <v>15</v>
      </c>
      <c r="BD1508" s="23" t="s">
        <v>14</v>
      </c>
      <c r="BE1508" s="23" t="s">
        <v>11</v>
      </c>
      <c r="BF1508" s="23" t="s">
        <v>836</v>
      </c>
      <c r="BG1508" s="23" t="s">
        <v>11</v>
      </c>
      <c r="BH1508" s="23" t="s">
        <v>17</v>
      </c>
      <c r="BI1508" s="23" t="s">
        <v>14</v>
      </c>
      <c r="BJ1508" s="23"/>
      <c r="BK1508" s="23" t="s">
        <v>11</v>
      </c>
      <c r="BL1508" s="23" t="s">
        <v>11</v>
      </c>
      <c r="BM1508" s="23" t="s">
        <v>11</v>
      </c>
      <c r="BN1508" s="23"/>
      <c r="BO1508" s="24">
        <v>0.1</v>
      </c>
      <c r="BP1508" s="24">
        <v>705</v>
      </c>
      <c r="BQ1508" s="24">
        <v>700</v>
      </c>
      <c r="BR1508" s="24">
        <v>500</v>
      </c>
      <c r="BS1508" s="24">
        <v>524.6</v>
      </c>
      <c r="BT1508" s="23"/>
      <c r="BU1508" s="23"/>
      <c r="BV1508" s="24">
        <v>106.5</v>
      </c>
      <c r="BW1508" s="24">
        <v>0.38</v>
      </c>
      <c r="BX1508" s="23"/>
      <c r="BY1508" s="24">
        <v>0.38</v>
      </c>
      <c r="BZ1508" s="27">
        <v>0.38</v>
      </c>
      <c r="CA1508" s="27">
        <v>0.38</v>
      </c>
      <c r="CB1508" s="25"/>
      <c r="CC1508" s="25"/>
      <c r="CD1508" s="28">
        <v>108.5</v>
      </c>
      <c r="CE1508" s="28">
        <v>0.4</v>
      </c>
      <c r="CF1508" s="25"/>
      <c r="CG1508" s="28">
        <v>0.39</v>
      </c>
      <c r="CH1508" s="28">
        <v>252.67</v>
      </c>
      <c r="CI1508" s="28">
        <v>0.7</v>
      </c>
      <c r="CJ1508" s="28">
        <v>0.5</v>
      </c>
      <c r="CK1508" s="25"/>
      <c r="CL1508" s="28">
        <v>0</v>
      </c>
      <c r="CM1508" s="28">
        <v>0.5</v>
      </c>
      <c r="CN1508" s="25"/>
      <c r="CO1508" s="28">
        <v>0</v>
      </c>
      <c r="CP1508" s="30" t="s">
        <v>1075</v>
      </c>
      <c r="CQ1508" s="8">
        <f t="shared" si="254"/>
        <v>2295.0348017572392</v>
      </c>
      <c r="CR1508" s="8">
        <f t="shared" si="262"/>
        <v>28</v>
      </c>
      <c r="CS1508" s="8">
        <f t="shared" si="255"/>
        <v>2.5</v>
      </c>
      <c r="CT1508" s="8">
        <f t="shared" si="263"/>
        <v>50</v>
      </c>
      <c r="CU1508" s="8">
        <f t="shared" si="256"/>
        <v>700</v>
      </c>
      <c r="CV1508" s="10">
        <f t="shared" si="257"/>
        <v>637101.45000000007</v>
      </c>
      <c r="CW1508" s="10">
        <f t="shared" si="264"/>
        <v>637.10145000000011</v>
      </c>
      <c r="CX1508" s="8" t="str">
        <f t="shared" si="258"/>
        <v>No</v>
      </c>
      <c r="CY1508" s="30" t="s">
        <v>23</v>
      </c>
      <c r="CZ1508" s="30" t="s">
        <v>11</v>
      </c>
      <c r="DA1508" s="31" t="s">
        <v>11</v>
      </c>
      <c r="DB1508" s="31" t="s">
        <v>11</v>
      </c>
      <c r="DC1508" s="8" t="str">
        <f t="shared" si="259"/>
        <v>No</v>
      </c>
      <c r="DD1508" s="8" t="s">
        <v>11</v>
      </c>
      <c r="DE1508" s="30" t="s">
        <v>11</v>
      </c>
      <c r="DF1508" s="10">
        <f t="shared" si="260"/>
        <v>328.69271999999995</v>
      </c>
      <c r="DG1508" s="9">
        <f>IF(S1508&lt;Monitors!$H$4,(S1508*Monitors!$I$4)+Monitors!$J$4,IF(S1508&lt;Monitors!$H$5,(S1508*Monitors!$I$5)+Monitors!$J$5,IF(S1508&lt;Monitors!$H$6,(S1508*Monitors!$I$6)+Monitors!$J$6,IF(S1508&lt;Monitors!$H$7,(Monitors!$I$7*S1508)+Monitors!$J$7,IF(S1508&lt;Monitors!$H$8,(S1508*Monitors!$I$8)+Monitors!$J$8,IF(S1508&lt;Monitors!$H$9,(S1508*Monitors!$I$9)+Monitors!$J$9,IF(S1508&lt;Monitors!$H$10,(S1508*Monitors!$I$10)+Monitors!$J$10,IF(S1508&lt;Monitors!$H$11,(S1508*Monitors!$I$11)+Monitors!$J$11,Monitors!$J$12))))))))</f>
        <v>89</v>
      </c>
      <c r="DH1508" s="10">
        <f>$DF1508-(Monitors!$B$4*'All Data'!$W1508)</f>
        <v>315.97909999999996</v>
      </c>
      <c r="DI1508" s="10">
        <f>IF($CX1508="Yes",DH1508-(Monitors!$E$4*(DG1508+(Monitors!$B$4*'All Data'!$W1508))),'All Data'!DH1508)</f>
        <v>315.97909999999996</v>
      </c>
      <c r="DJ1508" s="10">
        <f>IF(DD1508="Yes",'All Data'!DI1508-(DG1508*Monitors!$C$4),'All Data'!DI1508)</f>
        <v>315.97909999999996</v>
      </c>
      <c r="DK1508" s="10">
        <f>IF($DE1508="Yes",DJ1508-(DG1508*Monitors!$D$4),'All Data'!DJ1508)</f>
        <v>315.97909999999996</v>
      </c>
      <c r="DL1508" s="10">
        <f>IF($CZ1508="Yes",DK1508-Monitors!$C$7,'All Data'!DK1508)</f>
        <v>315.97909999999996</v>
      </c>
      <c r="DM1508" s="10">
        <f>IF($DA1508="Yes",DL1508-Monitors!$D$7,'All Data'!DL1508)</f>
        <v>315.97909999999996</v>
      </c>
      <c r="DN1508" s="10">
        <f>IF(DB1508="Yes",DM1508-((DG1508+(W1508*Monitors!$B$4))*Monitors!$F$4),'All Data'!DM1508)</f>
        <v>315.97909999999996</v>
      </c>
      <c r="DO1508" s="8" t="str">
        <f t="shared" si="261"/>
        <v>No</v>
      </c>
      <c r="DP1508" s="10">
        <v>25.484058000000005</v>
      </c>
      <c r="DQ1508" s="10">
        <v>81.015941999999995</v>
      </c>
      <c r="DR1508" s="10">
        <v>81.015941999999995</v>
      </c>
      <c r="DS1508" s="9">
        <v>75.843283776816833</v>
      </c>
      <c r="DT1508" s="9" t="s">
        <v>11</v>
      </c>
      <c r="DU1508" s="14">
        <v>0</v>
      </c>
    </row>
    <row r="1509" spans="1:125" ht="18" customHeight="1">
      <c r="A1509" s="29">
        <v>1508</v>
      </c>
      <c r="B1509" s="29">
        <v>24</v>
      </c>
      <c r="C1509" s="29">
        <v>524</v>
      </c>
      <c r="D1509" s="21">
        <v>41294</v>
      </c>
      <c r="E1509" s="21">
        <v>41285</v>
      </c>
      <c r="F1509" s="21">
        <v>41295</v>
      </c>
      <c r="G1509" s="20" t="s">
        <v>4</v>
      </c>
      <c r="H1509" s="20" t="s">
        <v>26</v>
      </c>
      <c r="I1509" s="22">
        <v>6</v>
      </c>
      <c r="J1509" s="20" t="s">
        <v>255</v>
      </c>
      <c r="K1509" s="20" t="s">
        <v>26</v>
      </c>
      <c r="L1509" s="20" t="s">
        <v>27</v>
      </c>
      <c r="M1509" s="23" t="s">
        <v>27</v>
      </c>
      <c r="N1509" s="23" t="s">
        <v>7</v>
      </c>
      <c r="O1509" s="23" t="s">
        <v>26</v>
      </c>
      <c r="P1509" s="24">
        <v>26.8</v>
      </c>
      <c r="Q1509" s="24">
        <v>47.6</v>
      </c>
      <c r="R1509" s="24">
        <v>55</v>
      </c>
      <c r="S1509" s="24">
        <v>1275.68</v>
      </c>
      <c r="T1509" s="24">
        <v>1.78</v>
      </c>
      <c r="U1509" s="24">
        <v>1080</v>
      </c>
      <c r="V1509" s="24">
        <v>1920</v>
      </c>
      <c r="W1509" s="24">
        <v>2.0739999999999998</v>
      </c>
      <c r="X1509" s="23" t="s">
        <v>47</v>
      </c>
      <c r="Y1509" s="23" t="s">
        <v>47</v>
      </c>
      <c r="Z1509" s="24">
        <v>1626</v>
      </c>
      <c r="AA1509" s="24">
        <v>60</v>
      </c>
      <c r="AB1509" s="24">
        <v>178</v>
      </c>
      <c r="AC1509" s="24">
        <v>178</v>
      </c>
      <c r="AD1509" s="23" t="s">
        <v>28</v>
      </c>
      <c r="AE1509" s="23" t="s">
        <v>23</v>
      </c>
      <c r="AF1509" s="23" t="s">
        <v>11</v>
      </c>
      <c r="AG1509" s="23" t="s">
        <v>26</v>
      </c>
      <c r="AH1509" s="23" t="s">
        <v>26</v>
      </c>
      <c r="AI1509" s="23" t="s">
        <v>12</v>
      </c>
      <c r="AJ1509" s="23" t="s">
        <v>11</v>
      </c>
      <c r="AK1509" s="23" t="s">
        <v>23</v>
      </c>
      <c r="AL1509" s="23" t="s">
        <v>107</v>
      </c>
      <c r="AM1509" s="23" t="s">
        <v>822</v>
      </c>
      <c r="AN1509" s="23" t="s">
        <v>14</v>
      </c>
      <c r="AO1509" s="23" t="s">
        <v>628</v>
      </c>
      <c r="AP1509" s="23" t="s">
        <v>36</v>
      </c>
      <c r="AQ1509" s="23" t="s">
        <v>26</v>
      </c>
      <c r="AR1509" s="23"/>
      <c r="AS1509" s="23" t="s">
        <v>107</v>
      </c>
      <c r="AT1509" s="23" t="s">
        <v>822</v>
      </c>
      <c r="AU1509" s="23" t="s">
        <v>24</v>
      </c>
      <c r="AV1509" s="25" t="s">
        <v>628</v>
      </c>
      <c r="AW1509" s="25" t="s">
        <v>26</v>
      </c>
      <c r="AX1509" s="26">
        <v>55</v>
      </c>
      <c r="AY1509" s="26">
        <v>1275.68</v>
      </c>
      <c r="AZ1509" s="25" t="s">
        <v>14</v>
      </c>
      <c r="BA1509" s="25" t="s">
        <v>24</v>
      </c>
      <c r="BB1509" s="23" t="s">
        <v>26</v>
      </c>
      <c r="BC1509" s="23" t="s">
        <v>15</v>
      </c>
      <c r="BD1509" s="23" t="s">
        <v>26</v>
      </c>
      <c r="BE1509" s="23" t="s">
        <v>11</v>
      </c>
      <c r="BF1509" s="23" t="s">
        <v>843</v>
      </c>
      <c r="BG1509" s="23" t="s">
        <v>11</v>
      </c>
      <c r="BH1509" s="23" t="s">
        <v>17</v>
      </c>
      <c r="BI1509" s="23" t="s">
        <v>26</v>
      </c>
      <c r="BJ1509" s="23"/>
      <c r="BK1509" s="23" t="s">
        <v>11</v>
      </c>
      <c r="BL1509" s="23" t="s">
        <v>11</v>
      </c>
      <c r="BM1509" s="23" t="s">
        <v>11</v>
      </c>
      <c r="BN1509" s="23"/>
      <c r="BO1509" s="24">
        <v>33</v>
      </c>
      <c r="BP1509" s="24">
        <v>583</v>
      </c>
      <c r="BQ1509" s="24">
        <v>500</v>
      </c>
      <c r="BR1509" s="24">
        <v>394</v>
      </c>
      <c r="BS1509" s="24">
        <v>325</v>
      </c>
      <c r="BT1509" s="23"/>
      <c r="BU1509" s="23"/>
      <c r="BV1509" s="24">
        <v>106.66</v>
      </c>
      <c r="BW1509" s="24">
        <v>0.28000000000000003</v>
      </c>
      <c r="BX1509" s="23"/>
      <c r="BY1509" s="24">
        <v>0.28000000000000003</v>
      </c>
      <c r="BZ1509" s="27">
        <v>0.28000000000000003</v>
      </c>
      <c r="CA1509" s="27">
        <v>0.28000000000000003</v>
      </c>
      <c r="CB1509" s="25"/>
      <c r="CC1509" s="25"/>
      <c r="CD1509" s="28">
        <v>106.29</v>
      </c>
      <c r="CE1509" s="28">
        <v>0.35</v>
      </c>
      <c r="CF1509" s="25"/>
      <c r="CG1509" s="28">
        <v>0.35</v>
      </c>
      <c r="CH1509" s="28">
        <v>352.43</v>
      </c>
      <c r="CI1509" s="28">
        <v>0.5</v>
      </c>
      <c r="CJ1509" s="28">
        <v>0.5</v>
      </c>
      <c r="CK1509" s="28">
        <v>0</v>
      </c>
      <c r="CL1509" s="28">
        <v>0</v>
      </c>
      <c r="CM1509" s="28">
        <v>0.5</v>
      </c>
      <c r="CN1509" s="25"/>
      <c r="CO1509" s="28">
        <v>0</v>
      </c>
      <c r="CP1509" s="30" t="s">
        <v>1075</v>
      </c>
      <c r="CQ1509" s="8">
        <f t="shared" si="254"/>
        <v>1625.7995735607674</v>
      </c>
      <c r="CR1509" s="8">
        <f t="shared" si="262"/>
        <v>28</v>
      </c>
      <c r="CS1509" s="8">
        <f t="shared" si="255"/>
        <v>2.5</v>
      </c>
      <c r="CT1509" s="8">
        <f t="shared" si="263"/>
        <v>60</v>
      </c>
      <c r="CU1509" s="8">
        <f t="shared" si="256"/>
        <v>500</v>
      </c>
      <c r="CV1509" s="10">
        <f t="shared" si="257"/>
        <v>743721.44000000006</v>
      </c>
      <c r="CW1509" s="10">
        <f t="shared" si="264"/>
        <v>743.72144000000003</v>
      </c>
      <c r="CX1509" s="8" t="str">
        <f t="shared" si="258"/>
        <v>No</v>
      </c>
      <c r="CY1509" s="30" t="s">
        <v>11</v>
      </c>
      <c r="CZ1509" s="30" t="s">
        <v>11</v>
      </c>
      <c r="DA1509" s="31" t="s">
        <v>11</v>
      </c>
      <c r="DB1509" s="31" t="s">
        <v>11</v>
      </c>
      <c r="DC1509" s="8" t="str">
        <f t="shared" si="259"/>
        <v>No</v>
      </c>
      <c r="DD1509" s="8" t="s">
        <v>11</v>
      </c>
      <c r="DE1509" s="30" t="s">
        <v>11</v>
      </c>
      <c r="DF1509" s="10">
        <f t="shared" si="260"/>
        <v>328.61387999999999</v>
      </c>
      <c r="DG1509" s="9">
        <f>IF(S1509&lt;Monitors!$H$4,(S1509*Monitors!$I$4)+Monitors!$J$4,IF(S1509&lt;Monitors!$H$5,(S1509*Monitors!$I$5)+Monitors!$J$5,IF(S1509&lt;Monitors!$H$6,(S1509*Monitors!$I$6)+Monitors!$J$6,IF(S1509&lt;Monitors!$H$7,(Monitors!$I$7*S1509)+Monitors!$J$7,IF(S1509&lt;Monitors!$H$8,(S1509*Monitors!$I$8)+Monitors!$J$8,IF(S1509&lt;Monitors!$H$9,(S1509*Monitors!$I$9)+Monitors!$J$9,IF(S1509&lt;Monitors!$H$10,(S1509*Monitors!$I$10)+Monitors!$J$10,IF(S1509&lt;Monitors!$H$11,(S1509*Monitors!$I$11)+Monitors!$J$11,Monitors!$J$12))))))))</f>
        <v>89</v>
      </c>
      <c r="DH1509" s="10">
        <f>$DF1509-(Monitors!$B$4*'All Data'!$W1509)</f>
        <v>315.90026</v>
      </c>
      <c r="DI1509" s="10">
        <f>IF($CX1509="Yes",DH1509-(Monitors!$E$4*(DG1509+(Monitors!$B$4*'All Data'!$W1509))),'All Data'!DH1509)</f>
        <v>315.90026</v>
      </c>
      <c r="DJ1509" s="10">
        <f>IF(DD1509="Yes",'All Data'!DI1509-(DG1509*Monitors!$C$4),'All Data'!DI1509)</f>
        <v>315.90026</v>
      </c>
      <c r="DK1509" s="10">
        <f>IF($DE1509="Yes",DJ1509-(DG1509*Monitors!$D$4),'All Data'!DJ1509)</f>
        <v>315.90026</v>
      </c>
      <c r="DL1509" s="10">
        <f>IF($CZ1509="Yes",DK1509-Monitors!$C$7,'All Data'!DK1509)</f>
        <v>315.90026</v>
      </c>
      <c r="DM1509" s="10">
        <f>IF($DA1509="Yes",DL1509-Monitors!$D$7,'All Data'!DL1509)</f>
        <v>315.90026</v>
      </c>
      <c r="DN1509" s="10">
        <f>IF(DB1509="Yes",DM1509-((DG1509+(W1509*Monitors!$B$4))*Monitors!$F$4),'All Data'!DM1509)</f>
        <v>315.90026</v>
      </c>
      <c r="DO1509" s="8" t="str">
        <f t="shared" si="261"/>
        <v>No</v>
      </c>
      <c r="DP1509" s="10">
        <v>29.748857600000004</v>
      </c>
      <c r="DQ1509" s="10">
        <v>76.911142399999989</v>
      </c>
      <c r="DR1509" s="10">
        <v>76.911142399999989</v>
      </c>
      <c r="DS1509" s="9">
        <v>95.124246274881799</v>
      </c>
      <c r="DT1509" s="9" t="s">
        <v>23</v>
      </c>
      <c r="DU1509" s="14">
        <v>0</v>
      </c>
    </row>
    <row r="1510" spans="1:125" ht="18" customHeight="1">
      <c r="A1510" s="29">
        <v>1509</v>
      </c>
      <c r="B1510" s="29">
        <v>47</v>
      </c>
      <c r="C1510" s="29">
        <v>524</v>
      </c>
      <c r="D1510" s="21">
        <v>41294</v>
      </c>
      <c r="E1510" s="21">
        <v>41335</v>
      </c>
      <c r="F1510" s="21">
        <v>41341</v>
      </c>
      <c r="G1510" s="20" t="s">
        <v>4</v>
      </c>
      <c r="H1510" s="20" t="s">
        <v>26</v>
      </c>
      <c r="I1510" s="22">
        <v>6</v>
      </c>
      <c r="J1510" s="20" t="s">
        <v>255</v>
      </c>
      <c r="K1510" s="20" t="s">
        <v>26</v>
      </c>
      <c r="L1510" s="20" t="s">
        <v>27</v>
      </c>
      <c r="M1510" s="23" t="s">
        <v>27</v>
      </c>
      <c r="N1510" s="23" t="s">
        <v>7</v>
      </c>
      <c r="O1510" s="23" t="s">
        <v>26</v>
      </c>
      <c r="P1510" s="24">
        <v>26.8</v>
      </c>
      <c r="Q1510" s="24">
        <v>47.6</v>
      </c>
      <c r="R1510" s="24">
        <v>55</v>
      </c>
      <c r="S1510" s="24">
        <v>1275.68</v>
      </c>
      <c r="T1510" s="24">
        <v>1.78</v>
      </c>
      <c r="U1510" s="24">
        <v>1080</v>
      </c>
      <c r="V1510" s="24">
        <v>1920</v>
      </c>
      <c r="W1510" s="24">
        <v>2.0739999999999998</v>
      </c>
      <c r="X1510" s="23" t="s">
        <v>47</v>
      </c>
      <c r="Y1510" s="23" t="s">
        <v>47</v>
      </c>
      <c r="Z1510" s="24">
        <v>1626</v>
      </c>
      <c r="AA1510" s="24">
        <v>60</v>
      </c>
      <c r="AB1510" s="24">
        <v>178</v>
      </c>
      <c r="AC1510" s="24">
        <v>178</v>
      </c>
      <c r="AD1510" s="23" t="s">
        <v>28</v>
      </c>
      <c r="AE1510" s="23" t="s">
        <v>23</v>
      </c>
      <c r="AF1510" s="23" t="s">
        <v>11</v>
      </c>
      <c r="AG1510" s="23" t="s">
        <v>26</v>
      </c>
      <c r="AH1510" s="23" t="s">
        <v>26</v>
      </c>
      <c r="AI1510" s="23" t="s">
        <v>12</v>
      </c>
      <c r="AJ1510" s="23" t="s">
        <v>11</v>
      </c>
      <c r="AK1510" s="23" t="s">
        <v>23</v>
      </c>
      <c r="AL1510" s="23" t="s">
        <v>107</v>
      </c>
      <c r="AM1510" s="23" t="s">
        <v>82</v>
      </c>
      <c r="AN1510" s="23" t="s">
        <v>14</v>
      </c>
      <c r="AO1510" s="23" t="s">
        <v>628</v>
      </c>
      <c r="AP1510" s="23" t="s">
        <v>36</v>
      </c>
      <c r="AQ1510" s="23" t="s">
        <v>26</v>
      </c>
      <c r="AR1510" s="23"/>
      <c r="AS1510" s="23" t="s">
        <v>107</v>
      </c>
      <c r="AT1510" s="23" t="s">
        <v>82</v>
      </c>
      <c r="AU1510" s="23" t="s">
        <v>24</v>
      </c>
      <c r="AV1510" s="25" t="s">
        <v>628</v>
      </c>
      <c r="AW1510" s="25" t="s">
        <v>26</v>
      </c>
      <c r="AX1510" s="26">
        <v>55</v>
      </c>
      <c r="AY1510" s="26">
        <v>1275.68</v>
      </c>
      <c r="AZ1510" s="25" t="s">
        <v>14</v>
      </c>
      <c r="BA1510" s="25" t="s">
        <v>24</v>
      </c>
      <c r="BB1510" s="23" t="s">
        <v>26</v>
      </c>
      <c r="BC1510" s="23" t="s">
        <v>15</v>
      </c>
      <c r="BD1510" s="23" t="s">
        <v>26</v>
      </c>
      <c r="BE1510" s="23" t="s">
        <v>11</v>
      </c>
      <c r="BF1510" s="23" t="s">
        <v>843</v>
      </c>
      <c r="BG1510" s="23" t="s">
        <v>11</v>
      </c>
      <c r="BH1510" s="23" t="s">
        <v>17</v>
      </c>
      <c r="BI1510" s="23" t="s">
        <v>26</v>
      </c>
      <c r="BJ1510" s="23"/>
      <c r="BK1510" s="23" t="s">
        <v>11</v>
      </c>
      <c r="BL1510" s="23" t="s">
        <v>11</v>
      </c>
      <c r="BM1510" s="23" t="s">
        <v>11</v>
      </c>
      <c r="BN1510" s="23"/>
      <c r="BO1510" s="24">
        <v>33</v>
      </c>
      <c r="BP1510" s="24">
        <v>583</v>
      </c>
      <c r="BQ1510" s="24">
        <v>500</v>
      </c>
      <c r="BR1510" s="24">
        <v>394</v>
      </c>
      <c r="BS1510" s="24">
        <v>325</v>
      </c>
      <c r="BT1510" s="23"/>
      <c r="BU1510" s="23"/>
      <c r="BV1510" s="24">
        <v>106.66</v>
      </c>
      <c r="BW1510" s="24">
        <v>0.28000000000000003</v>
      </c>
      <c r="BX1510" s="23"/>
      <c r="BY1510" s="24">
        <v>0.28000000000000003</v>
      </c>
      <c r="BZ1510" s="27">
        <v>0.28000000000000003</v>
      </c>
      <c r="CA1510" s="27">
        <v>0.28000000000000003</v>
      </c>
      <c r="CB1510" s="25"/>
      <c r="CC1510" s="25"/>
      <c r="CD1510" s="28">
        <v>106.29</v>
      </c>
      <c r="CE1510" s="28">
        <v>0.35</v>
      </c>
      <c r="CF1510" s="25"/>
      <c r="CG1510" s="28">
        <v>0.35</v>
      </c>
      <c r="CH1510" s="28">
        <v>352.43</v>
      </c>
      <c r="CI1510" s="28">
        <v>0.5</v>
      </c>
      <c r="CJ1510" s="28">
        <v>0.5</v>
      </c>
      <c r="CK1510" s="28">
        <v>0</v>
      </c>
      <c r="CL1510" s="28">
        <v>0</v>
      </c>
      <c r="CM1510" s="28">
        <v>0.5</v>
      </c>
      <c r="CN1510" s="25"/>
      <c r="CO1510" s="28">
        <v>0</v>
      </c>
      <c r="CP1510" s="30" t="s">
        <v>1075</v>
      </c>
      <c r="CQ1510" s="8">
        <f t="shared" si="254"/>
        <v>1625.7995735607674</v>
      </c>
      <c r="CR1510" s="8">
        <f t="shared" si="262"/>
        <v>28</v>
      </c>
      <c r="CS1510" s="8">
        <f t="shared" si="255"/>
        <v>2.5</v>
      </c>
      <c r="CT1510" s="8">
        <f t="shared" si="263"/>
        <v>60</v>
      </c>
      <c r="CU1510" s="8">
        <f t="shared" si="256"/>
        <v>500</v>
      </c>
      <c r="CV1510" s="10">
        <f t="shared" si="257"/>
        <v>743721.44000000006</v>
      </c>
      <c r="CW1510" s="10">
        <f t="shared" si="264"/>
        <v>743.72144000000003</v>
      </c>
      <c r="CX1510" s="8" t="str">
        <f t="shared" si="258"/>
        <v>No</v>
      </c>
      <c r="CY1510" s="30" t="s">
        <v>11</v>
      </c>
      <c r="CZ1510" s="30" t="s">
        <v>11</v>
      </c>
      <c r="DA1510" s="31" t="s">
        <v>11</v>
      </c>
      <c r="DB1510" s="31" t="s">
        <v>11</v>
      </c>
      <c r="DC1510" s="8" t="str">
        <f t="shared" si="259"/>
        <v>No</v>
      </c>
      <c r="DD1510" s="8" t="s">
        <v>11</v>
      </c>
      <c r="DE1510" s="30" t="s">
        <v>11</v>
      </c>
      <c r="DF1510" s="10">
        <f t="shared" si="260"/>
        <v>328.61387999999999</v>
      </c>
      <c r="DG1510" s="9">
        <f>IF(S1510&lt;Monitors!$H$4,(S1510*Monitors!$I$4)+Monitors!$J$4,IF(S1510&lt;Monitors!$H$5,(S1510*Monitors!$I$5)+Monitors!$J$5,IF(S1510&lt;Monitors!$H$6,(S1510*Monitors!$I$6)+Monitors!$J$6,IF(S1510&lt;Monitors!$H$7,(Monitors!$I$7*S1510)+Monitors!$J$7,IF(S1510&lt;Monitors!$H$8,(S1510*Monitors!$I$8)+Monitors!$J$8,IF(S1510&lt;Monitors!$H$9,(S1510*Monitors!$I$9)+Monitors!$J$9,IF(S1510&lt;Monitors!$H$10,(S1510*Monitors!$I$10)+Monitors!$J$10,IF(S1510&lt;Monitors!$H$11,(S1510*Monitors!$I$11)+Monitors!$J$11,Monitors!$J$12))))))))</f>
        <v>89</v>
      </c>
      <c r="DH1510" s="10">
        <f>$DF1510-(Monitors!$B$4*'All Data'!$W1510)</f>
        <v>315.90026</v>
      </c>
      <c r="DI1510" s="10">
        <f>IF($CX1510="Yes",DH1510-(Monitors!$E$4*(DG1510+(Monitors!$B$4*'All Data'!$W1510))),'All Data'!DH1510)</f>
        <v>315.90026</v>
      </c>
      <c r="DJ1510" s="10">
        <f>IF(DD1510="Yes",'All Data'!DI1510-(DG1510*Monitors!$C$4),'All Data'!DI1510)</f>
        <v>315.90026</v>
      </c>
      <c r="DK1510" s="10">
        <f>IF($DE1510="Yes",DJ1510-(DG1510*Monitors!$D$4),'All Data'!DJ1510)</f>
        <v>315.90026</v>
      </c>
      <c r="DL1510" s="10">
        <f>IF($CZ1510="Yes",DK1510-Monitors!$C$7,'All Data'!DK1510)</f>
        <v>315.90026</v>
      </c>
      <c r="DM1510" s="10">
        <f>IF($DA1510="Yes",DL1510-Monitors!$D$7,'All Data'!DL1510)</f>
        <v>315.90026</v>
      </c>
      <c r="DN1510" s="10">
        <f>IF(DB1510="Yes",DM1510-((DG1510+(W1510*Monitors!$B$4))*Monitors!$F$4),'All Data'!DM1510)</f>
        <v>315.90026</v>
      </c>
      <c r="DO1510" s="8" t="str">
        <f t="shared" si="261"/>
        <v>No</v>
      </c>
      <c r="DP1510" s="10">
        <v>29.748857600000004</v>
      </c>
      <c r="DQ1510" s="10">
        <v>76.911142399999989</v>
      </c>
      <c r="DR1510" s="10">
        <v>76.911142399999989</v>
      </c>
      <c r="DS1510" s="9">
        <v>95.124246274881799</v>
      </c>
      <c r="DT1510" s="9" t="s">
        <v>23</v>
      </c>
      <c r="DU1510" s="14">
        <v>0</v>
      </c>
    </row>
    <row r="1511" spans="1:125" ht="18" customHeight="1">
      <c r="A1511" s="29">
        <v>1510</v>
      </c>
      <c r="B1511" s="29">
        <v>26</v>
      </c>
      <c r="C1511" s="29">
        <v>645</v>
      </c>
      <c r="D1511" s="21">
        <v>41532</v>
      </c>
      <c r="E1511" s="21">
        <v>41515</v>
      </c>
      <c r="F1511" s="21">
        <v>41526</v>
      </c>
      <c r="G1511" s="20" t="s">
        <v>4</v>
      </c>
      <c r="H1511" s="20" t="s">
        <v>854</v>
      </c>
      <c r="I1511" s="22">
        <v>6</v>
      </c>
      <c r="J1511" s="20" t="s">
        <v>255</v>
      </c>
      <c r="K1511" s="20" t="s">
        <v>26</v>
      </c>
      <c r="L1511" s="20" t="s">
        <v>27</v>
      </c>
      <c r="M1511" s="23" t="s">
        <v>27</v>
      </c>
      <c r="N1511" s="23" t="s">
        <v>7</v>
      </c>
      <c r="O1511" s="23" t="s">
        <v>26</v>
      </c>
      <c r="P1511" s="24">
        <v>26.8</v>
      </c>
      <c r="Q1511" s="24">
        <v>47.6</v>
      </c>
      <c r="R1511" s="24">
        <v>55</v>
      </c>
      <c r="S1511" s="24">
        <v>1275.67</v>
      </c>
      <c r="T1511" s="24">
        <v>1.78</v>
      </c>
      <c r="U1511" s="24">
        <v>1080</v>
      </c>
      <c r="V1511" s="24">
        <v>1920</v>
      </c>
      <c r="W1511" s="24">
        <v>2.0739999999999998</v>
      </c>
      <c r="X1511" s="23" t="s">
        <v>47</v>
      </c>
      <c r="Y1511" s="23" t="s">
        <v>47</v>
      </c>
      <c r="Z1511" s="24">
        <v>1625</v>
      </c>
      <c r="AA1511" s="24">
        <v>60</v>
      </c>
      <c r="AB1511" s="24">
        <v>176</v>
      </c>
      <c r="AC1511" s="24">
        <v>176</v>
      </c>
      <c r="AD1511" s="23" t="s">
        <v>28</v>
      </c>
      <c r="AE1511" s="23" t="s">
        <v>23</v>
      </c>
      <c r="AF1511" s="23" t="s">
        <v>11</v>
      </c>
      <c r="AG1511" s="23"/>
      <c r="AH1511" s="23"/>
      <c r="AI1511" s="23" t="s">
        <v>12</v>
      </c>
      <c r="AJ1511" s="23" t="s">
        <v>11</v>
      </c>
      <c r="AK1511" s="23" t="s">
        <v>23</v>
      </c>
      <c r="AL1511" s="23" t="s">
        <v>855</v>
      </c>
      <c r="AM1511" s="23" t="s">
        <v>856</v>
      </c>
      <c r="AN1511" s="23" t="s">
        <v>14</v>
      </c>
      <c r="AO1511" s="23" t="s">
        <v>14</v>
      </c>
      <c r="AP1511" s="23" t="s">
        <v>36</v>
      </c>
      <c r="AQ1511" s="23" t="s">
        <v>14</v>
      </c>
      <c r="AR1511" s="23"/>
      <c r="AS1511" s="23" t="s">
        <v>855</v>
      </c>
      <c r="AT1511" s="23" t="s">
        <v>856</v>
      </c>
      <c r="AU1511" s="23" t="s">
        <v>83</v>
      </c>
      <c r="AV1511" s="25" t="s">
        <v>14</v>
      </c>
      <c r="AW1511" s="25" t="s">
        <v>14</v>
      </c>
      <c r="AX1511" s="26">
        <v>55</v>
      </c>
      <c r="AY1511" s="26">
        <v>1275.67</v>
      </c>
      <c r="AZ1511" s="25" t="s">
        <v>14</v>
      </c>
      <c r="BA1511" s="25" t="s">
        <v>83</v>
      </c>
      <c r="BB1511" s="23" t="s">
        <v>14</v>
      </c>
      <c r="BC1511" s="23" t="s">
        <v>15</v>
      </c>
      <c r="BD1511" s="23" t="s">
        <v>14</v>
      </c>
      <c r="BE1511" s="23" t="s">
        <v>11</v>
      </c>
      <c r="BF1511" s="23" t="s">
        <v>843</v>
      </c>
      <c r="BG1511" s="23" t="s">
        <v>11</v>
      </c>
      <c r="BH1511" s="23" t="s">
        <v>17</v>
      </c>
      <c r="BI1511" s="23" t="s">
        <v>14</v>
      </c>
      <c r="BJ1511" s="23"/>
      <c r="BK1511" s="23" t="s">
        <v>11</v>
      </c>
      <c r="BL1511" s="23" t="s">
        <v>11</v>
      </c>
      <c r="BM1511" s="23" t="s">
        <v>11</v>
      </c>
      <c r="BN1511" s="23"/>
      <c r="BO1511" s="24">
        <v>80</v>
      </c>
      <c r="BP1511" s="24">
        <v>368</v>
      </c>
      <c r="BQ1511" s="24">
        <v>350</v>
      </c>
      <c r="BR1511" s="24">
        <v>272</v>
      </c>
      <c r="BS1511" s="24">
        <v>200</v>
      </c>
      <c r="BT1511" s="23"/>
      <c r="BU1511" s="23"/>
      <c r="BV1511" s="24">
        <v>106.82</v>
      </c>
      <c r="BW1511" s="24">
        <v>0.2</v>
      </c>
      <c r="BX1511" s="23"/>
      <c r="BY1511" s="24">
        <v>0.2</v>
      </c>
      <c r="BZ1511" s="27">
        <v>0.2</v>
      </c>
      <c r="CA1511" s="27">
        <v>0.2</v>
      </c>
      <c r="CB1511" s="25"/>
      <c r="CC1511" s="25"/>
      <c r="CD1511" s="28">
        <v>106.36</v>
      </c>
      <c r="CE1511" s="28">
        <v>0.31</v>
      </c>
      <c r="CF1511" s="25"/>
      <c r="CG1511" s="28">
        <v>0.32</v>
      </c>
      <c r="CH1511" s="28">
        <v>352.43</v>
      </c>
      <c r="CI1511" s="28">
        <v>0.5</v>
      </c>
      <c r="CJ1511" s="28">
        <v>0.5</v>
      </c>
      <c r="CK1511" s="25"/>
      <c r="CL1511" s="28">
        <v>0</v>
      </c>
      <c r="CM1511" s="28">
        <v>1</v>
      </c>
      <c r="CN1511" s="25"/>
      <c r="CO1511" s="28">
        <v>0</v>
      </c>
      <c r="CP1511" s="30" t="s">
        <v>1075</v>
      </c>
      <c r="CQ1511" s="8">
        <f t="shared" si="254"/>
        <v>1625.8123182327715</v>
      </c>
      <c r="CR1511" s="8">
        <f t="shared" si="262"/>
        <v>28</v>
      </c>
      <c r="CS1511" s="8">
        <f t="shared" si="255"/>
        <v>2.5</v>
      </c>
      <c r="CT1511" s="8">
        <f t="shared" si="263"/>
        <v>60</v>
      </c>
      <c r="CU1511" s="8">
        <f t="shared" si="256"/>
        <v>300</v>
      </c>
      <c r="CV1511" s="10">
        <f t="shared" si="257"/>
        <v>469446.56000000006</v>
      </c>
      <c r="CW1511" s="10">
        <f t="shared" si="264"/>
        <v>469.44656000000003</v>
      </c>
      <c r="CX1511" s="8" t="str">
        <f t="shared" si="258"/>
        <v>No</v>
      </c>
      <c r="CY1511" s="30" t="s">
        <v>11</v>
      </c>
      <c r="CZ1511" s="30" t="s">
        <v>11</v>
      </c>
      <c r="DA1511" s="31" t="s">
        <v>11</v>
      </c>
      <c r="DB1511" s="31" t="s">
        <v>11</v>
      </c>
      <c r="DC1511" s="8" t="str">
        <f t="shared" si="259"/>
        <v>No</v>
      </c>
      <c r="DD1511" s="8" t="s">
        <v>11</v>
      </c>
      <c r="DE1511" s="30" t="s">
        <v>11</v>
      </c>
      <c r="DF1511" s="10">
        <f t="shared" si="260"/>
        <v>328.64891999999998</v>
      </c>
      <c r="DG1511" s="9">
        <f>IF(S1511&lt;Monitors!$H$4,(S1511*Monitors!$I$4)+Monitors!$J$4,IF(S1511&lt;Monitors!$H$5,(S1511*Monitors!$I$5)+Monitors!$J$5,IF(S1511&lt;Monitors!$H$6,(S1511*Monitors!$I$6)+Monitors!$J$6,IF(S1511&lt;Monitors!$H$7,(Monitors!$I$7*S1511)+Monitors!$J$7,IF(S1511&lt;Monitors!$H$8,(S1511*Monitors!$I$8)+Monitors!$J$8,IF(S1511&lt;Monitors!$H$9,(S1511*Monitors!$I$9)+Monitors!$J$9,IF(S1511&lt;Monitors!$H$10,(S1511*Monitors!$I$10)+Monitors!$J$10,IF(S1511&lt;Monitors!$H$11,(S1511*Monitors!$I$11)+Monitors!$J$11,Monitors!$J$12))))))))</f>
        <v>89</v>
      </c>
      <c r="DH1511" s="10">
        <f>$DF1511-(Monitors!$B$4*'All Data'!$W1511)</f>
        <v>315.93529999999998</v>
      </c>
      <c r="DI1511" s="10">
        <f>IF($CX1511="Yes",DH1511-(Monitors!$E$4*(DG1511+(Monitors!$B$4*'All Data'!$W1511))),'All Data'!DH1511)</f>
        <v>315.93529999999998</v>
      </c>
      <c r="DJ1511" s="10">
        <f>IF(DD1511="Yes",'All Data'!DI1511-(DG1511*Monitors!$C$4),'All Data'!DI1511)</f>
        <v>315.93529999999998</v>
      </c>
      <c r="DK1511" s="10">
        <f>IF($DE1511="Yes",DJ1511-(DG1511*Monitors!$D$4),'All Data'!DJ1511)</f>
        <v>315.93529999999998</v>
      </c>
      <c r="DL1511" s="10">
        <f>IF($CZ1511="Yes",DK1511-Monitors!$C$7,'All Data'!DK1511)</f>
        <v>315.93529999999998</v>
      </c>
      <c r="DM1511" s="10">
        <f>IF($DA1511="Yes",DL1511-Monitors!$D$7,'All Data'!DL1511)</f>
        <v>315.93529999999998</v>
      </c>
      <c r="DN1511" s="10">
        <f>IF(DB1511="Yes",DM1511-((DG1511+(W1511*Monitors!$B$4))*Monitors!$F$4),'All Data'!DM1511)</f>
        <v>315.93529999999998</v>
      </c>
      <c r="DO1511" s="8" t="str">
        <f t="shared" si="261"/>
        <v>No</v>
      </c>
      <c r="DP1511" s="10">
        <v>18.777862400000004</v>
      </c>
      <c r="DQ1511" s="10">
        <v>88.04213759999999</v>
      </c>
      <c r="DR1511" s="10">
        <v>88.04213759999999</v>
      </c>
      <c r="DS1511" s="9">
        <v>95.123828264395698</v>
      </c>
      <c r="DT1511" s="9" t="s">
        <v>23</v>
      </c>
      <c r="DU1511" s="14">
        <v>0</v>
      </c>
    </row>
    <row r="1512" spans="1:125" ht="18" customHeight="1">
      <c r="A1512" s="29">
        <v>1511</v>
      </c>
      <c r="B1512" s="29">
        <v>21</v>
      </c>
      <c r="C1512" s="29">
        <v>390</v>
      </c>
      <c r="D1512" s="21">
        <v>42036</v>
      </c>
      <c r="E1512" s="21">
        <v>41887</v>
      </c>
      <c r="F1512" s="21">
        <v>41975</v>
      </c>
      <c r="G1512" s="20" t="s">
        <v>4</v>
      </c>
      <c r="H1512" s="20"/>
      <c r="I1512" s="22">
        <v>6</v>
      </c>
      <c r="J1512" s="20" t="s">
        <v>255</v>
      </c>
      <c r="K1512" s="20"/>
      <c r="L1512" s="20" t="s">
        <v>49</v>
      </c>
      <c r="M1512" s="23"/>
      <c r="N1512" s="23" t="s">
        <v>7</v>
      </c>
      <c r="O1512" s="23"/>
      <c r="P1512" s="24">
        <v>20.5</v>
      </c>
      <c r="Q1512" s="24">
        <v>36.5</v>
      </c>
      <c r="R1512" s="24">
        <v>41.9</v>
      </c>
      <c r="S1512" s="24">
        <v>750.74</v>
      </c>
      <c r="T1512" s="24">
        <v>1.78</v>
      </c>
      <c r="U1512" s="24">
        <v>1080</v>
      </c>
      <c r="V1512" s="24">
        <v>1920</v>
      </c>
      <c r="W1512" s="24">
        <v>2.0739999999999998</v>
      </c>
      <c r="X1512" s="23" t="s">
        <v>47</v>
      </c>
      <c r="Y1512" s="23" t="s">
        <v>47</v>
      </c>
      <c r="Z1512" s="24">
        <v>2762</v>
      </c>
      <c r="AA1512" s="24">
        <v>60</v>
      </c>
      <c r="AB1512" s="24">
        <v>178</v>
      </c>
      <c r="AC1512" s="24">
        <v>178</v>
      </c>
      <c r="AD1512" s="23" t="s">
        <v>125</v>
      </c>
      <c r="AE1512" s="23" t="s">
        <v>11</v>
      </c>
      <c r="AF1512" s="23" t="s">
        <v>11</v>
      </c>
      <c r="AG1512" s="23"/>
      <c r="AH1512" s="23"/>
      <c r="AI1512" s="23" t="s">
        <v>57</v>
      </c>
      <c r="AJ1512" s="23" t="s">
        <v>11</v>
      </c>
      <c r="AK1512" s="23" t="s">
        <v>23</v>
      </c>
      <c r="AL1512" s="23" t="s">
        <v>93</v>
      </c>
      <c r="AM1512" s="23"/>
      <c r="AN1512" s="23" t="s">
        <v>302</v>
      </c>
      <c r="AO1512" s="23"/>
      <c r="AP1512" s="23" t="s">
        <v>14</v>
      </c>
      <c r="AQ1512" s="23"/>
      <c r="AR1512" s="23"/>
      <c r="AS1512" s="23" t="s">
        <v>93</v>
      </c>
      <c r="AT1512" s="23"/>
      <c r="AU1512" s="23" t="s">
        <v>261</v>
      </c>
      <c r="AV1512" s="25"/>
      <c r="AW1512" s="25"/>
      <c r="AX1512" s="26">
        <v>41.9</v>
      </c>
      <c r="AY1512" s="26">
        <v>750.74</v>
      </c>
      <c r="AZ1512" s="25" t="s">
        <v>302</v>
      </c>
      <c r="BA1512" s="25" t="s">
        <v>261</v>
      </c>
      <c r="BB1512" s="23"/>
      <c r="BC1512" s="23" t="s">
        <v>15</v>
      </c>
      <c r="BD1512" s="23"/>
      <c r="BE1512" s="23" t="s">
        <v>11</v>
      </c>
      <c r="BF1512" s="23" t="s">
        <v>751</v>
      </c>
      <c r="BG1512" s="23" t="s">
        <v>11</v>
      </c>
      <c r="BH1512" s="23" t="s">
        <v>17</v>
      </c>
      <c r="BI1512" s="23"/>
      <c r="BJ1512" s="23"/>
      <c r="BK1512" s="23" t="s">
        <v>11</v>
      </c>
      <c r="BL1512" s="23" t="s">
        <v>11</v>
      </c>
      <c r="BM1512" s="23"/>
      <c r="BN1512" s="23"/>
      <c r="BO1512" s="24">
        <v>0.1</v>
      </c>
      <c r="BP1512" s="24">
        <v>597</v>
      </c>
      <c r="BQ1512" s="24">
        <v>500</v>
      </c>
      <c r="BR1512" s="24">
        <v>444</v>
      </c>
      <c r="BS1512" s="24">
        <v>444</v>
      </c>
      <c r="BT1512" s="23"/>
      <c r="BU1512" s="23"/>
      <c r="BV1512" s="24">
        <v>107</v>
      </c>
      <c r="BW1512" s="24">
        <v>0.54</v>
      </c>
      <c r="BX1512" s="24">
        <v>0.5</v>
      </c>
      <c r="BY1512" s="23"/>
      <c r="BZ1512" s="27">
        <v>0.54</v>
      </c>
      <c r="CA1512" s="27"/>
      <c r="CB1512" s="25"/>
      <c r="CC1512" s="25"/>
      <c r="CD1512" s="28">
        <v>106.48</v>
      </c>
      <c r="CE1512" s="28">
        <v>0.59</v>
      </c>
      <c r="CF1512" s="28">
        <v>0.51</v>
      </c>
      <c r="CG1512" s="25"/>
      <c r="CH1512" s="28">
        <v>210.7</v>
      </c>
      <c r="CI1512" s="28">
        <v>0.7</v>
      </c>
      <c r="CJ1512" s="28">
        <v>0</v>
      </c>
      <c r="CK1512" s="25"/>
      <c r="CL1512" s="25"/>
      <c r="CM1512" s="28">
        <v>0.99</v>
      </c>
      <c r="CN1512" s="25"/>
      <c r="CO1512" s="28">
        <v>0</v>
      </c>
      <c r="CP1512" s="30" t="s">
        <v>1075</v>
      </c>
      <c r="CQ1512" s="8">
        <f t="shared" si="254"/>
        <v>2762.6075605402666</v>
      </c>
      <c r="CR1512" s="8">
        <f t="shared" si="262"/>
        <v>28</v>
      </c>
      <c r="CS1512" s="8">
        <f t="shared" si="255"/>
        <v>2.5</v>
      </c>
      <c r="CT1512" s="8">
        <f t="shared" si="263"/>
        <v>50</v>
      </c>
      <c r="CU1512" s="8">
        <f t="shared" si="256"/>
        <v>500</v>
      </c>
      <c r="CV1512" s="10">
        <f t="shared" si="257"/>
        <v>448191.78</v>
      </c>
      <c r="CW1512" s="10">
        <f t="shared" si="264"/>
        <v>448.19178000000005</v>
      </c>
      <c r="CX1512" s="8" t="str">
        <f t="shared" si="258"/>
        <v>No</v>
      </c>
      <c r="CY1512" s="30" t="s">
        <v>23</v>
      </c>
      <c r="CZ1512" s="30" t="s">
        <v>11</v>
      </c>
      <c r="DA1512" s="31" t="s">
        <v>11</v>
      </c>
      <c r="DB1512" s="31" t="s">
        <v>11</v>
      </c>
      <c r="DC1512" s="8" t="str">
        <f t="shared" si="259"/>
        <v>No</v>
      </c>
      <c r="DD1512" s="8" t="s">
        <v>11</v>
      </c>
      <c r="DE1512" s="30" t="s">
        <v>11</v>
      </c>
      <c r="DF1512" s="10">
        <f t="shared" si="260"/>
        <v>331.13675999999992</v>
      </c>
      <c r="DG1512" s="9">
        <f>IF(S1512&lt;Monitors!$H$4,(S1512*Monitors!$I$4)+Monitors!$J$4,IF(S1512&lt;Monitors!$H$5,(S1512*Monitors!$I$5)+Monitors!$J$5,IF(S1512&lt;Monitors!$H$6,(S1512*Monitors!$I$6)+Monitors!$J$6,IF(S1512&lt;Monitors!$H$7,(Monitors!$I$7*S1512)+Monitors!$J$7,IF(S1512&lt;Monitors!$H$8,(S1512*Monitors!$I$8)+Monitors!$J$8,IF(S1512&lt;Monitors!$H$9,(S1512*Monitors!$I$9)+Monitors!$J$9,IF(S1512&lt;Monitors!$H$10,(S1512*Monitors!$I$10)+Monitors!$J$10,IF(S1512&lt;Monitors!$H$11,(S1512*Monitors!$I$11)+Monitors!$J$11,Monitors!$J$12))))))))</f>
        <v>89</v>
      </c>
      <c r="DH1512" s="10">
        <f>$DF1512-(Monitors!$B$4*'All Data'!$W1512)</f>
        <v>318.42313999999993</v>
      </c>
      <c r="DI1512" s="10">
        <f>IF($CX1512="Yes",DH1512-(Monitors!$E$4*(DG1512+(Monitors!$B$4*'All Data'!$W1512))),'All Data'!DH1512)</f>
        <v>318.42313999999993</v>
      </c>
      <c r="DJ1512" s="10">
        <f>IF(DD1512="Yes",'All Data'!DI1512-(DG1512*Monitors!$C$4),'All Data'!DI1512)</f>
        <v>318.42313999999993</v>
      </c>
      <c r="DK1512" s="10">
        <f>IF($DE1512="Yes",DJ1512-(DG1512*Monitors!$D$4),'All Data'!DJ1512)</f>
        <v>318.42313999999993</v>
      </c>
      <c r="DL1512" s="10">
        <f>IF($CZ1512="Yes",DK1512-Monitors!$C$7,'All Data'!DK1512)</f>
        <v>318.42313999999993</v>
      </c>
      <c r="DM1512" s="10">
        <f>IF($DA1512="Yes",DL1512-Monitors!$D$7,'All Data'!DL1512)</f>
        <v>318.42313999999993</v>
      </c>
      <c r="DN1512" s="10">
        <f>IF(DB1512="Yes",DM1512-((DG1512+(W1512*Monitors!$B$4))*Monitors!$F$4),'All Data'!DM1512)</f>
        <v>318.42313999999993</v>
      </c>
      <c r="DO1512" s="8" t="str">
        <f t="shared" si="261"/>
        <v>No</v>
      </c>
      <c r="DP1512" s="10">
        <v>17.927671200000002</v>
      </c>
      <c r="DQ1512" s="10">
        <v>89.072328799999994</v>
      </c>
      <c r="DR1512" s="10">
        <v>89.072328799999994</v>
      </c>
      <c r="DS1512" s="9">
        <v>65.614688818342387</v>
      </c>
      <c r="DT1512" s="9" t="s">
        <v>11</v>
      </c>
      <c r="DU1512" s="14">
        <v>0</v>
      </c>
    </row>
    <row r="1513" spans="1:125" ht="18" customHeight="1">
      <c r="A1513" s="29">
        <v>1512</v>
      </c>
      <c r="B1513" s="29">
        <v>21</v>
      </c>
      <c r="C1513" s="29">
        <v>391</v>
      </c>
      <c r="D1513" s="21">
        <v>41908</v>
      </c>
      <c r="E1513" s="21">
        <v>41887</v>
      </c>
      <c r="F1513" s="21">
        <v>41904</v>
      </c>
      <c r="G1513" s="20" t="s">
        <v>4</v>
      </c>
      <c r="H1513" s="20"/>
      <c r="I1513" s="22">
        <v>6</v>
      </c>
      <c r="J1513" s="20" t="s">
        <v>255</v>
      </c>
      <c r="K1513" s="20"/>
      <c r="L1513" s="20" t="s">
        <v>49</v>
      </c>
      <c r="M1513" s="23"/>
      <c r="N1513" s="23" t="s">
        <v>7</v>
      </c>
      <c r="O1513" s="23"/>
      <c r="P1513" s="24">
        <v>20.5</v>
      </c>
      <c r="Q1513" s="24">
        <v>36.5</v>
      </c>
      <c r="R1513" s="24">
        <v>41.9</v>
      </c>
      <c r="S1513" s="24">
        <v>750.74</v>
      </c>
      <c r="T1513" s="24">
        <v>1.78</v>
      </c>
      <c r="U1513" s="24">
        <v>1080</v>
      </c>
      <c r="V1513" s="24">
        <v>1920</v>
      </c>
      <c r="W1513" s="24">
        <v>2.0739999999999998</v>
      </c>
      <c r="X1513" s="23" t="s">
        <v>47</v>
      </c>
      <c r="Y1513" s="23" t="s">
        <v>47</v>
      </c>
      <c r="Z1513" s="24">
        <v>2762</v>
      </c>
      <c r="AA1513" s="24">
        <v>60</v>
      </c>
      <c r="AB1513" s="24">
        <v>178</v>
      </c>
      <c r="AC1513" s="24">
        <v>178</v>
      </c>
      <c r="AD1513" s="23" t="s">
        <v>125</v>
      </c>
      <c r="AE1513" s="23" t="s">
        <v>11</v>
      </c>
      <c r="AF1513" s="23" t="s">
        <v>11</v>
      </c>
      <c r="AG1513" s="23"/>
      <c r="AH1513" s="23"/>
      <c r="AI1513" s="23" t="s">
        <v>57</v>
      </c>
      <c r="AJ1513" s="23" t="s">
        <v>11</v>
      </c>
      <c r="AK1513" s="23" t="s">
        <v>23</v>
      </c>
      <c r="AL1513" s="23" t="s">
        <v>93</v>
      </c>
      <c r="AM1513" s="23"/>
      <c r="AN1513" s="23" t="s">
        <v>302</v>
      </c>
      <c r="AO1513" s="23"/>
      <c r="AP1513" s="23" t="s">
        <v>14</v>
      </c>
      <c r="AQ1513" s="23"/>
      <c r="AR1513" s="23"/>
      <c r="AS1513" s="23" t="s">
        <v>93</v>
      </c>
      <c r="AT1513" s="23"/>
      <c r="AU1513" s="23" t="s">
        <v>261</v>
      </c>
      <c r="AV1513" s="25"/>
      <c r="AW1513" s="25"/>
      <c r="AX1513" s="26">
        <v>41.9</v>
      </c>
      <c r="AY1513" s="26">
        <v>750.74</v>
      </c>
      <c r="AZ1513" s="25" t="s">
        <v>302</v>
      </c>
      <c r="BA1513" s="25" t="s">
        <v>261</v>
      </c>
      <c r="BB1513" s="23"/>
      <c r="BC1513" s="23" t="s">
        <v>15</v>
      </c>
      <c r="BD1513" s="23"/>
      <c r="BE1513" s="23" t="s">
        <v>11</v>
      </c>
      <c r="BF1513" s="23" t="s">
        <v>751</v>
      </c>
      <c r="BG1513" s="23" t="s">
        <v>11</v>
      </c>
      <c r="BH1513" s="23" t="s">
        <v>17</v>
      </c>
      <c r="BI1513" s="23"/>
      <c r="BJ1513" s="23"/>
      <c r="BK1513" s="23" t="s">
        <v>11</v>
      </c>
      <c r="BL1513" s="23" t="s">
        <v>11</v>
      </c>
      <c r="BM1513" s="23"/>
      <c r="BN1513" s="23"/>
      <c r="BO1513" s="24">
        <v>0.1</v>
      </c>
      <c r="BP1513" s="24">
        <v>697</v>
      </c>
      <c r="BQ1513" s="24">
        <v>700</v>
      </c>
      <c r="BR1513" s="24">
        <v>549.1</v>
      </c>
      <c r="BS1513" s="24">
        <v>549.1</v>
      </c>
      <c r="BT1513" s="23"/>
      <c r="BU1513" s="23"/>
      <c r="BV1513" s="24">
        <v>107</v>
      </c>
      <c r="BW1513" s="24">
        <v>0.54</v>
      </c>
      <c r="BX1513" s="24">
        <v>0.5</v>
      </c>
      <c r="BY1513" s="23"/>
      <c r="BZ1513" s="27">
        <v>0.54</v>
      </c>
      <c r="CA1513" s="27"/>
      <c r="CB1513" s="25"/>
      <c r="CC1513" s="25"/>
      <c r="CD1513" s="28">
        <v>106.48</v>
      </c>
      <c r="CE1513" s="28">
        <v>0.59</v>
      </c>
      <c r="CF1513" s="28">
        <v>0.51</v>
      </c>
      <c r="CG1513" s="25"/>
      <c r="CH1513" s="28">
        <v>210.7</v>
      </c>
      <c r="CI1513" s="28">
        <v>0.7</v>
      </c>
      <c r="CJ1513" s="28">
        <v>0</v>
      </c>
      <c r="CK1513" s="25"/>
      <c r="CL1513" s="25"/>
      <c r="CM1513" s="28">
        <v>0.99</v>
      </c>
      <c r="CN1513" s="25"/>
      <c r="CO1513" s="28">
        <v>0</v>
      </c>
      <c r="CP1513" s="30" t="s">
        <v>1075</v>
      </c>
      <c r="CQ1513" s="8">
        <f t="shared" si="254"/>
        <v>2762.6075605402666</v>
      </c>
      <c r="CR1513" s="8">
        <f t="shared" si="262"/>
        <v>28</v>
      </c>
      <c r="CS1513" s="8">
        <f t="shared" si="255"/>
        <v>2.5</v>
      </c>
      <c r="CT1513" s="8">
        <f t="shared" si="263"/>
        <v>50</v>
      </c>
      <c r="CU1513" s="8">
        <f t="shared" si="256"/>
        <v>600</v>
      </c>
      <c r="CV1513" s="10">
        <f t="shared" si="257"/>
        <v>523265.78</v>
      </c>
      <c r="CW1513" s="10">
        <f t="shared" si="264"/>
        <v>523.26578000000006</v>
      </c>
      <c r="CX1513" s="8" t="str">
        <f t="shared" si="258"/>
        <v>No</v>
      </c>
      <c r="CY1513" s="30" t="s">
        <v>23</v>
      </c>
      <c r="CZ1513" s="30" t="s">
        <v>11</v>
      </c>
      <c r="DA1513" s="31" t="s">
        <v>11</v>
      </c>
      <c r="DB1513" s="31" t="s">
        <v>11</v>
      </c>
      <c r="DC1513" s="8" t="str">
        <f t="shared" si="259"/>
        <v>No</v>
      </c>
      <c r="DD1513" s="8" t="s">
        <v>11</v>
      </c>
      <c r="DE1513" s="30" t="s">
        <v>11</v>
      </c>
      <c r="DF1513" s="10">
        <f t="shared" si="260"/>
        <v>331.13675999999992</v>
      </c>
      <c r="DG1513" s="9">
        <f>IF(S1513&lt;Monitors!$H$4,(S1513*Monitors!$I$4)+Monitors!$J$4,IF(S1513&lt;Monitors!$H$5,(S1513*Monitors!$I$5)+Monitors!$J$5,IF(S1513&lt;Monitors!$H$6,(S1513*Monitors!$I$6)+Monitors!$J$6,IF(S1513&lt;Monitors!$H$7,(Monitors!$I$7*S1513)+Monitors!$J$7,IF(S1513&lt;Monitors!$H$8,(S1513*Monitors!$I$8)+Monitors!$J$8,IF(S1513&lt;Monitors!$H$9,(S1513*Monitors!$I$9)+Monitors!$J$9,IF(S1513&lt;Monitors!$H$10,(S1513*Monitors!$I$10)+Monitors!$J$10,IF(S1513&lt;Monitors!$H$11,(S1513*Monitors!$I$11)+Monitors!$J$11,Monitors!$J$12))))))))</f>
        <v>89</v>
      </c>
      <c r="DH1513" s="10">
        <f>$DF1513-(Monitors!$B$4*'All Data'!$W1513)</f>
        <v>318.42313999999993</v>
      </c>
      <c r="DI1513" s="10">
        <f>IF($CX1513="Yes",DH1513-(Monitors!$E$4*(DG1513+(Monitors!$B$4*'All Data'!$W1513))),'All Data'!DH1513)</f>
        <v>318.42313999999993</v>
      </c>
      <c r="DJ1513" s="10">
        <f>IF(DD1513="Yes",'All Data'!DI1513-(DG1513*Monitors!$C$4),'All Data'!DI1513)</f>
        <v>318.42313999999993</v>
      </c>
      <c r="DK1513" s="10">
        <f>IF($DE1513="Yes",DJ1513-(DG1513*Monitors!$D$4),'All Data'!DJ1513)</f>
        <v>318.42313999999993</v>
      </c>
      <c r="DL1513" s="10">
        <f>IF($CZ1513="Yes",DK1513-Monitors!$C$7,'All Data'!DK1513)</f>
        <v>318.42313999999993</v>
      </c>
      <c r="DM1513" s="10">
        <f>IF($DA1513="Yes",DL1513-Monitors!$D$7,'All Data'!DL1513)</f>
        <v>318.42313999999993</v>
      </c>
      <c r="DN1513" s="10">
        <f>IF(DB1513="Yes",DM1513-((DG1513+(W1513*Monitors!$B$4))*Monitors!$F$4),'All Data'!DM1513)</f>
        <v>318.42313999999993</v>
      </c>
      <c r="DO1513" s="8" t="str">
        <f t="shared" si="261"/>
        <v>No</v>
      </c>
      <c r="DP1513" s="10">
        <v>20.930631200000004</v>
      </c>
      <c r="DQ1513" s="10">
        <v>86.069368799999992</v>
      </c>
      <c r="DR1513" s="10">
        <v>86.069368799999992</v>
      </c>
      <c r="DS1513" s="9">
        <v>65.614688818342387</v>
      </c>
      <c r="DT1513" s="9" t="s">
        <v>11</v>
      </c>
      <c r="DU1513" s="14">
        <v>0</v>
      </c>
    </row>
    <row r="1514" spans="1:125" ht="18" customHeight="1">
      <c r="A1514" s="29">
        <v>1513</v>
      </c>
      <c r="B1514" s="29">
        <v>35</v>
      </c>
      <c r="C1514" s="29">
        <v>1166</v>
      </c>
      <c r="D1514" s="21">
        <v>41394</v>
      </c>
      <c r="E1514" s="21">
        <v>41431</v>
      </c>
      <c r="F1514" s="21">
        <v>41437</v>
      </c>
      <c r="G1514" s="20" t="s">
        <v>4</v>
      </c>
      <c r="H1514" s="20" t="s">
        <v>274</v>
      </c>
      <c r="I1514" s="22">
        <v>6</v>
      </c>
      <c r="J1514" s="20" t="s">
        <v>255</v>
      </c>
      <c r="K1514" s="20"/>
      <c r="L1514" s="20" t="s">
        <v>6</v>
      </c>
      <c r="M1514" s="23"/>
      <c r="N1514" s="23" t="s">
        <v>7</v>
      </c>
      <c r="O1514" s="23"/>
      <c r="P1514" s="24">
        <v>205</v>
      </c>
      <c r="Q1514" s="24">
        <v>365</v>
      </c>
      <c r="R1514" s="24">
        <v>42</v>
      </c>
      <c r="S1514" s="24">
        <v>751</v>
      </c>
      <c r="T1514" s="24">
        <v>1.78</v>
      </c>
      <c r="U1514" s="24">
        <v>1080</v>
      </c>
      <c r="V1514" s="24">
        <v>1920</v>
      </c>
      <c r="W1514" s="24">
        <v>2.0739999999999998</v>
      </c>
      <c r="X1514" s="23" t="s">
        <v>47</v>
      </c>
      <c r="Y1514" s="23" t="s">
        <v>47</v>
      </c>
      <c r="Z1514" s="24">
        <v>2762</v>
      </c>
      <c r="AA1514" s="24">
        <v>60</v>
      </c>
      <c r="AB1514" s="24">
        <v>178</v>
      </c>
      <c r="AC1514" s="24">
        <v>178</v>
      </c>
      <c r="AD1514" s="23" t="s">
        <v>10</v>
      </c>
      <c r="AE1514" s="23" t="s">
        <v>11</v>
      </c>
      <c r="AF1514" s="23" t="s">
        <v>11</v>
      </c>
      <c r="AG1514" s="23"/>
      <c r="AH1514" s="23"/>
      <c r="AI1514" s="23" t="s">
        <v>12</v>
      </c>
      <c r="AJ1514" s="23" t="s">
        <v>11</v>
      </c>
      <c r="AK1514" s="23" t="s">
        <v>11</v>
      </c>
      <c r="AL1514" s="23" t="s">
        <v>90</v>
      </c>
      <c r="AM1514" s="23"/>
      <c r="AN1514" s="23" t="s">
        <v>302</v>
      </c>
      <c r="AO1514" s="23"/>
      <c r="AP1514" s="23" t="s">
        <v>14</v>
      </c>
      <c r="AQ1514" s="23"/>
      <c r="AR1514" s="23"/>
      <c r="AS1514" s="23" t="s">
        <v>90</v>
      </c>
      <c r="AT1514" s="23"/>
      <c r="AU1514" s="23" t="s">
        <v>261</v>
      </c>
      <c r="AV1514" s="25"/>
      <c r="AW1514" s="25"/>
      <c r="AX1514" s="26">
        <v>42</v>
      </c>
      <c r="AY1514" s="26">
        <v>751</v>
      </c>
      <c r="AZ1514" s="25" t="s">
        <v>302</v>
      </c>
      <c r="BA1514" s="25" t="s">
        <v>261</v>
      </c>
      <c r="BB1514" s="23"/>
      <c r="BC1514" s="23" t="s">
        <v>15</v>
      </c>
      <c r="BD1514" s="23"/>
      <c r="BE1514" s="23" t="s">
        <v>11</v>
      </c>
      <c r="BF1514" s="23" t="s">
        <v>350</v>
      </c>
      <c r="BG1514" s="23" t="s">
        <v>11</v>
      </c>
      <c r="BH1514" s="23" t="s">
        <v>17</v>
      </c>
      <c r="BI1514" s="23"/>
      <c r="BJ1514" s="23" t="s">
        <v>20</v>
      </c>
      <c r="BK1514" s="23" t="s">
        <v>11</v>
      </c>
      <c r="BL1514" s="23" t="s">
        <v>11</v>
      </c>
      <c r="BM1514" s="23"/>
      <c r="BN1514" s="23"/>
      <c r="BO1514" s="24">
        <v>162.6</v>
      </c>
      <c r="BP1514" s="24">
        <v>483.8</v>
      </c>
      <c r="BQ1514" s="24">
        <v>482.8</v>
      </c>
      <c r="BR1514" s="24">
        <v>477.8</v>
      </c>
      <c r="BS1514" s="24">
        <v>477.8</v>
      </c>
      <c r="BT1514" s="23"/>
      <c r="BU1514" s="23"/>
      <c r="BV1514" s="24">
        <v>107.5</v>
      </c>
      <c r="BW1514" s="24">
        <v>0.26</v>
      </c>
      <c r="BX1514" s="23"/>
      <c r="BY1514" s="24">
        <v>0</v>
      </c>
      <c r="BZ1514" s="27">
        <v>0.26</v>
      </c>
      <c r="CA1514" s="27">
        <v>0</v>
      </c>
      <c r="CB1514" s="25" t="s">
        <v>20</v>
      </c>
      <c r="CC1514" s="25" t="s">
        <v>20</v>
      </c>
      <c r="CD1514" s="28">
        <v>104.9</v>
      </c>
      <c r="CE1514" s="28">
        <v>0.36</v>
      </c>
      <c r="CF1514" s="25"/>
      <c r="CG1514" s="28">
        <v>0</v>
      </c>
      <c r="CH1514" s="28">
        <v>210.7</v>
      </c>
      <c r="CI1514" s="28">
        <v>0.5</v>
      </c>
      <c r="CJ1514" s="28">
        <v>0.5</v>
      </c>
      <c r="CK1514" s="25"/>
      <c r="CL1514" s="25"/>
      <c r="CM1514" s="28">
        <v>0.94</v>
      </c>
      <c r="CN1514" s="25"/>
      <c r="CO1514" s="28">
        <v>0</v>
      </c>
      <c r="CP1514" s="30" t="s">
        <v>1075</v>
      </c>
      <c r="CQ1514" s="8">
        <f t="shared" si="254"/>
        <v>2761.6511318242342</v>
      </c>
      <c r="CR1514" s="8">
        <f t="shared" si="262"/>
        <v>28</v>
      </c>
      <c r="CS1514" s="8">
        <f t="shared" si="255"/>
        <v>2.5</v>
      </c>
      <c r="CT1514" s="8">
        <f t="shared" si="263"/>
        <v>50</v>
      </c>
      <c r="CU1514" s="8">
        <f t="shared" si="256"/>
        <v>400</v>
      </c>
      <c r="CV1514" s="10">
        <f t="shared" si="257"/>
        <v>363333.8</v>
      </c>
      <c r="CW1514" s="10">
        <f t="shared" si="264"/>
        <v>363.3338</v>
      </c>
      <c r="CX1514" s="8" t="str">
        <f t="shared" si="258"/>
        <v>No</v>
      </c>
      <c r="CY1514" s="30" t="s">
        <v>23</v>
      </c>
      <c r="CZ1514" s="30" t="s">
        <v>11</v>
      </c>
      <c r="DA1514" s="31" t="s">
        <v>11</v>
      </c>
      <c r="DB1514" s="31" t="s">
        <v>11</v>
      </c>
      <c r="DC1514" s="8" t="str">
        <f t="shared" si="259"/>
        <v>No</v>
      </c>
      <c r="DD1514" s="8" t="s">
        <v>11</v>
      </c>
      <c r="DE1514" s="30" t="s">
        <v>11</v>
      </c>
      <c r="DF1514" s="10">
        <f t="shared" si="260"/>
        <v>331.07543999999996</v>
      </c>
      <c r="DG1514" s="9">
        <f>IF(S1514&lt;Monitors!$H$4,(S1514*Monitors!$I$4)+Monitors!$J$4,IF(S1514&lt;Monitors!$H$5,(S1514*Monitors!$I$5)+Monitors!$J$5,IF(S1514&lt;Monitors!$H$6,(S1514*Monitors!$I$6)+Monitors!$J$6,IF(S1514&lt;Monitors!$H$7,(Monitors!$I$7*S1514)+Monitors!$J$7,IF(S1514&lt;Monitors!$H$8,(S1514*Monitors!$I$8)+Monitors!$J$8,IF(S1514&lt;Monitors!$H$9,(S1514*Monitors!$I$9)+Monitors!$J$9,IF(S1514&lt;Monitors!$H$10,(S1514*Monitors!$I$10)+Monitors!$J$10,IF(S1514&lt;Monitors!$H$11,(S1514*Monitors!$I$11)+Monitors!$J$11,Monitors!$J$12))))))))</f>
        <v>89</v>
      </c>
      <c r="DH1514" s="10">
        <f>$DF1514-(Monitors!$B$4*'All Data'!$W1514)</f>
        <v>318.36181999999997</v>
      </c>
      <c r="DI1514" s="10">
        <f>IF($CX1514="Yes",DH1514-(Monitors!$E$4*(DG1514+(Monitors!$B$4*'All Data'!$W1514))),'All Data'!DH1514)</f>
        <v>318.36181999999997</v>
      </c>
      <c r="DJ1514" s="10">
        <f>IF(DD1514="Yes",'All Data'!DI1514-(DG1514*Monitors!$C$4),'All Data'!DI1514)</f>
        <v>318.36181999999997</v>
      </c>
      <c r="DK1514" s="10">
        <f>IF($DE1514="Yes",DJ1514-(DG1514*Monitors!$D$4),'All Data'!DJ1514)</f>
        <v>318.36181999999997</v>
      </c>
      <c r="DL1514" s="10">
        <f>IF($CZ1514="Yes",DK1514-Monitors!$C$7,'All Data'!DK1514)</f>
        <v>318.36181999999997</v>
      </c>
      <c r="DM1514" s="10">
        <f>IF($DA1514="Yes",DL1514-Monitors!$D$7,'All Data'!DL1514)</f>
        <v>318.36181999999997</v>
      </c>
      <c r="DN1514" s="10">
        <f>IF(DB1514="Yes",DM1514-((DG1514+(W1514*Monitors!$B$4))*Monitors!$F$4),'All Data'!DM1514)</f>
        <v>318.36181999999997</v>
      </c>
      <c r="DO1514" s="8" t="str">
        <f t="shared" si="261"/>
        <v>No</v>
      </c>
      <c r="DP1514" s="10">
        <v>14.533352000000001</v>
      </c>
      <c r="DQ1514" s="10">
        <v>92.966647999999992</v>
      </c>
      <c r="DR1514" s="10">
        <v>92.966647999999992</v>
      </c>
      <c r="DS1514" s="9">
        <v>65.633227008121821</v>
      </c>
      <c r="DT1514" s="9" t="s">
        <v>11</v>
      </c>
      <c r="DU1514" s="14">
        <v>0</v>
      </c>
    </row>
    <row r="1515" spans="1:125" ht="18" customHeight="1">
      <c r="A1515" s="29">
        <v>1514</v>
      </c>
      <c r="B1515" s="29">
        <v>26</v>
      </c>
      <c r="C1515" s="29">
        <v>995</v>
      </c>
      <c r="D1515" s="21">
        <v>41515</v>
      </c>
      <c r="E1515" s="21">
        <v>41508</v>
      </c>
      <c r="F1515" s="21">
        <v>41522</v>
      </c>
      <c r="G1515" s="20" t="s">
        <v>4</v>
      </c>
      <c r="H1515" s="20" t="s">
        <v>902</v>
      </c>
      <c r="I1515" s="22">
        <v>6</v>
      </c>
      <c r="J1515" s="20" t="s">
        <v>255</v>
      </c>
      <c r="K1515" s="20" t="s">
        <v>26</v>
      </c>
      <c r="L1515" s="20" t="s">
        <v>27</v>
      </c>
      <c r="M1515" s="23" t="s">
        <v>27</v>
      </c>
      <c r="N1515" s="23" t="s">
        <v>7</v>
      </c>
      <c r="O1515" s="23" t="s">
        <v>26</v>
      </c>
      <c r="P1515" s="24">
        <v>22.6</v>
      </c>
      <c r="Q1515" s="24">
        <v>40.1</v>
      </c>
      <c r="R1515" s="24">
        <v>46</v>
      </c>
      <c r="S1515" s="24">
        <v>906.26</v>
      </c>
      <c r="T1515" s="24">
        <v>1.78</v>
      </c>
      <c r="U1515" s="24">
        <v>1080</v>
      </c>
      <c r="V1515" s="24">
        <v>1920</v>
      </c>
      <c r="W1515" s="24">
        <v>2.0739999999999998</v>
      </c>
      <c r="X1515" s="23" t="s">
        <v>47</v>
      </c>
      <c r="Y1515" s="23" t="s">
        <v>47</v>
      </c>
      <c r="Z1515" s="24">
        <v>2133</v>
      </c>
      <c r="AA1515" s="24">
        <v>60</v>
      </c>
      <c r="AB1515" s="24">
        <v>178</v>
      </c>
      <c r="AC1515" s="24">
        <v>178</v>
      </c>
      <c r="AD1515" s="23" t="s">
        <v>903</v>
      </c>
      <c r="AE1515" s="23" t="s">
        <v>23</v>
      </c>
      <c r="AF1515" s="23" t="s">
        <v>11</v>
      </c>
      <c r="AG1515" s="23" t="s">
        <v>26</v>
      </c>
      <c r="AH1515" s="23" t="s">
        <v>26</v>
      </c>
      <c r="AI1515" s="23" t="s">
        <v>12</v>
      </c>
      <c r="AJ1515" s="23" t="s">
        <v>11</v>
      </c>
      <c r="AK1515" s="23" t="s">
        <v>23</v>
      </c>
      <c r="AL1515" s="23" t="s">
        <v>107</v>
      </c>
      <c r="AM1515" s="23" t="s">
        <v>904</v>
      </c>
      <c r="AN1515" s="23" t="s">
        <v>72</v>
      </c>
      <c r="AO1515" s="23" t="s">
        <v>833</v>
      </c>
      <c r="AP1515" s="23" t="s">
        <v>36</v>
      </c>
      <c r="AQ1515" s="23" t="s">
        <v>26</v>
      </c>
      <c r="AR1515" s="23"/>
      <c r="AS1515" s="23" t="s">
        <v>107</v>
      </c>
      <c r="AT1515" s="23" t="s">
        <v>904</v>
      </c>
      <c r="AU1515" s="23" t="s">
        <v>24</v>
      </c>
      <c r="AV1515" s="25" t="s">
        <v>833</v>
      </c>
      <c r="AW1515" s="25" t="s">
        <v>26</v>
      </c>
      <c r="AX1515" s="26">
        <v>46</v>
      </c>
      <c r="AY1515" s="26">
        <v>906.26</v>
      </c>
      <c r="AZ1515" s="25" t="s">
        <v>72</v>
      </c>
      <c r="BA1515" s="25" t="s">
        <v>24</v>
      </c>
      <c r="BB1515" s="23" t="s">
        <v>26</v>
      </c>
      <c r="BC1515" s="23" t="s">
        <v>15</v>
      </c>
      <c r="BD1515" s="23" t="s">
        <v>26</v>
      </c>
      <c r="BE1515" s="23" t="s">
        <v>11</v>
      </c>
      <c r="BF1515" s="23" t="s">
        <v>327</v>
      </c>
      <c r="BG1515" s="23" t="s">
        <v>11</v>
      </c>
      <c r="BH1515" s="23" t="s">
        <v>17</v>
      </c>
      <c r="BI1515" s="23" t="s">
        <v>26</v>
      </c>
      <c r="BJ1515" s="23"/>
      <c r="BK1515" s="23" t="s">
        <v>11</v>
      </c>
      <c r="BL1515" s="23" t="s">
        <v>11</v>
      </c>
      <c r="BM1515" s="23" t="s">
        <v>11</v>
      </c>
      <c r="BN1515" s="23"/>
      <c r="BO1515" s="24">
        <v>0.2</v>
      </c>
      <c r="BP1515" s="24">
        <v>705</v>
      </c>
      <c r="BQ1515" s="24">
        <v>700</v>
      </c>
      <c r="BR1515" s="24">
        <v>500</v>
      </c>
      <c r="BS1515" s="24">
        <v>455</v>
      </c>
      <c r="BT1515" s="23"/>
      <c r="BU1515" s="23"/>
      <c r="BV1515" s="24">
        <v>108</v>
      </c>
      <c r="BW1515" s="24">
        <v>0.42</v>
      </c>
      <c r="BX1515" s="23"/>
      <c r="BY1515" s="24">
        <v>0.42</v>
      </c>
      <c r="BZ1515" s="27">
        <v>0.42</v>
      </c>
      <c r="CA1515" s="27">
        <v>0.42</v>
      </c>
      <c r="CB1515" s="25"/>
      <c r="CC1515" s="25"/>
      <c r="CD1515" s="28">
        <v>108.6</v>
      </c>
      <c r="CE1515" s="28">
        <v>0.47</v>
      </c>
      <c r="CF1515" s="25"/>
      <c r="CG1515" s="28">
        <v>0.47</v>
      </c>
      <c r="CH1515" s="28">
        <v>252.69</v>
      </c>
      <c r="CI1515" s="28">
        <v>0.5</v>
      </c>
      <c r="CJ1515" s="28">
        <v>0.5</v>
      </c>
      <c r="CK1515" s="28">
        <v>0</v>
      </c>
      <c r="CL1515" s="28">
        <v>0</v>
      </c>
      <c r="CM1515" s="28">
        <v>0.5</v>
      </c>
      <c r="CN1515" s="25"/>
      <c r="CO1515" s="28">
        <v>0</v>
      </c>
      <c r="CP1515" s="30" t="s">
        <v>1075</v>
      </c>
      <c r="CQ1515" s="8">
        <f t="shared" si="254"/>
        <v>2288.5264714320392</v>
      </c>
      <c r="CR1515" s="8">
        <f t="shared" si="262"/>
        <v>28</v>
      </c>
      <c r="CS1515" s="8">
        <f t="shared" si="255"/>
        <v>2.5</v>
      </c>
      <c r="CT1515" s="8">
        <f t="shared" si="263"/>
        <v>50</v>
      </c>
      <c r="CU1515" s="8">
        <f t="shared" si="256"/>
        <v>700</v>
      </c>
      <c r="CV1515" s="10">
        <f t="shared" si="257"/>
        <v>638913.30000000005</v>
      </c>
      <c r="CW1515" s="10">
        <f t="shared" si="264"/>
        <v>638.91330000000005</v>
      </c>
      <c r="CX1515" s="8" t="str">
        <f t="shared" si="258"/>
        <v>No</v>
      </c>
      <c r="CY1515" s="30" t="s">
        <v>11</v>
      </c>
      <c r="CZ1515" s="30" t="s">
        <v>11</v>
      </c>
      <c r="DA1515" s="31" t="s">
        <v>11</v>
      </c>
      <c r="DB1515" s="31" t="s">
        <v>11</v>
      </c>
      <c r="DC1515" s="8" t="str">
        <f t="shared" si="259"/>
        <v>No</v>
      </c>
      <c r="DD1515" s="8" t="s">
        <v>11</v>
      </c>
      <c r="DE1515" s="30" t="s">
        <v>11</v>
      </c>
      <c r="DF1515" s="10">
        <f t="shared" si="260"/>
        <v>333.51947999999999</v>
      </c>
      <c r="DG1515" s="9">
        <f>IF(S1515&lt;Monitors!$H$4,(S1515*Monitors!$I$4)+Monitors!$J$4,IF(S1515&lt;Monitors!$H$5,(S1515*Monitors!$I$5)+Monitors!$J$5,IF(S1515&lt;Monitors!$H$6,(S1515*Monitors!$I$6)+Monitors!$J$6,IF(S1515&lt;Monitors!$H$7,(Monitors!$I$7*S1515)+Monitors!$J$7,IF(S1515&lt;Monitors!$H$8,(S1515*Monitors!$I$8)+Monitors!$J$8,IF(S1515&lt;Monitors!$H$9,(S1515*Monitors!$I$9)+Monitors!$J$9,IF(S1515&lt;Monitors!$H$10,(S1515*Monitors!$I$10)+Monitors!$J$10,IF(S1515&lt;Monitors!$H$11,(S1515*Monitors!$I$11)+Monitors!$J$11,Monitors!$J$12))))))))</f>
        <v>89</v>
      </c>
      <c r="DH1515" s="10">
        <f>$DF1515-(Monitors!$B$4*'All Data'!$W1515)</f>
        <v>320.80586</v>
      </c>
      <c r="DI1515" s="10">
        <f>IF($CX1515="Yes",DH1515-(Monitors!$E$4*(DG1515+(Monitors!$B$4*'All Data'!$W1515))),'All Data'!DH1515)</f>
        <v>320.80586</v>
      </c>
      <c r="DJ1515" s="10">
        <f>IF(DD1515="Yes",'All Data'!DI1515-(DG1515*Monitors!$C$4),'All Data'!DI1515)</f>
        <v>320.80586</v>
      </c>
      <c r="DK1515" s="10">
        <f>IF($DE1515="Yes",DJ1515-(DG1515*Monitors!$D$4),'All Data'!DJ1515)</f>
        <v>320.80586</v>
      </c>
      <c r="DL1515" s="10">
        <f>IF($CZ1515="Yes",DK1515-Monitors!$C$7,'All Data'!DK1515)</f>
        <v>320.80586</v>
      </c>
      <c r="DM1515" s="10">
        <f>IF($DA1515="Yes",DL1515-Monitors!$D$7,'All Data'!DL1515)</f>
        <v>320.80586</v>
      </c>
      <c r="DN1515" s="10">
        <f>IF(DB1515="Yes",DM1515-((DG1515+(W1515*Monitors!$B$4))*Monitors!$F$4),'All Data'!DM1515)</f>
        <v>320.80586</v>
      </c>
      <c r="DO1515" s="8" t="str">
        <f t="shared" si="261"/>
        <v>No</v>
      </c>
      <c r="DP1515" s="10">
        <v>25.556532000000004</v>
      </c>
      <c r="DQ1515" s="10">
        <v>82.443467999999996</v>
      </c>
      <c r="DR1515" s="10">
        <v>82.443467999999996</v>
      </c>
      <c r="DS1515" s="9">
        <v>76.003474069841715</v>
      </c>
      <c r="DT1515" s="9" t="s">
        <v>11</v>
      </c>
      <c r="DU1515" s="14">
        <v>0</v>
      </c>
    </row>
    <row r="1516" spans="1:125" ht="18" customHeight="1">
      <c r="A1516" s="29">
        <v>1515</v>
      </c>
      <c r="B1516" s="29">
        <v>24</v>
      </c>
      <c r="C1516" s="29">
        <v>526</v>
      </c>
      <c r="D1516" s="21">
        <v>41776</v>
      </c>
      <c r="E1516" s="21">
        <v>41873</v>
      </c>
      <c r="F1516" s="21">
        <v>41878</v>
      </c>
      <c r="G1516" s="20" t="s">
        <v>4</v>
      </c>
      <c r="H1516" s="20" t="s">
        <v>26</v>
      </c>
      <c r="I1516" s="22">
        <v>6</v>
      </c>
      <c r="J1516" s="20" t="s">
        <v>255</v>
      </c>
      <c r="K1516" s="20" t="s">
        <v>26</v>
      </c>
      <c r="L1516" s="20" t="s">
        <v>27</v>
      </c>
      <c r="M1516" s="23" t="s">
        <v>27</v>
      </c>
      <c r="N1516" s="23" t="s">
        <v>7</v>
      </c>
      <c r="O1516" s="23" t="s">
        <v>26</v>
      </c>
      <c r="P1516" s="24">
        <v>26.8</v>
      </c>
      <c r="Q1516" s="24">
        <v>47.6</v>
      </c>
      <c r="R1516" s="24">
        <v>54.6</v>
      </c>
      <c r="S1516" s="24">
        <v>1275.67</v>
      </c>
      <c r="T1516" s="24">
        <v>1.78</v>
      </c>
      <c r="U1516" s="24">
        <v>1080</v>
      </c>
      <c r="V1516" s="24">
        <v>1920</v>
      </c>
      <c r="W1516" s="24">
        <v>2.0739999999999998</v>
      </c>
      <c r="X1516" s="23" t="s">
        <v>47</v>
      </c>
      <c r="Y1516" s="23" t="s">
        <v>47</v>
      </c>
      <c r="Z1516" s="24">
        <v>1625</v>
      </c>
      <c r="AA1516" s="24">
        <v>60</v>
      </c>
      <c r="AB1516" s="24">
        <v>178</v>
      </c>
      <c r="AC1516" s="24">
        <v>178</v>
      </c>
      <c r="AD1516" s="23" t="s">
        <v>81</v>
      </c>
      <c r="AE1516" s="23" t="s">
        <v>23</v>
      </c>
      <c r="AF1516" s="23" t="s">
        <v>11</v>
      </c>
      <c r="AG1516" s="23" t="s">
        <v>26</v>
      </c>
      <c r="AH1516" s="23" t="s">
        <v>26</v>
      </c>
      <c r="AI1516" s="23" t="s">
        <v>12</v>
      </c>
      <c r="AJ1516" s="23" t="s">
        <v>11</v>
      </c>
      <c r="AK1516" s="23" t="s">
        <v>23</v>
      </c>
      <c r="AL1516" s="23" t="s">
        <v>824</v>
      </c>
      <c r="AM1516" s="23" t="s">
        <v>26</v>
      </c>
      <c r="AN1516" s="23" t="s">
        <v>259</v>
      </c>
      <c r="AO1516" s="23" t="s">
        <v>845</v>
      </c>
      <c r="AP1516" s="23" t="s">
        <v>36</v>
      </c>
      <c r="AQ1516" s="23" t="s">
        <v>26</v>
      </c>
      <c r="AR1516" s="23"/>
      <c r="AS1516" s="23" t="s">
        <v>824</v>
      </c>
      <c r="AT1516" s="23" t="s">
        <v>26</v>
      </c>
      <c r="AU1516" s="23" t="s">
        <v>261</v>
      </c>
      <c r="AV1516" s="25" t="s">
        <v>845</v>
      </c>
      <c r="AW1516" s="25" t="s">
        <v>26</v>
      </c>
      <c r="AX1516" s="26">
        <v>54.6</v>
      </c>
      <c r="AY1516" s="26">
        <v>1275.67</v>
      </c>
      <c r="AZ1516" s="25" t="s">
        <v>259</v>
      </c>
      <c r="BA1516" s="25" t="s">
        <v>261</v>
      </c>
      <c r="BB1516" s="23" t="s">
        <v>26</v>
      </c>
      <c r="BC1516" s="23" t="s">
        <v>15</v>
      </c>
      <c r="BD1516" s="23" t="s">
        <v>26</v>
      </c>
      <c r="BE1516" s="23" t="s">
        <v>11</v>
      </c>
      <c r="BF1516" s="23" t="s">
        <v>846</v>
      </c>
      <c r="BG1516" s="23" t="s">
        <v>11</v>
      </c>
      <c r="BH1516" s="23" t="s">
        <v>17</v>
      </c>
      <c r="BI1516" s="23" t="s">
        <v>26</v>
      </c>
      <c r="BJ1516" s="23"/>
      <c r="BK1516" s="23" t="s">
        <v>11</v>
      </c>
      <c r="BL1516" s="23" t="s">
        <v>11</v>
      </c>
      <c r="BM1516" s="23" t="s">
        <v>11</v>
      </c>
      <c r="BN1516" s="23"/>
      <c r="BO1516" s="24">
        <v>0.7</v>
      </c>
      <c r="BP1516" s="24">
        <v>537.29999999999995</v>
      </c>
      <c r="BQ1516" s="24">
        <v>500</v>
      </c>
      <c r="BR1516" s="24">
        <v>415.3</v>
      </c>
      <c r="BS1516" s="24">
        <v>455</v>
      </c>
      <c r="BT1516" s="23"/>
      <c r="BU1516" s="23"/>
      <c r="BV1516" s="24">
        <v>108.2</v>
      </c>
      <c r="BW1516" s="24">
        <v>0.23</v>
      </c>
      <c r="BX1516" s="23"/>
      <c r="BY1516" s="24">
        <v>0.23</v>
      </c>
      <c r="BZ1516" s="27">
        <v>0.23</v>
      </c>
      <c r="CA1516" s="27">
        <v>0.23</v>
      </c>
      <c r="CB1516" s="25"/>
      <c r="CC1516" s="25"/>
      <c r="CD1516" s="28">
        <v>108.97</v>
      </c>
      <c r="CE1516" s="28">
        <v>0.28999999999999998</v>
      </c>
      <c r="CF1516" s="25"/>
      <c r="CG1516" s="28">
        <v>0.28999999999999998</v>
      </c>
      <c r="CH1516" s="28">
        <v>352.43</v>
      </c>
      <c r="CI1516" s="28">
        <v>0.7</v>
      </c>
      <c r="CJ1516" s="28">
        <v>0.5</v>
      </c>
      <c r="CK1516" s="28">
        <v>0</v>
      </c>
      <c r="CL1516" s="28">
        <v>0</v>
      </c>
      <c r="CM1516" s="28">
        <v>0.5</v>
      </c>
      <c r="CN1516" s="25"/>
      <c r="CO1516" s="28">
        <v>0</v>
      </c>
      <c r="CP1516" s="30" t="s">
        <v>1075</v>
      </c>
      <c r="CQ1516" s="8">
        <f t="shared" si="254"/>
        <v>1625.8123182327715</v>
      </c>
      <c r="CR1516" s="8">
        <f t="shared" si="262"/>
        <v>28</v>
      </c>
      <c r="CS1516" s="8">
        <f t="shared" si="255"/>
        <v>2.5</v>
      </c>
      <c r="CT1516" s="8">
        <f t="shared" si="263"/>
        <v>60</v>
      </c>
      <c r="CU1516" s="8">
        <f t="shared" si="256"/>
        <v>500</v>
      </c>
      <c r="CV1516" s="10">
        <f t="shared" si="257"/>
        <v>685417.49100000004</v>
      </c>
      <c r="CW1516" s="10">
        <f t="shared" si="264"/>
        <v>685.41749100000004</v>
      </c>
      <c r="CX1516" s="8" t="str">
        <f t="shared" si="258"/>
        <v>No</v>
      </c>
      <c r="CY1516" s="30" t="s">
        <v>23</v>
      </c>
      <c r="CZ1516" s="30" t="s">
        <v>11</v>
      </c>
      <c r="DA1516" s="31" t="s">
        <v>11</v>
      </c>
      <c r="DB1516" s="31" t="s">
        <v>11</v>
      </c>
      <c r="DC1516" s="8" t="str">
        <f t="shared" si="259"/>
        <v>No</v>
      </c>
      <c r="DD1516" s="8" t="s">
        <v>11</v>
      </c>
      <c r="DE1516" s="30" t="s">
        <v>11</v>
      </c>
      <c r="DF1516" s="10">
        <f t="shared" si="260"/>
        <v>333.05081999999999</v>
      </c>
      <c r="DG1516" s="9">
        <f>IF(S1516&lt;Monitors!$H$4,(S1516*Monitors!$I$4)+Monitors!$J$4,IF(S1516&lt;Monitors!$H$5,(S1516*Monitors!$I$5)+Monitors!$J$5,IF(S1516&lt;Monitors!$H$6,(S1516*Monitors!$I$6)+Monitors!$J$6,IF(S1516&lt;Monitors!$H$7,(Monitors!$I$7*S1516)+Monitors!$J$7,IF(S1516&lt;Monitors!$H$8,(S1516*Monitors!$I$8)+Monitors!$J$8,IF(S1516&lt;Monitors!$H$9,(S1516*Monitors!$I$9)+Monitors!$J$9,IF(S1516&lt;Monitors!$H$10,(S1516*Monitors!$I$10)+Monitors!$J$10,IF(S1516&lt;Monitors!$H$11,(S1516*Monitors!$I$11)+Monitors!$J$11,Monitors!$J$12))))))))</f>
        <v>89</v>
      </c>
      <c r="DH1516" s="10">
        <f>$DF1516-(Monitors!$B$4*'All Data'!$W1516)</f>
        <v>320.3372</v>
      </c>
      <c r="DI1516" s="10">
        <f>IF($CX1516="Yes",DH1516-(Monitors!$E$4*(DG1516+(Monitors!$B$4*'All Data'!$W1516))),'All Data'!DH1516)</f>
        <v>320.3372</v>
      </c>
      <c r="DJ1516" s="10">
        <f>IF(DD1516="Yes",'All Data'!DI1516-(DG1516*Monitors!$C$4),'All Data'!DI1516)</f>
        <v>320.3372</v>
      </c>
      <c r="DK1516" s="10">
        <f>IF($DE1516="Yes",DJ1516-(DG1516*Monitors!$D$4),'All Data'!DJ1516)</f>
        <v>320.3372</v>
      </c>
      <c r="DL1516" s="10">
        <f>IF($CZ1516="Yes",DK1516-Monitors!$C$7,'All Data'!DK1516)</f>
        <v>320.3372</v>
      </c>
      <c r="DM1516" s="10">
        <f>IF($DA1516="Yes",DL1516-Monitors!$D$7,'All Data'!DL1516)</f>
        <v>320.3372</v>
      </c>
      <c r="DN1516" s="10">
        <f>IF(DB1516="Yes",DM1516-((DG1516+(W1516*Monitors!$B$4))*Monitors!$F$4),'All Data'!DM1516)</f>
        <v>320.3372</v>
      </c>
      <c r="DO1516" s="8" t="str">
        <f t="shared" si="261"/>
        <v>No</v>
      </c>
      <c r="DP1516" s="10">
        <v>27.416699640000004</v>
      </c>
      <c r="DQ1516" s="10">
        <v>80.783300359999998</v>
      </c>
      <c r="DR1516" s="10">
        <v>80.783300359999998</v>
      </c>
      <c r="DS1516" s="9">
        <v>95.123828264395698</v>
      </c>
      <c r="DT1516" s="9" t="s">
        <v>23</v>
      </c>
      <c r="DU1516" s="14">
        <v>0</v>
      </c>
    </row>
    <row r="1517" spans="1:125" ht="18" customHeight="1">
      <c r="A1517" s="29">
        <v>1516</v>
      </c>
      <c r="B1517" s="29">
        <v>21</v>
      </c>
      <c r="C1517" s="29">
        <v>430</v>
      </c>
      <c r="D1517" s="21">
        <v>41815</v>
      </c>
      <c r="E1517" s="21">
        <v>41799</v>
      </c>
      <c r="F1517" s="21">
        <v>41803</v>
      </c>
      <c r="G1517" s="20" t="s">
        <v>4</v>
      </c>
      <c r="H1517" s="20"/>
      <c r="I1517" s="22">
        <v>6</v>
      </c>
      <c r="J1517" s="20" t="s">
        <v>255</v>
      </c>
      <c r="K1517" s="20"/>
      <c r="L1517" s="20" t="s">
        <v>49</v>
      </c>
      <c r="M1517" s="23"/>
      <c r="N1517" s="23" t="s">
        <v>7</v>
      </c>
      <c r="O1517" s="23"/>
      <c r="P1517" s="24">
        <v>26.8</v>
      </c>
      <c r="Q1517" s="24">
        <v>47.6</v>
      </c>
      <c r="R1517" s="24">
        <v>54.6</v>
      </c>
      <c r="S1517" s="24">
        <v>1275.67</v>
      </c>
      <c r="T1517" s="24">
        <v>1.78</v>
      </c>
      <c r="U1517" s="24">
        <v>1080</v>
      </c>
      <c r="V1517" s="24">
        <v>1920</v>
      </c>
      <c r="W1517" s="24">
        <v>2.0739999999999998</v>
      </c>
      <c r="X1517" s="23" t="s">
        <v>47</v>
      </c>
      <c r="Y1517" s="23" t="s">
        <v>47</v>
      </c>
      <c r="Z1517" s="24">
        <v>1625</v>
      </c>
      <c r="AA1517" s="24">
        <v>60</v>
      </c>
      <c r="AB1517" s="24">
        <v>178</v>
      </c>
      <c r="AC1517" s="24">
        <v>178</v>
      </c>
      <c r="AD1517" s="23" t="s">
        <v>305</v>
      </c>
      <c r="AE1517" s="23" t="s">
        <v>11</v>
      </c>
      <c r="AF1517" s="23" t="s">
        <v>11</v>
      </c>
      <c r="AG1517" s="23"/>
      <c r="AH1517" s="23"/>
      <c r="AI1517" s="23" t="s">
        <v>57</v>
      </c>
      <c r="AJ1517" s="23" t="s">
        <v>11</v>
      </c>
      <c r="AK1517" s="23" t="s">
        <v>23</v>
      </c>
      <c r="AL1517" s="23" t="s">
        <v>93</v>
      </c>
      <c r="AM1517" s="23"/>
      <c r="AN1517" s="23" t="s">
        <v>302</v>
      </c>
      <c r="AO1517" s="23"/>
      <c r="AP1517" s="23" t="s">
        <v>14</v>
      </c>
      <c r="AQ1517" s="23"/>
      <c r="AR1517" s="23"/>
      <c r="AS1517" s="23" t="s">
        <v>93</v>
      </c>
      <c r="AT1517" s="23"/>
      <c r="AU1517" s="23" t="s">
        <v>261</v>
      </c>
      <c r="AV1517" s="25"/>
      <c r="AW1517" s="25"/>
      <c r="AX1517" s="26">
        <v>54.6</v>
      </c>
      <c r="AY1517" s="26">
        <v>1275.67</v>
      </c>
      <c r="AZ1517" s="25" t="s">
        <v>302</v>
      </c>
      <c r="BA1517" s="25" t="s">
        <v>261</v>
      </c>
      <c r="BB1517" s="23"/>
      <c r="BC1517" s="23" t="s">
        <v>15</v>
      </c>
      <c r="BD1517" s="23"/>
      <c r="BE1517" s="23" t="s">
        <v>11</v>
      </c>
      <c r="BF1517" s="23" t="s">
        <v>306</v>
      </c>
      <c r="BG1517" s="23" t="s">
        <v>11</v>
      </c>
      <c r="BH1517" s="23" t="s">
        <v>17</v>
      </c>
      <c r="BI1517" s="23"/>
      <c r="BJ1517" s="23"/>
      <c r="BK1517" s="23" t="s">
        <v>11</v>
      </c>
      <c r="BL1517" s="23" t="s">
        <v>11</v>
      </c>
      <c r="BM1517" s="23"/>
      <c r="BN1517" s="23"/>
      <c r="BO1517" s="24">
        <v>0.1</v>
      </c>
      <c r="BP1517" s="24">
        <v>384.2</v>
      </c>
      <c r="BQ1517" s="24">
        <v>450</v>
      </c>
      <c r="BR1517" s="24">
        <v>372.3</v>
      </c>
      <c r="BS1517" s="24">
        <v>372.3</v>
      </c>
      <c r="BT1517" s="23"/>
      <c r="BU1517" s="23"/>
      <c r="BV1517" s="24">
        <v>108.52</v>
      </c>
      <c r="BW1517" s="24">
        <v>0.44</v>
      </c>
      <c r="BX1517" s="24">
        <v>0.33</v>
      </c>
      <c r="BY1517" s="23"/>
      <c r="BZ1517" s="27">
        <v>0.44</v>
      </c>
      <c r="CA1517" s="27"/>
      <c r="CB1517" s="25"/>
      <c r="CC1517" s="25"/>
      <c r="CD1517" s="28">
        <v>107.53</v>
      </c>
      <c r="CE1517" s="28">
        <v>0.48</v>
      </c>
      <c r="CF1517" s="28">
        <v>0.36</v>
      </c>
      <c r="CG1517" s="25"/>
      <c r="CH1517" s="28">
        <v>352.43</v>
      </c>
      <c r="CI1517" s="28">
        <v>0.7</v>
      </c>
      <c r="CJ1517" s="28">
        <v>0</v>
      </c>
      <c r="CK1517" s="25"/>
      <c r="CL1517" s="25"/>
      <c r="CM1517" s="28">
        <v>0.98</v>
      </c>
      <c r="CN1517" s="25"/>
      <c r="CO1517" s="28">
        <v>0</v>
      </c>
      <c r="CP1517" s="30" t="s">
        <v>1075</v>
      </c>
      <c r="CQ1517" s="8">
        <f t="shared" si="254"/>
        <v>1625.8123182327715</v>
      </c>
      <c r="CR1517" s="8">
        <f t="shared" si="262"/>
        <v>28</v>
      </c>
      <c r="CS1517" s="8">
        <f t="shared" si="255"/>
        <v>2.5</v>
      </c>
      <c r="CT1517" s="8">
        <f t="shared" si="263"/>
        <v>60</v>
      </c>
      <c r="CU1517" s="8">
        <f t="shared" si="256"/>
        <v>300</v>
      </c>
      <c r="CV1517" s="10">
        <f t="shared" si="257"/>
        <v>490112.41399999999</v>
      </c>
      <c r="CW1517" s="10">
        <f t="shared" si="264"/>
        <v>490.112414</v>
      </c>
      <c r="CX1517" s="8" t="str">
        <f t="shared" si="258"/>
        <v>No</v>
      </c>
      <c r="CY1517" s="30" t="s">
        <v>23</v>
      </c>
      <c r="CZ1517" s="30" t="s">
        <v>11</v>
      </c>
      <c r="DA1517" s="31" t="s">
        <v>11</v>
      </c>
      <c r="DB1517" s="31" t="s">
        <v>11</v>
      </c>
      <c r="DC1517" s="8" t="str">
        <f t="shared" si="259"/>
        <v>No</v>
      </c>
      <c r="DD1517" s="8" t="s">
        <v>11</v>
      </c>
      <c r="DE1517" s="30" t="s">
        <v>11</v>
      </c>
      <c r="DF1517" s="10">
        <f t="shared" si="260"/>
        <v>335.22768000000002</v>
      </c>
      <c r="DG1517" s="9">
        <f>IF(S1517&lt;Monitors!$H$4,(S1517*Monitors!$I$4)+Monitors!$J$4,IF(S1517&lt;Monitors!$H$5,(S1517*Monitors!$I$5)+Monitors!$J$5,IF(S1517&lt;Monitors!$H$6,(S1517*Monitors!$I$6)+Monitors!$J$6,IF(S1517&lt;Monitors!$H$7,(Monitors!$I$7*S1517)+Monitors!$J$7,IF(S1517&lt;Monitors!$H$8,(S1517*Monitors!$I$8)+Monitors!$J$8,IF(S1517&lt;Monitors!$H$9,(S1517*Monitors!$I$9)+Monitors!$J$9,IF(S1517&lt;Monitors!$H$10,(S1517*Monitors!$I$10)+Monitors!$J$10,IF(S1517&lt;Monitors!$H$11,(S1517*Monitors!$I$11)+Monitors!$J$11,Monitors!$J$12))))))))</f>
        <v>89</v>
      </c>
      <c r="DH1517" s="10">
        <f>$DF1517-(Monitors!$B$4*'All Data'!$W1517)</f>
        <v>322.51406000000003</v>
      </c>
      <c r="DI1517" s="10">
        <f>IF($CX1517="Yes",DH1517-(Monitors!$E$4*(DG1517+(Monitors!$B$4*'All Data'!$W1517))),'All Data'!DH1517)</f>
        <v>322.51406000000003</v>
      </c>
      <c r="DJ1517" s="10">
        <f>IF(DD1517="Yes",'All Data'!DI1517-(DG1517*Monitors!$C$4),'All Data'!DI1517)</f>
        <v>322.51406000000003</v>
      </c>
      <c r="DK1517" s="10">
        <f>IF($DE1517="Yes",DJ1517-(DG1517*Monitors!$D$4),'All Data'!DJ1517)</f>
        <v>322.51406000000003</v>
      </c>
      <c r="DL1517" s="10">
        <f>IF($CZ1517="Yes",DK1517-Monitors!$C$7,'All Data'!DK1517)</f>
        <v>322.51406000000003</v>
      </c>
      <c r="DM1517" s="10">
        <f>IF($DA1517="Yes",DL1517-Monitors!$D$7,'All Data'!DL1517)</f>
        <v>322.51406000000003</v>
      </c>
      <c r="DN1517" s="10">
        <f>IF(DB1517="Yes",DM1517-((DG1517+(W1517*Monitors!$B$4))*Monitors!$F$4),'All Data'!DM1517)</f>
        <v>322.51406000000003</v>
      </c>
      <c r="DO1517" s="8" t="str">
        <f t="shared" si="261"/>
        <v>No</v>
      </c>
      <c r="DP1517" s="10">
        <v>19.604496560000001</v>
      </c>
      <c r="DQ1517" s="10">
        <v>88.915503439999995</v>
      </c>
      <c r="DR1517" s="10">
        <v>88.915503439999995</v>
      </c>
      <c r="DS1517" s="9">
        <v>95.123828264395698</v>
      </c>
      <c r="DT1517" s="9" t="s">
        <v>23</v>
      </c>
      <c r="DU1517" s="14">
        <v>0</v>
      </c>
    </row>
    <row r="1518" spans="1:125" ht="18" customHeight="1">
      <c r="A1518" s="29">
        <v>1517</v>
      </c>
      <c r="B1518" s="29">
        <v>21</v>
      </c>
      <c r="C1518" s="29">
        <v>434</v>
      </c>
      <c r="D1518" s="21">
        <v>41694</v>
      </c>
      <c r="E1518" s="21">
        <v>41642</v>
      </c>
      <c r="F1518" s="21">
        <v>41660</v>
      </c>
      <c r="G1518" s="20" t="s">
        <v>4</v>
      </c>
      <c r="H1518" s="20"/>
      <c r="I1518" s="22">
        <v>6</v>
      </c>
      <c r="J1518" s="20" t="s">
        <v>255</v>
      </c>
      <c r="K1518" s="20"/>
      <c r="L1518" s="20" t="s">
        <v>6</v>
      </c>
      <c r="M1518" s="23"/>
      <c r="N1518" s="23" t="s">
        <v>7</v>
      </c>
      <c r="O1518" s="23"/>
      <c r="P1518" s="24">
        <v>26.8</v>
      </c>
      <c r="Q1518" s="24">
        <v>47.6</v>
      </c>
      <c r="R1518" s="24">
        <v>54.6</v>
      </c>
      <c r="S1518" s="24">
        <v>1275.67</v>
      </c>
      <c r="T1518" s="24">
        <v>1.78</v>
      </c>
      <c r="U1518" s="24">
        <v>1080</v>
      </c>
      <c r="V1518" s="24">
        <v>1920</v>
      </c>
      <c r="W1518" s="24">
        <v>2.0739999999999998</v>
      </c>
      <c r="X1518" s="23" t="s">
        <v>47</v>
      </c>
      <c r="Y1518" s="23" t="s">
        <v>47</v>
      </c>
      <c r="Z1518" s="24">
        <v>1625</v>
      </c>
      <c r="AA1518" s="24">
        <v>60</v>
      </c>
      <c r="AB1518" s="24">
        <v>178</v>
      </c>
      <c r="AC1518" s="24">
        <v>178</v>
      </c>
      <c r="AD1518" s="23" t="s">
        <v>125</v>
      </c>
      <c r="AE1518" s="23" t="s">
        <v>11</v>
      </c>
      <c r="AF1518" s="23" t="s">
        <v>11</v>
      </c>
      <c r="AG1518" s="23"/>
      <c r="AH1518" s="23"/>
      <c r="AI1518" s="23" t="s">
        <v>57</v>
      </c>
      <c r="AJ1518" s="23" t="s">
        <v>11</v>
      </c>
      <c r="AK1518" s="23" t="s">
        <v>23</v>
      </c>
      <c r="AL1518" s="23" t="s">
        <v>107</v>
      </c>
      <c r="AM1518" s="23"/>
      <c r="AN1518" s="23" t="s">
        <v>302</v>
      </c>
      <c r="AO1518" s="23"/>
      <c r="AP1518" s="23" t="s">
        <v>14</v>
      </c>
      <c r="AQ1518" s="23"/>
      <c r="AR1518" s="23"/>
      <c r="AS1518" s="23" t="s">
        <v>107</v>
      </c>
      <c r="AT1518" s="23"/>
      <c r="AU1518" s="23" t="s">
        <v>261</v>
      </c>
      <c r="AV1518" s="25"/>
      <c r="AW1518" s="25"/>
      <c r="AX1518" s="26">
        <v>54.6</v>
      </c>
      <c r="AY1518" s="26">
        <v>1275.67</v>
      </c>
      <c r="AZ1518" s="25" t="s">
        <v>302</v>
      </c>
      <c r="BA1518" s="25" t="s">
        <v>261</v>
      </c>
      <c r="BB1518" s="23"/>
      <c r="BC1518" s="23" t="s">
        <v>15</v>
      </c>
      <c r="BD1518" s="23"/>
      <c r="BE1518" s="23" t="s">
        <v>11</v>
      </c>
      <c r="BF1518" s="23" t="s">
        <v>306</v>
      </c>
      <c r="BG1518" s="23" t="s">
        <v>11</v>
      </c>
      <c r="BH1518" s="23" t="s">
        <v>17</v>
      </c>
      <c r="BI1518" s="23"/>
      <c r="BJ1518" s="23"/>
      <c r="BK1518" s="23" t="s">
        <v>11</v>
      </c>
      <c r="BL1518" s="23" t="s">
        <v>11</v>
      </c>
      <c r="BM1518" s="23"/>
      <c r="BN1518" s="23"/>
      <c r="BO1518" s="24">
        <v>0.1</v>
      </c>
      <c r="BP1518" s="24">
        <v>347.9</v>
      </c>
      <c r="BQ1518" s="24">
        <v>450</v>
      </c>
      <c r="BR1518" s="24">
        <v>284.2</v>
      </c>
      <c r="BS1518" s="24">
        <v>284.2</v>
      </c>
      <c r="BT1518" s="23"/>
      <c r="BU1518" s="23"/>
      <c r="BV1518" s="24">
        <v>109.22</v>
      </c>
      <c r="BW1518" s="24">
        <v>0.45</v>
      </c>
      <c r="BX1518" s="24">
        <v>0.32</v>
      </c>
      <c r="BY1518" s="23"/>
      <c r="BZ1518" s="27">
        <v>0.45</v>
      </c>
      <c r="CA1518" s="27"/>
      <c r="CB1518" s="25"/>
      <c r="CC1518" s="25"/>
      <c r="CD1518" s="28">
        <v>107.97</v>
      </c>
      <c r="CE1518" s="28">
        <v>0.56999999999999995</v>
      </c>
      <c r="CF1518" s="28">
        <v>0.45</v>
      </c>
      <c r="CG1518" s="25"/>
      <c r="CH1518" s="28">
        <v>352.43</v>
      </c>
      <c r="CI1518" s="28">
        <v>0.7</v>
      </c>
      <c r="CJ1518" s="28">
        <v>0</v>
      </c>
      <c r="CK1518" s="25"/>
      <c r="CL1518" s="25"/>
      <c r="CM1518" s="28">
        <v>0.98</v>
      </c>
      <c r="CN1518" s="25"/>
      <c r="CO1518" s="28">
        <v>0</v>
      </c>
      <c r="CP1518" s="30" t="s">
        <v>1075</v>
      </c>
      <c r="CQ1518" s="8">
        <f t="shared" si="254"/>
        <v>1625.8123182327715</v>
      </c>
      <c r="CR1518" s="8">
        <f t="shared" si="262"/>
        <v>28</v>
      </c>
      <c r="CS1518" s="8">
        <f t="shared" si="255"/>
        <v>2.5</v>
      </c>
      <c r="CT1518" s="8">
        <f t="shared" si="263"/>
        <v>60</v>
      </c>
      <c r="CU1518" s="8">
        <f t="shared" si="256"/>
        <v>300</v>
      </c>
      <c r="CV1518" s="10">
        <f t="shared" si="257"/>
        <v>443805.59299999999</v>
      </c>
      <c r="CW1518" s="10">
        <f t="shared" si="264"/>
        <v>443.80559299999999</v>
      </c>
      <c r="CX1518" s="8" t="str">
        <f t="shared" si="258"/>
        <v>No</v>
      </c>
      <c r="CY1518" s="30" t="s">
        <v>23</v>
      </c>
      <c r="CZ1518" s="30" t="s">
        <v>11</v>
      </c>
      <c r="DA1518" s="31" t="s">
        <v>11</v>
      </c>
      <c r="DB1518" s="31" t="s">
        <v>11</v>
      </c>
      <c r="DC1518" s="8" t="str">
        <f t="shared" si="259"/>
        <v>No</v>
      </c>
      <c r="DD1518" s="8" t="s">
        <v>11</v>
      </c>
      <c r="DE1518" s="30" t="s">
        <v>11</v>
      </c>
      <c r="DF1518" s="10">
        <f t="shared" si="260"/>
        <v>337.43081999999993</v>
      </c>
      <c r="DG1518" s="9">
        <f>IF(S1518&lt;Monitors!$H$4,(S1518*Monitors!$I$4)+Monitors!$J$4,IF(S1518&lt;Monitors!$H$5,(S1518*Monitors!$I$5)+Monitors!$J$5,IF(S1518&lt;Monitors!$H$6,(S1518*Monitors!$I$6)+Monitors!$J$6,IF(S1518&lt;Monitors!$H$7,(Monitors!$I$7*S1518)+Monitors!$J$7,IF(S1518&lt;Monitors!$H$8,(S1518*Monitors!$I$8)+Monitors!$J$8,IF(S1518&lt;Monitors!$H$9,(S1518*Monitors!$I$9)+Monitors!$J$9,IF(S1518&lt;Monitors!$H$10,(S1518*Monitors!$I$10)+Monitors!$J$10,IF(S1518&lt;Monitors!$H$11,(S1518*Monitors!$I$11)+Monitors!$J$11,Monitors!$J$12))))))))</f>
        <v>89</v>
      </c>
      <c r="DH1518" s="10">
        <f>$DF1518-(Monitors!$B$4*'All Data'!$W1518)</f>
        <v>324.71719999999993</v>
      </c>
      <c r="DI1518" s="10">
        <f>IF($CX1518="Yes",DH1518-(Monitors!$E$4*(DG1518+(Monitors!$B$4*'All Data'!$W1518))),'All Data'!DH1518)</f>
        <v>324.71719999999993</v>
      </c>
      <c r="DJ1518" s="10">
        <f>IF(DD1518="Yes",'All Data'!DI1518-(DG1518*Monitors!$C$4),'All Data'!DI1518)</f>
        <v>324.71719999999993</v>
      </c>
      <c r="DK1518" s="10">
        <f>IF($DE1518="Yes",DJ1518-(DG1518*Monitors!$D$4),'All Data'!DJ1518)</f>
        <v>324.71719999999993</v>
      </c>
      <c r="DL1518" s="10">
        <f>IF($CZ1518="Yes",DK1518-Monitors!$C$7,'All Data'!DK1518)</f>
        <v>324.71719999999993</v>
      </c>
      <c r="DM1518" s="10">
        <f>IF($DA1518="Yes",DL1518-Monitors!$D$7,'All Data'!DL1518)</f>
        <v>324.71719999999993</v>
      </c>
      <c r="DN1518" s="10">
        <f>IF(DB1518="Yes",DM1518-((DG1518+(W1518*Monitors!$B$4))*Monitors!$F$4),'All Data'!DM1518)</f>
        <v>324.71719999999993</v>
      </c>
      <c r="DO1518" s="8" t="str">
        <f t="shared" si="261"/>
        <v>No</v>
      </c>
      <c r="DP1518" s="10">
        <v>17.75222372</v>
      </c>
      <c r="DQ1518" s="10">
        <v>91.467776279999995</v>
      </c>
      <c r="DR1518" s="10">
        <v>91.467776279999995</v>
      </c>
      <c r="DS1518" s="9">
        <v>95.123828264395698</v>
      </c>
      <c r="DT1518" s="9" t="s">
        <v>23</v>
      </c>
      <c r="DU1518" s="14">
        <v>0</v>
      </c>
    </row>
    <row r="1519" spans="1:125" ht="18" customHeight="1">
      <c r="A1519" s="29">
        <v>1518</v>
      </c>
      <c r="B1519" s="29">
        <v>21</v>
      </c>
      <c r="C1519" s="29">
        <v>435</v>
      </c>
      <c r="D1519" s="21">
        <v>41862</v>
      </c>
      <c r="E1519" s="21">
        <v>41642</v>
      </c>
      <c r="F1519" s="21">
        <v>41851</v>
      </c>
      <c r="G1519" s="20" t="s">
        <v>4</v>
      </c>
      <c r="H1519" s="20"/>
      <c r="I1519" s="22">
        <v>6</v>
      </c>
      <c r="J1519" s="20" t="s">
        <v>255</v>
      </c>
      <c r="K1519" s="20"/>
      <c r="L1519" s="20" t="s">
        <v>6</v>
      </c>
      <c r="M1519" s="23"/>
      <c r="N1519" s="23" t="s">
        <v>7</v>
      </c>
      <c r="O1519" s="23"/>
      <c r="P1519" s="24">
        <v>26.8</v>
      </c>
      <c r="Q1519" s="24">
        <v>47.6</v>
      </c>
      <c r="R1519" s="24">
        <v>54.6</v>
      </c>
      <c r="S1519" s="24">
        <v>1275.67</v>
      </c>
      <c r="T1519" s="24">
        <v>1.78</v>
      </c>
      <c r="U1519" s="24">
        <v>1080</v>
      </c>
      <c r="V1519" s="24">
        <v>1920</v>
      </c>
      <c r="W1519" s="24">
        <v>2.0739999999999998</v>
      </c>
      <c r="X1519" s="23" t="s">
        <v>47</v>
      </c>
      <c r="Y1519" s="23" t="s">
        <v>47</v>
      </c>
      <c r="Z1519" s="24">
        <v>1625</v>
      </c>
      <c r="AA1519" s="24">
        <v>60</v>
      </c>
      <c r="AB1519" s="24">
        <v>178</v>
      </c>
      <c r="AC1519" s="24">
        <v>178</v>
      </c>
      <c r="AD1519" s="23" t="s">
        <v>125</v>
      </c>
      <c r="AE1519" s="23" t="s">
        <v>11</v>
      </c>
      <c r="AF1519" s="23" t="s">
        <v>11</v>
      </c>
      <c r="AG1519" s="23"/>
      <c r="AH1519" s="23"/>
      <c r="AI1519" s="23" t="s">
        <v>57</v>
      </c>
      <c r="AJ1519" s="23" t="s">
        <v>11</v>
      </c>
      <c r="AK1519" s="23" t="s">
        <v>23</v>
      </c>
      <c r="AL1519" s="23" t="s">
        <v>107</v>
      </c>
      <c r="AM1519" s="23"/>
      <c r="AN1519" s="23" t="s">
        <v>302</v>
      </c>
      <c r="AO1519" s="23"/>
      <c r="AP1519" s="23" t="s">
        <v>14</v>
      </c>
      <c r="AQ1519" s="23"/>
      <c r="AR1519" s="23"/>
      <c r="AS1519" s="23" t="s">
        <v>107</v>
      </c>
      <c r="AT1519" s="23"/>
      <c r="AU1519" s="23" t="s">
        <v>261</v>
      </c>
      <c r="AV1519" s="25"/>
      <c r="AW1519" s="25"/>
      <c r="AX1519" s="26">
        <v>54.6</v>
      </c>
      <c r="AY1519" s="26">
        <v>1275.67</v>
      </c>
      <c r="AZ1519" s="25" t="s">
        <v>302</v>
      </c>
      <c r="BA1519" s="25" t="s">
        <v>261</v>
      </c>
      <c r="BB1519" s="23"/>
      <c r="BC1519" s="23" t="s">
        <v>15</v>
      </c>
      <c r="BD1519" s="23"/>
      <c r="BE1519" s="23" t="s">
        <v>11</v>
      </c>
      <c r="BF1519" s="23" t="s">
        <v>306</v>
      </c>
      <c r="BG1519" s="23" t="s">
        <v>11</v>
      </c>
      <c r="BH1519" s="23" t="s">
        <v>17</v>
      </c>
      <c r="BI1519" s="23"/>
      <c r="BJ1519" s="23"/>
      <c r="BK1519" s="23" t="s">
        <v>11</v>
      </c>
      <c r="BL1519" s="23" t="s">
        <v>11</v>
      </c>
      <c r="BM1519" s="23"/>
      <c r="BN1519" s="23"/>
      <c r="BO1519" s="24">
        <v>0.1</v>
      </c>
      <c r="BP1519" s="24">
        <v>347.9</v>
      </c>
      <c r="BQ1519" s="24">
        <v>450</v>
      </c>
      <c r="BR1519" s="24">
        <v>284.2</v>
      </c>
      <c r="BS1519" s="24">
        <v>284.2</v>
      </c>
      <c r="BT1519" s="23"/>
      <c r="BU1519" s="23"/>
      <c r="BV1519" s="24">
        <v>109.22</v>
      </c>
      <c r="BW1519" s="24">
        <v>0.45</v>
      </c>
      <c r="BX1519" s="24">
        <v>0.32</v>
      </c>
      <c r="BY1519" s="23"/>
      <c r="BZ1519" s="27">
        <v>0.45</v>
      </c>
      <c r="CA1519" s="27"/>
      <c r="CB1519" s="25"/>
      <c r="CC1519" s="25"/>
      <c r="CD1519" s="28">
        <v>107.97</v>
      </c>
      <c r="CE1519" s="28">
        <v>0.56999999999999995</v>
      </c>
      <c r="CF1519" s="28">
        <v>0.45</v>
      </c>
      <c r="CG1519" s="25"/>
      <c r="CH1519" s="28">
        <v>352.43</v>
      </c>
      <c r="CI1519" s="28">
        <v>0.7</v>
      </c>
      <c r="CJ1519" s="28">
        <v>0</v>
      </c>
      <c r="CK1519" s="25"/>
      <c r="CL1519" s="25"/>
      <c r="CM1519" s="28">
        <v>0.98</v>
      </c>
      <c r="CN1519" s="25"/>
      <c r="CO1519" s="28">
        <v>0</v>
      </c>
      <c r="CP1519" s="30" t="s">
        <v>1075</v>
      </c>
      <c r="CQ1519" s="8">
        <f t="shared" si="254"/>
        <v>1625.8123182327715</v>
      </c>
      <c r="CR1519" s="8">
        <f t="shared" si="262"/>
        <v>28</v>
      </c>
      <c r="CS1519" s="8">
        <f t="shared" si="255"/>
        <v>2.5</v>
      </c>
      <c r="CT1519" s="8">
        <f t="shared" si="263"/>
        <v>60</v>
      </c>
      <c r="CU1519" s="8">
        <f t="shared" si="256"/>
        <v>300</v>
      </c>
      <c r="CV1519" s="10">
        <f t="shared" si="257"/>
        <v>443805.59299999999</v>
      </c>
      <c r="CW1519" s="10">
        <f t="shared" si="264"/>
        <v>443.80559299999999</v>
      </c>
      <c r="CX1519" s="8" t="str">
        <f t="shared" si="258"/>
        <v>No</v>
      </c>
      <c r="CY1519" s="30" t="s">
        <v>23</v>
      </c>
      <c r="CZ1519" s="30" t="s">
        <v>11</v>
      </c>
      <c r="DA1519" s="31" t="s">
        <v>11</v>
      </c>
      <c r="DB1519" s="31" t="s">
        <v>11</v>
      </c>
      <c r="DC1519" s="8" t="str">
        <f t="shared" si="259"/>
        <v>No</v>
      </c>
      <c r="DD1519" s="8" t="s">
        <v>11</v>
      </c>
      <c r="DE1519" s="30" t="s">
        <v>11</v>
      </c>
      <c r="DF1519" s="10">
        <f t="shared" si="260"/>
        <v>337.43081999999993</v>
      </c>
      <c r="DG1519" s="9">
        <f>IF(S1519&lt;Monitors!$H$4,(S1519*Monitors!$I$4)+Monitors!$J$4,IF(S1519&lt;Monitors!$H$5,(S1519*Monitors!$I$5)+Monitors!$J$5,IF(S1519&lt;Monitors!$H$6,(S1519*Monitors!$I$6)+Monitors!$J$6,IF(S1519&lt;Monitors!$H$7,(Monitors!$I$7*S1519)+Monitors!$J$7,IF(S1519&lt;Monitors!$H$8,(S1519*Monitors!$I$8)+Monitors!$J$8,IF(S1519&lt;Monitors!$H$9,(S1519*Monitors!$I$9)+Monitors!$J$9,IF(S1519&lt;Monitors!$H$10,(S1519*Monitors!$I$10)+Monitors!$J$10,IF(S1519&lt;Monitors!$H$11,(S1519*Monitors!$I$11)+Monitors!$J$11,Monitors!$J$12))))))))</f>
        <v>89</v>
      </c>
      <c r="DH1519" s="10">
        <f>$DF1519-(Monitors!$B$4*'All Data'!$W1519)</f>
        <v>324.71719999999993</v>
      </c>
      <c r="DI1519" s="10">
        <f>IF($CX1519="Yes",DH1519-(Monitors!$E$4*(DG1519+(Monitors!$B$4*'All Data'!$W1519))),'All Data'!DH1519)</f>
        <v>324.71719999999993</v>
      </c>
      <c r="DJ1519" s="10">
        <f>IF(DD1519="Yes",'All Data'!DI1519-(DG1519*Monitors!$C$4),'All Data'!DI1519)</f>
        <v>324.71719999999993</v>
      </c>
      <c r="DK1519" s="10">
        <f>IF($DE1519="Yes",DJ1519-(DG1519*Monitors!$D$4),'All Data'!DJ1519)</f>
        <v>324.71719999999993</v>
      </c>
      <c r="DL1519" s="10">
        <f>IF($CZ1519="Yes",DK1519-Monitors!$C$7,'All Data'!DK1519)</f>
        <v>324.71719999999993</v>
      </c>
      <c r="DM1519" s="10">
        <f>IF($DA1519="Yes",DL1519-Monitors!$D$7,'All Data'!DL1519)</f>
        <v>324.71719999999993</v>
      </c>
      <c r="DN1519" s="10">
        <f>IF(DB1519="Yes",DM1519-((DG1519+(W1519*Monitors!$B$4))*Monitors!$F$4),'All Data'!DM1519)</f>
        <v>324.71719999999993</v>
      </c>
      <c r="DO1519" s="8" t="str">
        <f t="shared" si="261"/>
        <v>No</v>
      </c>
      <c r="DP1519" s="10">
        <v>17.75222372</v>
      </c>
      <c r="DQ1519" s="10">
        <v>91.467776279999995</v>
      </c>
      <c r="DR1519" s="10">
        <v>91.467776279999995</v>
      </c>
      <c r="DS1519" s="9">
        <v>95.123828264395698</v>
      </c>
      <c r="DT1519" s="9" t="s">
        <v>23</v>
      </c>
      <c r="DU1519" s="14">
        <v>0</v>
      </c>
    </row>
    <row r="1520" spans="1:125" ht="18" customHeight="1">
      <c r="A1520" s="29">
        <v>1519</v>
      </c>
      <c r="B1520" s="29">
        <v>24</v>
      </c>
      <c r="C1520" s="29">
        <v>523</v>
      </c>
      <c r="D1520" s="21">
        <v>41776</v>
      </c>
      <c r="E1520" s="21">
        <v>41878</v>
      </c>
      <c r="F1520" s="21">
        <v>41880</v>
      </c>
      <c r="G1520" s="20" t="s">
        <v>4</v>
      </c>
      <c r="H1520" s="20" t="s">
        <v>26</v>
      </c>
      <c r="I1520" s="22">
        <v>6</v>
      </c>
      <c r="J1520" s="20" t="s">
        <v>255</v>
      </c>
      <c r="K1520" s="20" t="s">
        <v>26</v>
      </c>
      <c r="L1520" s="20" t="s">
        <v>27</v>
      </c>
      <c r="M1520" s="23" t="s">
        <v>27</v>
      </c>
      <c r="N1520" s="23" t="s">
        <v>7</v>
      </c>
      <c r="O1520" s="23" t="s">
        <v>26</v>
      </c>
      <c r="P1520" s="24">
        <v>26.8</v>
      </c>
      <c r="Q1520" s="24">
        <v>47.6</v>
      </c>
      <c r="R1520" s="24">
        <v>54.6</v>
      </c>
      <c r="S1520" s="24">
        <v>1275.67</v>
      </c>
      <c r="T1520" s="24">
        <v>1.78</v>
      </c>
      <c r="U1520" s="24">
        <v>1080</v>
      </c>
      <c r="V1520" s="24">
        <v>1920</v>
      </c>
      <c r="W1520" s="24">
        <v>2.0739999999999998</v>
      </c>
      <c r="X1520" s="23" t="s">
        <v>47</v>
      </c>
      <c r="Y1520" s="23" t="s">
        <v>47</v>
      </c>
      <c r="Z1520" s="24">
        <v>1625</v>
      </c>
      <c r="AA1520" s="24">
        <v>60</v>
      </c>
      <c r="AB1520" s="24">
        <v>178</v>
      </c>
      <c r="AC1520" s="24">
        <v>178</v>
      </c>
      <c r="AD1520" s="23" t="s">
        <v>28</v>
      </c>
      <c r="AE1520" s="23" t="s">
        <v>23</v>
      </c>
      <c r="AF1520" s="23" t="s">
        <v>11</v>
      </c>
      <c r="AG1520" s="23" t="s">
        <v>26</v>
      </c>
      <c r="AH1520" s="23" t="s">
        <v>26</v>
      </c>
      <c r="AI1520" s="23" t="s">
        <v>12</v>
      </c>
      <c r="AJ1520" s="23" t="s">
        <v>11</v>
      </c>
      <c r="AK1520" s="23" t="s">
        <v>23</v>
      </c>
      <c r="AL1520" s="23" t="s">
        <v>824</v>
      </c>
      <c r="AM1520" s="23" t="s">
        <v>26</v>
      </c>
      <c r="AN1520" s="23" t="s">
        <v>844</v>
      </c>
      <c r="AO1520" s="23" t="s">
        <v>845</v>
      </c>
      <c r="AP1520" s="23" t="s">
        <v>36</v>
      </c>
      <c r="AQ1520" s="23" t="s">
        <v>26</v>
      </c>
      <c r="AR1520" s="23"/>
      <c r="AS1520" s="23" t="s">
        <v>824</v>
      </c>
      <c r="AT1520" s="23" t="s">
        <v>26</v>
      </c>
      <c r="AU1520" s="23" t="s">
        <v>261</v>
      </c>
      <c r="AV1520" s="25" t="s">
        <v>845</v>
      </c>
      <c r="AW1520" s="25" t="s">
        <v>26</v>
      </c>
      <c r="AX1520" s="26">
        <v>54.6</v>
      </c>
      <c r="AY1520" s="26">
        <v>1275.67</v>
      </c>
      <c r="AZ1520" s="25" t="s">
        <v>844</v>
      </c>
      <c r="BA1520" s="25" t="s">
        <v>261</v>
      </c>
      <c r="BB1520" s="23" t="s">
        <v>26</v>
      </c>
      <c r="BC1520" s="23" t="s">
        <v>15</v>
      </c>
      <c r="BD1520" s="23" t="s">
        <v>26</v>
      </c>
      <c r="BE1520" s="23" t="s">
        <v>11</v>
      </c>
      <c r="BF1520" s="23" t="s">
        <v>846</v>
      </c>
      <c r="BG1520" s="23" t="s">
        <v>11</v>
      </c>
      <c r="BH1520" s="23" t="s">
        <v>17</v>
      </c>
      <c r="BI1520" s="23" t="s">
        <v>26</v>
      </c>
      <c r="BJ1520" s="23"/>
      <c r="BK1520" s="23" t="s">
        <v>11</v>
      </c>
      <c r="BL1520" s="23" t="s">
        <v>11</v>
      </c>
      <c r="BM1520" s="23" t="s">
        <v>11</v>
      </c>
      <c r="BN1520" s="23"/>
      <c r="BO1520" s="24">
        <v>1.1000000000000001</v>
      </c>
      <c r="BP1520" s="24">
        <v>602.6</v>
      </c>
      <c r="BQ1520" s="24">
        <v>700</v>
      </c>
      <c r="BR1520" s="24">
        <v>442.2</v>
      </c>
      <c r="BS1520" s="24">
        <v>455</v>
      </c>
      <c r="BT1520" s="23"/>
      <c r="BU1520" s="23"/>
      <c r="BV1520" s="24">
        <v>109.37</v>
      </c>
      <c r="BW1520" s="24">
        <v>0.28999999999999998</v>
      </c>
      <c r="BX1520" s="23"/>
      <c r="BY1520" s="24">
        <v>0.28999999999999998</v>
      </c>
      <c r="BZ1520" s="27">
        <v>0.28999999999999998</v>
      </c>
      <c r="CA1520" s="27">
        <v>0.28999999999999998</v>
      </c>
      <c r="CB1520" s="25"/>
      <c r="CC1520" s="25"/>
      <c r="CD1520" s="28">
        <v>110.35</v>
      </c>
      <c r="CE1520" s="28">
        <v>0.36</v>
      </c>
      <c r="CF1520" s="25"/>
      <c r="CG1520" s="28">
        <v>0.36</v>
      </c>
      <c r="CH1520" s="28">
        <v>352.43</v>
      </c>
      <c r="CI1520" s="28">
        <v>0.7</v>
      </c>
      <c r="CJ1520" s="28">
        <v>0.5</v>
      </c>
      <c r="CK1520" s="28">
        <v>0</v>
      </c>
      <c r="CL1520" s="28">
        <v>0</v>
      </c>
      <c r="CM1520" s="28">
        <v>0.5</v>
      </c>
      <c r="CN1520" s="25"/>
      <c r="CO1520" s="28">
        <v>0</v>
      </c>
      <c r="CP1520" s="30" t="s">
        <v>1075</v>
      </c>
      <c r="CQ1520" s="8">
        <f t="shared" si="254"/>
        <v>1625.8123182327715</v>
      </c>
      <c r="CR1520" s="8">
        <f t="shared" si="262"/>
        <v>28</v>
      </c>
      <c r="CS1520" s="8">
        <f t="shared" si="255"/>
        <v>2.5</v>
      </c>
      <c r="CT1520" s="8">
        <f t="shared" si="263"/>
        <v>60</v>
      </c>
      <c r="CU1520" s="8">
        <f t="shared" si="256"/>
        <v>600</v>
      </c>
      <c r="CV1520" s="10">
        <f t="shared" si="257"/>
        <v>768718.74200000009</v>
      </c>
      <c r="CW1520" s="10">
        <f t="shared" si="264"/>
        <v>768.71874200000013</v>
      </c>
      <c r="CX1520" s="8" t="str">
        <f t="shared" si="258"/>
        <v>No</v>
      </c>
      <c r="CY1520" s="30" t="s">
        <v>23</v>
      </c>
      <c r="CZ1520" s="30" t="s">
        <v>11</v>
      </c>
      <c r="DA1520" s="31" t="s">
        <v>11</v>
      </c>
      <c r="DB1520" s="31" t="s">
        <v>11</v>
      </c>
      <c r="DC1520" s="8" t="str">
        <f t="shared" si="259"/>
        <v>No</v>
      </c>
      <c r="DD1520" s="8" t="s">
        <v>11</v>
      </c>
      <c r="DE1520" s="30" t="s">
        <v>11</v>
      </c>
      <c r="DF1520" s="10">
        <f t="shared" si="260"/>
        <v>336.97967999999997</v>
      </c>
      <c r="DG1520" s="9">
        <f>IF(S1520&lt;Monitors!$H$4,(S1520*Monitors!$I$4)+Monitors!$J$4,IF(S1520&lt;Monitors!$H$5,(S1520*Monitors!$I$5)+Monitors!$J$5,IF(S1520&lt;Monitors!$H$6,(S1520*Monitors!$I$6)+Monitors!$J$6,IF(S1520&lt;Monitors!$H$7,(Monitors!$I$7*S1520)+Monitors!$J$7,IF(S1520&lt;Monitors!$H$8,(S1520*Monitors!$I$8)+Monitors!$J$8,IF(S1520&lt;Monitors!$H$9,(S1520*Monitors!$I$9)+Monitors!$J$9,IF(S1520&lt;Monitors!$H$10,(S1520*Monitors!$I$10)+Monitors!$J$10,IF(S1520&lt;Monitors!$H$11,(S1520*Monitors!$I$11)+Monitors!$J$11,Monitors!$J$12))))))))</f>
        <v>89</v>
      </c>
      <c r="DH1520" s="10">
        <f>$DF1520-(Monitors!$B$4*'All Data'!$W1520)</f>
        <v>324.26605999999998</v>
      </c>
      <c r="DI1520" s="10">
        <f>IF($CX1520="Yes",DH1520-(Monitors!$E$4*(DG1520+(Monitors!$B$4*'All Data'!$W1520))),'All Data'!DH1520)</f>
        <v>324.26605999999998</v>
      </c>
      <c r="DJ1520" s="10">
        <f>IF(DD1520="Yes",'All Data'!DI1520-(DG1520*Monitors!$C$4),'All Data'!DI1520)</f>
        <v>324.26605999999998</v>
      </c>
      <c r="DK1520" s="10">
        <f>IF($DE1520="Yes",DJ1520-(DG1520*Monitors!$D$4),'All Data'!DJ1520)</f>
        <v>324.26605999999998</v>
      </c>
      <c r="DL1520" s="10">
        <f>IF($CZ1520="Yes",DK1520-Monitors!$C$7,'All Data'!DK1520)</f>
        <v>324.26605999999998</v>
      </c>
      <c r="DM1520" s="10">
        <f>IF($DA1520="Yes",DL1520-Monitors!$D$7,'All Data'!DL1520)</f>
        <v>324.26605999999998</v>
      </c>
      <c r="DN1520" s="10">
        <f>IF(DB1520="Yes",DM1520-((DG1520+(W1520*Monitors!$B$4))*Monitors!$F$4),'All Data'!DM1520)</f>
        <v>324.26605999999998</v>
      </c>
      <c r="DO1520" s="8" t="str">
        <f t="shared" si="261"/>
        <v>No</v>
      </c>
      <c r="DP1520" s="10">
        <v>30.748749680000007</v>
      </c>
      <c r="DQ1520" s="10">
        <v>78.621250320000001</v>
      </c>
      <c r="DR1520" s="10">
        <v>78.621250320000001</v>
      </c>
      <c r="DS1520" s="9">
        <v>95.123828264395698</v>
      </c>
      <c r="DT1520" s="9" t="s">
        <v>23</v>
      </c>
      <c r="DU1520" s="14">
        <v>0</v>
      </c>
    </row>
    <row r="1521" spans="1:125" ht="18" customHeight="1">
      <c r="A1521" s="29">
        <v>1520</v>
      </c>
      <c r="B1521" s="29">
        <v>21</v>
      </c>
      <c r="C1521" s="29">
        <v>426</v>
      </c>
      <c r="D1521" s="21">
        <v>41862</v>
      </c>
      <c r="E1521" s="21">
        <v>41689</v>
      </c>
      <c r="F1521" s="21">
        <v>41851</v>
      </c>
      <c r="G1521" s="20" t="s">
        <v>4</v>
      </c>
      <c r="H1521" s="20"/>
      <c r="I1521" s="22">
        <v>6</v>
      </c>
      <c r="J1521" s="20" t="s">
        <v>255</v>
      </c>
      <c r="K1521" s="20"/>
      <c r="L1521" s="20" t="s">
        <v>49</v>
      </c>
      <c r="M1521" s="23"/>
      <c r="N1521" s="23" t="s">
        <v>7</v>
      </c>
      <c r="O1521" s="23"/>
      <c r="P1521" s="24">
        <v>26.8</v>
      </c>
      <c r="Q1521" s="24">
        <v>47.6</v>
      </c>
      <c r="R1521" s="24">
        <v>54.6</v>
      </c>
      <c r="S1521" s="24">
        <v>1275.67</v>
      </c>
      <c r="T1521" s="24">
        <v>1.78</v>
      </c>
      <c r="U1521" s="24">
        <v>1080</v>
      </c>
      <c r="V1521" s="24">
        <v>1920</v>
      </c>
      <c r="W1521" s="24">
        <v>2.0739999999999998</v>
      </c>
      <c r="X1521" s="23" t="s">
        <v>47</v>
      </c>
      <c r="Y1521" s="23" t="s">
        <v>47</v>
      </c>
      <c r="Z1521" s="24">
        <v>1625</v>
      </c>
      <c r="AA1521" s="24">
        <v>60</v>
      </c>
      <c r="AB1521" s="24">
        <v>178</v>
      </c>
      <c r="AC1521" s="24">
        <v>178</v>
      </c>
      <c r="AD1521" s="23" t="s">
        <v>305</v>
      </c>
      <c r="AE1521" s="23" t="s">
        <v>11</v>
      </c>
      <c r="AF1521" s="23" t="s">
        <v>11</v>
      </c>
      <c r="AG1521" s="23"/>
      <c r="AH1521" s="23"/>
      <c r="AI1521" s="23" t="s">
        <v>57</v>
      </c>
      <c r="AJ1521" s="23" t="s">
        <v>11</v>
      </c>
      <c r="AK1521" s="23" t="s">
        <v>23</v>
      </c>
      <c r="AL1521" s="23" t="s">
        <v>114</v>
      </c>
      <c r="AM1521" s="23"/>
      <c r="AN1521" s="23" t="s">
        <v>302</v>
      </c>
      <c r="AO1521" s="23"/>
      <c r="AP1521" s="23" t="s">
        <v>14</v>
      </c>
      <c r="AQ1521" s="23"/>
      <c r="AR1521" s="23"/>
      <c r="AS1521" s="23" t="s">
        <v>114</v>
      </c>
      <c r="AT1521" s="23"/>
      <c r="AU1521" s="23" t="s">
        <v>261</v>
      </c>
      <c r="AV1521" s="25"/>
      <c r="AW1521" s="25"/>
      <c r="AX1521" s="26">
        <v>54.6</v>
      </c>
      <c r="AY1521" s="26">
        <v>1275.67</v>
      </c>
      <c r="AZ1521" s="25" t="s">
        <v>302</v>
      </c>
      <c r="BA1521" s="25" t="s">
        <v>261</v>
      </c>
      <c r="BB1521" s="23"/>
      <c r="BC1521" s="23" t="s">
        <v>15</v>
      </c>
      <c r="BD1521" s="23"/>
      <c r="BE1521" s="23" t="s">
        <v>11</v>
      </c>
      <c r="BF1521" s="23" t="s">
        <v>306</v>
      </c>
      <c r="BG1521" s="23" t="s">
        <v>11</v>
      </c>
      <c r="BH1521" s="23" t="s">
        <v>17</v>
      </c>
      <c r="BI1521" s="23"/>
      <c r="BJ1521" s="23"/>
      <c r="BK1521" s="23" t="s">
        <v>11</v>
      </c>
      <c r="BL1521" s="23" t="s">
        <v>11</v>
      </c>
      <c r="BM1521" s="23"/>
      <c r="BN1521" s="23"/>
      <c r="BO1521" s="24">
        <v>0.1</v>
      </c>
      <c r="BP1521" s="24">
        <v>368.4</v>
      </c>
      <c r="BQ1521" s="24">
        <v>300</v>
      </c>
      <c r="BR1521" s="24">
        <v>303.10000000000002</v>
      </c>
      <c r="BS1521" s="24">
        <v>303.10000000000002</v>
      </c>
      <c r="BT1521" s="23"/>
      <c r="BU1521" s="23"/>
      <c r="BV1521" s="24">
        <v>109.38</v>
      </c>
      <c r="BW1521" s="24">
        <v>0.4</v>
      </c>
      <c r="BX1521" s="24">
        <v>0.28999999999999998</v>
      </c>
      <c r="BY1521" s="23"/>
      <c r="BZ1521" s="27">
        <v>0.4</v>
      </c>
      <c r="CA1521" s="27"/>
      <c r="CB1521" s="25"/>
      <c r="CC1521" s="25"/>
      <c r="CD1521" s="28">
        <v>105.87</v>
      </c>
      <c r="CE1521" s="28">
        <v>0.46</v>
      </c>
      <c r="CF1521" s="28">
        <v>0.34</v>
      </c>
      <c r="CG1521" s="25"/>
      <c r="CH1521" s="28">
        <v>352.43</v>
      </c>
      <c r="CI1521" s="28">
        <v>0.7</v>
      </c>
      <c r="CJ1521" s="28">
        <v>0</v>
      </c>
      <c r="CK1521" s="25"/>
      <c r="CL1521" s="25"/>
      <c r="CM1521" s="28">
        <v>0.98</v>
      </c>
      <c r="CN1521" s="25"/>
      <c r="CO1521" s="28">
        <v>0</v>
      </c>
      <c r="CP1521" s="30" t="s">
        <v>1075</v>
      </c>
      <c r="CQ1521" s="8">
        <f t="shared" si="254"/>
        <v>1625.8123182327715</v>
      </c>
      <c r="CR1521" s="8">
        <f t="shared" si="262"/>
        <v>28</v>
      </c>
      <c r="CS1521" s="8">
        <f t="shared" si="255"/>
        <v>2.5</v>
      </c>
      <c r="CT1521" s="8">
        <f t="shared" si="263"/>
        <v>60</v>
      </c>
      <c r="CU1521" s="8">
        <f t="shared" si="256"/>
        <v>300</v>
      </c>
      <c r="CV1521" s="10">
        <f t="shared" si="257"/>
        <v>469956.82799999998</v>
      </c>
      <c r="CW1521" s="10">
        <f t="shared" si="264"/>
        <v>469.95682799999997</v>
      </c>
      <c r="CX1521" s="8" t="str">
        <f t="shared" si="258"/>
        <v>No</v>
      </c>
      <c r="CY1521" s="30" t="s">
        <v>23</v>
      </c>
      <c r="CZ1521" s="30" t="s">
        <v>11</v>
      </c>
      <c r="DA1521" s="31" t="s">
        <v>11</v>
      </c>
      <c r="DB1521" s="31" t="s">
        <v>11</v>
      </c>
      <c r="DC1521" s="8" t="str">
        <f t="shared" si="259"/>
        <v>No</v>
      </c>
      <c r="DD1521" s="8" t="s">
        <v>11</v>
      </c>
      <c r="DE1521" s="30" t="s">
        <v>11</v>
      </c>
      <c r="DF1521" s="10">
        <f t="shared" si="260"/>
        <v>337.63667999999996</v>
      </c>
      <c r="DG1521" s="9">
        <f>IF(S1521&lt;Monitors!$H$4,(S1521*Monitors!$I$4)+Monitors!$J$4,IF(S1521&lt;Monitors!$H$5,(S1521*Monitors!$I$5)+Monitors!$J$5,IF(S1521&lt;Monitors!$H$6,(S1521*Monitors!$I$6)+Monitors!$J$6,IF(S1521&lt;Monitors!$H$7,(Monitors!$I$7*S1521)+Monitors!$J$7,IF(S1521&lt;Monitors!$H$8,(S1521*Monitors!$I$8)+Monitors!$J$8,IF(S1521&lt;Monitors!$H$9,(S1521*Monitors!$I$9)+Monitors!$J$9,IF(S1521&lt;Monitors!$H$10,(S1521*Monitors!$I$10)+Monitors!$J$10,IF(S1521&lt;Monitors!$H$11,(S1521*Monitors!$I$11)+Monitors!$J$11,Monitors!$J$12))))))))</f>
        <v>89</v>
      </c>
      <c r="DH1521" s="10">
        <f>$DF1521-(Monitors!$B$4*'All Data'!$W1521)</f>
        <v>324.92305999999996</v>
      </c>
      <c r="DI1521" s="10">
        <f>IF($CX1521="Yes",DH1521-(Monitors!$E$4*(DG1521+(Monitors!$B$4*'All Data'!$W1521))),'All Data'!DH1521)</f>
        <v>324.92305999999996</v>
      </c>
      <c r="DJ1521" s="10">
        <f>IF(DD1521="Yes",'All Data'!DI1521-(DG1521*Monitors!$C$4),'All Data'!DI1521)</f>
        <v>324.92305999999996</v>
      </c>
      <c r="DK1521" s="10">
        <f>IF($DE1521="Yes",DJ1521-(DG1521*Monitors!$D$4),'All Data'!DJ1521)</f>
        <v>324.92305999999996</v>
      </c>
      <c r="DL1521" s="10">
        <f>IF($CZ1521="Yes",DK1521-Monitors!$C$7,'All Data'!DK1521)</f>
        <v>324.92305999999996</v>
      </c>
      <c r="DM1521" s="10">
        <f>IF($DA1521="Yes",DL1521-Monitors!$D$7,'All Data'!DL1521)</f>
        <v>324.92305999999996</v>
      </c>
      <c r="DN1521" s="10">
        <f>IF(DB1521="Yes",DM1521-((DG1521+(W1521*Monitors!$B$4))*Monitors!$F$4),'All Data'!DM1521)</f>
        <v>324.92305999999996</v>
      </c>
      <c r="DO1521" s="8" t="str">
        <f t="shared" si="261"/>
        <v>No</v>
      </c>
      <c r="DP1521" s="10">
        <v>18.798273120000001</v>
      </c>
      <c r="DQ1521" s="10">
        <v>90.581726879999991</v>
      </c>
      <c r="DR1521" s="10">
        <v>90.581726879999991</v>
      </c>
      <c r="DS1521" s="9">
        <v>95.123828264395698</v>
      </c>
      <c r="DT1521" s="9" t="s">
        <v>23</v>
      </c>
      <c r="DU1521" s="14">
        <v>0</v>
      </c>
    </row>
    <row r="1522" spans="1:125" ht="18" customHeight="1">
      <c r="A1522" s="29">
        <v>1521</v>
      </c>
      <c r="B1522" s="29">
        <v>21</v>
      </c>
      <c r="C1522" s="29">
        <v>428</v>
      </c>
      <c r="D1522" s="21">
        <v>41862</v>
      </c>
      <c r="E1522" s="21">
        <v>41689</v>
      </c>
      <c r="F1522" s="21">
        <v>41851</v>
      </c>
      <c r="G1522" s="20" t="s">
        <v>4</v>
      </c>
      <c r="H1522" s="20"/>
      <c r="I1522" s="22">
        <v>6</v>
      </c>
      <c r="J1522" s="20" t="s">
        <v>255</v>
      </c>
      <c r="K1522" s="20"/>
      <c r="L1522" s="20" t="s">
        <v>49</v>
      </c>
      <c r="M1522" s="23"/>
      <c r="N1522" s="23" t="s">
        <v>7</v>
      </c>
      <c r="O1522" s="23"/>
      <c r="P1522" s="24">
        <v>26.8</v>
      </c>
      <c r="Q1522" s="24">
        <v>47.6</v>
      </c>
      <c r="R1522" s="24">
        <v>54.6</v>
      </c>
      <c r="S1522" s="24">
        <v>1275.67</v>
      </c>
      <c r="T1522" s="24">
        <v>1.78</v>
      </c>
      <c r="U1522" s="24">
        <v>1080</v>
      </c>
      <c r="V1522" s="24">
        <v>1920</v>
      </c>
      <c r="W1522" s="24">
        <v>2.0739999999999998</v>
      </c>
      <c r="X1522" s="23" t="s">
        <v>47</v>
      </c>
      <c r="Y1522" s="23" t="s">
        <v>47</v>
      </c>
      <c r="Z1522" s="24">
        <v>1625</v>
      </c>
      <c r="AA1522" s="24">
        <v>60</v>
      </c>
      <c r="AB1522" s="24">
        <v>178</v>
      </c>
      <c r="AC1522" s="24">
        <v>178</v>
      </c>
      <c r="AD1522" s="23" t="s">
        <v>305</v>
      </c>
      <c r="AE1522" s="23" t="s">
        <v>11</v>
      </c>
      <c r="AF1522" s="23" t="s">
        <v>11</v>
      </c>
      <c r="AG1522" s="23"/>
      <c r="AH1522" s="23"/>
      <c r="AI1522" s="23" t="s">
        <v>57</v>
      </c>
      <c r="AJ1522" s="23" t="s">
        <v>11</v>
      </c>
      <c r="AK1522" s="23" t="s">
        <v>23</v>
      </c>
      <c r="AL1522" s="23" t="s">
        <v>114</v>
      </c>
      <c r="AM1522" s="23"/>
      <c r="AN1522" s="23" t="s">
        <v>302</v>
      </c>
      <c r="AO1522" s="23"/>
      <c r="AP1522" s="23" t="s">
        <v>14</v>
      </c>
      <c r="AQ1522" s="23"/>
      <c r="AR1522" s="23"/>
      <c r="AS1522" s="23" t="s">
        <v>114</v>
      </c>
      <c r="AT1522" s="23"/>
      <c r="AU1522" s="23" t="s">
        <v>261</v>
      </c>
      <c r="AV1522" s="25"/>
      <c r="AW1522" s="25"/>
      <c r="AX1522" s="26">
        <v>54.6</v>
      </c>
      <c r="AY1522" s="26">
        <v>1275.67</v>
      </c>
      <c r="AZ1522" s="25" t="s">
        <v>302</v>
      </c>
      <c r="BA1522" s="25" t="s">
        <v>261</v>
      </c>
      <c r="BB1522" s="23"/>
      <c r="BC1522" s="23" t="s">
        <v>15</v>
      </c>
      <c r="BD1522" s="23"/>
      <c r="BE1522" s="23" t="s">
        <v>11</v>
      </c>
      <c r="BF1522" s="23" t="s">
        <v>306</v>
      </c>
      <c r="BG1522" s="23" t="s">
        <v>11</v>
      </c>
      <c r="BH1522" s="23" t="s">
        <v>17</v>
      </c>
      <c r="BI1522" s="23"/>
      <c r="BJ1522" s="23"/>
      <c r="BK1522" s="23" t="s">
        <v>11</v>
      </c>
      <c r="BL1522" s="23" t="s">
        <v>11</v>
      </c>
      <c r="BM1522" s="23"/>
      <c r="BN1522" s="23"/>
      <c r="BO1522" s="24">
        <v>0.1</v>
      </c>
      <c r="BP1522" s="24">
        <v>368.4</v>
      </c>
      <c r="BQ1522" s="24">
        <v>450</v>
      </c>
      <c r="BR1522" s="24">
        <v>303.10000000000002</v>
      </c>
      <c r="BS1522" s="24">
        <v>303.10000000000002</v>
      </c>
      <c r="BT1522" s="23"/>
      <c r="BU1522" s="23"/>
      <c r="BV1522" s="24">
        <v>109.38</v>
      </c>
      <c r="BW1522" s="24">
        <v>0.4</v>
      </c>
      <c r="BX1522" s="24">
        <v>0.28999999999999998</v>
      </c>
      <c r="BY1522" s="23"/>
      <c r="BZ1522" s="27">
        <v>0.4</v>
      </c>
      <c r="CA1522" s="27"/>
      <c r="CB1522" s="25"/>
      <c r="CC1522" s="25"/>
      <c r="CD1522" s="28">
        <v>105.87</v>
      </c>
      <c r="CE1522" s="28">
        <v>0.46</v>
      </c>
      <c r="CF1522" s="28">
        <v>0.34</v>
      </c>
      <c r="CG1522" s="25"/>
      <c r="CH1522" s="28">
        <v>352.43</v>
      </c>
      <c r="CI1522" s="28">
        <v>0.7</v>
      </c>
      <c r="CJ1522" s="28">
        <v>0</v>
      </c>
      <c r="CK1522" s="25"/>
      <c r="CL1522" s="25"/>
      <c r="CM1522" s="28">
        <v>0.98</v>
      </c>
      <c r="CN1522" s="25"/>
      <c r="CO1522" s="28">
        <v>0</v>
      </c>
      <c r="CP1522" s="30" t="s">
        <v>1075</v>
      </c>
      <c r="CQ1522" s="8">
        <f t="shared" si="254"/>
        <v>1625.8123182327715</v>
      </c>
      <c r="CR1522" s="8">
        <f t="shared" si="262"/>
        <v>28</v>
      </c>
      <c r="CS1522" s="8">
        <f t="shared" si="255"/>
        <v>2.5</v>
      </c>
      <c r="CT1522" s="8">
        <f t="shared" si="263"/>
        <v>60</v>
      </c>
      <c r="CU1522" s="8">
        <f t="shared" si="256"/>
        <v>300</v>
      </c>
      <c r="CV1522" s="10">
        <f t="shared" si="257"/>
        <v>469956.82799999998</v>
      </c>
      <c r="CW1522" s="10">
        <f t="shared" si="264"/>
        <v>469.95682799999997</v>
      </c>
      <c r="CX1522" s="8" t="str">
        <f t="shared" si="258"/>
        <v>No</v>
      </c>
      <c r="CY1522" s="30" t="s">
        <v>23</v>
      </c>
      <c r="CZ1522" s="30" t="s">
        <v>11</v>
      </c>
      <c r="DA1522" s="31" t="s">
        <v>11</v>
      </c>
      <c r="DB1522" s="31" t="s">
        <v>11</v>
      </c>
      <c r="DC1522" s="8" t="str">
        <f t="shared" si="259"/>
        <v>No</v>
      </c>
      <c r="DD1522" s="8" t="s">
        <v>11</v>
      </c>
      <c r="DE1522" s="30" t="s">
        <v>11</v>
      </c>
      <c r="DF1522" s="10">
        <f t="shared" si="260"/>
        <v>337.63667999999996</v>
      </c>
      <c r="DG1522" s="9">
        <f>IF(S1522&lt;Monitors!$H$4,(S1522*Monitors!$I$4)+Monitors!$J$4,IF(S1522&lt;Monitors!$H$5,(S1522*Monitors!$I$5)+Monitors!$J$5,IF(S1522&lt;Monitors!$H$6,(S1522*Monitors!$I$6)+Monitors!$J$6,IF(S1522&lt;Monitors!$H$7,(Monitors!$I$7*S1522)+Monitors!$J$7,IF(S1522&lt;Monitors!$H$8,(S1522*Monitors!$I$8)+Monitors!$J$8,IF(S1522&lt;Monitors!$H$9,(S1522*Monitors!$I$9)+Monitors!$J$9,IF(S1522&lt;Monitors!$H$10,(S1522*Monitors!$I$10)+Monitors!$J$10,IF(S1522&lt;Monitors!$H$11,(S1522*Monitors!$I$11)+Monitors!$J$11,Monitors!$J$12))))))))</f>
        <v>89</v>
      </c>
      <c r="DH1522" s="10">
        <f>$DF1522-(Monitors!$B$4*'All Data'!$W1522)</f>
        <v>324.92305999999996</v>
      </c>
      <c r="DI1522" s="10">
        <f>IF($CX1522="Yes",DH1522-(Monitors!$E$4*(DG1522+(Monitors!$B$4*'All Data'!$W1522))),'All Data'!DH1522)</f>
        <v>324.92305999999996</v>
      </c>
      <c r="DJ1522" s="10">
        <f>IF(DD1522="Yes",'All Data'!DI1522-(DG1522*Monitors!$C$4),'All Data'!DI1522)</f>
        <v>324.92305999999996</v>
      </c>
      <c r="DK1522" s="10">
        <f>IF($DE1522="Yes",DJ1522-(DG1522*Monitors!$D$4),'All Data'!DJ1522)</f>
        <v>324.92305999999996</v>
      </c>
      <c r="DL1522" s="10">
        <f>IF($CZ1522="Yes",DK1522-Monitors!$C$7,'All Data'!DK1522)</f>
        <v>324.92305999999996</v>
      </c>
      <c r="DM1522" s="10">
        <f>IF($DA1522="Yes",DL1522-Monitors!$D$7,'All Data'!DL1522)</f>
        <v>324.92305999999996</v>
      </c>
      <c r="DN1522" s="10">
        <f>IF(DB1522="Yes",DM1522-((DG1522+(W1522*Monitors!$B$4))*Monitors!$F$4),'All Data'!DM1522)</f>
        <v>324.92305999999996</v>
      </c>
      <c r="DO1522" s="8" t="str">
        <f t="shared" si="261"/>
        <v>No</v>
      </c>
      <c r="DP1522" s="10">
        <v>18.798273120000001</v>
      </c>
      <c r="DQ1522" s="10">
        <v>90.581726879999991</v>
      </c>
      <c r="DR1522" s="10">
        <v>90.581726879999991</v>
      </c>
      <c r="DS1522" s="9">
        <v>95.123828264395698</v>
      </c>
      <c r="DT1522" s="9" t="s">
        <v>23</v>
      </c>
      <c r="DU1522" s="14">
        <v>0</v>
      </c>
    </row>
    <row r="1523" spans="1:125" ht="18" customHeight="1">
      <c r="A1523" s="29">
        <v>1522</v>
      </c>
      <c r="B1523" s="29">
        <v>21</v>
      </c>
      <c r="C1523" s="29">
        <v>427</v>
      </c>
      <c r="D1523" s="21">
        <v>41724</v>
      </c>
      <c r="E1523" s="21">
        <v>41689</v>
      </c>
      <c r="F1523" s="21">
        <v>41698</v>
      </c>
      <c r="G1523" s="20"/>
      <c r="H1523" s="20"/>
      <c r="I1523" s="22">
        <v>6</v>
      </c>
      <c r="J1523" s="20" t="s">
        <v>255</v>
      </c>
      <c r="K1523" s="20"/>
      <c r="L1523" s="20" t="s">
        <v>6</v>
      </c>
      <c r="M1523" s="23"/>
      <c r="N1523" s="23" t="s">
        <v>7</v>
      </c>
      <c r="O1523" s="23"/>
      <c r="P1523" s="24">
        <v>26.8</v>
      </c>
      <c r="Q1523" s="24">
        <v>47.6</v>
      </c>
      <c r="R1523" s="24">
        <v>54.6</v>
      </c>
      <c r="S1523" s="24">
        <v>1275.67</v>
      </c>
      <c r="T1523" s="24">
        <v>1.78</v>
      </c>
      <c r="U1523" s="24">
        <v>1080</v>
      </c>
      <c r="V1523" s="24">
        <v>1920</v>
      </c>
      <c r="W1523" s="24">
        <v>2.0739999999999998</v>
      </c>
      <c r="X1523" s="23" t="s">
        <v>47</v>
      </c>
      <c r="Y1523" s="23" t="s">
        <v>47</v>
      </c>
      <c r="Z1523" s="24">
        <v>1625</v>
      </c>
      <c r="AA1523" s="24">
        <v>60</v>
      </c>
      <c r="AB1523" s="24">
        <v>178</v>
      </c>
      <c r="AC1523" s="24">
        <v>178</v>
      </c>
      <c r="AD1523" s="23" t="s">
        <v>305</v>
      </c>
      <c r="AE1523" s="23" t="s">
        <v>11</v>
      </c>
      <c r="AF1523" s="23" t="s">
        <v>11</v>
      </c>
      <c r="AG1523" s="23"/>
      <c r="AH1523" s="23"/>
      <c r="AI1523" s="23" t="s">
        <v>57</v>
      </c>
      <c r="AJ1523" s="23" t="s">
        <v>11</v>
      </c>
      <c r="AK1523" s="23" t="s">
        <v>23</v>
      </c>
      <c r="AL1523" s="23" t="s">
        <v>114</v>
      </c>
      <c r="AM1523" s="23"/>
      <c r="AN1523" s="23" t="s">
        <v>302</v>
      </c>
      <c r="AO1523" s="23"/>
      <c r="AP1523" s="23" t="s">
        <v>14</v>
      </c>
      <c r="AQ1523" s="23"/>
      <c r="AR1523" s="23"/>
      <c r="AS1523" s="23" t="s">
        <v>114</v>
      </c>
      <c r="AT1523" s="23"/>
      <c r="AU1523" s="23" t="s">
        <v>261</v>
      </c>
      <c r="AV1523" s="25"/>
      <c r="AW1523" s="25"/>
      <c r="AX1523" s="26">
        <v>54.6</v>
      </c>
      <c r="AY1523" s="26">
        <v>1275.67</v>
      </c>
      <c r="AZ1523" s="25" t="s">
        <v>302</v>
      </c>
      <c r="BA1523" s="25" t="s">
        <v>261</v>
      </c>
      <c r="BB1523" s="23"/>
      <c r="BC1523" s="23" t="s">
        <v>15</v>
      </c>
      <c r="BD1523" s="23"/>
      <c r="BE1523" s="23" t="s">
        <v>11</v>
      </c>
      <c r="BF1523" s="23" t="s">
        <v>306</v>
      </c>
      <c r="BG1523" s="23" t="s">
        <v>11</v>
      </c>
      <c r="BH1523" s="23" t="s">
        <v>17</v>
      </c>
      <c r="BI1523" s="23"/>
      <c r="BJ1523" s="23"/>
      <c r="BK1523" s="23" t="s">
        <v>11</v>
      </c>
      <c r="BL1523" s="23" t="s">
        <v>11</v>
      </c>
      <c r="BM1523" s="23"/>
      <c r="BN1523" s="23"/>
      <c r="BO1523" s="24">
        <v>0.1</v>
      </c>
      <c r="BP1523" s="24">
        <v>368.4</v>
      </c>
      <c r="BQ1523" s="24">
        <v>300</v>
      </c>
      <c r="BR1523" s="24">
        <v>303.10000000000002</v>
      </c>
      <c r="BS1523" s="24">
        <v>303.10000000000002</v>
      </c>
      <c r="BT1523" s="23"/>
      <c r="BU1523" s="23"/>
      <c r="BV1523" s="24">
        <v>109.38</v>
      </c>
      <c r="BW1523" s="24">
        <v>0.4</v>
      </c>
      <c r="BX1523" s="24">
        <v>0.28999999999999998</v>
      </c>
      <c r="BY1523" s="23"/>
      <c r="BZ1523" s="27">
        <v>0.4</v>
      </c>
      <c r="CA1523" s="27"/>
      <c r="CB1523" s="25"/>
      <c r="CC1523" s="25"/>
      <c r="CD1523" s="28">
        <v>105.87</v>
      </c>
      <c r="CE1523" s="28">
        <v>0.46</v>
      </c>
      <c r="CF1523" s="28">
        <v>0.34</v>
      </c>
      <c r="CG1523" s="25"/>
      <c r="CH1523" s="28">
        <v>352.43</v>
      </c>
      <c r="CI1523" s="28">
        <v>0.7</v>
      </c>
      <c r="CJ1523" s="28">
        <v>0</v>
      </c>
      <c r="CK1523" s="25"/>
      <c r="CL1523" s="25"/>
      <c r="CM1523" s="28">
        <v>0.98</v>
      </c>
      <c r="CN1523" s="25"/>
      <c r="CO1523" s="28">
        <v>0</v>
      </c>
      <c r="CP1523" s="30" t="s">
        <v>1075</v>
      </c>
      <c r="CQ1523" s="8">
        <f t="shared" si="254"/>
        <v>1625.8123182327715</v>
      </c>
      <c r="CR1523" s="8">
        <f t="shared" si="262"/>
        <v>28</v>
      </c>
      <c r="CS1523" s="8">
        <f t="shared" si="255"/>
        <v>2.5</v>
      </c>
      <c r="CT1523" s="8">
        <f t="shared" si="263"/>
        <v>60</v>
      </c>
      <c r="CU1523" s="8">
        <f t="shared" si="256"/>
        <v>300</v>
      </c>
      <c r="CV1523" s="10">
        <f t="shared" si="257"/>
        <v>469956.82799999998</v>
      </c>
      <c r="CW1523" s="10">
        <f t="shared" si="264"/>
        <v>469.95682799999997</v>
      </c>
      <c r="CX1523" s="8" t="str">
        <f t="shared" si="258"/>
        <v>No</v>
      </c>
      <c r="CY1523" s="30" t="s">
        <v>23</v>
      </c>
      <c r="CZ1523" s="30" t="s">
        <v>11</v>
      </c>
      <c r="DA1523" s="31" t="s">
        <v>11</v>
      </c>
      <c r="DB1523" s="31" t="s">
        <v>11</v>
      </c>
      <c r="DC1523" s="8" t="str">
        <f t="shared" si="259"/>
        <v>No</v>
      </c>
      <c r="DD1523" s="8" t="s">
        <v>11</v>
      </c>
      <c r="DE1523" s="30" t="s">
        <v>11</v>
      </c>
      <c r="DF1523" s="10">
        <f t="shared" si="260"/>
        <v>337.63667999999996</v>
      </c>
      <c r="DG1523" s="9">
        <f>IF(S1523&lt;Monitors!$H$4,(S1523*Monitors!$I$4)+Monitors!$J$4,IF(S1523&lt;Monitors!$H$5,(S1523*Monitors!$I$5)+Monitors!$J$5,IF(S1523&lt;Monitors!$H$6,(S1523*Monitors!$I$6)+Monitors!$J$6,IF(S1523&lt;Monitors!$H$7,(Monitors!$I$7*S1523)+Monitors!$J$7,IF(S1523&lt;Monitors!$H$8,(S1523*Monitors!$I$8)+Monitors!$J$8,IF(S1523&lt;Monitors!$H$9,(S1523*Monitors!$I$9)+Monitors!$J$9,IF(S1523&lt;Monitors!$H$10,(S1523*Monitors!$I$10)+Monitors!$J$10,IF(S1523&lt;Monitors!$H$11,(S1523*Monitors!$I$11)+Monitors!$J$11,Monitors!$J$12))))))))</f>
        <v>89</v>
      </c>
      <c r="DH1523" s="10">
        <f>$DF1523-(Monitors!$B$4*'All Data'!$W1523)</f>
        <v>324.92305999999996</v>
      </c>
      <c r="DI1523" s="10">
        <f>IF($CX1523="Yes",DH1523-(Monitors!$E$4*(DG1523+(Monitors!$B$4*'All Data'!$W1523))),'All Data'!DH1523)</f>
        <v>324.92305999999996</v>
      </c>
      <c r="DJ1523" s="10">
        <f>IF(DD1523="Yes",'All Data'!DI1523-(DG1523*Monitors!$C$4),'All Data'!DI1523)</f>
        <v>324.92305999999996</v>
      </c>
      <c r="DK1523" s="10">
        <f>IF($DE1523="Yes",DJ1523-(DG1523*Monitors!$D$4),'All Data'!DJ1523)</f>
        <v>324.92305999999996</v>
      </c>
      <c r="DL1523" s="10">
        <f>IF($CZ1523="Yes",DK1523-Monitors!$C$7,'All Data'!DK1523)</f>
        <v>324.92305999999996</v>
      </c>
      <c r="DM1523" s="10">
        <f>IF($DA1523="Yes",DL1523-Monitors!$D$7,'All Data'!DL1523)</f>
        <v>324.92305999999996</v>
      </c>
      <c r="DN1523" s="10">
        <f>IF(DB1523="Yes",DM1523-((DG1523+(W1523*Monitors!$B$4))*Monitors!$F$4),'All Data'!DM1523)</f>
        <v>324.92305999999996</v>
      </c>
      <c r="DO1523" s="8" t="str">
        <f t="shared" si="261"/>
        <v>No</v>
      </c>
      <c r="DP1523" s="10">
        <v>18.798273120000001</v>
      </c>
      <c r="DQ1523" s="10">
        <v>90.581726879999991</v>
      </c>
      <c r="DR1523" s="10">
        <v>90.581726879999991</v>
      </c>
      <c r="DS1523" s="9">
        <v>95.123828264395698</v>
      </c>
      <c r="DT1523" s="9" t="s">
        <v>23</v>
      </c>
      <c r="DU1523" s="14">
        <v>0</v>
      </c>
    </row>
    <row r="1524" spans="1:125" ht="18" customHeight="1">
      <c r="A1524" s="29">
        <v>1523</v>
      </c>
      <c r="B1524" s="29">
        <v>21</v>
      </c>
      <c r="C1524" s="29">
        <v>429</v>
      </c>
      <c r="D1524" s="21">
        <v>41775</v>
      </c>
      <c r="E1524" s="21">
        <v>41689</v>
      </c>
      <c r="F1524" s="21">
        <v>41750</v>
      </c>
      <c r="G1524" s="20"/>
      <c r="H1524" s="20"/>
      <c r="I1524" s="22">
        <v>6</v>
      </c>
      <c r="J1524" s="20" t="s">
        <v>255</v>
      </c>
      <c r="K1524" s="20"/>
      <c r="L1524" s="20" t="s">
        <v>6</v>
      </c>
      <c r="M1524" s="23"/>
      <c r="N1524" s="23" t="s">
        <v>7</v>
      </c>
      <c r="O1524" s="23"/>
      <c r="P1524" s="24">
        <v>26.8</v>
      </c>
      <c r="Q1524" s="24">
        <v>47.6</v>
      </c>
      <c r="R1524" s="24">
        <v>54.6</v>
      </c>
      <c r="S1524" s="24">
        <v>1275.67</v>
      </c>
      <c r="T1524" s="24">
        <v>1.78</v>
      </c>
      <c r="U1524" s="24">
        <v>1080</v>
      </c>
      <c r="V1524" s="24">
        <v>1920</v>
      </c>
      <c r="W1524" s="24">
        <v>2.0739999999999998</v>
      </c>
      <c r="X1524" s="23" t="s">
        <v>47</v>
      </c>
      <c r="Y1524" s="23" t="s">
        <v>47</v>
      </c>
      <c r="Z1524" s="24">
        <v>1625</v>
      </c>
      <c r="AA1524" s="24">
        <v>60</v>
      </c>
      <c r="AB1524" s="24">
        <v>178</v>
      </c>
      <c r="AC1524" s="24">
        <v>178</v>
      </c>
      <c r="AD1524" s="23" t="s">
        <v>305</v>
      </c>
      <c r="AE1524" s="23" t="s">
        <v>11</v>
      </c>
      <c r="AF1524" s="23" t="s">
        <v>11</v>
      </c>
      <c r="AG1524" s="23"/>
      <c r="AH1524" s="23"/>
      <c r="AI1524" s="23" t="s">
        <v>57</v>
      </c>
      <c r="AJ1524" s="23" t="s">
        <v>11</v>
      </c>
      <c r="AK1524" s="23" t="s">
        <v>23</v>
      </c>
      <c r="AL1524" s="23" t="s">
        <v>114</v>
      </c>
      <c r="AM1524" s="23"/>
      <c r="AN1524" s="23" t="s">
        <v>302</v>
      </c>
      <c r="AO1524" s="23"/>
      <c r="AP1524" s="23" t="s">
        <v>14</v>
      </c>
      <c r="AQ1524" s="23"/>
      <c r="AR1524" s="23"/>
      <c r="AS1524" s="23" t="s">
        <v>114</v>
      </c>
      <c r="AT1524" s="23"/>
      <c r="AU1524" s="23" t="s">
        <v>261</v>
      </c>
      <c r="AV1524" s="25"/>
      <c r="AW1524" s="25"/>
      <c r="AX1524" s="26">
        <v>54.6</v>
      </c>
      <c r="AY1524" s="26">
        <v>1275.67</v>
      </c>
      <c r="AZ1524" s="25" t="s">
        <v>302</v>
      </c>
      <c r="BA1524" s="25" t="s">
        <v>261</v>
      </c>
      <c r="BB1524" s="23"/>
      <c r="BC1524" s="23" t="s">
        <v>15</v>
      </c>
      <c r="BD1524" s="23"/>
      <c r="BE1524" s="23" t="s">
        <v>11</v>
      </c>
      <c r="BF1524" s="23" t="s">
        <v>306</v>
      </c>
      <c r="BG1524" s="23" t="s">
        <v>11</v>
      </c>
      <c r="BH1524" s="23" t="s">
        <v>17</v>
      </c>
      <c r="BI1524" s="23"/>
      <c r="BJ1524" s="23"/>
      <c r="BK1524" s="23" t="s">
        <v>11</v>
      </c>
      <c r="BL1524" s="23" t="s">
        <v>11</v>
      </c>
      <c r="BM1524" s="23"/>
      <c r="BN1524" s="23"/>
      <c r="BO1524" s="24">
        <v>0.1</v>
      </c>
      <c r="BP1524" s="24">
        <v>368.4</v>
      </c>
      <c r="BQ1524" s="24">
        <v>450</v>
      </c>
      <c r="BR1524" s="24">
        <v>303.10000000000002</v>
      </c>
      <c r="BS1524" s="24">
        <v>303.10000000000002</v>
      </c>
      <c r="BT1524" s="23"/>
      <c r="BU1524" s="23"/>
      <c r="BV1524" s="24">
        <v>109.38</v>
      </c>
      <c r="BW1524" s="24">
        <v>0.4</v>
      </c>
      <c r="BX1524" s="24">
        <v>0.28999999999999998</v>
      </c>
      <c r="BY1524" s="23"/>
      <c r="BZ1524" s="27">
        <v>0.4</v>
      </c>
      <c r="CA1524" s="27"/>
      <c r="CB1524" s="25"/>
      <c r="CC1524" s="25"/>
      <c r="CD1524" s="28">
        <v>105.87</v>
      </c>
      <c r="CE1524" s="28">
        <v>0.46</v>
      </c>
      <c r="CF1524" s="28">
        <v>0.34</v>
      </c>
      <c r="CG1524" s="25"/>
      <c r="CH1524" s="28">
        <v>352.43</v>
      </c>
      <c r="CI1524" s="28">
        <v>0.7</v>
      </c>
      <c r="CJ1524" s="28">
        <v>0</v>
      </c>
      <c r="CK1524" s="25"/>
      <c r="CL1524" s="25"/>
      <c r="CM1524" s="28">
        <v>0.98</v>
      </c>
      <c r="CN1524" s="25"/>
      <c r="CO1524" s="28">
        <v>0</v>
      </c>
      <c r="CP1524" s="30" t="s">
        <v>1075</v>
      </c>
      <c r="CQ1524" s="8">
        <f t="shared" si="254"/>
        <v>1625.8123182327715</v>
      </c>
      <c r="CR1524" s="8">
        <f t="shared" si="262"/>
        <v>28</v>
      </c>
      <c r="CS1524" s="8">
        <f t="shared" si="255"/>
        <v>2.5</v>
      </c>
      <c r="CT1524" s="8">
        <f t="shared" si="263"/>
        <v>60</v>
      </c>
      <c r="CU1524" s="8">
        <f t="shared" si="256"/>
        <v>300</v>
      </c>
      <c r="CV1524" s="10">
        <f t="shared" si="257"/>
        <v>469956.82799999998</v>
      </c>
      <c r="CW1524" s="10">
        <f t="shared" si="264"/>
        <v>469.95682799999997</v>
      </c>
      <c r="CX1524" s="8" t="str">
        <f t="shared" si="258"/>
        <v>No</v>
      </c>
      <c r="CY1524" s="30" t="s">
        <v>23</v>
      </c>
      <c r="CZ1524" s="30" t="s">
        <v>11</v>
      </c>
      <c r="DA1524" s="31" t="s">
        <v>11</v>
      </c>
      <c r="DB1524" s="31" t="s">
        <v>11</v>
      </c>
      <c r="DC1524" s="8" t="str">
        <f t="shared" si="259"/>
        <v>No</v>
      </c>
      <c r="DD1524" s="8" t="s">
        <v>11</v>
      </c>
      <c r="DE1524" s="30" t="s">
        <v>11</v>
      </c>
      <c r="DF1524" s="10">
        <f t="shared" si="260"/>
        <v>337.63667999999996</v>
      </c>
      <c r="DG1524" s="9">
        <f>IF(S1524&lt;Monitors!$H$4,(S1524*Monitors!$I$4)+Monitors!$J$4,IF(S1524&lt;Monitors!$H$5,(S1524*Monitors!$I$5)+Monitors!$J$5,IF(S1524&lt;Monitors!$H$6,(S1524*Monitors!$I$6)+Monitors!$J$6,IF(S1524&lt;Monitors!$H$7,(Monitors!$I$7*S1524)+Monitors!$J$7,IF(S1524&lt;Monitors!$H$8,(S1524*Monitors!$I$8)+Monitors!$J$8,IF(S1524&lt;Monitors!$H$9,(S1524*Monitors!$I$9)+Monitors!$J$9,IF(S1524&lt;Monitors!$H$10,(S1524*Monitors!$I$10)+Monitors!$J$10,IF(S1524&lt;Monitors!$H$11,(S1524*Monitors!$I$11)+Monitors!$J$11,Monitors!$J$12))))))))</f>
        <v>89</v>
      </c>
      <c r="DH1524" s="10">
        <f>$DF1524-(Monitors!$B$4*'All Data'!$W1524)</f>
        <v>324.92305999999996</v>
      </c>
      <c r="DI1524" s="10">
        <f>IF($CX1524="Yes",DH1524-(Monitors!$E$4*(DG1524+(Monitors!$B$4*'All Data'!$W1524))),'All Data'!DH1524)</f>
        <v>324.92305999999996</v>
      </c>
      <c r="DJ1524" s="10">
        <f>IF(DD1524="Yes",'All Data'!DI1524-(DG1524*Monitors!$C$4),'All Data'!DI1524)</f>
        <v>324.92305999999996</v>
      </c>
      <c r="DK1524" s="10">
        <f>IF($DE1524="Yes",DJ1524-(DG1524*Monitors!$D$4),'All Data'!DJ1524)</f>
        <v>324.92305999999996</v>
      </c>
      <c r="DL1524" s="10">
        <f>IF($CZ1524="Yes",DK1524-Monitors!$C$7,'All Data'!DK1524)</f>
        <v>324.92305999999996</v>
      </c>
      <c r="DM1524" s="10">
        <f>IF($DA1524="Yes",DL1524-Monitors!$D$7,'All Data'!DL1524)</f>
        <v>324.92305999999996</v>
      </c>
      <c r="DN1524" s="10">
        <f>IF(DB1524="Yes",DM1524-((DG1524+(W1524*Monitors!$B$4))*Monitors!$F$4),'All Data'!DM1524)</f>
        <v>324.92305999999996</v>
      </c>
      <c r="DO1524" s="8" t="str">
        <f t="shared" si="261"/>
        <v>No</v>
      </c>
      <c r="DP1524" s="10">
        <v>18.798273120000001</v>
      </c>
      <c r="DQ1524" s="10">
        <v>90.581726879999991</v>
      </c>
      <c r="DR1524" s="10">
        <v>90.581726879999991</v>
      </c>
      <c r="DS1524" s="9">
        <v>95.123828264395698</v>
      </c>
      <c r="DT1524" s="9" t="s">
        <v>23</v>
      </c>
      <c r="DU1524" s="14">
        <v>0</v>
      </c>
    </row>
    <row r="1525" spans="1:125" ht="18" customHeight="1">
      <c r="A1525" s="29">
        <v>1524</v>
      </c>
      <c r="B1525" s="29">
        <v>38</v>
      </c>
      <c r="C1525" s="29">
        <v>1243</v>
      </c>
      <c r="D1525" s="21">
        <v>41749</v>
      </c>
      <c r="E1525" s="21">
        <v>41696</v>
      </c>
      <c r="F1525" s="21">
        <v>41752</v>
      </c>
      <c r="G1525" s="20" t="s">
        <v>942</v>
      </c>
      <c r="H1525" s="20"/>
      <c r="I1525" s="22">
        <v>6</v>
      </c>
      <c r="J1525" s="20" t="s">
        <v>255</v>
      </c>
      <c r="K1525" s="20"/>
      <c r="L1525" s="20" t="s">
        <v>121</v>
      </c>
      <c r="M1525" s="23"/>
      <c r="N1525" s="23" t="s">
        <v>7</v>
      </c>
      <c r="O1525" s="23"/>
      <c r="P1525" s="24">
        <v>22.6</v>
      </c>
      <c r="Q1525" s="24">
        <v>40.1</v>
      </c>
      <c r="R1525" s="24">
        <v>46</v>
      </c>
      <c r="S1525" s="24">
        <v>903.69</v>
      </c>
      <c r="T1525" s="24">
        <v>1.78</v>
      </c>
      <c r="U1525" s="24">
        <v>1080</v>
      </c>
      <c r="V1525" s="24">
        <v>1920</v>
      </c>
      <c r="W1525" s="24">
        <v>2.0739999999999998</v>
      </c>
      <c r="X1525" s="23" t="s">
        <v>47</v>
      </c>
      <c r="Y1525" s="23" t="s">
        <v>47</v>
      </c>
      <c r="Z1525" s="24">
        <v>2295</v>
      </c>
      <c r="AA1525" s="24">
        <v>60</v>
      </c>
      <c r="AB1525" s="24">
        <v>178</v>
      </c>
      <c r="AC1525" s="24">
        <v>178</v>
      </c>
      <c r="AD1525" s="23" t="s">
        <v>237</v>
      </c>
      <c r="AE1525" s="23" t="s">
        <v>23</v>
      </c>
      <c r="AF1525" s="23" t="s">
        <v>11</v>
      </c>
      <c r="AG1525" s="23"/>
      <c r="AH1525" s="23"/>
      <c r="AI1525" s="23" t="s">
        <v>12</v>
      </c>
      <c r="AJ1525" s="23" t="s">
        <v>11</v>
      </c>
      <c r="AK1525" s="23" t="s">
        <v>23</v>
      </c>
      <c r="AL1525" s="23" t="s">
        <v>853</v>
      </c>
      <c r="AM1525" s="23"/>
      <c r="AN1525" s="23" t="s">
        <v>14</v>
      </c>
      <c r="AO1525" s="23"/>
      <c r="AP1525" s="23" t="s">
        <v>14</v>
      </c>
      <c r="AQ1525" s="23"/>
      <c r="AR1525" s="23"/>
      <c r="AS1525" s="23" t="s">
        <v>853</v>
      </c>
      <c r="AT1525" s="23"/>
      <c r="AU1525" s="23" t="s">
        <v>14</v>
      </c>
      <c r="AV1525" s="25"/>
      <c r="AW1525" s="25"/>
      <c r="AX1525" s="26">
        <v>46</v>
      </c>
      <c r="AY1525" s="26">
        <v>903.69</v>
      </c>
      <c r="AZ1525" s="25" t="s">
        <v>14</v>
      </c>
      <c r="BA1525" s="25" t="s">
        <v>14</v>
      </c>
      <c r="BB1525" s="23"/>
      <c r="BC1525" s="23" t="s">
        <v>15</v>
      </c>
      <c r="BD1525" s="23"/>
      <c r="BE1525" s="23" t="s">
        <v>11</v>
      </c>
      <c r="BF1525" s="23" t="s">
        <v>944</v>
      </c>
      <c r="BG1525" s="23" t="s">
        <v>11</v>
      </c>
      <c r="BH1525" s="23" t="s">
        <v>17</v>
      </c>
      <c r="BI1525" s="23"/>
      <c r="BJ1525" s="23"/>
      <c r="BK1525" s="23" t="s">
        <v>11</v>
      </c>
      <c r="BL1525" s="23" t="s">
        <v>11</v>
      </c>
      <c r="BM1525" s="23" t="s">
        <v>11</v>
      </c>
      <c r="BN1525" s="23"/>
      <c r="BO1525" s="24">
        <v>0</v>
      </c>
      <c r="BP1525" s="24">
        <v>480</v>
      </c>
      <c r="BQ1525" s="24">
        <v>480</v>
      </c>
      <c r="BR1525" s="24">
        <v>470</v>
      </c>
      <c r="BS1525" s="24">
        <v>470</v>
      </c>
      <c r="BT1525" s="23"/>
      <c r="BU1525" s="23"/>
      <c r="BV1525" s="24">
        <v>110.6</v>
      </c>
      <c r="BW1525" s="24">
        <v>0.26</v>
      </c>
      <c r="BX1525" s="23"/>
      <c r="BY1525" s="24">
        <v>0.28000000000000003</v>
      </c>
      <c r="BZ1525" s="27">
        <v>0.26</v>
      </c>
      <c r="CA1525" s="27">
        <v>0.28000000000000003</v>
      </c>
      <c r="CB1525" s="25"/>
      <c r="CC1525" s="25"/>
      <c r="CD1525" s="28">
        <v>109.1</v>
      </c>
      <c r="CE1525" s="28">
        <v>0.33</v>
      </c>
      <c r="CF1525" s="25"/>
      <c r="CG1525" s="28">
        <v>0.32</v>
      </c>
      <c r="CH1525" s="28">
        <v>352.4</v>
      </c>
      <c r="CI1525" s="28">
        <v>0.5</v>
      </c>
      <c r="CJ1525" s="28">
        <v>0.5</v>
      </c>
      <c r="CK1525" s="25"/>
      <c r="CL1525" s="25"/>
      <c r="CM1525" s="28">
        <v>0.94</v>
      </c>
      <c r="CN1525" s="25"/>
      <c r="CO1525" s="28">
        <v>0</v>
      </c>
      <c r="CP1525" s="30" t="s">
        <v>1075</v>
      </c>
      <c r="CQ1525" s="8">
        <f t="shared" si="254"/>
        <v>2295.0348017572392</v>
      </c>
      <c r="CR1525" s="8">
        <f t="shared" si="262"/>
        <v>28</v>
      </c>
      <c r="CS1525" s="8">
        <f t="shared" si="255"/>
        <v>2.5</v>
      </c>
      <c r="CT1525" s="8">
        <f t="shared" si="263"/>
        <v>50</v>
      </c>
      <c r="CU1525" s="8">
        <f t="shared" si="256"/>
        <v>400</v>
      </c>
      <c r="CV1525" s="10">
        <f t="shared" si="257"/>
        <v>433771.2</v>
      </c>
      <c r="CW1525" s="10">
        <f t="shared" si="264"/>
        <v>433.77120000000002</v>
      </c>
      <c r="CX1525" s="8" t="str">
        <f t="shared" si="258"/>
        <v>No</v>
      </c>
      <c r="CY1525" s="30" t="s">
        <v>11</v>
      </c>
      <c r="CZ1525" s="30" t="s">
        <v>11</v>
      </c>
      <c r="DA1525" s="31" t="s">
        <v>11</v>
      </c>
      <c r="DB1525" s="31" t="s">
        <v>11</v>
      </c>
      <c r="DC1525" s="8" t="str">
        <f t="shared" si="259"/>
        <v>No</v>
      </c>
      <c r="DD1525" s="8" t="s">
        <v>11</v>
      </c>
      <c r="DE1525" s="30" t="s">
        <v>11</v>
      </c>
      <c r="DF1525" s="10">
        <f t="shared" si="260"/>
        <v>340.58003999999994</v>
      </c>
      <c r="DG1525" s="9">
        <f>IF(S1525&lt;Monitors!$H$4,(S1525*Monitors!$I$4)+Monitors!$J$4,IF(S1525&lt;Monitors!$H$5,(S1525*Monitors!$I$5)+Monitors!$J$5,IF(S1525&lt;Monitors!$H$6,(S1525*Monitors!$I$6)+Monitors!$J$6,IF(S1525&lt;Monitors!$H$7,(Monitors!$I$7*S1525)+Monitors!$J$7,IF(S1525&lt;Monitors!$H$8,(S1525*Monitors!$I$8)+Monitors!$J$8,IF(S1525&lt;Monitors!$H$9,(S1525*Monitors!$I$9)+Monitors!$J$9,IF(S1525&lt;Monitors!$H$10,(S1525*Monitors!$I$10)+Monitors!$J$10,IF(S1525&lt;Monitors!$H$11,(S1525*Monitors!$I$11)+Monitors!$J$11,Monitors!$J$12))))))))</f>
        <v>89</v>
      </c>
      <c r="DH1525" s="10">
        <f>$DF1525-(Monitors!$B$4*'All Data'!$W1525)</f>
        <v>327.86641999999995</v>
      </c>
      <c r="DI1525" s="10">
        <f>IF($CX1525="Yes",DH1525-(Monitors!$E$4*(DG1525+(Monitors!$B$4*'All Data'!$W1525))),'All Data'!DH1525)</f>
        <v>327.86641999999995</v>
      </c>
      <c r="DJ1525" s="10">
        <f>IF(DD1525="Yes",'All Data'!DI1525-(DG1525*Monitors!$C$4),'All Data'!DI1525)</f>
        <v>327.86641999999995</v>
      </c>
      <c r="DK1525" s="10">
        <f>IF($DE1525="Yes",DJ1525-(DG1525*Monitors!$D$4),'All Data'!DJ1525)</f>
        <v>327.86641999999995</v>
      </c>
      <c r="DL1525" s="10">
        <f>IF($CZ1525="Yes",DK1525-Monitors!$C$7,'All Data'!DK1525)</f>
        <v>327.86641999999995</v>
      </c>
      <c r="DM1525" s="10">
        <f>IF($DA1525="Yes",DL1525-Monitors!$D$7,'All Data'!DL1525)</f>
        <v>327.86641999999995</v>
      </c>
      <c r="DN1525" s="10">
        <f>IF(DB1525="Yes",DM1525-((DG1525+(W1525*Monitors!$B$4))*Monitors!$F$4),'All Data'!DM1525)</f>
        <v>327.86641999999995</v>
      </c>
      <c r="DO1525" s="8" t="str">
        <f t="shared" si="261"/>
        <v>No</v>
      </c>
      <c r="DP1525" s="10">
        <v>17.350848000000003</v>
      </c>
      <c r="DQ1525" s="10">
        <v>93.249151999999995</v>
      </c>
      <c r="DR1525" s="10">
        <v>93.249151999999995</v>
      </c>
      <c r="DS1525" s="9">
        <v>75.843283776816833</v>
      </c>
      <c r="DT1525" s="9" t="s">
        <v>11</v>
      </c>
      <c r="DU1525" s="14">
        <v>0</v>
      </c>
    </row>
    <row r="1526" spans="1:125" ht="18" customHeight="1">
      <c r="A1526" s="29">
        <v>1525</v>
      </c>
      <c r="B1526" s="29">
        <v>38</v>
      </c>
      <c r="C1526" s="29">
        <v>1241</v>
      </c>
      <c r="D1526" s="21">
        <v>41567</v>
      </c>
      <c r="E1526" s="21">
        <v>41519</v>
      </c>
      <c r="F1526" s="21">
        <v>41565</v>
      </c>
      <c r="G1526" s="20" t="s">
        <v>942</v>
      </c>
      <c r="H1526" s="20"/>
      <c r="I1526" s="22">
        <v>6</v>
      </c>
      <c r="J1526" s="20" t="s">
        <v>255</v>
      </c>
      <c r="K1526" s="20"/>
      <c r="L1526" s="20" t="s">
        <v>121</v>
      </c>
      <c r="M1526" s="23"/>
      <c r="N1526" s="23" t="s">
        <v>7</v>
      </c>
      <c r="O1526" s="23"/>
      <c r="P1526" s="24">
        <v>26.8</v>
      </c>
      <c r="Q1526" s="24">
        <v>47.6</v>
      </c>
      <c r="R1526" s="24">
        <v>54.6</v>
      </c>
      <c r="S1526" s="24">
        <v>1275.67</v>
      </c>
      <c r="T1526" s="24">
        <v>1.78</v>
      </c>
      <c r="U1526" s="24">
        <v>1080</v>
      </c>
      <c r="V1526" s="24">
        <v>1920</v>
      </c>
      <c r="W1526" s="24">
        <v>2.0739999999999998</v>
      </c>
      <c r="X1526" s="23" t="s">
        <v>47</v>
      </c>
      <c r="Y1526" s="23" t="s">
        <v>47</v>
      </c>
      <c r="Z1526" s="24">
        <v>1626</v>
      </c>
      <c r="AA1526" s="24">
        <v>60</v>
      </c>
      <c r="AB1526" s="24">
        <v>178</v>
      </c>
      <c r="AC1526" s="24">
        <v>178</v>
      </c>
      <c r="AD1526" s="23" t="s">
        <v>201</v>
      </c>
      <c r="AE1526" s="23" t="s">
        <v>23</v>
      </c>
      <c r="AF1526" s="23" t="s">
        <v>11</v>
      </c>
      <c r="AG1526" s="23"/>
      <c r="AH1526" s="23"/>
      <c r="AI1526" s="23" t="s">
        <v>12</v>
      </c>
      <c r="AJ1526" s="23" t="s">
        <v>11</v>
      </c>
      <c r="AK1526" s="23" t="s">
        <v>23</v>
      </c>
      <c r="AL1526" s="23" t="s">
        <v>853</v>
      </c>
      <c r="AM1526" s="23"/>
      <c r="AN1526" s="23" t="s">
        <v>14</v>
      </c>
      <c r="AO1526" s="23"/>
      <c r="AP1526" s="23" t="s">
        <v>14</v>
      </c>
      <c r="AQ1526" s="23"/>
      <c r="AR1526" s="23"/>
      <c r="AS1526" s="23" t="s">
        <v>853</v>
      </c>
      <c r="AT1526" s="23"/>
      <c r="AU1526" s="23" t="s">
        <v>14</v>
      </c>
      <c r="AV1526" s="25"/>
      <c r="AW1526" s="25"/>
      <c r="AX1526" s="26">
        <v>54.6</v>
      </c>
      <c r="AY1526" s="26">
        <v>1275.67</v>
      </c>
      <c r="AZ1526" s="25" t="s">
        <v>14</v>
      </c>
      <c r="BA1526" s="25" t="s">
        <v>14</v>
      </c>
      <c r="BB1526" s="23"/>
      <c r="BC1526" s="23" t="s">
        <v>15</v>
      </c>
      <c r="BD1526" s="23"/>
      <c r="BE1526" s="23" t="s">
        <v>11</v>
      </c>
      <c r="BF1526" s="23" t="s">
        <v>941</v>
      </c>
      <c r="BG1526" s="23" t="s">
        <v>11</v>
      </c>
      <c r="BH1526" s="23" t="s">
        <v>17</v>
      </c>
      <c r="BI1526" s="23"/>
      <c r="BJ1526" s="23"/>
      <c r="BK1526" s="23" t="s">
        <v>11</v>
      </c>
      <c r="BL1526" s="23" t="s">
        <v>23</v>
      </c>
      <c r="BM1526" s="23" t="s">
        <v>11</v>
      </c>
      <c r="BN1526" s="23"/>
      <c r="BO1526" s="24">
        <v>0</v>
      </c>
      <c r="BP1526" s="24">
        <v>370</v>
      </c>
      <c r="BQ1526" s="24">
        <v>370</v>
      </c>
      <c r="BR1526" s="24">
        <v>370</v>
      </c>
      <c r="BS1526" s="24">
        <v>370</v>
      </c>
      <c r="BT1526" s="23"/>
      <c r="BU1526" s="23"/>
      <c r="BV1526" s="24">
        <v>110.7</v>
      </c>
      <c r="BW1526" s="24">
        <v>0.25</v>
      </c>
      <c r="BX1526" s="23"/>
      <c r="BY1526" s="24">
        <v>0.24</v>
      </c>
      <c r="BZ1526" s="27">
        <v>0.25</v>
      </c>
      <c r="CA1526" s="27">
        <v>0.24</v>
      </c>
      <c r="CB1526" s="25"/>
      <c r="CC1526" s="25"/>
      <c r="CD1526" s="28">
        <v>109.6</v>
      </c>
      <c r="CE1526" s="28">
        <v>0.4</v>
      </c>
      <c r="CF1526" s="25"/>
      <c r="CG1526" s="28">
        <v>0.38</v>
      </c>
      <c r="CH1526" s="28">
        <v>352.4</v>
      </c>
      <c r="CI1526" s="28">
        <v>0.5</v>
      </c>
      <c r="CJ1526" s="28">
        <v>0.5</v>
      </c>
      <c r="CK1526" s="25"/>
      <c r="CL1526" s="25"/>
      <c r="CM1526" s="28">
        <v>0.95</v>
      </c>
      <c r="CN1526" s="25"/>
      <c r="CO1526" s="28">
        <v>0</v>
      </c>
      <c r="CP1526" s="30" t="s">
        <v>1075</v>
      </c>
      <c r="CQ1526" s="8">
        <f t="shared" si="254"/>
        <v>1625.8123182327715</v>
      </c>
      <c r="CR1526" s="8">
        <f t="shared" si="262"/>
        <v>28</v>
      </c>
      <c r="CS1526" s="8">
        <f t="shared" si="255"/>
        <v>2.5</v>
      </c>
      <c r="CT1526" s="8">
        <f t="shared" si="263"/>
        <v>60</v>
      </c>
      <c r="CU1526" s="8">
        <f t="shared" si="256"/>
        <v>300</v>
      </c>
      <c r="CV1526" s="10">
        <f t="shared" si="257"/>
        <v>471997.9</v>
      </c>
      <c r="CW1526" s="10">
        <f t="shared" si="264"/>
        <v>471.99790000000002</v>
      </c>
      <c r="CX1526" s="8" t="str">
        <f t="shared" si="258"/>
        <v>No</v>
      </c>
      <c r="CY1526" s="30" t="s">
        <v>11</v>
      </c>
      <c r="CZ1526" s="30" t="s">
        <v>11</v>
      </c>
      <c r="DA1526" s="31" t="s">
        <v>11</v>
      </c>
      <c r="DB1526" s="31" t="s">
        <v>11</v>
      </c>
      <c r="DC1526" s="8" t="str">
        <f t="shared" si="259"/>
        <v>No</v>
      </c>
      <c r="DD1526" s="8" t="s">
        <v>11</v>
      </c>
      <c r="DE1526" s="30" t="s">
        <v>11</v>
      </c>
      <c r="DF1526" s="10">
        <f t="shared" si="260"/>
        <v>340.8297</v>
      </c>
      <c r="DG1526" s="9">
        <f>IF(S1526&lt;Monitors!$H$4,(S1526*Monitors!$I$4)+Monitors!$J$4,IF(S1526&lt;Monitors!$H$5,(S1526*Monitors!$I$5)+Monitors!$J$5,IF(S1526&lt;Monitors!$H$6,(S1526*Monitors!$I$6)+Monitors!$J$6,IF(S1526&lt;Monitors!$H$7,(Monitors!$I$7*S1526)+Monitors!$J$7,IF(S1526&lt;Monitors!$H$8,(S1526*Monitors!$I$8)+Monitors!$J$8,IF(S1526&lt;Monitors!$H$9,(S1526*Monitors!$I$9)+Monitors!$J$9,IF(S1526&lt;Monitors!$H$10,(S1526*Monitors!$I$10)+Monitors!$J$10,IF(S1526&lt;Monitors!$H$11,(S1526*Monitors!$I$11)+Monitors!$J$11,Monitors!$J$12))))))))</f>
        <v>89</v>
      </c>
      <c r="DH1526" s="10">
        <f>$DF1526-(Monitors!$B$4*'All Data'!$W1526)</f>
        <v>328.11608000000001</v>
      </c>
      <c r="DI1526" s="10">
        <f>IF($CX1526="Yes",DH1526-(Monitors!$E$4*(DG1526+(Monitors!$B$4*'All Data'!$W1526))),'All Data'!DH1526)</f>
        <v>328.11608000000001</v>
      </c>
      <c r="DJ1526" s="10">
        <f>IF(DD1526="Yes",'All Data'!DI1526-(DG1526*Monitors!$C$4),'All Data'!DI1526)</f>
        <v>328.11608000000001</v>
      </c>
      <c r="DK1526" s="10">
        <f>IF($DE1526="Yes",DJ1526-(DG1526*Monitors!$D$4),'All Data'!DJ1526)</f>
        <v>328.11608000000001</v>
      </c>
      <c r="DL1526" s="10">
        <f>IF($CZ1526="Yes",DK1526-Monitors!$C$7,'All Data'!DK1526)</f>
        <v>328.11608000000001</v>
      </c>
      <c r="DM1526" s="10">
        <f>IF($DA1526="Yes",DL1526-Monitors!$D$7,'All Data'!DL1526)</f>
        <v>328.11608000000001</v>
      </c>
      <c r="DN1526" s="10">
        <f>IF(DB1526="Yes",DM1526-((DG1526+(W1526*Monitors!$B$4))*Monitors!$F$4),'All Data'!DM1526)</f>
        <v>328.11608000000001</v>
      </c>
      <c r="DO1526" s="8" t="str">
        <f t="shared" si="261"/>
        <v>No</v>
      </c>
      <c r="DP1526" s="10">
        <v>18.879916000000001</v>
      </c>
      <c r="DQ1526" s="10">
        <v>91.820084000000008</v>
      </c>
      <c r="DR1526" s="10">
        <v>91.820084000000008</v>
      </c>
      <c r="DS1526" s="9">
        <v>95.123828264395698</v>
      </c>
      <c r="DT1526" s="9" t="s">
        <v>23</v>
      </c>
      <c r="DU1526" s="14">
        <v>0</v>
      </c>
    </row>
    <row r="1527" spans="1:125" ht="18" customHeight="1">
      <c r="A1527" s="29">
        <v>1526</v>
      </c>
      <c r="B1527" s="29">
        <v>34</v>
      </c>
      <c r="C1527" s="29">
        <v>1249</v>
      </c>
      <c r="D1527" s="21">
        <v>41424</v>
      </c>
      <c r="E1527" s="21">
        <v>41418</v>
      </c>
      <c r="F1527" s="21">
        <v>41437</v>
      </c>
      <c r="G1527" s="20" t="s">
        <v>4</v>
      </c>
      <c r="H1527" s="20"/>
      <c r="I1527" s="22">
        <v>6</v>
      </c>
      <c r="J1527" s="20" t="s">
        <v>255</v>
      </c>
      <c r="K1527" s="20"/>
      <c r="L1527" s="20" t="s">
        <v>6</v>
      </c>
      <c r="M1527" s="23"/>
      <c r="N1527" s="23" t="s">
        <v>7</v>
      </c>
      <c r="O1527" s="23"/>
      <c r="P1527" s="24">
        <v>22.5</v>
      </c>
      <c r="Q1527" s="24">
        <v>40.1</v>
      </c>
      <c r="R1527" s="24">
        <v>46</v>
      </c>
      <c r="S1527" s="24">
        <v>903.69</v>
      </c>
      <c r="T1527" s="24">
        <v>1.78</v>
      </c>
      <c r="U1527" s="24">
        <v>1080</v>
      </c>
      <c r="V1527" s="24">
        <v>1920</v>
      </c>
      <c r="W1527" s="24">
        <v>2.0739999999999998</v>
      </c>
      <c r="X1527" s="23" t="s">
        <v>47</v>
      </c>
      <c r="Y1527" s="23" t="s">
        <v>47</v>
      </c>
      <c r="Z1527" s="24">
        <v>2295</v>
      </c>
      <c r="AA1527" s="24">
        <v>60</v>
      </c>
      <c r="AB1527" s="24">
        <v>178</v>
      </c>
      <c r="AC1527" s="24">
        <v>178</v>
      </c>
      <c r="AD1527" s="23" t="s">
        <v>96</v>
      </c>
      <c r="AE1527" s="23" t="s">
        <v>11</v>
      </c>
      <c r="AF1527" s="23" t="s">
        <v>11</v>
      </c>
      <c r="AG1527" s="23"/>
      <c r="AH1527" s="23"/>
      <c r="AI1527" s="23" t="s">
        <v>12</v>
      </c>
      <c r="AJ1527" s="23" t="s">
        <v>11</v>
      </c>
      <c r="AK1527" s="23" t="s">
        <v>11</v>
      </c>
      <c r="AL1527" s="23" t="s">
        <v>53</v>
      </c>
      <c r="AM1527" s="23"/>
      <c r="AN1527" s="23" t="s">
        <v>302</v>
      </c>
      <c r="AO1527" s="23"/>
      <c r="AP1527" s="23" t="s">
        <v>14</v>
      </c>
      <c r="AQ1527" s="23"/>
      <c r="AR1527" s="23"/>
      <c r="AS1527" s="23" t="s">
        <v>53</v>
      </c>
      <c r="AT1527" s="23"/>
      <c r="AU1527" s="23" t="s">
        <v>261</v>
      </c>
      <c r="AV1527" s="25"/>
      <c r="AW1527" s="25"/>
      <c r="AX1527" s="26">
        <v>46</v>
      </c>
      <c r="AY1527" s="26">
        <v>903.69</v>
      </c>
      <c r="AZ1527" s="25" t="s">
        <v>302</v>
      </c>
      <c r="BA1527" s="25" t="s">
        <v>261</v>
      </c>
      <c r="BB1527" s="23"/>
      <c r="BC1527" s="23" t="s">
        <v>15</v>
      </c>
      <c r="BD1527" s="23"/>
      <c r="BE1527" s="23" t="s">
        <v>23</v>
      </c>
      <c r="BF1527" s="23" t="s">
        <v>931</v>
      </c>
      <c r="BG1527" s="23" t="s">
        <v>11</v>
      </c>
      <c r="BH1527" s="23" t="s">
        <v>17</v>
      </c>
      <c r="BI1527" s="23"/>
      <c r="BJ1527" s="23"/>
      <c r="BK1527" s="23" t="s">
        <v>11</v>
      </c>
      <c r="BL1527" s="23" t="s">
        <v>11</v>
      </c>
      <c r="BM1527" s="23" t="s">
        <v>11</v>
      </c>
      <c r="BN1527" s="23"/>
      <c r="BO1527" s="24">
        <v>0.4</v>
      </c>
      <c r="BP1527" s="24">
        <v>447.5</v>
      </c>
      <c r="BQ1527" s="24">
        <v>450</v>
      </c>
      <c r="BR1527" s="24">
        <v>447.5</v>
      </c>
      <c r="BS1527" s="24">
        <v>447.5</v>
      </c>
      <c r="BT1527" s="23"/>
      <c r="BU1527" s="23"/>
      <c r="BV1527" s="24">
        <v>110.7</v>
      </c>
      <c r="BW1527" s="24">
        <v>0.17</v>
      </c>
      <c r="BX1527" s="24">
        <v>0.17</v>
      </c>
      <c r="BY1527" s="24">
        <v>0.17</v>
      </c>
      <c r="BZ1527" s="27">
        <v>0.17</v>
      </c>
      <c r="CA1527" s="27">
        <v>0.17</v>
      </c>
      <c r="CB1527" s="25"/>
      <c r="CC1527" s="25"/>
      <c r="CD1527" s="28">
        <v>108.26</v>
      </c>
      <c r="CE1527" s="28">
        <v>0.21</v>
      </c>
      <c r="CF1527" s="28">
        <v>0.21</v>
      </c>
      <c r="CG1527" s="28">
        <v>0.21</v>
      </c>
      <c r="CH1527" s="28">
        <v>252</v>
      </c>
      <c r="CI1527" s="28">
        <v>0.5</v>
      </c>
      <c r="CJ1527" s="28">
        <v>0.5</v>
      </c>
      <c r="CK1527" s="25"/>
      <c r="CL1527" s="25"/>
      <c r="CM1527" s="28">
        <v>0.98</v>
      </c>
      <c r="CN1527" s="25"/>
      <c r="CO1527" s="25" t="s">
        <v>932</v>
      </c>
      <c r="CP1527" s="30" t="s">
        <v>1075</v>
      </c>
      <c r="CQ1527" s="8">
        <f t="shared" si="254"/>
        <v>2295.0348017572392</v>
      </c>
      <c r="CR1527" s="8">
        <f t="shared" si="262"/>
        <v>28</v>
      </c>
      <c r="CS1527" s="8">
        <f t="shared" si="255"/>
        <v>2.5</v>
      </c>
      <c r="CT1527" s="8">
        <f t="shared" si="263"/>
        <v>50</v>
      </c>
      <c r="CU1527" s="8">
        <f t="shared" si="256"/>
        <v>400</v>
      </c>
      <c r="CV1527" s="10">
        <f t="shared" si="257"/>
        <v>404401.27500000002</v>
      </c>
      <c r="CW1527" s="10">
        <f t="shared" si="264"/>
        <v>404.401275</v>
      </c>
      <c r="CX1527" s="8" t="str">
        <f t="shared" si="258"/>
        <v>No</v>
      </c>
      <c r="CY1527" s="30" t="s">
        <v>23</v>
      </c>
      <c r="CZ1527" s="30" t="s">
        <v>11</v>
      </c>
      <c r="DA1527" s="31" t="s">
        <v>11</v>
      </c>
      <c r="DB1527" s="31" t="s">
        <v>11</v>
      </c>
      <c r="DC1527" s="8" t="str">
        <f t="shared" si="259"/>
        <v>No</v>
      </c>
      <c r="DD1527" s="8" t="s">
        <v>11</v>
      </c>
      <c r="DE1527" s="30" t="s">
        <v>11</v>
      </c>
      <c r="DF1527" s="10">
        <f t="shared" si="260"/>
        <v>340.37417999999997</v>
      </c>
      <c r="DG1527" s="9">
        <f>IF(S1527&lt;Monitors!$H$4,(S1527*Monitors!$I$4)+Monitors!$J$4,IF(S1527&lt;Monitors!$H$5,(S1527*Monitors!$I$5)+Monitors!$J$5,IF(S1527&lt;Monitors!$H$6,(S1527*Monitors!$I$6)+Monitors!$J$6,IF(S1527&lt;Monitors!$H$7,(Monitors!$I$7*S1527)+Monitors!$J$7,IF(S1527&lt;Monitors!$H$8,(S1527*Monitors!$I$8)+Monitors!$J$8,IF(S1527&lt;Monitors!$H$9,(S1527*Monitors!$I$9)+Monitors!$J$9,IF(S1527&lt;Monitors!$H$10,(S1527*Monitors!$I$10)+Monitors!$J$10,IF(S1527&lt;Monitors!$H$11,(S1527*Monitors!$I$11)+Monitors!$J$11,Monitors!$J$12))))))))</f>
        <v>89</v>
      </c>
      <c r="DH1527" s="10">
        <f>$DF1527-(Monitors!$B$4*'All Data'!$W1527)</f>
        <v>327.66055999999998</v>
      </c>
      <c r="DI1527" s="10">
        <f>IF($CX1527="Yes",DH1527-(Monitors!$E$4*(DG1527+(Monitors!$B$4*'All Data'!$W1527))),'All Data'!DH1527)</f>
        <v>327.66055999999998</v>
      </c>
      <c r="DJ1527" s="10">
        <f>IF(DD1527="Yes",'All Data'!DI1527-(DG1527*Monitors!$C$4),'All Data'!DI1527)</f>
        <v>327.66055999999998</v>
      </c>
      <c r="DK1527" s="10">
        <f>IF($DE1527="Yes",DJ1527-(DG1527*Monitors!$D$4),'All Data'!DJ1527)</f>
        <v>327.66055999999998</v>
      </c>
      <c r="DL1527" s="10">
        <f>IF($CZ1527="Yes",DK1527-Monitors!$C$7,'All Data'!DK1527)</f>
        <v>327.66055999999998</v>
      </c>
      <c r="DM1527" s="10">
        <f>IF($DA1527="Yes",DL1527-Monitors!$D$7,'All Data'!DL1527)</f>
        <v>327.66055999999998</v>
      </c>
      <c r="DN1527" s="10">
        <f>IF(DB1527="Yes",DM1527-((DG1527+(W1527*Monitors!$B$4))*Monitors!$F$4),'All Data'!DM1527)</f>
        <v>327.66055999999998</v>
      </c>
      <c r="DO1527" s="8" t="str">
        <f t="shared" si="261"/>
        <v>No</v>
      </c>
      <c r="DP1527" s="10">
        <v>16.176051000000001</v>
      </c>
      <c r="DQ1527" s="10">
        <v>94.523949000000002</v>
      </c>
      <c r="DR1527" s="10">
        <v>94.523949000000002</v>
      </c>
      <c r="DS1527" s="9">
        <v>75.843283776816833</v>
      </c>
      <c r="DT1527" s="9" t="s">
        <v>11</v>
      </c>
      <c r="DU1527" s="14">
        <v>0</v>
      </c>
    </row>
    <row r="1528" spans="1:125" ht="18" customHeight="1">
      <c r="A1528" s="29">
        <v>1527</v>
      </c>
      <c r="B1528" s="29">
        <v>32</v>
      </c>
      <c r="C1528" s="29">
        <v>1021</v>
      </c>
      <c r="D1528" s="21">
        <v>42125</v>
      </c>
      <c r="E1528" s="21">
        <v>42121</v>
      </c>
      <c r="F1528" s="21">
        <v>42135</v>
      </c>
      <c r="G1528" s="20" t="s">
        <v>4</v>
      </c>
      <c r="H1528" s="20"/>
      <c r="I1528" s="22">
        <v>6</v>
      </c>
      <c r="J1528" s="20" t="s">
        <v>255</v>
      </c>
      <c r="K1528" s="20"/>
      <c r="L1528" s="20" t="s">
        <v>6</v>
      </c>
      <c r="M1528" s="23"/>
      <c r="N1528" s="23" t="s">
        <v>7</v>
      </c>
      <c r="O1528" s="23"/>
      <c r="P1528" s="24">
        <v>15</v>
      </c>
      <c r="Q1528" s="24">
        <v>40</v>
      </c>
      <c r="R1528" s="24">
        <v>43</v>
      </c>
      <c r="S1528" s="24">
        <v>620</v>
      </c>
      <c r="T1528" s="24">
        <v>1.78</v>
      </c>
      <c r="U1528" s="24">
        <v>1080</v>
      </c>
      <c r="V1528" s="24">
        <v>1920</v>
      </c>
      <c r="W1528" s="24">
        <v>2.0739999999999998</v>
      </c>
      <c r="X1528" s="23" t="s">
        <v>47</v>
      </c>
      <c r="Y1528" s="23" t="s">
        <v>47</v>
      </c>
      <c r="Z1528" s="24">
        <v>96</v>
      </c>
      <c r="AA1528" s="24">
        <v>60</v>
      </c>
      <c r="AB1528" s="24">
        <v>178</v>
      </c>
      <c r="AC1528" s="24">
        <v>178</v>
      </c>
      <c r="AD1528" s="23" t="s">
        <v>125</v>
      </c>
      <c r="AE1528" s="23" t="s">
        <v>11</v>
      </c>
      <c r="AF1528" s="23" t="s">
        <v>11</v>
      </c>
      <c r="AG1528" s="23"/>
      <c r="AH1528" s="23"/>
      <c r="AI1528" s="23" t="s">
        <v>12</v>
      </c>
      <c r="AJ1528" s="23" t="s">
        <v>11</v>
      </c>
      <c r="AK1528" s="23" t="s">
        <v>23</v>
      </c>
      <c r="AL1528" s="23" t="s">
        <v>1281</v>
      </c>
      <c r="AM1528" s="23"/>
      <c r="AN1528" s="23" t="s">
        <v>14</v>
      </c>
      <c r="AO1528" s="23"/>
      <c r="AP1528" s="23" t="s">
        <v>14</v>
      </c>
      <c r="AQ1528" s="23"/>
      <c r="AR1528" s="23"/>
      <c r="AS1528" s="23" t="s">
        <v>1281</v>
      </c>
      <c r="AT1528" s="23"/>
      <c r="AU1528" s="23" t="s">
        <v>14</v>
      </c>
      <c r="AV1528" s="25"/>
      <c r="AW1528" s="25"/>
      <c r="AX1528" s="26">
        <v>43</v>
      </c>
      <c r="AY1528" s="26">
        <v>620</v>
      </c>
      <c r="AZ1528" s="25" t="s">
        <v>14</v>
      </c>
      <c r="BA1528" s="25" t="s">
        <v>14</v>
      </c>
      <c r="BB1528" s="23"/>
      <c r="BC1528" s="23" t="s">
        <v>15</v>
      </c>
      <c r="BD1528" s="23"/>
      <c r="BE1528" s="23" t="s">
        <v>11</v>
      </c>
      <c r="BF1528" s="23" t="s">
        <v>1297</v>
      </c>
      <c r="BG1528" s="23" t="s">
        <v>11</v>
      </c>
      <c r="BH1528" s="23" t="s">
        <v>17</v>
      </c>
      <c r="BI1528" s="23"/>
      <c r="BJ1528" s="23" t="s">
        <v>18</v>
      </c>
      <c r="BK1528" s="23" t="s">
        <v>11</v>
      </c>
      <c r="BL1528" s="23" t="s">
        <v>11</v>
      </c>
      <c r="BM1528" s="23"/>
      <c r="BN1528" s="23"/>
      <c r="BO1528" s="24">
        <v>30</v>
      </c>
      <c r="BP1528" s="24">
        <v>487.5</v>
      </c>
      <c r="BQ1528" s="24">
        <v>500</v>
      </c>
      <c r="BR1528" s="24">
        <v>447.5</v>
      </c>
      <c r="BS1528" s="24">
        <v>447.5</v>
      </c>
      <c r="BT1528" s="23"/>
      <c r="BU1528" s="23"/>
      <c r="BV1528" s="24">
        <v>110.71</v>
      </c>
      <c r="BW1528" s="24">
        <v>0.17</v>
      </c>
      <c r="BX1528" s="24">
        <v>0</v>
      </c>
      <c r="BY1528" s="24">
        <v>0.17</v>
      </c>
      <c r="BZ1528" s="27">
        <v>0.17</v>
      </c>
      <c r="CA1528" s="27">
        <v>0.17</v>
      </c>
      <c r="CB1528" s="25"/>
      <c r="CC1528" s="25"/>
      <c r="CD1528" s="28">
        <v>111.53</v>
      </c>
      <c r="CE1528" s="28">
        <v>0.21</v>
      </c>
      <c r="CF1528" s="28">
        <v>0</v>
      </c>
      <c r="CG1528" s="28">
        <v>0.21</v>
      </c>
      <c r="CH1528" s="28">
        <v>175.36</v>
      </c>
      <c r="CI1528" s="28">
        <v>0.5</v>
      </c>
      <c r="CJ1528" s="28">
        <v>0.5</v>
      </c>
      <c r="CK1528" s="25"/>
      <c r="CL1528" s="25"/>
      <c r="CM1528" s="28">
        <v>0.95</v>
      </c>
      <c r="CN1528" s="25"/>
      <c r="CO1528" s="28">
        <v>1</v>
      </c>
      <c r="CP1528" s="30" t="s">
        <v>1075</v>
      </c>
      <c r="CQ1528" s="8">
        <f t="shared" si="254"/>
        <v>3345.16129032258</v>
      </c>
      <c r="CR1528" s="8">
        <f t="shared" si="262"/>
        <v>28</v>
      </c>
      <c r="CS1528" s="8">
        <f t="shared" si="255"/>
        <v>2.5</v>
      </c>
      <c r="CT1528" s="8">
        <f t="shared" si="263"/>
        <v>50</v>
      </c>
      <c r="CU1528" s="8">
        <f t="shared" si="256"/>
        <v>400</v>
      </c>
      <c r="CV1528" s="10">
        <f t="shared" si="257"/>
        <v>302250</v>
      </c>
      <c r="CW1528" s="10">
        <f t="shared" si="264"/>
        <v>302.25</v>
      </c>
      <c r="CX1528" s="8" t="str">
        <f t="shared" si="258"/>
        <v>No</v>
      </c>
      <c r="CY1528" s="30" t="s">
        <v>11</v>
      </c>
      <c r="CZ1528" s="30" t="s">
        <v>11</v>
      </c>
      <c r="DA1528" s="31" t="s">
        <v>11</v>
      </c>
      <c r="DB1528" s="31" t="s">
        <v>11</v>
      </c>
      <c r="DC1528" s="8" t="str">
        <f t="shared" si="259"/>
        <v>No</v>
      </c>
      <c r="DD1528" s="8" t="s">
        <v>11</v>
      </c>
      <c r="DE1528" s="30" t="s">
        <v>11</v>
      </c>
      <c r="DF1528" s="10">
        <f t="shared" si="260"/>
        <v>340.40483999999998</v>
      </c>
      <c r="DG1528" s="9">
        <f>IF(S1528&lt;Monitors!$H$4,(S1528*Monitors!$I$4)+Monitors!$J$4,IF(S1528&lt;Monitors!$H$5,(S1528*Monitors!$I$5)+Monitors!$J$5,IF(S1528&lt;Monitors!$H$6,(S1528*Monitors!$I$6)+Monitors!$J$6,IF(S1528&lt;Monitors!$H$7,(Monitors!$I$7*S1528)+Monitors!$J$7,IF(S1528&lt;Monitors!$H$8,(S1528*Monitors!$I$8)+Monitors!$J$8,IF(S1528&lt;Monitors!$H$9,(S1528*Monitors!$I$9)+Monitors!$J$9,IF(S1528&lt;Monitors!$H$10,(S1528*Monitors!$I$10)+Monitors!$J$10,IF(S1528&lt;Monitors!$H$11,(S1528*Monitors!$I$11)+Monitors!$J$11,Monitors!$J$12))))))))</f>
        <v>89</v>
      </c>
      <c r="DH1528" s="10">
        <f>$DF1528-(Monitors!$B$4*'All Data'!$W1528)</f>
        <v>327.69121999999999</v>
      </c>
      <c r="DI1528" s="10">
        <f>IF($CX1528="Yes",DH1528-(Monitors!$E$4*(DG1528+(Monitors!$B$4*'All Data'!$W1528))),'All Data'!DH1528)</f>
        <v>327.69121999999999</v>
      </c>
      <c r="DJ1528" s="10">
        <f>IF(DD1528="Yes",'All Data'!DI1528-(DG1528*Monitors!$C$4),'All Data'!DI1528)</f>
        <v>327.69121999999999</v>
      </c>
      <c r="DK1528" s="10">
        <f>IF($DE1528="Yes",DJ1528-(DG1528*Monitors!$D$4),'All Data'!DJ1528)</f>
        <v>327.69121999999999</v>
      </c>
      <c r="DL1528" s="10">
        <f>IF($CZ1528="Yes",DK1528-Monitors!$C$7,'All Data'!DK1528)</f>
        <v>327.69121999999999</v>
      </c>
      <c r="DM1528" s="10">
        <f>IF($DA1528="Yes",DL1528-Monitors!$D$7,'All Data'!DL1528)</f>
        <v>327.69121999999999</v>
      </c>
      <c r="DN1528" s="10">
        <f>IF(DB1528="Yes",DM1528-((DG1528+(W1528*Monitors!$B$4))*Monitors!$F$4),'All Data'!DM1528)</f>
        <v>327.69121999999999</v>
      </c>
      <c r="DO1528" s="8" t="str">
        <f t="shared" si="261"/>
        <v>No</v>
      </c>
      <c r="DP1528" s="10">
        <v>12.090000000000002</v>
      </c>
      <c r="DQ1528" s="10">
        <v>98.61999999999999</v>
      </c>
      <c r="DR1528" s="10">
        <v>98.61999999999999</v>
      </c>
      <c r="DS1528" s="9">
        <v>55.814049707127914</v>
      </c>
      <c r="DT1528" s="9" t="s">
        <v>11</v>
      </c>
      <c r="DU1528" s="14">
        <v>0</v>
      </c>
    </row>
    <row r="1529" spans="1:125" ht="18" customHeight="1">
      <c r="A1529" s="29">
        <v>1528</v>
      </c>
      <c r="B1529" s="29">
        <v>38</v>
      </c>
      <c r="C1529" s="29">
        <v>1238</v>
      </c>
      <c r="D1529" s="21">
        <v>41363</v>
      </c>
      <c r="E1529" s="21">
        <v>41329</v>
      </c>
      <c r="F1529" s="21">
        <v>41361</v>
      </c>
      <c r="G1529" s="20"/>
      <c r="H1529" s="20"/>
      <c r="I1529" s="22">
        <v>6</v>
      </c>
      <c r="J1529" s="20" t="s">
        <v>255</v>
      </c>
      <c r="K1529" s="20"/>
      <c r="L1529" s="20" t="s">
        <v>121</v>
      </c>
      <c r="M1529" s="23"/>
      <c r="N1529" s="23" t="s">
        <v>7</v>
      </c>
      <c r="O1529" s="23"/>
      <c r="P1529" s="24">
        <v>22.6</v>
      </c>
      <c r="Q1529" s="24">
        <v>40.1</v>
      </c>
      <c r="R1529" s="24">
        <v>46</v>
      </c>
      <c r="S1529" s="24">
        <v>903.69</v>
      </c>
      <c r="T1529" s="24">
        <v>1.78</v>
      </c>
      <c r="U1529" s="24">
        <v>1080</v>
      </c>
      <c r="V1529" s="24">
        <v>1920</v>
      </c>
      <c r="W1529" s="24">
        <v>2.0739999999999998</v>
      </c>
      <c r="X1529" s="23" t="s">
        <v>47</v>
      </c>
      <c r="Y1529" s="23" t="s">
        <v>47</v>
      </c>
      <c r="Z1529" s="24">
        <v>2295</v>
      </c>
      <c r="AA1529" s="24">
        <v>60</v>
      </c>
      <c r="AB1529" s="24">
        <v>178</v>
      </c>
      <c r="AC1529" s="24">
        <v>178</v>
      </c>
      <c r="AD1529" s="23" t="s">
        <v>956</v>
      </c>
      <c r="AE1529" s="23" t="s">
        <v>23</v>
      </c>
      <c r="AF1529" s="23" t="s">
        <v>11</v>
      </c>
      <c r="AG1529" s="23"/>
      <c r="AH1529" s="23"/>
      <c r="AI1529" s="23" t="s">
        <v>12</v>
      </c>
      <c r="AJ1529" s="23" t="s">
        <v>11</v>
      </c>
      <c r="AK1529" s="23" t="s">
        <v>23</v>
      </c>
      <c r="AL1529" s="23" t="s">
        <v>853</v>
      </c>
      <c r="AM1529" s="23"/>
      <c r="AN1529" s="23" t="s">
        <v>302</v>
      </c>
      <c r="AO1529" s="23"/>
      <c r="AP1529" s="23" t="s">
        <v>14</v>
      </c>
      <c r="AQ1529" s="23"/>
      <c r="AR1529" s="23"/>
      <c r="AS1529" s="23" t="s">
        <v>853</v>
      </c>
      <c r="AT1529" s="23"/>
      <c r="AU1529" s="23" t="s">
        <v>261</v>
      </c>
      <c r="AV1529" s="25"/>
      <c r="AW1529" s="25"/>
      <c r="AX1529" s="26">
        <v>46</v>
      </c>
      <c r="AY1529" s="26">
        <v>903.69</v>
      </c>
      <c r="AZ1529" s="25" t="s">
        <v>302</v>
      </c>
      <c r="BA1529" s="25" t="s">
        <v>261</v>
      </c>
      <c r="BB1529" s="23"/>
      <c r="BC1529" s="23" t="s">
        <v>15</v>
      </c>
      <c r="BD1529" s="23"/>
      <c r="BE1529" s="23" t="s">
        <v>11</v>
      </c>
      <c r="BF1529" s="23" t="s">
        <v>944</v>
      </c>
      <c r="BG1529" s="23" t="s">
        <v>11</v>
      </c>
      <c r="BH1529" s="23" t="s">
        <v>17</v>
      </c>
      <c r="BI1529" s="23"/>
      <c r="BJ1529" s="23"/>
      <c r="BK1529" s="23" t="s">
        <v>11</v>
      </c>
      <c r="BL1529" s="23" t="s">
        <v>11</v>
      </c>
      <c r="BM1529" s="23" t="s">
        <v>11</v>
      </c>
      <c r="BN1529" s="23"/>
      <c r="BO1529" s="24">
        <v>0</v>
      </c>
      <c r="BP1529" s="24">
        <v>450</v>
      </c>
      <c r="BQ1529" s="24">
        <v>450</v>
      </c>
      <c r="BR1529" s="24">
        <v>450</v>
      </c>
      <c r="BS1529" s="24">
        <v>450</v>
      </c>
      <c r="BT1529" s="23"/>
      <c r="BU1529" s="23"/>
      <c r="BV1529" s="24">
        <v>112.2</v>
      </c>
      <c r="BW1529" s="24">
        <v>0.32</v>
      </c>
      <c r="BX1529" s="24">
        <v>0.62</v>
      </c>
      <c r="BY1529" s="24">
        <v>0.3</v>
      </c>
      <c r="BZ1529" s="27">
        <v>0.32</v>
      </c>
      <c r="CA1529" s="27">
        <v>0.3</v>
      </c>
      <c r="CB1529" s="25"/>
      <c r="CC1529" s="25"/>
      <c r="CD1529" s="28">
        <v>109</v>
      </c>
      <c r="CE1529" s="28">
        <v>0.44</v>
      </c>
      <c r="CF1529" s="28">
        <v>0.66</v>
      </c>
      <c r="CG1529" s="28">
        <v>0.42</v>
      </c>
      <c r="CH1529" s="28">
        <v>252</v>
      </c>
      <c r="CI1529" s="28">
        <v>0.5</v>
      </c>
      <c r="CJ1529" s="28">
        <v>0.5</v>
      </c>
      <c r="CK1529" s="25"/>
      <c r="CL1529" s="25"/>
      <c r="CM1529" s="28">
        <v>0.96</v>
      </c>
      <c r="CN1529" s="25"/>
      <c r="CO1529" s="28">
        <v>0</v>
      </c>
      <c r="CP1529" s="30" t="s">
        <v>1075</v>
      </c>
      <c r="CQ1529" s="8">
        <f t="shared" si="254"/>
        <v>2295.0348017572392</v>
      </c>
      <c r="CR1529" s="8">
        <f t="shared" si="262"/>
        <v>28</v>
      </c>
      <c r="CS1529" s="8">
        <f t="shared" si="255"/>
        <v>2.5</v>
      </c>
      <c r="CT1529" s="8">
        <f t="shared" si="263"/>
        <v>50</v>
      </c>
      <c r="CU1529" s="8">
        <f t="shared" si="256"/>
        <v>400</v>
      </c>
      <c r="CV1529" s="10">
        <f t="shared" si="257"/>
        <v>406660.5</v>
      </c>
      <c r="CW1529" s="10">
        <f t="shared" si="264"/>
        <v>406.66050000000001</v>
      </c>
      <c r="CX1529" s="8" t="str">
        <f t="shared" si="258"/>
        <v>No</v>
      </c>
      <c r="CY1529" s="30" t="s">
        <v>23</v>
      </c>
      <c r="CZ1529" s="30" t="s">
        <v>11</v>
      </c>
      <c r="DA1529" s="31" t="s">
        <v>11</v>
      </c>
      <c r="DB1529" s="31" t="s">
        <v>11</v>
      </c>
      <c r="DC1529" s="8" t="str">
        <f t="shared" si="259"/>
        <v>No</v>
      </c>
      <c r="DD1529" s="8" t="s">
        <v>11</v>
      </c>
      <c r="DE1529" s="30" t="s">
        <v>11</v>
      </c>
      <c r="DF1529" s="10">
        <f t="shared" si="260"/>
        <v>345.82727999999997</v>
      </c>
      <c r="DG1529" s="9">
        <f>IF(S1529&lt;Monitors!$H$4,(S1529*Monitors!$I$4)+Monitors!$J$4,IF(S1529&lt;Monitors!$H$5,(S1529*Monitors!$I$5)+Monitors!$J$5,IF(S1529&lt;Monitors!$H$6,(S1529*Monitors!$I$6)+Monitors!$J$6,IF(S1529&lt;Monitors!$H$7,(Monitors!$I$7*S1529)+Monitors!$J$7,IF(S1529&lt;Monitors!$H$8,(S1529*Monitors!$I$8)+Monitors!$J$8,IF(S1529&lt;Monitors!$H$9,(S1529*Monitors!$I$9)+Monitors!$J$9,IF(S1529&lt;Monitors!$H$10,(S1529*Monitors!$I$10)+Monitors!$J$10,IF(S1529&lt;Monitors!$H$11,(S1529*Monitors!$I$11)+Monitors!$J$11,Monitors!$J$12))))))))</f>
        <v>89</v>
      </c>
      <c r="DH1529" s="10">
        <f>$DF1529-(Monitors!$B$4*'All Data'!$W1529)</f>
        <v>333.11365999999998</v>
      </c>
      <c r="DI1529" s="10">
        <f>IF($CX1529="Yes",DH1529-(Monitors!$E$4*(DG1529+(Monitors!$B$4*'All Data'!$W1529))),'All Data'!DH1529)</f>
        <v>333.11365999999998</v>
      </c>
      <c r="DJ1529" s="10">
        <f>IF(DD1529="Yes",'All Data'!DI1529-(DG1529*Monitors!$C$4),'All Data'!DI1529)</f>
        <v>333.11365999999998</v>
      </c>
      <c r="DK1529" s="10">
        <f>IF($DE1529="Yes",DJ1529-(DG1529*Monitors!$D$4),'All Data'!DJ1529)</f>
        <v>333.11365999999998</v>
      </c>
      <c r="DL1529" s="10">
        <f>IF($CZ1529="Yes",DK1529-Monitors!$C$7,'All Data'!DK1529)</f>
        <v>333.11365999999998</v>
      </c>
      <c r="DM1529" s="10">
        <f>IF($DA1529="Yes",DL1529-Monitors!$D$7,'All Data'!DL1529)</f>
        <v>333.11365999999998</v>
      </c>
      <c r="DN1529" s="10">
        <f>IF(DB1529="Yes",DM1529-((DG1529+(W1529*Monitors!$B$4))*Monitors!$F$4),'All Data'!DM1529)</f>
        <v>333.11365999999998</v>
      </c>
      <c r="DO1529" s="8" t="str">
        <f t="shared" si="261"/>
        <v>No</v>
      </c>
      <c r="DP1529" s="10">
        <v>16.26642</v>
      </c>
      <c r="DQ1529" s="10">
        <v>95.933580000000006</v>
      </c>
      <c r="DR1529" s="10">
        <v>95.933580000000006</v>
      </c>
      <c r="DS1529" s="9">
        <v>75.843283776816833</v>
      </c>
      <c r="DT1529" s="9" t="s">
        <v>11</v>
      </c>
      <c r="DU1529" s="14">
        <v>0</v>
      </c>
    </row>
    <row r="1530" spans="1:125" ht="18" customHeight="1">
      <c r="A1530" s="29">
        <v>1529</v>
      </c>
      <c r="B1530" s="29">
        <v>32</v>
      </c>
      <c r="C1530" s="29">
        <v>1020</v>
      </c>
      <c r="D1530" s="21">
        <v>42125</v>
      </c>
      <c r="E1530" s="21">
        <v>42121</v>
      </c>
      <c r="F1530" s="21">
        <v>42135</v>
      </c>
      <c r="G1530" s="20" t="s">
        <v>4</v>
      </c>
      <c r="H1530" s="20"/>
      <c r="I1530" s="22">
        <v>6</v>
      </c>
      <c r="J1530" s="20" t="s">
        <v>255</v>
      </c>
      <c r="K1530" s="20"/>
      <c r="L1530" s="20" t="s">
        <v>6</v>
      </c>
      <c r="M1530" s="23"/>
      <c r="N1530" s="23" t="s">
        <v>7</v>
      </c>
      <c r="O1530" s="23"/>
      <c r="P1530" s="24">
        <v>15</v>
      </c>
      <c r="Q1530" s="24">
        <v>37</v>
      </c>
      <c r="R1530" s="24">
        <v>40</v>
      </c>
      <c r="S1530" s="24">
        <v>566</v>
      </c>
      <c r="T1530" s="24">
        <v>1.78</v>
      </c>
      <c r="U1530" s="24">
        <v>1080</v>
      </c>
      <c r="V1530" s="24">
        <v>1920</v>
      </c>
      <c r="W1530" s="24">
        <v>2.0739999999999998</v>
      </c>
      <c r="X1530" s="23" t="s">
        <v>47</v>
      </c>
      <c r="Y1530" s="23" t="s">
        <v>47</v>
      </c>
      <c r="Z1530" s="24">
        <v>105</v>
      </c>
      <c r="AA1530" s="24">
        <v>60</v>
      </c>
      <c r="AB1530" s="24">
        <v>178</v>
      </c>
      <c r="AC1530" s="24">
        <v>178</v>
      </c>
      <c r="AD1530" s="23" t="s">
        <v>125</v>
      </c>
      <c r="AE1530" s="23" t="s">
        <v>11</v>
      </c>
      <c r="AF1530" s="23" t="s">
        <v>11</v>
      </c>
      <c r="AG1530" s="23"/>
      <c r="AH1530" s="23"/>
      <c r="AI1530" s="23" t="s">
        <v>12</v>
      </c>
      <c r="AJ1530" s="23" t="s">
        <v>11</v>
      </c>
      <c r="AK1530" s="23" t="s">
        <v>23</v>
      </c>
      <c r="AL1530" s="23" t="s">
        <v>1281</v>
      </c>
      <c r="AM1530" s="23"/>
      <c r="AN1530" s="23" t="s">
        <v>14</v>
      </c>
      <c r="AO1530" s="23"/>
      <c r="AP1530" s="23" t="s">
        <v>14</v>
      </c>
      <c r="AQ1530" s="23"/>
      <c r="AR1530" s="23"/>
      <c r="AS1530" s="23" t="s">
        <v>1281</v>
      </c>
      <c r="AT1530" s="23"/>
      <c r="AU1530" s="23" t="s">
        <v>14</v>
      </c>
      <c r="AV1530" s="25"/>
      <c r="AW1530" s="25"/>
      <c r="AX1530" s="26">
        <v>40</v>
      </c>
      <c r="AY1530" s="26">
        <v>566</v>
      </c>
      <c r="AZ1530" s="25" t="s">
        <v>14</v>
      </c>
      <c r="BA1530" s="25" t="s">
        <v>14</v>
      </c>
      <c r="BB1530" s="23"/>
      <c r="BC1530" s="23" t="s">
        <v>15</v>
      </c>
      <c r="BD1530" s="23"/>
      <c r="BE1530" s="23" t="s">
        <v>11</v>
      </c>
      <c r="BF1530" s="23" t="s">
        <v>1298</v>
      </c>
      <c r="BG1530" s="23" t="s">
        <v>11</v>
      </c>
      <c r="BH1530" s="23" t="s">
        <v>17</v>
      </c>
      <c r="BI1530" s="23"/>
      <c r="BJ1530" s="23" t="s">
        <v>18</v>
      </c>
      <c r="BK1530" s="23" t="s">
        <v>11</v>
      </c>
      <c r="BL1530" s="23" t="s">
        <v>11</v>
      </c>
      <c r="BM1530" s="23"/>
      <c r="BN1530" s="23"/>
      <c r="BO1530" s="24">
        <v>21</v>
      </c>
      <c r="BP1530" s="24">
        <v>415</v>
      </c>
      <c r="BQ1530" s="24">
        <v>500</v>
      </c>
      <c r="BR1530" s="24">
        <v>410</v>
      </c>
      <c r="BS1530" s="24">
        <v>410</v>
      </c>
      <c r="BT1530" s="23"/>
      <c r="BU1530" s="23"/>
      <c r="BV1530" s="24">
        <v>112.9</v>
      </c>
      <c r="BW1530" s="24">
        <v>0.15</v>
      </c>
      <c r="BX1530" s="24">
        <v>0</v>
      </c>
      <c r="BY1530" s="24">
        <v>0.15</v>
      </c>
      <c r="BZ1530" s="27">
        <v>0.15</v>
      </c>
      <c r="CA1530" s="27">
        <v>0.15</v>
      </c>
      <c r="CB1530" s="25"/>
      <c r="CC1530" s="25"/>
      <c r="CD1530" s="28">
        <v>110.7</v>
      </c>
      <c r="CE1530" s="28">
        <v>0.22</v>
      </c>
      <c r="CF1530" s="28">
        <v>0</v>
      </c>
      <c r="CG1530" s="28">
        <v>0.22</v>
      </c>
      <c r="CH1530" s="28">
        <v>160.91999999999999</v>
      </c>
      <c r="CI1530" s="28">
        <v>0.5</v>
      </c>
      <c r="CJ1530" s="28">
        <v>0.5</v>
      </c>
      <c r="CK1530" s="25"/>
      <c r="CL1530" s="25"/>
      <c r="CM1530" s="28">
        <v>0.94</v>
      </c>
      <c r="CN1530" s="25"/>
      <c r="CO1530" s="28">
        <v>1</v>
      </c>
      <c r="CP1530" s="30" t="s">
        <v>1075</v>
      </c>
      <c r="CQ1530" s="8">
        <f t="shared" si="254"/>
        <v>3664.3109540636037</v>
      </c>
      <c r="CR1530" s="8">
        <f t="shared" si="262"/>
        <v>28</v>
      </c>
      <c r="CS1530" s="8">
        <f t="shared" si="255"/>
        <v>2.5</v>
      </c>
      <c r="CT1530" s="8">
        <f t="shared" si="263"/>
        <v>50</v>
      </c>
      <c r="CU1530" s="8">
        <f t="shared" si="256"/>
        <v>400</v>
      </c>
      <c r="CV1530" s="10">
        <f t="shared" si="257"/>
        <v>234890</v>
      </c>
      <c r="CW1530" s="10">
        <f t="shared" si="264"/>
        <v>234.89</v>
      </c>
      <c r="CX1530" s="8" t="str">
        <f t="shared" si="258"/>
        <v>No</v>
      </c>
      <c r="CY1530" s="30" t="s">
        <v>11</v>
      </c>
      <c r="CZ1530" s="30" t="s">
        <v>11</v>
      </c>
      <c r="DA1530" s="31" t="s">
        <v>11</v>
      </c>
      <c r="DB1530" s="31" t="s">
        <v>11</v>
      </c>
      <c r="DC1530" s="8" t="str">
        <f t="shared" si="259"/>
        <v>No</v>
      </c>
      <c r="DD1530" s="8" t="s">
        <v>11</v>
      </c>
      <c r="DE1530" s="30" t="s">
        <v>11</v>
      </c>
      <c r="DF1530" s="10">
        <f t="shared" si="260"/>
        <v>347.00549999999998</v>
      </c>
      <c r="DG1530" s="9">
        <f>IF(S1530&lt;Monitors!$H$4,(S1530*Monitors!$I$4)+Monitors!$J$4,IF(S1530&lt;Monitors!$H$5,(S1530*Monitors!$I$5)+Monitors!$J$5,IF(S1530&lt;Monitors!$H$6,(S1530*Monitors!$I$6)+Monitors!$J$6,IF(S1530&lt;Monitors!$H$7,(Monitors!$I$7*S1530)+Monitors!$J$7,IF(S1530&lt;Monitors!$H$8,(S1530*Monitors!$I$8)+Monitors!$J$8,IF(S1530&lt;Monitors!$H$9,(S1530*Monitors!$I$9)+Monitors!$J$9,IF(S1530&lt;Monitors!$H$10,(S1530*Monitors!$I$10)+Monitors!$J$10,IF(S1530&lt;Monitors!$H$11,(S1530*Monitors!$I$11)+Monitors!$J$11,Monitors!$J$12))))))))</f>
        <v>89</v>
      </c>
      <c r="DH1530" s="10">
        <f>$DF1530-(Monitors!$B$4*'All Data'!$W1530)</f>
        <v>334.29187999999999</v>
      </c>
      <c r="DI1530" s="10">
        <f>IF($CX1530="Yes",DH1530-(Monitors!$E$4*(DG1530+(Monitors!$B$4*'All Data'!$W1530))),'All Data'!DH1530)</f>
        <v>334.29187999999999</v>
      </c>
      <c r="DJ1530" s="10">
        <f>IF(DD1530="Yes",'All Data'!DI1530-(DG1530*Monitors!$C$4),'All Data'!DI1530)</f>
        <v>334.29187999999999</v>
      </c>
      <c r="DK1530" s="10">
        <f>IF($DE1530="Yes",DJ1530-(DG1530*Monitors!$D$4),'All Data'!DJ1530)</f>
        <v>334.29187999999999</v>
      </c>
      <c r="DL1530" s="10">
        <f>IF($CZ1530="Yes",DK1530-Monitors!$C$7,'All Data'!DK1530)</f>
        <v>334.29187999999999</v>
      </c>
      <c r="DM1530" s="10">
        <f>IF($DA1530="Yes",DL1530-Monitors!$D$7,'All Data'!DL1530)</f>
        <v>334.29187999999999</v>
      </c>
      <c r="DN1530" s="10">
        <f>IF(DB1530="Yes",DM1530-((DG1530+(W1530*Monitors!$B$4))*Monitors!$F$4),'All Data'!DM1530)</f>
        <v>334.29187999999999</v>
      </c>
      <c r="DO1530" s="8" t="str">
        <f t="shared" si="261"/>
        <v>No</v>
      </c>
      <c r="DP1530" s="10">
        <v>9.3956</v>
      </c>
      <c r="DQ1530" s="10">
        <v>103.5044</v>
      </c>
      <c r="DR1530" s="10">
        <v>103.5044</v>
      </c>
      <c r="DS1530" s="9">
        <v>51.498721626323174</v>
      </c>
      <c r="DT1530" s="9" t="s">
        <v>11</v>
      </c>
      <c r="DU1530" s="14">
        <v>0</v>
      </c>
    </row>
    <row r="1531" spans="1:125" ht="18" customHeight="1">
      <c r="A1531" s="29">
        <v>1530</v>
      </c>
      <c r="B1531" s="29">
        <v>34</v>
      </c>
      <c r="C1531" s="29">
        <v>1248</v>
      </c>
      <c r="D1531" s="21">
        <v>41897</v>
      </c>
      <c r="E1531" s="21">
        <v>41886</v>
      </c>
      <c r="F1531" s="21">
        <v>41934</v>
      </c>
      <c r="G1531" s="20" t="s">
        <v>4</v>
      </c>
      <c r="H1531" s="20"/>
      <c r="I1531" s="22">
        <v>6</v>
      </c>
      <c r="J1531" s="20" t="s">
        <v>255</v>
      </c>
      <c r="K1531" s="20"/>
      <c r="L1531" s="20" t="s">
        <v>6</v>
      </c>
      <c r="M1531" s="23"/>
      <c r="N1531" s="23" t="s">
        <v>7</v>
      </c>
      <c r="O1531" s="23"/>
      <c r="P1531" s="24">
        <v>21</v>
      </c>
      <c r="Q1531" s="24">
        <v>37</v>
      </c>
      <c r="R1531" s="24">
        <v>42</v>
      </c>
      <c r="S1531" s="24">
        <v>754</v>
      </c>
      <c r="T1531" s="24">
        <v>1.78</v>
      </c>
      <c r="U1531" s="24">
        <v>1080</v>
      </c>
      <c r="V1531" s="24">
        <v>1920</v>
      </c>
      <c r="W1531" s="24">
        <v>2.0739999999999998</v>
      </c>
      <c r="X1531" s="23" t="s">
        <v>47</v>
      </c>
      <c r="Y1531" s="23" t="s">
        <v>47</v>
      </c>
      <c r="Z1531" s="24">
        <v>105</v>
      </c>
      <c r="AA1531" s="24">
        <v>60</v>
      </c>
      <c r="AB1531" s="24">
        <v>178</v>
      </c>
      <c r="AC1531" s="24">
        <v>178</v>
      </c>
      <c r="AD1531" s="23" t="s">
        <v>10</v>
      </c>
      <c r="AE1531" s="23" t="s">
        <v>11</v>
      </c>
      <c r="AF1531" s="23" t="s">
        <v>11</v>
      </c>
      <c r="AG1531" s="23"/>
      <c r="AH1531" s="23"/>
      <c r="AI1531" s="23" t="s">
        <v>12</v>
      </c>
      <c r="AJ1531" s="23" t="s">
        <v>11</v>
      </c>
      <c r="AK1531" s="23" t="s">
        <v>11</v>
      </c>
      <c r="AL1531" s="23" t="s">
        <v>545</v>
      </c>
      <c r="AM1531" s="23" t="s">
        <v>34</v>
      </c>
      <c r="AN1531" s="23" t="s">
        <v>14</v>
      </c>
      <c r="AO1531" s="23"/>
      <c r="AP1531" s="23" t="s">
        <v>14</v>
      </c>
      <c r="AQ1531" s="23"/>
      <c r="AR1531" s="23"/>
      <c r="AS1531" s="23" t="s">
        <v>545</v>
      </c>
      <c r="AT1531" s="23" t="s">
        <v>34</v>
      </c>
      <c r="AU1531" s="23" t="s">
        <v>14</v>
      </c>
      <c r="AV1531" s="25"/>
      <c r="AW1531" s="25"/>
      <c r="AX1531" s="26">
        <v>42</v>
      </c>
      <c r="AY1531" s="26">
        <v>754</v>
      </c>
      <c r="AZ1531" s="25" t="s">
        <v>14</v>
      </c>
      <c r="BA1531" s="25" t="s">
        <v>14</v>
      </c>
      <c r="BB1531" s="23"/>
      <c r="BC1531" s="23" t="s">
        <v>15</v>
      </c>
      <c r="BD1531" s="23"/>
      <c r="BE1531" s="23" t="s">
        <v>11</v>
      </c>
      <c r="BF1531" s="23" t="s">
        <v>359</v>
      </c>
      <c r="BG1531" s="23" t="s">
        <v>11</v>
      </c>
      <c r="BH1531" s="23" t="s">
        <v>17</v>
      </c>
      <c r="BI1531" s="23"/>
      <c r="BJ1531" s="23" t="s">
        <v>18</v>
      </c>
      <c r="BK1531" s="23" t="s">
        <v>11</v>
      </c>
      <c r="BL1531" s="23" t="s">
        <v>11</v>
      </c>
      <c r="BM1531" s="23"/>
      <c r="BN1531" s="23"/>
      <c r="BO1531" s="24">
        <v>21</v>
      </c>
      <c r="BP1531" s="24">
        <v>415</v>
      </c>
      <c r="BQ1531" s="24">
        <v>415</v>
      </c>
      <c r="BR1531" s="24">
        <v>410</v>
      </c>
      <c r="BS1531" s="24">
        <v>410</v>
      </c>
      <c r="BT1531" s="23"/>
      <c r="BU1531" s="23"/>
      <c r="BV1531" s="24">
        <v>112.9</v>
      </c>
      <c r="BW1531" s="24">
        <v>0.15</v>
      </c>
      <c r="BX1531" s="24">
        <v>0</v>
      </c>
      <c r="BY1531" s="24">
        <v>0.15</v>
      </c>
      <c r="BZ1531" s="27">
        <v>0.15</v>
      </c>
      <c r="CA1531" s="27">
        <v>0.15</v>
      </c>
      <c r="CB1531" s="25"/>
      <c r="CC1531" s="25"/>
      <c r="CD1531" s="28">
        <v>110.7</v>
      </c>
      <c r="CE1531" s="28">
        <v>0.22</v>
      </c>
      <c r="CF1531" s="28">
        <v>0</v>
      </c>
      <c r="CG1531" s="28">
        <v>0.22</v>
      </c>
      <c r="CH1531" s="28">
        <v>211.71</v>
      </c>
      <c r="CI1531" s="28">
        <v>0.5</v>
      </c>
      <c r="CJ1531" s="28">
        <v>0.5</v>
      </c>
      <c r="CK1531" s="25"/>
      <c r="CL1531" s="25"/>
      <c r="CM1531" s="28">
        <v>0.98</v>
      </c>
      <c r="CN1531" s="25"/>
      <c r="CO1531" s="28">
        <v>0</v>
      </c>
      <c r="CP1531" s="30" t="s">
        <v>1075</v>
      </c>
      <c r="CQ1531" s="8">
        <f t="shared" si="254"/>
        <v>2750.6631299734745</v>
      </c>
      <c r="CR1531" s="8">
        <f t="shared" si="262"/>
        <v>28</v>
      </c>
      <c r="CS1531" s="8">
        <f t="shared" si="255"/>
        <v>2.5</v>
      </c>
      <c r="CT1531" s="8">
        <f t="shared" si="263"/>
        <v>50</v>
      </c>
      <c r="CU1531" s="8">
        <f t="shared" si="256"/>
        <v>400</v>
      </c>
      <c r="CV1531" s="10">
        <f t="shared" si="257"/>
        <v>312910</v>
      </c>
      <c r="CW1531" s="10">
        <f t="shared" si="264"/>
        <v>312.91000000000003</v>
      </c>
      <c r="CX1531" s="8" t="str">
        <f t="shared" si="258"/>
        <v>No</v>
      </c>
      <c r="CY1531" s="30" t="s">
        <v>11</v>
      </c>
      <c r="CZ1531" s="30" t="s">
        <v>11</v>
      </c>
      <c r="DA1531" s="31" t="s">
        <v>11</v>
      </c>
      <c r="DB1531" s="31" t="s">
        <v>11</v>
      </c>
      <c r="DC1531" s="8" t="str">
        <f t="shared" si="259"/>
        <v>No</v>
      </c>
      <c r="DD1531" s="8" t="s">
        <v>11</v>
      </c>
      <c r="DE1531" s="30" t="s">
        <v>11</v>
      </c>
      <c r="DF1531" s="10">
        <f t="shared" si="260"/>
        <v>347.00549999999998</v>
      </c>
      <c r="DG1531" s="9">
        <f>IF(S1531&lt;Monitors!$H$4,(S1531*Monitors!$I$4)+Monitors!$J$4,IF(S1531&lt;Monitors!$H$5,(S1531*Monitors!$I$5)+Monitors!$J$5,IF(S1531&lt;Monitors!$H$6,(S1531*Monitors!$I$6)+Monitors!$J$6,IF(S1531&lt;Monitors!$H$7,(Monitors!$I$7*S1531)+Monitors!$J$7,IF(S1531&lt;Monitors!$H$8,(S1531*Monitors!$I$8)+Monitors!$J$8,IF(S1531&lt;Monitors!$H$9,(S1531*Monitors!$I$9)+Monitors!$J$9,IF(S1531&lt;Monitors!$H$10,(S1531*Monitors!$I$10)+Monitors!$J$10,IF(S1531&lt;Monitors!$H$11,(S1531*Monitors!$I$11)+Monitors!$J$11,Monitors!$J$12))))))))</f>
        <v>89</v>
      </c>
      <c r="DH1531" s="10">
        <f>$DF1531-(Monitors!$B$4*'All Data'!$W1531)</f>
        <v>334.29187999999999</v>
      </c>
      <c r="DI1531" s="10">
        <f>IF($CX1531="Yes",DH1531-(Monitors!$E$4*(DG1531+(Monitors!$B$4*'All Data'!$W1531))),'All Data'!DH1531)</f>
        <v>334.29187999999999</v>
      </c>
      <c r="DJ1531" s="10">
        <f>IF(DD1531="Yes",'All Data'!DI1531-(DG1531*Monitors!$C$4),'All Data'!DI1531)</f>
        <v>334.29187999999999</v>
      </c>
      <c r="DK1531" s="10">
        <f>IF($DE1531="Yes",DJ1531-(DG1531*Monitors!$D$4),'All Data'!DJ1531)</f>
        <v>334.29187999999999</v>
      </c>
      <c r="DL1531" s="10">
        <f>IF($CZ1531="Yes",DK1531-Monitors!$C$7,'All Data'!DK1531)</f>
        <v>334.29187999999999</v>
      </c>
      <c r="DM1531" s="10">
        <f>IF($DA1531="Yes",DL1531-Monitors!$D$7,'All Data'!DL1531)</f>
        <v>334.29187999999999</v>
      </c>
      <c r="DN1531" s="10">
        <f>IF(DB1531="Yes",DM1531-((DG1531+(W1531*Monitors!$B$4))*Monitors!$F$4),'All Data'!DM1531)</f>
        <v>334.29187999999999</v>
      </c>
      <c r="DO1531" s="8" t="str">
        <f t="shared" si="261"/>
        <v>No</v>
      </c>
      <c r="DP1531" s="10">
        <v>12.516400000000001</v>
      </c>
      <c r="DQ1531" s="10">
        <v>100.3836</v>
      </c>
      <c r="DR1531" s="10">
        <v>100.3836</v>
      </c>
      <c r="DS1531" s="9">
        <v>65.846849574107011</v>
      </c>
      <c r="DT1531" s="9" t="s">
        <v>11</v>
      </c>
      <c r="DU1531" s="14">
        <v>0</v>
      </c>
    </row>
    <row r="1532" spans="1:125" ht="18" customHeight="1">
      <c r="A1532" s="29">
        <v>1531</v>
      </c>
      <c r="B1532" s="29">
        <v>38</v>
      </c>
      <c r="C1532" s="29">
        <v>655</v>
      </c>
      <c r="D1532" s="21">
        <v>41363</v>
      </c>
      <c r="E1532" s="21">
        <v>41330</v>
      </c>
      <c r="F1532" s="21">
        <v>41361</v>
      </c>
      <c r="G1532" s="20"/>
      <c r="H1532" s="20"/>
      <c r="I1532" s="22">
        <v>6</v>
      </c>
      <c r="J1532" s="20" t="s">
        <v>255</v>
      </c>
      <c r="K1532" s="20"/>
      <c r="L1532" s="20" t="s">
        <v>121</v>
      </c>
      <c r="M1532" s="23"/>
      <c r="N1532" s="23" t="s">
        <v>7</v>
      </c>
      <c r="O1532" s="23"/>
      <c r="P1532" s="24">
        <v>26.8</v>
      </c>
      <c r="Q1532" s="24">
        <v>47.6</v>
      </c>
      <c r="R1532" s="24">
        <v>54.6</v>
      </c>
      <c r="S1532" s="24">
        <v>1275.67</v>
      </c>
      <c r="T1532" s="24">
        <v>1.78</v>
      </c>
      <c r="U1532" s="24">
        <v>1080</v>
      </c>
      <c r="V1532" s="24">
        <v>1920</v>
      </c>
      <c r="W1532" s="24">
        <v>2.0739999999999998</v>
      </c>
      <c r="X1532" s="23" t="s">
        <v>47</v>
      </c>
      <c r="Y1532" s="23" t="s">
        <v>47</v>
      </c>
      <c r="Z1532" s="24">
        <v>1625</v>
      </c>
      <c r="AA1532" s="24">
        <v>60</v>
      </c>
      <c r="AB1532" s="24">
        <v>178</v>
      </c>
      <c r="AC1532" s="24">
        <v>178</v>
      </c>
      <c r="AD1532" s="23" t="s">
        <v>201</v>
      </c>
      <c r="AE1532" s="23" t="s">
        <v>23</v>
      </c>
      <c r="AF1532" s="23" t="s">
        <v>11</v>
      </c>
      <c r="AG1532" s="23"/>
      <c r="AH1532" s="23"/>
      <c r="AI1532" s="23" t="s">
        <v>12</v>
      </c>
      <c r="AJ1532" s="23" t="s">
        <v>11</v>
      </c>
      <c r="AK1532" s="23" t="s">
        <v>23</v>
      </c>
      <c r="AL1532" s="23" t="s">
        <v>855</v>
      </c>
      <c r="AM1532" s="23"/>
      <c r="AN1532" s="23" t="s">
        <v>14</v>
      </c>
      <c r="AO1532" s="23"/>
      <c r="AP1532" s="23" t="s">
        <v>14</v>
      </c>
      <c r="AQ1532" s="23"/>
      <c r="AR1532" s="23"/>
      <c r="AS1532" s="23" t="s">
        <v>855</v>
      </c>
      <c r="AT1532" s="23"/>
      <c r="AU1532" s="23" t="s">
        <v>14</v>
      </c>
      <c r="AV1532" s="25"/>
      <c r="AW1532" s="25"/>
      <c r="AX1532" s="26">
        <v>54.6</v>
      </c>
      <c r="AY1532" s="26">
        <v>1275.67</v>
      </c>
      <c r="AZ1532" s="25" t="s">
        <v>14</v>
      </c>
      <c r="BA1532" s="25" t="s">
        <v>14</v>
      </c>
      <c r="BB1532" s="23"/>
      <c r="BC1532" s="23" t="s">
        <v>15</v>
      </c>
      <c r="BD1532" s="23"/>
      <c r="BE1532" s="23" t="s">
        <v>11</v>
      </c>
      <c r="BF1532" s="23" t="s">
        <v>941</v>
      </c>
      <c r="BG1532" s="23" t="s">
        <v>11</v>
      </c>
      <c r="BH1532" s="23" t="s">
        <v>17</v>
      </c>
      <c r="BI1532" s="23"/>
      <c r="BJ1532" s="23"/>
      <c r="BK1532" s="23" t="s">
        <v>11</v>
      </c>
      <c r="BL1532" s="23" t="s">
        <v>11</v>
      </c>
      <c r="BM1532" s="23" t="s">
        <v>11</v>
      </c>
      <c r="BN1532" s="23"/>
      <c r="BO1532" s="24">
        <v>0</v>
      </c>
      <c r="BP1532" s="24">
        <v>320</v>
      </c>
      <c r="BQ1532" s="24">
        <v>320</v>
      </c>
      <c r="BR1532" s="24">
        <v>320</v>
      </c>
      <c r="BS1532" s="24">
        <v>320</v>
      </c>
      <c r="BT1532" s="23"/>
      <c r="BU1532" s="23"/>
      <c r="BV1532" s="24">
        <v>113.3</v>
      </c>
      <c r="BW1532" s="24">
        <v>0.25</v>
      </c>
      <c r="BX1532" s="23"/>
      <c r="BY1532" s="24">
        <v>0.24</v>
      </c>
      <c r="BZ1532" s="27">
        <v>0.25</v>
      </c>
      <c r="CA1532" s="27">
        <v>0.24</v>
      </c>
      <c r="CB1532" s="25"/>
      <c r="CC1532" s="25"/>
      <c r="CD1532" s="28">
        <v>111.9</v>
      </c>
      <c r="CE1532" s="28">
        <v>0.34</v>
      </c>
      <c r="CF1532" s="25"/>
      <c r="CG1532" s="28">
        <v>0.33</v>
      </c>
      <c r="CH1532" s="28">
        <v>352.4</v>
      </c>
      <c r="CI1532" s="28">
        <v>0.5</v>
      </c>
      <c r="CJ1532" s="28">
        <v>0.5</v>
      </c>
      <c r="CK1532" s="25"/>
      <c r="CL1532" s="25"/>
      <c r="CM1532" s="28">
        <v>0.96</v>
      </c>
      <c r="CN1532" s="25"/>
      <c r="CO1532" s="28">
        <v>0</v>
      </c>
      <c r="CP1532" s="30" t="s">
        <v>1075</v>
      </c>
      <c r="CQ1532" s="8">
        <f t="shared" si="254"/>
        <v>1625.8123182327715</v>
      </c>
      <c r="CR1532" s="8">
        <f t="shared" si="262"/>
        <v>28</v>
      </c>
      <c r="CS1532" s="8">
        <f t="shared" si="255"/>
        <v>2.5</v>
      </c>
      <c r="CT1532" s="8">
        <f t="shared" si="263"/>
        <v>60</v>
      </c>
      <c r="CU1532" s="8">
        <f t="shared" si="256"/>
        <v>300</v>
      </c>
      <c r="CV1532" s="10">
        <f t="shared" si="257"/>
        <v>408214.4</v>
      </c>
      <c r="CW1532" s="10">
        <f t="shared" si="264"/>
        <v>408.21440000000001</v>
      </c>
      <c r="CX1532" s="8" t="str">
        <f t="shared" si="258"/>
        <v>No</v>
      </c>
      <c r="CY1532" s="30" t="s">
        <v>11</v>
      </c>
      <c r="CZ1532" s="30" t="s">
        <v>11</v>
      </c>
      <c r="DA1532" s="31" t="s">
        <v>11</v>
      </c>
      <c r="DB1532" s="31" t="s">
        <v>11</v>
      </c>
      <c r="DC1532" s="8" t="str">
        <f t="shared" si="259"/>
        <v>No</v>
      </c>
      <c r="DD1532" s="8" t="s">
        <v>11</v>
      </c>
      <c r="DE1532" s="30" t="s">
        <v>11</v>
      </c>
      <c r="DF1532" s="10">
        <f t="shared" si="260"/>
        <v>348.80129999999997</v>
      </c>
      <c r="DG1532" s="9">
        <f>IF(S1532&lt;Monitors!$H$4,(S1532*Monitors!$I$4)+Monitors!$J$4,IF(S1532&lt;Monitors!$H$5,(S1532*Monitors!$I$5)+Monitors!$J$5,IF(S1532&lt;Monitors!$H$6,(S1532*Monitors!$I$6)+Monitors!$J$6,IF(S1532&lt;Monitors!$H$7,(Monitors!$I$7*S1532)+Monitors!$J$7,IF(S1532&lt;Monitors!$H$8,(S1532*Monitors!$I$8)+Monitors!$J$8,IF(S1532&lt;Monitors!$H$9,(S1532*Monitors!$I$9)+Monitors!$J$9,IF(S1532&lt;Monitors!$H$10,(S1532*Monitors!$I$10)+Monitors!$J$10,IF(S1532&lt;Monitors!$H$11,(S1532*Monitors!$I$11)+Monitors!$J$11,Monitors!$J$12))))))))</f>
        <v>89</v>
      </c>
      <c r="DH1532" s="10">
        <f>$DF1532-(Monitors!$B$4*'All Data'!$W1532)</f>
        <v>336.08767999999998</v>
      </c>
      <c r="DI1532" s="10">
        <f>IF($CX1532="Yes",DH1532-(Monitors!$E$4*(DG1532+(Monitors!$B$4*'All Data'!$W1532))),'All Data'!DH1532)</f>
        <v>336.08767999999998</v>
      </c>
      <c r="DJ1532" s="10">
        <f>IF(DD1532="Yes",'All Data'!DI1532-(DG1532*Monitors!$C$4),'All Data'!DI1532)</f>
        <v>336.08767999999998</v>
      </c>
      <c r="DK1532" s="10">
        <f>IF($DE1532="Yes",DJ1532-(DG1532*Monitors!$D$4),'All Data'!DJ1532)</f>
        <v>336.08767999999998</v>
      </c>
      <c r="DL1532" s="10">
        <f>IF($CZ1532="Yes",DK1532-Monitors!$C$7,'All Data'!DK1532)</f>
        <v>336.08767999999998</v>
      </c>
      <c r="DM1532" s="10">
        <f>IF($DA1532="Yes",DL1532-Monitors!$D$7,'All Data'!DL1532)</f>
        <v>336.08767999999998</v>
      </c>
      <c r="DN1532" s="10">
        <f>IF(DB1532="Yes",DM1532-((DG1532+(W1532*Monitors!$B$4))*Monitors!$F$4),'All Data'!DM1532)</f>
        <v>336.08767999999998</v>
      </c>
      <c r="DO1532" s="8" t="str">
        <f t="shared" si="261"/>
        <v>No</v>
      </c>
      <c r="DP1532" s="10">
        <v>16.328576000000002</v>
      </c>
      <c r="DQ1532" s="10">
        <v>96.971423999999999</v>
      </c>
      <c r="DR1532" s="10">
        <v>96.971423999999999</v>
      </c>
      <c r="DS1532" s="9">
        <v>95.123828264395698</v>
      </c>
      <c r="DT1532" s="9" t="s">
        <v>11</v>
      </c>
      <c r="DU1532" s="14">
        <v>0</v>
      </c>
    </row>
    <row r="1533" spans="1:125" ht="18" customHeight="1">
      <c r="A1533" s="29">
        <v>1532</v>
      </c>
      <c r="B1533" s="29">
        <v>21</v>
      </c>
      <c r="C1533" s="29">
        <v>443</v>
      </c>
      <c r="D1533" s="21">
        <v>41430</v>
      </c>
      <c r="E1533" s="21">
        <v>41423</v>
      </c>
      <c r="F1533" s="21">
        <v>41451</v>
      </c>
      <c r="G1533" s="20" t="s">
        <v>4</v>
      </c>
      <c r="H1533" s="20"/>
      <c r="I1533" s="22">
        <v>6</v>
      </c>
      <c r="J1533" s="20" t="s">
        <v>255</v>
      </c>
      <c r="K1533" s="20"/>
      <c r="L1533" s="20" t="s">
        <v>6</v>
      </c>
      <c r="M1533" s="23" t="s">
        <v>6</v>
      </c>
      <c r="N1533" s="23" t="s">
        <v>7</v>
      </c>
      <c r="O1533" s="23"/>
      <c r="P1533" s="24">
        <v>26.8</v>
      </c>
      <c r="Q1533" s="24">
        <v>47.6</v>
      </c>
      <c r="R1533" s="24">
        <v>54.6</v>
      </c>
      <c r="S1533" s="24">
        <v>1275.67</v>
      </c>
      <c r="T1533" s="24">
        <v>1.78</v>
      </c>
      <c r="U1533" s="24">
        <v>1080</v>
      </c>
      <c r="V1533" s="24">
        <v>1920</v>
      </c>
      <c r="W1533" s="24">
        <v>2.0739999999999998</v>
      </c>
      <c r="X1533" s="23" t="s">
        <v>47</v>
      </c>
      <c r="Y1533" s="23" t="s">
        <v>47</v>
      </c>
      <c r="Z1533" s="24">
        <v>1625</v>
      </c>
      <c r="AA1533" s="24">
        <v>60</v>
      </c>
      <c r="AB1533" s="24">
        <v>178</v>
      </c>
      <c r="AC1533" s="24">
        <v>178</v>
      </c>
      <c r="AD1533" s="23" t="s">
        <v>305</v>
      </c>
      <c r="AE1533" s="23" t="s">
        <v>11</v>
      </c>
      <c r="AF1533" s="23" t="s">
        <v>11</v>
      </c>
      <c r="AG1533" s="23"/>
      <c r="AH1533" s="23"/>
      <c r="AI1533" s="23" t="s">
        <v>57</v>
      </c>
      <c r="AJ1533" s="23" t="s">
        <v>11</v>
      </c>
      <c r="AK1533" s="23" t="s">
        <v>23</v>
      </c>
      <c r="AL1533" s="23" t="s">
        <v>107</v>
      </c>
      <c r="AM1533" s="23"/>
      <c r="AN1533" s="23" t="s">
        <v>302</v>
      </c>
      <c r="AO1533" s="23"/>
      <c r="AP1533" s="23" t="s">
        <v>14</v>
      </c>
      <c r="AQ1533" s="23"/>
      <c r="AR1533" s="23"/>
      <c r="AS1533" s="23" t="s">
        <v>107</v>
      </c>
      <c r="AT1533" s="23"/>
      <c r="AU1533" s="23" t="s">
        <v>261</v>
      </c>
      <c r="AV1533" s="25"/>
      <c r="AW1533" s="25"/>
      <c r="AX1533" s="26">
        <v>54.6</v>
      </c>
      <c r="AY1533" s="26">
        <v>1275.67</v>
      </c>
      <c r="AZ1533" s="25" t="s">
        <v>302</v>
      </c>
      <c r="BA1533" s="25" t="s">
        <v>261</v>
      </c>
      <c r="BB1533" s="23"/>
      <c r="BC1533" s="23" t="s">
        <v>15</v>
      </c>
      <c r="BD1533" s="23"/>
      <c r="BE1533" s="23" t="s">
        <v>11</v>
      </c>
      <c r="BF1533" s="23" t="s">
        <v>306</v>
      </c>
      <c r="BG1533" s="23" t="s">
        <v>11</v>
      </c>
      <c r="BH1533" s="23" t="s">
        <v>17</v>
      </c>
      <c r="BI1533" s="23"/>
      <c r="BJ1533" s="23"/>
      <c r="BK1533" s="23" t="s">
        <v>11</v>
      </c>
      <c r="BL1533" s="23" t="s">
        <v>11</v>
      </c>
      <c r="BM1533" s="23"/>
      <c r="BN1533" s="23"/>
      <c r="BO1533" s="24">
        <v>0.1</v>
      </c>
      <c r="BP1533" s="24">
        <v>399.9</v>
      </c>
      <c r="BQ1533" s="24">
        <v>450</v>
      </c>
      <c r="BR1533" s="24">
        <v>300.60000000000002</v>
      </c>
      <c r="BS1533" s="24">
        <v>300.60000000000002</v>
      </c>
      <c r="BT1533" s="23"/>
      <c r="BU1533" s="23"/>
      <c r="BV1533" s="24">
        <v>113.37</v>
      </c>
      <c r="BW1533" s="24">
        <v>0.48</v>
      </c>
      <c r="BX1533" s="24">
        <v>0.46</v>
      </c>
      <c r="BY1533" s="23"/>
      <c r="BZ1533" s="27">
        <v>0.48</v>
      </c>
      <c r="CA1533" s="27"/>
      <c r="CB1533" s="25"/>
      <c r="CC1533" s="25"/>
      <c r="CD1533" s="28">
        <v>111.94</v>
      </c>
      <c r="CE1533" s="28">
        <v>0.52</v>
      </c>
      <c r="CF1533" s="28">
        <v>0.5</v>
      </c>
      <c r="CG1533" s="25"/>
      <c r="CH1533" s="28">
        <v>352.43</v>
      </c>
      <c r="CI1533" s="28">
        <v>0.7</v>
      </c>
      <c r="CJ1533" s="28">
        <v>0</v>
      </c>
      <c r="CK1533" s="25"/>
      <c r="CL1533" s="25"/>
      <c r="CM1533" s="28">
        <v>1</v>
      </c>
      <c r="CN1533" s="25"/>
      <c r="CO1533" s="28">
        <v>0</v>
      </c>
      <c r="CP1533" s="30" t="s">
        <v>1075</v>
      </c>
      <c r="CQ1533" s="8">
        <f t="shared" si="254"/>
        <v>1625.8123182327715</v>
      </c>
      <c r="CR1533" s="8">
        <f t="shared" si="262"/>
        <v>28</v>
      </c>
      <c r="CS1533" s="8">
        <f t="shared" si="255"/>
        <v>2.5</v>
      </c>
      <c r="CT1533" s="8">
        <f t="shared" si="263"/>
        <v>60</v>
      </c>
      <c r="CU1533" s="8">
        <f t="shared" si="256"/>
        <v>300</v>
      </c>
      <c r="CV1533" s="10">
        <f t="shared" si="257"/>
        <v>510140.43300000002</v>
      </c>
      <c r="CW1533" s="10">
        <f t="shared" si="264"/>
        <v>510.14043300000003</v>
      </c>
      <c r="CX1533" s="8" t="str">
        <f t="shared" si="258"/>
        <v>No</v>
      </c>
      <c r="CY1533" s="30" t="s">
        <v>23</v>
      </c>
      <c r="CZ1533" s="30" t="s">
        <v>11</v>
      </c>
      <c r="DA1533" s="31" t="s">
        <v>11</v>
      </c>
      <c r="DB1533" s="31" t="s">
        <v>11</v>
      </c>
      <c r="DC1533" s="8" t="str">
        <f t="shared" si="259"/>
        <v>No</v>
      </c>
      <c r="DD1533" s="8" t="s">
        <v>11</v>
      </c>
      <c r="DE1533" s="30" t="s">
        <v>11</v>
      </c>
      <c r="DF1533" s="10">
        <f t="shared" si="260"/>
        <v>350.32553999999999</v>
      </c>
      <c r="DG1533" s="9">
        <f>IF(S1533&lt;Monitors!$H$4,(S1533*Monitors!$I$4)+Monitors!$J$4,IF(S1533&lt;Monitors!$H$5,(S1533*Monitors!$I$5)+Monitors!$J$5,IF(S1533&lt;Monitors!$H$6,(S1533*Monitors!$I$6)+Monitors!$J$6,IF(S1533&lt;Monitors!$H$7,(Monitors!$I$7*S1533)+Monitors!$J$7,IF(S1533&lt;Monitors!$H$8,(S1533*Monitors!$I$8)+Monitors!$J$8,IF(S1533&lt;Monitors!$H$9,(S1533*Monitors!$I$9)+Monitors!$J$9,IF(S1533&lt;Monitors!$H$10,(S1533*Monitors!$I$10)+Monitors!$J$10,IF(S1533&lt;Monitors!$H$11,(S1533*Monitors!$I$11)+Monitors!$J$11,Monitors!$J$12))))))))</f>
        <v>89</v>
      </c>
      <c r="DH1533" s="10">
        <f>$DF1533-(Monitors!$B$4*'All Data'!$W1533)</f>
        <v>337.61192</v>
      </c>
      <c r="DI1533" s="10">
        <f>IF($CX1533="Yes",DH1533-(Monitors!$E$4*(DG1533+(Monitors!$B$4*'All Data'!$W1533))),'All Data'!DH1533)</f>
        <v>337.61192</v>
      </c>
      <c r="DJ1533" s="10">
        <f>IF(DD1533="Yes",'All Data'!DI1533-(DG1533*Monitors!$C$4),'All Data'!DI1533)</f>
        <v>337.61192</v>
      </c>
      <c r="DK1533" s="10">
        <f>IF($DE1533="Yes",DJ1533-(DG1533*Monitors!$D$4),'All Data'!DJ1533)</f>
        <v>337.61192</v>
      </c>
      <c r="DL1533" s="10">
        <f>IF($CZ1533="Yes",DK1533-Monitors!$C$7,'All Data'!DK1533)</f>
        <v>337.61192</v>
      </c>
      <c r="DM1533" s="10">
        <f>IF($DA1533="Yes",DL1533-Monitors!$D$7,'All Data'!DL1533)</f>
        <v>337.61192</v>
      </c>
      <c r="DN1533" s="10">
        <f>IF(DB1533="Yes",DM1533-((DG1533+(W1533*Monitors!$B$4))*Monitors!$F$4),'All Data'!DM1533)</f>
        <v>337.61192</v>
      </c>
      <c r="DO1533" s="8" t="str">
        <f t="shared" si="261"/>
        <v>No</v>
      </c>
      <c r="DP1533" s="10">
        <v>20.405617320000001</v>
      </c>
      <c r="DQ1533" s="10">
        <v>92.96438268</v>
      </c>
      <c r="DR1533" s="10">
        <v>92.96438268</v>
      </c>
      <c r="DS1533" s="9">
        <v>95.123828264395698</v>
      </c>
      <c r="DT1533" s="9" t="s">
        <v>23</v>
      </c>
      <c r="DU1533" s="14">
        <v>0</v>
      </c>
    </row>
    <row r="1534" spans="1:125" ht="18" customHeight="1">
      <c r="A1534" s="29">
        <v>1533</v>
      </c>
      <c r="B1534" s="29">
        <v>36</v>
      </c>
      <c r="C1534" s="29">
        <v>1024</v>
      </c>
      <c r="D1534" s="21">
        <v>41728</v>
      </c>
      <c r="E1534" s="21">
        <v>41646</v>
      </c>
      <c r="F1534" s="21">
        <v>41670</v>
      </c>
      <c r="G1534" s="20" t="s">
        <v>4</v>
      </c>
      <c r="H1534" s="20"/>
      <c r="I1534" s="22">
        <v>6</v>
      </c>
      <c r="J1534" s="20" t="s">
        <v>5</v>
      </c>
      <c r="K1534" s="20"/>
      <c r="L1534" s="20" t="s">
        <v>6</v>
      </c>
      <c r="M1534" s="23"/>
      <c r="N1534" s="23" t="s">
        <v>7</v>
      </c>
      <c r="O1534" s="23"/>
      <c r="P1534" s="24">
        <v>27</v>
      </c>
      <c r="Q1534" s="24">
        <v>48</v>
      </c>
      <c r="R1534" s="24">
        <v>55</v>
      </c>
      <c r="S1534" s="24">
        <v>1276</v>
      </c>
      <c r="T1534" s="24">
        <v>1.78</v>
      </c>
      <c r="U1534" s="24">
        <v>1080</v>
      </c>
      <c r="V1534" s="24">
        <v>1920</v>
      </c>
      <c r="W1534" s="24">
        <v>2.0739999999999998</v>
      </c>
      <c r="X1534" s="23" t="s">
        <v>47</v>
      </c>
      <c r="Y1534" s="23" t="s">
        <v>47</v>
      </c>
      <c r="Z1534" s="24">
        <v>81</v>
      </c>
      <c r="AA1534" s="24">
        <v>60</v>
      </c>
      <c r="AB1534" s="24">
        <v>89</v>
      </c>
      <c r="AC1534" s="24">
        <v>89</v>
      </c>
      <c r="AD1534" s="23" t="s">
        <v>223</v>
      </c>
      <c r="AE1534" s="23" t="s">
        <v>23</v>
      </c>
      <c r="AF1534" s="23" t="s">
        <v>11</v>
      </c>
      <c r="AG1534" s="23"/>
      <c r="AH1534" s="23"/>
      <c r="AI1534" s="23" t="s">
        <v>12</v>
      </c>
      <c r="AJ1534" s="23" t="s">
        <v>11</v>
      </c>
      <c r="AK1534" s="23" t="s">
        <v>11</v>
      </c>
      <c r="AL1534" s="23" t="s">
        <v>935</v>
      </c>
      <c r="AM1534" s="23" t="s">
        <v>936</v>
      </c>
      <c r="AN1534" s="23" t="s">
        <v>14</v>
      </c>
      <c r="AO1534" s="23"/>
      <c r="AP1534" s="23" t="s">
        <v>14</v>
      </c>
      <c r="AQ1534" s="23"/>
      <c r="AR1534" s="23"/>
      <c r="AS1534" s="23" t="s">
        <v>935</v>
      </c>
      <c r="AT1534" s="23" t="s">
        <v>936</v>
      </c>
      <c r="AU1534" s="23" t="s">
        <v>261</v>
      </c>
      <c r="AV1534" s="25"/>
      <c r="AW1534" s="25"/>
      <c r="AX1534" s="26">
        <v>55</v>
      </c>
      <c r="AY1534" s="26">
        <v>1276</v>
      </c>
      <c r="AZ1534" s="25" t="s">
        <v>14</v>
      </c>
      <c r="BA1534" s="25" t="s">
        <v>261</v>
      </c>
      <c r="BB1534" s="23"/>
      <c r="BC1534" s="23" t="s">
        <v>15</v>
      </c>
      <c r="BD1534" s="23"/>
      <c r="BE1534" s="23" t="s">
        <v>11</v>
      </c>
      <c r="BF1534" s="23" t="s">
        <v>360</v>
      </c>
      <c r="BG1534" s="23" t="s">
        <v>11</v>
      </c>
      <c r="BH1534" s="23" t="s">
        <v>17</v>
      </c>
      <c r="BI1534" s="23"/>
      <c r="BJ1534" s="23" t="s">
        <v>18</v>
      </c>
      <c r="BK1534" s="23" t="s">
        <v>11</v>
      </c>
      <c r="BL1534" s="23" t="s">
        <v>11</v>
      </c>
      <c r="BM1534" s="23"/>
      <c r="BN1534" s="23"/>
      <c r="BO1534" s="24">
        <v>0.7</v>
      </c>
      <c r="BP1534" s="24">
        <v>533.5</v>
      </c>
      <c r="BQ1534" s="24">
        <v>533.5</v>
      </c>
      <c r="BR1534" s="24">
        <v>501.2</v>
      </c>
      <c r="BS1534" s="24">
        <v>325.3</v>
      </c>
      <c r="BT1534" s="23"/>
      <c r="BU1534" s="23"/>
      <c r="BV1534" s="24">
        <v>113.65</v>
      </c>
      <c r="BW1534" s="24">
        <v>0.26</v>
      </c>
      <c r="BX1534" s="24">
        <v>0</v>
      </c>
      <c r="BY1534" s="24">
        <v>0</v>
      </c>
      <c r="BZ1534" s="27">
        <v>0.26</v>
      </c>
      <c r="CA1534" s="27">
        <v>0</v>
      </c>
      <c r="CB1534" s="25"/>
      <c r="CC1534" s="25"/>
      <c r="CD1534" s="28">
        <v>112.9</v>
      </c>
      <c r="CE1534" s="28">
        <v>0.52</v>
      </c>
      <c r="CF1534" s="28">
        <v>0</v>
      </c>
      <c r="CG1534" s="28">
        <v>0</v>
      </c>
      <c r="CH1534" s="28">
        <v>125.5</v>
      </c>
      <c r="CI1534" s="28">
        <v>0.7</v>
      </c>
      <c r="CJ1534" s="28">
        <v>0.5</v>
      </c>
      <c r="CK1534" s="25"/>
      <c r="CL1534" s="25"/>
      <c r="CM1534" s="28">
        <v>0.51</v>
      </c>
      <c r="CN1534" s="25"/>
      <c r="CO1534" s="28">
        <v>2</v>
      </c>
      <c r="CP1534" s="30" t="s">
        <v>1075</v>
      </c>
      <c r="CQ1534" s="8">
        <f t="shared" si="254"/>
        <v>1625.3918495297803</v>
      </c>
      <c r="CR1534" s="8">
        <f t="shared" si="262"/>
        <v>28</v>
      </c>
      <c r="CS1534" s="8">
        <f t="shared" si="255"/>
        <v>2.5</v>
      </c>
      <c r="CT1534" s="8">
        <f t="shared" si="263"/>
        <v>60</v>
      </c>
      <c r="CU1534" s="8">
        <f t="shared" si="256"/>
        <v>500</v>
      </c>
      <c r="CV1534" s="10">
        <f t="shared" si="257"/>
        <v>680746</v>
      </c>
      <c r="CW1534" s="10">
        <f t="shared" si="264"/>
        <v>680.74599999999998</v>
      </c>
      <c r="CX1534" s="8" t="str">
        <f t="shared" si="258"/>
        <v>No</v>
      </c>
      <c r="CY1534" s="30" t="s">
        <v>11</v>
      </c>
      <c r="CZ1534" s="30" t="s">
        <v>11</v>
      </c>
      <c r="DA1534" s="31" t="s">
        <v>11</v>
      </c>
      <c r="DB1534" s="31" t="s">
        <v>11</v>
      </c>
      <c r="DC1534" s="8" t="str">
        <f t="shared" si="259"/>
        <v>No</v>
      </c>
      <c r="DD1534" s="8" t="s">
        <v>11</v>
      </c>
      <c r="DE1534" s="30" t="s">
        <v>11</v>
      </c>
      <c r="DF1534" s="10">
        <f t="shared" si="260"/>
        <v>349.93133999999998</v>
      </c>
      <c r="DG1534" s="9">
        <f>IF(S1534&lt;Monitors!$H$4,(S1534*Monitors!$I$4)+Monitors!$J$4,IF(S1534&lt;Monitors!$H$5,(S1534*Monitors!$I$5)+Monitors!$J$5,IF(S1534&lt;Monitors!$H$6,(S1534*Monitors!$I$6)+Monitors!$J$6,IF(S1534&lt;Monitors!$H$7,(Monitors!$I$7*S1534)+Monitors!$J$7,IF(S1534&lt;Monitors!$H$8,(S1534*Monitors!$I$8)+Monitors!$J$8,IF(S1534&lt;Monitors!$H$9,(S1534*Monitors!$I$9)+Monitors!$J$9,IF(S1534&lt;Monitors!$H$10,(S1534*Monitors!$I$10)+Monitors!$J$10,IF(S1534&lt;Monitors!$H$11,(S1534*Monitors!$I$11)+Monitors!$J$11,Monitors!$J$12))))))))</f>
        <v>89</v>
      </c>
      <c r="DH1534" s="10">
        <f>$DF1534-(Monitors!$B$4*'All Data'!$W1534)</f>
        <v>337.21771999999999</v>
      </c>
      <c r="DI1534" s="10">
        <f>IF($CX1534="Yes",DH1534-(Monitors!$E$4*(DG1534+(Monitors!$B$4*'All Data'!$W1534))),'All Data'!DH1534)</f>
        <v>337.21771999999999</v>
      </c>
      <c r="DJ1534" s="10">
        <f>IF(DD1534="Yes",'All Data'!DI1534-(DG1534*Monitors!$C$4),'All Data'!DI1534)</f>
        <v>337.21771999999999</v>
      </c>
      <c r="DK1534" s="10">
        <f>IF($DE1534="Yes",DJ1534-(DG1534*Monitors!$D$4),'All Data'!DJ1534)</f>
        <v>337.21771999999999</v>
      </c>
      <c r="DL1534" s="10">
        <f>IF($CZ1534="Yes",DK1534-Monitors!$C$7,'All Data'!DK1534)</f>
        <v>337.21771999999999</v>
      </c>
      <c r="DM1534" s="10">
        <f>IF($DA1534="Yes",DL1534-Monitors!$D$7,'All Data'!DL1534)</f>
        <v>337.21771999999999</v>
      </c>
      <c r="DN1534" s="10">
        <f>IF(DB1534="Yes",DM1534-((DG1534+(W1534*Monitors!$B$4))*Monitors!$F$4),'All Data'!DM1534)</f>
        <v>337.21771999999999</v>
      </c>
      <c r="DO1534" s="8" t="str">
        <f t="shared" si="261"/>
        <v>No</v>
      </c>
      <c r="DP1534" s="10">
        <v>27.229840000000003</v>
      </c>
      <c r="DQ1534" s="10">
        <v>86.42016000000001</v>
      </c>
      <c r="DR1534" s="10">
        <v>86.42016000000001</v>
      </c>
      <c r="DS1534" s="9">
        <v>95.137619965869362</v>
      </c>
      <c r="DT1534" s="9" t="s">
        <v>23</v>
      </c>
      <c r="DU1534" s="14">
        <v>0</v>
      </c>
    </row>
    <row r="1535" spans="1:125" ht="18" customHeight="1">
      <c r="A1535" s="29">
        <v>1534</v>
      </c>
      <c r="B1535" s="29">
        <v>38</v>
      </c>
      <c r="C1535" s="29">
        <v>1239</v>
      </c>
      <c r="D1535" s="21">
        <v>42006</v>
      </c>
      <c r="E1535" s="21">
        <v>41994</v>
      </c>
      <c r="F1535" s="21">
        <v>42016</v>
      </c>
      <c r="G1535" s="20" t="s">
        <v>942</v>
      </c>
      <c r="H1535" s="20"/>
      <c r="I1535" s="22">
        <v>6</v>
      </c>
      <c r="J1535" s="20" t="s">
        <v>255</v>
      </c>
      <c r="K1535" s="20"/>
      <c r="L1535" s="20" t="s">
        <v>121</v>
      </c>
      <c r="M1535" s="23"/>
      <c r="N1535" s="23" t="s">
        <v>7</v>
      </c>
      <c r="O1535" s="23"/>
      <c r="P1535" s="24">
        <v>22.6</v>
      </c>
      <c r="Q1535" s="24">
        <v>40.1</v>
      </c>
      <c r="R1535" s="24">
        <v>46</v>
      </c>
      <c r="S1535" s="24">
        <v>903.69</v>
      </c>
      <c r="T1535" s="24">
        <v>1.78</v>
      </c>
      <c r="U1535" s="24">
        <v>1080</v>
      </c>
      <c r="V1535" s="24">
        <v>1920</v>
      </c>
      <c r="W1535" s="24">
        <v>2.0739999999999998</v>
      </c>
      <c r="X1535" s="23" t="s">
        <v>47</v>
      </c>
      <c r="Y1535" s="23" t="s">
        <v>47</v>
      </c>
      <c r="Z1535" s="24">
        <v>2295</v>
      </c>
      <c r="AA1535" s="24">
        <v>60</v>
      </c>
      <c r="AB1535" s="24">
        <v>178</v>
      </c>
      <c r="AC1535" s="24">
        <v>178</v>
      </c>
      <c r="AD1535" s="23" t="s">
        <v>237</v>
      </c>
      <c r="AE1535" s="23" t="s">
        <v>23</v>
      </c>
      <c r="AF1535" s="23" t="s">
        <v>11</v>
      </c>
      <c r="AG1535" s="23"/>
      <c r="AH1535" s="23"/>
      <c r="AI1535" s="23" t="s">
        <v>12</v>
      </c>
      <c r="AJ1535" s="23" t="s">
        <v>11</v>
      </c>
      <c r="AK1535" s="23" t="s">
        <v>23</v>
      </c>
      <c r="AL1535" s="23" t="s">
        <v>301</v>
      </c>
      <c r="AM1535" s="23"/>
      <c r="AN1535" s="23" t="s">
        <v>14</v>
      </c>
      <c r="AO1535" s="23"/>
      <c r="AP1535" s="23" t="s">
        <v>14</v>
      </c>
      <c r="AQ1535" s="23"/>
      <c r="AR1535" s="23"/>
      <c r="AS1535" s="23" t="s">
        <v>301</v>
      </c>
      <c r="AT1535" s="23"/>
      <c r="AU1535" s="23" t="s">
        <v>14</v>
      </c>
      <c r="AV1535" s="25"/>
      <c r="AW1535" s="25"/>
      <c r="AX1535" s="26">
        <v>46</v>
      </c>
      <c r="AY1535" s="26">
        <v>903.69</v>
      </c>
      <c r="AZ1535" s="25" t="s">
        <v>14</v>
      </c>
      <c r="BA1535" s="25" t="s">
        <v>14</v>
      </c>
      <c r="BB1535" s="23"/>
      <c r="BC1535" s="23" t="s">
        <v>15</v>
      </c>
      <c r="BD1535" s="23"/>
      <c r="BE1535" s="23" t="s">
        <v>11</v>
      </c>
      <c r="BF1535" s="23" t="s">
        <v>944</v>
      </c>
      <c r="BG1535" s="23" t="s">
        <v>11</v>
      </c>
      <c r="BH1535" s="23" t="s">
        <v>17</v>
      </c>
      <c r="BI1535" s="23"/>
      <c r="BJ1535" s="23"/>
      <c r="BK1535" s="23" t="s">
        <v>11</v>
      </c>
      <c r="BL1535" s="23" t="s">
        <v>11</v>
      </c>
      <c r="BM1535" s="23" t="s">
        <v>11</v>
      </c>
      <c r="BN1535" s="23"/>
      <c r="BO1535" s="24">
        <v>0</v>
      </c>
      <c r="BP1535" s="24">
        <v>725</v>
      </c>
      <c r="BQ1535" s="24">
        <v>725</v>
      </c>
      <c r="BR1535" s="24">
        <v>513</v>
      </c>
      <c r="BS1535" s="24">
        <v>513</v>
      </c>
      <c r="BT1535" s="23"/>
      <c r="BU1535" s="23"/>
      <c r="BV1535" s="24">
        <v>114.1</v>
      </c>
      <c r="BW1535" s="24">
        <v>0.27</v>
      </c>
      <c r="BX1535" s="23"/>
      <c r="BY1535" s="24">
        <v>0.27</v>
      </c>
      <c r="BZ1535" s="27">
        <v>0.27</v>
      </c>
      <c r="CA1535" s="27">
        <v>0.27</v>
      </c>
      <c r="CB1535" s="25"/>
      <c r="CC1535" s="25"/>
      <c r="CD1535" s="28">
        <v>112.6</v>
      </c>
      <c r="CE1535" s="28">
        <v>0.41</v>
      </c>
      <c r="CF1535" s="25"/>
      <c r="CG1535" s="28">
        <v>0.41</v>
      </c>
      <c r="CH1535" s="28">
        <v>252</v>
      </c>
      <c r="CI1535" s="28">
        <v>0.5</v>
      </c>
      <c r="CJ1535" s="28">
        <v>0.5</v>
      </c>
      <c r="CK1535" s="25"/>
      <c r="CL1535" s="25"/>
      <c r="CM1535" s="28">
        <v>0.95</v>
      </c>
      <c r="CN1535" s="25"/>
      <c r="CO1535" s="28">
        <v>0</v>
      </c>
      <c r="CP1535" s="30" t="s">
        <v>1075</v>
      </c>
      <c r="CQ1535" s="8">
        <f t="shared" si="254"/>
        <v>2295.0348017572392</v>
      </c>
      <c r="CR1535" s="8">
        <f t="shared" si="262"/>
        <v>28</v>
      </c>
      <c r="CS1535" s="8">
        <f t="shared" si="255"/>
        <v>2.5</v>
      </c>
      <c r="CT1535" s="8">
        <f t="shared" si="263"/>
        <v>50</v>
      </c>
      <c r="CU1535" s="8">
        <f t="shared" si="256"/>
        <v>700</v>
      </c>
      <c r="CV1535" s="10">
        <f t="shared" si="257"/>
        <v>655175.25</v>
      </c>
      <c r="CW1535" s="10">
        <f t="shared" si="264"/>
        <v>655.17525000000001</v>
      </c>
      <c r="CX1535" s="8" t="str">
        <f t="shared" si="258"/>
        <v>No</v>
      </c>
      <c r="CY1535" s="30" t="s">
        <v>11</v>
      </c>
      <c r="CZ1535" s="30" t="s">
        <v>11</v>
      </c>
      <c r="DA1535" s="31" t="s">
        <v>11</v>
      </c>
      <c r="DB1535" s="31" t="s">
        <v>11</v>
      </c>
      <c r="DC1535" s="8" t="str">
        <f t="shared" si="259"/>
        <v>No</v>
      </c>
      <c r="DD1535" s="8" t="s">
        <v>11</v>
      </c>
      <c r="DE1535" s="30" t="s">
        <v>11</v>
      </c>
      <c r="DF1535" s="10">
        <f t="shared" si="260"/>
        <v>351.36797999999999</v>
      </c>
      <c r="DG1535" s="9">
        <f>IF(S1535&lt;Monitors!$H$4,(S1535*Monitors!$I$4)+Monitors!$J$4,IF(S1535&lt;Monitors!$H$5,(S1535*Monitors!$I$5)+Monitors!$J$5,IF(S1535&lt;Monitors!$H$6,(S1535*Monitors!$I$6)+Monitors!$J$6,IF(S1535&lt;Monitors!$H$7,(Monitors!$I$7*S1535)+Monitors!$J$7,IF(S1535&lt;Monitors!$H$8,(S1535*Monitors!$I$8)+Monitors!$J$8,IF(S1535&lt;Monitors!$H$9,(S1535*Monitors!$I$9)+Monitors!$J$9,IF(S1535&lt;Monitors!$H$10,(S1535*Monitors!$I$10)+Monitors!$J$10,IF(S1535&lt;Monitors!$H$11,(S1535*Monitors!$I$11)+Monitors!$J$11,Monitors!$J$12))))))))</f>
        <v>89</v>
      </c>
      <c r="DH1535" s="10">
        <f>$DF1535-(Monitors!$B$4*'All Data'!$W1535)</f>
        <v>338.65436</v>
      </c>
      <c r="DI1535" s="10">
        <f>IF($CX1535="Yes",DH1535-(Monitors!$E$4*(DG1535+(Monitors!$B$4*'All Data'!$W1535))),'All Data'!DH1535)</f>
        <v>338.65436</v>
      </c>
      <c r="DJ1535" s="10">
        <f>IF(DD1535="Yes",'All Data'!DI1535-(DG1535*Monitors!$C$4),'All Data'!DI1535)</f>
        <v>338.65436</v>
      </c>
      <c r="DK1535" s="10">
        <f>IF($DE1535="Yes",DJ1535-(DG1535*Monitors!$D$4),'All Data'!DJ1535)</f>
        <v>338.65436</v>
      </c>
      <c r="DL1535" s="10">
        <f>IF($CZ1535="Yes",DK1535-Monitors!$C$7,'All Data'!DK1535)</f>
        <v>338.65436</v>
      </c>
      <c r="DM1535" s="10">
        <f>IF($DA1535="Yes",DL1535-Monitors!$D$7,'All Data'!DL1535)</f>
        <v>338.65436</v>
      </c>
      <c r="DN1535" s="10">
        <f>IF(DB1535="Yes",DM1535-((DG1535+(W1535*Monitors!$B$4))*Monitors!$F$4),'All Data'!DM1535)</f>
        <v>338.65436</v>
      </c>
      <c r="DO1535" s="8" t="str">
        <f t="shared" si="261"/>
        <v>No</v>
      </c>
      <c r="DP1535" s="10">
        <v>26.207010000000004</v>
      </c>
      <c r="DQ1535" s="10">
        <v>87.892989999999998</v>
      </c>
      <c r="DR1535" s="10">
        <v>87.892989999999998</v>
      </c>
      <c r="DS1535" s="9">
        <v>75.843283776816833</v>
      </c>
      <c r="DT1535" s="9" t="s">
        <v>11</v>
      </c>
      <c r="DU1535" s="14">
        <v>0</v>
      </c>
    </row>
    <row r="1536" spans="1:125" ht="18" customHeight="1">
      <c r="A1536" s="29">
        <v>1535</v>
      </c>
      <c r="B1536" s="29">
        <v>38</v>
      </c>
      <c r="C1536" s="29">
        <v>556</v>
      </c>
      <c r="D1536" s="21">
        <v>41749</v>
      </c>
      <c r="E1536" s="21">
        <v>41696</v>
      </c>
      <c r="F1536" s="21">
        <v>41745</v>
      </c>
      <c r="G1536" s="20"/>
      <c r="H1536" s="20"/>
      <c r="I1536" s="22">
        <v>6</v>
      </c>
      <c r="J1536" s="20" t="s">
        <v>255</v>
      </c>
      <c r="K1536" s="20"/>
      <c r="L1536" s="20" t="s">
        <v>121</v>
      </c>
      <c r="M1536" s="23"/>
      <c r="N1536" s="23" t="s">
        <v>7</v>
      </c>
      <c r="O1536" s="23"/>
      <c r="P1536" s="24">
        <v>26.8</v>
      </c>
      <c r="Q1536" s="24">
        <v>47.6</v>
      </c>
      <c r="R1536" s="24">
        <v>54.6</v>
      </c>
      <c r="S1536" s="24">
        <v>1275.67</v>
      </c>
      <c r="T1536" s="24">
        <v>1.78</v>
      </c>
      <c r="U1536" s="24">
        <v>1080</v>
      </c>
      <c r="V1536" s="24">
        <v>1920</v>
      </c>
      <c r="W1536" s="24">
        <v>2.0739999999999998</v>
      </c>
      <c r="X1536" s="23" t="s">
        <v>47</v>
      </c>
      <c r="Y1536" s="23" t="s">
        <v>47</v>
      </c>
      <c r="Z1536" s="24">
        <v>1625</v>
      </c>
      <c r="AA1536" s="24">
        <v>60</v>
      </c>
      <c r="AB1536" s="24">
        <v>178</v>
      </c>
      <c r="AC1536" s="24">
        <v>178</v>
      </c>
      <c r="AD1536" s="23" t="s">
        <v>237</v>
      </c>
      <c r="AE1536" s="23" t="s">
        <v>23</v>
      </c>
      <c r="AF1536" s="23" t="s">
        <v>11</v>
      </c>
      <c r="AG1536" s="23"/>
      <c r="AH1536" s="23"/>
      <c r="AI1536" s="23" t="s">
        <v>12</v>
      </c>
      <c r="AJ1536" s="23" t="s">
        <v>11</v>
      </c>
      <c r="AK1536" s="23" t="s">
        <v>23</v>
      </c>
      <c r="AL1536" s="23" t="s">
        <v>853</v>
      </c>
      <c r="AM1536" s="23"/>
      <c r="AN1536" s="23" t="s">
        <v>14</v>
      </c>
      <c r="AO1536" s="23"/>
      <c r="AP1536" s="23" t="s">
        <v>14</v>
      </c>
      <c r="AQ1536" s="23"/>
      <c r="AR1536" s="23"/>
      <c r="AS1536" s="23" t="s">
        <v>853</v>
      </c>
      <c r="AT1536" s="23"/>
      <c r="AU1536" s="23" t="s">
        <v>14</v>
      </c>
      <c r="AV1536" s="25"/>
      <c r="AW1536" s="25"/>
      <c r="AX1536" s="26">
        <v>54.6</v>
      </c>
      <c r="AY1536" s="26">
        <v>1275.67</v>
      </c>
      <c r="AZ1536" s="25" t="s">
        <v>14</v>
      </c>
      <c r="BA1536" s="25" t="s">
        <v>14</v>
      </c>
      <c r="BB1536" s="23"/>
      <c r="BC1536" s="23" t="s">
        <v>15</v>
      </c>
      <c r="BD1536" s="23"/>
      <c r="BE1536" s="23" t="s">
        <v>11</v>
      </c>
      <c r="BF1536" s="23" t="s">
        <v>941</v>
      </c>
      <c r="BG1536" s="23" t="s">
        <v>11</v>
      </c>
      <c r="BH1536" s="23" t="s">
        <v>17</v>
      </c>
      <c r="BI1536" s="23"/>
      <c r="BJ1536" s="23"/>
      <c r="BK1536" s="23" t="s">
        <v>11</v>
      </c>
      <c r="BL1536" s="23" t="s">
        <v>11</v>
      </c>
      <c r="BM1536" s="23" t="s">
        <v>11</v>
      </c>
      <c r="BN1536" s="23"/>
      <c r="BO1536" s="24">
        <v>0</v>
      </c>
      <c r="BP1536" s="24">
        <v>350</v>
      </c>
      <c r="BQ1536" s="24">
        <v>350</v>
      </c>
      <c r="BR1536" s="24">
        <v>318</v>
      </c>
      <c r="BS1536" s="24">
        <v>318</v>
      </c>
      <c r="BT1536" s="23"/>
      <c r="BU1536" s="23"/>
      <c r="BV1536" s="24">
        <v>115.1</v>
      </c>
      <c r="BW1536" s="24">
        <v>0.26</v>
      </c>
      <c r="BX1536" s="23"/>
      <c r="BY1536" s="24">
        <v>0.23</v>
      </c>
      <c r="BZ1536" s="27">
        <v>0.26</v>
      </c>
      <c r="CA1536" s="27">
        <v>0.23</v>
      </c>
      <c r="CB1536" s="25"/>
      <c r="CC1536" s="25"/>
      <c r="CD1536" s="28">
        <v>85.6</v>
      </c>
      <c r="CE1536" s="28">
        <v>0.26</v>
      </c>
      <c r="CF1536" s="25"/>
      <c r="CG1536" s="28">
        <v>0.22</v>
      </c>
      <c r="CH1536" s="28">
        <v>269.60000000000002</v>
      </c>
      <c r="CI1536" s="28">
        <v>0.5</v>
      </c>
      <c r="CJ1536" s="28">
        <v>0.5</v>
      </c>
      <c r="CK1536" s="25"/>
      <c r="CL1536" s="25"/>
      <c r="CM1536" s="28">
        <v>0.94</v>
      </c>
      <c r="CN1536" s="25"/>
      <c r="CO1536" s="28">
        <v>0</v>
      </c>
      <c r="CP1536" s="30" t="s">
        <v>1075</v>
      </c>
      <c r="CQ1536" s="8">
        <f t="shared" si="254"/>
        <v>1625.8123182327715</v>
      </c>
      <c r="CR1536" s="8">
        <f t="shared" si="262"/>
        <v>28</v>
      </c>
      <c r="CS1536" s="8">
        <f t="shared" si="255"/>
        <v>2.5</v>
      </c>
      <c r="CT1536" s="8">
        <f t="shared" si="263"/>
        <v>60</v>
      </c>
      <c r="CU1536" s="8">
        <f t="shared" si="256"/>
        <v>300</v>
      </c>
      <c r="CV1536" s="10">
        <f t="shared" si="257"/>
        <v>446484.5</v>
      </c>
      <c r="CW1536" s="10">
        <f t="shared" si="264"/>
        <v>446.48450000000003</v>
      </c>
      <c r="CX1536" s="8" t="str">
        <f t="shared" si="258"/>
        <v>No</v>
      </c>
      <c r="CY1536" s="30" t="s">
        <v>11</v>
      </c>
      <c r="CZ1536" s="30" t="s">
        <v>11</v>
      </c>
      <c r="DA1536" s="31" t="s">
        <v>11</v>
      </c>
      <c r="DB1536" s="31" t="s">
        <v>11</v>
      </c>
      <c r="DC1536" s="8" t="str">
        <f t="shared" si="259"/>
        <v>No</v>
      </c>
      <c r="DD1536" s="8" t="s">
        <v>11</v>
      </c>
      <c r="DE1536" s="30" t="s">
        <v>11</v>
      </c>
      <c r="DF1536" s="10">
        <f t="shared" si="260"/>
        <v>354.37703999999991</v>
      </c>
      <c r="DG1536" s="9">
        <f>IF(S1536&lt;Monitors!$H$4,(S1536*Monitors!$I$4)+Monitors!$J$4,IF(S1536&lt;Monitors!$H$5,(S1536*Monitors!$I$5)+Monitors!$J$5,IF(S1536&lt;Monitors!$H$6,(S1536*Monitors!$I$6)+Monitors!$J$6,IF(S1536&lt;Monitors!$H$7,(Monitors!$I$7*S1536)+Monitors!$J$7,IF(S1536&lt;Monitors!$H$8,(S1536*Monitors!$I$8)+Monitors!$J$8,IF(S1536&lt;Monitors!$H$9,(S1536*Monitors!$I$9)+Monitors!$J$9,IF(S1536&lt;Monitors!$H$10,(S1536*Monitors!$I$10)+Monitors!$J$10,IF(S1536&lt;Monitors!$H$11,(S1536*Monitors!$I$11)+Monitors!$J$11,Monitors!$J$12))))))))</f>
        <v>89</v>
      </c>
      <c r="DH1536" s="10">
        <f>$DF1536-(Monitors!$B$4*'All Data'!$W1536)</f>
        <v>341.66341999999992</v>
      </c>
      <c r="DI1536" s="10">
        <f>IF($CX1536="Yes",DH1536-(Monitors!$E$4*(DG1536+(Monitors!$B$4*'All Data'!$W1536))),'All Data'!DH1536)</f>
        <v>341.66341999999992</v>
      </c>
      <c r="DJ1536" s="10">
        <f>IF(DD1536="Yes",'All Data'!DI1536-(DG1536*Monitors!$C$4),'All Data'!DI1536)</f>
        <v>341.66341999999992</v>
      </c>
      <c r="DK1536" s="10">
        <f>IF($DE1536="Yes",DJ1536-(DG1536*Monitors!$D$4),'All Data'!DJ1536)</f>
        <v>341.66341999999992</v>
      </c>
      <c r="DL1536" s="10">
        <f>IF($CZ1536="Yes",DK1536-Monitors!$C$7,'All Data'!DK1536)</f>
        <v>341.66341999999992</v>
      </c>
      <c r="DM1536" s="10">
        <f>IF($DA1536="Yes",DL1536-Monitors!$D$7,'All Data'!DL1536)</f>
        <v>341.66341999999992</v>
      </c>
      <c r="DN1536" s="10">
        <f>IF(DB1536="Yes",DM1536-((DG1536+(W1536*Monitors!$B$4))*Monitors!$F$4),'All Data'!DM1536)</f>
        <v>341.66341999999992</v>
      </c>
      <c r="DO1536" s="8" t="str">
        <f t="shared" si="261"/>
        <v>No</v>
      </c>
      <c r="DP1536" s="10">
        <v>17.859380000000002</v>
      </c>
      <c r="DQ1536" s="10">
        <v>97.240619999999993</v>
      </c>
      <c r="DR1536" s="10">
        <v>97.240619999999993</v>
      </c>
      <c r="DS1536" s="9">
        <v>95.123828264395698</v>
      </c>
      <c r="DT1536" s="9" t="s">
        <v>11</v>
      </c>
      <c r="DU1536" s="14">
        <v>0</v>
      </c>
    </row>
    <row r="1537" spans="1:125" ht="18" customHeight="1">
      <c r="A1537" s="29">
        <v>1536</v>
      </c>
      <c r="B1537" s="29">
        <v>21</v>
      </c>
      <c r="C1537" s="29">
        <v>411</v>
      </c>
      <c r="D1537" s="21">
        <v>41430</v>
      </c>
      <c r="E1537" s="21">
        <v>41407</v>
      </c>
      <c r="F1537" s="21">
        <v>41451</v>
      </c>
      <c r="G1537" s="20" t="s">
        <v>4</v>
      </c>
      <c r="H1537" s="20"/>
      <c r="I1537" s="22">
        <v>6</v>
      </c>
      <c r="J1537" s="20" t="s">
        <v>255</v>
      </c>
      <c r="K1537" s="20"/>
      <c r="L1537" s="20" t="s">
        <v>6</v>
      </c>
      <c r="M1537" s="23" t="s">
        <v>6</v>
      </c>
      <c r="N1537" s="23" t="s">
        <v>7</v>
      </c>
      <c r="O1537" s="23"/>
      <c r="P1537" s="24">
        <v>23</v>
      </c>
      <c r="Q1537" s="24">
        <v>40.9</v>
      </c>
      <c r="R1537" s="24">
        <v>47</v>
      </c>
      <c r="S1537" s="24">
        <v>942.44</v>
      </c>
      <c r="T1537" s="24">
        <v>1.78</v>
      </c>
      <c r="U1537" s="24">
        <v>1080</v>
      </c>
      <c r="V1537" s="24">
        <v>1920</v>
      </c>
      <c r="W1537" s="24">
        <v>2.0739999999999998</v>
      </c>
      <c r="X1537" s="23" t="s">
        <v>47</v>
      </c>
      <c r="Y1537" s="23" t="s">
        <v>47</v>
      </c>
      <c r="Z1537" s="24">
        <v>2200</v>
      </c>
      <c r="AA1537" s="24">
        <v>60</v>
      </c>
      <c r="AB1537" s="24">
        <v>178</v>
      </c>
      <c r="AC1537" s="24">
        <v>178</v>
      </c>
      <c r="AD1537" s="23" t="s">
        <v>305</v>
      </c>
      <c r="AE1537" s="23" t="s">
        <v>11</v>
      </c>
      <c r="AF1537" s="23" t="s">
        <v>11</v>
      </c>
      <c r="AG1537" s="23"/>
      <c r="AH1537" s="23"/>
      <c r="AI1537" s="23" t="s">
        <v>57</v>
      </c>
      <c r="AJ1537" s="23" t="s">
        <v>11</v>
      </c>
      <c r="AK1537" s="23" t="s">
        <v>23</v>
      </c>
      <c r="AL1537" s="23" t="s">
        <v>107</v>
      </c>
      <c r="AM1537" s="23"/>
      <c r="AN1537" s="23" t="s">
        <v>302</v>
      </c>
      <c r="AO1537" s="23"/>
      <c r="AP1537" s="23" t="s">
        <v>14</v>
      </c>
      <c r="AQ1537" s="23"/>
      <c r="AR1537" s="23"/>
      <c r="AS1537" s="23" t="s">
        <v>107</v>
      </c>
      <c r="AT1537" s="23"/>
      <c r="AU1537" s="23" t="s">
        <v>261</v>
      </c>
      <c r="AV1537" s="25"/>
      <c r="AW1537" s="25"/>
      <c r="AX1537" s="26">
        <v>47</v>
      </c>
      <c r="AY1537" s="26">
        <v>942.44</v>
      </c>
      <c r="AZ1537" s="25" t="s">
        <v>302</v>
      </c>
      <c r="BA1537" s="25" t="s">
        <v>261</v>
      </c>
      <c r="BB1537" s="23"/>
      <c r="BC1537" s="23" t="s">
        <v>15</v>
      </c>
      <c r="BD1537" s="23"/>
      <c r="BE1537" s="23" t="s">
        <v>11</v>
      </c>
      <c r="BF1537" s="23" t="s">
        <v>753</v>
      </c>
      <c r="BG1537" s="23" t="s">
        <v>11</v>
      </c>
      <c r="BH1537" s="23" t="s">
        <v>17</v>
      </c>
      <c r="BI1537" s="23"/>
      <c r="BJ1537" s="23"/>
      <c r="BK1537" s="23" t="s">
        <v>11</v>
      </c>
      <c r="BL1537" s="23" t="s">
        <v>11</v>
      </c>
      <c r="BM1537" s="23"/>
      <c r="BN1537" s="23"/>
      <c r="BO1537" s="24">
        <v>0.1</v>
      </c>
      <c r="BP1537" s="24">
        <v>664.8</v>
      </c>
      <c r="BQ1537" s="24">
        <v>700</v>
      </c>
      <c r="BR1537" s="24">
        <v>471.5</v>
      </c>
      <c r="BS1537" s="24">
        <v>471.5</v>
      </c>
      <c r="BT1537" s="23"/>
      <c r="BU1537" s="23"/>
      <c r="BV1537" s="24">
        <v>115.68</v>
      </c>
      <c r="BW1537" s="24">
        <v>0.48</v>
      </c>
      <c r="BX1537" s="24">
        <v>0.46</v>
      </c>
      <c r="BY1537" s="23"/>
      <c r="BZ1537" s="27">
        <v>0.48</v>
      </c>
      <c r="CA1537" s="27"/>
      <c r="CB1537" s="25"/>
      <c r="CC1537" s="25"/>
      <c r="CD1537" s="28">
        <v>113.04</v>
      </c>
      <c r="CE1537" s="28">
        <v>0.52</v>
      </c>
      <c r="CF1537" s="28">
        <v>0.5</v>
      </c>
      <c r="CG1537" s="25"/>
      <c r="CH1537" s="28">
        <v>262.45999999999998</v>
      </c>
      <c r="CI1537" s="28">
        <v>0.7</v>
      </c>
      <c r="CJ1537" s="28">
        <v>0</v>
      </c>
      <c r="CK1537" s="25"/>
      <c r="CL1537" s="25"/>
      <c r="CM1537" s="28">
        <v>0.99</v>
      </c>
      <c r="CN1537" s="25"/>
      <c r="CO1537" s="28">
        <v>0</v>
      </c>
      <c r="CP1537" s="30" t="s">
        <v>1075</v>
      </c>
      <c r="CQ1537" s="8">
        <f t="shared" si="254"/>
        <v>2200.6705997198756</v>
      </c>
      <c r="CR1537" s="8">
        <f t="shared" si="262"/>
        <v>28</v>
      </c>
      <c r="CS1537" s="8">
        <f t="shared" si="255"/>
        <v>2.5</v>
      </c>
      <c r="CT1537" s="8">
        <f t="shared" si="263"/>
        <v>50</v>
      </c>
      <c r="CU1537" s="8">
        <f t="shared" si="256"/>
        <v>600</v>
      </c>
      <c r="CV1537" s="10">
        <f t="shared" si="257"/>
        <v>626534.11199999996</v>
      </c>
      <c r="CW1537" s="10">
        <f t="shared" si="264"/>
        <v>626.53411199999994</v>
      </c>
      <c r="CX1537" s="8" t="str">
        <f t="shared" si="258"/>
        <v>No</v>
      </c>
      <c r="CY1537" s="30" t="s">
        <v>23</v>
      </c>
      <c r="CZ1537" s="30" t="s">
        <v>11</v>
      </c>
      <c r="DA1537" s="31" t="s">
        <v>11</v>
      </c>
      <c r="DB1537" s="31" t="s">
        <v>11</v>
      </c>
      <c r="DC1537" s="8" t="str">
        <f t="shared" si="259"/>
        <v>No</v>
      </c>
      <c r="DD1537" s="8" t="s">
        <v>11</v>
      </c>
      <c r="DE1537" s="30" t="s">
        <v>11</v>
      </c>
      <c r="DF1537" s="10">
        <f t="shared" si="260"/>
        <v>357.40800000000002</v>
      </c>
      <c r="DG1537" s="9">
        <f>IF(S1537&lt;Monitors!$H$4,(S1537*Monitors!$I$4)+Monitors!$J$4,IF(S1537&lt;Monitors!$H$5,(S1537*Monitors!$I$5)+Monitors!$J$5,IF(S1537&lt;Monitors!$H$6,(S1537*Monitors!$I$6)+Monitors!$J$6,IF(S1537&lt;Monitors!$H$7,(Monitors!$I$7*S1537)+Monitors!$J$7,IF(S1537&lt;Monitors!$H$8,(S1537*Monitors!$I$8)+Monitors!$J$8,IF(S1537&lt;Monitors!$H$9,(S1537*Monitors!$I$9)+Monitors!$J$9,IF(S1537&lt;Monitors!$H$10,(S1537*Monitors!$I$10)+Monitors!$J$10,IF(S1537&lt;Monitors!$H$11,(S1537*Monitors!$I$11)+Monitors!$J$11,Monitors!$J$12))))))))</f>
        <v>89</v>
      </c>
      <c r="DH1537" s="10">
        <f>$DF1537-(Monitors!$B$4*'All Data'!$W1537)</f>
        <v>344.69438000000002</v>
      </c>
      <c r="DI1537" s="10">
        <f>IF($CX1537="Yes",DH1537-(Monitors!$E$4*(DG1537+(Monitors!$B$4*'All Data'!$W1537))),'All Data'!DH1537)</f>
        <v>344.69438000000002</v>
      </c>
      <c r="DJ1537" s="10">
        <f>IF(DD1537="Yes",'All Data'!DI1537-(DG1537*Monitors!$C$4),'All Data'!DI1537)</f>
        <v>344.69438000000002</v>
      </c>
      <c r="DK1537" s="10">
        <f>IF($DE1537="Yes",DJ1537-(DG1537*Monitors!$D$4),'All Data'!DJ1537)</f>
        <v>344.69438000000002</v>
      </c>
      <c r="DL1537" s="10">
        <f>IF($CZ1537="Yes",DK1537-Monitors!$C$7,'All Data'!DK1537)</f>
        <v>344.69438000000002</v>
      </c>
      <c r="DM1537" s="10">
        <f>IF($DA1537="Yes",DL1537-Monitors!$D$7,'All Data'!DL1537)</f>
        <v>344.69438000000002</v>
      </c>
      <c r="DN1537" s="10">
        <f>IF(DB1537="Yes",DM1537-((DG1537+(W1537*Monitors!$B$4))*Monitors!$F$4),'All Data'!DM1537)</f>
        <v>344.69438000000002</v>
      </c>
      <c r="DO1537" s="8" t="str">
        <f t="shared" si="261"/>
        <v>No</v>
      </c>
      <c r="DP1537" s="10">
        <v>25.061364480000002</v>
      </c>
      <c r="DQ1537" s="10">
        <v>90.618635519999998</v>
      </c>
      <c r="DR1537" s="10">
        <v>90.618635519999998</v>
      </c>
      <c r="DS1537" s="9">
        <v>78.217563060822826</v>
      </c>
      <c r="DT1537" s="9" t="s">
        <v>11</v>
      </c>
      <c r="DU1537" s="14">
        <v>0</v>
      </c>
    </row>
    <row r="1538" spans="1:125" ht="18" customHeight="1">
      <c r="A1538" s="29">
        <v>1537</v>
      </c>
      <c r="B1538" s="29">
        <v>21</v>
      </c>
      <c r="C1538" s="29">
        <v>412</v>
      </c>
      <c r="D1538" s="21">
        <v>41430</v>
      </c>
      <c r="E1538" s="21">
        <v>41407</v>
      </c>
      <c r="F1538" s="21">
        <v>41451</v>
      </c>
      <c r="G1538" s="20" t="s">
        <v>4</v>
      </c>
      <c r="H1538" s="20"/>
      <c r="I1538" s="22">
        <v>6</v>
      </c>
      <c r="J1538" s="20" t="s">
        <v>255</v>
      </c>
      <c r="K1538" s="20"/>
      <c r="L1538" s="20" t="s">
        <v>6</v>
      </c>
      <c r="M1538" s="23" t="s">
        <v>6</v>
      </c>
      <c r="N1538" s="23" t="s">
        <v>7</v>
      </c>
      <c r="O1538" s="23"/>
      <c r="P1538" s="24">
        <v>23</v>
      </c>
      <c r="Q1538" s="24">
        <v>40.9</v>
      </c>
      <c r="R1538" s="24">
        <v>47</v>
      </c>
      <c r="S1538" s="24">
        <v>942.44</v>
      </c>
      <c r="T1538" s="24">
        <v>1.78</v>
      </c>
      <c r="U1538" s="24">
        <v>1080</v>
      </c>
      <c r="V1538" s="24">
        <v>1920</v>
      </c>
      <c r="W1538" s="24">
        <v>2.0739999999999998</v>
      </c>
      <c r="X1538" s="23" t="s">
        <v>47</v>
      </c>
      <c r="Y1538" s="23" t="s">
        <v>47</v>
      </c>
      <c r="Z1538" s="24">
        <v>2200</v>
      </c>
      <c r="AA1538" s="24">
        <v>60</v>
      </c>
      <c r="AB1538" s="24">
        <v>178</v>
      </c>
      <c r="AC1538" s="24">
        <v>178</v>
      </c>
      <c r="AD1538" s="23" t="s">
        <v>305</v>
      </c>
      <c r="AE1538" s="23" t="s">
        <v>11</v>
      </c>
      <c r="AF1538" s="23" t="s">
        <v>11</v>
      </c>
      <c r="AG1538" s="23"/>
      <c r="AH1538" s="23"/>
      <c r="AI1538" s="23" t="s">
        <v>57</v>
      </c>
      <c r="AJ1538" s="23" t="s">
        <v>11</v>
      </c>
      <c r="AK1538" s="23" t="s">
        <v>23</v>
      </c>
      <c r="AL1538" s="23" t="s">
        <v>90</v>
      </c>
      <c r="AM1538" s="23"/>
      <c r="AN1538" s="23" t="s">
        <v>302</v>
      </c>
      <c r="AO1538" s="23"/>
      <c r="AP1538" s="23" t="s">
        <v>14</v>
      </c>
      <c r="AQ1538" s="23"/>
      <c r="AR1538" s="23"/>
      <c r="AS1538" s="23" t="s">
        <v>90</v>
      </c>
      <c r="AT1538" s="23"/>
      <c r="AU1538" s="23" t="s">
        <v>261</v>
      </c>
      <c r="AV1538" s="25"/>
      <c r="AW1538" s="25"/>
      <c r="AX1538" s="26">
        <v>47</v>
      </c>
      <c r="AY1538" s="26">
        <v>942.44</v>
      </c>
      <c r="AZ1538" s="25" t="s">
        <v>302</v>
      </c>
      <c r="BA1538" s="25" t="s">
        <v>261</v>
      </c>
      <c r="BB1538" s="23"/>
      <c r="BC1538" s="23" t="s">
        <v>15</v>
      </c>
      <c r="BD1538" s="23"/>
      <c r="BE1538" s="23" t="s">
        <v>11</v>
      </c>
      <c r="BF1538" s="23" t="s">
        <v>753</v>
      </c>
      <c r="BG1538" s="23" t="s">
        <v>11</v>
      </c>
      <c r="BH1538" s="23" t="s">
        <v>17</v>
      </c>
      <c r="BI1538" s="23"/>
      <c r="BJ1538" s="23"/>
      <c r="BK1538" s="23" t="s">
        <v>11</v>
      </c>
      <c r="BL1538" s="23" t="s">
        <v>11</v>
      </c>
      <c r="BM1538" s="23"/>
      <c r="BN1538" s="23"/>
      <c r="BO1538" s="24">
        <v>0.1</v>
      </c>
      <c r="BP1538" s="24">
        <v>664.8</v>
      </c>
      <c r="BQ1538" s="24">
        <v>700</v>
      </c>
      <c r="BR1538" s="24">
        <v>471.5</v>
      </c>
      <c r="BS1538" s="24">
        <v>471.5</v>
      </c>
      <c r="BT1538" s="23"/>
      <c r="BU1538" s="23"/>
      <c r="BV1538" s="24">
        <v>115.68</v>
      </c>
      <c r="BW1538" s="24">
        <v>0.48</v>
      </c>
      <c r="BX1538" s="24">
        <v>0.46</v>
      </c>
      <c r="BY1538" s="23"/>
      <c r="BZ1538" s="27">
        <v>0.48</v>
      </c>
      <c r="CA1538" s="27"/>
      <c r="CB1538" s="25"/>
      <c r="CC1538" s="25"/>
      <c r="CD1538" s="28">
        <v>113.04</v>
      </c>
      <c r="CE1538" s="28">
        <v>0.52</v>
      </c>
      <c r="CF1538" s="28">
        <v>0.5</v>
      </c>
      <c r="CG1538" s="25"/>
      <c r="CH1538" s="28">
        <v>262.45999999999998</v>
      </c>
      <c r="CI1538" s="28">
        <v>0.7</v>
      </c>
      <c r="CJ1538" s="28">
        <v>0</v>
      </c>
      <c r="CK1538" s="25"/>
      <c r="CL1538" s="25"/>
      <c r="CM1538" s="28">
        <v>0.99</v>
      </c>
      <c r="CN1538" s="25"/>
      <c r="CO1538" s="28">
        <v>0</v>
      </c>
      <c r="CP1538" s="30" t="s">
        <v>1075</v>
      </c>
      <c r="CQ1538" s="8">
        <f t="shared" ref="CQ1538:CQ1599" si="265">(W1538*1000000)/S1538</f>
        <v>2200.6705997198756</v>
      </c>
      <c r="CR1538" s="8">
        <f t="shared" si="262"/>
        <v>28</v>
      </c>
      <c r="CS1538" s="8">
        <f t="shared" ref="CS1538:CS1599" si="266">IF(W1538&lt;=1.05,1.05,IF(W1538&lt;=1.3,1.3,IF(W1538&lt;=1.5,1.5,IF(W1538&lt;=2,2,IF(W1538&lt;=2.5,2.5,IF(W1538&lt;=3.8,3.8,IF(W1538&lt;=5,5,8)))))))</f>
        <v>2.5</v>
      </c>
      <c r="CT1538" s="8">
        <f t="shared" si="263"/>
        <v>50</v>
      </c>
      <c r="CU1538" s="8">
        <f t="shared" ref="CU1538:CU1599" si="267">IF(BP1538&lt;200,100,IF(BP1538&lt;300,200,IF(BP1538&lt;400,300,IF(BP1538&lt;500,400,IF(BP1538&lt;600,500,IF(BP1538&lt;700,600,IF(BP1538&lt;800,700,IF(BP1538&lt;900,800,900))))))))</f>
        <v>600</v>
      </c>
      <c r="CV1538" s="10">
        <f t="shared" ref="CV1538:CV1599" si="268">($BP1538*$S1538)</f>
        <v>626534.11199999996</v>
      </c>
      <c r="CW1538" s="10">
        <f t="shared" si="264"/>
        <v>626.53411199999994</v>
      </c>
      <c r="CX1538" s="8" t="str">
        <f t="shared" ref="CX1538:CX1599" si="269">IF(AND(BL1538="Yes",BM1538="Yes"),"Yes","No")</f>
        <v>No</v>
      </c>
      <c r="CY1538" s="30" t="s">
        <v>23</v>
      </c>
      <c r="CZ1538" s="30" t="s">
        <v>11</v>
      </c>
      <c r="DA1538" s="31" t="s">
        <v>11</v>
      </c>
      <c r="DB1538" s="31" t="s">
        <v>11</v>
      </c>
      <c r="DC1538" s="8" t="str">
        <f t="shared" ref="DC1538:DC1599" si="270">IF(AF1538="Yes","Yes","No")</f>
        <v>No</v>
      </c>
      <c r="DD1538" s="8" t="s">
        <v>11</v>
      </c>
      <c r="DE1538" s="30" t="s">
        <v>11</v>
      </c>
      <c r="DF1538" s="10">
        <f t="shared" si="260"/>
        <v>357.40800000000002</v>
      </c>
      <c r="DG1538" s="9">
        <f>IF(S1538&lt;Monitors!$H$4,(S1538*Monitors!$I$4)+Monitors!$J$4,IF(S1538&lt;Monitors!$H$5,(S1538*Monitors!$I$5)+Monitors!$J$5,IF(S1538&lt;Monitors!$H$6,(S1538*Monitors!$I$6)+Monitors!$J$6,IF(S1538&lt;Monitors!$H$7,(Monitors!$I$7*S1538)+Monitors!$J$7,IF(S1538&lt;Monitors!$H$8,(S1538*Monitors!$I$8)+Monitors!$J$8,IF(S1538&lt;Monitors!$H$9,(S1538*Monitors!$I$9)+Monitors!$J$9,IF(S1538&lt;Monitors!$H$10,(S1538*Monitors!$I$10)+Monitors!$J$10,IF(S1538&lt;Monitors!$H$11,(S1538*Monitors!$I$11)+Monitors!$J$11,Monitors!$J$12))))))))</f>
        <v>89</v>
      </c>
      <c r="DH1538" s="10">
        <f>$DF1538-(Monitors!$B$4*'All Data'!$W1538)</f>
        <v>344.69438000000002</v>
      </c>
      <c r="DI1538" s="10">
        <f>IF($CX1538="Yes",DH1538-(Monitors!$E$4*(DG1538+(Monitors!$B$4*'All Data'!$W1538))),'All Data'!DH1538)</f>
        <v>344.69438000000002</v>
      </c>
      <c r="DJ1538" s="10">
        <f>IF(DD1538="Yes",'All Data'!DI1538-(DG1538*Monitors!$C$4),'All Data'!DI1538)</f>
        <v>344.69438000000002</v>
      </c>
      <c r="DK1538" s="10">
        <f>IF($DE1538="Yes",DJ1538-(DG1538*Monitors!$D$4),'All Data'!DJ1538)</f>
        <v>344.69438000000002</v>
      </c>
      <c r="DL1538" s="10">
        <f>IF($CZ1538="Yes",DK1538-Monitors!$C$7,'All Data'!DK1538)</f>
        <v>344.69438000000002</v>
      </c>
      <c r="DM1538" s="10">
        <f>IF($DA1538="Yes",DL1538-Monitors!$D$7,'All Data'!DL1538)</f>
        <v>344.69438000000002</v>
      </c>
      <c r="DN1538" s="10">
        <f>IF(DB1538="Yes",DM1538-((DG1538+(W1538*Monitors!$B$4))*Monitors!$F$4),'All Data'!DM1538)</f>
        <v>344.69438000000002</v>
      </c>
      <c r="DO1538" s="8" t="str">
        <f t="shared" si="261"/>
        <v>No</v>
      </c>
      <c r="DP1538" s="10">
        <v>25.061364480000002</v>
      </c>
      <c r="DQ1538" s="10">
        <v>90.618635519999998</v>
      </c>
      <c r="DR1538" s="10">
        <v>90.618635519999998</v>
      </c>
      <c r="DS1538" s="9">
        <v>78.217563060822826</v>
      </c>
      <c r="DT1538" s="9" t="s">
        <v>11</v>
      </c>
      <c r="DU1538" s="14">
        <v>0</v>
      </c>
    </row>
    <row r="1539" spans="1:125" ht="18" customHeight="1">
      <c r="A1539" s="29">
        <v>1538</v>
      </c>
      <c r="B1539" s="29">
        <v>21</v>
      </c>
      <c r="C1539" s="29">
        <v>413</v>
      </c>
      <c r="D1539" s="21">
        <v>41430</v>
      </c>
      <c r="E1539" s="21">
        <v>41407</v>
      </c>
      <c r="F1539" s="21">
        <v>41451</v>
      </c>
      <c r="G1539" s="20" t="s">
        <v>4</v>
      </c>
      <c r="H1539" s="20"/>
      <c r="I1539" s="22">
        <v>6</v>
      </c>
      <c r="J1539" s="20" t="s">
        <v>255</v>
      </c>
      <c r="K1539" s="20"/>
      <c r="L1539" s="20" t="s">
        <v>6</v>
      </c>
      <c r="M1539" s="23" t="s">
        <v>6</v>
      </c>
      <c r="N1539" s="23" t="s">
        <v>7</v>
      </c>
      <c r="O1539" s="23"/>
      <c r="P1539" s="24">
        <v>23</v>
      </c>
      <c r="Q1539" s="24">
        <v>40.9</v>
      </c>
      <c r="R1539" s="24">
        <v>47</v>
      </c>
      <c r="S1539" s="24">
        <v>942.44</v>
      </c>
      <c r="T1539" s="24">
        <v>1.78</v>
      </c>
      <c r="U1539" s="24">
        <v>1080</v>
      </c>
      <c r="V1539" s="24">
        <v>1920</v>
      </c>
      <c r="W1539" s="24">
        <v>2.0739999999999998</v>
      </c>
      <c r="X1539" s="23" t="s">
        <v>47</v>
      </c>
      <c r="Y1539" s="23" t="s">
        <v>47</v>
      </c>
      <c r="Z1539" s="24">
        <v>2200</v>
      </c>
      <c r="AA1539" s="24">
        <v>60</v>
      </c>
      <c r="AB1539" s="24">
        <v>178</v>
      </c>
      <c r="AC1539" s="24">
        <v>178</v>
      </c>
      <c r="AD1539" s="23" t="s">
        <v>305</v>
      </c>
      <c r="AE1539" s="23" t="s">
        <v>11</v>
      </c>
      <c r="AF1539" s="23" t="s">
        <v>11</v>
      </c>
      <c r="AG1539" s="23"/>
      <c r="AH1539" s="23"/>
      <c r="AI1539" s="23" t="s">
        <v>57</v>
      </c>
      <c r="AJ1539" s="23" t="s">
        <v>11</v>
      </c>
      <c r="AK1539" s="23" t="s">
        <v>23</v>
      </c>
      <c r="AL1539" s="23" t="s">
        <v>107</v>
      </c>
      <c r="AM1539" s="23"/>
      <c r="AN1539" s="23" t="s">
        <v>302</v>
      </c>
      <c r="AO1539" s="23"/>
      <c r="AP1539" s="23" t="s">
        <v>14</v>
      </c>
      <c r="AQ1539" s="23"/>
      <c r="AR1539" s="23"/>
      <c r="AS1539" s="23" t="s">
        <v>107</v>
      </c>
      <c r="AT1539" s="23"/>
      <c r="AU1539" s="23" t="s">
        <v>261</v>
      </c>
      <c r="AV1539" s="25"/>
      <c r="AW1539" s="25"/>
      <c r="AX1539" s="26">
        <v>47</v>
      </c>
      <c r="AY1539" s="26">
        <v>942.44</v>
      </c>
      <c r="AZ1539" s="25" t="s">
        <v>302</v>
      </c>
      <c r="BA1539" s="25" t="s">
        <v>261</v>
      </c>
      <c r="BB1539" s="23"/>
      <c r="BC1539" s="23" t="s">
        <v>15</v>
      </c>
      <c r="BD1539" s="23"/>
      <c r="BE1539" s="23" t="s">
        <v>11</v>
      </c>
      <c r="BF1539" s="23" t="s">
        <v>753</v>
      </c>
      <c r="BG1539" s="23" t="s">
        <v>11</v>
      </c>
      <c r="BH1539" s="23" t="s">
        <v>17</v>
      </c>
      <c r="BI1539" s="23"/>
      <c r="BJ1539" s="23"/>
      <c r="BK1539" s="23" t="s">
        <v>11</v>
      </c>
      <c r="BL1539" s="23" t="s">
        <v>11</v>
      </c>
      <c r="BM1539" s="23"/>
      <c r="BN1539" s="23"/>
      <c r="BO1539" s="24">
        <v>0.1</v>
      </c>
      <c r="BP1539" s="24">
        <v>664.8</v>
      </c>
      <c r="BQ1539" s="24">
        <v>700</v>
      </c>
      <c r="BR1539" s="24">
        <v>471.5</v>
      </c>
      <c r="BS1539" s="24">
        <v>471.5</v>
      </c>
      <c r="BT1539" s="23"/>
      <c r="BU1539" s="23"/>
      <c r="BV1539" s="24">
        <v>115.68</v>
      </c>
      <c r="BW1539" s="24">
        <v>0.48</v>
      </c>
      <c r="BX1539" s="24">
        <v>0.46</v>
      </c>
      <c r="BY1539" s="23"/>
      <c r="BZ1539" s="27">
        <v>0.48</v>
      </c>
      <c r="CA1539" s="27"/>
      <c r="CB1539" s="25"/>
      <c r="CC1539" s="25"/>
      <c r="CD1539" s="28">
        <v>113.04</v>
      </c>
      <c r="CE1539" s="28">
        <v>0.52</v>
      </c>
      <c r="CF1539" s="28">
        <v>0.5</v>
      </c>
      <c r="CG1539" s="25"/>
      <c r="CH1539" s="28">
        <v>262.45999999999998</v>
      </c>
      <c r="CI1539" s="28">
        <v>0.7</v>
      </c>
      <c r="CJ1539" s="28">
        <v>0</v>
      </c>
      <c r="CK1539" s="25"/>
      <c r="CL1539" s="25"/>
      <c r="CM1539" s="28">
        <v>0.99</v>
      </c>
      <c r="CN1539" s="25"/>
      <c r="CO1539" s="28">
        <v>0</v>
      </c>
      <c r="CP1539" s="30" t="s">
        <v>1075</v>
      </c>
      <c r="CQ1539" s="8">
        <f t="shared" si="265"/>
        <v>2200.6705997198756</v>
      </c>
      <c r="CR1539" s="8">
        <f t="shared" si="262"/>
        <v>28</v>
      </c>
      <c r="CS1539" s="8">
        <f t="shared" si="266"/>
        <v>2.5</v>
      </c>
      <c r="CT1539" s="8">
        <f t="shared" si="263"/>
        <v>50</v>
      </c>
      <c r="CU1539" s="8">
        <f t="shared" si="267"/>
        <v>600</v>
      </c>
      <c r="CV1539" s="10">
        <f t="shared" si="268"/>
        <v>626534.11199999996</v>
      </c>
      <c r="CW1539" s="10">
        <f t="shared" si="264"/>
        <v>626.53411199999994</v>
      </c>
      <c r="CX1539" s="8" t="str">
        <f t="shared" si="269"/>
        <v>No</v>
      </c>
      <c r="CY1539" s="30" t="s">
        <v>23</v>
      </c>
      <c r="CZ1539" s="30" t="s">
        <v>11</v>
      </c>
      <c r="DA1539" s="31" t="s">
        <v>11</v>
      </c>
      <c r="DB1539" s="31" t="s">
        <v>11</v>
      </c>
      <c r="DC1539" s="8" t="str">
        <f t="shared" si="270"/>
        <v>No</v>
      </c>
      <c r="DD1539" s="8" t="s">
        <v>11</v>
      </c>
      <c r="DE1539" s="30" t="s">
        <v>11</v>
      </c>
      <c r="DF1539" s="10">
        <f t="shared" ref="DF1539:DF1599" si="271">((BV1539*0.35)+(BW1539*0.65))*(365*24)/1000</f>
        <v>357.40800000000002</v>
      </c>
      <c r="DG1539" s="9">
        <f>IF(S1539&lt;Monitors!$H$4,(S1539*Monitors!$I$4)+Monitors!$J$4,IF(S1539&lt;Monitors!$H$5,(S1539*Monitors!$I$5)+Monitors!$J$5,IF(S1539&lt;Monitors!$H$6,(S1539*Monitors!$I$6)+Monitors!$J$6,IF(S1539&lt;Monitors!$H$7,(Monitors!$I$7*S1539)+Monitors!$J$7,IF(S1539&lt;Monitors!$H$8,(S1539*Monitors!$I$8)+Monitors!$J$8,IF(S1539&lt;Monitors!$H$9,(S1539*Monitors!$I$9)+Monitors!$J$9,IF(S1539&lt;Monitors!$H$10,(S1539*Monitors!$I$10)+Monitors!$J$10,IF(S1539&lt;Monitors!$H$11,(S1539*Monitors!$I$11)+Monitors!$J$11,Monitors!$J$12))))))))</f>
        <v>89</v>
      </c>
      <c r="DH1539" s="10">
        <f>$DF1539-(Monitors!$B$4*'All Data'!$W1539)</f>
        <v>344.69438000000002</v>
      </c>
      <c r="DI1539" s="10">
        <f>IF($CX1539="Yes",DH1539-(Monitors!$E$4*(DG1539+(Monitors!$B$4*'All Data'!$W1539))),'All Data'!DH1539)</f>
        <v>344.69438000000002</v>
      </c>
      <c r="DJ1539" s="10">
        <f>IF(DD1539="Yes",'All Data'!DI1539-(DG1539*Monitors!$C$4),'All Data'!DI1539)</f>
        <v>344.69438000000002</v>
      </c>
      <c r="DK1539" s="10">
        <f>IF($DE1539="Yes",DJ1539-(DG1539*Monitors!$D$4),'All Data'!DJ1539)</f>
        <v>344.69438000000002</v>
      </c>
      <c r="DL1539" s="10">
        <f>IF($CZ1539="Yes",DK1539-Monitors!$C$7,'All Data'!DK1539)</f>
        <v>344.69438000000002</v>
      </c>
      <c r="DM1539" s="10">
        <f>IF($DA1539="Yes",DL1539-Monitors!$D$7,'All Data'!DL1539)</f>
        <v>344.69438000000002</v>
      </c>
      <c r="DN1539" s="10">
        <f>IF(DB1539="Yes",DM1539-((DG1539+(W1539*Monitors!$B$4))*Monitors!$F$4),'All Data'!DM1539)</f>
        <v>344.69438000000002</v>
      </c>
      <c r="DO1539" s="8" t="str">
        <f t="shared" ref="DO1539:DO1599" si="272">IF(DN1539&lt;=DG1539,"Yes","No")</f>
        <v>No</v>
      </c>
      <c r="DP1539" s="10">
        <v>25.061364480000002</v>
      </c>
      <c r="DQ1539" s="10">
        <v>90.618635519999998</v>
      </c>
      <c r="DR1539" s="10">
        <v>90.618635519999998</v>
      </c>
      <c r="DS1539" s="9">
        <v>78.217563060822826</v>
      </c>
      <c r="DT1539" s="9" t="s">
        <v>11</v>
      </c>
      <c r="DU1539" s="14">
        <v>0</v>
      </c>
    </row>
    <row r="1540" spans="1:125" ht="18" customHeight="1">
      <c r="A1540" s="29">
        <v>1539</v>
      </c>
      <c r="B1540" s="29">
        <v>21</v>
      </c>
      <c r="C1540" s="29">
        <v>418</v>
      </c>
      <c r="D1540" s="21">
        <v>41568</v>
      </c>
      <c r="E1540" s="21">
        <v>41407</v>
      </c>
      <c r="F1540" s="21">
        <v>41569</v>
      </c>
      <c r="G1540" s="20"/>
      <c r="H1540" s="20"/>
      <c r="I1540" s="22">
        <v>6</v>
      </c>
      <c r="J1540" s="20" t="s">
        <v>255</v>
      </c>
      <c r="K1540" s="20"/>
      <c r="L1540" s="20" t="s">
        <v>6</v>
      </c>
      <c r="M1540" s="23"/>
      <c r="N1540" s="23" t="s">
        <v>7</v>
      </c>
      <c r="O1540" s="23"/>
      <c r="P1540" s="24">
        <v>23</v>
      </c>
      <c r="Q1540" s="24">
        <v>40.9</v>
      </c>
      <c r="R1540" s="24">
        <v>47</v>
      </c>
      <c r="S1540" s="24">
        <v>942.44</v>
      </c>
      <c r="T1540" s="24">
        <v>1.78</v>
      </c>
      <c r="U1540" s="24">
        <v>1080</v>
      </c>
      <c r="V1540" s="24">
        <v>1920</v>
      </c>
      <c r="W1540" s="24">
        <v>2.0739999999999998</v>
      </c>
      <c r="X1540" s="23" t="s">
        <v>47</v>
      </c>
      <c r="Y1540" s="23" t="s">
        <v>47</v>
      </c>
      <c r="Z1540" s="24">
        <v>2200</v>
      </c>
      <c r="AA1540" s="24">
        <v>60</v>
      </c>
      <c r="AB1540" s="24">
        <v>178</v>
      </c>
      <c r="AC1540" s="24">
        <v>178</v>
      </c>
      <c r="AD1540" s="23" t="s">
        <v>305</v>
      </c>
      <c r="AE1540" s="23" t="s">
        <v>11</v>
      </c>
      <c r="AF1540" s="23" t="s">
        <v>11</v>
      </c>
      <c r="AG1540" s="23"/>
      <c r="AH1540" s="23"/>
      <c r="AI1540" s="23" t="s">
        <v>57</v>
      </c>
      <c r="AJ1540" s="23" t="s">
        <v>11</v>
      </c>
      <c r="AK1540" s="23" t="s">
        <v>23</v>
      </c>
      <c r="AL1540" s="23" t="s">
        <v>107</v>
      </c>
      <c r="AM1540" s="23"/>
      <c r="AN1540" s="23" t="s">
        <v>302</v>
      </c>
      <c r="AO1540" s="23"/>
      <c r="AP1540" s="23" t="s">
        <v>14</v>
      </c>
      <c r="AQ1540" s="23"/>
      <c r="AR1540" s="23"/>
      <c r="AS1540" s="23" t="s">
        <v>107</v>
      </c>
      <c r="AT1540" s="23"/>
      <c r="AU1540" s="23" t="s">
        <v>261</v>
      </c>
      <c r="AV1540" s="25"/>
      <c r="AW1540" s="25"/>
      <c r="AX1540" s="26">
        <v>47</v>
      </c>
      <c r="AY1540" s="26">
        <v>942.44</v>
      </c>
      <c r="AZ1540" s="25" t="s">
        <v>302</v>
      </c>
      <c r="BA1540" s="25" t="s">
        <v>261</v>
      </c>
      <c r="BB1540" s="23"/>
      <c r="BC1540" s="23" t="s">
        <v>15</v>
      </c>
      <c r="BD1540" s="23"/>
      <c r="BE1540" s="23" t="s">
        <v>11</v>
      </c>
      <c r="BF1540" s="23" t="s">
        <v>753</v>
      </c>
      <c r="BG1540" s="23" t="s">
        <v>11</v>
      </c>
      <c r="BH1540" s="23" t="s">
        <v>17</v>
      </c>
      <c r="BI1540" s="23"/>
      <c r="BJ1540" s="23"/>
      <c r="BK1540" s="23" t="s">
        <v>11</v>
      </c>
      <c r="BL1540" s="23" t="s">
        <v>11</v>
      </c>
      <c r="BM1540" s="23"/>
      <c r="BN1540" s="23"/>
      <c r="BO1540" s="24">
        <v>0.1</v>
      </c>
      <c r="BP1540" s="24">
        <v>664.8</v>
      </c>
      <c r="BQ1540" s="24">
        <v>700</v>
      </c>
      <c r="BR1540" s="24">
        <v>471.5</v>
      </c>
      <c r="BS1540" s="24">
        <v>471.5</v>
      </c>
      <c r="BT1540" s="23"/>
      <c r="BU1540" s="23"/>
      <c r="BV1540" s="24">
        <v>115.68</v>
      </c>
      <c r="BW1540" s="24">
        <v>0.48</v>
      </c>
      <c r="BX1540" s="24">
        <v>0.46</v>
      </c>
      <c r="BY1540" s="23"/>
      <c r="BZ1540" s="27">
        <v>0.48</v>
      </c>
      <c r="CA1540" s="27"/>
      <c r="CB1540" s="25"/>
      <c r="CC1540" s="25"/>
      <c r="CD1540" s="28">
        <v>113.04</v>
      </c>
      <c r="CE1540" s="28">
        <v>0.52</v>
      </c>
      <c r="CF1540" s="28">
        <v>0.5</v>
      </c>
      <c r="CG1540" s="25"/>
      <c r="CH1540" s="28">
        <v>262.45999999999998</v>
      </c>
      <c r="CI1540" s="28">
        <v>0.7</v>
      </c>
      <c r="CJ1540" s="28">
        <v>0</v>
      </c>
      <c r="CK1540" s="25"/>
      <c r="CL1540" s="25"/>
      <c r="CM1540" s="28">
        <v>0.99</v>
      </c>
      <c r="CN1540" s="25"/>
      <c r="CO1540" s="28">
        <v>0</v>
      </c>
      <c r="CP1540" s="30" t="s">
        <v>1075</v>
      </c>
      <c r="CQ1540" s="8">
        <f t="shared" si="265"/>
        <v>2200.6705997198756</v>
      </c>
      <c r="CR1540" s="8">
        <f t="shared" ref="CR1540:CR1599" si="273">IF($R1540&lt;14,14,IF($R1540&lt;16,16,IF($R1540&lt;19,19,IF($R1540&lt;20,20,IF($R1540&lt;22,22,IF($R1540&lt;24,24,IF($R1540&lt;26,26,28)))))))</f>
        <v>28</v>
      </c>
      <c r="CS1540" s="8">
        <f t="shared" si="266"/>
        <v>2.5</v>
      </c>
      <c r="CT1540" s="8">
        <f t="shared" ref="CT1540:CT1599" si="274">IF($R1540&lt;30,30,IF($R1540&lt;40,40,IF($R1540&lt;50,50,IF($R1540&lt;=60,60))))</f>
        <v>50</v>
      </c>
      <c r="CU1540" s="8">
        <f t="shared" si="267"/>
        <v>600</v>
      </c>
      <c r="CV1540" s="10">
        <f t="shared" si="268"/>
        <v>626534.11199999996</v>
      </c>
      <c r="CW1540" s="10">
        <f t="shared" si="264"/>
        <v>626.53411199999994</v>
      </c>
      <c r="CX1540" s="8" t="str">
        <f t="shared" si="269"/>
        <v>No</v>
      </c>
      <c r="CY1540" s="30" t="s">
        <v>23</v>
      </c>
      <c r="CZ1540" s="30" t="s">
        <v>11</v>
      </c>
      <c r="DA1540" s="31" t="s">
        <v>11</v>
      </c>
      <c r="DB1540" s="31" t="s">
        <v>11</v>
      </c>
      <c r="DC1540" s="8" t="str">
        <f t="shared" si="270"/>
        <v>No</v>
      </c>
      <c r="DD1540" s="8" t="s">
        <v>11</v>
      </c>
      <c r="DE1540" s="30" t="s">
        <v>11</v>
      </c>
      <c r="DF1540" s="10">
        <f t="shared" si="271"/>
        <v>357.40800000000002</v>
      </c>
      <c r="DG1540" s="9">
        <f>IF(S1540&lt;Monitors!$H$4,(S1540*Monitors!$I$4)+Monitors!$J$4,IF(S1540&lt;Monitors!$H$5,(S1540*Monitors!$I$5)+Monitors!$J$5,IF(S1540&lt;Monitors!$H$6,(S1540*Monitors!$I$6)+Monitors!$J$6,IF(S1540&lt;Monitors!$H$7,(Monitors!$I$7*S1540)+Monitors!$J$7,IF(S1540&lt;Monitors!$H$8,(S1540*Monitors!$I$8)+Monitors!$J$8,IF(S1540&lt;Monitors!$H$9,(S1540*Monitors!$I$9)+Monitors!$J$9,IF(S1540&lt;Monitors!$H$10,(S1540*Monitors!$I$10)+Monitors!$J$10,IF(S1540&lt;Monitors!$H$11,(S1540*Monitors!$I$11)+Monitors!$J$11,Monitors!$J$12))))))))</f>
        <v>89</v>
      </c>
      <c r="DH1540" s="10">
        <f>$DF1540-(Monitors!$B$4*'All Data'!$W1540)</f>
        <v>344.69438000000002</v>
      </c>
      <c r="DI1540" s="10">
        <f>IF($CX1540="Yes",DH1540-(Monitors!$E$4*(DG1540+(Monitors!$B$4*'All Data'!$W1540))),'All Data'!DH1540)</f>
        <v>344.69438000000002</v>
      </c>
      <c r="DJ1540" s="10">
        <f>IF(DD1540="Yes",'All Data'!DI1540-(DG1540*Monitors!$C$4),'All Data'!DI1540)</f>
        <v>344.69438000000002</v>
      </c>
      <c r="DK1540" s="10">
        <f>IF($DE1540="Yes",DJ1540-(DG1540*Monitors!$D$4),'All Data'!DJ1540)</f>
        <v>344.69438000000002</v>
      </c>
      <c r="DL1540" s="10">
        <f>IF($CZ1540="Yes",DK1540-Monitors!$C$7,'All Data'!DK1540)</f>
        <v>344.69438000000002</v>
      </c>
      <c r="DM1540" s="10">
        <f>IF($DA1540="Yes",DL1540-Monitors!$D$7,'All Data'!DL1540)</f>
        <v>344.69438000000002</v>
      </c>
      <c r="DN1540" s="10">
        <f>IF(DB1540="Yes",DM1540-((DG1540+(W1540*Monitors!$B$4))*Monitors!$F$4),'All Data'!DM1540)</f>
        <v>344.69438000000002</v>
      </c>
      <c r="DO1540" s="8" t="str">
        <f t="shared" si="272"/>
        <v>No</v>
      </c>
      <c r="DP1540" s="10">
        <v>25.061364480000002</v>
      </c>
      <c r="DQ1540" s="10">
        <v>90.618635519999998</v>
      </c>
      <c r="DR1540" s="10">
        <v>90.618635519999998</v>
      </c>
      <c r="DS1540" s="9">
        <v>78.217563060822826</v>
      </c>
      <c r="DT1540" s="9" t="s">
        <v>11</v>
      </c>
      <c r="DU1540" s="14">
        <v>0</v>
      </c>
    </row>
    <row r="1541" spans="1:125" ht="18" customHeight="1">
      <c r="A1541" s="29">
        <v>1540</v>
      </c>
      <c r="B1541" s="29">
        <v>38</v>
      </c>
      <c r="C1541" s="29">
        <v>1009</v>
      </c>
      <c r="D1541" s="21">
        <v>41465</v>
      </c>
      <c r="E1541" s="21">
        <v>41424</v>
      </c>
      <c r="F1541" s="21">
        <v>41458</v>
      </c>
      <c r="G1541" s="20" t="s">
        <v>942</v>
      </c>
      <c r="H1541" s="20"/>
      <c r="I1541" s="22">
        <v>6</v>
      </c>
      <c r="J1541" s="20" t="s">
        <v>255</v>
      </c>
      <c r="K1541" s="20"/>
      <c r="L1541" s="20" t="s">
        <v>121</v>
      </c>
      <c r="M1541" s="23"/>
      <c r="N1541" s="23" t="s">
        <v>7</v>
      </c>
      <c r="O1541" s="23"/>
      <c r="P1541" s="24">
        <v>19.600000000000001</v>
      </c>
      <c r="Q1541" s="24">
        <v>34.9</v>
      </c>
      <c r="R1541" s="24">
        <v>40</v>
      </c>
      <c r="S1541" s="24">
        <v>683.8</v>
      </c>
      <c r="T1541" s="24">
        <v>1.78</v>
      </c>
      <c r="U1541" s="24">
        <v>1080</v>
      </c>
      <c r="V1541" s="24">
        <v>1920</v>
      </c>
      <c r="W1541" s="24">
        <v>2.0739999999999998</v>
      </c>
      <c r="X1541" s="23" t="s">
        <v>47</v>
      </c>
      <c r="Y1541" s="23" t="s">
        <v>47</v>
      </c>
      <c r="Z1541" s="24">
        <v>3049</v>
      </c>
      <c r="AA1541" s="24">
        <v>60</v>
      </c>
      <c r="AB1541" s="24">
        <v>178</v>
      </c>
      <c r="AC1541" s="24">
        <v>178</v>
      </c>
      <c r="AD1541" s="23" t="s">
        <v>943</v>
      </c>
      <c r="AE1541" s="23" t="s">
        <v>23</v>
      </c>
      <c r="AF1541" s="23" t="s">
        <v>11</v>
      </c>
      <c r="AG1541" s="23"/>
      <c r="AH1541" s="23"/>
      <c r="AI1541" s="23" t="s">
        <v>12</v>
      </c>
      <c r="AJ1541" s="23" t="s">
        <v>11</v>
      </c>
      <c r="AK1541" s="23" t="s">
        <v>23</v>
      </c>
      <c r="AL1541" s="23" t="s">
        <v>301</v>
      </c>
      <c r="AM1541" s="23"/>
      <c r="AN1541" s="23" t="s">
        <v>14</v>
      </c>
      <c r="AO1541" s="23"/>
      <c r="AP1541" s="23" t="s">
        <v>14</v>
      </c>
      <c r="AQ1541" s="23"/>
      <c r="AR1541" s="23"/>
      <c r="AS1541" s="23" t="s">
        <v>301</v>
      </c>
      <c r="AT1541" s="23"/>
      <c r="AU1541" s="23" t="s">
        <v>14</v>
      </c>
      <c r="AV1541" s="25"/>
      <c r="AW1541" s="25"/>
      <c r="AX1541" s="26">
        <v>40</v>
      </c>
      <c r="AY1541" s="26">
        <v>683.8</v>
      </c>
      <c r="AZ1541" s="25" t="s">
        <v>14</v>
      </c>
      <c r="BA1541" s="25" t="s">
        <v>14</v>
      </c>
      <c r="BB1541" s="23"/>
      <c r="BC1541" s="23" t="s">
        <v>15</v>
      </c>
      <c r="BD1541" s="23"/>
      <c r="BE1541" s="23" t="s">
        <v>11</v>
      </c>
      <c r="BF1541" s="23" t="s">
        <v>939</v>
      </c>
      <c r="BG1541" s="23" t="s">
        <v>11</v>
      </c>
      <c r="BH1541" s="23" t="s">
        <v>17</v>
      </c>
      <c r="BI1541" s="23"/>
      <c r="BJ1541" s="23"/>
      <c r="BK1541" s="23" t="s">
        <v>11</v>
      </c>
      <c r="BL1541" s="23" t="s">
        <v>23</v>
      </c>
      <c r="BM1541" s="23" t="s">
        <v>11</v>
      </c>
      <c r="BN1541" s="23"/>
      <c r="BO1541" s="24">
        <v>0</v>
      </c>
      <c r="BP1541" s="24">
        <v>500</v>
      </c>
      <c r="BQ1541" s="24">
        <v>500</v>
      </c>
      <c r="BR1541" s="24">
        <v>500</v>
      </c>
      <c r="BS1541" s="24">
        <v>500</v>
      </c>
      <c r="BT1541" s="23"/>
      <c r="BU1541" s="23"/>
      <c r="BV1541" s="24">
        <v>116.5</v>
      </c>
      <c r="BW1541" s="24">
        <v>0.48</v>
      </c>
      <c r="BX1541" s="23"/>
      <c r="BY1541" s="24">
        <v>0.48</v>
      </c>
      <c r="BZ1541" s="27">
        <v>0.48</v>
      </c>
      <c r="CA1541" s="27">
        <v>0.48</v>
      </c>
      <c r="CB1541" s="25"/>
      <c r="CC1541" s="25"/>
      <c r="CD1541" s="28">
        <v>118</v>
      </c>
      <c r="CE1541" s="28">
        <v>0.48</v>
      </c>
      <c r="CF1541" s="25"/>
      <c r="CG1541" s="28">
        <v>0.48</v>
      </c>
      <c r="CH1541" s="28">
        <v>192.6</v>
      </c>
      <c r="CI1541" s="28">
        <v>0.5</v>
      </c>
      <c r="CJ1541" s="28">
        <v>0.5</v>
      </c>
      <c r="CK1541" s="25"/>
      <c r="CL1541" s="25"/>
      <c r="CM1541" s="28">
        <v>0.95</v>
      </c>
      <c r="CN1541" s="25"/>
      <c r="CO1541" s="28">
        <v>0</v>
      </c>
      <c r="CP1541" s="30" t="s">
        <v>1075</v>
      </c>
      <c r="CQ1541" s="8">
        <f t="shared" si="265"/>
        <v>3033.0505995905232</v>
      </c>
      <c r="CR1541" s="8">
        <f t="shared" si="273"/>
        <v>28</v>
      </c>
      <c r="CS1541" s="8">
        <f t="shared" si="266"/>
        <v>2.5</v>
      </c>
      <c r="CT1541" s="8">
        <f t="shared" si="274"/>
        <v>50</v>
      </c>
      <c r="CU1541" s="8">
        <f t="shared" si="267"/>
        <v>500</v>
      </c>
      <c r="CV1541" s="10">
        <f t="shared" si="268"/>
        <v>341900</v>
      </c>
      <c r="CW1541" s="10">
        <f t="shared" ref="CW1541:CW1599" si="275">CV1541/1000</f>
        <v>341.9</v>
      </c>
      <c r="CX1541" s="8" t="str">
        <f t="shared" si="269"/>
        <v>No</v>
      </c>
      <c r="CY1541" s="30" t="s">
        <v>11</v>
      </c>
      <c r="CZ1541" s="30" t="s">
        <v>11</v>
      </c>
      <c r="DA1541" s="31" t="s">
        <v>11</v>
      </c>
      <c r="DB1541" s="31" t="s">
        <v>11</v>
      </c>
      <c r="DC1541" s="8" t="str">
        <f t="shared" si="270"/>
        <v>No</v>
      </c>
      <c r="DD1541" s="8" t="s">
        <v>11</v>
      </c>
      <c r="DE1541" s="30" t="s">
        <v>11</v>
      </c>
      <c r="DF1541" s="10">
        <f t="shared" si="271"/>
        <v>359.92212000000001</v>
      </c>
      <c r="DG1541" s="9">
        <f>IF(S1541&lt;Monitors!$H$4,(S1541*Monitors!$I$4)+Monitors!$J$4,IF(S1541&lt;Monitors!$H$5,(S1541*Monitors!$I$5)+Monitors!$J$5,IF(S1541&lt;Monitors!$H$6,(S1541*Monitors!$I$6)+Monitors!$J$6,IF(S1541&lt;Monitors!$H$7,(Monitors!$I$7*S1541)+Monitors!$J$7,IF(S1541&lt;Monitors!$H$8,(S1541*Monitors!$I$8)+Monitors!$J$8,IF(S1541&lt;Monitors!$H$9,(S1541*Monitors!$I$9)+Monitors!$J$9,IF(S1541&lt;Monitors!$H$10,(S1541*Monitors!$I$10)+Monitors!$J$10,IF(S1541&lt;Monitors!$H$11,(S1541*Monitors!$I$11)+Monitors!$J$11,Monitors!$J$12))))))))</f>
        <v>89</v>
      </c>
      <c r="DH1541" s="10">
        <f>$DF1541-(Monitors!$B$4*'All Data'!$W1541)</f>
        <v>347.20850000000002</v>
      </c>
      <c r="DI1541" s="10">
        <f>IF($CX1541="Yes",DH1541-(Monitors!$E$4*(DG1541+(Monitors!$B$4*'All Data'!$W1541))),'All Data'!DH1541)</f>
        <v>347.20850000000002</v>
      </c>
      <c r="DJ1541" s="10">
        <f>IF(DD1541="Yes",'All Data'!DI1541-(DG1541*Monitors!$C$4),'All Data'!DI1541)</f>
        <v>347.20850000000002</v>
      </c>
      <c r="DK1541" s="10">
        <f>IF($DE1541="Yes",DJ1541-(DG1541*Monitors!$D$4),'All Data'!DJ1541)</f>
        <v>347.20850000000002</v>
      </c>
      <c r="DL1541" s="10">
        <f>IF($CZ1541="Yes",DK1541-Monitors!$C$7,'All Data'!DK1541)</f>
        <v>347.20850000000002</v>
      </c>
      <c r="DM1541" s="10">
        <f>IF($DA1541="Yes",DL1541-Monitors!$D$7,'All Data'!DL1541)</f>
        <v>347.20850000000002</v>
      </c>
      <c r="DN1541" s="10">
        <f>IF(DB1541="Yes",DM1541-((DG1541+(W1541*Monitors!$B$4))*Monitors!$F$4),'All Data'!DM1541)</f>
        <v>347.20850000000002</v>
      </c>
      <c r="DO1541" s="8" t="str">
        <f t="shared" si="272"/>
        <v>No</v>
      </c>
      <c r="DP1541" s="10">
        <v>13.676000000000002</v>
      </c>
      <c r="DQ1541" s="10">
        <v>102.824</v>
      </c>
      <c r="DR1541" s="10">
        <v>102.824</v>
      </c>
      <c r="DS1541" s="9">
        <v>60.71454473251061</v>
      </c>
      <c r="DT1541" s="9" t="s">
        <v>11</v>
      </c>
      <c r="DU1541" s="14">
        <v>0</v>
      </c>
    </row>
    <row r="1542" spans="1:125" ht="18" customHeight="1">
      <c r="A1542" s="29">
        <v>1541</v>
      </c>
      <c r="B1542" s="29">
        <v>21</v>
      </c>
      <c r="C1542" s="29">
        <v>442</v>
      </c>
      <c r="D1542" s="21">
        <v>41537</v>
      </c>
      <c r="E1542" s="21">
        <v>41498</v>
      </c>
      <c r="F1542" s="21">
        <v>41506</v>
      </c>
      <c r="G1542" s="20" t="s">
        <v>4</v>
      </c>
      <c r="H1542" s="20"/>
      <c r="I1542" s="22">
        <v>6</v>
      </c>
      <c r="J1542" s="20" t="s">
        <v>255</v>
      </c>
      <c r="K1542" s="20"/>
      <c r="L1542" s="20" t="s">
        <v>6</v>
      </c>
      <c r="M1542" s="23"/>
      <c r="N1542" s="23" t="s">
        <v>7</v>
      </c>
      <c r="O1542" s="23"/>
      <c r="P1542" s="24">
        <v>26.8</v>
      </c>
      <c r="Q1542" s="24">
        <v>47.6</v>
      </c>
      <c r="R1542" s="24">
        <v>54.6</v>
      </c>
      <c r="S1542" s="24">
        <v>1275.67</v>
      </c>
      <c r="T1542" s="24">
        <v>1.78</v>
      </c>
      <c r="U1542" s="24">
        <v>1080</v>
      </c>
      <c r="V1542" s="24">
        <v>1920</v>
      </c>
      <c r="W1542" s="24">
        <v>2.0739999999999998</v>
      </c>
      <c r="X1542" s="23" t="s">
        <v>47</v>
      </c>
      <c r="Y1542" s="23" t="s">
        <v>47</v>
      </c>
      <c r="Z1542" s="24">
        <v>1625</v>
      </c>
      <c r="AA1542" s="24">
        <v>60</v>
      </c>
      <c r="AB1542" s="24">
        <v>178</v>
      </c>
      <c r="AC1542" s="24">
        <v>178</v>
      </c>
      <c r="AD1542" s="23" t="s">
        <v>305</v>
      </c>
      <c r="AE1542" s="23" t="s">
        <v>11</v>
      </c>
      <c r="AF1542" s="23" t="s">
        <v>11</v>
      </c>
      <c r="AG1542" s="23"/>
      <c r="AH1542" s="23"/>
      <c r="AI1542" s="23" t="s">
        <v>57</v>
      </c>
      <c r="AJ1542" s="23" t="s">
        <v>11</v>
      </c>
      <c r="AK1542" s="23" t="s">
        <v>23</v>
      </c>
      <c r="AL1542" s="23" t="s">
        <v>107</v>
      </c>
      <c r="AM1542" s="23"/>
      <c r="AN1542" s="23" t="s">
        <v>302</v>
      </c>
      <c r="AO1542" s="23"/>
      <c r="AP1542" s="23" t="s">
        <v>14</v>
      </c>
      <c r="AQ1542" s="23"/>
      <c r="AR1542" s="23"/>
      <c r="AS1542" s="23" t="s">
        <v>107</v>
      </c>
      <c r="AT1542" s="23"/>
      <c r="AU1542" s="23" t="s">
        <v>261</v>
      </c>
      <c r="AV1542" s="25"/>
      <c r="AW1542" s="25"/>
      <c r="AX1542" s="26">
        <v>54.6</v>
      </c>
      <c r="AY1542" s="26">
        <v>1275.67</v>
      </c>
      <c r="AZ1542" s="25" t="s">
        <v>302</v>
      </c>
      <c r="BA1542" s="25" t="s">
        <v>261</v>
      </c>
      <c r="BB1542" s="23"/>
      <c r="BC1542" s="23" t="s">
        <v>15</v>
      </c>
      <c r="BD1542" s="23"/>
      <c r="BE1542" s="23" t="s">
        <v>11</v>
      </c>
      <c r="BF1542" s="23" t="s">
        <v>306</v>
      </c>
      <c r="BG1542" s="23" t="s">
        <v>11</v>
      </c>
      <c r="BH1542" s="23" t="s">
        <v>17</v>
      </c>
      <c r="BI1542" s="23"/>
      <c r="BJ1542" s="23"/>
      <c r="BK1542" s="23" t="s">
        <v>11</v>
      </c>
      <c r="BL1542" s="23" t="s">
        <v>11</v>
      </c>
      <c r="BM1542" s="23"/>
      <c r="BN1542" s="23"/>
      <c r="BO1542" s="24">
        <v>0.1</v>
      </c>
      <c r="BP1542" s="24">
        <v>309.5</v>
      </c>
      <c r="BQ1542" s="24">
        <v>350</v>
      </c>
      <c r="BR1542" s="24">
        <v>290.39999999999998</v>
      </c>
      <c r="BS1542" s="24">
        <v>290.39999999999998</v>
      </c>
      <c r="BT1542" s="23"/>
      <c r="BU1542" s="23"/>
      <c r="BV1542" s="24">
        <v>116.73</v>
      </c>
      <c r="BW1542" s="24">
        <v>0.52</v>
      </c>
      <c r="BX1542" s="24">
        <v>0.5</v>
      </c>
      <c r="BY1542" s="23"/>
      <c r="BZ1542" s="27">
        <v>0.52</v>
      </c>
      <c r="CA1542" s="27"/>
      <c r="CB1542" s="25"/>
      <c r="CC1542" s="25"/>
      <c r="CD1542" s="28">
        <v>115.3</v>
      </c>
      <c r="CE1542" s="28">
        <v>0.67</v>
      </c>
      <c r="CF1542" s="28">
        <v>0.65</v>
      </c>
      <c r="CG1542" s="25"/>
      <c r="CH1542" s="28">
        <v>352.43</v>
      </c>
      <c r="CI1542" s="28">
        <v>0.7</v>
      </c>
      <c r="CJ1542" s="28">
        <v>0</v>
      </c>
      <c r="CK1542" s="25"/>
      <c r="CL1542" s="25"/>
      <c r="CM1542" s="28">
        <v>0.99</v>
      </c>
      <c r="CN1542" s="25"/>
      <c r="CO1542" s="28">
        <v>0</v>
      </c>
      <c r="CP1542" s="30" t="s">
        <v>1075</v>
      </c>
      <c r="CQ1542" s="8">
        <f t="shared" si="265"/>
        <v>1625.8123182327715</v>
      </c>
      <c r="CR1542" s="8">
        <f t="shared" si="273"/>
        <v>28</v>
      </c>
      <c r="CS1542" s="8">
        <f t="shared" si="266"/>
        <v>2.5</v>
      </c>
      <c r="CT1542" s="8">
        <f t="shared" si="274"/>
        <v>60</v>
      </c>
      <c r="CU1542" s="8">
        <f t="shared" si="267"/>
        <v>300</v>
      </c>
      <c r="CV1542" s="10">
        <f t="shared" si="268"/>
        <v>394819.86500000005</v>
      </c>
      <c r="CW1542" s="10">
        <f t="shared" si="275"/>
        <v>394.81986500000005</v>
      </c>
      <c r="CX1542" s="8" t="str">
        <f t="shared" si="269"/>
        <v>No</v>
      </c>
      <c r="CY1542" s="30" t="s">
        <v>23</v>
      </c>
      <c r="CZ1542" s="30" t="s">
        <v>11</v>
      </c>
      <c r="DA1542" s="31" t="s">
        <v>11</v>
      </c>
      <c r="DB1542" s="31" t="s">
        <v>11</v>
      </c>
      <c r="DC1542" s="8" t="str">
        <f t="shared" si="270"/>
        <v>No</v>
      </c>
      <c r="DD1542" s="8" t="s">
        <v>11</v>
      </c>
      <c r="DE1542" s="30" t="s">
        <v>11</v>
      </c>
      <c r="DF1542" s="10">
        <f t="shared" si="271"/>
        <v>360.85505999999998</v>
      </c>
      <c r="DG1542" s="9">
        <f>IF(S1542&lt;Monitors!$H$4,(S1542*Monitors!$I$4)+Monitors!$J$4,IF(S1542&lt;Monitors!$H$5,(S1542*Monitors!$I$5)+Monitors!$J$5,IF(S1542&lt;Monitors!$H$6,(S1542*Monitors!$I$6)+Monitors!$J$6,IF(S1542&lt;Monitors!$H$7,(Monitors!$I$7*S1542)+Monitors!$J$7,IF(S1542&lt;Monitors!$H$8,(S1542*Monitors!$I$8)+Monitors!$J$8,IF(S1542&lt;Monitors!$H$9,(S1542*Monitors!$I$9)+Monitors!$J$9,IF(S1542&lt;Monitors!$H$10,(S1542*Monitors!$I$10)+Monitors!$J$10,IF(S1542&lt;Monitors!$H$11,(S1542*Monitors!$I$11)+Monitors!$J$11,Monitors!$J$12))))))))</f>
        <v>89</v>
      </c>
      <c r="DH1542" s="10">
        <f>$DF1542-(Monitors!$B$4*'All Data'!$W1542)</f>
        <v>348.14143999999999</v>
      </c>
      <c r="DI1542" s="10">
        <f>IF($CX1542="Yes",DH1542-(Monitors!$E$4*(DG1542+(Monitors!$B$4*'All Data'!$W1542))),'All Data'!DH1542)</f>
        <v>348.14143999999999</v>
      </c>
      <c r="DJ1542" s="10">
        <f>IF(DD1542="Yes",'All Data'!DI1542-(DG1542*Monitors!$C$4),'All Data'!DI1542)</f>
        <v>348.14143999999999</v>
      </c>
      <c r="DK1542" s="10">
        <f>IF($DE1542="Yes",DJ1542-(DG1542*Monitors!$D$4),'All Data'!DJ1542)</f>
        <v>348.14143999999999</v>
      </c>
      <c r="DL1542" s="10">
        <f>IF($CZ1542="Yes",DK1542-Monitors!$C$7,'All Data'!DK1542)</f>
        <v>348.14143999999999</v>
      </c>
      <c r="DM1542" s="10">
        <f>IF($DA1542="Yes",DL1542-Monitors!$D$7,'All Data'!DL1542)</f>
        <v>348.14143999999999</v>
      </c>
      <c r="DN1542" s="10">
        <f>IF(DB1542="Yes",DM1542-((DG1542+(W1542*Monitors!$B$4))*Monitors!$F$4),'All Data'!DM1542)</f>
        <v>348.14143999999999</v>
      </c>
      <c r="DO1542" s="8" t="str">
        <f t="shared" si="272"/>
        <v>No</v>
      </c>
      <c r="DP1542" s="10">
        <v>15.792794600000004</v>
      </c>
      <c r="DQ1542" s="10">
        <v>100.9372054</v>
      </c>
      <c r="DR1542" s="10">
        <v>100.9372054</v>
      </c>
      <c r="DS1542" s="9">
        <v>95.123828264395698</v>
      </c>
      <c r="DT1542" s="9" t="s">
        <v>11</v>
      </c>
      <c r="DU1542" s="14">
        <v>0</v>
      </c>
    </row>
    <row r="1543" spans="1:125" ht="18" customHeight="1">
      <c r="A1543" s="29">
        <v>1542</v>
      </c>
      <c r="B1543" s="29">
        <v>21</v>
      </c>
      <c r="C1543" s="29">
        <v>445</v>
      </c>
      <c r="D1543" s="21">
        <v>41607</v>
      </c>
      <c r="E1543" s="21">
        <v>41498</v>
      </c>
      <c r="F1543" s="21">
        <v>41584</v>
      </c>
      <c r="G1543" s="20" t="s">
        <v>4</v>
      </c>
      <c r="H1543" s="20"/>
      <c r="I1543" s="22">
        <v>6</v>
      </c>
      <c r="J1543" s="20" t="s">
        <v>255</v>
      </c>
      <c r="K1543" s="20"/>
      <c r="L1543" s="20" t="s">
        <v>6</v>
      </c>
      <c r="M1543" s="23"/>
      <c r="N1543" s="23" t="s">
        <v>7</v>
      </c>
      <c r="O1543" s="23"/>
      <c r="P1543" s="24">
        <v>26.8</v>
      </c>
      <c r="Q1543" s="24">
        <v>47.6</v>
      </c>
      <c r="R1543" s="24">
        <v>54.6</v>
      </c>
      <c r="S1543" s="24">
        <v>1275.67</v>
      </c>
      <c r="T1543" s="24">
        <v>1.78</v>
      </c>
      <c r="U1543" s="24">
        <v>1080</v>
      </c>
      <c r="V1543" s="24">
        <v>1920</v>
      </c>
      <c r="W1543" s="24">
        <v>2.0739999999999998</v>
      </c>
      <c r="X1543" s="23" t="s">
        <v>47</v>
      </c>
      <c r="Y1543" s="23" t="s">
        <v>47</v>
      </c>
      <c r="Z1543" s="24">
        <v>1625</v>
      </c>
      <c r="AA1543" s="24">
        <v>60</v>
      </c>
      <c r="AB1543" s="24">
        <v>178</v>
      </c>
      <c r="AC1543" s="24">
        <v>178</v>
      </c>
      <c r="AD1543" s="23" t="s">
        <v>305</v>
      </c>
      <c r="AE1543" s="23" t="s">
        <v>11</v>
      </c>
      <c r="AF1543" s="23" t="s">
        <v>11</v>
      </c>
      <c r="AG1543" s="23"/>
      <c r="AH1543" s="23"/>
      <c r="AI1543" s="23" t="s">
        <v>57</v>
      </c>
      <c r="AJ1543" s="23" t="s">
        <v>11</v>
      </c>
      <c r="AK1543" s="23" t="s">
        <v>23</v>
      </c>
      <c r="AL1543" s="23" t="s">
        <v>107</v>
      </c>
      <c r="AM1543" s="23"/>
      <c r="AN1543" s="23" t="s">
        <v>302</v>
      </c>
      <c r="AO1543" s="23"/>
      <c r="AP1543" s="23" t="s">
        <v>14</v>
      </c>
      <c r="AQ1543" s="23"/>
      <c r="AR1543" s="23"/>
      <c r="AS1543" s="23" t="s">
        <v>107</v>
      </c>
      <c r="AT1543" s="23"/>
      <c r="AU1543" s="23" t="s">
        <v>261</v>
      </c>
      <c r="AV1543" s="25"/>
      <c r="AW1543" s="25"/>
      <c r="AX1543" s="26">
        <v>54.6</v>
      </c>
      <c r="AY1543" s="26">
        <v>1275.67</v>
      </c>
      <c r="AZ1543" s="25" t="s">
        <v>302</v>
      </c>
      <c r="BA1543" s="25" t="s">
        <v>261</v>
      </c>
      <c r="BB1543" s="23"/>
      <c r="BC1543" s="23" t="s">
        <v>15</v>
      </c>
      <c r="BD1543" s="23"/>
      <c r="BE1543" s="23" t="s">
        <v>11</v>
      </c>
      <c r="BF1543" s="23" t="s">
        <v>306</v>
      </c>
      <c r="BG1543" s="23" t="s">
        <v>11</v>
      </c>
      <c r="BH1543" s="23" t="s">
        <v>17</v>
      </c>
      <c r="BI1543" s="23"/>
      <c r="BJ1543" s="23"/>
      <c r="BK1543" s="23" t="s">
        <v>11</v>
      </c>
      <c r="BL1543" s="23" t="s">
        <v>11</v>
      </c>
      <c r="BM1543" s="23"/>
      <c r="BN1543" s="23"/>
      <c r="BO1543" s="24">
        <v>0.1</v>
      </c>
      <c r="BP1543" s="24">
        <v>309.5</v>
      </c>
      <c r="BQ1543" s="24">
        <v>350</v>
      </c>
      <c r="BR1543" s="24">
        <v>290.39999999999998</v>
      </c>
      <c r="BS1543" s="24">
        <v>290.39999999999998</v>
      </c>
      <c r="BT1543" s="23"/>
      <c r="BU1543" s="23"/>
      <c r="BV1543" s="24">
        <v>116.73</v>
      </c>
      <c r="BW1543" s="24">
        <v>0.52</v>
      </c>
      <c r="BX1543" s="24">
        <v>0.5</v>
      </c>
      <c r="BY1543" s="24">
        <v>0</v>
      </c>
      <c r="BZ1543" s="27">
        <v>0.52</v>
      </c>
      <c r="CA1543" s="27">
        <v>0</v>
      </c>
      <c r="CB1543" s="25"/>
      <c r="CC1543" s="25"/>
      <c r="CD1543" s="28">
        <v>115.3</v>
      </c>
      <c r="CE1543" s="28">
        <v>0.67</v>
      </c>
      <c r="CF1543" s="28">
        <v>0.65</v>
      </c>
      <c r="CG1543" s="28">
        <v>0</v>
      </c>
      <c r="CH1543" s="28">
        <v>352.43</v>
      </c>
      <c r="CI1543" s="28">
        <v>0.7</v>
      </c>
      <c r="CJ1543" s="28">
        <v>0</v>
      </c>
      <c r="CK1543" s="25"/>
      <c r="CL1543" s="25"/>
      <c r="CM1543" s="28">
        <v>0.99</v>
      </c>
      <c r="CN1543" s="25"/>
      <c r="CO1543" s="28">
        <v>0</v>
      </c>
      <c r="CP1543" s="30" t="s">
        <v>1075</v>
      </c>
      <c r="CQ1543" s="8">
        <f t="shared" si="265"/>
        <v>1625.8123182327715</v>
      </c>
      <c r="CR1543" s="8">
        <f t="shared" si="273"/>
        <v>28</v>
      </c>
      <c r="CS1543" s="8">
        <f t="shared" si="266"/>
        <v>2.5</v>
      </c>
      <c r="CT1543" s="8">
        <f t="shared" si="274"/>
        <v>60</v>
      </c>
      <c r="CU1543" s="8">
        <f t="shared" si="267"/>
        <v>300</v>
      </c>
      <c r="CV1543" s="10">
        <f t="shared" si="268"/>
        <v>394819.86500000005</v>
      </c>
      <c r="CW1543" s="10">
        <f t="shared" si="275"/>
        <v>394.81986500000005</v>
      </c>
      <c r="CX1543" s="8" t="str">
        <f t="shared" si="269"/>
        <v>No</v>
      </c>
      <c r="CY1543" s="30" t="s">
        <v>23</v>
      </c>
      <c r="CZ1543" s="30" t="s">
        <v>11</v>
      </c>
      <c r="DA1543" s="31" t="s">
        <v>11</v>
      </c>
      <c r="DB1543" s="31" t="s">
        <v>11</v>
      </c>
      <c r="DC1543" s="8" t="str">
        <f t="shared" si="270"/>
        <v>No</v>
      </c>
      <c r="DD1543" s="8" t="s">
        <v>11</v>
      </c>
      <c r="DE1543" s="30" t="s">
        <v>11</v>
      </c>
      <c r="DF1543" s="10">
        <f t="shared" si="271"/>
        <v>360.85505999999998</v>
      </c>
      <c r="DG1543" s="9">
        <f>IF(S1543&lt;Monitors!$H$4,(S1543*Monitors!$I$4)+Monitors!$J$4,IF(S1543&lt;Monitors!$H$5,(S1543*Monitors!$I$5)+Monitors!$J$5,IF(S1543&lt;Monitors!$H$6,(S1543*Monitors!$I$6)+Monitors!$J$6,IF(S1543&lt;Monitors!$H$7,(Monitors!$I$7*S1543)+Monitors!$J$7,IF(S1543&lt;Monitors!$H$8,(S1543*Monitors!$I$8)+Monitors!$J$8,IF(S1543&lt;Monitors!$H$9,(S1543*Monitors!$I$9)+Monitors!$J$9,IF(S1543&lt;Monitors!$H$10,(S1543*Monitors!$I$10)+Monitors!$J$10,IF(S1543&lt;Monitors!$H$11,(S1543*Monitors!$I$11)+Monitors!$J$11,Monitors!$J$12))))))))</f>
        <v>89</v>
      </c>
      <c r="DH1543" s="10">
        <f>$DF1543-(Monitors!$B$4*'All Data'!$W1543)</f>
        <v>348.14143999999999</v>
      </c>
      <c r="DI1543" s="10">
        <f>IF($CX1543="Yes",DH1543-(Monitors!$E$4*(DG1543+(Monitors!$B$4*'All Data'!$W1543))),'All Data'!DH1543)</f>
        <v>348.14143999999999</v>
      </c>
      <c r="DJ1543" s="10">
        <f>IF(DD1543="Yes",'All Data'!DI1543-(DG1543*Monitors!$C$4),'All Data'!DI1543)</f>
        <v>348.14143999999999</v>
      </c>
      <c r="DK1543" s="10">
        <f>IF($DE1543="Yes",DJ1543-(DG1543*Monitors!$D$4),'All Data'!DJ1543)</f>
        <v>348.14143999999999</v>
      </c>
      <c r="DL1543" s="10">
        <f>IF($CZ1543="Yes",DK1543-Monitors!$C$7,'All Data'!DK1543)</f>
        <v>348.14143999999999</v>
      </c>
      <c r="DM1543" s="10">
        <f>IF($DA1543="Yes",DL1543-Monitors!$D$7,'All Data'!DL1543)</f>
        <v>348.14143999999999</v>
      </c>
      <c r="DN1543" s="10">
        <f>IF(DB1543="Yes",DM1543-((DG1543+(W1543*Monitors!$B$4))*Monitors!$F$4),'All Data'!DM1543)</f>
        <v>348.14143999999999</v>
      </c>
      <c r="DO1543" s="8" t="str">
        <f t="shared" si="272"/>
        <v>No</v>
      </c>
      <c r="DP1543" s="10">
        <v>15.792794600000004</v>
      </c>
      <c r="DQ1543" s="10">
        <v>100.9372054</v>
      </c>
      <c r="DR1543" s="10">
        <v>100.9372054</v>
      </c>
      <c r="DS1543" s="9">
        <v>95.123828264395698</v>
      </c>
      <c r="DT1543" s="9" t="s">
        <v>11</v>
      </c>
      <c r="DU1543" s="14">
        <v>0</v>
      </c>
    </row>
    <row r="1544" spans="1:125" ht="18" customHeight="1">
      <c r="A1544" s="29">
        <v>1543</v>
      </c>
      <c r="B1544" s="29">
        <v>38</v>
      </c>
      <c r="C1544" s="29">
        <v>656</v>
      </c>
      <c r="D1544" s="21">
        <v>41713</v>
      </c>
      <c r="E1544" s="21">
        <v>41659</v>
      </c>
      <c r="F1544" s="21">
        <v>41704</v>
      </c>
      <c r="G1544" s="20" t="s">
        <v>942</v>
      </c>
      <c r="H1544" s="20"/>
      <c r="I1544" s="22">
        <v>6</v>
      </c>
      <c r="J1544" s="20" t="s">
        <v>255</v>
      </c>
      <c r="K1544" s="20"/>
      <c r="L1544" s="20" t="s">
        <v>121</v>
      </c>
      <c r="M1544" s="23"/>
      <c r="N1544" s="23" t="s">
        <v>7</v>
      </c>
      <c r="O1544" s="23"/>
      <c r="P1544" s="24">
        <v>26.8</v>
      </c>
      <c r="Q1544" s="24">
        <v>47.6</v>
      </c>
      <c r="R1544" s="24">
        <v>54.6</v>
      </c>
      <c r="S1544" s="24">
        <v>1275.67</v>
      </c>
      <c r="T1544" s="24">
        <v>1.78</v>
      </c>
      <c r="U1544" s="24">
        <v>1080</v>
      </c>
      <c r="V1544" s="24">
        <v>1920</v>
      </c>
      <c r="W1544" s="24">
        <v>2.0739999999999998</v>
      </c>
      <c r="X1544" s="23" t="s">
        <v>47</v>
      </c>
      <c r="Y1544" s="23" t="s">
        <v>47</v>
      </c>
      <c r="Z1544" s="24">
        <v>1626</v>
      </c>
      <c r="AA1544" s="24">
        <v>60</v>
      </c>
      <c r="AB1544" s="24">
        <v>178</v>
      </c>
      <c r="AC1544" s="24">
        <v>178</v>
      </c>
      <c r="AD1544" s="23" t="s">
        <v>943</v>
      </c>
      <c r="AE1544" s="23" t="s">
        <v>23</v>
      </c>
      <c r="AF1544" s="23" t="s">
        <v>11</v>
      </c>
      <c r="AG1544" s="23"/>
      <c r="AH1544" s="23"/>
      <c r="AI1544" s="23" t="s">
        <v>12</v>
      </c>
      <c r="AJ1544" s="23" t="s">
        <v>11</v>
      </c>
      <c r="AK1544" s="23" t="s">
        <v>23</v>
      </c>
      <c r="AL1544" s="23" t="s">
        <v>853</v>
      </c>
      <c r="AM1544" s="23"/>
      <c r="AN1544" s="23" t="s">
        <v>14</v>
      </c>
      <c r="AO1544" s="23"/>
      <c r="AP1544" s="23" t="s">
        <v>14</v>
      </c>
      <c r="AQ1544" s="23"/>
      <c r="AR1544" s="23"/>
      <c r="AS1544" s="23" t="s">
        <v>853</v>
      </c>
      <c r="AT1544" s="23"/>
      <c r="AU1544" s="23" t="s">
        <v>14</v>
      </c>
      <c r="AV1544" s="25"/>
      <c r="AW1544" s="25"/>
      <c r="AX1544" s="26">
        <v>54.6</v>
      </c>
      <c r="AY1544" s="26">
        <v>1275.67</v>
      </c>
      <c r="AZ1544" s="25" t="s">
        <v>14</v>
      </c>
      <c r="BA1544" s="25" t="s">
        <v>14</v>
      </c>
      <c r="BB1544" s="23"/>
      <c r="BC1544" s="23" t="s">
        <v>15</v>
      </c>
      <c r="BD1544" s="23"/>
      <c r="BE1544" s="23" t="s">
        <v>11</v>
      </c>
      <c r="BF1544" s="23" t="s">
        <v>941</v>
      </c>
      <c r="BG1544" s="23" t="s">
        <v>11</v>
      </c>
      <c r="BH1544" s="23" t="s">
        <v>17</v>
      </c>
      <c r="BI1544" s="23"/>
      <c r="BJ1544" s="23"/>
      <c r="BK1544" s="23" t="s">
        <v>11</v>
      </c>
      <c r="BL1544" s="23" t="s">
        <v>11</v>
      </c>
      <c r="BM1544" s="23" t="s">
        <v>11</v>
      </c>
      <c r="BN1544" s="23"/>
      <c r="BO1544" s="24">
        <v>0</v>
      </c>
      <c r="BP1544" s="24">
        <v>318</v>
      </c>
      <c r="BQ1544" s="24">
        <v>318</v>
      </c>
      <c r="BR1544" s="24">
        <v>233</v>
      </c>
      <c r="BS1544" s="24">
        <v>233</v>
      </c>
      <c r="BT1544" s="23"/>
      <c r="BU1544" s="23"/>
      <c r="BV1544" s="24">
        <v>117.3</v>
      </c>
      <c r="BW1544" s="24">
        <v>0.31</v>
      </c>
      <c r="BX1544" s="23"/>
      <c r="BY1544" s="24">
        <v>0.28000000000000003</v>
      </c>
      <c r="BZ1544" s="27">
        <v>0.31</v>
      </c>
      <c r="CA1544" s="27">
        <v>0.28000000000000003</v>
      </c>
      <c r="CB1544" s="25"/>
      <c r="CC1544" s="25"/>
      <c r="CD1544" s="28">
        <v>115.8</v>
      </c>
      <c r="CE1544" s="28">
        <v>0.37</v>
      </c>
      <c r="CF1544" s="25"/>
      <c r="CG1544" s="28">
        <v>0.34</v>
      </c>
      <c r="CH1544" s="28">
        <v>352.4</v>
      </c>
      <c r="CI1544" s="28">
        <v>0.5</v>
      </c>
      <c r="CJ1544" s="28">
        <v>0.5</v>
      </c>
      <c r="CK1544" s="25"/>
      <c r="CL1544" s="25"/>
      <c r="CM1544" s="28">
        <v>0.95</v>
      </c>
      <c r="CN1544" s="25"/>
      <c r="CO1544" s="28">
        <v>0</v>
      </c>
      <c r="CP1544" s="30" t="s">
        <v>1075</v>
      </c>
      <c r="CQ1544" s="8">
        <f t="shared" si="265"/>
        <v>1625.8123182327715</v>
      </c>
      <c r="CR1544" s="8">
        <f t="shared" si="273"/>
        <v>28</v>
      </c>
      <c r="CS1544" s="8">
        <f t="shared" si="266"/>
        <v>2.5</v>
      </c>
      <c r="CT1544" s="8">
        <f t="shared" si="274"/>
        <v>60</v>
      </c>
      <c r="CU1544" s="8">
        <f t="shared" si="267"/>
        <v>300</v>
      </c>
      <c r="CV1544" s="10">
        <f t="shared" si="268"/>
        <v>405663.06</v>
      </c>
      <c r="CW1544" s="10">
        <f t="shared" si="275"/>
        <v>405.66305999999997</v>
      </c>
      <c r="CX1544" s="8" t="str">
        <f t="shared" si="269"/>
        <v>No</v>
      </c>
      <c r="CY1544" s="30" t="s">
        <v>11</v>
      </c>
      <c r="CZ1544" s="30" t="s">
        <v>11</v>
      </c>
      <c r="DA1544" s="31" t="s">
        <v>11</v>
      </c>
      <c r="DB1544" s="31" t="s">
        <v>11</v>
      </c>
      <c r="DC1544" s="8" t="str">
        <f t="shared" si="270"/>
        <v>No</v>
      </c>
      <c r="DD1544" s="8" t="s">
        <v>11</v>
      </c>
      <c r="DE1544" s="30" t="s">
        <v>11</v>
      </c>
      <c r="DF1544" s="10">
        <f t="shared" si="271"/>
        <v>361.40694000000002</v>
      </c>
      <c r="DG1544" s="9">
        <f>IF(S1544&lt;Monitors!$H$4,(S1544*Monitors!$I$4)+Monitors!$J$4,IF(S1544&lt;Monitors!$H$5,(S1544*Monitors!$I$5)+Monitors!$J$5,IF(S1544&lt;Monitors!$H$6,(S1544*Monitors!$I$6)+Monitors!$J$6,IF(S1544&lt;Monitors!$H$7,(Monitors!$I$7*S1544)+Monitors!$J$7,IF(S1544&lt;Monitors!$H$8,(S1544*Monitors!$I$8)+Monitors!$J$8,IF(S1544&lt;Monitors!$H$9,(S1544*Monitors!$I$9)+Monitors!$J$9,IF(S1544&lt;Monitors!$H$10,(S1544*Monitors!$I$10)+Monitors!$J$10,IF(S1544&lt;Monitors!$H$11,(S1544*Monitors!$I$11)+Monitors!$J$11,Monitors!$J$12))))))))</f>
        <v>89</v>
      </c>
      <c r="DH1544" s="10">
        <f>$DF1544-(Monitors!$B$4*'All Data'!$W1544)</f>
        <v>348.69332000000003</v>
      </c>
      <c r="DI1544" s="10">
        <f>IF($CX1544="Yes",DH1544-(Monitors!$E$4*(DG1544+(Monitors!$B$4*'All Data'!$W1544))),'All Data'!DH1544)</f>
        <v>348.69332000000003</v>
      </c>
      <c r="DJ1544" s="10">
        <f>IF(DD1544="Yes",'All Data'!DI1544-(DG1544*Monitors!$C$4),'All Data'!DI1544)</f>
        <v>348.69332000000003</v>
      </c>
      <c r="DK1544" s="10">
        <f>IF($DE1544="Yes",DJ1544-(DG1544*Monitors!$D$4),'All Data'!DJ1544)</f>
        <v>348.69332000000003</v>
      </c>
      <c r="DL1544" s="10">
        <f>IF($CZ1544="Yes",DK1544-Monitors!$C$7,'All Data'!DK1544)</f>
        <v>348.69332000000003</v>
      </c>
      <c r="DM1544" s="10">
        <f>IF($DA1544="Yes",DL1544-Monitors!$D$7,'All Data'!DL1544)</f>
        <v>348.69332000000003</v>
      </c>
      <c r="DN1544" s="10">
        <f>IF(DB1544="Yes",DM1544-((DG1544+(W1544*Monitors!$B$4))*Monitors!$F$4),'All Data'!DM1544)</f>
        <v>348.69332000000003</v>
      </c>
      <c r="DO1544" s="8" t="str">
        <f t="shared" si="272"/>
        <v>No</v>
      </c>
      <c r="DP1544" s="10">
        <v>16.2265224</v>
      </c>
      <c r="DQ1544" s="10">
        <v>101.07347759999999</v>
      </c>
      <c r="DR1544" s="10">
        <v>101.07347759999999</v>
      </c>
      <c r="DS1544" s="9">
        <v>95.123828264395698</v>
      </c>
      <c r="DT1544" s="9" t="s">
        <v>11</v>
      </c>
      <c r="DU1544" s="14">
        <v>0</v>
      </c>
    </row>
    <row r="1545" spans="1:125" ht="18" customHeight="1">
      <c r="A1545" s="29">
        <v>1544</v>
      </c>
      <c r="B1545" s="29">
        <v>21</v>
      </c>
      <c r="C1545" s="29">
        <v>423</v>
      </c>
      <c r="D1545" s="21">
        <v>42156</v>
      </c>
      <c r="E1545" s="21">
        <v>42118</v>
      </c>
      <c r="F1545" s="21">
        <v>42131</v>
      </c>
      <c r="G1545" s="20"/>
      <c r="H1545" s="20"/>
      <c r="I1545" s="22">
        <v>6</v>
      </c>
      <c r="J1545" s="20" t="s">
        <v>255</v>
      </c>
      <c r="K1545" s="20"/>
      <c r="L1545" s="20" t="s">
        <v>49</v>
      </c>
      <c r="M1545" s="23"/>
      <c r="N1545" s="23" t="s">
        <v>7</v>
      </c>
      <c r="O1545" s="23"/>
      <c r="P1545" s="24">
        <v>23.8</v>
      </c>
      <c r="Q1545" s="24">
        <v>42.3</v>
      </c>
      <c r="R1545" s="24">
        <v>48.5</v>
      </c>
      <c r="S1545" s="24">
        <v>1005.27</v>
      </c>
      <c r="T1545" s="24">
        <v>1.78</v>
      </c>
      <c r="U1545" s="24">
        <v>1080</v>
      </c>
      <c r="V1545" s="24">
        <v>1920</v>
      </c>
      <c r="W1545" s="24">
        <v>2.0739999999999998</v>
      </c>
      <c r="X1545" s="23" t="s">
        <v>47</v>
      </c>
      <c r="Y1545" s="23" t="s">
        <v>47</v>
      </c>
      <c r="Z1545" s="24">
        <v>2063</v>
      </c>
      <c r="AA1545" s="24">
        <v>60</v>
      </c>
      <c r="AB1545" s="24">
        <v>178</v>
      </c>
      <c r="AC1545" s="24">
        <v>178</v>
      </c>
      <c r="AD1545" s="23" t="s">
        <v>125</v>
      </c>
      <c r="AE1545" s="23" t="s">
        <v>11</v>
      </c>
      <c r="AF1545" s="23" t="s">
        <v>11</v>
      </c>
      <c r="AG1545" s="23"/>
      <c r="AH1545" s="23"/>
      <c r="AI1545" s="23" t="s">
        <v>57</v>
      </c>
      <c r="AJ1545" s="23" t="s">
        <v>11</v>
      </c>
      <c r="AK1545" s="23" t="s">
        <v>23</v>
      </c>
      <c r="AL1545" s="23" t="s">
        <v>107</v>
      </c>
      <c r="AM1545" s="23"/>
      <c r="AN1545" s="23" t="s">
        <v>302</v>
      </c>
      <c r="AO1545" s="23"/>
      <c r="AP1545" s="23" t="s">
        <v>14</v>
      </c>
      <c r="AQ1545" s="23"/>
      <c r="AR1545" s="23"/>
      <c r="AS1545" s="23" t="s">
        <v>107</v>
      </c>
      <c r="AT1545" s="23"/>
      <c r="AU1545" s="23" t="s">
        <v>261</v>
      </c>
      <c r="AV1545" s="25"/>
      <c r="AW1545" s="25"/>
      <c r="AX1545" s="26">
        <v>48.5</v>
      </c>
      <c r="AY1545" s="26">
        <v>1005.27</v>
      </c>
      <c r="AZ1545" s="25" t="s">
        <v>302</v>
      </c>
      <c r="BA1545" s="25" t="s">
        <v>261</v>
      </c>
      <c r="BB1545" s="23"/>
      <c r="BC1545" s="23" t="s">
        <v>15</v>
      </c>
      <c r="BD1545" s="23"/>
      <c r="BE1545" s="23" t="s">
        <v>11</v>
      </c>
      <c r="BF1545" s="23" t="s">
        <v>755</v>
      </c>
      <c r="BG1545" s="23" t="s">
        <v>11</v>
      </c>
      <c r="BH1545" s="23" t="s">
        <v>17</v>
      </c>
      <c r="BI1545" s="23"/>
      <c r="BJ1545" s="23"/>
      <c r="BK1545" s="23" t="s">
        <v>11</v>
      </c>
      <c r="BL1545" s="23" t="s">
        <v>11</v>
      </c>
      <c r="BM1545" s="23"/>
      <c r="BN1545" s="23"/>
      <c r="BO1545" s="24">
        <v>0.1</v>
      </c>
      <c r="BP1545" s="24">
        <v>437.5</v>
      </c>
      <c r="BQ1545" s="24">
        <v>700</v>
      </c>
      <c r="BR1545" s="24">
        <v>346.7</v>
      </c>
      <c r="BS1545" s="24">
        <v>346.7</v>
      </c>
      <c r="BT1545" s="23"/>
      <c r="BU1545" s="23"/>
      <c r="BV1545" s="24">
        <v>118.33</v>
      </c>
      <c r="BW1545" s="24">
        <v>0.52</v>
      </c>
      <c r="BX1545" s="24">
        <v>0.52</v>
      </c>
      <c r="BY1545" s="23"/>
      <c r="BZ1545" s="27">
        <v>0.52</v>
      </c>
      <c r="CA1545" s="27"/>
      <c r="CB1545" s="25"/>
      <c r="CC1545" s="25"/>
      <c r="CD1545" s="28">
        <v>116.64</v>
      </c>
      <c r="CE1545" s="28">
        <v>0.66</v>
      </c>
      <c r="CF1545" s="28">
        <v>0.66</v>
      </c>
      <c r="CG1545" s="25"/>
      <c r="CH1545" s="28">
        <v>279.43</v>
      </c>
      <c r="CI1545" s="28">
        <v>0.7</v>
      </c>
      <c r="CJ1545" s="28">
        <v>0</v>
      </c>
      <c r="CK1545" s="25"/>
      <c r="CL1545" s="25"/>
      <c r="CM1545" s="28">
        <v>1</v>
      </c>
      <c r="CN1545" s="25"/>
      <c r="CO1545" s="28">
        <v>0</v>
      </c>
      <c r="CP1545" s="30" t="s">
        <v>1075</v>
      </c>
      <c r="CQ1545" s="8">
        <f t="shared" si="265"/>
        <v>2063.1273190287184</v>
      </c>
      <c r="CR1545" s="8">
        <f t="shared" si="273"/>
        <v>28</v>
      </c>
      <c r="CS1545" s="8">
        <f t="shared" si="266"/>
        <v>2.5</v>
      </c>
      <c r="CT1545" s="8">
        <f t="shared" si="274"/>
        <v>50</v>
      </c>
      <c r="CU1545" s="8">
        <f t="shared" si="267"/>
        <v>400</v>
      </c>
      <c r="CV1545" s="10">
        <f t="shared" si="268"/>
        <v>439805.625</v>
      </c>
      <c r="CW1545" s="10">
        <f t="shared" si="275"/>
        <v>439.80562500000002</v>
      </c>
      <c r="CX1545" s="8" t="str">
        <f t="shared" si="269"/>
        <v>No</v>
      </c>
      <c r="CY1545" s="30" t="s">
        <v>23</v>
      </c>
      <c r="CZ1545" s="30" t="s">
        <v>11</v>
      </c>
      <c r="DA1545" s="31" t="s">
        <v>11</v>
      </c>
      <c r="DB1545" s="31" t="s">
        <v>11</v>
      </c>
      <c r="DC1545" s="8" t="str">
        <f t="shared" si="270"/>
        <v>No</v>
      </c>
      <c r="DD1545" s="8" t="s">
        <v>11</v>
      </c>
      <c r="DE1545" s="30" t="s">
        <v>11</v>
      </c>
      <c r="DF1545" s="10">
        <f t="shared" si="271"/>
        <v>365.76065999999997</v>
      </c>
      <c r="DG1545" s="9">
        <f>IF(S1545&lt;Monitors!$H$4,(S1545*Monitors!$I$4)+Monitors!$J$4,IF(S1545&lt;Monitors!$H$5,(S1545*Monitors!$I$5)+Monitors!$J$5,IF(S1545&lt;Monitors!$H$6,(S1545*Monitors!$I$6)+Monitors!$J$6,IF(S1545&lt;Monitors!$H$7,(Monitors!$I$7*S1545)+Monitors!$J$7,IF(S1545&lt;Monitors!$H$8,(S1545*Monitors!$I$8)+Monitors!$J$8,IF(S1545&lt;Monitors!$H$9,(S1545*Monitors!$I$9)+Monitors!$J$9,IF(S1545&lt;Monitors!$H$10,(S1545*Monitors!$I$10)+Monitors!$J$10,IF(S1545&lt;Monitors!$H$11,(S1545*Monitors!$I$11)+Monitors!$J$11,Monitors!$J$12))))))))</f>
        <v>89</v>
      </c>
      <c r="DH1545" s="10">
        <f>$DF1545-(Monitors!$B$4*'All Data'!$W1545)</f>
        <v>353.04703999999998</v>
      </c>
      <c r="DI1545" s="10">
        <f>IF($CX1545="Yes",DH1545-(Monitors!$E$4*(DG1545+(Monitors!$B$4*'All Data'!$W1545))),'All Data'!DH1545)</f>
        <v>353.04703999999998</v>
      </c>
      <c r="DJ1545" s="10">
        <f>IF(DD1545="Yes",'All Data'!DI1545-(DG1545*Monitors!$C$4),'All Data'!DI1545)</f>
        <v>353.04703999999998</v>
      </c>
      <c r="DK1545" s="10">
        <f>IF($DE1545="Yes",DJ1545-(DG1545*Monitors!$D$4),'All Data'!DJ1545)</f>
        <v>353.04703999999998</v>
      </c>
      <c r="DL1545" s="10">
        <f>IF($CZ1545="Yes",DK1545-Monitors!$C$7,'All Data'!DK1545)</f>
        <v>353.04703999999998</v>
      </c>
      <c r="DM1545" s="10">
        <f>IF($DA1545="Yes",DL1545-Monitors!$D$7,'All Data'!DL1545)</f>
        <v>353.04703999999998</v>
      </c>
      <c r="DN1545" s="10">
        <f>IF(DB1545="Yes",DM1545-((DG1545+(W1545*Monitors!$B$4))*Monitors!$F$4),'All Data'!DM1545)</f>
        <v>353.04703999999998</v>
      </c>
      <c r="DO1545" s="8" t="str">
        <f t="shared" si="272"/>
        <v>No</v>
      </c>
      <c r="DP1545" s="10">
        <v>17.592225000000003</v>
      </c>
      <c r="DQ1545" s="10">
        <v>100.737775</v>
      </c>
      <c r="DR1545" s="10">
        <v>100.737775</v>
      </c>
      <c r="DS1545" s="9">
        <v>81.881233709678312</v>
      </c>
      <c r="DT1545" s="9" t="s">
        <v>11</v>
      </c>
      <c r="DU1545" s="14">
        <v>0</v>
      </c>
    </row>
    <row r="1546" spans="1:125" ht="18" customHeight="1">
      <c r="A1546" s="29">
        <v>1545</v>
      </c>
      <c r="B1546" s="29">
        <v>35</v>
      </c>
      <c r="C1546" s="29">
        <v>1016</v>
      </c>
      <c r="D1546" s="21">
        <v>41365</v>
      </c>
      <c r="E1546" s="21">
        <v>41431</v>
      </c>
      <c r="F1546" s="21">
        <v>41438</v>
      </c>
      <c r="G1546" s="20" t="s">
        <v>4</v>
      </c>
      <c r="H1546" s="20"/>
      <c r="I1546" s="22">
        <v>6</v>
      </c>
      <c r="J1546" s="20" t="s">
        <v>255</v>
      </c>
      <c r="K1546" s="20"/>
      <c r="L1546" s="20" t="s">
        <v>6</v>
      </c>
      <c r="M1546" s="23"/>
      <c r="N1546" s="23" t="s">
        <v>7</v>
      </c>
      <c r="O1546" s="23"/>
      <c r="P1546" s="24">
        <v>225</v>
      </c>
      <c r="Q1546" s="24">
        <v>401</v>
      </c>
      <c r="R1546" s="24">
        <v>46</v>
      </c>
      <c r="S1546" s="24">
        <v>904</v>
      </c>
      <c r="T1546" s="24">
        <v>1.78</v>
      </c>
      <c r="U1546" s="24">
        <v>1080</v>
      </c>
      <c r="V1546" s="24">
        <v>1920</v>
      </c>
      <c r="W1546" s="24">
        <v>2.0739999999999998</v>
      </c>
      <c r="X1546" s="23" t="s">
        <v>47</v>
      </c>
      <c r="Y1546" s="23" t="s">
        <v>47</v>
      </c>
      <c r="Z1546" s="24">
        <v>2295</v>
      </c>
      <c r="AA1546" s="24">
        <v>60</v>
      </c>
      <c r="AB1546" s="24">
        <v>178</v>
      </c>
      <c r="AC1546" s="24">
        <v>178</v>
      </c>
      <c r="AD1546" s="23" t="s">
        <v>10</v>
      </c>
      <c r="AE1546" s="23" t="s">
        <v>11</v>
      </c>
      <c r="AF1546" s="23" t="s">
        <v>11</v>
      </c>
      <c r="AG1546" s="23"/>
      <c r="AH1546" s="23"/>
      <c r="AI1546" s="23" t="s">
        <v>12</v>
      </c>
      <c r="AJ1546" s="23" t="s">
        <v>11</v>
      </c>
      <c r="AK1546" s="23" t="s">
        <v>11</v>
      </c>
      <c r="AL1546" s="23" t="s">
        <v>107</v>
      </c>
      <c r="AM1546" s="23"/>
      <c r="AN1546" s="23" t="s">
        <v>302</v>
      </c>
      <c r="AO1546" s="23"/>
      <c r="AP1546" s="23" t="s">
        <v>14</v>
      </c>
      <c r="AQ1546" s="23"/>
      <c r="AR1546" s="23"/>
      <c r="AS1546" s="23" t="s">
        <v>107</v>
      </c>
      <c r="AT1546" s="23"/>
      <c r="AU1546" s="23" t="s">
        <v>261</v>
      </c>
      <c r="AV1546" s="25"/>
      <c r="AW1546" s="25"/>
      <c r="AX1546" s="26">
        <v>46</v>
      </c>
      <c r="AY1546" s="26">
        <v>904</v>
      </c>
      <c r="AZ1546" s="25" t="s">
        <v>302</v>
      </c>
      <c r="BA1546" s="25" t="s">
        <v>261</v>
      </c>
      <c r="BB1546" s="23"/>
      <c r="BC1546" s="23" t="s">
        <v>15</v>
      </c>
      <c r="BD1546" s="23"/>
      <c r="BE1546" s="23" t="s">
        <v>11</v>
      </c>
      <c r="BF1546" s="23" t="s">
        <v>351</v>
      </c>
      <c r="BG1546" s="23" t="s">
        <v>11</v>
      </c>
      <c r="BH1546" s="23" t="s">
        <v>17</v>
      </c>
      <c r="BI1546" s="23"/>
      <c r="BJ1546" s="23" t="s">
        <v>20</v>
      </c>
      <c r="BK1546" s="23" t="s">
        <v>11</v>
      </c>
      <c r="BL1546" s="23" t="s">
        <v>11</v>
      </c>
      <c r="BM1546" s="23"/>
      <c r="BN1546" s="23"/>
      <c r="BO1546" s="24">
        <v>18.399999999999999</v>
      </c>
      <c r="BP1546" s="24">
        <v>290.10000000000002</v>
      </c>
      <c r="BQ1546" s="24">
        <v>286</v>
      </c>
      <c r="BR1546" s="24">
        <v>289.7</v>
      </c>
      <c r="BS1546" s="24">
        <v>289.7</v>
      </c>
      <c r="BT1546" s="23"/>
      <c r="BU1546" s="23"/>
      <c r="BV1546" s="24">
        <v>119.5</v>
      </c>
      <c r="BW1546" s="24">
        <v>0.3</v>
      </c>
      <c r="BX1546" s="23"/>
      <c r="BY1546" s="24">
        <v>0</v>
      </c>
      <c r="BZ1546" s="27">
        <v>0.3</v>
      </c>
      <c r="CA1546" s="27">
        <v>0</v>
      </c>
      <c r="CB1546" s="25" t="s">
        <v>20</v>
      </c>
      <c r="CC1546" s="25" t="s">
        <v>20</v>
      </c>
      <c r="CD1546" s="28">
        <v>120.1</v>
      </c>
      <c r="CE1546" s="28">
        <v>0.33</v>
      </c>
      <c r="CF1546" s="25"/>
      <c r="CG1546" s="28">
        <v>0</v>
      </c>
      <c r="CH1546" s="28">
        <v>252</v>
      </c>
      <c r="CI1546" s="28">
        <v>0.5</v>
      </c>
      <c r="CJ1546" s="28">
        <v>0.5</v>
      </c>
      <c r="CK1546" s="25"/>
      <c r="CL1546" s="25"/>
      <c r="CM1546" s="28">
        <v>0.89</v>
      </c>
      <c r="CN1546" s="25"/>
      <c r="CO1546" s="28">
        <v>0</v>
      </c>
      <c r="CP1546" s="30" t="s">
        <v>1075</v>
      </c>
      <c r="CQ1546" s="8">
        <f t="shared" si="265"/>
        <v>2294.2477876106191</v>
      </c>
      <c r="CR1546" s="8">
        <f t="shared" si="273"/>
        <v>28</v>
      </c>
      <c r="CS1546" s="8">
        <f t="shared" si="266"/>
        <v>2.5</v>
      </c>
      <c r="CT1546" s="8">
        <f t="shared" si="274"/>
        <v>50</v>
      </c>
      <c r="CU1546" s="8">
        <f t="shared" si="267"/>
        <v>200</v>
      </c>
      <c r="CV1546" s="10">
        <f t="shared" si="268"/>
        <v>262250.40000000002</v>
      </c>
      <c r="CW1546" s="10">
        <f t="shared" si="275"/>
        <v>262.25040000000001</v>
      </c>
      <c r="CX1546" s="8" t="str">
        <f t="shared" si="269"/>
        <v>No</v>
      </c>
      <c r="CY1546" s="30" t="s">
        <v>23</v>
      </c>
      <c r="CZ1546" s="30" t="s">
        <v>11</v>
      </c>
      <c r="DA1546" s="31" t="s">
        <v>11</v>
      </c>
      <c r="DB1546" s="31" t="s">
        <v>11</v>
      </c>
      <c r="DC1546" s="8" t="str">
        <f t="shared" si="270"/>
        <v>No</v>
      </c>
      <c r="DD1546" s="8" t="s">
        <v>11</v>
      </c>
      <c r="DE1546" s="30" t="s">
        <v>11</v>
      </c>
      <c r="DF1546" s="10">
        <f t="shared" si="271"/>
        <v>368.09519999999998</v>
      </c>
      <c r="DG1546" s="9">
        <f>IF(S1546&lt;Monitors!$H$4,(S1546*Monitors!$I$4)+Monitors!$J$4,IF(S1546&lt;Monitors!$H$5,(S1546*Monitors!$I$5)+Monitors!$J$5,IF(S1546&lt;Monitors!$H$6,(S1546*Monitors!$I$6)+Monitors!$J$6,IF(S1546&lt;Monitors!$H$7,(Monitors!$I$7*S1546)+Monitors!$J$7,IF(S1546&lt;Monitors!$H$8,(S1546*Monitors!$I$8)+Monitors!$J$8,IF(S1546&lt;Monitors!$H$9,(S1546*Monitors!$I$9)+Monitors!$J$9,IF(S1546&lt;Monitors!$H$10,(S1546*Monitors!$I$10)+Monitors!$J$10,IF(S1546&lt;Monitors!$H$11,(S1546*Monitors!$I$11)+Monitors!$J$11,Monitors!$J$12))))))))</f>
        <v>89</v>
      </c>
      <c r="DH1546" s="10">
        <f>$DF1546-(Monitors!$B$4*'All Data'!$W1546)</f>
        <v>355.38157999999999</v>
      </c>
      <c r="DI1546" s="10">
        <f>IF($CX1546="Yes",DH1546-(Monitors!$E$4*(DG1546+(Monitors!$B$4*'All Data'!$W1546))),'All Data'!DH1546)</f>
        <v>355.38157999999999</v>
      </c>
      <c r="DJ1546" s="10">
        <f>IF(DD1546="Yes",'All Data'!DI1546-(DG1546*Monitors!$C$4),'All Data'!DI1546)</f>
        <v>355.38157999999999</v>
      </c>
      <c r="DK1546" s="10">
        <f>IF($DE1546="Yes",DJ1546-(DG1546*Monitors!$D$4),'All Data'!DJ1546)</f>
        <v>355.38157999999999</v>
      </c>
      <c r="DL1546" s="10">
        <f>IF($CZ1546="Yes",DK1546-Monitors!$C$7,'All Data'!DK1546)</f>
        <v>355.38157999999999</v>
      </c>
      <c r="DM1546" s="10">
        <f>IF($DA1546="Yes",DL1546-Monitors!$D$7,'All Data'!DL1546)</f>
        <v>355.38157999999999</v>
      </c>
      <c r="DN1546" s="10">
        <f>IF(DB1546="Yes",DM1546-((DG1546+(W1546*Monitors!$B$4))*Monitors!$F$4),'All Data'!DM1546)</f>
        <v>355.38157999999999</v>
      </c>
      <c r="DO1546" s="8" t="str">
        <f t="shared" si="272"/>
        <v>No</v>
      </c>
      <c r="DP1546" s="10">
        <v>10.490016000000002</v>
      </c>
      <c r="DQ1546" s="10">
        <v>109.009984</v>
      </c>
      <c r="DR1546" s="10">
        <v>109.009984</v>
      </c>
      <c r="DS1546" s="9">
        <v>75.862626869294985</v>
      </c>
      <c r="DT1546" s="9" t="s">
        <v>11</v>
      </c>
      <c r="DU1546" s="14">
        <v>0</v>
      </c>
    </row>
    <row r="1547" spans="1:125" ht="18" customHeight="1">
      <c r="A1547" s="29">
        <v>1546</v>
      </c>
      <c r="B1547" s="29">
        <v>24</v>
      </c>
      <c r="C1547" s="29">
        <v>520</v>
      </c>
      <c r="D1547" s="21">
        <v>42114</v>
      </c>
      <c r="E1547" s="21">
        <v>42116</v>
      </c>
      <c r="F1547" s="21">
        <v>42124</v>
      </c>
      <c r="G1547" s="20" t="s">
        <v>4</v>
      </c>
      <c r="H1547" s="20" t="s">
        <v>26</v>
      </c>
      <c r="I1547" s="22">
        <v>6</v>
      </c>
      <c r="J1547" s="20" t="s">
        <v>255</v>
      </c>
      <c r="K1547" s="20" t="s">
        <v>26</v>
      </c>
      <c r="L1547" s="20" t="s">
        <v>27</v>
      </c>
      <c r="M1547" s="23" t="s">
        <v>27</v>
      </c>
      <c r="N1547" s="23" t="s">
        <v>7</v>
      </c>
      <c r="O1547" s="23" t="s">
        <v>26</v>
      </c>
      <c r="P1547" s="24">
        <v>26.8</v>
      </c>
      <c r="Q1547" s="24">
        <v>47.6</v>
      </c>
      <c r="R1547" s="24">
        <v>55</v>
      </c>
      <c r="S1547" s="24">
        <v>1275.67</v>
      </c>
      <c r="T1547" s="24">
        <v>1.78</v>
      </c>
      <c r="U1547" s="24">
        <v>1080</v>
      </c>
      <c r="V1547" s="24">
        <v>1920</v>
      </c>
      <c r="W1547" s="24">
        <v>2.0739999999999998</v>
      </c>
      <c r="X1547" s="23" t="s">
        <v>47</v>
      </c>
      <c r="Y1547" s="23" t="s">
        <v>47</v>
      </c>
      <c r="Z1547" s="24">
        <v>1625</v>
      </c>
      <c r="AA1547" s="24">
        <v>60</v>
      </c>
      <c r="AB1547" s="24">
        <v>178</v>
      </c>
      <c r="AC1547" s="24">
        <v>178</v>
      </c>
      <c r="AD1547" s="23" t="s">
        <v>256</v>
      </c>
      <c r="AE1547" s="23" t="s">
        <v>11</v>
      </c>
      <c r="AF1547" s="23" t="s">
        <v>11</v>
      </c>
      <c r="AG1547" s="23" t="s">
        <v>26</v>
      </c>
      <c r="AH1547" s="23" t="s">
        <v>26</v>
      </c>
      <c r="AI1547" s="23" t="s">
        <v>12</v>
      </c>
      <c r="AJ1547" s="23" t="s">
        <v>11</v>
      </c>
      <c r="AK1547" s="23" t="s">
        <v>23</v>
      </c>
      <c r="AL1547" s="23" t="s">
        <v>1272</v>
      </c>
      <c r="AM1547" s="23" t="s">
        <v>26</v>
      </c>
      <c r="AN1547" s="23" t="s">
        <v>259</v>
      </c>
      <c r="AO1547" s="23" t="s">
        <v>826</v>
      </c>
      <c r="AP1547" s="23" t="s">
        <v>36</v>
      </c>
      <c r="AQ1547" s="23" t="s">
        <v>26</v>
      </c>
      <c r="AR1547" s="23"/>
      <c r="AS1547" s="23" t="s">
        <v>1272</v>
      </c>
      <c r="AT1547" s="23" t="s">
        <v>26</v>
      </c>
      <c r="AU1547" s="23" t="s">
        <v>261</v>
      </c>
      <c r="AV1547" s="25" t="s">
        <v>826</v>
      </c>
      <c r="AW1547" s="25" t="s">
        <v>26</v>
      </c>
      <c r="AX1547" s="26">
        <v>55</v>
      </c>
      <c r="AY1547" s="26">
        <v>1275.67</v>
      </c>
      <c r="AZ1547" s="25" t="s">
        <v>259</v>
      </c>
      <c r="BA1547" s="25" t="s">
        <v>261</v>
      </c>
      <c r="BB1547" s="23" t="s">
        <v>26</v>
      </c>
      <c r="BC1547" s="23" t="s">
        <v>15</v>
      </c>
      <c r="BD1547" s="23" t="s">
        <v>26</v>
      </c>
      <c r="BE1547" s="23" t="s">
        <v>11</v>
      </c>
      <c r="BF1547" s="23" t="s">
        <v>843</v>
      </c>
      <c r="BG1547" s="23" t="s">
        <v>11</v>
      </c>
      <c r="BH1547" s="23" t="s">
        <v>17</v>
      </c>
      <c r="BI1547" s="23" t="s">
        <v>26</v>
      </c>
      <c r="BJ1547" s="23"/>
      <c r="BK1547" s="23" t="s">
        <v>11</v>
      </c>
      <c r="BL1547" s="23" t="s">
        <v>11</v>
      </c>
      <c r="BM1547" s="23" t="s">
        <v>11</v>
      </c>
      <c r="BN1547" s="23"/>
      <c r="BO1547" s="24">
        <v>0.4</v>
      </c>
      <c r="BP1547" s="24">
        <v>322.2</v>
      </c>
      <c r="BQ1547" s="24">
        <v>350</v>
      </c>
      <c r="BR1547" s="24">
        <v>233.3</v>
      </c>
      <c r="BS1547" s="24">
        <v>227.8</v>
      </c>
      <c r="BT1547" s="23"/>
      <c r="BU1547" s="23"/>
      <c r="BV1547" s="24">
        <v>120.1</v>
      </c>
      <c r="BW1547" s="24">
        <v>0.18</v>
      </c>
      <c r="BX1547" s="23"/>
      <c r="BY1547" s="24">
        <v>0.18</v>
      </c>
      <c r="BZ1547" s="27">
        <v>0.18</v>
      </c>
      <c r="CA1547" s="27">
        <v>0.18</v>
      </c>
      <c r="CB1547" s="25"/>
      <c r="CC1547" s="25"/>
      <c r="CD1547" s="28">
        <v>117.19</v>
      </c>
      <c r="CE1547" s="28">
        <v>0.23</v>
      </c>
      <c r="CF1547" s="25"/>
      <c r="CG1547" s="28">
        <v>0.23</v>
      </c>
      <c r="CH1547" s="28">
        <v>352.43</v>
      </c>
      <c r="CI1547" s="28">
        <v>0.7</v>
      </c>
      <c r="CJ1547" s="28">
        <v>0.5</v>
      </c>
      <c r="CK1547" s="28">
        <v>0</v>
      </c>
      <c r="CL1547" s="28">
        <v>0</v>
      </c>
      <c r="CM1547" s="28">
        <v>0.99</v>
      </c>
      <c r="CN1547" s="25"/>
      <c r="CO1547" s="28">
        <v>0</v>
      </c>
      <c r="CP1547" s="30" t="s">
        <v>1075</v>
      </c>
      <c r="CQ1547" s="8">
        <f t="shared" si="265"/>
        <v>1625.8123182327715</v>
      </c>
      <c r="CR1547" s="8">
        <f t="shared" si="273"/>
        <v>28</v>
      </c>
      <c r="CS1547" s="8">
        <f t="shared" si="266"/>
        <v>2.5</v>
      </c>
      <c r="CT1547" s="8">
        <f t="shared" si="274"/>
        <v>60</v>
      </c>
      <c r="CU1547" s="8">
        <f t="shared" si="267"/>
        <v>300</v>
      </c>
      <c r="CV1547" s="10">
        <f t="shared" si="268"/>
        <v>411020.87400000001</v>
      </c>
      <c r="CW1547" s="10">
        <f t="shared" si="275"/>
        <v>411.02087399999999</v>
      </c>
      <c r="CX1547" s="8" t="str">
        <f t="shared" si="269"/>
        <v>No</v>
      </c>
      <c r="CY1547" s="30" t="s">
        <v>23</v>
      </c>
      <c r="CZ1547" s="30" t="s">
        <v>11</v>
      </c>
      <c r="DA1547" s="31" t="s">
        <v>11</v>
      </c>
      <c r="DB1547" s="31" t="s">
        <v>11</v>
      </c>
      <c r="DC1547" s="8" t="str">
        <f t="shared" si="270"/>
        <v>No</v>
      </c>
      <c r="DD1547" s="8" t="s">
        <v>11</v>
      </c>
      <c r="DE1547" s="30" t="s">
        <v>11</v>
      </c>
      <c r="DF1547" s="10">
        <f t="shared" si="271"/>
        <v>369.25151999999997</v>
      </c>
      <c r="DG1547" s="9">
        <f>IF(S1547&lt;Monitors!$H$4,(S1547*Monitors!$I$4)+Monitors!$J$4,IF(S1547&lt;Monitors!$H$5,(S1547*Monitors!$I$5)+Monitors!$J$5,IF(S1547&lt;Monitors!$H$6,(S1547*Monitors!$I$6)+Monitors!$J$6,IF(S1547&lt;Monitors!$H$7,(Monitors!$I$7*S1547)+Monitors!$J$7,IF(S1547&lt;Monitors!$H$8,(S1547*Monitors!$I$8)+Monitors!$J$8,IF(S1547&lt;Monitors!$H$9,(S1547*Monitors!$I$9)+Monitors!$J$9,IF(S1547&lt;Monitors!$H$10,(S1547*Monitors!$I$10)+Monitors!$J$10,IF(S1547&lt;Monitors!$H$11,(S1547*Monitors!$I$11)+Monitors!$J$11,Monitors!$J$12))))))))</f>
        <v>89</v>
      </c>
      <c r="DH1547" s="10">
        <f>$DF1547-(Monitors!$B$4*'All Data'!$W1547)</f>
        <v>356.53789999999998</v>
      </c>
      <c r="DI1547" s="10">
        <f>IF($CX1547="Yes",DH1547-(Monitors!$E$4*(DG1547+(Monitors!$B$4*'All Data'!$W1547))),'All Data'!DH1547)</f>
        <v>356.53789999999998</v>
      </c>
      <c r="DJ1547" s="10">
        <f>IF(DD1547="Yes",'All Data'!DI1547-(DG1547*Monitors!$C$4),'All Data'!DI1547)</f>
        <v>356.53789999999998</v>
      </c>
      <c r="DK1547" s="10">
        <f>IF($DE1547="Yes",DJ1547-(DG1547*Monitors!$D$4),'All Data'!DJ1547)</f>
        <v>356.53789999999998</v>
      </c>
      <c r="DL1547" s="10">
        <f>IF($CZ1547="Yes",DK1547-Monitors!$C$7,'All Data'!DK1547)</f>
        <v>356.53789999999998</v>
      </c>
      <c r="DM1547" s="10">
        <f>IF($DA1547="Yes",DL1547-Monitors!$D$7,'All Data'!DL1547)</f>
        <v>356.53789999999998</v>
      </c>
      <c r="DN1547" s="10">
        <f>IF(DB1547="Yes",DM1547-((DG1547+(W1547*Monitors!$B$4))*Monitors!$F$4),'All Data'!DM1547)</f>
        <v>356.53789999999998</v>
      </c>
      <c r="DO1547" s="8" t="str">
        <f t="shared" si="272"/>
        <v>No</v>
      </c>
      <c r="DP1547" s="10">
        <v>16.44083496</v>
      </c>
      <c r="DQ1547" s="10">
        <v>103.65916503999999</v>
      </c>
      <c r="DR1547" s="10">
        <v>103.65916503999999</v>
      </c>
      <c r="DS1547" s="9">
        <v>95.123828264395698</v>
      </c>
      <c r="DT1547" s="9" t="s">
        <v>11</v>
      </c>
      <c r="DU1547" s="14">
        <v>0</v>
      </c>
    </row>
    <row r="1548" spans="1:125" ht="18" customHeight="1">
      <c r="A1548" s="29">
        <v>1547</v>
      </c>
      <c r="B1548" s="29">
        <v>21</v>
      </c>
      <c r="C1548" s="29">
        <v>433</v>
      </c>
      <c r="D1548" s="21">
        <v>41822</v>
      </c>
      <c r="E1548" s="21">
        <v>41809</v>
      </c>
      <c r="F1548" s="21">
        <v>41817</v>
      </c>
      <c r="G1548" s="20" t="s">
        <v>4</v>
      </c>
      <c r="H1548" s="20"/>
      <c r="I1548" s="22">
        <v>6</v>
      </c>
      <c r="J1548" s="20" t="s">
        <v>255</v>
      </c>
      <c r="K1548" s="20"/>
      <c r="L1548" s="20" t="s">
        <v>6</v>
      </c>
      <c r="M1548" s="23"/>
      <c r="N1548" s="23" t="s">
        <v>7</v>
      </c>
      <c r="O1548" s="23"/>
      <c r="P1548" s="24">
        <v>26.8</v>
      </c>
      <c r="Q1548" s="24">
        <v>47.6</v>
      </c>
      <c r="R1548" s="24">
        <v>54.6</v>
      </c>
      <c r="S1548" s="24">
        <v>1275.67</v>
      </c>
      <c r="T1548" s="24">
        <v>1.78</v>
      </c>
      <c r="U1548" s="24">
        <v>1080</v>
      </c>
      <c r="V1548" s="24">
        <v>1920</v>
      </c>
      <c r="W1548" s="24">
        <v>2.0739999999999998</v>
      </c>
      <c r="X1548" s="23" t="s">
        <v>47</v>
      </c>
      <c r="Y1548" s="23" t="s">
        <v>47</v>
      </c>
      <c r="Z1548" s="24">
        <v>1625</v>
      </c>
      <c r="AA1548" s="24">
        <v>60</v>
      </c>
      <c r="AB1548" s="24">
        <v>178</v>
      </c>
      <c r="AC1548" s="24">
        <v>178</v>
      </c>
      <c r="AD1548" s="23" t="s">
        <v>125</v>
      </c>
      <c r="AE1548" s="23" t="s">
        <v>11</v>
      </c>
      <c r="AF1548" s="23" t="s">
        <v>11</v>
      </c>
      <c r="AG1548" s="23"/>
      <c r="AH1548" s="23"/>
      <c r="AI1548" s="23" t="s">
        <v>57</v>
      </c>
      <c r="AJ1548" s="23" t="s">
        <v>11</v>
      </c>
      <c r="AK1548" s="23" t="s">
        <v>23</v>
      </c>
      <c r="AL1548" s="23" t="s">
        <v>129</v>
      </c>
      <c r="AM1548" s="23"/>
      <c r="AN1548" s="23" t="s">
        <v>302</v>
      </c>
      <c r="AO1548" s="23"/>
      <c r="AP1548" s="23" t="s">
        <v>14</v>
      </c>
      <c r="AQ1548" s="23"/>
      <c r="AR1548" s="23"/>
      <c r="AS1548" s="23" t="s">
        <v>129</v>
      </c>
      <c r="AT1548" s="23"/>
      <c r="AU1548" s="23" t="s">
        <v>261</v>
      </c>
      <c r="AV1548" s="25"/>
      <c r="AW1548" s="25"/>
      <c r="AX1548" s="26">
        <v>54.6</v>
      </c>
      <c r="AY1548" s="26">
        <v>1275.67</v>
      </c>
      <c r="AZ1548" s="25" t="s">
        <v>302</v>
      </c>
      <c r="BA1548" s="25" t="s">
        <v>261</v>
      </c>
      <c r="BB1548" s="23"/>
      <c r="BC1548" s="23" t="s">
        <v>15</v>
      </c>
      <c r="BD1548" s="23"/>
      <c r="BE1548" s="23" t="s">
        <v>11</v>
      </c>
      <c r="BF1548" s="23" t="s">
        <v>306</v>
      </c>
      <c r="BG1548" s="23" t="s">
        <v>11</v>
      </c>
      <c r="BH1548" s="23" t="s">
        <v>17</v>
      </c>
      <c r="BI1548" s="23"/>
      <c r="BJ1548" s="23"/>
      <c r="BK1548" s="23" t="s">
        <v>11</v>
      </c>
      <c r="BL1548" s="23" t="s">
        <v>11</v>
      </c>
      <c r="BM1548" s="23"/>
      <c r="BN1548" s="23"/>
      <c r="BO1548" s="24">
        <v>0.1</v>
      </c>
      <c r="BP1548" s="24">
        <v>534.9</v>
      </c>
      <c r="BQ1548" s="24">
        <v>500</v>
      </c>
      <c r="BR1548" s="24">
        <v>404.9</v>
      </c>
      <c r="BS1548" s="24">
        <v>404.9</v>
      </c>
      <c r="BT1548" s="23"/>
      <c r="BU1548" s="23"/>
      <c r="BV1548" s="24">
        <v>120.57</v>
      </c>
      <c r="BW1548" s="24">
        <v>0.42</v>
      </c>
      <c r="BX1548" s="24">
        <v>0.27</v>
      </c>
      <c r="BY1548" s="23"/>
      <c r="BZ1548" s="27">
        <v>0.42</v>
      </c>
      <c r="CA1548" s="27"/>
      <c r="CB1548" s="25"/>
      <c r="CC1548" s="25"/>
      <c r="CD1548" s="28">
        <v>118.35</v>
      </c>
      <c r="CE1548" s="28">
        <v>0.57999999999999996</v>
      </c>
      <c r="CF1548" s="28">
        <v>0.41</v>
      </c>
      <c r="CG1548" s="25"/>
      <c r="CH1548" s="28">
        <v>352.43</v>
      </c>
      <c r="CI1548" s="28">
        <v>0.7</v>
      </c>
      <c r="CJ1548" s="28">
        <v>0</v>
      </c>
      <c r="CK1548" s="25"/>
      <c r="CL1548" s="25"/>
      <c r="CM1548" s="28">
        <v>0.98</v>
      </c>
      <c r="CN1548" s="25"/>
      <c r="CO1548" s="28">
        <v>0</v>
      </c>
      <c r="CP1548" s="30" t="s">
        <v>1075</v>
      </c>
      <c r="CQ1548" s="8">
        <f t="shared" si="265"/>
        <v>1625.8123182327715</v>
      </c>
      <c r="CR1548" s="8">
        <f t="shared" si="273"/>
        <v>28</v>
      </c>
      <c r="CS1548" s="8">
        <f t="shared" si="266"/>
        <v>2.5</v>
      </c>
      <c r="CT1548" s="8">
        <f t="shared" si="274"/>
        <v>60</v>
      </c>
      <c r="CU1548" s="8">
        <f t="shared" si="267"/>
        <v>500</v>
      </c>
      <c r="CV1548" s="10">
        <f t="shared" si="268"/>
        <v>682355.88300000003</v>
      </c>
      <c r="CW1548" s="10">
        <f t="shared" si="275"/>
        <v>682.35588300000006</v>
      </c>
      <c r="CX1548" s="8" t="str">
        <f t="shared" si="269"/>
        <v>No</v>
      </c>
      <c r="CY1548" s="30" t="s">
        <v>23</v>
      </c>
      <c r="CZ1548" s="30" t="s">
        <v>11</v>
      </c>
      <c r="DA1548" s="31" t="s">
        <v>11</v>
      </c>
      <c r="DB1548" s="31" t="s">
        <v>11</v>
      </c>
      <c r="DC1548" s="8" t="str">
        <f t="shared" si="270"/>
        <v>No</v>
      </c>
      <c r="DD1548" s="8" t="s">
        <v>11</v>
      </c>
      <c r="DE1548" s="30" t="s">
        <v>11</v>
      </c>
      <c r="DF1548" s="10">
        <f t="shared" si="271"/>
        <v>372.0591</v>
      </c>
      <c r="DG1548" s="9">
        <f>IF(S1548&lt;Monitors!$H$4,(S1548*Monitors!$I$4)+Monitors!$J$4,IF(S1548&lt;Monitors!$H$5,(S1548*Monitors!$I$5)+Monitors!$J$5,IF(S1548&lt;Monitors!$H$6,(S1548*Monitors!$I$6)+Monitors!$J$6,IF(S1548&lt;Monitors!$H$7,(Monitors!$I$7*S1548)+Monitors!$J$7,IF(S1548&lt;Monitors!$H$8,(S1548*Monitors!$I$8)+Monitors!$J$8,IF(S1548&lt;Monitors!$H$9,(S1548*Monitors!$I$9)+Monitors!$J$9,IF(S1548&lt;Monitors!$H$10,(S1548*Monitors!$I$10)+Monitors!$J$10,IF(S1548&lt;Monitors!$H$11,(S1548*Monitors!$I$11)+Monitors!$J$11,Monitors!$J$12))))))))</f>
        <v>89</v>
      </c>
      <c r="DH1548" s="10">
        <f>$DF1548-(Monitors!$B$4*'All Data'!$W1548)</f>
        <v>359.34548000000001</v>
      </c>
      <c r="DI1548" s="10">
        <f>IF($CX1548="Yes",DH1548-(Monitors!$E$4*(DG1548+(Monitors!$B$4*'All Data'!$W1548))),'All Data'!DH1548)</f>
        <v>359.34548000000001</v>
      </c>
      <c r="DJ1548" s="10">
        <f>IF(DD1548="Yes",'All Data'!DI1548-(DG1548*Monitors!$C$4),'All Data'!DI1548)</f>
        <v>359.34548000000001</v>
      </c>
      <c r="DK1548" s="10">
        <f>IF($DE1548="Yes",DJ1548-(DG1548*Monitors!$D$4),'All Data'!DJ1548)</f>
        <v>359.34548000000001</v>
      </c>
      <c r="DL1548" s="10">
        <f>IF($CZ1548="Yes",DK1548-Monitors!$C$7,'All Data'!DK1548)</f>
        <v>359.34548000000001</v>
      </c>
      <c r="DM1548" s="10">
        <f>IF($DA1548="Yes",DL1548-Monitors!$D$7,'All Data'!DL1548)</f>
        <v>359.34548000000001</v>
      </c>
      <c r="DN1548" s="10">
        <f>IF(DB1548="Yes",DM1548-((DG1548+(W1548*Monitors!$B$4))*Monitors!$F$4),'All Data'!DM1548)</f>
        <v>359.34548000000001</v>
      </c>
      <c r="DO1548" s="8" t="str">
        <f t="shared" si="272"/>
        <v>No</v>
      </c>
      <c r="DP1548" s="10">
        <v>27.294235320000002</v>
      </c>
      <c r="DQ1548" s="10">
        <v>93.275764679999995</v>
      </c>
      <c r="DR1548" s="10">
        <v>93.275764679999995</v>
      </c>
      <c r="DS1548" s="9">
        <v>95.123828264395698</v>
      </c>
      <c r="DT1548" s="9" t="s">
        <v>23</v>
      </c>
      <c r="DU1548" s="14">
        <v>0</v>
      </c>
    </row>
    <row r="1549" spans="1:125" ht="18" customHeight="1">
      <c r="A1549" s="29">
        <v>1548</v>
      </c>
      <c r="B1549" s="29">
        <v>38</v>
      </c>
      <c r="C1549" s="29">
        <v>563</v>
      </c>
      <c r="D1549" s="21">
        <v>41749</v>
      </c>
      <c r="E1549" s="21">
        <v>41696</v>
      </c>
      <c r="F1549" s="21">
        <v>41752</v>
      </c>
      <c r="G1549" s="20" t="s">
        <v>942</v>
      </c>
      <c r="H1549" s="20"/>
      <c r="I1549" s="22">
        <v>6</v>
      </c>
      <c r="J1549" s="20" t="s">
        <v>255</v>
      </c>
      <c r="K1549" s="20"/>
      <c r="L1549" s="20" t="s">
        <v>121</v>
      </c>
      <c r="M1549" s="23"/>
      <c r="N1549" s="23" t="s">
        <v>7</v>
      </c>
      <c r="O1549" s="23"/>
      <c r="P1549" s="24">
        <v>26.8</v>
      </c>
      <c r="Q1549" s="24">
        <v>47.6</v>
      </c>
      <c r="R1549" s="24">
        <v>54.6</v>
      </c>
      <c r="S1549" s="24">
        <v>1275.67</v>
      </c>
      <c r="T1549" s="24">
        <v>1.78</v>
      </c>
      <c r="U1549" s="24">
        <v>1080</v>
      </c>
      <c r="V1549" s="24">
        <v>1920</v>
      </c>
      <c r="W1549" s="24">
        <v>2.0739999999999998</v>
      </c>
      <c r="X1549" s="23" t="s">
        <v>47</v>
      </c>
      <c r="Y1549" s="23" t="s">
        <v>47</v>
      </c>
      <c r="Z1549" s="24">
        <v>1625</v>
      </c>
      <c r="AA1549" s="24">
        <v>60</v>
      </c>
      <c r="AB1549" s="24">
        <v>178</v>
      </c>
      <c r="AC1549" s="24">
        <v>178</v>
      </c>
      <c r="AD1549" s="23" t="s">
        <v>237</v>
      </c>
      <c r="AE1549" s="23" t="s">
        <v>23</v>
      </c>
      <c r="AF1549" s="23" t="s">
        <v>11</v>
      </c>
      <c r="AG1549" s="23"/>
      <c r="AH1549" s="23"/>
      <c r="AI1549" s="23" t="s">
        <v>12</v>
      </c>
      <c r="AJ1549" s="23" t="s">
        <v>11</v>
      </c>
      <c r="AK1549" s="23" t="s">
        <v>23</v>
      </c>
      <c r="AL1549" s="23" t="s">
        <v>853</v>
      </c>
      <c r="AM1549" s="23"/>
      <c r="AN1549" s="23" t="s">
        <v>14</v>
      </c>
      <c r="AO1549" s="23"/>
      <c r="AP1549" s="23" t="s">
        <v>14</v>
      </c>
      <c r="AQ1549" s="23"/>
      <c r="AR1549" s="23"/>
      <c r="AS1549" s="23" t="s">
        <v>853</v>
      </c>
      <c r="AT1549" s="23"/>
      <c r="AU1549" s="23" t="s">
        <v>14</v>
      </c>
      <c r="AV1549" s="25"/>
      <c r="AW1549" s="25"/>
      <c r="AX1549" s="26">
        <v>54.6</v>
      </c>
      <c r="AY1549" s="26">
        <v>1275.67</v>
      </c>
      <c r="AZ1549" s="25" t="s">
        <v>14</v>
      </c>
      <c r="BA1549" s="25" t="s">
        <v>14</v>
      </c>
      <c r="BB1549" s="23"/>
      <c r="BC1549" s="23" t="s">
        <v>15</v>
      </c>
      <c r="BD1549" s="23"/>
      <c r="BE1549" s="23" t="s">
        <v>11</v>
      </c>
      <c r="BF1549" s="23" t="s">
        <v>941</v>
      </c>
      <c r="BG1549" s="23" t="s">
        <v>11</v>
      </c>
      <c r="BH1549" s="23" t="s">
        <v>17</v>
      </c>
      <c r="BI1549" s="23"/>
      <c r="BJ1549" s="23"/>
      <c r="BK1549" s="23" t="s">
        <v>11</v>
      </c>
      <c r="BL1549" s="23" t="s">
        <v>11</v>
      </c>
      <c r="BM1549" s="23" t="s">
        <v>11</v>
      </c>
      <c r="BN1549" s="23"/>
      <c r="BO1549" s="24">
        <v>0</v>
      </c>
      <c r="BP1549" s="24">
        <v>380</v>
      </c>
      <c r="BQ1549" s="24">
        <v>380</v>
      </c>
      <c r="BR1549" s="24">
        <v>370</v>
      </c>
      <c r="BS1549" s="24">
        <v>370</v>
      </c>
      <c r="BT1549" s="23"/>
      <c r="BU1549" s="23"/>
      <c r="BV1549" s="24">
        <v>121.1</v>
      </c>
      <c r="BW1549" s="24">
        <v>0.33</v>
      </c>
      <c r="BX1549" s="23"/>
      <c r="BY1549" s="24">
        <v>0.32</v>
      </c>
      <c r="BZ1549" s="27">
        <v>0.33</v>
      </c>
      <c r="CA1549" s="27">
        <v>0.32</v>
      </c>
      <c r="CB1549" s="25"/>
      <c r="CC1549" s="25"/>
      <c r="CD1549" s="28">
        <v>124.1</v>
      </c>
      <c r="CE1549" s="28">
        <v>0.37</v>
      </c>
      <c r="CF1549" s="25"/>
      <c r="CG1549" s="28">
        <v>0.36</v>
      </c>
      <c r="CH1549" s="28">
        <v>352.4</v>
      </c>
      <c r="CI1549" s="28">
        <v>0.5</v>
      </c>
      <c r="CJ1549" s="28">
        <v>0.5</v>
      </c>
      <c r="CK1549" s="25"/>
      <c r="CL1549" s="25"/>
      <c r="CM1549" s="28">
        <v>0.94</v>
      </c>
      <c r="CN1549" s="25"/>
      <c r="CO1549" s="28">
        <v>0</v>
      </c>
      <c r="CP1549" s="30" t="s">
        <v>1075</v>
      </c>
      <c r="CQ1549" s="8">
        <f t="shared" si="265"/>
        <v>1625.8123182327715</v>
      </c>
      <c r="CR1549" s="8">
        <f t="shared" si="273"/>
        <v>28</v>
      </c>
      <c r="CS1549" s="8">
        <f t="shared" si="266"/>
        <v>2.5</v>
      </c>
      <c r="CT1549" s="8">
        <f t="shared" si="274"/>
        <v>60</v>
      </c>
      <c r="CU1549" s="8">
        <f t="shared" si="267"/>
        <v>300</v>
      </c>
      <c r="CV1549" s="10">
        <f t="shared" si="268"/>
        <v>484754.60000000003</v>
      </c>
      <c r="CW1549" s="10">
        <f t="shared" si="275"/>
        <v>484.75460000000004</v>
      </c>
      <c r="CX1549" s="8" t="str">
        <f t="shared" si="269"/>
        <v>No</v>
      </c>
      <c r="CY1549" s="30" t="s">
        <v>11</v>
      </c>
      <c r="CZ1549" s="30" t="s">
        <v>11</v>
      </c>
      <c r="DA1549" s="31" t="s">
        <v>11</v>
      </c>
      <c r="DB1549" s="31" t="s">
        <v>11</v>
      </c>
      <c r="DC1549" s="8" t="str">
        <f t="shared" si="270"/>
        <v>No</v>
      </c>
      <c r="DD1549" s="8" t="s">
        <v>11</v>
      </c>
      <c r="DE1549" s="30" t="s">
        <v>11</v>
      </c>
      <c r="DF1549" s="10">
        <f t="shared" si="271"/>
        <v>373.17162000000002</v>
      </c>
      <c r="DG1549" s="9">
        <f>IF(S1549&lt;Monitors!$H$4,(S1549*Monitors!$I$4)+Monitors!$J$4,IF(S1549&lt;Monitors!$H$5,(S1549*Monitors!$I$5)+Monitors!$J$5,IF(S1549&lt;Monitors!$H$6,(S1549*Monitors!$I$6)+Monitors!$J$6,IF(S1549&lt;Monitors!$H$7,(Monitors!$I$7*S1549)+Monitors!$J$7,IF(S1549&lt;Monitors!$H$8,(S1549*Monitors!$I$8)+Monitors!$J$8,IF(S1549&lt;Monitors!$H$9,(S1549*Monitors!$I$9)+Monitors!$J$9,IF(S1549&lt;Monitors!$H$10,(S1549*Monitors!$I$10)+Monitors!$J$10,IF(S1549&lt;Monitors!$H$11,(S1549*Monitors!$I$11)+Monitors!$J$11,Monitors!$J$12))))))))</f>
        <v>89</v>
      </c>
      <c r="DH1549" s="10">
        <f>$DF1549-(Monitors!$B$4*'All Data'!$W1549)</f>
        <v>360.45800000000003</v>
      </c>
      <c r="DI1549" s="10">
        <f>IF($CX1549="Yes",DH1549-(Monitors!$E$4*(DG1549+(Monitors!$B$4*'All Data'!$W1549))),'All Data'!DH1549)</f>
        <v>360.45800000000003</v>
      </c>
      <c r="DJ1549" s="10">
        <f>IF(DD1549="Yes",'All Data'!DI1549-(DG1549*Monitors!$C$4),'All Data'!DI1549)</f>
        <v>360.45800000000003</v>
      </c>
      <c r="DK1549" s="10">
        <f>IF($DE1549="Yes",DJ1549-(DG1549*Monitors!$D$4),'All Data'!DJ1549)</f>
        <v>360.45800000000003</v>
      </c>
      <c r="DL1549" s="10">
        <f>IF($CZ1549="Yes",DK1549-Monitors!$C$7,'All Data'!DK1549)</f>
        <v>360.45800000000003</v>
      </c>
      <c r="DM1549" s="10">
        <f>IF($DA1549="Yes",DL1549-Monitors!$D$7,'All Data'!DL1549)</f>
        <v>360.45800000000003</v>
      </c>
      <c r="DN1549" s="10">
        <f>IF(DB1549="Yes",DM1549-((DG1549+(W1549*Monitors!$B$4))*Monitors!$F$4),'All Data'!DM1549)</f>
        <v>360.45800000000003</v>
      </c>
      <c r="DO1549" s="8" t="str">
        <f t="shared" si="272"/>
        <v>No</v>
      </c>
      <c r="DP1549" s="10">
        <v>19.390184000000001</v>
      </c>
      <c r="DQ1549" s="10">
        <v>101.70981599999999</v>
      </c>
      <c r="DR1549" s="10">
        <v>101.70981599999999</v>
      </c>
      <c r="DS1549" s="9">
        <v>95.123828264395698</v>
      </c>
      <c r="DT1549" s="9" t="s">
        <v>11</v>
      </c>
      <c r="DU1549" s="14">
        <v>0</v>
      </c>
    </row>
    <row r="1550" spans="1:125" ht="18" customHeight="1">
      <c r="A1550" s="29">
        <v>1549</v>
      </c>
      <c r="B1550" s="29">
        <v>32</v>
      </c>
      <c r="C1550" s="29">
        <v>1022</v>
      </c>
      <c r="D1550" s="21">
        <v>42125</v>
      </c>
      <c r="E1550" s="21">
        <v>42121</v>
      </c>
      <c r="F1550" s="21">
        <v>42135</v>
      </c>
      <c r="G1550" s="20" t="s">
        <v>4</v>
      </c>
      <c r="H1550" s="20"/>
      <c r="I1550" s="22">
        <v>6</v>
      </c>
      <c r="J1550" s="20" t="s">
        <v>255</v>
      </c>
      <c r="K1550" s="20"/>
      <c r="L1550" s="20" t="s">
        <v>6</v>
      </c>
      <c r="M1550" s="23"/>
      <c r="N1550" s="23" t="s">
        <v>7</v>
      </c>
      <c r="O1550" s="23"/>
      <c r="P1550" s="24">
        <v>15</v>
      </c>
      <c r="Q1550" s="24">
        <v>48</v>
      </c>
      <c r="R1550" s="24">
        <v>50</v>
      </c>
      <c r="S1550" s="24">
        <v>736</v>
      </c>
      <c r="T1550" s="24">
        <v>1.78</v>
      </c>
      <c r="U1550" s="24">
        <v>1080</v>
      </c>
      <c r="V1550" s="24">
        <v>1920</v>
      </c>
      <c r="W1550" s="24">
        <v>2.0739999999999998</v>
      </c>
      <c r="X1550" s="23" t="s">
        <v>47</v>
      </c>
      <c r="Y1550" s="23" t="s">
        <v>47</v>
      </c>
      <c r="Z1550" s="24">
        <v>80</v>
      </c>
      <c r="AA1550" s="24">
        <v>60</v>
      </c>
      <c r="AB1550" s="24">
        <v>178</v>
      </c>
      <c r="AC1550" s="24">
        <v>178</v>
      </c>
      <c r="AD1550" s="23" t="s">
        <v>125</v>
      </c>
      <c r="AE1550" s="23" t="s">
        <v>11</v>
      </c>
      <c r="AF1550" s="23" t="s">
        <v>11</v>
      </c>
      <c r="AG1550" s="23"/>
      <c r="AH1550" s="23"/>
      <c r="AI1550" s="23" t="s">
        <v>12</v>
      </c>
      <c r="AJ1550" s="23" t="s">
        <v>11</v>
      </c>
      <c r="AK1550" s="23" t="s">
        <v>23</v>
      </c>
      <c r="AL1550" s="23" t="s">
        <v>1281</v>
      </c>
      <c r="AM1550" s="23"/>
      <c r="AN1550" s="23" t="s">
        <v>14</v>
      </c>
      <c r="AO1550" s="23"/>
      <c r="AP1550" s="23" t="s">
        <v>14</v>
      </c>
      <c r="AQ1550" s="23"/>
      <c r="AR1550" s="23"/>
      <c r="AS1550" s="23" t="s">
        <v>1281</v>
      </c>
      <c r="AT1550" s="23"/>
      <c r="AU1550" s="23" t="s">
        <v>14</v>
      </c>
      <c r="AV1550" s="25"/>
      <c r="AW1550" s="25"/>
      <c r="AX1550" s="26">
        <v>50</v>
      </c>
      <c r="AY1550" s="26">
        <v>736</v>
      </c>
      <c r="AZ1550" s="25" t="s">
        <v>14</v>
      </c>
      <c r="BA1550" s="25" t="s">
        <v>14</v>
      </c>
      <c r="BB1550" s="23"/>
      <c r="BC1550" s="23" t="s">
        <v>15</v>
      </c>
      <c r="BD1550" s="23"/>
      <c r="BE1550" s="23" t="s">
        <v>11</v>
      </c>
      <c r="BF1550" s="23" t="s">
        <v>1299</v>
      </c>
      <c r="BG1550" s="23" t="s">
        <v>11</v>
      </c>
      <c r="BH1550" s="23" t="s">
        <v>17</v>
      </c>
      <c r="BI1550" s="23"/>
      <c r="BJ1550" s="23" t="s">
        <v>18</v>
      </c>
      <c r="BK1550" s="23" t="s">
        <v>11</v>
      </c>
      <c r="BL1550" s="23" t="s">
        <v>11</v>
      </c>
      <c r="BM1550" s="23"/>
      <c r="BN1550" s="23"/>
      <c r="BO1550" s="24">
        <v>23</v>
      </c>
      <c r="BP1550" s="24">
        <v>430.2</v>
      </c>
      <c r="BQ1550" s="24">
        <v>450</v>
      </c>
      <c r="BR1550" s="24">
        <v>426.8</v>
      </c>
      <c r="BS1550" s="24">
        <v>426.8</v>
      </c>
      <c r="BT1550" s="23"/>
      <c r="BU1550" s="23"/>
      <c r="BV1550" s="24">
        <v>121.4</v>
      </c>
      <c r="BW1550" s="24">
        <v>0.14000000000000001</v>
      </c>
      <c r="BX1550" s="24">
        <v>0</v>
      </c>
      <c r="BY1550" s="24">
        <v>0.14000000000000001</v>
      </c>
      <c r="BZ1550" s="27">
        <v>0.14000000000000001</v>
      </c>
      <c r="CA1550" s="27">
        <v>0.14000000000000001</v>
      </c>
      <c r="CB1550" s="25"/>
      <c r="CC1550" s="25"/>
      <c r="CD1550" s="28">
        <v>118</v>
      </c>
      <c r="CE1550" s="28">
        <v>0.22</v>
      </c>
      <c r="CF1550" s="28">
        <v>0</v>
      </c>
      <c r="CG1550" s="28">
        <v>0.22</v>
      </c>
      <c r="CH1550" s="28">
        <v>206.84</v>
      </c>
      <c r="CI1550" s="28">
        <v>0.5</v>
      </c>
      <c r="CJ1550" s="28">
        <v>0.5</v>
      </c>
      <c r="CK1550" s="25"/>
      <c r="CL1550" s="25"/>
      <c r="CM1550" s="28">
        <v>0.96</v>
      </c>
      <c r="CN1550" s="25"/>
      <c r="CO1550" s="28">
        <v>1</v>
      </c>
      <c r="CP1550" s="30" t="s">
        <v>1075</v>
      </c>
      <c r="CQ1550" s="8">
        <f t="shared" si="265"/>
        <v>2817.9347826086955</v>
      </c>
      <c r="CR1550" s="8">
        <f t="shared" si="273"/>
        <v>28</v>
      </c>
      <c r="CS1550" s="8">
        <f t="shared" si="266"/>
        <v>2.5</v>
      </c>
      <c r="CT1550" s="8">
        <f t="shared" si="274"/>
        <v>60</v>
      </c>
      <c r="CU1550" s="8">
        <f t="shared" si="267"/>
        <v>400</v>
      </c>
      <c r="CV1550" s="10">
        <f t="shared" si="268"/>
        <v>316627.20000000001</v>
      </c>
      <c r="CW1550" s="10">
        <f t="shared" si="275"/>
        <v>316.62720000000002</v>
      </c>
      <c r="CX1550" s="8" t="str">
        <f t="shared" si="269"/>
        <v>No</v>
      </c>
      <c r="CY1550" s="30" t="s">
        <v>11</v>
      </c>
      <c r="CZ1550" s="30" t="s">
        <v>11</v>
      </c>
      <c r="DA1550" s="31" t="s">
        <v>11</v>
      </c>
      <c r="DB1550" s="31" t="s">
        <v>11</v>
      </c>
      <c r="DC1550" s="8" t="str">
        <f t="shared" si="270"/>
        <v>No</v>
      </c>
      <c r="DD1550" s="8" t="s">
        <v>11</v>
      </c>
      <c r="DE1550" s="30" t="s">
        <v>11</v>
      </c>
      <c r="DF1550" s="10">
        <f t="shared" si="271"/>
        <v>373.00956000000008</v>
      </c>
      <c r="DG1550" s="9">
        <f>IF(S1550&lt;Monitors!$H$4,(S1550*Monitors!$I$4)+Monitors!$J$4,IF(S1550&lt;Monitors!$H$5,(S1550*Monitors!$I$5)+Monitors!$J$5,IF(S1550&lt;Monitors!$H$6,(S1550*Monitors!$I$6)+Monitors!$J$6,IF(S1550&lt;Monitors!$H$7,(Monitors!$I$7*S1550)+Monitors!$J$7,IF(S1550&lt;Monitors!$H$8,(S1550*Monitors!$I$8)+Monitors!$J$8,IF(S1550&lt;Monitors!$H$9,(S1550*Monitors!$I$9)+Monitors!$J$9,IF(S1550&lt;Monitors!$H$10,(S1550*Monitors!$I$10)+Monitors!$J$10,IF(S1550&lt;Monitors!$H$11,(S1550*Monitors!$I$11)+Monitors!$J$11,Monitors!$J$12))))))))</f>
        <v>89</v>
      </c>
      <c r="DH1550" s="10">
        <f>$DF1550-(Monitors!$B$4*'All Data'!$W1550)</f>
        <v>360.29594000000009</v>
      </c>
      <c r="DI1550" s="10">
        <f>IF($CX1550="Yes",DH1550-(Monitors!$E$4*(DG1550+(Monitors!$B$4*'All Data'!$W1550))),'All Data'!DH1550)</f>
        <v>360.29594000000009</v>
      </c>
      <c r="DJ1550" s="10">
        <f>IF(DD1550="Yes",'All Data'!DI1550-(DG1550*Monitors!$C$4),'All Data'!DI1550)</f>
        <v>360.29594000000009</v>
      </c>
      <c r="DK1550" s="10">
        <f>IF($DE1550="Yes",DJ1550-(DG1550*Monitors!$D$4),'All Data'!DJ1550)</f>
        <v>360.29594000000009</v>
      </c>
      <c r="DL1550" s="10">
        <f>IF($CZ1550="Yes",DK1550-Monitors!$C$7,'All Data'!DK1550)</f>
        <v>360.29594000000009</v>
      </c>
      <c r="DM1550" s="10">
        <f>IF($DA1550="Yes",DL1550-Monitors!$D$7,'All Data'!DL1550)</f>
        <v>360.29594000000009</v>
      </c>
      <c r="DN1550" s="10">
        <f>IF(DB1550="Yes",DM1550-((DG1550+(W1550*Monitors!$B$4))*Monitors!$F$4),'All Data'!DM1550)</f>
        <v>360.29594000000009</v>
      </c>
      <c r="DO1550" s="8" t="str">
        <f t="shared" si="272"/>
        <v>No</v>
      </c>
      <c r="DP1550" s="10">
        <v>12.665088000000001</v>
      </c>
      <c r="DQ1550" s="10">
        <v>108.73491200000001</v>
      </c>
      <c r="DR1550" s="10">
        <v>108.73491200000001</v>
      </c>
      <c r="DS1550" s="9">
        <v>64.557409804351408</v>
      </c>
      <c r="DT1550" s="9" t="s">
        <v>11</v>
      </c>
      <c r="DU1550" s="14">
        <v>0</v>
      </c>
    </row>
    <row r="1551" spans="1:125" ht="18" customHeight="1">
      <c r="A1551" s="29">
        <v>1550</v>
      </c>
      <c r="B1551" s="29">
        <v>38</v>
      </c>
      <c r="C1551" s="29">
        <v>852</v>
      </c>
      <c r="D1551" s="21">
        <v>41363</v>
      </c>
      <c r="E1551" s="21">
        <v>41331</v>
      </c>
      <c r="F1551" s="21">
        <v>41361</v>
      </c>
      <c r="G1551" s="20"/>
      <c r="H1551" s="20"/>
      <c r="I1551" s="22">
        <v>6</v>
      </c>
      <c r="J1551" s="20" t="s">
        <v>255</v>
      </c>
      <c r="K1551" s="20"/>
      <c r="L1551" s="20" t="s">
        <v>121</v>
      </c>
      <c r="M1551" s="23"/>
      <c r="N1551" s="23" t="s">
        <v>7</v>
      </c>
      <c r="O1551" s="23"/>
      <c r="P1551" s="24">
        <v>26.8</v>
      </c>
      <c r="Q1551" s="24">
        <v>47.6</v>
      </c>
      <c r="R1551" s="24">
        <v>54.6</v>
      </c>
      <c r="S1551" s="24">
        <v>1275.67</v>
      </c>
      <c r="T1551" s="24">
        <v>1.78</v>
      </c>
      <c r="U1551" s="24">
        <v>1080</v>
      </c>
      <c r="V1551" s="24">
        <v>1920</v>
      </c>
      <c r="W1551" s="24">
        <v>2.0739999999999998</v>
      </c>
      <c r="X1551" s="23" t="s">
        <v>47</v>
      </c>
      <c r="Y1551" s="23" t="s">
        <v>47</v>
      </c>
      <c r="Z1551" s="24">
        <v>1625</v>
      </c>
      <c r="AA1551" s="24">
        <v>60</v>
      </c>
      <c r="AB1551" s="24">
        <v>178</v>
      </c>
      <c r="AC1551" s="24">
        <v>178</v>
      </c>
      <c r="AD1551" s="23" t="s">
        <v>201</v>
      </c>
      <c r="AE1551" s="23" t="s">
        <v>23</v>
      </c>
      <c r="AF1551" s="23" t="s">
        <v>11</v>
      </c>
      <c r="AG1551" s="23"/>
      <c r="AH1551" s="23"/>
      <c r="AI1551" s="23" t="s">
        <v>12</v>
      </c>
      <c r="AJ1551" s="23" t="s">
        <v>11</v>
      </c>
      <c r="AK1551" s="23" t="s">
        <v>23</v>
      </c>
      <c r="AL1551" s="23" t="s">
        <v>853</v>
      </c>
      <c r="AM1551" s="23"/>
      <c r="AN1551" s="23" t="s">
        <v>302</v>
      </c>
      <c r="AO1551" s="23"/>
      <c r="AP1551" s="23" t="s">
        <v>14</v>
      </c>
      <c r="AQ1551" s="23"/>
      <c r="AR1551" s="23"/>
      <c r="AS1551" s="23" t="s">
        <v>853</v>
      </c>
      <c r="AT1551" s="23"/>
      <c r="AU1551" s="23" t="s">
        <v>261</v>
      </c>
      <c r="AV1551" s="25"/>
      <c r="AW1551" s="25"/>
      <c r="AX1551" s="26">
        <v>54.6</v>
      </c>
      <c r="AY1551" s="26">
        <v>1275.67</v>
      </c>
      <c r="AZ1551" s="25" t="s">
        <v>302</v>
      </c>
      <c r="BA1551" s="25" t="s">
        <v>261</v>
      </c>
      <c r="BB1551" s="23"/>
      <c r="BC1551" s="23" t="s">
        <v>15</v>
      </c>
      <c r="BD1551" s="23"/>
      <c r="BE1551" s="23" t="s">
        <v>11</v>
      </c>
      <c r="BF1551" s="23" t="s">
        <v>944</v>
      </c>
      <c r="BG1551" s="23" t="s">
        <v>11</v>
      </c>
      <c r="BH1551" s="23" t="s">
        <v>17</v>
      </c>
      <c r="BI1551" s="23"/>
      <c r="BJ1551" s="23"/>
      <c r="BK1551" s="23" t="s">
        <v>11</v>
      </c>
      <c r="BL1551" s="23" t="s">
        <v>11</v>
      </c>
      <c r="BM1551" s="23" t="s">
        <v>11</v>
      </c>
      <c r="BN1551" s="23"/>
      <c r="BO1551" s="24">
        <v>0</v>
      </c>
      <c r="BP1551" s="24">
        <v>760</v>
      </c>
      <c r="BQ1551" s="24">
        <v>760</v>
      </c>
      <c r="BR1551" s="24">
        <v>760</v>
      </c>
      <c r="BS1551" s="24">
        <v>760</v>
      </c>
      <c r="BT1551" s="23"/>
      <c r="BU1551" s="23"/>
      <c r="BV1551" s="24">
        <v>122.9</v>
      </c>
      <c r="BW1551" s="24">
        <v>0.22</v>
      </c>
      <c r="BX1551" s="24">
        <v>0.62</v>
      </c>
      <c r="BY1551" s="24">
        <v>0.21</v>
      </c>
      <c r="BZ1551" s="27">
        <v>0.22</v>
      </c>
      <c r="CA1551" s="27">
        <v>0.21</v>
      </c>
      <c r="CB1551" s="25"/>
      <c r="CC1551" s="25"/>
      <c r="CD1551" s="28">
        <v>119.3</v>
      </c>
      <c r="CE1551" s="28">
        <v>0.24</v>
      </c>
      <c r="CF1551" s="28">
        <v>0.66</v>
      </c>
      <c r="CG1551" s="28">
        <v>0.23</v>
      </c>
      <c r="CH1551" s="28">
        <v>352.4</v>
      </c>
      <c r="CI1551" s="28">
        <v>0.5</v>
      </c>
      <c r="CJ1551" s="28">
        <v>0.5</v>
      </c>
      <c r="CK1551" s="25"/>
      <c r="CL1551" s="25"/>
      <c r="CM1551" s="28">
        <v>0.96</v>
      </c>
      <c r="CN1551" s="25"/>
      <c r="CO1551" s="28">
        <v>0</v>
      </c>
      <c r="CP1551" s="30" t="s">
        <v>1075</v>
      </c>
      <c r="CQ1551" s="8">
        <f t="shared" si="265"/>
        <v>1625.8123182327715</v>
      </c>
      <c r="CR1551" s="8">
        <f t="shared" si="273"/>
        <v>28</v>
      </c>
      <c r="CS1551" s="8">
        <f t="shared" si="266"/>
        <v>2.5</v>
      </c>
      <c r="CT1551" s="8">
        <f t="shared" si="274"/>
        <v>60</v>
      </c>
      <c r="CU1551" s="8">
        <f t="shared" si="267"/>
        <v>700</v>
      </c>
      <c r="CV1551" s="10">
        <f t="shared" si="268"/>
        <v>969509.20000000007</v>
      </c>
      <c r="CW1551" s="10">
        <f t="shared" si="275"/>
        <v>969.50920000000008</v>
      </c>
      <c r="CX1551" s="8" t="str">
        <f t="shared" si="269"/>
        <v>No</v>
      </c>
      <c r="CY1551" s="30" t="s">
        <v>23</v>
      </c>
      <c r="CZ1551" s="30" t="s">
        <v>11</v>
      </c>
      <c r="DA1551" s="31" t="s">
        <v>11</v>
      </c>
      <c r="DB1551" s="31" t="s">
        <v>11</v>
      </c>
      <c r="DC1551" s="8" t="str">
        <f t="shared" si="270"/>
        <v>No</v>
      </c>
      <c r="DD1551" s="8" t="s">
        <v>11</v>
      </c>
      <c r="DE1551" s="30" t="s">
        <v>11</v>
      </c>
      <c r="DF1551" s="10">
        <f t="shared" si="271"/>
        <v>378.06407999999999</v>
      </c>
      <c r="DG1551" s="9">
        <f>IF(S1551&lt;Monitors!$H$4,(S1551*Monitors!$I$4)+Monitors!$J$4,IF(S1551&lt;Monitors!$H$5,(S1551*Monitors!$I$5)+Monitors!$J$5,IF(S1551&lt;Monitors!$H$6,(S1551*Monitors!$I$6)+Monitors!$J$6,IF(S1551&lt;Monitors!$H$7,(Monitors!$I$7*S1551)+Monitors!$J$7,IF(S1551&lt;Monitors!$H$8,(S1551*Monitors!$I$8)+Monitors!$J$8,IF(S1551&lt;Monitors!$H$9,(S1551*Monitors!$I$9)+Monitors!$J$9,IF(S1551&lt;Monitors!$H$10,(S1551*Monitors!$I$10)+Monitors!$J$10,IF(S1551&lt;Monitors!$H$11,(S1551*Monitors!$I$11)+Monitors!$J$11,Monitors!$J$12))))))))</f>
        <v>89</v>
      </c>
      <c r="DH1551" s="10">
        <f>$DF1551-(Monitors!$B$4*'All Data'!$W1551)</f>
        <v>365.35046</v>
      </c>
      <c r="DI1551" s="10">
        <f>IF($CX1551="Yes",DH1551-(Monitors!$E$4*(DG1551+(Monitors!$B$4*'All Data'!$W1551))),'All Data'!DH1551)</f>
        <v>365.35046</v>
      </c>
      <c r="DJ1551" s="10">
        <f>IF(DD1551="Yes",'All Data'!DI1551-(DG1551*Monitors!$C$4),'All Data'!DI1551)</f>
        <v>365.35046</v>
      </c>
      <c r="DK1551" s="10">
        <f>IF($DE1551="Yes",DJ1551-(DG1551*Monitors!$D$4),'All Data'!DJ1551)</f>
        <v>365.35046</v>
      </c>
      <c r="DL1551" s="10">
        <f>IF($CZ1551="Yes",DK1551-Monitors!$C$7,'All Data'!DK1551)</f>
        <v>365.35046</v>
      </c>
      <c r="DM1551" s="10">
        <f>IF($DA1551="Yes",DL1551-Monitors!$D$7,'All Data'!DL1551)</f>
        <v>365.35046</v>
      </c>
      <c r="DN1551" s="10">
        <f>IF(DB1551="Yes",DM1551-((DG1551+(W1551*Monitors!$B$4))*Monitors!$F$4),'All Data'!DM1551)</f>
        <v>365.35046</v>
      </c>
      <c r="DO1551" s="8" t="str">
        <f t="shared" si="272"/>
        <v>No</v>
      </c>
      <c r="DP1551" s="10">
        <v>38.780368000000003</v>
      </c>
      <c r="DQ1551" s="10">
        <v>84.119631999999996</v>
      </c>
      <c r="DR1551" s="10">
        <v>84.119631999999996</v>
      </c>
      <c r="DS1551" s="9">
        <v>95.123828264395698</v>
      </c>
      <c r="DT1551" s="9" t="s">
        <v>23</v>
      </c>
      <c r="DU1551" s="14">
        <v>0</v>
      </c>
    </row>
    <row r="1552" spans="1:125" ht="18" customHeight="1">
      <c r="A1552" s="29">
        <v>1551</v>
      </c>
      <c r="B1552" s="29">
        <v>21</v>
      </c>
      <c r="C1552" s="29">
        <v>419</v>
      </c>
      <c r="D1552" s="21">
        <v>42036</v>
      </c>
      <c r="E1552" s="21">
        <v>41885</v>
      </c>
      <c r="F1552" s="21">
        <v>41975</v>
      </c>
      <c r="G1552" s="20" t="s">
        <v>4</v>
      </c>
      <c r="H1552" s="20"/>
      <c r="I1552" s="22">
        <v>6</v>
      </c>
      <c r="J1552" s="20" t="s">
        <v>255</v>
      </c>
      <c r="K1552" s="20"/>
      <c r="L1552" s="20" t="s">
        <v>49</v>
      </c>
      <c r="M1552" s="23"/>
      <c r="N1552" s="23" t="s">
        <v>7</v>
      </c>
      <c r="O1552" s="23"/>
      <c r="P1552" s="24">
        <v>23.8</v>
      </c>
      <c r="Q1552" s="24">
        <v>42.3</v>
      </c>
      <c r="R1552" s="24">
        <v>48.5</v>
      </c>
      <c r="S1552" s="24">
        <v>1005.29</v>
      </c>
      <c r="T1552" s="24">
        <v>1.78</v>
      </c>
      <c r="U1552" s="24">
        <v>1080</v>
      </c>
      <c r="V1552" s="24">
        <v>1920</v>
      </c>
      <c r="W1552" s="24">
        <v>2.0739999999999998</v>
      </c>
      <c r="X1552" s="23" t="s">
        <v>47</v>
      </c>
      <c r="Y1552" s="23" t="s">
        <v>47</v>
      </c>
      <c r="Z1552" s="24">
        <v>2063</v>
      </c>
      <c r="AA1552" s="24">
        <v>60</v>
      </c>
      <c r="AB1552" s="24">
        <v>178</v>
      </c>
      <c r="AC1552" s="24">
        <v>178</v>
      </c>
      <c r="AD1552" s="23" t="s">
        <v>125</v>
      </c>
      <c r="AE1552" s="23" t="s">
        <v>11</v>
      </c>
      <c r="AF1552" s="23" t="s">
        <v>11</v>
      </c>
      <c r="AG1552" s="23"/>
      <c r="AH1552" s="23"/>
      <c r="AI1552" s="23" t="s">
        <v>57</v>
      </c>
      <c r="AJ1552" s="23" t="s">
        <v>11</v>
      </c>
      <c r="AK1552" s="23" t="s">
        <v>23</v>
      </c>
      <c r="AL1552" s="23" t="s">
        <v>93</v>
      </c>
      <c r="AM1552" s="23"/>
      <c r="AN1552" s="23" t="s">
        <v>302</v>
      </c>
      <c r="AO1552" s="23"/>
      <c r="AP1552" s="23" t="s">
        <v>14</v>
      </c>
      <c r="AQ1552" s="23"/>
      <c r="AR1552" s="23"/>
      <c r="AS1552" s="23" t="s">
        <v>93</v>
      </c>
      <c r="AT1552" s="23"/>
      <c r="AU1552" s="23" t="s">
        <v>261</v>
      </c>
      <c r="AV1552" s="25"/>
      <c r="AW1552" s="25"/>
      <c r="AX1552" s="26">
        <v>48.5</v>
      </c>
      <c r="AY1552" s="26">
        <v>1005.29</v>
      </c>
      <c r="AZ1552" s="25" t="s">
        <v>302</v>
      </c>
      <c r="BA1552" s="25" t="s">
        <v>261</v>
      </c>
      <c r="BB1552" s="23"/>
      <c r="BC1552" s="23" t="s">
        <v>15</v>
      </c>
      <c r="BD1552" s="23"/>
      <c r="BE1552" s="23" t="s">
        <v>11</v>
      </c>
      <c r="BF1552" s="23" t="s">
        <v>755</v>
      </c>
      <c r="BG1552" s="23" t="s">
        <v>11</v>
      </c>
      <c r="BH1552" s="23" t="s">
        <v>17</v>
      </c>
      <c r="BI1552" s="23"/>
      <c r="BJ1552" s="23"/>
      <c r="BK1552" s="23" t="s">
        <v>11</v>
      </c>
      <c r="BL1552" s="23" t="s">
        <v>11</v>
      </c>
      <c r="BM1552" s="23"/>
      <c r="BN1552" s="23"/>
      <c r="BO1552" s="24">
        <v>0.1</v>
      </c>
      <c r="BP1552" s="24">
        <v>622</v>
      </c>
      <c r="BQ1552" s="24">
        <v>500</v>
      </c>
      <c r="BR1552" s="24">
        <v>455</v>
      </c>
      <c r="BS1552" s="24">
        <v>455</v>
      </c>
      <c r="BT1552" s="23"/>
      <c r="BU1552" s="23"/>
      <c r="BV1552" s="24">
        <v>123.16</v>
      </c>
      <c r="BW1552" s="24">
        <v>0.55000000000000004</v>
      </c>
      <c r="BX1552" s="24">
        <v>0.5</v>
      </c>
      <c r="BY1552" s="23"/>
      <c r="BZ1552" s="27">
        <v>0.55000000000000004</v>
      </c>
      <c r="CA1552" s="27"/>
      <c r="CB1552" s="25"/>
      <c r="CC1552" s="25"/>
      <c r="CD1552" s="28">
        <v>122.14</v>
      </c>
      <c r="CE1552" s="28">
        <v>0.59</v>
      </c>
      <c r="CF1552" s="28">
        <v>0.51</v>
      </c>
      <c r="CG1552" s="25"/>
      <c r="CH1552" s="28">
        <v>279.39999999999998</v>
      </c>
      <c r="CI1552" s="28">
        <v>0.7</v>
      </c>
      <c r="CJ1552" s="28">
        <v>0</v>
      </c>
      <c r="CK1552" s="25"/>
      <c r="CL1552" s="25"/>
      <c r="CM1552" s="28">
        <v>0.99</v>
      </c>
      <c r="CN1552" s="25"/>
      <c r="CO1552" s="28">
        <v>0</v>
      </c>
      <c r="CP1552" s="30" t="s">
        <v>1075</v>
      </c>
      <c r="CQ1552" s="8">
        <f t="shared" si="265"/>
        <v>2063.0862736125891</v>
      </c>
      <c r="CR1552" s="8">
        <f t="shared" si="273"/>
        <v>28</v>
      </c>
      <c r="CS1552" s="8">
        <f t="shared" si="266"/>
        <v>2.5</v>
      </c>
      <c r="CT1552" s="8">
        <f t="shared" si="274"/>
        <v>50</v>
      </c>
      <c r="CU1552" s="8">
        <f t="shared" si="267"/>
        <v>600</v>
      </c>
      <c r="CV1552" s="10">
        <f t="shared" si="268"/>
        <v>625290.38</v>
      </c>
      <c r="CW1552" s="10">
        <f t="shared" si="275"/>
        <v>625.29038000000003</v>
      </c>
      <c r="CX1552" s="8" t="str">
        <f t="shared" si="269"/>
        <v>No</v>
      </c>
      <c r="CY1552" s="30" t="s">
        <v>23</v>
      </c>
      <c r="CZ1552" s="30" t="s">
        <v>11</v>
      </c>
      <c r="DA1552" s="31" t="s">
        <v>11</v>
      </c>
      <c r="DB1552" s="31" t="s">
        <v>11</v>
      </c>
      <c r="DC1552" s="8" t="str">
        <f t="shared" si="270"/>
        <v>No</v>
      </c>
      <c r="DD1552" s="8" t="s">
        <v>11</v>
      </c>
      <c r="DE1552" s="30" t="s">
        <v>11</v>
      </c>
      <c r="DF1552" s="10">
        <f t="shared" si="271"/>
        <v>380.74025999999998</v>
      </c>
      <c r="DG1552" s="9">
        <f>IF(S1552&lt;Monitors!$H$4,(S1552*Monitors!$I$4)+Monitors!$J$4,IF(S1552&lt;Monitors!$H$5,(S1552*Monitors!$I$5)+Monitors!$J$5,IF(S1552&lt;Monitors!$H$6,(S1552*Monitors!$I$6)+Monitors!$J$6,IF(S1552&lt;Monitors!$H$7,(Monitors!$I$7*S1552)+Monitors!$J$7,IF(S1552&lt;Monitors!$H$8,(S1552*Monitors!$I$8)+Monitors!$J$8,IF(S1552&lt;Monitors!$H$9,(S1552*Monitors!$I$9)+Monitors!$J$9,IF(S1552&lt;Monitors!$H$10,(S1552*Monitors!$I$10)+Monitors!$J$10,IF(S1552&lt;Monitors!$H$11,(S1552*Monitors!$I$11)+Monitors!$J$11,Monitors!$J$12))))))))</f>
        <v>89</v>
      </c>
      <c r="DH1552" s="10">
        <f>$DF1552-(Monitors!$B$4*'All Data'!$W1552)</f>
        <v>368.02663999999999</v>
      </c>
      <c r="DI1552" s="10">
        <f>IF($CX1552="Yes",DH1552-(Monitors!$E$4*(DG1552+(Monitors!$B$4*'All Data'!$W1552))),'All Data'!DH1552)</f>
        <v>368.02663999999999</v>
      </c>
      <c r="DJ1552" s="10">
        <f>IF(DD1552="Yes",'All Data'!DI1552-(DG1552*Monitors!$C$4),'All Data'!DI1552)</f>
        <v>368.02663999999999</v>
      </c>
      <c r="DK1552" s="10">
        <f>IF($DE1552="Yes",DJ1552-(DG1552*Monitors!$D$4),'All Data'!DJ1552)</f>
        <v>368.02663999999999</v>
      </c>
      <c r="DL1552" s="10">
        <f>IF($CZ1552="Yes",DK1552-Monitors!$C$7,'All Data'!DK1552)</f>
        <v>368.02663999999999</v>
      </c>
      <c r="DM1552" s="10">
        <f>IF($DA1552="Yes",DL1552-Monitors!$D$7,'All Data'!DL1552)</f>
        <v>368.02663999999999</v>
      </c>
      <c r="DN1552" s="10">
        <f>IF(DB1552="Yes",DM1552-((DG1552+(W1552*Monitors!$B$4))*Monitors!$F$4),'All Data'!DM1552)</f>
        <v>368.02663999999999</v>
      </c>
      <c r="DO1552" s="8" t="str">
        <f t="shared" si="272"/>
        <v>No</v>
      </c>
      <c r="DP1552" s="10">
        <v>25.011615200000001</v>
      </c>
      <c r="DQ1552" s="10">
        <v>98.148384800000002</v>
      </c>
      <c r="DR1552" s="10">
        <v>98.148384800000002</v>
      </c>
      <c r="DS1552" s="9">
        <v>81.882363518436449</v>
      </c>
      <c r="DT1552" s="9" t="s">
        <v>11</v>
      </c>
      <c r="DU1552" s="14">
        <v>0</v>
      </c>
    </row>
    <row r="1553" spans="1:125" ht="18" customHeight="1">
      <c r="A1553" s="29">
        <v>1552</v>
      </c>
      <c r="B1553" s="29">
        <v>21</v>
      </c>
      <c r="C1553" s="29">
        <v>420</v>
      </c>
      <c r="D1553" s="21">
        <v>41908</v>
      </c>
      <c r="E1553" s="21">
        <v>41885</v>
      </c>
      <c r="F1553" s="21">
        <v>41904</v>
      </c>
      <c r="G1553" s="20" t="s">
        <v>4</v>
      </c>
      <c r="H1553" s="20"/>
      <c r="I1553" s="22">
        <v>6</v>
      </c>
      <c r="J1553" s="20" t="s">
        <v>255</v>
      </c>
      <c r="K1553" s="20"/>
      <c r="L1553" s="20" t="s">
        <v>49</v>
      </c>
      <c r="M1553" s="23"/>
      <c r="N1553" s="23" t="s">
        <v>7</v>
      </c>
      <c r="O1553" s="23"/>
      <c r="P1553" s="24">
        <v>23.8</v>
      </c>
      <c r="Q1553" s="24">
        <v>42.3</v>
      </c>
      <c r="R1553" s="24">
        <v>48.5</v>
      </c>
      <c r="S1553" s="24">
        <v>1005.29</v>
      </c>
      <c r="T1553" s="24">
        <v>1.78</v>
      </c>
      <c r="U1553" s="24">
        <v>1080</v>
      </c>
      <c r="V1553" s="24">
        <v>1920</v>
      </c>
      <c r="W1553" s="24">
        <v>2.0739999999999998</v>
      </c>
      <c r="X1553" s="23" t="s">
        <v>47</v>
      </c>
      <c r="Y1553" s="23" t="s">
        <v>47</v>
      </c>
      <c r="Z1553" s="24">
        <v>2063</v>
      </c>
      <c r="AA1553" s="24">
        <v>60</v>
      </c>
      <c r="AB1553" s="24">
        <v>178</v>
      </c>
      <c r="AC1553" s="24">
        <v>178</v>
      </c>
      <c r="AD1553" s="23" t="s">
        <v>125</v>
      </c>
      <c r="AE1553" s="23" t="s">
        <v>11</v>
      </c>
      <c r="AF1553" s="23" t="s">
        <v>11</v>
      </c>
      <c r="AG1553" s="23"/>
      <c r="AH1553" s="23"/>
      <c r="AI1553" s="23" t="s">
        <v>57</v>
      </c>
      <c r="AJ1553" s="23" t="s">
        <v>11</v>
      </c>
      <c r="AK1553" s="23" t="s">
        <v>23</v>
      </c>
      <c r="AL1553" s="23" t="s">
        <v>93</v>
      </c>
      <c r="AM1553" s="23"/>
      <c r="AN1553" s="23" t="s">
        <v>302</v>
      </c>
      <c r="AO1553" s="23"/>
      <c r="AP1553" s="23" t="s">
        <v>14</v>
      </c>
      <c r="AQ1553" s="23"/>
      <c r="AR1553" s="23"/>
      <c r="AS1553" s="23" t="s">
        <v>93</v>
      </c>
      <c r="AT1553" s="23"/>
      <c r="AU1553" s="23" t="s">
        <v>261</v>
      </c>
      <c r="AV1553" s="25"/>
      <c r="AW1553" s="25"/>
      <c r="AX1553" s="26">
        <v>48.5</v>
      </c>
      <c r="AY1553" s="26">
        <v>1005.29</v>
      </c>
      <c r="AZ1553" s="25" t="s">
        <v>302</v>
      </c>
      <c r="BA1553" s="25" t="s">
        <v>261</v>
      </c>
      <c r="BB1553" s="23"/>
      <c r="BC1553" s="23" t="s">
        <v>15</v>
      </c>
      <c r="BD1553" s="23"/>
      <c r="BE1553" s="23" t="s">
        <v>11</v>
      </c>
      <c r="BF1553" s="23" t="s">
        <v>755</v>
      </c>
      <c r="BG1553" s="23" t="s">
        <v>11</v>
      </c>
      <c r="BH1553" s="23" t="s">
        <v>17</v>
      </c>
      <c r="BI1553" s="23"/>
      <c r="BJ1553" s="23"/>
      <c r="BK1553" s="23" t="s">
        <v>11</v>
      </c>
      <c r="BL1553" s="23" t="s">
        <v>11</v>
      </c>
      <c r="BM1553" s="23"/>
      <c r="BN1553" s="23"/>
      <c r="BO1553" s="24">
        <v>0.1</v>
      </c>
      <c r="BP1553" s="24">
        <v>690.2</v>
      </c>
      <c r="BQ1553" s="24">
        <v>700</v>
      </c>
      <c r="BR1553" s="24">
        <v>507.5</v>
      </c>
      <c r="BS1553" s="24">
        <v>507.5</v>
      </c>
      <c r="BT1553" s="23"/>
      <c r="BU1553" s="23"/>
      <c r="BV1553" s="24">
        <v>123.16</v>
      </c>
      <c r="BW1553" s="24">
        <v>0.55000000000000004</v>
      </c>
      <c r="BX1553" s="24">
        <v>0.5</v>
      </c>
      <c r="BY1553" s="23"/>
      <c r="BZ1553" s="27">
        <v>0.55000000000000004</v>
      </c>
      <c r="CA1553" s="27"/>
      <c r="CB1553" s="25"/>
      <c r="CC1553" s="25"/>
      <c r="CD1553" s="28">
        <v>122.14</v>
      </c>
      <c r="CE1553" s="28">
        <v>0.59</v>
      </c>
      <c r="CF1553" s="28">
        <v>0.51</v>
      </c>
      <c r="CG1553" s="25"/>
      <c r="CH1553" s="28">
        <v>279.39999999999998</v>
      </c>
      <c r="CI1553" s="28">
        <v>0.7</v>
      </c>
      <c r="CJ1553" s="28">
        <v>0</v>
      </c>
      <c r="CK1553" s="25"/>
      <c r="CL1553" s="25"/>
      <c r="CM1553" s="28">
        <v>0.99</v>
      </c>
      <c r="CN1553" s="25"/>
      <c r="CO1553" s="28">
        <v>0</v>
      </c>
      <c r="CP1553" s="30" t="s">
        <v>1075</v>
      </c>
      <c r="CQ1553" s="8">
        <f t="shared" si="265"/>
        <v>2063.0862736125891</v>
      </c>
      <c r="CR1553" s="8">
        <f t="shared" si="273"/>
        <v>28</v>
      </c>
      <c r="CS1553" s="8">
        <f t="shared" si="266"/>
        <v>2.5</v>
      </c>
      <c r="CT1553" s="8">
        <f t="shared" si="274"/>
        <v>50</v>
      </c>
      <c r="CU1553" s="8">
        <f t="shared" si="267"/>
        <v>600</v>
      </c>
      <c r="CV1553" s="10">
        <f t="shared" si="268"/>
        <v>693851.15800000005</v>
      </c>
      <c r="CW1553" s="10">
        <f t="shared" si="275"/>
        <v>693.85115800000005</v>
      </c>
      <c r="CX1553" s="8" t="str">
        <f t="shared" si="269"/>
        <v>No</v>
      </c>
      <c r="CY1553" s="30" t="s">
        <v>23</v>
      </c>
      <c r="CZ1553" s="30" t="s">
        <v>11</v>
      </c>
      <c r="DA1553" s="31" t="s">
        <v>11</v>
      </c>
      <c r="DB1553" s="31" t="s">
        <v>11</v>
      </c>
      <c r="DC1553" s="8" t="str">
        <f t="shared" si="270"/>
        <v>No</v>
      </c>
      <c r="DD1553" s="8" t="s">
        <v>11</v>
      </c>
      <c r="DE1553" s="30" t="s">
        <v>11</v>
      </c>
      <c r="DF1553" s="10">
        <f t="shared" si="271"/>
        <v>380.74025999999998</v>
      </c>
      <c r="DG1553" s="9">
        <f>IF(S1553&lt;Monitors!$H$4,(S1553*Monitors!$I$4)+Monitors!$J$4,IF(S1553&lt;Monitors!$H$5,(S1553*Monitors!$I$5)+Monitors!$J$5,IF(S1553&lt;Monitors!$H$6,(S1553*Monitors!$I$6)+Monitors!$J$6,IF(S1553&lt;Monitors!$H$7,(Monitors!$I$7*S1553)+Monitors!$J$7,IF(S1553&lt;Monitors!$H$8,(S1553*Monitors!$I$8)+Monitors!$J$8,IF(S1553&lt;Monitors!$H$9,(S1553*Monitors!$I$9)+Monitors!$J$9,IF(S1553&lt;Monitors!$H$10,(S1553*Monitors!$I$10)+Monitors!$J$10,IF(S1553&lt;Monitors!$H$11,(S1553*Monitors!$I$11)+Monitors!$J$11,Monitors!$J$12))))))))</f>
        <v>89</v>
      </c>
      <c r="DH1553" s="10">
        <f>$DF1553-(Monitors!$B$4*'All Data'!$W1553)</f>
        <v>368.02663999999999</v>
      </c>
      <c r="DI1553" s="10">
        <f>IF($CX1553="Yes",DH1553-(Monitors!$E$4*(DG1553+(Monitors!$B$4*'All Data'!$W1553))),'All Data'!DH1553)</f>
        <v>368.02663999999999</v>
      </c>
      <c r="DJ1553" s="10">
        <f>IF(DD1553="Yes",'All Data'!DI1553-(DG1553*Monitors!$C$4),'All Data'!DI1553)</f>
        <v>368.02663999999999</v>
      </c>
      <c r="DK1553" s="10">
        <f>IF($DE1553="Yes",DJ1553-(DG1553*Monitors!$D$4),'All Data'!DJ1553)</f>
        <v>368.02663999999999</v>
      </c>
      <c r="DL1553" s="10">
        <f>IF($CZ1553="Yes",DK1553-Monitors!$C$7,'All Data'!DK1553)</f>
        <v>368.02663999999999</v>
      </c>
      <c r="DM1553" s="10">
        <f>IF($DA1553="Yes",DL1553-Monitors!$D$7,'All Data'!DL1553)</f>
        <v>368.02663999999999</v>
      </c>
      <c r="DN1553" s="10">
        <f>IF(DB1553="Yes",DM1553-((DG1553+(W1553*Monitors!$B$4))*Monitors!$F$4),'All Data'!DM1553)</f>
        <v>368.02663999999999</v>
      </c>
      <c r="DO1553" s="8" t="str">
        <f t="shared" si="272"/>
        <v>No</v>
      </c>
      <c r="DP1553" s="10">
        <v>27.754046320000004</v>
      </c>
      <c r="DQ1553" s="10">
        <v>95.405953679999996</v>
      </c>
      <c r="DR1553" s="10">
        <v>95.405953679999996</v>
      </c>
      <c r="DS1553" s="9">
        <v>81.882363518436449</v>
      </c>
      <c r="DT1553" s="9" t="s">
        <v>11</v>
      </c>
      <c r="DU1553" s="14">
        <v>0</v>
      </c>
    </row>
    <row r="1554" spans="1:125" ht="18" customHeight="1">
      <c r="A1554" s="29">
        <v>1553</v>
      </c>
      <c r="B1554" s="29">
        <v>21</v>
      </c>
      <c r="C1554" s="29">
        <v>421</v>
      </c>
      <c r="D1554" s="21">
        <v>42064</v>
      </c>
      <c r="E1554" s="21">
        <v>41885</v>
      </c>
      <c r="F1554" s="21">
        <v>41975</v>
      </c>
      <c r="G1554" s="20" t="s">
        <v>4</v>
      </c>
      <c r="H1554" s="20"/>
      <c r="I1554" s="22">
        <v>6</v>
      </c>
      <c r="J1554" s="20" t="s">
        <v>255</v>
      </c>
      <c r="K1554" s="20"/>
      <c r="L1554" s="20" t="s">
        <v>49</v>
      </c>
      <c r="M1554" s="23"/>
      <c r="N1554" s="23" t="s">
        <v>7</v>
      </c>
      <c r="O1554" s="23"/>
      <c r="P1554" s="24">
        <v>23.8</v>
      </c>
      <c r="Q1554" s="24">
        <v>42.3</v>
      </c>
      <c r="R1554" s="24">
        <v>48.5</v>
      </c>
      <c r="S1554" s="24">
        <v>1005.29</v>
      </c>
      <c r="T1554" s="24">
        <v>1.78</v>
      </c>
      <c r="U1554" s="24">
        <v>1080</v>
      </c>
      <c r="V1554" s="24">
        <v>1920</v>
      </c>
      <c r="W1554" s="24">
        <v>2.0739999999999998</v>
      </c>
      <c r="X1554" s="23" t="s">
        <v>47</v>
      </c>
      <c r="Y1554" s="23" t="s">
        <v>47</v>
      </c>
      <c r="Z1554" s="24">
        <v>2063</v>
      </c>
      <c r="AA1554" s="24">
        <v>60</v>
      </c>
      <c r="AB1554" s="24">
        <v>178</v>
      </c>
      <c r="AC1554" s="24">
        <v>178</v>
      </c>
      <c r="AD1554" s="23" t="s">
        <v>125</v>
      </c>
      <c r="AE1554" s="23" t="s">
        <v>11</v>
      </c>
      <c r="AF1554" s="23" t="s">
        <v>11</v>
      </c>
      <c r="AG1554" s="23"/>
      <c r="AH1554" s="23"/>
      <c r="AI1554" s="23" t="s">
        <v>57</v>
      </c>
      <c r="AJ1554" s="23" t="s">
        <v>11</v>
      </c>
      <c r="AK1554" s="23" t="s">
        <v>23</v>
      </c>
      <c r="AL1554" s="23" t="s">
        <v>93</v>
      </c>
      <c r="AM1554" s="23"/>
      <c r="AN1554" s="23" t="s">
        <v>302</v>
      </c>
      <c r="AO1554" s="23"/>
      <c r="AP1554" s="23" t="s">
        <v>14</v>
      </c>
      <c r="AQ1554" s="23"/>
      <c r="AR1554" s="23"/>
      <c r="AS1554" s="23" t="s">
        <v>93</v>
      </c>
      <c r="AT1554" s="23"/>
      <c r="AU1554" s="23" t="s">
        <v>261</v>
      </c>
      <c r="AV1554" s="25"/>
      <c r="AW1554" s="25"/>
      <c r="AX1554" s="26">
        <v>48.5</v>
      </c>
      <c r="AY1554" s="26">
        <v>1005.29</v>
      </c>
      <c r="AZ1554" s="25" t="s">
        <v>302</v>
      </c>
      <c r="BA1554" s="25" t="s">
        <v>261</v>
      </c>
      <c r="BB1554" s="23"/>
      <c r="BC1554" s="23" t="s">
        <v>15</v>
      </c>
      <c r="BD1554" s="23"/>
      <c r="BE1554" s="23" t="s">
        <v>11</v>
      </c>
      <c r="BF1554" s="23" t="s">
        <v>755</v>
      </c>
      <c r="BG1554" s="23" t="s">
        <v>11</v>
      </c>
      <c r="BH1554" s="23" t="s">
        <v>17</v>
      </c>
      <c r="BI1554" s="23"/>
      <c r="BJ1554" s="23"/>
      <c r="BK1554" s="23" t="s">
        <v>11</v>
      </c>
      <c r="BL1554" s="23" t="s">
        <v>11</v>
      </c>
      <c r="BM1554" s="23"/>
      <c r="BN1554" s="23"/>
      <c r="BO1554" s="24">
        <v>0.1</v>
      </c>
      <c r="BP1554" s="24">
        <v>334.9</v>
      </c>
      <c r="BQ1554" s="24">
        <v>300</v>
      </c>
      <c r="BR1554" s="24">
        <v>237.3</v>
      </c>
      <c r="BS1554" s="24">
        <v>237.3</v>
      </c>
      <c r="BT1554" s="23"/>
      <c r="BU1554" s="23"/>
      <c r="BV1554" s="24">
        <v>123.16</v>
      </c>
      <c r="BW1554" s="24">
        <v>0.55000000000000004</v>
      </c>
      <c r="BX1554" s="24">
        <v>0.5</v>
      </c>
      <c r="BY1554" s="23"/>
      <c r="BZ1554" s="27">
        <v>0.55000000000000004</v>
      </c>
      <c r="CA1554" s="27"/>
      <c r="CB1554" s="25"/>
      <c r="CC1554" s="25"/>
      <c r="CD1554" s="28">
        <v>122.14</v>
      </c>
      <c r="CE1554" s="28">
        <v>0.59</v>
      </c>
      <c r="CF1554" s="28">
        <v>0.51</v>
      </c>
      <c r="CG1554" s="25"/>
      <c r="CH1554" s="28">
        <v>279.39999999999998</v>
      </c>
      <c r="CI1554" s="28">
        <v>0.7</v>
      </c>
      <c r="CJ1554" s="28">
        <v>0</v>
      </c>
      <c r="CK1554" s="25"/>
      <c r="CL1554" s="25"/>
      <c r="CM1554" s="28">
        <v>0.99</v>
      </c>
      <c r="CN1554" s="25"/>
      <c r="CO1554" s="28">
        <v>0</v>
      </c>
      <c r="CP1554" s="30" t="s">
        <v>1075</v>
      </c>
      <c r="CQ1554" s="8">
        <f t="shared" si="265"/>
        <v>2063.0862736125891</v>
      </c>
      <c r="CR1554" s="8">
        <f t="shared" si="273"/>
        <v>28</v>
      </c>
      <c r="CS1554" s="8">
        <f t="shared" si="266"/>
        <v>2.5</v>
      </c>
      <c r="CT1554" s="8">
        <f t="shared" si="274"/>
        <v>50</v>
      </c>
      <c r="CU1554" s="8">
        <f t="shared" si="267"/>
        <v>300</v>
      </c>
      <c r="CV1554" s="10">
        <f t="shared" si="268"/>
        <v>336671.62099999998</v>
      </c>
      <c r="CW1554" s="10">
        <f t="shared" si="275"/>
        <v>336.67162099999996</v>
      </c>
      <c r="CX1554" s="8" t="str">
        <f t="shared" si="269"/>
        <v>No</v>
      </c>
      <c r="CY1554" s="30" t="s">
        <v>23</v>
      </c>
      <c r="CZ1554" s="30" t="s">
        <v>11</v>
      </c>
      <c r="DA1554" s="31" t="s">
        <v>11</v>
      </c>
      <c r="DB1554" s="31" t="s">
        <v>11</v>
      </c>
      <c r="DC1554" s="8" t="str">
        <f t="shared" si="270"/>
        <v>No</v>
      </c>
      <c r="DD1554" s="8" t="s">
        <v>11</v>
      </c>
      <c r="DE1554" s="30" t="s">
        <v>11</v>
      </c>
      <c r="DF1554" s="10">
        <f t="shared" si="271"/>
        <v>380.74025999999998</v>
      </c>
      <c r="DG1554" s="9">
        <f>IF(S1554&lt;Monitors!$H$4,(S1554*Monitors!$I$4)+Monitors!$J$4,IF(S1554&lt;Monitors!$H$5,(S1554*Monitors!$I$5)+Monitors!$J$5,IF(S1554&lt;Monitors!$H$6,(S1554*Monitors!$I$6)+Monitors!$J$6,IF(S1554&lt;Monitors!$H$7,(Monitors!$I$7*S1554)+Monitors!$J$7,IF(S1554&lt;Monitors!$H$8,(S1554*Monitors!$I$8)+Monitors!$J$8,IF(S1554&lt;Monitors!$H$9,(S1554*Monitors!$I$9)+Monitors!$J$9,IF(S1554&lt;Monitors!$H$10,(S1554*Monitors!$I$10)+Monitors!$J$10,IF(S1554&lt;Monitors!$H$11,(S1554*Monitors!$I$11)+Monitors!$J$11,Monitors!$J$12))))))))</f>
        <v>89</v>
      </c>
      <c r="DH1554" s="10">
        <f>$DF1554-(Monitors!$B$4*'All Data'!$W1554)</f>
        <v>368.02663999999999</v>
      </c>
      <c r="DI1554" s="10">
        <f>IF($CX1554="Yes",DH1554-(Monitors!$E$4*(DG1554+(Monitors!$B$4*'All Data'!$W1554))),'All Data'!DH1554)</f>
        <v>368.02663999999999</v>
      </c>
      <c r="DJ1554" s="10">
        <f>IF(DD1554="Yes",'All Data'!DI1554-(DG1554*Monitors!$C$4),'All Data'!DI1554)</f>
        <v>368.02663999999999</v>
      </c>
      <c r="DK1554" s="10">
        <f>IF($DE1554="Yes",DJ1554-(DG1554*Monitors!$D$4),'All Data'!DJ1554)</f>
        <v>368.02663999999999</v>
      </c>
      <c r="DL1554" s="10">
        <f>IF($CZ1554="Yes",DK1554-Monitors!$C$7,'All Data'!DK1554)</f>
        <v>368.02663999999999</v>
      </c>
      <c r="DM1554" s="10">
        <f>IF($DA1554="Yes",DL1554-Monitors!$D$7,'All Data'!DL1554)</f>
        <v>368.02663999999999</v>
      </c>
      <c r="DN1554" s="10">
        <f>IF(DB1554="Yes",DM1554-((DG1554+(W1554*Monitors!$B$4))*Monitors!$F$4),'All Data'!DM1554)</f>
        <v>368.02663999999999</v>
      </c>
      <c r="DO1554" s="8" t="str">
        <f t="shared" si="272"/>
        <v>No</v>
      </c>
      <c r="DP1554" s="10">
        <v>13.466864840000001</v>
      </c>
      <c r="DQ1554" s="10">
        <v>109.69313516</v>
      </c>
      <c r="DR1554" s="10">
        <v>109.69313516</v>
      </c>
      <c r="DS1554" s="9">
        <v>81.882363518436449</v>
      </c>
      <c r="DT1554" s="9" t="s">
        <v>11</v>
      </c>
      <c r="DU1554" s="14">
        <v>0</v>
      </c>
    </row>
    <row r="1555" spans="1:125" ht="18" customHeight="1">
      <c r="A1555" s="29">
        <v>1554</v>
      </c>
      <c r="B1555" s="29">
        <v>21</v>
      </c>
      <c r="C1555" s="29">
        <v>447</v>
      </c>
      <c r="D1555" s="21">
        <v>41607</v>
      </c>
      <c r="E1555" s="21">
        <v>41542</v>
      </c>
      <c r="F1555" s="21">
        <v>41598</v>
      </c>
      <c r="G1555" s="20" t="s">
        <v>4</v>
      </c>
      <c r="H1555" s="20"/>
      <c r="I1555" s="22">
        <v>6</v>
      </c>
      <c r="J1555" s="20" t="s">
        <v>255</v>
      </c>
      <c r="K1555" s="20"/>
      <c r="L1555" s="20" t="s">
        <v>6</v>
      </c>
      <c r="M1555" s="23"/>
      <c r="N1555" s="23" t="s">
        <v>7</v>
      </c>
      <c r="O1555" s="23"/>
      <c r="P1555" s="24">
        <v>26.8</v>
      </c>
      <c r="Q1555" s="24">
        <v>47.6</v>
      </c>
      <c r="R1555" s="24">
        <v>54.6</v>
      </c>
      <c r="S1555" s="24">
        <v>1275.67</v>
      </c>
      <c r="T1555" s="24">
        <v>1.78</v>
      </c>
      <c r="U1555" s="24">
        <v>1080</v>
      </c>
      <c r="V1555" s="24">
        <v>1920</v>
      </c>
      <c r="W1555" s="24">
        <v>2.0739999999999998</v>
      </c>
      <c r="X1555" s="23" t="s">
        <v>47</v>
      </c>
      <c r="Y1555" s="23" t="s">
        <v>47</v>
      </c>
      <c r="Z1555" s="24">
        <v>1625</v>
      </c>
      <c r="AA1555" s="24">
        <v>120</v>
      </c>
      <c r="AB1555" s="24">
        <v>178</v>
      </c>
      <c r="AC1555" s="24">
        <v>178</v>
      </c>
      <c r="AD1555" s="23" t="s">
        <v>125</v>
      </c>
      <c r="AE1555" s="23" t="s">
        <v>11</v>
      </c>
      <c r="AF1555" s="23" t="s">
        <v>11</v>
      </c>
      <c r="AG1555" s="23"/>
      <c r="AH1555" s="23"/>
      <c r="AI1555" s="23" t="s">
        <v>57</v>
      </c>
      <c r="AJ1555" s="23" t="s">
        <v>11</v>
      </c>
      <c r="AK1555" s="23" t="s">
        <v>23</v>
      </c>
      <c r="AL1555" s="23" t="s">
        <v>107</v>
      </c>
      <c r="AM1555" s="23"/>
      <c r="AN1555" s="23" t="s">
        <v>302</v>
      </c>
      <c r="AO1555" s="23"/>
      <c r="AP1555" s="23" t="s">
        <v>14</v>
      </c>
      <c r="AQ1555" s="23"/>
      <c r="AR1555" s="23"/>
      <c r="AS1555" s="23" t="s">
        <v>107</v>
      </c>
      <c r="AT1555" s="23"/>
      <c r="AU1555" s="23" t="s">
        <v>261</v>
      </c>
      <c r="AV1555" s="25"/>
      <c r="AW1555" s="25"/>
      <c r="AX1555" s="26">
        <v>54.6</v>
      </c>
      <c r="AY1555" s="26">
        <v>1275.67</v>
      </c>
      <c r="AZ1555" s="25" t="s">
        <v>302</v>
      </c>
      <c r="BA1555" s="25" t="s">
        <v>261</v>
      </c>
      <c r="BB1555" s="23"/>
      <c r="BC1555" s="23" t="s">
        <v>15</v>
      </c>
      <c r="BD1555" s="23"/>
      <c r="BE1555" s="23" t="s">
        <v>11</v>
      </c>
      <c r="BF1555" s="23" t="s">
        <v>306</v>
      </c>
      <c r="BG1555" s="23" t="s">
        <v>11</v>
      </c>
      <c r="BH1555" s="23" t="s">
        <v>17</v>
      </c>
      <c r="BI1555" s="23"/>
      <c r="BJ1555" s="23"/>
      <c r="BK1555" s="23" t="s">
        <v>11</v>
      </c>
      <c r="BL1555" s="23" t="s">
        <v>11</v>
      </c>
      <c r="BM1555" s="23"/>
      <c r="BN1555" s="23"/>
      <c r="BO1555" s="24">
        <v>0.1</v>
      </c>
      <c r="BP1555" s="24">
        <v>646.20000000000005</v>
      </c>
      <c r="BQ1555" s="24">
        <v>700</v>
      </c>
      <c r="BR1555" s="24">
        <v>561.70000000000005</v>
      </c>
      <c r="BS1555" s="24">
        <v>561.70000000000005</v>
      </c>
      <c r="BT1555" s="23"/>
      <c r="BU1555" s="23"/>
      <c r="BV1555" s="24">
        <v>123.99</v>
      </c>
      <c r="BW1555" s="24">
        <v>0.48</v>
      </c>
      <c r="BX1555" s="24">
        <v>0.46</v>
      </c>
      <c r="BY1555" s="24">
        <v>0</v>
      </c>
      <c r="BZ1555" s="27">
        <v>0.48</v>
      </c>
      <c r="CA1555" s="27">
        <v>0</v>
      </c>
      <c r="CB1555" s="25"/>
      <c r="CC1555" s="25"/>
      <c r="CD1555" s="28">
        <v>122.76</v>
      </c>
      <c r="CE1555" s="28">
        <v>0.52</v>
      </c>
      <c r="CF1555" s="28">
        <v>0.5</v>
      </c>
      <c r="CG1555" s="25"/>
      <c r="CH1555" s="28">
        <v>352.43</v>
      </c>
      <c r="CI1555" s="28">
        <v>0.7</v>
      </c>
      <c r="CJ1555" s="28">
        <v>0</v>
      </c>
      <c r="CK1555" s="25"/>
      <c r="CL1555" s="25"/>
      <c r="CM1555" s="28">
        <v>1</v>
      </c>
      <c r="CN1555" s="25"/>
      <c r="CO1555" s="28">
        <v>0</v>
      </c>
      <c r="CP1555" s="30" t="s">
        <v>1075</v>
      </c>
      <c r="CQ1555" s="8">
        <f t="shared" si="265"/>
        <v>1625.8123182327715</v>
      </c>
      <c r="CR1555" s="8">
        <f t="shared" si="273"/>
        <v>28</v>
      </c>
      <c r="CS1555" s="8">
        <f t="shared" si="266"/>
        <v>2.5</v>
      </c>
      <c r="CT1555" s="8">
        <f t="shared" si="274"/>
        <v>60</v>
      </c>
      <c r="CU1555" s="8">
        <f t="shared" si="267"/>
        <v>600</v>
      </c>
      <c r="CV1555" s="10">
        <f t="shared" si="268"/>
        <v>824337.95400000014</v>
      </c>
      <c r="CW1555" s="10">
        <f t="shared" si="275"/>
        <v>824.3379540000002</v>
      </c>
      <c r="CX1555" s="8" t="str">
        <f t="shared" si="269"/>
        <v>No</v>
      </c>
      <c r="CY1555" s="30" t="s">
        <v>23</v>
      </c>
      <c r="CZ1555" s="30" t="s">
        <v>11</v>
      </c>
      <c r="DA1555" s="31" t="s">
        <v>11</v>
      </c>
      <c r="DB1555" s="31" t="s">
        <v>11</v>
      </c>
      <c r="DC1555" s="8" t="str">
        <f t="shared" si="270"/>
        <v>No</v>
      </c>
      <c r="DD1555" s="8" t="s">
        <v>11</v>
      </c>
      <c r="DE1555" s="30" t="s">
        <v>11</v>
      </c>
      <c r="DF1555" s="10">
        <f t="shared" si="271"/>
        <v>382.88645999999994</v>
      </c>
      <c r="DG1555" s="9">
        <f>IF(S1555&lt;Monitors!$H$4,(S1555*Monitors!$I$4)+Monitors!$J$4,IF(S1555&lt;Monitors!$H$5,(S1555*Monitors!$I$5)+Monitors!$J$5,IF(S1555&lt;Monitors!$H$6,(S1555*Monitors!$I$6)+Monitors!$J$6,IF(S1555&lt;Monitors!$H$7,(Monitors!$I$7*S1555)+Monitors!$J$7,IF(S1555&lt;Monitors!$H$8,(S1555*Monitors!$I$8)+Monitors!$J$8,IF(S1555&lt;Monitors!$H$9,(S1555*Monitors!$I$9)+Monitors!$J$9,IF(S1555&lt;Monitors!$H$10,(S1555*Monitors!$I$10)+Monitors!$J$10,IF(S1555&lt;Monitors!$H$11,(S1555*Monitors!$I$11)+Monitors!$J$11,Monitors!$J$12))))))))</f>
        <v>89</v>
      </c>
      <c r="DH1555" s="10">
        <f>$DF1555-(Monitors!$B$4*'All Data'!$W1555)</f>
        <v>370.17283999999995</v>
      </c>
      <c r="DI1555" s="10">
        <f>IF($CX1555="Yes",DH1555-(Monitors!$E$4*(DG1555+(Monitors!$B$4*'All Data'!$W1555))),'All Data'!DH1555)</f>
        <v>370.17283999999995</v>
      </c>
      <c r="DJ1555" s="10">
        <f>IF(DD1555="Yes",'All Data'!DI1555-(DG1555*Monitors!$C$4),'All Data'!DI1555)</f>
        <v>370.17283999999995</v>
      </c>
      <c r="DK1555" s="10">
        <f>IF($DE1555="Yes",DJ1555-(DG1555*Monitors!$D$4),'All Data'!DJ1555)</f>
        <v>370.17283999999995</v>
      </c>
      <c r="DL1555" s="10">
        <f>IF($CZ1555="Yes",DK1555-Monitors!$C$7,'All Data'!DK1555)</f>
        <v>370.17283999999995</v>
      </c>
      <c r="DM1555" s="10">
        <f>IF($DA1555="Yes",DL1555-Monitors!$D$7,'All Data'!DL1555)</f>
        <v>370.17283999999995</v>
      </c>
      <c r="DN1555" s="10">
        <f>IF(DB1555="Yes",DM1555-((DG1555+(W1555*Monitors!$B$4))*Monitors!$F$4),'All Data'!DM1555)</f>
        <v>370.17283999999995</v>
      </c>
      <c r="DO1555" s="8" t="str">
        <f t="shared" si="272"/>
        <v>No</v>
      </c>
      <c r="DP1555" s="10">
        <v>32.973518160000012</v>
      </c>
      <c r="DQ1555" s="10">
        <v>91.016481839999983</v>
      </c>
      <c r="DR1555" s="10">
        <v>91.016481839999983</v>
      </c>
      <c r="DS1555" s="9">
        <v>95.123828264395698</v>
      </c>
      <c r="DT1555" s="9" t="s">
        <v>23</v>
      </c>
      <c r="DU1555" s="14">
        <v>0</v>
      </c>
    </row>
    <row r="1556" spans="1:125" ht="18" customHeight="1">
      <c r="A1556" s="29">
        <v>1555</v>
      </c>
      <c r="B1556" s="29">
        <v>21</v>
      </c>
      <c r="C1556" s="29">
        <v>444</v>
      </c>
      <c r="D1556" s="21">
        <v>41582</v>
      </c>
      <c r="E1556" s="21">
        <v>41542</v>
      </c>
      <c r="F1556" s="21">
        <v>41563</v>
      </c>
      <c r="G1556" s="20" t="s">
        <v>4</v>
      </c>
      <c r="H1556" s="20"/>
      <c r="I1556" s="22">
        <v>6</v>
      </c>
      <c r="J1556" s="20" t="s">
        <v>255</v>
      </c>
      <c r="K1556" s="20"/>
      <c r="L1556" s="20" t="s">
        <v>6</v>
      </c>
      <c r="M1556" s="23"/>
      <c r="N1556" s="23" t="s">
        <v>7</v>
      </c>
      <c r="O1556" s="23"/>
      <c r="P1556" s="24">
        <v>26.8</v>
      </c>
      <c r="Q1556" s="24">
        <v>47.6</v>
      </c>
      <c r="R1556" s="24">
        <v>54.6</v>
      </c>
      <c r="S1556" s="24">
        <v>1275.67</v>
      </c>
      <c r="T1556" s="24">
        <v>1.78</v>
      </c>
      <c r="U1556" s="24">
        <v>1080</v>
      </c>
      <c r="V1556" s="24">
        <v>1920</v>
      </c>
      <c r="W1556" s="24">
        <v>2.0739999999999998</v>
      </c>
      <c r="X1556" s="23" t="s">
        <v>47</v>
      </c>
      <c r="Y1556" s="23" t="s">
        <v>47</v>
      </c>
      <c r="Z1556" s="24">
        <v>1625</v>
      </c>
      <c r="AA1556" s="24">
        <v>120</v>
      </c>
      <c r="AB1556" s="24">
        <v>178</v>
      </c>
      <c r="AC1556" s="24">
        <v>178</v>
      </c>
      <c r="AD1556" s="23" t="s">
        <v>125</v>
      </c>
      <c r="AE1556" s="23" t="s">
        <v>11</v>
      </c>
      <c r="AF1556" s="23" t="s">
        <v>11</v>
      </c>
      <c r="AG1556" s="23"/>
      <c r="AH1556" s="23"/>
      <c r="AI1556" s="23" t="s">
        <v>57</v>
      </c>
      <c r="AJ1556" s="23" t="s">
        <v>11</v>
      </c>
      <c r="AK1556" s="23" t="s">
        <v>23</v>
      </c>
      <c r="AL1556" s="23" t="s">
        <v>107</v>
      </c>
      <c r="AM1556" s="23"/>
      <c r="AN1556" s="23" t="s">
        <v>302</v>
      </c>
      <c r="AO1556" s="23"/>
      <c r="AP1556" s="23" t="s">
        <v>14</v>
      </c>
      <c r="AQ1556" s="23"/>
      <c r="AR1556" s="23"/>
      <c r="AS1556" s="23" t="s">
        <v>107</v>
      </c>
      <c r="AT1556" s="23"/>
      <c r="AU1556" s="23" t="s">
        <v>261</v>
      </c>
      <c r="AV1556" s="25"/>
      <c r="AW1556" s="25"/>
      <c r="AX1556" s="26">
        <v>54.6</v>
      </c>
      <c r="AY1556" s="26">
        <v>1275.67</v>
      </c>
      <c r="AZ1556" s="25" t="s">
        <v>302</v>
      </c>
      <c r="BA1556" s="25" t="s">
        <v>261</v>
      </c>
      <c r="BB1556" s="23"/>
      <c r="BC1556" s="23" t="s">
        <v>15</v>
      </c>
      <c r="BD1556" s="23"/>
      <c r="BE1556" s="23" t="s">
        <v>11</v>
      </c>
      <c r="BF1556" s="23" t="s">
        <v>306</v>
      </c>
      <c r="BG1556" s="23" t="s">
        <v>11</v>
      </c>
      <c r="BH1556" s="23" t="s">
        <v>17</v>
      </c>
      <c r="BI1556" s="23"/>
      <c r="BJ1556" s="23"/>
      <c r="BK1556" s="23" t="s">
        <v>11</v>
      </c>
      <c r="BL1556" s="23" t="s">
        <v>11</v>
      </c>
      <c r="BM1556" s="23"/>
      <c r="BN1556" s="23"/>
      <c r="BO1556" s="24">
        <v>0.1</v>
      </c>
      <c r="BP1556" s="24">
        <v>646.20000000000005</v>
      </c>
      <c r="BQ1556" s="24">
        <v>700</v>
      </c>
      <c r="BR1556" s="24">
        <v>561.70000000000005</v>
      </c>
      <c r="BS1556" s="24">
        <v>561.70000000000005</v>
      </c>
      <c r="BT1556" s="23"/>
      <c r="BU1556" s="23"/>
      <c r="BV1556" s="24">
        <v>123.99</v>
      </c>
      <c r="BW1556" s="24">
        <v>0.48</v>
      </c>
      <c r="BX1556" s="24">
        <v>0.46</v>
      </c>
      <c r="BY1556" s="23"/>
      <c r="BZ1556" s="27">
        <v>0.48</v>
      </c>
      <c r="CA1556" s="27"/>
      <c r="CB1556" s="25"/>
      <c r="CC1556" s="25"/>
      <c r="CD1556" s="28">
        <v>122.76</v>
      </c>
      <c r="CE1556" s="28">
        <v>0.52</v>
      </c>
      <c r="CF1556" s="28">
        <v>0.5</v>
      </c>
      <c r="CG1556" s="25"/>
      <c r="CH1556" s="28">
        <v>352.43</v>
      </c>
      <c r="CI1556" s="28">
        <v>0.7</v>
      </c>
      <c r="CJ1556" s="28">
        <v>0</v>
      </c>
      <c r="CK1556" s="25"/>
      <c r="CL1556" s="25"/>
      <c r="CM1556" s="28">
        <v>1</v>
      </c>
      <c r="CN1556" s="25"/>
      <c r="CO1556" s="28">
        <v>0</v>
      </c>
      <c r="CP1556" s="30" t="s">
        <v>1075</v>
      </c>
      <c r="CQ1556" s="8">
        <f t="shared" si="265"/>
        <v>1625.8123182327715</v>
      </c>
      <c r="CR1556" s="8">
        <f t="shared" si="273"/>
        <v>28</v>
      </c>
      <c r="CS1556" s="8">
        <f t="shared" si="266"/>
        <v>2.5</v>
      </c>
      <c r="CT1556" s="8">
        <f t="shared" si="274"/>
        <v>60</v>
      </c>
      <c r="CU1556" s="8">
        <f t="shared" si="267"/>
        <v>600</v>
      </c>
      <c r="CV1556" s="10">
        <f t="shared" si="268"/>
        <v>824337.95400000014</v>
      </c>
      <c r="CW1556" s="10">
        <f t="shared" si="275"/>
        <v>824.3379540000002</v>
      </c>
      <c r="CX1556" s="8" t="str">
        <f t="shared" si="269"/>
        <v>No</v>
      </c>
      <c r="CY1556" s="30" t="s">
        <v>23</v>
      </c>
      <c r="CZ1556" s="30" t="s">
        <v>11</v>
      </c>
      <c r="DA1556" s="31" t="s">
        <v>11</v>
      </c>
      <c r="DB1556" s="31" t="s">
        <v>11</v>
      </c>
      <c r="DC1556" s="8" t="str">
        <f t="shared" si="270"/>
        <v>No</v>
      </c>
      <c r="DD1556" s="8" t="s">
        <v>11</v>
      </c>
      <c r="DE1556" s="30" t="s">
        <v>11</v>
      </c>
      <c r="DF1556" s="10">
        <f t="shared" si="271"/>
        <v>382.88645999999994</v>
      </c>
      <c r="DG1556" s="9">
        <f>IF(S1556&lt;Monitors!$H$4,(S1556*Monitors!$I$4)+Monitors!$J$4,IF(S1556&lt;Monitors!$H$5,(S1556*Monitors!$I$5)+Monitors!$J$5,IF(S1556&lt;Monitors!$H$6,(S1556*Monitors!$I$6)+Monitors!$J$6,IF(S1556&lt;Monitors!$H$7,(Monitors!$I$7*S1556)+Monitors!$J$7,IF(S1556&lt;Monitors!$H$8,(S1556*Monitors!$I$8)+Monitors!$J$8,IF(S1556&lt;Monitors!$H$9,(S1556*Monitors!$I$9)+Monitors!$J$9,IF(S1556&lt;Monitors!$H$10,(S1556*Monitors!$I$10)+Monitors!$J$10,IF(S1556&lt;Monitors!$H$11,(S1556*Monitors!$I$11)+Monitors!$J$11,Monitors!$J$12))))))))</f>
        <v>89</v>
      </c>
      <c r="DH1556" s="10">
        <f>$DF1556-(Monitors!$B$4*'All Data'!$W1556)</f>
        <v>370.17283999999995</v>
      </c>
      <c r="DI1556" s="10">
        <f>IF($CX1556="Yes",DH1556-(Monitors!$E$4*(DG1556+(Monitors!$B$4*'All Data'!$W1556))),'All Data'!DH1556)</f>
        <v>370.17283999999995</v>
      </c>
      <c r="DJ1556" s="10">
        <f>IF(DD1556="Yes",'All Data'!DI1556-(DG1556*Monitors!$C$4),'All Data'!DI1556)</f>
        <v>370.17283999999995</v>
      </c>
      <c r="DK1556" s="10">
        <f>IF($DE1556="Yes",DJ1556-(DG1556*Monitors!$D$4),'All Data'!DJ1556)</f>
        <v>370.17283999999995</v>
      </c>
      <c r="DL1556" s="10">
        <f>IF($CZ1556="Yes",DK1556-Monitors!$C$7,'All Data'!DK1556)</f>
        <v>370.17283999999995</v>
      </c>
      <c r="DM1556" s="10">
        <f>IF($DA1556="Yes",DL1556-Monitors!$D$7,'All Data'!DL1556)</f>
        <v>370.17283999999995</v>
      </c>
      <c r="DN1556" s="10">
        <f>IF(DB1556="Yes",DM1556-((DG1556+(W1556*Monitors!$B$4))*Monitors!$F$4),'All Data'!DM1556)</f>
        <v>370.17283999999995</v>
      </c>
      <c r="DO1556" s="8" t="str">
        <f t="shared" si="272"/>
        <v>No</v>
      </c>
      <c r="DP1556" s="10">
        <v>32.973518160000012</v>
      </c>
      <c r="DQ1556" s="10">
        <v>91.016481839999983</v>
      </c>
      <c r="DR1556" s="10">
        <v>91.016481839999983</v>
      </c>
      <c r="DS1556" s="9">
        <v>95.123828264395698</v>
      </c>
      <c r="DT1556" s="9" t="s">
        <v>23</v>
      </c>
      <c r="DU1556" s="14">
        <v>0</v>
      </c>
    </row>
    <row r="1557" spans="1:125" ht="18" customHeight="1">
      <c r="A1557" s="29">
        <v>1556</v>
      </c>
      <c r="B1557" s="29">
        <v>48</v>
      </c>
      <c r="C1557" s="29">
        <v>1200</v>
      </c>
      <c r="D1557" s="21">
        <v>41776</v>
      </c>
      <c r="E1557" s="21">
        <v>42114</v>
      </c>
      <c r="F1557" s="21">
        <v>42124</v>
      </c>
      <c r="G1557" s="20" t="s">
        <v>4</v>
      </c>
      <c r="H1557" s="20" t="s">
        <v>26</v>
      </c>
      <c r="I1557" s="22">
        <v>6</v>
      </c>
      <c r="J1557" s="20" t="s">
        <v>255</v>
      </c>
      <c r="K1557" s="20" t="s">
        <v>26</v>
      </c>
      <c r="L1557" s="20" t="s">
        <v>49</v>
      </c>
      <c r="M1557" s="23" t="s">
        <v>26</v>
      </c>
      <c r="N1557" s="23" t="s">
        <v>7</v>
      </c>
      <c r="O1557" s="23" t="s">
        <v>26</v>
      </c>
      <c r="P1557" s="24">
        <v>23</v>
      </c>
      <c r="Q1557" s="24">
        <v>40.9</v>
      </c>
      <c r="R1557" s="24">
        <v>47</v>
      </c>
      <c r="S1557" s="24">
        <v>941.7</v>
      </c>
      <c r="T1557" s="24">
        <v>1.78</v>
      </c>
      <c r="U1557" s="24">
        <v>1080</v>
      </c>
      <c r="V1557" s="24">
        <v>1920</v>
      </c>
      <c r="W1557" s="24">
        <v>2.0739999999999998</v>
      </c>
      <c r="X1557" s="23" t="s">
        <v>47</v>
      </c>
      <c r="Y1557" s="23" t="s">
        <v>47</v>
      </c>
      <c r="Z1557" s="24">
        <v>2204</v>
      </c>
      <c r="AA1557" s="24">
        <v>60</v>
      </c>
      <c r="AB1557" s="24">
        <v>178</v>
      </c>
      <c r="AC1557" s="24">
        <v>178</v>
      </c>
      <c r="AD1557" s="23" t="s">
        <v>838</v>
      </c>
      <c r="AE1557" s="23" t="s">
        <v>11</v>
      </c>
      <c r="AF1557" s="23" t="s">
        <v>11</v>
      </c>
      <c r="AG1557" s="23" t="s">
        <v>26</v>
      </c>
      <c r="AH1557" s="23" t="s">
        <v>26</v>
      </c>
      <c r="AI1557" s="23" t="s">
        <v>12</v>
      </c>
      <c r="AJ1557" s="23" t="s">
        <v>11</v>
      </c>
      <c r="AK1557" s="23" t="s">
        <v>23</v>
      </c>
      <c r="AL1557" s="23" t="s">
        <v>839</v>
      </c>
      <c r="AM1557" s="23" t="s">
        <v>1300</v>
      </c>
      <c r="AN1557" s="23" t="s">
        <v>72</v>
      </c>
      <c r="AO1557" s="23" t="s">
        <v>1301</v>
      </c>
      <c r="AP1557" s="23" t="s">
        <v>36</v>
      </c>
      <c r="AQ1557" s="23" t="s">
        <v>14</v>
      </c>
      <c r="AR1557" s="23"/>
      <c r="AS1557" s="23" t="s">
        <v>839</v>
      </c>
      <c r="AT1557" s="23" t="s">
        <v>1300</v>
      </c>
      <c r="AU1557" s="23" t="s">
        <v>261</v>
      </c>
      <c r="AV1557" s="25" t="s">
        <v>1301</v>
      </c>
      <c r="AW1557" s="25" t="s">
        <v>14</v>
      </c>
      <c r="AX1557" s="26">
        <v>47</v>
      </c>
      <c r="AY1557" s="26">
        <v>941.7</v>
      </c>
      <c r="AZ1557" s="25" t="s">
        <v>72</v>
      </c>
      <c r="BA1557" s="25" t="s">
        <v>261</v>
      </c>
      <c r="BB1557" s="23" t="s">
        <v>14</v>
      </c>
      <c r="BC1557" s="23" t="s">
        <v>15</v>
      </c>
      <c r="BD1557" s="23" t="s">
        <v>26</v>
      </c>
      <c r="BE1557" s="23" t="s">
        <v>11</v>
      </c>
      <c r="BF1557" s="23" t="s">
        <v>841</v>
      </c>
      <c r="BG1557" s="23" t="s">
        <v>11</v>
      </c>
      <c r="BH1557" s="23" t="s">
        <v>17</v>
      </c>
      <c r="BI1557" s="23" t="s">
        <v>14</v>
      </c>
      <c r="BJ1557" s="23"/>
      <c r="BK1557" s="23" t="s">
        <v>11</v>
      </c>
      <c r="BL1557" s="23" t="s">
        <v>11</v>
      </c>
      <c r="BM1557" s="23" t="s">
        <v>11</v>
      </c>
      <c r="BN1557" s="23"/>
      <c r="BO1557" s="24">
        <v>0.8</v>
      </c>
      <c r="BP1557" s="24">
        <v>408.7</v>
      </c>
      <c r="BQ1557" s="24">
        <v>450</v>
      </c>
      <c r="BR1557" s="24">
        <v>325.39999999999998</v>
      </c>
      <c r="BS1557" s="24">
        <v>292.5</v>
      </c>
      <c r="BT1557" s="23"/>
      <c r="BU1557" s="23"/>
      <c r="BV1557" s="24">
        <v>125.14</v>
      </c>
      <c r="BW1557" s="24">
        <v>0.3</v>
      </c>
      <c r="BX1557" s="23"/>
      <c r="BY1557" s="24">
        <v>0.3</v>
      </c>
      <c r="BZ1557" s="27">
        <v>0.3</v>
      </c>
      <c r="CA1557" s="27">
        <v>0.3</v>
      </c>
      <c r="CB1557" s="25"/>
      <c r="CC1557" s="25"/>
      <c r="CD1557" s="28">
        <v>125.65</v>
      </c>
      <c r="CE1557" s="28">
        <v>0.32</v>
      </c>
      <c r="CF1557" s="25"/>
      <c r="CG1557" s="28">
        <v>0.32</v>
      </c>
      <c r="CH1557" s="28">
        <v>262.5</v>
      </c>
      <c r="CI1557" s="28">
        <v>0.7</v>
      </c>
      <c r="CJ1557" s="28">
        <v>0.5</v>
      </c>
      <c r="CK1557" s="28">
        <v>0</v>
      </c>
      <c r="CL1557" s="28">
        <v>0</v>
      </c>
      <c r="CM1557" s="28">
        <v>0.9</v>
      </c>
      <c r="CN1557" s="25"/>
      <c r="CO1557" s="28">
        <v>0</v>
      </c>
      <c r="CP1557" s="30" t="s">
        <v>1075</v>
      </c>
      <c r="CQ1557" s="8">
        <f t="shared" si="265"/>
        <v>2202.3999150472546</v>
      </c>
      <c r="CR1557" s="8">
        <f t="shared" si="273"/>
        <v>28</v>
      </c>
      <c r="CS1557" s="8">
        <f t="shared" si="266"/>
        <v>2.5</v>
      </c>
      <c r="CT1557" s="8">
        <f t="shared" si="274"/>
        <v>50</v>
      </c>
      <c r="CU1557" s="8">
        <f t="shared" si="267"/>
        <v>400</v>
      </c>
      <c r="CV1557" s="10">
        <f t="shared" si="268"/>
        <v>384872.79</v>
      </c>
      <c r="CW1557" s="10">
        <f t="shared" si="275"/>
        <v>384.87278999999995</v>
      </c>
      <c r="CX1557" s="8" t="str">
        <f t="shared" si="269"/>
        <v>No</v>
      </c>
      <c r="CY1557" s="30" t="s">
        <v>11</v>
      </c>
      <c r="CZ1557" s="30" t="s">
        <v>11</v>
      </c>
      <c r="DA1557" s="31" t="s">
        <v>11</v>
      </c>
      <c r="DB1557" s="31" t="s">
        <v>11</v>
      </c>
      <c r="DC1557" s="8" t="str">
        <f t="shared" si="270"/>
        <v>No</v>
      </c>
      <c r="DD1557" s="8" t="s">
        <v>11</v>
      </c>
      <c r="DE1557" s="30" t="s">
        <v>11</v>
      </c>
      <c r="DF1557" s="10">
        <f t="shared" si="271"/>
        <v>385.38744000000003</v>
      </c>
      <c r="DG1557" s="9">
        <f>IF(S1557&lt;Monitors!$H$4,(S1557*Monitors!$I$4)+Monitors!$J$4,IF(S1557&lt;Monitors!$H$5,(S1557*Monitors!$I$5)+Monitors!$J$5,IF(S1557&lt;Monitors!$H$6,(S1557*Monitors!$I$6)+Monitors!$J$6,IF(S1557&lt;Monitors!$H$7,(Monitors!$I$7*S1557)+Monitors!$J$7,IF(S1557&lt;Monitors!$H$8,(S1557*Monitors!$I$8)+Monitors!$J$8,IF(S1557&lt;Monitors!$H$9,(S1557*Monitors!$I$9)+Monitors!$J$9,IF(S1557&lt;Monitors!$H$10,(S1557*Monitors!$I$10)+Monitors!$J$10,IF(S1557&lt;Monitors!$H$11,(S1557*Monitors!$I$11)+Monitors!$J$11,Monitors!$J$12))))))))</f>
        <v>89</v>
      </c>
      <c r="DH1557" s="10">
        <f>$DF1557-(Monitors!$B$4*'All Data'!$W1557)</f>
        <v>372.67382000000003</v>
      </c>
      <c r="DI1557" s="10">
        <f>IF($CX1557="Yes",DH1557-(Monitors!$E$4*(DG1557+(Monitors!$B$4*'All Data'!$W1557))),'All Data'!DH1557)</f>
        <v>372.67382000000003</v>
      </c>
      <c r="DJ1557" s="10">
        <f>IF(DD1557="Yes",'All Data'!DI1557-(DG1557*Monitors!$C$4),'All Data'!DI1557)</f>
        <v>372.67382000000003</v>
      </c>
      <c r="DK1557" s="10">
        <f>IF($DE1557="Yes",DJ1557-(DG1557*Monitors!$D$4),'All Data'!DJ1557)</f>
        <v>372.67382000000003</v>
      </c>
      <c r="DL1557" s="10">
        <f>IF($CZ1557="Yes",DK1557-Monitors!$C$7,'All Data'!DK1557)</f>
        <v>372.67382000000003</v>
      </c>
      <c r="DM1557" s="10">
        <f>IF($DA1557="Yes",DL1557-Monitors!$D$7,'All Data'!DL1557)</f>
        <v>372.67382000000003</v>
      </c>
      <c r="DN1557" s="10">
        <f>IF(DB1557="Yes",DM1557-((DG1557+(W1557*Monitors!$B$4))*Monitors!$F$4),'All Data'!DM1557)</f>
        <v>372.67382000000003</v>
      </c>
      <c r="DO1557" s="8" t="str">
        <f t="shared" si="272"/>
        <v>No</v>
      </c>
      <c r="DP1557" s="10">
        <v>15.3949116</v>
      </c>
      <c r="DQ1557" s="10">
        <v>109.7450884</v>
      </c>
      <c r="DR1557" s="10">
        <v>109.7450884</v>
      </c>
      <c r="DS1557" s="9">
        <v>78.173044473949815</v>
      </c>
      <c r="DT1557" s="9" t="s">
        <v>11</v>
      </c>
      <c r="DU1557" s="14">
        <v>0</v>
      </c>
    </row>
    <row r="1558" spans="1:125" ht="18" customHeight="1">
      <c r="A1558" s="29">
        <v>1557</v>
      </c>
      <c r="B1558" s="29">
        <v>30</v>
      </c>
      <c r="C1558" s="29">
        <v>943</v>
      </c>
      <c r="D1558" s="21">
        <v>41933</v>
      </c>
      <c r="E1558" s="21">
        <v>41989</v>
      </c>
      <c r="F1558" s="21">
        <v>42024</v>
      </c>
      <c r="G1558" s="20" t="s">
        <v>4</v>
      </c>
      <c r="H1558" s="20"/>
      <c r="I1558" s="22">
        <v>6</v>
      </c>
      <c r="J1558" s="20" t="s">
        <v>5</v>
      </c>
      <c r="K1558" s="20"/>
      <c r="L1558" s="20"/>
      <c r="M1558" s="23"/>
      <c r="N1558" s="23" t="s">
        <v>7</v>
      </c>
      <c r="O1558" s="23"/>
      <c r="P1558" s="24">
        <v>22.5</v>
      </c>
      <c r="Q1558" s="24">
        <v>40.1</v>
      </c>
      <c r="R1558" s="24">
        <v>46</v>
      </c>
      <c r="S1558" s="24">
        <v>903.69</v>
      </c>
      <c r="T1558" s="24">
        <v>1.77</v>
      </c>
      <c r="U1558" s="24">
        <v>1080</v>
      </c>
      <c r="V1558" s="24">
        <v>1920</v>
      </c>
      <c r="W1558" s="24">
        <v>2.0739999999999998</v>
      </c>
      <c r="X1558" s="23" t="s">
        <v>47</v>
      </c>
      <c r="Y1558" s="23" t="s">
        <v>47</v>
      </c>
      <c r="Z1558" s="24">
        <v>2295</v>
      </c>
      <c r="AA1558" s="24">
        <v>60</v>
      </c>
      <c r="AB1558" s="24">
        <v>178</v>
      </c>
      <c r="AC1558" s="24">
        <v>178</v>
      </c>
      <c r="AD1558" s="23" t="s">
        <v>125</v>
      </c>
      <c r="AE1558" s="23" t="s">
        <v>23</v>
      </c>
      <c r="AF1558" s="23"/>
      <c r="AG1558" s="23"/>
      <c r="AH1558" s="23"/>
      <c r="AI1558" s="23" t="s">
        <v>57</v>
      </c>
      <c r="AJ1558" s="23" t="s">
        <v>23</v>
      </c>
      <c r="AK1558" s="23" t="s">
        <v>23</v>
      </c>
      <c r="AL1558" s="23" t="s">
        <v>308</v>
      </c>
      <c r="AM1558" s="23" t="s">
        <v>309</v>
      </c>
      <c r="AN1558" s="23" t="s">
        <v>46</v>
      </c>
      <c r="AO1558" s="23"/>
      <c r="AP1558" s="23" t="s">
        <v>14</v>
      </c>
      <c r="AQ1558" s="23"/>
      <c r="AR1558" s="23"/>
      <c r="AS1558" s="23" t="s">
        <v>308</v>
      </c>
      <c r="AT1558" s="23" t="s">
        <v>309</v>
      </c>
      <c r="AU1558" s="23" t="s">
        <v>213</v>
      </c>
      <c r="AV1558" s="25"/>
      <c r="AW1558" s="25"/>
      <c r="AX1558" s="26">
        <v>46</v>
      </c>
      <c r="AY1558" s="26">
        <v>903.69</v>
      </c>
      <c r="AZ1558" s="25" t="s">
        <v>46</v>
      </c>
      <c r="BA1558" s="25" t="s">
        <v>213</v>
      </c>
      <c r="BB1558" s="23"/>
      <c r="BC1558" s="23" t="s">
        <v>15</v>
      </c>
      <c r="BD1558" s="23"/>
      <c r="BE1558" s="23" t="s">
        <v>23</v>
      </c>
      <c r="BF1558" s="23" t="s">
        <v>349</v>
      </c>
      <c r="BG1558" s="23" t="s">
        <v>11</v>
      </c>
      <c r="BH1558" s="23" t="s">
        <v>17</v>
      </c>
      <c r="BI1558" s="23"/>
      <c r="BJ1558" s="23"/>
      <c r="BK1558" s="23" t="s">
        <v>23</v>
      </c>
      <c r="BL1558" s="23" t="s">
        <v>11</v>
      </c>
      <c r="BM1558" s="23"/>
      <c r="BN1558" s="23"/>
      <c r="BO1558" s="24">
        <v>0.1</v>
      </c>
      <c r="BP1558" s="24">
        <v>801.4</v>
      </c>
      <c r="BQ1558" s="24">
        <v>700</v>
      </c>
      <c r="BR1558" s="23"/>
      <c r="BS1558" s="24">
        <v>520.9</v>
      </c>
      <c r="BT1558" s="23"/>
      <c r="BU1558" s="23"/>
      <c r="BV1558" s="24">
        <v>125.39</v>
      </c>
      <c r="BW1558" s="24">
        <v>0.89</v>
      </c>
      <c r="BX1558" s="23"/>
      <c r="BY1558" s="23"/>
      <c r="BZ1558" s="27">
        <v>0.89</v>
      </c>
      <c r="CA1558" s="27"/>
      <c r="CB1558" s="25"/>
      <c r="CC1558" s="25" t="s">
        <v>1302</v>
      </c>
      <c r="CD1558" s="28">
        <v>125.71</v>
      </c>
      <c r="CE1558" s="28">
        <v>1.1200000000000001</v>
      </c>
      <c r="CF1558" s="28">
        <v>1.1200000000000001</v>
      </c>
      <c r="CG1558" s="25"/>
      <c r="CH1558" s="28">
        <v>252</v>
      </c>
      <c r="CI1558" s="28">
        <v>2</v>
      </c>
      <c r="CJ1558" s="28">
        <v>0.5</v>
      </c>
      <c r="CK1558" s="25"/>
      <c r="CL1558" s="25"/>
      <c r="CM1558" s="28">
        <v>0.99</v>
      </c>
      <c r="CN1558" s="25"/>
      <c r="CO1558" s="28">
        <v>1</v>
      </c>
      <c r="CP1558" s="30" t="s">
        <v>1075</v>
      </c>
      <c r="CQ1558" s="8">
        <f t="shared" si="265"/>
        <v>2295.0348017572392</v>
      </c>
      <c r="CR1558" s="8">
        <f t="shared" si="273"/>
        <v>28</v>
      </c>
      <c r="CS1558" s="8">
        <f t="shared" si="266"/>
        <v>2.5</v>
      </c>
      <c r="CT1558" s="8">
        <f t="shared" si="274"/>
        <v>50</v>
      </c>
      <c r="CU1558" s="8">
        <f t="shared" si="267"/>
        <v>800</v>
      </c>
      <c r="CV1558" s="10">
        <f t="shared" si="268"/>
        <v>724217.16599999997</v>
      </c>
      <c r="CW1558" s="10">
        <f t="shared" si="275"/>
        <v>724.21716600000002</v>
      </c>
      <c r="CX1558" s="8" t="str">
        <f t="shared" si="269"/>
        <v>No</v>
      </c>
      <c r="CY1558" s="30" t="s">
        <v>11</v>
      </c>
      <c r="CZ1558" s="30" t="s">
        <v>11</v>
      </c>
      <c r="DA1558" s="31" t="s">
        <v>11</v>
      </c>
      <c r="DB1558" s="31" t="s">
        <v>11</v>
      </c>
      <c r="DC1558" s="8" t="str">
        <f t="shared" si="270"/>
        <v>No</v>
      </c>
      <c r="DD1558" s="8" t="s">
        <v>11</v>
      </c>
      <c r="DE1558" s="30" t="s">
        <v>11</v>
      </c>
      <c r="DF1558" s="10">
        <f t="shared" si="271"/>
        <v>389.51339999999999</v>
      </c>
      <c r="DG1558" s="9">
        <f>IF(S1558&lt;Monitors!$H$4,(S1558*Monitors!$I$4)+Monitors!$J$4,IF(S1558&lt;Monitors!$H$5,(S1558*Monitors!$I$5)+Monitors!$J$5,IF(S1558&lt;Monitors!$H$6,(S1558*Monitors!$I$6)+Monitors!$J$6,IF(S1558&lt;Monitors!$H$7,(Monitors!$I$7*S1558)+Monitors!$J$7,IF(S1558&lt;Monitors!$H$8,(S1558*Monitors!$I$8)+Monitors!$J$8,IF(S1558&lt;Monitors!$H$9,(S1558*Monitors!$I$9)+Monitors!$J$9,IF(S1558&lt;Monitors!$H$10,(S1558*Monitors!$I$10)+Monitors!$J$10,IF(S1558&lt;Monitors!$H$11,(S1558*Monitors!$I$11)+Monitors!$J$11,Monitors!$J$12))))))))</f>
        <v>89</v>
      </c>
      <c r="DH1558" s="10">
        <f>$DF1558-(Monitors!$B$4*'All Data'!$W1558)</f>
        <v>376.79978</v>
      </c>
      <c r="DI1558" s="10">
        <f>IF($CX1558="Yes",DH1558-(Monitors!$E$4*(DG1558+(Monitors!$B$4*'All Data'!$W1558))),'All Data'!DH1558)</f>
        <v>376.79978</v>
      </c>
      <c r="DJ1558" s="10">
        <f>IF(DD1558="Yes",'All Data'!DI1558-(DG1558*Monitors!$C$4),'All Data'!DI1558)</f>
        <v>376.79978</v>
      </c>
      <c r="DK1558" s="10">
        <f>IF($DE1558="Yes",DJ1558-(DG1558*Monitors!$D$4),'All Data'!DJ1558)</f>
        <v>376.79978</v>
      </c>
      <c r="DL1558" s="10">
        <f>IF($CZ1558="Yes",DK1558-Monitors!$C$7,'All Data'!DK1558)</f>
        <v>376.79978</v>
      </c>
      <c r="DM1558" s="10">
        <f>IF($DA1558="Yes",DL1558-Monitors!$D$7,'All Data'!DL1558)</f>
        <v>376.79978</v>
      </c>
      <c r="DN1558" s="10">
        <f>IF(DB1558="Yes",DM1558-((DG1558+(W1558*Monitors!$B$4))*Monitors!$F$4),'All Data'!DM1558)</f>
        <v>376.79978</v>
      </c>
      <c r="DO1558" s="8" t="str">
        <f t="shared" si="272"/>
        <v>No</v>
      </c>
      <c r="DP1558" s="10">
        <v>28.968686640000001</v>
      </c>
      <c r="DQ1558" s="10">
        <v>96.421313359999999</v>
      </c>
      <c r="DR1558" s="10">
        <v>96.421313359999999</v>
      </c>
      <c r="DS1558" s="9">
        <v>75.843283776816833</v>
      </c>
      <c r="DT1558" s="9" t="s">
        <v>11</v>
      </c>
      <c r="DU1558" s="14">
        <v>0</v>
      </c>
    </row>
    <row r="1559" spans="1:125" ht="18" customHeight="1">
      <c r="A1559" s="29">
        <v>1558</v>
      </c>
      <c r="B1559" s="29">
        <v>48</v>
      </c>
      <c r="C1559" s="29">
        <v>1202</v>
      </c>
      <c r="D1559" s="21">
        <v>42114</v>
      </c>
      <c r="E1559" s="21">
        <v>42114</v>
      </c>
      <c r="F1559" s="21">
        <v>42124</v>
      </c>
      <c r="G1559" s="20" t="s">
        <v>4</v>
      </c>
      <c r="H1559" s="20" t="s">
        <v>26</v>
      </c>
      <c r="I1559" s="22">
        <v>6</v>
      </c>
      <c r="J1559" s="20" t="s">
        <v>255</v>
      </c>
      <c r="K1559" s="20" t="s">
        <v>26</v>
      </c>
      <c r="L1559" s="20" t="s">
        <v>49</v>
      </c>
      <c r="M1559" s="23" t="s">
        <v>26</v>
      </c>
      <c r="N1559" s="23" t="s">
        <v>7</v>
      </c>
      <c r="O1559" s="23" t="s">
        <v>26</v>
      </c>
      <c r="P1559" s="24">
        <v>26.8</v>
      </c>
      <c r="Q1559" s="24">
        <v>47.6</v>
      </c>
      <c r="R1559" s="24">
        <v>55</v>
      </c>
      <c r="S1559" s="24">
        <v>1275.32</v>
      </c>
      <c r="T1559" s="24">
        <v>1.78</v>
      </c>
      <c r="U1559" s="24">
        <v>1080</v>
      </c>
      <c r="V1559" s="24">
        <v>1920</v>
      </c>
      <c r="W1559" s="24">
        <v>2.0739999999999998</v>
      </c>
      <c r="X1559" s="23" t="s">
        <v>47</v>
      </c>
      <c r="Y1559" s="23" t="s">
        <v>47</v>
      </c>
      <c r="Z1559" s="24">
        <v>1625</v>
      </c>
      <c r="AA1559" s="24">
        <v>60</v>
      </c>
      <c r="AB1559" s="24">
        <v>178</v>
      </c>
      <c r="AC1559" s="24">
        <v>178</v>
      </c>
      <c r="AD1559" s="23" t="s">
        <v>73</v>
      </c>
      <c r="AE1559" s="23" t="s">
        <v>11</v>
      </c>
      <c r="AF1559" s="23" t="s">
        <v>11</v>
      </c>
      <c r="AG1559" s="23" t="s">
        <v>26</v>
      </c>
      <c r="AH1559" s="23" t="s">
        <v>26</v>
      </c>
      <c r="AI1559" s="23" t="s">
        <v>12</v>
      </c>
      <c r="AJ1559" s="23" t="s">
        <v>11</v>
      </c>
      <c r="AK1559" s="23" t="s">
        <v>23</v>
      </c>
      <c r="AL1559" s="23" t="s">
        <v>839</v>
      </c>
      <c r="AM1559" s="23" t="s">
        <v>1300</v>
      </c>
      <c r="AN1559" s="23" t="s">
        <v>72</v>
      </c>
      <c r="AO1559" s="23" t="s">
        <v>1301</v>
      </c>
      <c r="AP1559" s="23" t="s">
        <v>36</v>
      </c>
      <c r="AQ1559" s="23" t="s">
        <v>14</v>
      </c>
      <c r="AR1559" s="23"/>
      <c r="AS1559" s="23" t="s">
        <v>839</v>
      </c>
      <c r="AT1559" s="23" t="s">
        <v>1300</v>
      </c>
      <c r="AU1559" s="23" t="s">
        <v>261</v>
      </c>
      <c r="AV1559" s="25" t="s">
        <v>1301</v>
      </c>
      <c r="AW1559" s="25" t="s">
        <v>14</v>
      </c>
      <c r="AX1559" s="26">
        <v>55</v>
      </c>
      <c r="AY1559" s="26">
        <v>1275.32</v>
      </c>
      <c r="AZ1559" s="25" t="s">
        <v>72</v>
      </c>
      <c r="BA1559" s="25" t="s">
        <v>261</v>
      </c>
      <c r="BB1559" s="23" t="s">
        <v>14</v>
      </c>
      <c r="BC1559" s="23" t="s">
        <v>15</v>
      </c>
      <c r="BD1559" s="23" t="s">
        <v>26</v>
      </c>
      <c r="BE1559" s="23" t="s">
        <v>11</v>
      </c>
      <c r="BF1559" s="23" t="s">
        <v>266</v>
      </c>
      <c r="BG1559" s="23" t="s">
        <v>11</v>
      </c>
      <c r="BH1559" s="23" t="s">
        <v>17</v>
      </c>
      <c r="BI1559" s="23" t="s">
        <v>14</v>
      </c>
      <c r="BJ1559" s="23"/>
      <c r="BK1559" s="23" t="s">
        <v>11</v>
      </c>
      <c r="BL1559" s="23" t="s">
        <v>11</v>
      </c>
      <c r="BM1559" s="23" t="s">
        <v>11</v>
      </c>
      <c r="BN1559" s="23"/>
      <c r="BO1559" s="24">
        <v>1</v>
      </c>
      <c r="BP1559" s="24">
        <v>388.3</v>
      </c>
      <c r="BQ1559" s="24">
        <v>450</v>
      </c>
      <c r="BR1559" s="24">
        <v>330</v>
      </c>
      <c r="BS1559" s="24">
        <v>292.5</v>
      </c>
      <c r="BT1559" s="23"/>
      <c r="BU1559" s="23"/>
      <c r="BV1559" s="24">
        <v>125.4</v>
      </c>
      <c r="BW1559" s="24">
        <v>0.3</v>
      </c>
      <c r="BX1559" s="23"/>
      <c r="BY1559" s="24">
        <v>0.3</v>
      </c>
      <c r="BZ1559" s="27">
        <v>0.3</v>
      </c>
      <c r="CA1559" s="27">
        <v>0.3</v>
      </c>
      <c r="CB1559" s="25"/>
      <c r="CC1559" s="25"/>
      <c r="CD1559" s="28">
        <v>125.34</v>
      </c>
      <c r="CE1559" s="28">
        <v>0.39</v>
      </c>
      <c r="CF1559" s="25"/>
      <c r="CG1559" s="28">
        <v>0.39</v>
      </c>
      <c r="CH1559" s="28">
        <v>352.43</v>
      </c>
      <c r="CI1559" s="28">
        <v>0.7</v>
      </c>
      <c r="CJ1559" s="28">
        <v>0.5</v>
      </c>
      <c r="CK1559" s="28">
        <v>0</v>
      </c>
      <c r="CL1559" s="28">
        <v>0</v>
      </c>
      <c r="CM1559" s="28">
        <v>0.9</v>
      </c>
      <c r="CN1559" s="25"/>
      <c r="CO1559" s="28">
        <v>0</v>
      </c>
      <c r="CP1559" s="30" t="s">
        <v>1075</v>
      </c>
      <c r="CQ1559" s="8">
        <f t="shared" si="265"/>
        <v>1626.2585076686635</v>
      </c>
      <c r="CR1559" s="8">
        <f t="shared" si="273"/>
        <v>28</v>
      </c>
      <c r="CS1559" s="8">
        <f t="shared" si="266"/>
        <v>2.5</v>
      </c>
      <c r="CT1559" s="8">
        <f t="shared" si="274"/>
        <v>60</v>
      </c>
      <c r="CU1559" s="8">
        <f t="shared" si="267"/>
        <v>300</v>
      </c>
      <c r="CV1559" s="10">
        <f t="shared" si="268"/>
        <v>495206.75599999999</v>
      </c>
      <c r="CW1559" s="10">
        <f t="shared" si="275"/>
        <v>495.20675599999998</v>
      </c>
      <c r="CX1559" s="8" t="str">
        <f t="shared" si="269"/>
        <v>No</v>
      </c>
      <c r="CY1559" s="30" t="s">
        <v>11</v>
      </c>
      <c r="CZ1559" s="30" t="s">
        <v>11</v>
      </c>
      <c r="DA1559" s="31" t="s">
        <v>11</v>
      </c>
      <c r="DB1559" s="31" t="s">
        <v>11</v>
      </c>
      <c r="DC1559" s="8" t="str">
        <f t="shared" si="270"/>
        <v>No</v>
      </c>
      <c r="DD1559" s="8" t="s">
        <v>11</v>
      </c>
      <c r="DE1559" s="30" t="s">
        <v>11</v>
      </c>
      <c r="DF1559" s="10">
        <f t="shared" si="271"/>
        <v>386.18460000000005</v>
      </c>
      <c r="DG1559" s="9">
        <f>IF(S1559&lt;Monitors!$H$4,(S1559*Monitors!$I$4)+Monitors!$J$4,IF(S1559&lt;Monitors!$H$5,(S1559*Monitors!$I$5)+Monitors!$J$5,IF(S1559&lt;Monitors!$H$6,(S1559*Monitors!$I$6)+Monitors!$J$6,IF(S1559&lt;Monitors!$H$7,(Monitors!$I$7*S1559)+Monitors!$J$7,IF(S1559&lt;Monitors!$H$8,(S1559*Monitors!$I$8)+Monitors!$J$8,IF(S1559&lt;Monitors!$H$9,(S1559*Monitors!$I$9)+Monitors!$J$9,IF(S1559&lt;Monitors!$H$10,(S1559*Monitors!$I$10)+Monitors!$J$10,IF(S1559&lt;Monitors!$H$11,(S1559*Monitors!$I$11)+Monitors!$J$11,Monitors!$J$12))))))))</f>
        <v>89</v>
      </c>
      <c r="DH1559" s="10">
        <f>$DF1559-(Monitors!$B$4*'All Data'!$W1559)</f>
        <v>373.47098000000005</v>
      </c>
      <c r="DI1559" s="10">
        <f>IF($CX1559="Yes",DH1559-(Monitors!$E$4*(DG1559+(Monitors!$B$4*'All Data'!$W1559))),'All Data'!DH1559)</f>
        <v>373.47098000000005</v>
      </c>
      <c r="DJ1559" s="10">
        <f>IF(DD1559="Yes",'All Data'!DI1559-(DG1559*Monitors!$C$4),'All Data'!DI1559)</f>
        <v>373.47098000000005</v>
      </c>
      <c r="DK1559" s="10">
        <f>IF($DE1559="Yes",DJ1559-(DG1559*Monitors!$D$4),'All Data'!DJ1559)</f>
        <v>373.47098000000005</v>
      </c>
      <c r="DL1559" s="10">
        <f>IF($CZ1559="Yes",DK1559-Monitors!$C$7,'All Data'!DK1559)</f>
        <v>373.47098000000005</v>
      </c>
      <c r="DM1559" s="10">
        <f>IF($DA1559="Yes",DL1559-Monitors!$D$7,'All Data'!DL1559)</f>
        <v>373.47098000000005</v>
      </c>
      <c r="DN1559" s="10">
        <f>IF(DB1559="Yes",DM1559-((DG1559+(W1559*Monitors!$B$4))*Monitors!$F$4),'All Data'!DM1559)</f>
        <v>373.47098000000005</v>
      </c>
      <c r="DO1559" s="8" t="str">
        <f t="shared" si="272"/>
        <v>No</v>
      </c>
      <c r="DP1559" s="10">
        <v>19.808270240000002</v>
      </c>
      <c r="DQ1559" s="10">
        <v>105.59172976000001</v>
      </c>
      <c r="DR1559" s="10">
        <v>105.59172976000001</v>
      </c>
      <c r="DS1559" s="9">
        <v>95.10919474141086</v>
      </c>
      <c r="DT1559" s="9" t="s">
        <v>11</v>
      </c>
      <c r="DU1559" s="14">
        <v>0</v>
      </c>
    </row>
    <row r="1560" spans="1:125" ht="18" customHeight="1">
      <c r="A1560" s="29">
        <v>1559</v>
      </c>
      <c r="B1560" s="29">
        <v>34</v>
      </c>
      <c r="C1560" s="29">
        <v>1250</v>
      </c>
      <c r="D1560" s="21">
        <v>41897</v>
      </c>
      <c r="E1560" s="21">
        <v>41886</v>
      </c>
      <c r="F1560" s="21">
        <v>41934</v>
      </c>
      <c r="G1560" s="20" t="s">
        <v>4</v>
      </c>
      <c r="H1560" s="20"/>
      <c r="I1560" s="22">
        <v>6</v>
      </c>
      <c r="J1560" s="20" t="s">
        <v>255</v>
      </c>
      <c r="K1560" s="20"/>
      <c r="L1560" s="20" t="s">
        <v>6</v>
      </c>
      <c r="M1560" s="23"/>
      <c r="N1560" s="23" t="s">
        <v>7</v>
      </c>
      <c r="O1560" s="23"/>
      <c r="P1560" s="24">
        <v>27</v>
      </c>
      <c r="Q1560" s="24">
        <v>48</v>
      </c>
      <c r="R1560" s="24">
        <v>55</v>
      </c>
      <c r="S1560" s="24">
        <v>1276</v>
      </c>
      <c r="T1560" s="24">
        <v>1.78</v>
      </c>
      <c r="U1560" s="24">
        <v>1080</v>
      </c>
      <c r="V1560" s="24">
        <v>1920</v>
      </c>
      <c r="W1560" s="24">
        <v>2.0739999999999998</v>
      </c>
      <c r="X1560" s="23" t="s">
        <v>47</v>
      </c>
      <c r="Y1560" s="23" t="s">
        <v>47</v>
      </c>
      <c r="Z1560" s="24">
        <v>81</v>
      </c>
      <c r="AA1560" s="24">
        <v>60</v>
      </c>
      <c r="AB1560" s="24">
        <v>178</v>
      </c>
      <c r="AC1560" s="24">
        <v>178</v>
      </c>
      <c r="AD1560" s="23" t="s">
        <v>10</v>
      </c>
      <c r="AE1560" s="23" t="s">
        <v>11</v>
      </c>
      <c r="AF1560" s="23" t="s">
        <v>11</v>
      </c>
      <c r="AG1560" s="23"/>
      <c r="AH1560" s="23"/>
      <c r="AI1560" s="23" t="s">
        <v>12</v>
      </c>
      <c r="AJ1560" s="23" t="s">
        <v>11</v>
      </c>
      <c r="AK1560" s="23" t="s">
        <v>11</v>
      </c>
      <c r="AL1560" s="23" t="s">
        <v>545</v>
      </c>
      <c r="AM1560" s="23" t="s">
        <v>34</v>
      </c>
      <c r="AN1560" s="23" t="s">
        <v>14</v>
      </c>
      <c r="AO1560" s="23"/>
      <c r="AP1560" s="23" t="s">
        <v>14</v>
      </c>
      <c r="AQ1560" s="23"/>
      <c r="AR1560" s="23"/>
      <c r="AS1560" s="23" t="s">
        <v>545</v>
      </c>
      <c r="AT1560" s="23" t="s">
        <v>34</v>
      </c>
      <c r="AU1560" s="23" t="s">
        <v>14</v>
      </c>
      <c r="AV1560" s="25"/>
      <c r="AW1560" s="25"/>
      <c r="AX1560" s="26">
        <v>55</v>
      </c>
      <c r="AY1560" s="26">
        <v>1276</v>
      </c>
      <c r="AZ1560" s="25" t="s">
        <v>14</v>
      </c>
      <c r="BA1560" s="25" t="s">
        <v>14</v>
      </c>
      <c r="BB1560" s="23"/>
      <c r="BC1560" s="23" t="s">
        <v>15</v>
      </c>
      <c r="BD1560" s="23"/>
      <c r="BE1560" s="23" t="s">
        <v>11</v>
      </c>
      <c r="BF1560" s="23" t="s">
        <v>360</v>
      </c>
      <c r="BG1560" s="23" t="s">
        <v>11</v>
      </c>
      <c r="BH1560" s="23" t="s">
        <v>17</v>
      </c>
      <c r="BI1560" s="23"/>
      <c r="BJ1560" s="23" t="s">
        <v>18</v>
      </c>
      <c r="BK1560" s="23" t="s">
        <v>11</v>
      </c>
      <c r="BL1560" s="23" t="s">
        <v>11</v>
      </c>
      <c r="BM1560" s="23"/>
      <c r="BN1560" s="23"/>
      <c r="BO1560" s="24">
        <v>22</v>
      </c>
      <c r="BP1560" s="24">
        <v>365</v>
      </c>
      <c r="BQ1560" s="24">
        <v>356</v>
      </c>
      <c r="BR1560" s="24">
        <v>355</v>
      </c>
      <c r="BS1560" s="24">
        <v>355</v>
      </c>
      <c r="BT1560" s="23"/>
      <c r="BU1560" s="23"/>
      <c r="BV1560" s="24">
        <v>125.8</v>
      </c>
      <c r="BW1560" s="24">
        <v>0.14000000000000001</v>
      </c>
      <c r="BX1560" s="24">
        <v>0</v>
      </c>
      <c r="BY1560" s="24">
        <v>0.14000000000000001</v>
      </c>
      <c r="BZ1560" s="27">
        <v>0.14000000000000001</v>
      </c>
      <c r="CA1560" s="27">
        <v>0.14000000000000001</v>
      </c>
      <c r="CB1560" s="25"/>
      <c r="CC1560" s="25"/>
      <c r="CD1560" s="28">
        <v>123.1</v>
      </c>
      <c r="CE1560" s="28">
        <v>0.2</v>
      </c>
      <c r="CF1560" s="28">
        <v>0</v>
      </c>
      <c r="CG1560" s="28">
        <v>0.2</v>
      </c>
      <c r="CH1560" s="28">
        <v>352.43</v>
      </c>
      <c r="CI1560" s="28">
        <v>0.5</v>
      </c>
      <c r="CJ1560" s="28">
        <v>0.5</v>
      </c>
      <c r="CK1560" s="25"/>
      <c r="CL1560" s="25"/>
      <c r="CM1560" s="28">
        <v>0.95</v>
      </c>
      <c r="CN1560" s="25"/>
      <c r="CO1560" s="28">
        <v>0</v>
      </c>
      <c r="CP1560" s="30" t="s">
        <v>1075</v>
      </c>
      <c r="CQ1560" s="8">
        <f t="shared" si="265"/>
        <v>1625.3918495297803</v>
      </c>
      <c r="CR1560" s="8">
        <f t="shared" si="273"/>
        <v>28</v>
      </c>
      <c r="CS1560" s="8">
        <f t="shared" si="266"/>
        <v>2.5</v>
      </c>
      <c r="CT1560" s="8">
        <f t="shared" si="274"/>
        <v>60</v>
      </c>
      <c r="CU1560" s="8">
        <f t="shared" si="267"/>
        <v>300</v>
      </c>
      <c r="CV1560" s="10">
        <f t="shared" si="268"/>
        <v>465740</v>
      </c>
      <c r="CW1560" s="10">
        <f t="shared" si="275"/>
        <v>465.74</v>
      </c>
      <c r="CX1560" s="8" t="str">
        <f t="shared" si="269"/>
        <v>No</v>
      </c>
      <c r="CY1560" s="30" t="s">
        <v>11</v>
      </c>
      <c r="CZ1560" s="30" t="s">
        <v>11</v>
      </c>
      <c r="DA1560" s="31" t="s">
        <v>11</v>
      </c>
      <c r="DB1560" s="31" t="s">
        <v>11</v>
      </c>
      <c r="DC1560" s="8" t="str">
        <f t="shared" si="270"/>
        <v>No</v>
      </c>
      <c r="DD1560" s="8" t="s">
        <v>11</v>
      </c>
      <c r="DE1560" s="30" t="s">
        <v>11</v>
      </c>
      <c r="DF1560" s="10">
        <f t="shared" si="271"/>
        <v>386.49995999999999</v>
      </c>
      <c r="DG1560" s="9">
        <f>IF(S1560&lt;Monitors!$H$4,(S1560*Monitors!$I$4)+Monitors!$J$4,IF(S1560&lt;Monitors!$H$5,(S1560*Monitors!$I$5)+Monitors!$J$5,IF(S1560&lt;Monitors!$H$6,(S1560*Monitors!$I$6)+Monitors!$J$6,IF(S1560&lt;Monitors!$H$7,(Monitors!$I$7*S1560)+Monitors!$J$7,IF(S1560&lt;Monitors!$H$8,(S1560*Monitors!$I$8)+Monitors!$J$8,IF(S1560&lt;Monitors!$H$9,(S1560*Monitors!$I$9)+Monitors!$J$9,IF(S1560&lt;Monitors!$H$10,(S1560*Monitors!$I$10)+Monitors!$J$10,IF(S1560&lt;Monitors!$H$11,(S1560*Monitors!$I$11)+Monitors!$J$11,Monitors!$J$12))))))))</f>
        <v>89</v>
      </c>
      <c r="DH1560" s="10">
        <f>$DF1560-(Monitors!$B$4*'All Data'!$W1560)</f>
        <v>373.78634</v>
      </c>
      <c r="DI1560" s="10">
        <f>IF($CX1560="Yes",DH1560-(Monitors!$E$4*(DG1560+(Monitors!$B$4*'All Data'!$W1560))),'All Data'!DH1560)</f>
        <v>373.78634</v>
      </c>
      <c r="DJ1560" s="10">
        <f>IF(DD1560="Yes",'All Data'!DI1560-(DG1560*Monitors!$C$4),'All Data'!DI1560)</f>
        <v>373.78634</v>
      </c>
      <c r="DK1560" s="10">
        <f>IF($DE1560="Yes",DJ1560-(DG1560*Monitors!$D$4),'All Data'!DJ1560)</f>
        <v>373.78634</v>
      </c>
      <c r="DL1560" s="10">
        <f>IF($CZ1560="Yes",DK1560-Monitors!$C$7,'All Data'!DK1560)</f>
        <v>373.78634</v>
      </c>
      <c r="DM1560" s="10">
        <f>IF($DA1560="Yes",DL1560-Monitors!$D$7,'All Data'!DL1560)</f>
        <v>373.78634</v>
      </c>
      <c r="DN1560" s="10">
        <f>IF(DB1560="Yes",DM1560-((DG1560+(W1560*Monitors!$B$4))*Monitors!$F$4),'All Data'!DM1560)</f>
        <v>373.78634</v>
      </c>
      <c r="DO1560" s="8" t="str">
        <f t="shared" si="272"/>
        <v>No</v>
      </c>
      <c r="DP1560" s="10">
        <v>18.6296</v>
      </c>
      <c r="DQ1560" s="10">
        <v>107.1704</v>
      </c>
      <c r="DR1560" s="10">
        <v>107.1704</v>
      </c>
      <c r="DS1560" s="9">
        <v>95.137619965869362</v>
      </c>
      <c r="DT1560" s="9" t="s">
        <v>11</v>
      </c>
      <c r="DU1560" s="14">
        <v>0</v>
      </c>
    </row>
    <row r="1561" spans="1:125" ht="18" customHeight="1">
      <c r="A1561" s="29">
        <v>1560</v>
      </c>
      <c r="B1561" s="29">
        <v>35</v>
      </c>
      <c r="C1561" s="29">
        <v>1015</v>
      </c>
      <c r="D1561" s="21">
        <v>41603</v>
      </c>
      <c r="E1561" s="21">
        <v>41582</v>
      </c>
      <c r="F1561" s="21">
        <v>41592</v>
      </c>
      <c r="G1561" s="20" t="s">
        <v>4</v>
      </c>
      <c r="H1561" s="20"/>
      <c r="I1561" s="22">
        <v>6</v>
      </c>
      <c r="J1561" s="20" t="s">
        <v>255</v>
      </c>
      <c r="K1561" s="20"/>
      <c r="L1561" s="20" t="s">
        <v>6</v>
      </c>
      <c r="M1561" s="23"/>
      <c r="N1561" s="23" t="s">
        <v>7</v>
      </c>
      <c r="O1561" s="23"/>
      <c r="P1561" s="24">
        <v>26.8</v>
      </c>
      <c r="Q1561" s="24">
        <v>47.6</v>
      </c>
      <c r="R1561" s="24">
        <v>54.6</v>
      </c>
      <c r="S1561" s="24">
        <v>1275.67</v>
      </c>
      <c r="T1561" s="24">
        <v>1.78</v>
      </c>
      <c r="U1561" s="24">
        <v>1080</v>
      </c>
      <c r="V1561" s="24">
        <v>1920</v>
      </c>
      <c r="W1561" s="24">
        <v>2.0739999999999998</v>
      </c>
      <c r="X1561" s="23" t="s">
        <v>47</v>
      </c>
      <c r="Y1561" s="23" t="s">
        <v>47</v>
      </c>
      <c r="Z1561" s="24">
        <v>1625</v>
      </c>
      <c r="AA1561" s="24">
        <v>60</v>
      </c>
      <c r="AB1561" s="24">
        <v>178</v>
      </c>
      <c r="AC1561" s="24">
        <v>178</v>
      </c>
      <c r="AD1561" s="23" t="s">
        <v>293</v>
      </c>
      <c r="AE1561" s="23" t="s">
        <v>23</v>
      </c>
      <c r="AF1561" s="23" t="s">
        <v>11</v>
      </c>
      <c r="AG1561" s="23"/>
      <c r="AH1561" s="23"/>
      <c r="AI1561" s="23" t="s">
        <v>12</v>
      </c>
      <c r="AJ1561" s="23" t="s">
        <v>11</v>
      </c>
      <c r="AK1561" s="23" t="s">
        <v>11</v>
      </c>
      <c r="AL1561" s="23" t="s">
        <v>107</v>
      </c>
      <c r="AM1561" s="23"/>
      <c r="AN1561" s="23" t="s">
        <v>302</v>
      </c>
      <c r="AO1561" s="23"/>
      <c r="AP1561" s="23" t="s">
        <v>14</v>
      </c>
      <c r="AQ1561" s="23"/>
      <c r="AR1561" s="23"/>
      <c r="AS1561" s="23" t="s">
        <v>107</v>
      </c>
      <c r="AT1561" s="23"/>
      <c r="AU1561" s="23" t="s">
        <v>261</v>
      </c>
      <c r="AV1561" s="25"/>
      <c r="AW1561" s="25"/>
      <c r="AX1561" s="26">
        <v>54.6</v>
      </c>
      <c r="AY1561" s="26">
        <v>1275.67</v>
      </c>
      <c r="AZ1561" s="25" t="s">
        <v>302</v>
      </c>
      <c r="BA1561" s="25" t="s">
        <v>261</v>
      </c>
      <c r="BB1561" s="23"/>
      <c r="BC1561" s="23" t="s">
        <v>15</v>
      </c>
      <c r="BD1561" s="23"/>
      <c r="BE1561" s="23" t="s">
        <v>11</v>
      </c>
      <c r="BF1561" s="23" t="s">
        <v>352</v>
      </c>
      <c r="BG1561" s="23" t="s">
        <v>11</v>
      </c>
      <c r="BH1561" s="23" t="s">
        <v>17</v>
      </c>
      <c r="BI1561" s="23"/>
      <c r="BJ1561" s="23"/>
      <c r="BK1561" s="23" t="s">
        <v>11</v>
      </c>
      <c r="BL1561" s="23" t="s">
        <v>11</v>
      </c>
      <c r="BM1561" s="23"/>
      <c r="BN1561" s="23"/>
      <c r="BO1561" s="24">
        <v>0.4</v>
      </c>
      <c r="BP1561" s="24">
        <v>708.4</v>
      </c>
      <c r="BQ1561" s="24">
        <v>800</v>
      </c>
      <c r="BR1561" s="24">
        <v>416.1</v>
      </c>
      <c r="BS1561" s="24">
        <v>416.1</v>
      </c>
      <c r="BT1561" s="23"/>
      <c r="BU1561" s="23"/>
      <c r="BV1561" s="24">
        <v>125.95</v>
      </c>
      <c r="BW1561" s="24">
        <v>0.2</v>
      </c>
      <c r="BX1561" s="24">
        <v>0.2</v>
      </c>
      <c r="BY1561" s="24">
        <v>0.2</v>
      </c>
      <c r="BZ1561" s="27">
        <v>0.2</v>
      </c>
      <c r="CA1561" s="27">
        <v>0.2</v>
      </c>
      <c r="CB1561" s="25"/>
      <c r="CC1561" s="25"/>
      <c r="CD1561" s="28">
        <v>123.41</v>
      </c>
      <c r="CE1561" s="28">
        <v>0.25</v>
      </c>
      <c r="CF1561" s="28">
        <v>0.25</v>
      </c>
      <c r="CG1561" s="28">
        <v>0.25</v>
      </c>
      <c r="CH1561" s="28">
        <v>352.43</v>
      </c>
      <c r="CI1561" s="28">
        <v>0.5</v>
      </c>
      <c r="CJ1561" s="28">
        <v>0.5</v>
      </c>
      <c r="CK1561" s="25"/>
      <c r="CL1561" s="25"/>
      <c r="CM1561" s="28">
        <v>0.98</v>
      </c>
      <c r="CN1561" s="25"/>
      <c r="CO1561" s="28">
        <v>0</v>
      </c>
      <c r="CP1561" s="30" t="s">
        <v>1075</v>
      </c>
      <c r="CQ1561" s="8">
        <f t="shared" si="265"/>
        <v>1625.8123182327715</v>
      </c>
      <c r="CR1561" s="8">
        <f t="shared" si="273"/>
        <v>28</v>
      </c>
      <c r="CS1561" s="8">
        <f t="shared" si="266"/>
        <v>2.5</v>
      </c>
      <c r="CT1561" s="8">
        <f t="shared" si="274"/>
        <v>60</v>
      </c>
      <c r="CU1561" s="8">
        <f t="shared" si="267"/>
        <v>700</v>
      </c>
      <c r="CV1561" s="10">
        <f t="shared" si="268"/>
        <v>903684.62800000003</v>
      </c>
      <c r="CW1561" s="10">
        <f t="shared" si="275"/>
        <v>903.68462799999998</v>
      </c>
      <c r="CX1561" s="8" t="str">
        <f t="shared" si="269"/>
        <v>No</v>
      </c>
      <c r="CY1561" s="30" t="s">
        <v>23</v>
      </c>
      <c r="CZ1561" s="30" t="s">
        <v>11</v>
      </c>
      <c r="DA1561" s="31" t="s">
        <v>11</v>
      </c>
      <c r="DB1561" s="31" t="s">
        <v>11</v>
      </c>
      <c r="DC1561" s="8" t="str">
        <f t="shared" si="270"/>
        <v>No</v>
      </c>
      <c r="DD1561" s="8" t="s">
        <v>11</v>
      </c>
      <c r="DE1561" s="30" t="s">
        <v>11</v>
      </c>
      <c r="DF1561" s="10">
        <f t="shared" si="271"/>
        <v>387.30149999999998</v>
      </c>
      <c r="DG1561" s="9">
        <f>IF(S1561&lt;Monitors!$H$4,(S1561*Monitors!$I$4)+Monitors!$J$4,IF(S1561&lt;Monitors!$H$5,(S1561*Monitors!$I$5)+Monitors!$J$5,IF(S1561&lt;Monitors!$H$6,(S1561*Monitors!$I$6)+Monitors!$J$6,IF(S1561&lt;Monitors!$H$7,(Monitors!$I$7*S1561)+Monitors!$J$7,IF(S1561&lt;Monitors!$H$8,(S1561*Monitors!$I$8)+Monitors!$J$8,IF(S1561&lt;Monitors!$H$9,(S1561*Monitors!$I$9)+Monitors!$J$9,IF(S1561&lt;Monitors!$H$10,(S1561*Monitors!$I$10)+Monitors!$J$10,IF(S1561&lt;Monitors!$H$11,(S1561*Monitors!$I$11)+Monitors!$J$11,Monitors!$J$12))))))))</f>
        <v>89</v>
      </c>
      <c r="DH1561" s="10">
        <f>$DF1561-(Monitors!$B$4*'All Data'!$W1561)</f>
        <v>374.58787999999998</v>
      </c>
      <c r="DI1561" s="10">
        <f>IF($CX1561="Yes",DH1561-(Monitors!$E$4*(DG1561+(Monitors!$B$4*'All Data'!$W1561))),'All Data'!DH1561)</f>
        <v>374.58787999999998</v>
      </c>
      <c r="DJ1561" s="10">
        <f>IF(DD1561="Yes",'All Data'!DI1561-(DG1561*Monitors!$C$4),'All Data'!DI1561)</f>
        <v>374.58787999999998</v>
      </c>
      <c r="DK1561" s="10">
        <f>IF($DE1561="Yes",DJ1561-(DG1561*Monitors!$D$4),'All Data'!DJ1561)</f>
        <v>374.58787999999998</v>
      </c>
      <c r="DL1561" s="10">
        <f>IF($CZ1561="Yes",DK1561-Monitors!$C$7,'All Data'!DK1561)</f>
        <v>374.58787999999998</v>
      </c>
      <c r="DM1561" s="10">
        <f>IF($DA1561="Yes",DL1561-Monitors!$D$7,'All Data'!DL1561)</f>
        <v>374.58787999999998</v>
      </c>
      <c r="DN1561" s="10">
        <f>IF(DB1561="Yes",DM1561-((DG1561+(W1561*Monitors!$B$4))*Monitors!$F$4),'All Data'!DM1561)</f>
        <v>374.58787999999998</v>
      </c>
      <c r="DO1561" s="8" t="str">
        <f t="shared" si="272"/>
        <v>No</v>
      </c>
      <c r="DP1561" s="10">
        <v>36.147385120000003</v>
      </c>
      <c r="DQ1561" s="10">
        <v>89.802614879999993</v>
      </c>
      <c r="DR1561" s="10">
        <v>89.802614879999993</v>
      </c>
      <c r="DS1561" s="9">
        <v>95.123828264395698</v>
      </c>
      <c r="DT1561" s="9" t="s">
        <v>23</v>
      </c>
      <c r="DU1561" s="14">
        <v>0</v>
      </c>
    </row>
    <row r="1562" spans="1:125" ht="18" customHeight="1">
      <c r="A1562" s="29">
        <v>1561</v>
      </c>
      <c r="B1562" s="29">
        <v>38</v>
      </c>
      <c r="C1562" s="29">
        <v>1244</v>
      </c>
      <c r="D1562" s="21">
        <v>41749</v>
      </c>
      <c r="E1562" s="21">
        <v>41696</v>
      </c>
      <c r="F1562" s="21">
        <v>41752</v>
      </c>
      <c r="G1562" s="20" t="s">
        <v>942</v>
      </c>
      <c r="H1562" s="20"/>
      <c r="I1562" s="22">
        <v>6</v>
      </c>
      <c r="J1562" s="20" t="s">
        <v>255</v>
      </c>
      <c r="K1562" s="20"/>
      <c r="L1562" s="20" t="s">
        <v>121</v>
      </c>
      <c r="M1562" s="23"/>
      <c r="N1562" s="23" t="s">
        <v>7</v>
      </c>
      <c r="O1562" s="23"/>
      <c r="P1562" s="24">
        <v>26.8</v>
      </c>
      <c r="Q1562" s="24">
        <v>47.6</v>
      </c>
      <c r="R1562" s="24">
        <v>54.6</v>
      </c>
      <c r="S1562" s="24">
        <v>1275.67</v>
      </c>
      <c r="T1562" s="24">
        <v>1.78</v>
      </c>
      <c r="U1562" s="24">
        <v>1080</v>
      </c>
      <c r="V1562" s="24">
        <v>1920</v>
      </c>
      <c r="W1562" s="24">
        <v>2.0739999999999998</v>
      </c>
      <c r="X1562" s="23" t="s">
        <v>47</v>
      </c>
      <c r="Y1562" s="23" t="s">
        <v>47</v>
      </c>
      <c r="Z1562" s="24">
        <v>1625</v>
      </c>
      <c r="AA1562" s="24">
        <v>60</v>
      </c>
      <c r="AB1562" s="24">
        <v>178</v>
      </c>
      <c r="AC1562" s="24">
        <v>178</v>
      </c>
      <c r="AD1562" s="23" t="s">
        <v>237</v>
      </c>
      <c r="AE1562" s="23" t="s">
        <v>23</v>
      </c>
      <c r="AF1562" s="23" t="s">
        <v>11</v>
      </c>
      <c r="AG1562" s="23"/>
      <c r="AH1562" s="23"/>
      <c r="AI1562" s="23" t="s">
        <v>12</v>
      </c>
      <c r="AJ1562" s="23" t="s">
        <v>11</v>
      </c>
      <c r="AK1562" s="23" t="s">
        <v>23</v>
      </c>
      <c r="AL1562" s="23" t="s">
        <v>853</v>
      </c>
      <c r="AM1562" s="23"/>
      <c r="AN1562" s="23" t="s">
        <v>14</v>
      </c>
      <c r="AO1562" s="23"/>
      <c r="AP1562" s="23" t="s">
        <v>14</v>
      </c>
      <c r="AQ1562" s="23"/>
      <c r="AR1562" s="23"/>
      <c r="AS1562" s="23" t="s">
        <v>853</v>
      </c>
      <c r="AT1562" s="23"/>
      <c r="AU1562" s="23" t="s">
        <v>14</v>
      </c>
      <c r="AV1562" s="25"/>
      <c r="AW1562" s="25"/>
      <c r="AX1562" s="26">
        <v>54.6</v>
      </c>
      <c r="AY1562" s="26">
        <v>1275.67</v>
      </c>
      <c r="AZ1562" s="25" t="s">
        <v>14</v>
      </c>
      <c r="BA1562" s="25" t="s">
        <v>14</v>
      </c>
      <c r="BB1562" s="23"/>
      <c r="BC1562" s="23" t="s">
        <v>15</v>
      </c>
      <c r="BD1562" s="23"/>
      <c r="BE1562" s="23" t="s">
        <v>11</v>
      </c>
      <c r="BF1562" s="23" t="s">
        <v>941</v>
      </c>
      <c r="BG1562" s="23" t="s">
        <v>11</v>
      </c>
      <c r="BH1562" s="23" t="s">
        <v>17</v>
      </c>
      <c r="BI1562" s="23"/>
      <c r="BJ1562" s="23"/>
      <c r="BK1562" s="23" t="s">
        <v>11</v>
      </c>
      <c r="BL1562" s="23" t="s">
        <v>11</v>
      </c>
      <c r="BM1562" s="23" t="s">
        <v>11</v>
      </c>
      <c r="BN1562" s="23"/>
      <c r="BO1562" s="24">
        <v>0</v>
      </c>
      <c r="BP1562" s="24">
        <v>380</v>
      </c>
      <c r="BQ1562" s="24">
        <v>380</v>
      </c>
      <c r="BR1562" s="24">
        <v>370</v>
      </c>
      <c r="BS1562" s="24">
        <v>370</v>
      </c>
      <c r="BT1562" s="23"/>
      <c r="BU1562" s="23"/>
      <c r="BV1562" s="24">
        <v>127</v>
      </c>
      <c r="BW1562" s="24">
        <v>0.3</v>
      </c>
      <c r="BX1562" s="23"/>
      <c r="BY1562" s="24">
        <v>0.3</v>
      </c>
      <c r="BZ1562" s="27">
        <v>0.3</v>
      </c>
      <c r="CA1562" s="27">
        <v>0.3</v>
      </c>
      <c r="CB1562" s="25"/>
      <c r="CC1562" s="25"/>
      <c r="CD1562" s="28">
        <v>125</v>
      </c>
      <c r="CE1562" s="28">
        <v>0.36</v>
      </c>
      <c r="CF1562" s="25"/>
      <c r="CG1562" s="28">
        <v>0.35</v>
      </c>
      <c r="CH1562" s="28">
        <v>352.4</v>
      </c>
      <c r="CI1562" s="28">
        <v>0.5</v>
      </c>
      <c r="CJ1562" s="28">
        <v>0.5</v>
      </c>
      <c r="CK1562" s="25"/>
      <c r="CL1562" s="25"/>
      <c r="CM1562" s="28">
        <v>0.94</v>
      </c>
      <c r="CN1562" s="25"/>
      <c r="CO1562" s="28">
        <v>0</v>
      </c>
      <c r="CP1562" s="30" t="s">
        <v>1075</v>
      </c>
      <c r="CQ1562" s="8">
        <f t="shared" si="265"/>
        <v>1625.8123182327715</v>
      </c>
      <c r="CR1562" s="8">
        <f t="shared" si="273"/>
        <v>28</v>
      </c>
      <c r="CS1562" s="8">
        <f t="shared" si="266"/>
        <v>2.5</v>
      </c>
      <c r="CT1562" s="8">
        <f t="shared" si="274"/>
        <v>60</v>
      </c>
      <c r="CU1562" s="8">
        <f t="shared" si="267"/>
        <v>300</v>
      </c>
      <c r="CV1562" s="10">
        <f t="shared" si="268"/>
        <v>484754.60000000003</v>
      </c>
      <c r="CW1562" s="10">
        <f t="shared" si="275"/>
        <v>484.75460000000004</v>
      </c>
      <c r="CX1562" s="8" t="str">
        <f t="shared" si="269"/>
        <v>No</v>
      </c>
      <c r="CY1562" s="30" t="s">
        <v>11</v>
      </c>
      <c r="CZ1562" s="30" t="s">
        <v>11</v>
      </c>
      <c r="DA1562" s="31" t="s">
        <v>11</v>
      </c>
      <c r="DB1562" s="31" t="s">
        <v>11</v>
      </c>
      <c r="DC1562" s="8" t="str">
        <f t="shared" si="270"/>
        <v>No</v>
      </c>
      <c r="DD1562" s="8" t="s">
        <v>11</v>
      </c>
      <c r="DE1562" s="30" t="s">
        <v>11</v>
      </c>
      <c r="DF1562" s="10">
        <f t="shared" si="271"/>
        <v>391.09019999999998</v>
      </c>
      <c r="DG1562" s="9">
        <f>IF(S1562&lt;Monitors!$H$4,(S1562*Monitors!$I$4)+Monitors!$J$4,IF(S1562&lt;Monitors!$H$5,(S1562*Monitors!$I$5)+Monitors!$J$5,IF(S1562&lt;Monitors!$H$6,(S1562*Monitors!$I$6)+Monitors!$J$6,IF(S1562&lt;Monitors!$H$7,(Monitors!$I$7*S1562)+Monitors!$J$7,IF(S1562&lt;Monitors!$H$8,(S1562*Monitors!$I$8)+Monitors!$J$8,IF(S1562&lt;Monitors!$H$9,(S1562*Monitors!$I$9)+Monitors!$J$9,IF(S1562&lt;Monitors!$H$10,(S1562*Monitors!$I$10)+Monitors!$J$10,IF(S1562&lt;Monitors!$H$11,(S1562*Monitors!$I$11)+Monitors!$J$11,Monitors!$J$12))))))))</f>
        <v>89</v>
      </c>
      <c r="DH1562" s="10">
        <f>$DF1562-(Monitors!$B$4*'All Data'!$W1562)</f>
        <v>378.37657999999999</v>
      </c>
      <c r="DI1562" s="10">
        <f>IF($CX1562="Yes",DH1562-(Monitors!$E$4*(DG1562+(Monitors!$B$4*'All Data'!$W1562))),'All Data'!DH1562)</f>
        <v>378.37657999999999</v>
      </c>
      <c r="DJ1562" s="10">
        <f>IF(DD1562="Yes",'All Data'!DI1562-(DG1562*Monitors!$C$4),'All Data'!DI1562)</f>
        <v>378.37657999999999</v>
      </c>
      <c r="DK1562" s="10">
        <f>IF($DE1562="Yes",DJ1562-(DG1562*Monitors!$D$4),'All Data'!DJ1562)</f>
        <v>378.37657999999999</v>
      </c>
      <c r="DL1562" s="10">
        <f>IF($CZ1562="Yes",DK1562-Monitors!$C$7,'All Data'!DK1562)</f>
        <v>378.37657999999999</v>
      </c>
      <c r="DM1562" s="10">
        <f>IF($DA1562="Yes",DL1562-Monitors!$D$7,'All Data'!DL1562)</f>
        <v>378.37657999999999</v>
      </c>
      <c r="DN1562" s="10">
        <f>IF(DB1562="Yes",DM1562-((DG1562+(W1562*Monitors!$B$4))*Monitors!$F$4),'All Data'!DM1562)</f>
        <v>378.37657999999999</v>
      </c>
      <c r="DO1562" s="8" t="str">
        <f t="shared" si="272"/>
        <v>No</v>
      </c>
      <c r="DP1562" s="10">
        <v>19.390184000000001</v>
      </c>
      <c r="DQ1562" s="10">
        <v>107.609816</v>
      </c>
      <c r="DR1562" s="10">
        <v>107.609816</v>
      </c>
      <c r="DS1562" s="9">
        <v>95.123828264395698</v>
      </c>
      <c r="DT1562" s="9" t="s">
        <v>11</v>
      </c>
      <c r="DU1562" s="14">
        <v>0</v>
      </c>
    </row>
    <row r="1563" spans="1:125" ht="18" customHeight="1">
      <c r="A1563" s="29">
        <v>1562</v>
      </c>
      <c r="B1563" s="29">
        <v>52</v>
      </c>
      <c r="C1563" s="29">
        <v>1338</v>
      </c>
      <c r="D1563" s="21">
        <v>41255</v>
      </c>
      <c r="E1563" s="21">
        <v>41243</v>
      </c>
      <c r="F1563" s="21">
        <v>41262</v>
      </c>
      <c r="G1563" s="20" t="s">
        <v>4</v>
      </c>
      <c r="H1563" s="20" t="s">
        <v>26</v>
      </c>
      <c r="I1563" s="22">
        <v>6</v>
      </c>
      <c r="J1563" s="20" t="s">
        <v>255</v>
      </c>
      <c r="K1563" s="20" t="s">
        <v>26</v>
      </c>
      <c r="L1563" s="20" t="s">
        <v>27</v>
      </c>
      <c r="M1563" s="23" t="s">
        <v>27</v>
      </c>
      <c r="N1563" s="23" t="s">
        <v>7</v>
      </c>
      <c r="O1563" s="23" t="s">
        <v>26</v>
      </c>
      <c r="P1563" s="24">
        <v>22.6</v>
      </c>
      <c r="Q1563" s="24">
        <v>40.1</v>
      </c>
      <c r="R1563" s="24">
        <v>46</v>
      </c>
      <c r="S1563" s="24">
        <v>903.8</v>
      </c>
      <c r="T1563" s="24">
        <v>1.78</v>
      </c>
      <c r="U1563" s="24">
        <v>1080</v>
      </c>
      <c r="V1563" s="24">
        <v>1920</v>
      </c>
      <c r="W1563" s="24">
        <v>2.0739999999999998</v>
      </c>
      <c r="X1563" s="23" t="s">
        <v>47</v>
      </c>
      <c r="Y1563" s="23" t="s">
        <v>47</v>
      </c>
      <c r="Z1563" s="24">
        <v>2294</v>
      </c>
      <c r="AA1563" s="24">
        <v>60</v>
      </c>
      <c r="AB1563" s="24">
        <v>176</v>
      </c>
      <c r="AC1563" s="24">
        <v>176</v>
      </c>
      <c r="AD1563" s="23" t="s">
        <v>28</v>
      </c>
      <c r="AE1563" s="23" t="s">
        <v>23</v>
      </c>
      <c r="AF1563" s="23" t="s">
        <v>11</v>
      </c>
      <c r="AG1563" s="23" t="s">
        <v>26</v>
      </c>
      <c r="AH1563" s="23" t="s">
        <v>26</v>
      </c>
      <c r="AI1563" s="23" t="s">
        <v>12</v>
      </c>
      <c r="AJ1563" s="23" t="s">
        <v>11</v>
      </c>
      <c r="AK1563" s="23" t="s">
        <v>23</v>
      </c>
      <c r="AL1563" s="23" t="s">
        <v>1007</v>
      </c>
      <c r="AM1563" s="23" t="s">
        <v>26</v>
      </c>
      <c r="AN1563" s="23" t="s">
        <v>302</v>
      </c>
      <c r="AO1563" s="23" t="s">
        <v>26</v>
      </c>
      <c r="AP1563" s="23" t="s">
        <v>36</v>
      </c>
      <c r="AQ1563" s="23" t="s">
        <v>26</v>
      </c>
      <c r="AR1563" s="23"/>
      <c r="AS1563" s="23" t="s">
        <v>1007</v>
      </c>
      <c r="AT1563" s="23" t="s">
        <v>26</v>
      </c>
      <c r="AU1563" s="23" t="s">
        <v>24</v>
      </c>
      <c r="AV1563" s="25" t="s">
        <v>26</v>
      </c>
      <c r="AW1563" s="25" t="s">
        <v>1008</v>
      </c>
      <c r="AX1563" s="26">
        <v>46</v>
      </c>
      <c r="AY1563" s="26">
        <v>903.8</v>
      </c>
      <c r="AZ1563" s="25" t="s">
        <v>302</v>
      </c>
      <c r="BA1563" s="25" t="s">
        <v>24</v>
      </c>
      <c r="BB1563" s="23" t="s">
        <v>1008</v>
      </c>
      <c r="BC1563" s="23" t="s">
        <v>15</v>
      </c>
      <c r="BD1563" s="23" t="s">
        <v>26</v>
      </c>
      <c r="BE1563" s="23" t="s">
        <v>11</v>
      </c>
      <c r="BF1563" s="23" t="s">
        <v>1009</v>
      </c>
      <c r="BG1563" s="23" t="s">
        <v>11</v>
      </c>
      <c r="BH1563" s="23" t="s">
        <v>17</v>
      </c>
      <c r="BI1563" s="23" t="s">
        <v>26</v>
      </c>
      <c r="BJ1563" s="23"/>
      <c r="BK1563" s="23" t="s">
        <v>11</v>
      </c>
      <c r="BL1563" s="23" t="s">
        <v>11</v>
      </c>
      <c r="BM1563" s="23" t="s">
        <v>11</v>
      </c>
      <c r="BN1563" s="23"/>
      <c r="BO1563" s="24">
        <v>42</v>
      </c>
      <c r="BP1563" s="24">
        <v>720</v>
      </c>
      <c r="BQ1563" s="24">
        <v>720</v>
      </c>
      <c r="BR1563" s="24">
        <v>520</v>
      </c>
      <c r="BS1563" s="24">
        <v>468</v>
      </c>
      <c r="BT1563" s="23"/>
      <c r="BU1563" s="23"/>
      <c r="BV1563" s="24">
        <v>127.36</v>
      </c>
      <c r="BW1563" s="24">
        <v>0.27</v>
      </c>
      <c r="BX1563" s="23"/>
      <c r="BY1563" s="24">
        <v>0.27</v>
      </c>
      <c r="BZ1563" s="27">
        <v>0.27</v>
      </c>
      <c r="CA1563" s="27">
        <v>0.27</v>
      </c>
      <c r="CB1563" s="25"/>
      <c r="CC1563" s="25"/>
      <c r="CD1563" s="28">
        <v>128.44999999999999</v>
      </c>
      <c r="CE1563" s="28">
        <v>0.3</v>
      </c>
      <c r="CF1563" s="25"/>
      <c r="CG1563" s="28">
        <v>0.3</v>
      </c>
      <c r="CH1563" s="28">
        <v>252.03</v>
      </c>
      <c r="CI1563" s="28">
        <v>0.5</v>
      </c>
      <c r="CJ1563" s="28">
        <v>0.5</v>
      </c>
      <c r="CK1563" s="28">
        <v>0</v>
      </c>
      <c r="CL1563" s="28">
        <v>0</v>
      </c>
      <c r="CM1563" s="28">
        <v>1</v>
      </c>
      <c r="CN1563" s="25"/>
      <c r="CO1563" s="28">
        <v>0</v>
      </c>
      <c r="CP1563" s="30" t="s">
        <v>1075</v>
      </c>
      <c r="CQ1563" s="8">
        <f t="shared" si="265"/>
        <v>2294.7554768754148</v>
      </c>
      <c r="CR1563" s="8">
        <f t="shared" si="273"/>
        <v>28</v>
      </c>
      <c r="CS1563" s="8">
        <f t="shared" si="266"/>
        <v>2.5</v>
      </c>
      <c r="CT1563" s="8">
        <f t="shared" si="274"/>
        <v>50</v>
      </c>
      <c r="CU1563" s="8">
        <f t="shared" si="267"/>
        <v>700</v>
      </c>
      <c r="CV1563" s="10">
        <f t="shared" si="268"/>
        <v>650736</v>
      </c>
      <c r="CW1563" s="10">
        <f t="shared" si="275"/>
        <v>650.73599999999999</v>
      </c>
      <c r="CX1563" s="8" t="str">
        <f t="shared" si="269"/>
        <v>No</v>
      </c>
      <c r="CY1563" s="30" t="s">
        <v>23</v>
      </c>
      <c r="CZ1563" s="30" t="s">
        <v>11</v>
      </c>
      <c r="DA1563" s="31" t="s">
        <v>11</v>
      </c>
      <c r="DB1563" s="31" t="s">
        <v>11</v>
      </c>
      <c r="DC1563" s="8" t="str">
        <f t="shared" si="270"/>
        <v>No</v>
      </c>
      <c r="DD1563" s="8" t="s">
        <v>11</v>
      </c>
      <c r="DE1563" s="30" t="s">
        <v>11</v>
      </c>
      <c r="DF1563" s="10">
        <f t="shared" si="271"/>
        <v>392.02314000000001</v>
      </c>
      <c r="DG1563" s="9">
        <f>IF(S1563&lt;Monitors!$H$4,(S1563*Monitors!$I$4)+Monitors!$J$4,IF(S1563&lt;Monitors!$H$5,(S1563*Monitors!$I$5)+Monitors!$J$5,IF(S1563&lt;Monitors!$H$6,(S1563*Monitors!$I$6)+Monitors!$J$6,IF(S1563&lt;Monitors!$H$7,(Monitors!$I$7*S1563)+Monitors!$J$7,IF(S1563&lt;Monitors!$H$8,(S1563*Monitors!$I$8)+Monitors!$J$8,IF(S1563&lt;Monitors!$H$9,(S1563*Monitors!$I$9)+Monitors!$J$9,IF(S1563&lt;Monitors!$H$10,(S1563*Monitors!$I$10)+Monitors!$J$10,IF(S1563&lt;Monitors!$H$11,(S1563*Monitors!$I$11)+Monitors!$J$11,Monitors!$J$12))))))))</f>
        <v>89</v>
      </c>
      <c r="DH1563" s="10">
        <f>$DF1563-(Monitors!$B$4*'All Data'!$W1563)</f>
        <v>379.30952000000002</v>
      </c>
      <c r="DI1563" s="10">
        <f>IF($CX1563="Yes",DH1563-(Monitors!$E$4*(DG1563+(Monitors!$B$4*'All Data'!$W1563))),'All Data'!DH1563)</f>
        <v>379.30952000000002</v>
      </c>
      <c r="DJ1563" s="10">
        <f>IF(DD1563="Yes",'All Data'!DI1563-(DG1563*Monitors!$C$4),'All Data'!DI1563)</f>
        <v>379.30952000000002</v>
      </c>
      <c r="DK1563" s="10">
        <f>IF($DE1563="Yes",DJ1563-(DG1563*Monitors!$D$4),'All Data'!DJ1563)</f>
        <v>379.30952000000002</v>
      </c>
      <c r="DL1563" s="10">
        <f>IF($CZ1563="Yes",DK1563-Monitors!$C$7,'All Data'!DK1563)</f>
        <v>379.30952000000002</v>
      </c>
      <c r="DM1563" s="10">
        <f>IF($DA1563="Yes",DL1563-Monitors!$D$7,'All Data'!DL1563)</f>
        <v>379.30952000000002</v>
      </c>
      <c r="DN1563" s="10">
        <f>IF(DB1563="Yes",DM1563-((DG1563+(W1563*Monitors!$B$4))*Monitors!$F$4),'All Data'!DM1563)</f>
        <v>379.30952000000002</v>
      </c>
      <c r="DO1563" s="8" t="str">
        <f t="shared" si="272"/>
        <v>No</v>
      </c>
      <c r="DP1563" s="10">
        <v>26.029440000000001</v>
      </c>
      <c r="DQ1563" s="10">
        <v>101.33055999999999</v>
      </c>
      <c r="DR1563" s="10">
        <v>101.33055999999999</v>
      </c>
      <c r="DS1563" s="9">
        <v>75.850148099429632</v>
      </c>
      <c r="DT1563" s="9" t="s">
        <v>11</v>
      </c>
      <c r="DU1563" s="14">
        <v>0</v>
      </c>
    </row>
    <row r="1564" spans="1:125" ht="18" customHeight="1">
      <c r="A1564" s="29">
        <v>1563</v>
      </c>
      <c r="B1564" s="29">
        <v>38</v>
      </c>
      <c r="C1564" s="29">
        <v>559</v>
      </c>
      <c r="D1564" s="21">
        <v>41779</v>
      </c>
      <c r="E1564" s="21">
        <v>41718</v>
      </c>
      <c r="F1564" s="21">
        <v>41773</v>
      </c>
      <c r="G1564" s="20" t="s">
        <v>942</v>
      </c>
      <c r="H1564" s="20"/>
      <c r="I1564" s="22">
        <v>6</v>
      </c>
      <c r="J1564" s="20" t="s">
        <v>255</v>
      </c>
      <c r="K1564" s="20"/>
      <c r="L1564" s="20" t="s">
        <v>121</v>
      </c>
      <c r="M1564" s="23"/>
      <c r="N1564" s="23" t="s">
        <v>7</v>
      </c>
      <c r="O1564" s="23"/>
      <c r="P1564" s="24">
        <v>26.8</v>
      </c>
      <c r="Q1564" s="24">
        <v>47.6</v>
      </c>
      <c r="R1564" s="24">
        <v>54.6</v>
      </c>
      <c r="S1564" s="24">
        <v>1275.67</v>
      </c>
      <c r="T1564" s="24">
        <v>1.78</v>
      </c>
      <c r="U1564" s="24">
        <v>1080</v>
      </c>
      <c r="V1564" s="24">
        <v>1920</v>
      </c>
      <c r="W1564" s="24">
        <v>2.0739999999999998</v>
      </c>
      <c r="X1564" s="23" t="s">
        <v>47</v>
      </c>
      <c r="Y1564" s="23" t="s">
        <v>47</v>
      </c>
      <c r="Z1564" s="24">
        <v>1625</v>
      </c>
      <c r="AA1564" s="24">
        <v>60</v>
      </c>
      <c r="AB1564" s="24">
        <v>178</v>
      </c>
      <c r="AC1564" s="24">
        <v>178</v>
      </c>
      <c r="AD1564" s="23" t="s">
        <v>237</v>
      </c>
      <c r="AE1564" s="23" t="s">
        <v>23</v>
      </c>
      <c r="AF1564" s="23" t="s">
        <v>11</v>
      </c>
      <c r="AG1564" s="23"/>
      <c r="AH1564" s="23"/>
      <c r="AI1564" s="23" t="s">
        <v>12</v>
      </c>
      <c r="AJ1564" s="23" t="s">
        <v>11</v>
      </c>
      <c r="AK1564" s="23" t="s">
        <v>23</v>
      </c>
      <c r="AL1564" s="23" t="s">
        <v>107</v>
      </c>
      <c r="AM1564" s="23"/>
      <c r="AN1564" s="23" t="s">
        <v>14</v>
      </c>
      <c r="AO1564" s="23"/>
      <c r="AP1564" s="23" t="s">
        <v>14</v>
      </c>
      <c r="AQ1564" s="23"/>
      <c r="AR1564" s="23"/>
      <c r="AS1564" s="23" t="s">
        <v>107</v>
      </c>
      <c r="AT1564" s="23"/>
      <c r="AU1564" s="23" t="s">
        <v>14</v>
      </c>
      <c r="AV1564" s="25"/>
      <c r="AW1564" s="25"/>
      <c r="AX1564" s="26">
        <v>54.6</v>
      </c>
      <c r="AY1564" s="26">
        <v>1275.67</v>
      </c>
      <c r="AZ1564" s="25" t="s">
        <v>14</v>
      </c>
      <c r="BA1564" s="25" t="s">
        <v>14</v>
      </c>
      <c r="BB1564" s="23"/>
      <c r="BC1564" s="23" t="s">
        <v>15</v>
      </c>
      <c r="BD1564" s="23"/>
      <c r="BE1564" s="23" t="s">
        <v>11</v>
      </c>
      <c r="BF1564" s="23" t="s">
        <v>941</v>
      </c>
      <c r="BG1564" s="23" t="s">
        <v>11</v>
      </c>
      <c r="BH1564" s="23" t="s">
        <v>17</v>
      </c>
      <c r="BI1564" s="23"/>
      <c r="BJ1564" s="23"/>
      <c r="BK1564" s="23" t="s">
        <v>11</v>
      </c>
      <c r="BL1564" s="23" t="s">
        <v>11</v>
      </c>
      <c r="BM1564" s="23" t="s">
        <v>11</v>
      </c>
      <c r="BN1564" s="23"/>
      <c r="BO1564" s="24">
        <v>0</v>
      </c>
      <c r="BP1564" s="24">
        <v>640</v>
      </c>
      <c r="BQ1564" s="24">
        <v>640</v>
      </c>
      <c r="BR1564" s="24">
        <v>550</v>
      </c>
      <c r="BS1564" s="24">
        <v>550</v>
      </c>
      <c r="BT1564" s="23"/>
      <c r="BU1564" s="23"/>
      <c r="BV1564" s="24">
        <v>130.5</v>
      </c>
      <c r="BW1564" s="24">
        <v>0.33</v>
      </c>
      <c r="BX1564" s="23"/>
      <c r="BY1564" s="24">
        <v>0.32</v>
      </c>
      <c r="BZ1564" s="27">
        <v>0.33</v>
      </c>
      <c r="CA1564" s="27">
        <v>0.32</v>
      </c>
      <c r="CB1564" s="25"/>
      <c r="CC1564" s="25"/>
      <c r="CD1564" s="28">
        <v>125.2</v>
      </c>
      <c r="CE1564" s="28">
        <v>0.37</v>
      </c>
      <c r="CF1564" s="25"/>
      <c r="CG1564" s="28">
        <v>0.36</v>
      </c>
      <c r="CH1564" s="28">
        <v>352.4</v>
      </c>
      <c r="CI1564" s="28">
        <v>0.5</v>
      </c>
      <c r="CJ1564" s="28">
        <v>0.5</v>
      </c>
      <c r="CK1564" s="25"/>
      <c r="CL1564" s="25"/>
      <c r="CM1564" s="28">
        <v>0.91</v>
      </c>
      <c r="CN1564" s="25"/>
      <c r="CO1564" s="28">
        <v>0</v>
      </c>
      <c r="CP1564" s="30" t="s">
        <v>1075</v>
      </c>
      <c r="CQ1564" s="8">
        <f t="shared" si="265"/>
        <v>1625.8123182327715</v>
      </c>
      <c r="CR1564" s="8">
        <f t="shared" si="273"/>
        <v>28</v>
      </c>
      <c r="CS1564" s="8">
        <f t="shared" si="266"/>
        <v>2.5</v>
      </c>
      <c r="CT1564" s="8">
        <f t="shared" si="274"/>
        <v>60</v>
      </c>
      <c r="CU1564" s="8">
        <f t="shared" si="267"/>
        <v>600</v>
      </c>
      <c r="CV1564" s="10">
        <f t="shared" si="268"/>
        <v>816428.8</v>
      </c>
      <c r="CW1564" s="10">
        <f t="shared" si="275"/>
        <v>816.42880000000002</v>
      </c>
      <c r="CX1564" s="8" t="str">
        <f t="shared" si="269"/>
        <v>No</v>
      </c>
      <c r="CY1564" s="30" t="s">
        <v>11</v>
      </c>
      <c r="CZ1564" s="30" t="s">
        <v>11</v>
      </c>
      <c r="DA1564" s="31" t="s">
        <v>11</v>
      </c>
      <c r="DB1564" s="31" t="s">
        <v>11</v>
      </c>
      <c r="DC1564" s="8" t="str">
        <f t="shared" si="270"/>
        <v>No</v>
      </c>
      <c r="DD1564" s="8" t="s">
        <v>11</v>
      </c>
      <c r="DE1564" s="30" t="s">
        <v>11</v>
      </c>
      <c r="DF1564" s="10">
        <f t="shared" si="271"/>
        <v>401.99201999999997</v>
      </c>
      <c r="DG1564" s="9">
        <f>IF(S1564&lt;Monitors!$H$4,(S1564*Monitors!$I$4)+Monitors!$J$4,IF(S1564&lt;Monitors!$H$5,(S1564*Monitors!$I$5)+Monitors!$J$5,IF(S1564&lt;Monitors!$H$6,(S1564*Monitors!$I$6)+Monitors!$J$6,IF(S1564&lt;Monitors!$H$7,(Monitors!$I$7*S1564)+Monitors!$J$7,IF(S1564&lt;Monitors!$H$8,(S1564*Monitors!$I$8)+Monitors!$J$8,IF(S1564&lt;Monitors!$H$9,(S1564*Monitors!$I$9)+Monitors!$J$9,IF(S1564&lt;Monitors!$H$10,(S1564*Monitors!$I$10)+Monitors!$J$10,IF(S1564&lt;Monitors!$H$11,(S1564*Monitors!$I$11)+Monitors!$J$11,Monitors!$J$12))))))))</f>
        <v>89</v>
      </c>
      <c r="DH1564" s="10">
        <f>$DF1564-(Monitors!$B$4*'All Data'!$W1564)</f>
        <v>389.27839999999998</v>
      </c>
      <c r="DI1564" s="10">
        <f>IF($CX1564="Yes",DH1564-(Monitors!$E$4*(DG1564+(Monitors!$B$4*'All Data'!$W1564))),'All Data'!DH1564)</f>
        <v>389.27839999999998</v>
      </c>
      <c r="DJ1564" s="10">
        <f>IF(DD1564="Yes",'All Data'!DI1564-(DG1564*Monitors!$C$4),'All Data'!DI1564)</f>
        <v>389.27839999999998</v>
      </c>
      <c r="DK1564" s="10">
        <f>IF($DE1564="Yes",DJ1564-(DG1564*Monitors!$D$4),'All Data'!DJ1564)</f>
        <v>389.27839999999998</v>
      </c>
      <c r="DL1564" s="10">
        <f>IF($CZ1564="Yes",DK1564-Monitors!$C$7,'All Data'!DK1564)</f>
        <v>389.27839999999998</v>
      </c>
      <c r="DM1564" s="10">
        <f>IF($DA1564="Yes",DL1564-Monitors!$D$7,'All Data'!DL1564)</f>
        <v>389.27839999999998</v>
      </c>
      <c r="DN1564" s="10">
        <f>IF(DB1564="Yes",DM1564-((DG1564+(W1564*Monitors!$B$4))*Monitors!$F$4),'All Data'!DM1564)</f>
        <v>389.27839999999998</v>
      </c>
      <c r="DO1564" s="8" t="str">
        <f t="shared" si="272"/>
        <v>No</v>
      </c>
      <c r="DP1564" s="10">
        <v>32.657152000000004</v>
      </c>
      <c r="DQ1564" s="10">
        <v>97.842848000000004</v>
      </c>
      <c r="DR1564" s="10">
        <v>97.842848000000004</v>
      </c>
      <c r="DS1564" s="9">
        <v>95.123828264395698</v>
      </c>
      <c r="DT1564" s="9" t="s">
        <v>11</v>
      </c>
      <c r="DU1564" s="14">
        <v>0</v>
      </c>
    </row>
    <row r="1565" spans="1:125" ht="18" customHeight="1">
      <c r="A1565" s="29">
        <v>1564</v>
      </c>
      <c r="B1565" s="29">
        <v>26</v>
      </c>
      <c r="C1565" s="29">
        <v>996</v>
      </c>
      <c r="D1565" s="21">
        <v>41515</v>
      </c>
      <c r="E1565" s="21">
        <v>41508</v>
      </c>
      <c r="F1565" s="21">
        <v>41522</v>
      </c>
      <c r="G1565" s="20" t="s">
        <v>4</v>
      </c>
      <c r="H1565" s="20" t="s">
        <v>26</v>
      </c>
      <c r="I1565" s="22">
        <v>6</v>
      </c>
      <c r="J1565" s="20" t="s">
        <v>255</v>
      </c>
      <c r="K1565" s="20" t="s">
        <v>26</v>
      </c>
      <c r="L1565" s="20" t="s">
        <v>27</v>
      </c>
      <c r="M1565" s="23" t="s">
        <v>27</v>
      </c>
      <c r="N1565" s="23" t="s">
        <v>7</v>
      </c>
      <c r="O1565" s="23" t="s">
        <v>26</v>
      </c>
      <c r="P1565" s="24">
        <v>26.8</v>
      </c>
      <c r="Q1565" s="24">
        <v>47.6</v>
      </c>
      <c r="R1565" s="24">
        <v>55</v>
      </c>
      <c r="S1565" s="24">
        <v>1275.68</v>
      </c>
      <c r="T1565" s="24">
        <v>1.78</v>
      </c>
      <c r="U1565" s="24">
        <v>1080</v>
      </c>
      <c r="V1565" s="24">
        <v>1920</v>
      </c>
      <c r="W1565" s="24">
        <v>2.0739999999999998</v>
      </c>
      <c r="X1565" s="23" t="s">
        <v>47</v>
      </c>
      <c r="Y1565" s="23" t="s">
        <v>47</v>
      </c>
      <c r="Z1565" s="24">
        <v>1626</v>
      </c>
      <c r="AA1565" s="24">
        <v>60</v>
      </c>
      <c r="AB1565" s="24">
        <v>178</v>
      </c>
      <c r="AC1565" s="24">
        <v>178</v>
      </c>
      <c r="AD1565" s="23" t="s">
        <v>903</v>
      </c>
      <c r="AE1565" s="23" t="s">
        <v>23</v>
      </c>
      <c r="AF1565" s="23" t="s">
        <v>11</v>
      </c>
      <c r="AG1565" s="23" t="s">
        <v>26</v>
      </c>
      <c r="AH1565" s="23" t="s">
        <v>26</v>
      </c>
      <c r="AI1565" s="23" t="s">
        <v>12</v>
      </c>
      <c r="AJ1565" s="23" t="s">
        <v>11</v>
      </c>
      <c r="AK1565" s="23" t="s">
        <v>23</v>
      </c>
      <c r="AL1565" s="23" t="s">
        <v>107</v>
      </c>
      <c r="AM1565" s="23" t="s">
        <v>904</v>
      </c>
      <c r="AN1565" s="23" t="s">
        <v>72</v>
      </c>
      <c r="AO1565" s="23" t="s">
        <v>833</v>
      </c>
      <c r="AP1565" s="23" t="s">
        <v>36</v>
      </c>
      <c r="AQ1565" s="23" t="s">
        <v>26</v>
      </c>
      <c r="AR1565" s="23"/>
      <c r="AS1565" s="23" t="s">
        <v>107</v>
      </c>
      <c r="AT1565" s="23" t="s">
        <v>904</v>
      </c>
      <c r="AU1565" s="23" t="s">
        <v>24</v>
      </c>
      <c r="AV1565" s="25" t="s">
        <v>833</v>
      </c>
      <c r="AW1565" s="25" t="s">
        <v>26</v>
      </c>
      <c r="AX1565" s="26">
        <v>55</v>
      </c>
      <c r="AY1565" s="26">
        <v>1275.68</v>
      </c>
      <c r="AZ1565" s="25" t="s">
        <v>72</v>
      </c>
      <c r="BA1565" s="25" t="s">
        <v>24</v>
      </c>
      <c r="BB1565" s="23" t="s">
        <v>26</v>
      </c>
      <c r="BC1565" s="23" t="s">
        <v>15</v>
      </c>
      <c r="BD1565" s="23" t="s">
        <v>26</v>
      </c>
      <c r="BE1565" s="23" t="s">
        <v>11</v>
      </c>
      <c r="BF1565" s="23" t="s">
        <v>905</v>
      </c>
      <c r="BG1565" s="23" t="s">
        <v>11</v>
      </c>
      <c r="BH1565" s="23" t="s">
        <v>17</v>
      </c>
      <c r="BI1565" s="23" t="s">
        <v>26</v>
      </c>
      <c r="BJ1565" s="23"/>
      <c r="BK1565" s="23" t="s">
        <v>11</v>
      </c>
      <c r="BL1565" s="23" t="s">
        <v>11</v>
      </c>
      <c r="BM1565" s="23" t="s">
        <v>11</v>
      </c>
      <c r="BN1565" s="23"/>
      <c r="BO1565" s="24">
        <v>0.2</v>
      </c>
      <c r="BP1565" s="24">
        <v>705</v>
      </c>
      <c r="BQ1565" s="24">
        <v>700</v>
      </c>
      <c r="BR1565" s="24">
        <v>500</v>
      </c>
      <c r="BS1565" s="24">
        <v>455</v>
      </c>
      <c r="BT1565" s="23"/>
      <c r="BU1565" s="23"/>
      <c r="BV1565" s="24">
        <v>130.9</v>
      </c>
      <c r="BW1565" s="24">
        <v>0.42</v>
      </c>
      <c r="BX1565" s="23"/>
      <c r="BY1565" s="24">
        <v>0.42</v>
      </c>
      <c r="BZ1565" s="27">
        <v>0.42</v>
      </c>
      <c r="CA1565" s="27">
        <v>0.42</v>
      </c>
      <c r="CB1565" s="25"/>
      <c r="CC1565" s="25"/>
      <c r="CD1565" s="28">
        <v>134.19999999999999</v>
      </c>
      <c r="CE1565" s="28">
        <v>0.47</v>
      </c>
      <c r="CF1565" s="25"/>
      <c r="CG1565" s="28">
        <v>0.47</v>
      </c>
      <c r="CH1565" s="28">
        <v>352.43</v>
      </c>
      <c r="CI1565" s="28">
        <v>0.5</v>
      </c>
      <c r="CJ1565" s="28">
        <v>0.5</v>
      </c>
      <c r="CK1565" s="28">
        <v>0</v>
      </c>
      <c r="CL1565" s="28">
        <v>0</v>
      </c>
      <c r="CM1565" s="28">
        <v>0.5</v>
      </c>
      <c r="CN1565" s="25"/>
      <c r="CO1565" s="28">
        <v>0</v>
      </c>
      <c r="CP1565" s="30" t="s">
        <v>1075</v>
      </c>
      <c r="CQ1565" s="8">
        <f t="shared" si="265"/>
        <v>1625.7995735607674</v>
      </c>
      <c r="CR1565" s="8">
        <f t="shared" si="273"/>
        <v>28</v>
      </c>
      <c r="CS1565" s="8">
        <f t="shared" si="266"/>
        <v>2.5</v>
      </c>
      <c r="CT1565" s="8">
        <f t="shared" si="274"/>
        <v>60</v>
      </c>
      <c r="CU1565" s="8">
        <f t="shared" si="267"/>
        <v>700</v>
      </c>
      <c r="CV1565" s="10">
        <f t="shared" si="268"/>
        <v>899354.4</v>
      </c>
      <c r="CW1565" s="10">
        <f t="shared" si="275"/>
        <v>899.35440000000006</v>
      </c>
      <c r="CX1565" s="8" t="str">
        <f t="shared" si="269"/>
        <v>No</v>
      </c>
      <c r="CY1565" s="30" t="s">
        <v>11</v>
      </c>
      <c r="CZ1565" s="30" t="s">
        <v>11</v>
      </c>
      <c r="DA1565" s="31" t="s">
        <v>11</v>
      </c>
      <c r="DB1565" s="31" t="s">
        <v>11</v>
      </c>
      <c r="DC1565" s="8" t="str">
        <f t="shared" si="270"/>
        <v>No</v>
      </c>
      <c r="DD1565" s="8" t="s">
        <v>11</v>
      </c>
      <c r="DE1565" s="30" t="s">
        <v>11</v>
      </c>
      <c r="DF1565" s="10">
        <f t="shared" si="271"/>
        <v>403.73088000000001</v>
      </c>
      <c r="DG1565" s="9">
        <f>IF(S1565&lt;Monitors!$H$4,(S1565*Monitors!$I$4)+Monitors!$J$4,IF(S1565&lt;Monitors!$H$5,(S1565*Monitors!$I$5)+Monitors!$J$5,IF(S1565&lt;Monitors!$H$6,(S1565*Monitors!$I$6)+Monitors!$J$6,IF(S1565&lt;Monitors!$H$7,(Monitors!$I$7*S1565)+Monitors!$J$7,IF(S1565&lt;Monitors!$H$8,(S1565*Monitors!$I$8)+Monitors!$J$8,IF(S1565&lt;Monitors!$H$9,(S1565*Monitors!$I$9)+Monitors!$J$9,IF(S1565&lt;Monitors!$H$10,(S1565*Monitors!$I$10)+Monitors!$J$10,IF(S1565&lt;Monitors!$H$11,(S1565*Monitors!$I$11)+Monitors!$J$11,Monitors!$J$12))))))))</f>
        <v>89</v>
      </c>
      <c r="DH1565" s="10">
        <f>$DF1565-(Monitors!$B$4*'All Data'!$W1565)</f>
        <v>391.01726000000002</v>
      </c>
      <c r="DI1565" s="10">
        <f>IF($CX1565="Yes",DH1565-(Monitors!$E$4*(DG1565+(Monitors!$B$4*'All Data'!$W1565))),'All Data'!DH1565)</f>
        <v>391.01726000000002</v>
      </c>
      <c r="DJ1565" s="10">
        <f>IF(DD1565="Yes",'All Data'!DI1565-(DG1565*Monitors!$C$4),'All Data'!DI1565)</f>
        <v>391.01726000000002</v>
      </c>
      <c r="DK1565" s="10">
        <f>IF($DE1565="Yes",DJ1565-(DG1565*Monitors!$D$4),'All Data'!DJ1565)</f>
        <v>391.01726000000002</v>
      </c>
      <c r="DL1565" s="10">
        <f>IF($CZ1565="Yes",DK1565-Monitors!$C$7,'All Data'!DK1565)</f>
        <v>391.01726000000002</v>
      </c>
      <c r="DM1565" s="10">
        <f>IF($DA1565="Yes",DL1565-Monitors!$D$7,'All Data'!DL1565)</f>
        <v>391.01726000000002</v>
      </c>
      <c r="DN1565" s="10">
        <f>IF(DB1565="Yes",DM1565-((DG1565+(W1565*Monitors!$B$4))*Monitors!$F$4),'All Data'!DM1565)</f>
        <v>391.01726000000002</v>
      </c>
      <c r="DO1565" s="8" t="str">
        <f t="shared" si="272"/>
        <v>No</v>
      </c>
      <c r="DP1565" s="10">
        <v>35.974176000000007</v>
      </c>
      <c r="DQ1565" s="10">
        <v>94.925824000000006</v>
      </c>
      <c r="DR1565" s="10">
        <v>94.925824000000006</v>
      </c>
      <c r="DS1565" s="9">
        <v>95.124246274881799</v>
      </c>
      <c r="DT1565" s="9" t="s">
        <v>23</v>
      </c>
      <c r="DU1565" s="14">
        <v>0</v>
      </c>
    </row>
    <row r="1566" spans="1:125" ht="18" customHeight="1">
      <c r="A1566" s="29">
        <v>1565</v>
      </c>
      <c r="B1566" s="29">
        <v>26</v>
      </c>
      <c r="C1566" s="29">
        <v>646</v>
      </c>
      <c r="D1566" s="21">
        <v>42063</v>
      </c>
      <c r="E1566" s="21">
        <v>42022</v>
      </c>
      <c r="F1566" s="21">
        <v>42027</v>
      </c>
      <c r="G1566" s="20" t="s">
        <v>4</v>
      </c>
      <c r="H1566" s="20"/>
      <c r="I1566" s="22">
        <v>6</v>
      </c>
      <c r="J1566" s="20" t="s">
        <v>255</v>
      </c>
      <c r="K1566" s="20"/>
      <c r="L1566" s="20" t="s">
        <v>6</v>
      </c>
      <c r="M1566" s="23"/>
      <c r="N1566" s="23" t="s">
        <v>7</v>
      </c>
      <c r="O1566" s="23"/>
      <c r="P1566" s="24">
        <v>28.4</v>
      </c>
      <c r="Q1566" s="24">
        <v>50.5</v>
      </c>
      <c r="R1566" s="24">
        <v>57.9</v>
      </c>
      <c r="S1566" s="24">
        <v>1434.2</v>
      </c>
      <c r="T1566" s="24">
        <v>1.78</v>
      </c>
      <c r="U1566" s="24">
        <v>1080</v>
      </c>
      <c r="V1566" s="24">
        <v>1920</v>
      </c>
      <c r="W1566" s="24">
        <v>2.0739999999999998</v>
      </c>
      <c r="X1566" s="23" t="s">
        <v>47</v>
      </c>
      <c r="Y1566" s="23" t="s">
        <v>47</v>
      </c>
      <c r="Z1566" s="24">
        <v>1446</v>
      </c>
      <c r="AA1566" s="24">
        <v>60</v>
      </c>
      <c r="AB1566" s="24">
        <v>176</v>
      </c>
      <c r="AC1566" s="24">
        <v>176</v>
      </c>
      <c r="AD1566" s="23" t="s">
        <v>10</v>
      </c>
      <c r="AE1566" s="23" t="s">
        <v>11</v>
      </c>
      <c r="AF1566" s="23" t="s">
        <v>11</v>
      </c>
      <c r="AG1566" s="23"/>
      <c r="AH1566" s="23"/>
      <c r="AI1566" s="23" t="s">
        <v>12</v>
      </c>
      <c r="AJ1566" s="23" t="s">
        <v>11</v>
      </c>
      <c r="AK1566" s="23" t="s">
        <v>11</v>
      </c>
      <c r="AL1566" s="23" t="s">
        <v>1262</v>
      </c>
      <c r="AM1566" s="23" t="s">
        <v>1263</v>
      </c>
      <c r="AN1566" s="23" t="s">
        <v>14</v>
      </c>
      <c r="AO1566" s="23"/>
      <c r="AP1566" s="23" t="s">
        <v>36</v>
      </c>
      <c r="AQ1566" s="23"/>
      <c r="AR1566" s="23"/>
      <c r="AS1566" s="23" t="s">
        <v>1262</v>
      </c>
      <c r="AT1566" s="23" t="s">
        <v>1263</v>
      </c>
      <c r="AU1566" s="23" t="s">
        <v>83</v>
      </c>
      <c r="AV1566" s="25"/>
      <c r="AW1566" s="25"/>
      <c r="AX1566" s="26">
        <v>57.9</v>
      </c>
      <c r="AY1566" s="26">
        <v>1434.2</v>
      </c>
      <c r="AZ1566" s="25" t="s">
        <v>14</v>
      </c>
      <c r="BA1566" s="25" t="s">
        <v>83</v>
      </c>
      <c r="BB1566" s="23"/>
      <c r="BC1566" s="23" t="s">
        <v>15</v>
      </c>
      <c r="BD1566" s="23"/>
      <c r="BE1566" s="23" t="s">
        <v>11</v>
      </c>
      <c r="BF1566" s="23" t="s">
        <v>1303</v>
      </c>
      <c r="BG1566" s="23" t="s">
        <v>11</v>
      </c>
      <c r="BH1566" s="23" t="s">
        <v>17</v>
      </c>
      <c r="BI1566" s="23"/>
      <c r="BJ1566" s="23" t="s">
        <v>18</v>
      </c>
      <c r="BK1566" s="23" t="s">
        <v>11</v>
      </c>
      <c r="BL1566" s="23" t="s">
        <v>11</v>
      </c>
      <c r="BM1566" s="23"/>
      <c r="BN1566" s="23"/>
      <c r="BO1566" s="24">
        <v>7.8</v>
      </c>
      <c r="BP1566" s="24">
        <v>386.2</v>
      </c>
      <c r="BQ1566" s="24">
        <v>386.2</v>
      </c>
      <c r="BR1566" s="24">
        <v>316.2</v>
      </c>
      <c r="BS1566" s="24">
        <v>251.1</v>
      </c>
      <c r="BT1566" s="23"/>
      <c r="BU1566" s="23"/>
      <c r="BV1566" s="24">
        <v>132</v>
      </c>
      <c r="BW1566" s="24">
        <v>0.28000000000000003</v>
      </c>
      <c r="BX1566" s="24">
        <v>0.2</v>
      </c>
      <c r="BY1566" s="24">
        <v>0.2</v>
      </c>
      <c r="BZ1566" s="27">
        <v>0.28000000000000003</v>
      </c>
      <c r="CA1566" s="27">
        <v>0.2</v>
      </c>
      <c r="CB1566" s="25"/>
      <c r="CC1566" s="25"/>
      <c r="CD1566" s="28">
        <v>130.18</v>
      </c>
      <c r="CE1566" s="28">
        <v>0.26</v>
      </c>
      <c r="CF1566" s="28">
        <v>0.2</v>
      </c>
      <c r="CG1566" s="28">
        <v>0.22</v>
      </c>
      <c r="CH1566" s="28">
        <v>395.2</v>
      </c>
      <c r="CI1566" s="28">
        <v>1</v>
      </c>
      <c r="CJ1566" s="28">
        <v>0.5</v>
      </c>
      <c r="CK1566" s="25"/>
      <c r="CL1566" s="25"/>
      <c r="CM1566" s="28">
        <v>0.47</v>
      </c>
      <c r="CN1566" s="25"/>
      <c r="CO1566" s="28">
        <v>0</v>
      </c>
      <c r="CP1566" s="30" t="s">
        <v>1075</v>
      </c>
      <c r="CQ1566" s="8">
        <f t="shared" si="265"/>
        <v>1446.1023567145444</v>
      </c>
      <c r="CR1566" s="8">
        <f t="shared" si="273"/>
        <v>28</v>
      </c>
      <c r="CS1566" s="8">
        <f t="shared" si="266"/>
        <v>2.5</v>
      </c>
      <c r="CT1566" s="8">
        <f t="shared" si="274"/>
        <v>60</v>
      </c>
      <c r="CU1566" s="8">
        <f t="shared" si="267"/>
        <v>300</v>
      </c>
      <c r="CV1566" s="10">
        <f t="shared" si="268"/>
        <v>553888.04</v>
      </c>
      <c r="CW1566" s="10">
        <f t="shared" si="275"/>
        <v>553.88804000000005</v>
      </c>
      <c r="CX1566" s="8" t="str">
        <f t="shared" si="269"/>
        <v>No</v>
      </c>
      <c r="CY1566" s="30" t="s">
        <v>11</v>
      </c>
      <c r="CZ1566" s="30" t="s">
        <v>11</v>
      </c>
      <c r="DA1566" s="31" t="s">
        <v>11</v>
      </c>
      <c r="DB1566" s="31" t="s">
        <v>11</v>
      </c>
      <c r="DC1566" s="8" t="str">
        <f t="shared" si="270"/>
        <v>No</v>
      </c>
      <c r="DD1566" s="8" t="s">
        <v>11</v>
      </c>
      <c r="DE1566" s="30" t="s">
        <v>11</v>
      </c>
      <c r="DF1566" s="10">
        <f t="shared" si="271"/>
        <v>406.30632000000003</v>
      </c>
      <c r="DG1566" s="9">
        <f>IF(S1566&lt;Monitors!$H$4,(S1566*Monitors!$I$4)+Monitors!$J$4,IF(S1566&lt;Monitors!$H$5,(S1566*Monitors!$I$5)+Monitors!$J$5,IF(S1566&lt;Monitors!$H$6,(S1566*Monitors!$I$6)+Monitors!$J$6,IF(S1566&lt;Monitors!$H$7,(Monitors!$I$7*S1566)+Monitors!$J$7,IF(S1566&lt;Monitors!$H$8,(S1566*Monitors!$I$8)+Monitors!$J$8,IF(S1566&lt;Monitors!$H$9,(S1566*Monitors!$I$9)+Monitors!$J$9,IF(S1566&lt;Monitors!$H$10,(S1566*Monitors!$I$10)+Monitors!$J$10,IF(S1566&lt;Monitors!$H$11,(S1566*Monitors!$I$11)+Monitors!$J$11,Monitors!$J$12))))))))</f>
        <v>89</v>
      </c>
      <c r="DH1566" s="10">
        <f>$DF1566-(Monitors!$B$4*'All Data'!$W1566)</f>
        <v>393.59270000000004</v>
      </c>
      <c r="DI1566" s="10">
        <f>IF($CX1566="Yes",DH1566-(Monitors!$E$4*(DG1566+(Monitors!$B$4*'All Data'!$W1566))),'All Data'!DH1566)</f>
        <v>393.59270000000004</v>
      </c>
      <c r="DJ1566" s="10">
        <f>IF(DD1566="Yes",'All Data'!DI1566-(DG1566*Monitors!$C$4),'All Data'!DI1566)</f>
        <v>393.59270000000004</v>
      </c>
      <c r="DK1566" s="10">
        <f>IF($DE1566="Yes",DJ1566-(DG1566*Monitors!$D$4),'All Data'!DJ1566)</f>
        <v>393.59270000000004</v>
      </c>
      <c r="DL1566" s="10">
        <f>IF($CZ1566="Yes",DK1566-Monitors!$C$7,'All Data'!DK1566)</f>
        <v>393.59270000000004</v>
      </c>
      <c r="DM1566" s="10">
        <f>IF($DA1566="Yes",DL1566-Monitors!$D$7,'All Data'!DL1566)</f>
        <v>393.59270000000004</v>
      </c>
      <c r="DN1566" s="10">
        <f>IF(DB1566="Yes",DM1566-((DG1566+(W1566*Monitors!$B$4))*Monitors!$F$4),'All Data'!DM1566)</f>
        <v>393.59270000000004</v>
      </c>
      <c r="DO1566" s="8" t="str">
        <f t="shared" si="272"/>
        <v>No</v>
      </c>
      <c r="DP1566" s="10">
        <v>22.155521600000004</v>
      </c>
      <c r="DQ1566" s="10">
        <v>109.8444784</v>
      </c>
      <c r="DR1566" s="10">
        <v>109.8444784</v>
      </c>
      <c r="DS1566" s="9">
        <v>101.14629818138727</v>
      </c>
      <c r="DT1566" s="9" t="s">
        <v>11</v>
      </c>
      <c r="DU1566" s="14">
        <v>0</v>
      </c>
    </row>
    <row r="1567" spans="1:125" ht="18" customHeight="1">
      <c r="A1567" s="29">
        <v>1566</v>
      </c>
      <c r="B1567" s="29">
        <v>38</v>
      </c>
      <c r="C1567" s="29">
        <v>1010</v>
      </c>
      <c r="D1567" s="21">
        <v>41465</v>
      </c>
      <c r="E1567" s="21">
        <v>41424</v>
      </c>
      <c r="F1567" s="21">
        <v>41458</v>
      </c>
      <c r="G1567" s="20" t="s">
        <v>942</v>
      </c>
      <c r="H1567" s="20"/>
      <c r="I1567" s="22">
        <v>6</v>
      </c>
      <c r="J1567" s="20" t="s">
        <v>255</v>
      </c>
      <c r="K1567" s="20"/>
      <c r="L1567" s="20" t="s">
        <v>121</v>
      </c>
      <c r="M1567" s="23"/>
      <c r="N1567" s="23" t="s">
        <v>7</v>
      </c>
      <c r="O1567" s="23"/>
      <c r="P1567" s="24">
        <v>22.6</v>
      </c>
      <c r="Q1567" s="24">
        <v>40.1</v>
      </c>
      <c r="R1567" s="24">
        <v>46</v>
      </c>
      <c r="S1567" s="24">
        <v>903.69</v>
      </c>
      <c r="T1567" s="24">
        <v>1.78</v>
      </c>
      <c r="U1567" s="24">
        <v>1080</v>
      </c>
      <c r="V1567" s="24">
        <v>1920</v>
      </c>
      <c r="W1567" s="24">
        <v>2.0739999999999998</v>
      </c>
      <c r="X1567" s="23" t="s">
        <v>47</v>
      </c>
      <c r="Y1567" s="23" t="s">
        <v>47</v>
      </c>
      <c r="Z1567" s="24">
        <v>2295</v>
      </c>
      <c r="AA1567" s="24">
        <v>60</v>
      </c>
      <c r="AB1567" s="24">
        <v>178</v>
      </c>
      <c r="AC1567" s="24">
        <v>178</v>
      </c>
      <c r="AD1567" s="23" t="s">
        <v>943</v>
      </c>
      <c r="AE1567" s="23" t="s">
        <v>23</v>
      </c>
      <c r="AF1567" s="23" t="s">
        <v>11</v>
      </c>
      <c r="AG1567" s="23"/>
      <c r="AH1567" s="23"/>
      <c r="AI1567" s="23" t="s">
        <v>12</v>
      </c>
      <c r="AJ1567" s="23" t="s">
        <v>11</v>
      </c>
      <c r="AK1567" s="23" t="s">
        <v>23</v>
      </c>
      <c r="AL1567" s="23" t="s">
        <v>301</v>
      </c>
      <c r="AM1567" s="23"/>
      <c r="AN1567" s="23" t="s">
        <v>14</v>
      </c>
      <c r="AO1567" s="23"/>
      <c r="AP1567" s="23" t="s">
        <v>14</v>
      </c>
      <c r="AQ1567" s="23"/>
      <c r="AR1567" s="23"/>
      <c r="AS1567" s="23" t="s">
        <v>301</v>
      </c>
      <c r="AT1567" s="23"/>
      <c r="AU1567" s="23" t="s">
        <v>14</v>
      </c>
      <c r="AV1567" s="25"/>
      <c r="AW1567" s="25"/>
      <c r="AX1567" s="26">
        <v>46</v>
      </c>
      <c r="AY1567" s="26">
        <v>903.69</v>
      </c>
      <c r="AZ1567" s="25" t="s">
        <v>14</v>
      </c>
      <c r="BA1567" s="25" t="s">
        <v>14</v>
      </c>
      <c r="BB1567" s="23"/>
      <c r="BC1567" s="23" t="s">
        <v>15</v>
      </c>
      <c r="BD1567" s="23"/>
      <c r="BE1567" s="23" t="s">
        <v>11</v>
      </c>
      <c r="BF1567" s="23" t="s">
        <v>944</v>
      </c>
      <c r="BG1567" s="23" t="s">
        <v>11</v>
      </c>
      <c r="BH1567" s="23" t="s">
        <v>17</v>
      </c>
      <c r="BI1567" s="23"/>
      <c r="BJ1567" s="23"/>
      <c r="BK1567" s="23" t="s">
        <v>11</v>
      </c>
      <c r="BL1567" s="23" t="s">
        <v>23</v>
      </c>
      <c r="BM1567" s="23" t="s">
        <v>11</v>
      </c>
      <c r="BN1567" s="23"/>
      <c r="BO1567" s="24">
        <v>0</v>
      </c>
      <c r="BP1567" s="24">
        <v>450</v>
      </c>
      <c r="BQ1567" s="24">
        <v>450</v>
      </c>
      <c r="BR1567" s="24">
        <v>450</v>
      </c>
      <c r="BS1567" s="24">
        <v>450</v>
      </c>
      <c r="BT1567" s="23"/>
      <c r="BU1567" s="23"/>
      <c r="BV1567" s="24">
        <v>134.4</v>
      </c>
      <c r="BW1567" s="24">
        <v>0.48</v>
      </c>
      <c r="BX1567" s="23"/>
      <c r="BY1567" s="24">
        <v>0.48</v>
      </c>
      <c r="BZ1567" s="27">
        <v>0.48</v>
      </c>
      <c r="CA1567" s="27">
        <v>0.48</v>
      </c>
      <c r="CB1567" s="25"/>
      <c r="CC1567" s="25"/>
      <c r="CD1567" s="28">
        <v>139.5</v>
      </c>
      <c r="CE1567" s="28">
        <v>0.48</v>
      </c>
      <c r="CF1567" s="25"/>
      <c r="CG1567" s="28">
        <v>0.48</v>
      </c>
      <c r="CH1567" s="28">
        <v>252</v>
      </c>
      <c r="CI1567" s="28">
        <v>0.5</v>
      </c>
      <c r="CJ1567" s="28">
        <v>0.5</v>
      </c>
      <c r="CK1567" s="25"/>
      <c r="CL1567" s="25"/>
      <c r="CM1567" s="28">
        <v>0.95</v>
      </c>
      <c r="CN1567" s="25"/>
      <c r="CO1567" s="28">
        <v>0</v>
      </c>
      <c r="CP1567" s="30" t="s">
        <v>1075</v>
      </c>
      <c r="CQ1567" s="8">
        <f t="shared" si="265"/>
        <v>2295.0348017572392</v>
      </c>
      <c r="CR1567" s="8">
        <f t="shared" si="273"/>
        <v>28</v>
      </c>
      <c r="CS1567" s="8">
        <f t="shared" si="266"/>
        <v>2.5</v>
      </c>
      <c r="CT1567" s="8">
        <f t="shared" si="274"/>
        <v>50</v>
      </c>
      <c r="CU1567" s="8">
        <f t="shared" si="267"/>
        <v>400</v>
      </c>
      <c r="CV1567" s="10">
        <f t="shared" si="268"/>
        <v>406660.5</v>
      </c>
      <c r="CW1567" s="10">
        <f t="shared" si="275"/>
        <v>406.66050000000001</v>
      </c>
      <c r="CX1567" s="8" t="str">
        <f t="shared" si="269"/>
        <v>No</v>
      </c>
      <c r="CY1567" s="30" t="s">
        <v>11</v>
      </c>
      <c r="CZ1567" s="30" t="s">
        <v>11</v>
      </c>
      <c r="DA1567" s="31" t="s">
        <v>11</v>
      </c>
      <c r="DB1567" s="31" t="s">
        <v>11</v>
      </c>
      <c r="DC1567" s="8" t="str">
        <f t="shared" si="270"/>
        <v>No</v>
      </c>
      <c r="DD1567" s="8" t="s">
        <v>11</v>
      </c>
      <c r="DE1567" s="30" t="s">
        <v>11</v>
      </c>
      <c r="DF1567" s="10">
        <f t="shared" si="271"/>
        <v>414.80351999999993</v>
      </c>
      <c r="DG1567" s="9">
        <f>IF(S1567&lt;Monitors!$H$4,(S1567*Monitors!$I$4)+Monitors!$J$4,IF(S1567&lt;Monitors!$H$5,(S1567*Monitors!$I$5)+Monitors!$J$5,IF(S1567&lt;Monitors!$H$6,(S1567*Monitors!$I$6)+Monitors!$J$6,IF(S1567&lt;Monitors!$H$7,(Monitors!$I$7*S1567)+Monitors!$J$7,IF(S1567&lt;Monitors!$H$8,(S1567*Monitors!$I$8)+Monitors!$J$8,IF(S1567&lt;Monitors!$H$9,(S1567*Monitors!$I$9)+Monitors!$J$9,IF(S1567&lt;Monitors!$H$10,(S1567*Monitors!$I$10)+Monitors!$J$10,IF(S1567&lt;Monitors!$H$11,(S1567*Monitors!$I$11)+Monitors!$J$11,Monitors!$J$12))))))))</f>
        <v>89</v>
      </c>
      <c r="DH1567" s="10">
        <f>$DF1567-(Monitors!$B$4*'All Data'!$W1567)</f>
        <v>402.08989999999994</v>
      </c>
      <c r="DI1567" s="10">
        <f>IF($CX1567="Yes",DH1567-(Monitors!$E$4*(DG1567+(Monitors!$B$4*'All Data'!$W1567))),'All Data'!DH1567)</f>
        <v>402.08989999999994</v>
      </c>
      <c r="DJ1567" s="10">
        <f>IF(DD1567="Yes",'All Data'!DI1567-(DG1567*Monitors!$C$4),'All Data'!DI1567)</f>
        <v>402.08989999999994</v>
      </c>
      <c r="DK1567" s="10">
        <f>IF($DE1567="Yes",DJ1567-(DG1567*Monitors!$D$4),'All Data'!DJ1567)</f>
        <v>402.08989999999994</v>
      </c>
      <c r="DL1567" s="10">
        <f>IF($CZ1567="Yes",DK1567-Monitors!$C$7,'All Data'!DK1567)</f>
        <v>402.08989999999994</v>
      </c>
      <c r="DM1567" s="10">
        <f>IF($DA1567="Yes",DL1567-Monitors!$D$7,'All Data'!DL1567)</f>
        <v>402.08989999999994</v>
      </c>
      <c r="DN1567" s="10">
        <f>IF(DB1567="Yes",DM1567-((DG1567+(W1567*Monitors!$B$4))*Monitors!$F$4),'All Data'!DM1567)</f>
        <v>402.08989999999994</v>
      </c>
      <c r="DO1567" s="8" t="str">
        <f t="shared" si="272"/>
        <v>No</v>
      </c>
      <c r="DP1567" s="10">
        <v>16.26642</v>
      </c>
      <c r="DQ1567" s="10">
        <v>118.13358000000001</v>
      </c>
      <c r="DR1567" s="10">
        <v>118.13358000000001</v>
      </c>
      <c r="DS1567" s="9">
        <v>75.843283776816833</v>
      </c>
      <c r="DT1567" s="9" t="s">
        <v>11</v>
      </c>
      <c r="DU1567" s="14">
        <v>0</v>
      </c>
    </row>
    <row r="1568" spans="1:125" ht="18" customHeight="1">
      <c r="A1568" s="29">
        <v>1567</v>
      </c>
      <c r="B1568" s="29">
        <v>24</v>
      </c>
      <c r="C1568" s="29">
        <v>514</v>
      </c>
      <c r="D1568" s="21">
        <v>41394</v>
      </c>
      <c r="E1568" s="21">
        <v>41376</v>
      </c>
      <c r="F1568" s="21">
        <v>41387</v>
      </c>
      <c r="G1568" s="20" t="s">
        <v>4</v>
      </c>
      <c r="H1568" s="20"/>
      <c r="I1568" s="22">
        <v>6</v>
      </c>
      <c r="J1568" s="20" t="s">
        <v>255</v>
      </c>
      <c r="K1568" s="20"/>
      <c r="L1568" s="20" t="s">
        <v>6</v>
      </c>
      <c r="M1568" s="23"/>
      <c r="N1568" s="23" t="s">
        <v>7</v>
      </c>
      <c r="O1568" s="23"/>
      <c r="P1568" s="24">
        <v>225</v>
      </c>
      <c r="Q1568" s="24">
        <v>401</v>
      </c>
      <c r="R1568" s="24">
        <v>46</v>
      </c>
      <c r="S1568" s="24">
        <v>904</v>
      </c>
      <c r="T1568" s="24">
        <v>1.78</v>
      </c>
      <c r="U1568" s="24">
        <v>1080</v>
      </c>
      <c r="V1568" s="24">
        <v>1920</v>
      </c>
      <c r="W1568" s="24">
        <v>2.0739999999999998</v>
      </c>
      <c r="X1568" s="23" t="s">
        <v>47</v>
      </c>
      <c r="Y1568" s="23" t="s">
        <v>47</v>
      </c>
      <c r="Z1568" s="24">
        <v>2294</v>
      </c>
      <c r="AA1568" s="24">
        <v>60</v>
      </c>
      <c r="AB1568" s="24">
        <v>178</v>
      </c>
      <c r="AC1568" s="24">
        <v>178</v>
      </c>
      <c r="AD1568" s="23" t="s">
        <v>10</v>
      </c>
      <c r="AE1568" s="23" t="s">
        <v>11</v>
      </c>
      <c r="AF1568" s="23" t="s">
        <v>11</v>
      </c>
      <c r="AG1568" s="23"/>
      <c r="AH1568" s="23"/>
      <c r="AI1568" s="23" t="s">
        <v>57</v>
      </c>
      <c r="AJ1568" s="23" t="s">
        <v>11</v>
      </c>
      <c r="AK1568" s="23" t="s">
        <v>11</v>
      </c>
      <c r="AL1568" s="23" t="s">
        <v>58</v>
      </c>
      <c r="AM1568" s="23"/>
      <c r="AN1568" s="23" t="s">
        <v>14</v>
      </c>
      <c r="AO1568" s="23"/>
      <c r="AP1568" s="23" t="s">
        <v>36</v>
      </c>
      <c r="AQ1568" s="23"/>
      <c r="AR1568" s="23"/>
      <c r="AS1568" s="23" t="s">
        <v>58</v>
      </c>
      <c r="AT1568" s="23"/>
      <c r="AU1568" s="23" t="s">
        <v>14</v>
      </c>
      <c r="AV1568" s="25"/>
      <c r="AW1568" s="25"/>
      <c r="AX1568" s="26">
        <v>46</v>
      </c>
      <c r="AY1568" s="26">
        <v>904</v>
      </c>
      <c r="AZ1568" s="25" t="s">
        <v>14</v>
      </c>
      <c r="BA1568" s="25" t="s">
        <v>14</v>
      </c>
      <c r="BB1568" s="23"/>
      <c r="BC1568" s="23" t="s">
        <v>15</v>
      </c>
      <c r="BD1568" s="23"/>
      <c r="BE1568" s="23" t="s">
        <v>11</v>
      </c>
      <c r="BF1568" s="23" t="s">
        <v>351</v>
      </c>
      <c r="BG1568" s="23" t="s">
        <v>11</v>
      </c>
      <c r="BH1568" s="23" t="s">
        <v>17</v>
      </c>
      <c r="BI1568" s="23"/>
      <c r="BJ1568" s="23" t="s">
        <v>20</v>
      </c>
      <c r="BK1568" s="23" t="s">
        <v>11</v>
      </c>
      <c r="BL1568" s="23" t="s">
        <v>11</v>
      </c>
      <c r="BM1568" s="23"/>
      <c r="BN1568" s="23"/>
      <c r="BO1568" s="24">
        <v>6.5</v>
      </c>
      <c r="BP1568" s="24">
        <v>585.6</v>
      </c>
      <c r="BQ1568" s="24">
        <v>585.6</v>
      </c>
      <c r="BR1568" s="24">
        <v>412</v>
      </c>
      <c r="BS1568" s="24">
        <v>412</v>
      </c>
      <c r="BT1568" s="23"/>
      <c r="BU1568" s="23"/>
      <c r="BV1568" s="24">
        <v>134.6</v>
      </c>
      <c r="BW1568" s="24">
        <v>0.31</v>
      </c>
      <c r="BX1568" s="23"/>
      <c r="BY1568" s="24">
        <v>0</v>
      </c>
      <c r="BZ1568" s="27">
        <v>0.31</v>
      </c>
      <c r="CA1568" s="27">
        <v>0</v>
      </c>
      <c r="CB1568" s="25"/>
      <c r="CC1568" s="25"/>
      <c r="CD1568" s="28">
        <v>131.6</v>
      </c>
      <c r="CE1568" s="28">
        <v>0.4</v>
      </c>
      <c r="CF1568" s="25"/>
      <c r="CG1568" s="28">
        <v>0</v>
      </c>
      <c r="CH1568" s="28">
        <v>252</v>
      </c>
      <c r="CI1568" s="28">
        <v>0.5</v>
      </c>
      <c r="CJ1568" s="28">
        <v>0.5</v>
      </c>
      <c r="CK1568" s="25"/>
      <c r="CL1568" s="25"/>
      <c r="CM1568" s="28">
        <v>0.91</v>
      </c>
      <c r="CN1568" s="25"/>
      <c r="CO1568" s="28">
        <v>0</v>
      </c>
      <c r="CP1568" s="30" t="s">
        <v>1075</v>
      </c>
      <c r="CQ1568" s="8">
        <f t="shared" si="265"/>
        <v>2294.2477876106191</v>
      </c>
      <c r="CR1568" s="8">
        <f t="shared" si="273"/>
        <v>28</v>
      </c>
      <c r="CS1568" s="8">
        <f t="shared" si="266"/>
        <v>2.5</v>
      </c>
      <c r="CT1568" s="8">
        <f t="shared" si="274"/>
        <v>50</v>
      </c>
      <c r="CU1568" s="8">
        <f t="shared" si="267"/>
        <v>500</v>
      </c>
      <c r="CV1568" s="10">
        <f t="shared" si="268"/>
        <v>529382.40000000002</v>
      </c>
      <c r="CW1568" s="10">
        <f t="shared" si="275"/>
        <v>529.38240000000008</v>
      </c>
      <c r="CX1568" s="8" t="str">
        <f t="shared" si="269"/>
        <v>No</v>
      </c>
      <c r="CY1568" s="30" t="s">
        <v>11</v>
      </c>
      <c r="CZ1568" s="30" t="s">
        <v>11</v>
      </c>
      <c r="DA1568" s="31" t="s">
        <v>11</v>
      </c>
      <c r="DB1568" s="31" t="s">
        <v>11</v>
      </c>
      <c r="DC1568" s="8" t="str">
        <f t="shared" si="270"/>
        <v>No</v>
      </c>
      <c r="DD1568" s="8" t="s">
        <v>11</v>
      </c>
      <c r="DE1568" s="30" t="s">
        <v>11</v>
      </c>
      <c r="DF1568" s="10">
        <f t="shared" si="271"/>
        <v>414.44873999999993</v>
      </c>
      <c r="DG1568" s="9">
        <f>IF(S1568&lt;Monitors!$H$4,(S1568*Monitors!$I$4)+Monitors!$J$4,IF(S1568&lt;Monitors!$H$5,(S1568*Monitors!$I$5)+Monitors!$J$5,IF(S1568&lt;Monitors!$H$6,(S1568*Monitors!$I$6)+Monitors!$J$6,IF(S1568&lt;Monitors!$H$7,(Monitors!$I$7*S1568)+Monitors!$J$7,IF(S1568&lt;Monitors!$H$8,(S1568*Monitors!$I$8)+Monitors!$J$8,IF(S1568&lt;Monitors!$H$9,(S1568*Monitors!$I$9)+Monitors!$J$9,IF(S1568&lt;Monitors!$H$10,(S1568*Monitors!$I$10)+Monitors!$J$10,IF(S1568&lt;Monitors!$H$11,(S1568*Monitors!$I$11)+Monitors!$J$11,Monitors!$J$12))))))))</f>
        <v>89</v>
      </c>
      <c r="DH1568" s="10">
        <f>$DF1568-(Monitors!$B$4*'All Data'!$W1568)</f>
        <v>401.73511999999994</v>
      </c>
      <c r="DI1568" s="10">
        <f>IF($CX1568="Yes",DH1568-(Monitors!$E$4*(DG1568+(Monitors!$B$4*'All Data'!$W1568))),'All Data'!DH1568)</f>
        <v>401.73511999999994</v>
      </c>
      <c r="DJ1568" s="10">
        <f>IF(DD1568="Yes",'All Data'!DI1568-(DG1568*Monitors!$C$4),'All Data'!DI1568)</f>
        <v>401.73511999999994</v>
      </c>
      <c r="DK1568" s="10">
        <f>IF($DE1568="Yes",DJ1568-(DG1568*Monitors!$D$4),'All Data'!DJ1568)</f>
        <v>401.73511999999994</v>
      </c>
      <c r="DL1568" s="10">
        <f>IF($CZ1568="Yes",DK1568-Monitors!$C$7,'All Data'!DK1568)</f>
        <v>401.73511999999994</v>
      </c>
      <c r="DM1568" s="10">
        <f>IF($DA1568="Yes",DL1568-Monitors!$D$7,'All Data'!DL1568)</f>
        <v>401.73511999999994</v>
      </c>
      <c r="DN1568" s="10">
        <f>IF(DB1568="Yes",DM1568-((DG1568+(W1568*Monitors!$B$4))*Monitors!$F$4),'All Data'!DM1568)</f>
        <v>401.73511999999994</v>
      </c>
      <c r="DO1568" s="8" t="str">
        <f t="shared" si="272"/>
        <v>No</v>
      </c>
      <c r="DP1568" s="10">
        <v>21.175296000000003</v>
      </c>
      <c r="DQ1568" s="10">
        <v>113.42470399999999</v>
      </c>
      <c r="DR1568" s="10">
        <v>113.42470399999999</v>
      </c>
      <c r="DS1568" s="9">
        <v>75.862626869294985</v>
      </c>
      <c r="DT1568" s="9" t="s">
        <v>11</v>
      </c>
      <c r="DU1568" s="14">
        <v>0</v>
      </c>
    </row>
    <row r="1569" spans="1:125" ht="18" customHeight="1">
      <c r="A1569" s="29">
        <v>1568</v>
      </c>
      <c r="B1569" s="29">
        <v>35</v>
      </c>
      <c r="C1569" s="29">
        <v>1193</v>
      </c>
      <c r="D1569" s="21">
        <v>41394</v>
      </c>
      <c r="E1569" s="21">
        <v>41386</v>
      </c>
      <c r="F1569" s="21">
        <v>41402</v>
      </c>
      <c r="G1569" s="20" t="s">
        <v>4</v>
      </c>
      <c r="H1569" s="20"/>
      <c r="I1569" s="22">
        <v>6</v>
      </c>
      <c r="J1569" s="20" t="s">
        <v>255</v>
      </c>
      <c r="K1569" s="20"/>
      <c r="L1569" s="20" t="s">
        <v>6</v>
      </c>
      <c r="M1569" s="23"/>
      <c r="N1569" s="23" t="s">
        <v>118</v>
      </c>
      <c r="O1569" s="23"/>
      <c r="P1569" s="24">
        <v>206</v>
      </c>
      <c r="Q1569" s="24">
        <v>366</v>
      </c>
      <c r="R1569" s="24">
        <v>42</v>
      </c>
      <c r="S1569" s="24">
        <v>754</v>
      </c>
      <c r="T1569" s="24">
        <v>1.78</v>
      </c>
      <c r="U1569" s="24">
        <v>1080</v>
      </c>
      <c r="V1569" s="24">
        <v>1920</v>
      </c>
      <c r="W1569" s="24">
        <v>2.0739999999999998</v>
      </c>
      <c r="X1569" s="23" t="s">
        <v>47</v>
      </c>
      <c r="Y1569" s="23" t="s">
        <v>47</v>
      </c>
      <c r="Z1569" s="24">
        <v>2748</v>
      </c>
      <c r="AA1569" s="24">
        <v>60</v>
      </c>
      <c r="AB1569" s="24">
        <v>170</v>
      </c>
      <c r="AC1569" s="24">
        <v>160</v>
      </c>
      <c r="AD1569" s="23" t="s">
        <v>10</v>
      </c>
      <c r="AE1569" s="23" t="s">
        <v>11</v>
      </c>
      <c r="AF1569" s="23" t="s">
        <v>11</v>
      </c>
      <c r="AG1569" s="23"/>
      <c r="AH1569" s="23"/>
      <c r="AI1569" s="23" t="s">
        <v>12</v>
      </c>
      <c r="AJ1569" s="23" t="s">
        <v>11</v>
      </c>
      <c r="AK1569" s="23" t="s">
        <v>11</v>
      </c>
      <c r="AL1569" s="23" t="s">
        <v>51</v>
      </c>
      <c r="AM1569" s="23"/>
      <c r="AN1569" s="23" t="s">
        <v>14</v>
      </c>
      <c r="AO1569" s="23"/>
      <c r="AP1569" s="23" t="s">
        <v>14</v>
      </c>
      <c r="AQ1569" s="23"/>
      <c r="AR1569" s="23"/>
      <c r="AS1569" s="23" t="s">
        <v>51</v>
      </c>
      <c r="AT1569" s="23"/>
      <c r="AU1569" s="23" t="s">
        <v>14</v>
      </c>
      <c r="AV1569" s="25"/>
      <c r="AW1569" s="25"/>
      <c r="AX1569" s="26">
        <v>42</v>
      </c>
      <c r="AY1569" s="26">
        <v>754</v>
      </c>
      <c r="AZ1569" s="25" t="s">
        <v>14</v>
      </c>
      <c r="BA1569" s="25" t="s">
        <v>14</v>
      </c>
      <c r="BB1569" s="23"/>
      <c r="BC1569" s="23" t="s">
        <v>15</v>
      </c>
      <c r="BD1569" s="23"/>
      <c r="BE1569" s="23" t="s">
        <v>11</v>
      </c>
      <c r="BF1569" s="23" t="s">
        <v>359</v>
      </c>
      <c r="BG1569" s="23" t="s">
        <v>11</v>
      </c>
      <c r="BH1569" s="23" t="s">
        <v>17</v>
      </c>
      <c r="BI1569" s="23"/>
      <c r="BJ1569" s="23" t="s">
        <v>102</v>
      </c>
      <c r="BK1569" s="23" t="s">
        <v>11</v>
      </c>
      <c r="BL1569" s="23" t="s">
        <v>11</v>
      </c>
      <c r="BM1569" s="23"/>
      <c r="BN1569" s="23"/>
      <c r="BO1569" s="24">
        <v>41.4</v>
      </c>
      <c r="BP1569" s="24">
        <v>334</v>
      </c>
      <c r="BQ1569" s="24">
        <v>315.8</v>
      </c>
      <c r="BR1569" s="24">
        <v>334</v>
      </c>
      <c r="BS1569" s="24">
        <v>334</v>
      </c>
      <c r="BT1569" s="23"/>
      <c r="BU1569" s="23"/>
      <c r="BV1569" s="24">
        <v>134.6</v>
      </c>
      <c r="BW1569" s="24">
        <v>0.23</v>
      </c>
      <c r="BX1569" s="23"/>
      <c r="BY1569" s="24">
        <v>0</v>
      </c>
      <c r="BZ1569" s="27">
        <v>0.23</v>
      </c>
      <c r="CA1569" s="27">
        <v>0</v>
      </c>
      <c r="CB1569" s="25"/>
      <c r="CC1569" s="25"/>
      <c r="CD1569" s="28">
        <v>131.6</v>
      </c>
      <c r="CE1569" s="28">
        <v>0.36</v>
      </c>
      <c r="CF1569" s="25"/>
      <c r="CG1569" s="28">
        <v>0</v>
      </c>
      <c r="CH1569" s="28">
        <v>211.7</v>
      </c>
      <c r="CI1569" s="28">
        <v>0.5</v>
      </c>
      <c r="CJ1569" s="28">
        <v>0.5</v>
      </c>
      <c r="CK1569" s="25"/>
      <c r="CL1569" s="25"/>
      <c r="CM1569" s="28">
        <v>0.98</v>
      </c>
      <c r="CN1569" s="25"/>
      <c r="CO1569" s="28">
        <v>0</v>
      </c>
      <c r="CP1569" s="30" t="s">
        <v>1075</v>
      </c>
      <c r="CQ1569" s="8">
        <f t="shared" si="265"/>
        <v>2750.6631299734745</v>
      </c>
      <c r="CR1569" s="8">
        <f t="shared" si="273"/>
        <v>28</v>
      </c>
      <c r="CS1569" s="8">
        <f t="shared" si="266"/>
        <v>2.5</v>
      </c>
      <c r="CT1569" s="8">
        <f t="shared" si="274"/>
        <v>50</v>
      </c>
      <c r="CU1569" s="8">
        <f t="shared" si="267"/>
        <v>300</v>
      </c>
      <c r="CV1569" s="10">
        <f t="shared" si="268"/>
        <v>251836</v>
      </c>
      <c r="CW1569" s="10">
        <f t="shared" si="275"/>
        <v>251.83600000000001</v>
      </c>
      <c r="CX1569" s="8" t="str">
        <f t="shared" si="269"/>
        <v>No</v>
      </c>
      <c r="CY1569" s="30" t="s">
        <v>11</v>
      </c>
      <c r="CZ1569" s="30" t="s">
        <v>11</v>
      </c>
      <c r="DA1569" s="31" t="s">
        <v>11</v>
      </c>
      <c r="DB1569" s="31" t="s">
        <v>11</v>
      </c>
      <c r="DC1569" s="8" t="str">
        <f t="shared" si="270"/>
        <v>No</v>
      </c>
      <c r="DD1569" s="8" t="s">
        <v>11</v>
      </c>
      <c r="DE1569" s="30" t="s">
        <v>11</v>
      </c>
      <c r="DF1569" s="10">
        <f t="shared" si="271"/>
        <v>413.99321999999995</v>
      </c>
      <c r="DG1569" s="9">
        <f>IF(S1569&lt;Monitors!$H$4,(S1569*Monitors!$I$4)+Monitors!$J$4,IF(S1569&lt;Monitors!$H$5,(S1569*Monitors!$I$5)+Monitors!$J$5,IF(S1569&lt;Monitors!$H$6,(S1569*Monitors!$I$6)+Monitors!$J$6,IF(S1569&lt;Monitors!$H$7,(Monitors!$I$7*S1569)+Monitors!$J$7,IF(S1569&lt;Monitors!$H$8,(S1569*Monitors!$I$8)+Monitors!$J$8,IF(S1569&lt;Monitors!$H$9,(S1569*Monitors!$I$9)+Monitors!$J$9,IF(S1569&lt;Monitors!$H$10,(S1569*Monitors!$I$10)+Monitors!$J$10,IF(S1569&lt;Monitors!$H$11,(S1569*Monitors!$I$11)+Monitors!$J$11,Monitors!$J$12))))))))</f>
        <v>89</v>
      </c>
      <c r="DH1569" s="10">
        <f>$DF1569-(Monitors!$B$4*'All Data'!$W1569)</f>
        <v>401.27959999999996</v>
      </c>
      <c r="DI1569" s="10">
        <f>IF($CX1569="Yes",DH1569-(Monitors!$E$4*(DG1569+(Monitors!$B$4*'All Data'!$W1569))),'All Data'!DH1569)</f>
        <v>401.27959999999996</v>
      </c>
      <c r="DJ1569" s="10">
        <f>IF(DD1569="Yes",'All Data'!DI1569-(DG1569*Monitors!$C$4),'All Data'!DI1569)</f>
        <v>401.27959999999996</v>
      </c>
      <c r="DK1569" s="10">
        <f>IF($DE1569="Yes",DJ1569-(DG1569*Monitors!$D$4),'All Data'!DJ1569)</f>
        <v>401.27959999999996</v>
      </c>
      <c r="DL1569" s="10">
        <f>IF($CZ1569="Yes",DK1569-Monitors!$C$7,'All Data'!DK1569)</f>
        <v>401.27959999999996</v>
      </c>
      <c r="DM1569" s="10">
        <f>IF($DA1569="Yes",DL1569-Monitors!$D$7,'All Data'!DL1569)</f>
        <v>401.27959999999996</v>
      </c>
      <c r="DN1569" s="10">
        <f>IF(DB1569="Yes",DM1569-((DG1569+(W1569*Monitors!$B$4))*Monitors!$F$4),'All Data'!DM1569)</f>
        <v>401.27959999999996</v>
      </c>
      <c r="DO1569" s="8" t="str">
        <f t="shared" si="272"/>
        <v>No</v>
      </c>
      <c r="DP1569" s="10">
        <v>10.073440000000002</v>
      </c>
      <c r="DQ1569" s="10">
        <v>124.52655999999999</v>
      </c>
      <c r="DR1569" s="10">
        <v>124.52655999999999</v>
      </c>
      <c r="DS1569" s="9">
        <v>65.846849574107011</v>
      </c>
      <c r="DT1569" s="9" t="s">
        <v>11</v>
      </c>
      <c r="DU1569" s="14">
        <v>0</v>
      </c>
    </row>
    <row r="1570" spans="1:125" ht="18" customHeight="1">
      <c r="A1570" s="29">
        <v>1569</v>
      </c>
      <c r="B1570" s="29">
        <v>26</v>
      </c>
      <c r="C1570" s="29">
        <v>1421</v>
      </c>
      <c r="D1570" s="21">
        <v>41532</v>
      </c>
      <c r="E1570" s="21">
        <v>41618</v>
      </c>
      <c r="F1570" s="21">
        <v>41626</v>
      </c>
      <c r="G1570" s="20" t="s">
        <v>4</v>
      </c>
      <c r="H1570" s="20" t="s">
        <v>26</v>
      </c>
      <c r="I1570" s="22">
        <v>6</v>
      </c>
      <c r="J1570" s="20" t="s">
        <v>255</v>
      </c>
      <c r="K1570" s="20" t="s">
        <v>26</v>
      </c>
      <c r="L1570" s="20" t="s">
        <v>27</v>
      </c>
      <c r="M1570" s="23" t="s">
        <v>27</v>
      </c>
      <c r="N1570" s="23" t="s">
        <v>7</v>
      </c>
      <c r="O1570" s="23" t="s">
        <v>26</v>
      </c>
      <c r="P1570" s="24">
        <v>26.8</v>
      </c>
      <c r="Q1570" s="24">
        <v>47.6</v>
      </c>
      <c r="R1570" s="24">
        <v>55</v>
      </c>
      <c r="S1570" s="24">
        <v>1275.67</v>
      </c>
      <c r="T1570" s="24">
        <v>1.78</v>
      </c>
      <c r="U1570" s="24">
        <v>1080</v>
      </c>
      <c r="V1570" s="24">
        <v>1920</v>
      </c>
      <c r="W1570" s="24">
        <v>2.0739999999999998</v>
      </c>
      <c r="X1570" s="23" t="s">
        <v>47</v>
      </c>
      <c r="Y1570" s="23" t="s">
        <v>47</v>
      </c>
      <c r="Z1570" s="24">
        <v>1625</v>
      </c>
      <c r="AA1570" s="24">
        <v>60</v>
      </c>
      <c r="AB1570" s="24">
        <v>178</v>
      </c>
      <c r="AC1570" s="24">
        <v>178</v>
      </c>
      <c r="AD1570" s="23" t="s">
        <v>906</v>
      </c>
      <c r="AE1570" s="23" t="s">
        <v>23</v>
      </c>
      <c r="AF1570" s="23" t="s">
        <v>11</v>
      </c>
      <c r="AG1570" s="23"/>
      <c r="AH1570" s="23"/>
      <c r="AI1570" s="23" t="s">
        <v>12</v>
      </c>
      <c r="AJ1570" s="23" t="s">
        <v>11</v>
      </c>
      <c r="AK1570" s="23" t="s">
        <v>23</v>
      </c>
      <c r="AL1570" s="23" t="s">
        <v>90</v>
      </c>
      <c r="AM1570" s="23" t="s">
        <v>907</v>
      </c>
      <c r="AN1570" s="23" t="s">
        <v>302</v>
      </c>
      <c r="AO1570" s="23" t="s">
        <v>908</v>
      </c>
      <c r="AP1570" s="23" t="s">
        <v>24</v>
      </c>
      <c r="AQ1570" s="23" t="s">
        <v>909</v>
      </c>
      <c r="AR1570" s="23"/>
      <c r="AS1570" s="23" t="s">
        <v>90</v>
      </c>
      <c r="AT1570" s="23" t="s">
        <v>907</v>
      </c>
      <c r="AU1570" s="23" t="s">
        <v>261</v>
      </c>
      <c r="AV1570" s="25" t="s">
        <v>908</v>
      </c>
      <c r="AW1570" s="25" t="s">
        <v>14</v>
      </c>
      <c r="AX1570" s="26">
        <v>55</v>
      </c>
      <c r="AY1570" s="26">
        <v>1275.67</v>
      </c>
      <c r="AZ1570" s="25" t="s">
        <v>302</v>
      </c>
      <c r="BA1570" s="25" t="s">
        <v>261</v>
      </c>
      <c r="BB1570" s="23" t="s">
        <v>14</v>
      </c>
      <c r="BC1570" s="23" t="s">
        <v>15</v>
      </c>
      <c r="BD1570" s="23" t="s">
        <v>14</v>
      </c>
      <c r="BE1570" s="23" t="s">
        <v>11</v>
      </c>
      <c r="BF1570" s="23" t="s">
        <v>843</v>
      </c>
      <c r="BG1570" s="23" t="s">
        <v>11</v>
      </c>
      <c r="BH1570" s="23" t="s">
        <v>17</v>
      </c>
      <c r="BI1570" s="23" t="s">
        <v>14</v>
      </c>
      <c r="BJ1570" s="23"/>
      <c r="BK1570" s="23" t="s">
        <v>11</v>
      </c>
      <c r="BL1570" s="23" t="s">
        <v>11</v>
      </c>
      <c r="BM1570" s="23" t="s">
        <v>11</v>
      </c>
      <c r="BN1570" s="23"/>
      <c r="BO1570" s="24">
        <v>0.1</v>
      </c>
      <c r="BP1570" s="24">
        <v>705</v>
      </c>
      <c r="BQ1570" s="24">
        <v>700</v>
      </c>
      <c r="BR1570" s="24">
        <v>500</v>
      </c>
      <c r="BS1570" s="24">
        <v>557</v>
      </c>
      <c r="BT1570" s="23"/>
      <c r="BU1570" s="23"/>
      <c r="BV1570" s="24">
        <v>136.19999999999999</v>
      </c>
      <c r="BW1570" s="24">
        <v>0.34</v>
      </c>
      <c r="BX1570" s="23"/>
      <c r="BY1570" s="24">
        <v>0.34</v>
      </c>
      <c r="BZ1570" s="27">
        <v>0.34</v>
      </c>
      <c r="CA1570" s="27">
        <v>0.34</v>
      </c>
      <c r="CB1570" s="25"/>
      <c r="CC1570" s="25"/>
      <c r="CD1570" s="28">
        <v>138.19999999999999</v>
      </c>
      <c r="CE1570" s="28">
        <v>0.39</v>
      </c>
      <c r="CF1570" s="25"/>
      <c r="CG1570" s="28">
        <v>0.4</v>
      </c>
      <c r="CH1570" s="28">
        <v>352.43</v>
      </c>
      <c r="CI1570" s="28">
        <v>0.7</v>
      </c>
      <c r="CJ1570" s="28">
        <v>0.5</v>
      </c>
      <c r="CK1570" s="25"/>
      <c r="CL1570" s="28">
        <v>0</v>
      </c>
      <c r="CM1570" s="28">
        <v>0.5</v>
      </c>
      <c r="CN1570" s="25"/>
      <c r="CO1570" s="28">
        <v>0</v>
      </c>
      <c r="CP1570" s="30" t="s">
        <v>1075</v>
      </c>
      <c r="CQ1570" s="8">
        <f t="shared" si="265"/>
        <v>1625.8123182327715</v>
      </c>
      <c r="CR1570" s="8">
        <f t="shared" si="273"/>
        <v>28</v>
      </c>
      <c r="CS1570" s="8">
        <f t="shared" si="266"/>
        <v>2.5</v>
      </c>
      <c r="CT1570" s="8">
        <f t="shared" si="274"/>
        <v>60</v>
      </c>
      <c r="CU1570" s="8">
        <f t="shared" si="267"/>
        <v>700</v>
      </c>
      <c r="CV1570" s="10">
        <f t="shared" si="268"/>
        <v>899347.35000000009</v>
      </c>
      <c r="CW1570" s="10">
        <f t="shared" si="275"/>
        <v>899.34735000000012</v>
      </c>
      <c r="CX1570" s="8" t="str">
        <f t="shared" si="269"/>
        <v>No</v>
      </c>
      <c r="CY1570" s="30" t="s">
        <v>23</v>
      </c>
      <c r="CZ1570" s="30" t="s">
        <v>11</v>
      </c>
      <c r="DA1570" s="31" t="s">
        <v>11</v>
      </c>
      <c r="DB1570" s="31" t="s">
        <v>11</v>
      </c>
      <c r="DC1570" s="8" t="str">
        <f t="shared" si="270"/>
        <v>No</v>
      </c>
      <c r="DD1570" s="8" t="s">
        <v>11</v>
      </c>
      <c r="DE1570" s="30" t="s">
        <v>11</v>
      </c>
      <c r="DF1570" s="10">
        <f t="shared" si="271"/>
        <v>419.52515999999991</v>
      </c>
      <c r="DG1570" s="9">
        <f>IF(S1570&lt;Monitors!$H$4,(S1570*Monitors!$I$4)+Monitors!$J$4,IF(S1570&lt;Monitors!$H$5,(S1570*Monitors!$I$5)+Monitors!$J$5,IF(S1570&lt;Monitors!$H$6,(S1570*Monitors!$I$6)+Monitors!$J$6,IF(S1570&lt;Monitors!$H$7,(Monitors!$I$7*S1570)+Monitors!$J$7,IF(S1570&lt;Monitors!$H$8,(S1570*Monitors!$I$8)+Monitors!$J$8,IF(S1570&lt;Monitors!$H$9,(S1570*Monitors!$I$9)+Monitors!$J$9,IF(S1570&lt;Monitors!$H$10,(S1570*Monitors!$I$10)+Monitors!$J$10,IF(S1570&lt;Monitors!$H$11,(S1570*Monitors!$I$11)+Monitors!$J$11,Monitors!$J$12))))))))</f>
        <v>89</v>
      </c>
      <c r="DH1570" s="10">
        <f>$DF1570-(Monitors!$B$4*'All Data'!$W1570)</f>
        <v>406.81153999999992</v>
      </c>
      <c r="DI1570" s="10">
        <f>IF($CX1570="Yes",DH1570-(Monitors!$E$4*(DG1570+(Monitors!$B$4*'All Data'!$W1570))),'All Data'!DH1570)</f>
        <v>406.81153999999992</v>
      </c>
      <c r="DJ1570" s="10">
        <f>IF(DD1570="Yes",'All Data'!DI1570-(DG1570*Monitors!$C$4),'All Data'!DI1570)</f>
        <v>406.81153999999992</v>
      </c>
      <c r="DK1570" s="10">
        <f>IF($DE1570="Yes",DJ1570-(DG1570*Monitors!$D$4),'All Data'!DJ1570)</f>
        <v>406.81153999999992</v>
      </c>
      <c r="DL1570" s="10">
        <f>IF($CZ1570="Yes",DK1570-Monitors!$C$7,'All Data'!DK1570)</f>
        <v>406.81153999999992</v>
      </c>
      <c r="DM1570" s="10">
        <f>IF($DA1570="Yes",DL1570-Monitors!$D$7,'All Data'!DL1570)</f>
        <v>406.81153999999992</v>
      </c>
      <c r="DN1570" s="10">
        <f>IF(DB1570="Yes",DM1570-((DG1570+(W1570*Monitors!$B$4))*Monitors!$F$4),'All Data'!DM1570)</f>
        <v>406.81153999999992</v>
      </c>
      <c r="DO1570" s="8" t="str">
        <f t="shared" si="272"/>
        <v>No</v>
      </c>
      <c r="DP1570" s="10">
        <v>35.973894000000008</v>
      </c>
      <c r="DQ1570" s="10">
        <v>100.22610599999999</v>
      </c>
      <c r="DR1570" s="10">
        <v>100.22610599999999</v>
      </c>
      <c r="DS1570" s="9">
        <v>95.123828264395698</v>
      </c>
      <c r="DT1570" s="9" t="s">
        <v>11</v>
      </c>
      <c r="DU1570" s="14">
        <v>0</v>
      </c>
    </row>
    <row r="1571" spans="1:125" ht="18" customHeight="1">
      <c r="A1571" s="29">
        <v>1570</v>
      </c>
      <c r="B1571" s="29">
        <v>21</v>
      </c>
      <c r="C1571" s="29">
        <v>439</v>
      </c>
      <c r="D1571" s="21">
        <v>42156</v>
      </c>
      <c r="E1571" s="21">
        <v>42121</v>
      </c>
      <c r="F1571" s="21">
        <v>42131</v>
      </c>
      <c r="G1571" s="20"/>
      <c r="H1571" s="20"/>
      <c r="I1571" s="22">
        <v>6</v>
      </c>
      <c r="J1571" s="20" t="s">
        <v>255</v>
      </c>
      <c r="K1571" s="20"/>
      <c r="L1571" s="20" t="s">
        <v>49</v>
      </c>
      <c r="M1571" s="23"/>
      <c r="N1571" s="23" t="s">
        <v>7</v>
      </c>
      <c r="O1571" s="23"/>
      <c r="P1571" s="24">
        <v>26.8</v>
      </c>
      <c r="Q1571" s="24">
        <v>47.6</v>
      </c>
      <c r="R1571" s="24">
        <v>54.6</v>
      </c>
      <c r="S1571" s="24">
        <v>1275.67</v>
      </c>
      <c r="T1571" s="24">
        <v>1.78</v>
      </c>
      <c r="U1571" s="24">
        <v>1080</v>
      </c>
      <c r="V1571" s="24">
        <v>1920</v>
      </c>
      <c r="W1571" s="24">
        <v>2.0739999999999998</v>
      </c>
      <c r="X1571" s="23" t="s">
        <v>47</v>
      </c>
      <c r="Y1571" s="23" t="s">
        <v>47</v>
      </c>
      <c r="Z1571" s="24">
        <v>1626</v>
      </c>
      <c r="AA1571" s="24">
        <v>60</v>
      </c>
      <c r="AB1571" s="24">
        <v>178</v>
      </c>
      <c r="AC1571" s="24">
        <v>178</v>
      </c>
      <c r="AD1571" s="23" t="s">
        <v>125</v>
      </c>
      <c r="AE1571" s="23" t="s">
        <v>11</v>
      </c>
      <c r="AF1571" s="23" t="s">
        <v>11</v>
      </c>
      <c r="AG1571" s="23"/>
      <c r="AH1571" s="23"/>
      <c r="AI1571" s="23" t="s">
        <v>57</v>
      </c>
      <c r="AJ1571" s="23" t="s">
        <v>11</v>
      </c>
      <c r="AK1571" s="23" t="s">
        <v>23</v>
      </c>
      <c r="AL1571" s="23" t="s">
        <v>107</v>
      </c>
      <c r="AM1571" s="23"/>
      <c r="AN1571" s="23" t="s">
        <v>302</v>
      </c>
      <c r="AO1571" s="23"/>
      <c r="AP1571" s="23" t="s">
        <v>14</v>
      </c>
      <c r="AQ1571" s="23"/>
      <c r="AR1571" s="23"/>
      <c r="AS1571" s="23" t="s">
        <v>107</v>
      </c>
      <c r="AT1571" s="23"/>
      <c r="AU1571" s="23" t="s">
        <v>261</v>
      </c>
      <c r="AV1571" s="25"/>
      <c r="AW1571" s="25"/>
      <c r="AX1571" s="26">
        <v>54.6</v>
      </c>
      <c r="AY1571" s="26">
        <v>1275.67</v>
      </c>
      <c r="AZ1571" s="25" t="s">
        <v>302</v>
      </c>
      <c r="BA1571" s="25" t="s">
        <v>261</v>
      </c>
      <c r="BB1571" s="23"/>
      <c r="BC1571" s="23" t="s">
        <v>15</v>
      </c>
      <c r="BD1571" s="23"/>
      <c r="BE1571" s="23" t="s">
        <v>11</v>
      </c>
      <c r="BF1571" s="23" t="s">
        <v>306</v>
      </c>
      <c r="BG1571" s="23" t="s">
        <v>11</v>
      </c>
      <c r="BH1571" s="23" t="s">
        <v>17</v>
      </c>
      <c r="BI1571" s="23"/>
      <c r="BJ1571" s="23"/>
      <c r="BK1571" s="23" t="s">
        <v>11</v>
      </c>
      <c r="BL1571" s="23" t="s">
        <v>11</v>
      </c>
      <c r="BM1571" s="23"/>
      <c r="BN1571" s="23"/>
      <c r="BO1571" s="24">
        <v>0.1</v>
      </c>
      <c r="BP1571" s="24">
        <v>592.5</v>
      </c>
      <c r="BQ1571" s="24">
        <v>700</v>
      </c>
      <c r="BR1571" s="24">
        <v>501.7</v>
      </c>
      <c r="BS1571" s="24">
        <v>501.7</v>
      </c>
      <c r="BT1571" s="23"/>
      <c r="BU1571" s="23"/>
      <c r="BV1571" s="24">
        <v>136.68</v>
      </c>
      <c r="BW1571" s="24">
        <v>0.46</v>
      </c>
      <c r="BX1571" s="24">
        <v>0.46</v>
      </c>
      <c r="BY1571" s="23"/>
      <c r="BZ1571" s="27">
        <v>0.46</v>
      </c>
      <c r="CA1571" s="27"/>
      <c r="CB1571" s="25"/>
      <c r="CC1571" s="25"/>
      <c r="CD1571" s="28">
        <v>134.36000000000001</v>
      </c>
      <c r="CE1571" s="28">
        <v>0.57999999999999996</v>
      </c>
      <c r="CF1571" s="28">
        <v>0.57999999999999996</v>
      </c>
      <c r="CG1571" s="25"/>
      <c r="CH1571" s="28">
        <v>352.43</v>
      </c>
      <c r="CI1571" s="28">
        <v>0.7</v>
      </c>
      <c r="CJ1571" s="28">
        <v>0</v>
      </c>
      <c r="CK1571" s="25"/>
      <c r="CL1571" s="25"/>
      <c r="CM1571" s="28">
        <v>1</v>
      </c>
      <c r="CN1571" s="25"/>
      <c r="CO1571" s="28">
        <v>0</v>
      </c>
      <c r="CP1571" s="30" t="s">
        <v>1075</v>
      </c>
      <c r="CQ1571" s="8">
        <f t="shared" si="265"/>
        <v>1625.8123182327715</v>
      </c>
      <c r="CR1571" s="8">
        <f t="shared" si="273"/>
        <v>28</v>
      </c>
      <c r="CS1571" s="8">
        <f t="shared" si="266"/>
        <v>2.5</v>
      </c>
      <c r="CT1571" s="8">
        <f t="shared" si="274"/>
        <v>60</v>
      </c>
      <c r="CU1571" s="8">
        <f t="shared" si="267"/>
        <v>500</v>
      </c>
      <c r="CV1571" s="10">
        <f t="shared" si="268"/>
        <v>755834.47500000009</v>
      </c>
      <c r="CW1571" s="10">
        <f t="shared" si="275"/>
        <v>755.83447500000011</v>
      </c>
      <c r="CX1571" s="8" t="str">
        <f t="shared" si="269"/>
        <v>No</v>
      </c>
      <c r="CY1571" s="30" t="s">
        <v>23</v>
      </c>
      <c r="CZ1571" s="30" t="s">
        <v>11</v>
      </c>
      <c r="DA1571" s="31" t="s">
        <v>11</v>
      </c>
      <c r="DB1571" s="31" t="s">
        <v>11</v>
      </c>
      <c r="DC1571" s="8" t="str">
        <f t="shared" si="270"/>
        <v>No</v>
      </c>
      <c r="DD1571" s="8" t="s">
        <v>11</v>
      </c>
      <c r="DE1571" s="30" t="s">
        <v>11</v>
      </c>
      <c r="DF1571" s="10">
        <f t="shared" si="271"/>
        <v>421.68011999999999</v>
      </c>
      <c r="DG1571" s="9">
        <f>IF(S1571&lt;Monitors!$H$4,(S1571*Monitors!$I$4)+Monitors!$J$4,IF(S1571&lt;Monitors!$H$5,(S1571*Monitors!$I$5)+Monitors!$J$5,IF(S1571&lt;Monitors!$H$6,(S1571*Monitors!$I$6)+Monitors!$J$6,IF(S1571&lt;Monitors!$H$7,(Monitors!$I$7*S1571)+Monitors!$J$7,IF(S1571&lt;Monitors!$H$8,(S1571*Monitors!$I$8)+Monitors!$J$8,IF(S1571&lt;Monitors!$H$9,(S1571*Monitors!$I$9)+Monitors!$J$9,IF(S1571&lt;Monitors!$H$10,(S1571*Monitors!$I$10)+Monitors!$J$10,IF(S1571&lt;Monitors!$H$11,(S1571*Monitors!$I$11)+Monitors!$J$11,Monitors!$J$12))))))))</f>
        <v>89</v>
      </c>
      <c r="DH1571" s="10">
        <f>$DF1571-(Monitors!$B$4*'All Data'!$W1571)</f>
        <v>408.9665</v>
      </c>
      <c r="DI1571" s="10">
        <f>IF($CX1571="Yes",DH1571-(Monitors!$E$4*(DG1571+(Monitors!$B$4*'All Data'!$W1571))),'All Data'!DH1571)</f>
        <v>408.9665</v>
      </c>
      <c r="DJ1571" s="10">
        <f>IF(DD1571="Yes",'All Data'!DI1571-(DG1571*Monitors!$C$4),'All Data'!DI1571)</f>
        <v>408.9665</v>
      </c>
      <c r="DK1571" s="10">
        <f>IF($DE1571="Yes",DJ1571-(DG1571*Monitors!$D$4),'All Data'!DJ1571)</f>
        <v>408.9665</v>
      </c>
      <c r="DL1571" s="10">
        <f>IF($CZ1571="Yes",DK1571-Monitors!$C$7,'All Data'!DK1571)</f>
        <v>408.9665</v>
      </c>
      <c r="DM1571" s="10">
        <f>IF($DA1571="Yes",DL1571-Monitors!$D$7,'All Data'!DL1571)</f>
        <v>408.9665</v>
      </c>
      <c r="DN1571" s="10">
        <f>IF(DB1571="Yes",DM1571-((DG1571+(W1571*Monitors!$B$4))*Monitors!$F$4),'All Data'!DM1571)</f>
        <v>408.9665</v>
      </c>
      <c r="DO1571" s="8" t="str">
        <f t="shared" si="272"/>
        <v>No</v>
      </c>
      <c r="DP1571" s="10">
        <v>30.233379000000006</v>
      </c>
      <c r="DQ1571" s="10">
        <v>106.44662099999999</v>
      </c>
      <c r="DR1571" s="10">
        <v>106.44662099999999</v>
      </c>
      <c r="DS1571" s="9">
        <v>95.123828264395698</v>
      </c>
      <c r="DT1571" s="9" t="s">
        <v>11</v>
      </c>
      <c r="DU1571" s="14">
        <v>0</v>
      </c>
    </row>
    <row r="1572" spans="1:125" ht="18" customHeight="1">
      <c r="A1572" s="29">
        <v>1571</v>
      </c>
      <c r="B1572" s="29">
        <v>21</v>
      </c>
      <c r="C1572" s="29">
        <v>432</v>
      </c>
      <c r="D1572" s="21">
        <v>41908</v>
      </c>
      <c r="E1572" s="21">
        <v>41886</v>
      </c>
      <c r="F1572" s="21">
        <v>41904</v>
      </c>
      <c r="G1572" s="20" t="s">
        <v>4</v>
      </c>
      <c r="H1572" s="20"/>
      <c r="I1572" s="22">
        <v>6</v>
      </c>
      <c r="J1572" s="20" t="s">
        <v>255</v>
      </c>
      <c r="K1572" s="20"/>
      <c r="L1572" s="20" t="s">
        <v>49</v>
      </c>
      <c r="M1572" s="23"/>
      <c r="N1572" s="23" t="s">
        <v>7</v>
      </c>
      <c r="O1572" s="23"/>
      <c r="P1572" s="24">
        <v>26.8</v>
      </c>
      <c r="Q1572" s="24">
        <v>47.6</v>
      </c>
      <c r="R1572" s="24">
        <v>54.6</v>
      </c>
      <c r="S1572" s="24">
        <v>1275.67</v>
      </c>
      <c r="T1572" s="24">
        <v>1.78</v>
      </c>
      <c r="U1572" s="24">
        <v>1080</v>
      </c>
      <c r="V1572" s="24">
        <v>1920</v>
      </c>
      <c r="W1572" s="24">
        <v>2.0739999999999998</v>
      </c>
      <c r="X1572" s="23" t="s">
        <v>47</v>
      </c>
      <c r="Y1572" s="23" t="s">
        <v>47</v>
      </c>
      <c r="Z1572" s="24">
        <v>1625</v>
      </c>
      <c r="AA1572" s="24">
        <v>60</v>
      </c>
      <c r="AB1572" s="24">
        <v>178</v>
      </c>
      <c r="AC1572" s="24">
        <v>178</v>
      </c>
      <c r="AD1572" s="23" t="s">
        <v>125</v>
      </c>
      <c r="AE1572" s="23" t="s">
        <v>11</v>
      </c>
      <c r="AF1572" s="23" t="s">
        <v>11</v>
      </c>
      <c r="AG1572" s="23"/>
      <c r="AH1572" s="23"/>
      <c r="AI1572" s="23" t="s">
        <v>57</v>
      </c>
      <c r="AJ1572" s="23" t="s">
        <v>11</v>
      </c>
      <c r="AK1572" s="23" t="s">
        <v>23</v>
      </c>
      <c r="AL1572" s="23" t="s">
        <v>93</v>
      </c>
      <c r="AM1572" s="23"/>
      <c r="AN1572" s="23" t="s">
        <v>302</v>
      </c>
      <c r="AO1572" s="23"/>
      <c r="AP1572" s="23" t="s">
        <v>14</v>
      </c>
      <c r="AQ1572" s="23"/>
      <c r="AR1572" s="23"/>
      <c r="AS1572" s="23" t="s">
        <v>93</v>
      </c>
      <c r="AT1572" s="23"/>
      <c r="AU1572" s="23" t="s">
        <v>261</v>
      </c>
      <c r="AV1572" s="25"/>
      <c r="AW1572" s="25"/>
      <c r="AX1572" s="26">
        <v>54.6</v>
      </c>
      <c r="AY1572" s="26">
        <v>1275.67</v>
      </c>
      <c r="AZ1572" s="25" t="s">
        <v>302</v>
      </c>
      <c r="BA1572" s="25" t="s">
        <v>261</v>
      </c>
      <c r="BB1572" s="23"/>
      <c r="BC1572" s="23" t="s">
        <v>15</v>
      </c>
      <c r="BD1572" s="23"/>
      <c r="BE1572" s="23" t="s">
        <v>11</v>
      </c>
      <c r="BF1572" s="23" t="s">
        <v>306</v>
      </c>
      <c r="BG1572" s="23" t="s">
        <v>11</v>
      </c>
      <c r="BH1572" s="23" t="s">
        <v>17</v>
      </c>
      <c r="BI1572" s="23"/>
      <c r="BJ1572" s="23"/>
      <c r="BK1572" s="23" t="s">
        <v>11</v>
      </c>
      <c r="BL1572" s="23" t="s">
        <v>11</v>
      </c>
      <c r="BM1572" s="23"/>
      <c r="BN1572" s="23"/>
      <c r="BO1572" s="24">
        <v>0.1</v>
      </c>
      <c r="BP1572" s="24">
        <v>755</v>
      </c>
      <c r="BQ1572" s="24">
        <v>700</v>
      </c>
      <c r="BR1572" s="24">
        <v>569.79999999999995</v>
      </c>
      <c r="BS1572" s="24">
        <v>569.79999999999995</v>
      </c>
      <c r="BT1572" s="23"/>
      <c r="BU1572" s="23"/>
      <c r="BV1572" s="24">
        <v>136.99</v>
      </c>
      <c r="BW1572" s="24">
        <v>0.54</v>
      </c>
      <c r="BX1572" s="24">
        <v>0.48</v>
      </c>
      <c r="BY1572" s="23"/>
      <c r="BZ1572" s="27">
        <v>0.54</v>
      </c>
      <c r="CA1572" s="27"/>
      <c r="CB1572" s="25"/>
      <c r="CC1572" s="25"/>
      <c r="CD1572" s="28">
        <v>135.41</v>
      </c>
      <c r="CE1572" s="28">
        <v>0.56999999999999995</v>
      </c>
      <c r="CF1572" s="28">
        <v>0.5</v>
      </c>
      <c r="CG1572" s="25"/>
      <c r="CH1572" s="28">
        <v>352.4</v>
      </c>
      <c r="CI1572" s="28">
        <v>0.7</v>
      </c>
      <c r="CJ1572" s="28">
        <v>0</v>
      </c>
      <c r="CK1572" s="25"/>
      <c r="CL1572" s="25"/>
      <c r="CM1572" s="28">
        <v>1</v>
      </c>
      <c r="CN1572" s="25"/>
      <c r="CO1572" s="28">
        <v>0</v>
      </c>
      <c r="CP1572" s="30" t="s">
        <v>1075</v>
      </c>
      <c r="CQ1572" s="8">
        <f t="shared" si="265"/>
        <v>1625.8123182327715</v>
      </c>
      <c r="CR1572" s="8">
        <f t="shared" si="273"/>
        <v>28</v>
      </c>
      <c r="CS1572" s="8">
        <f t="shared" si="266"/>
        <v>2.5</v>
      </c>
      <c r="CT1572" s="8">
        <f t="shared" si="274"/>
        <v>60</v>
      </c>
      <c r="CU1572" s="8">
        <f t="shared" si="267"/>
        <v>700</v>
      </c>
      <c r="CV1572" s="10">
        <f t="shared" si="268"/>
        <v>963130.85000000009</v>
      </c>
      <c r="CW1572" s="10">
        <f t="shared" si="275"/>
        <v>963.13085000000012</v>
      </c>
      <c r="CX1572" s="8" t="str">
        <f t="shared" si="269"/>
        <v>No</v>
      </c>
      <c r="CY1572" s="30" t="s">
        <v>23</v>
      </c>
      <c r="CZ1572" s="30" t="s">
        <v>11</v>
      </c>
      <c r="DA1572" s="31" t="s">
        <v>11</v>
      </c>
      <c r="DB1572" s="31" t="s">
        <v>11</v>
      </c>
      <c r="DC1572" s="8" t="str">
        <f t="shared" si="270"/>
        <v>No</v>
      </c>
      <c r="DD1572" s="8" t="s">
        <v>11</v>
      </c>
      <c r="DE1572" s="30" t="s">
        <v>11</v>
      </c>
      <c r="DF1572" s="10">
        <f t="shared" si="271"/>
        <v>423.08609999999999</v>
      </c>
      <c r="DG1572" s="9">
        <f>IF(S1572&lt;Monitors!$H$4,(S1572*Monitors!$I$4)+Monitors!$J$4,IF(S1572&lt;Monitors!$H$5,(S1572*Monitors!$I$5)+Monitors!$J$5,IF(S1572&lt;Monitors!$H$6,(S1572*Monitors!$I$6)+Monitors!$J$6,IF(S1572&lt;Monitors!$H$7,(Monitors!$I$7*S1572)+Monitors!$J$7,IF(S1572&lt;Monitors!$H$8,(S1572*Monitors!$I$8)+Monitors!$J$8,IF(S1572&lt;Monitors!$H$9,(S1572*Monitors!$I$9)+Monitors!$J$9,IF(S1572&lt;Monitors!$H$10,(S1572*Monitors!$I$10)+Monitors!$J$10,IF(S1572&lt;Monitors!$H$11,(S1572*Monitors!$I$11)+Monitors!$J$11,Monitors!$J$12))))))))</f>
        <v>89</v>
      </c>
      <c r="DH1572" s="10">
        <f>$DF1572-(Monitors!$B$4*'All Data'!$W1572)</f>
        <v>410.37248</v>
      </c>
      <c r="DI1572" s="10">
        <f>IF($CX1572="Yes",DH1572-(Monitors!$E$4*(DG1572+(Monitors!$B$4*'All Data'!$W1572))),'All Data'!DH1572)</f>
        <v>410.37248</v>
      </c>
      <c r="DJ1572" s="10">
        <f>IF(DD1572="Yes",'All Data'!DI1572-(DG1572*Monitors!$C$4),'All Data'!DI1572)</f>
        <v>410.37248</v>
      </c>
      <c r="DK1572" s="10">
        <f>IF($DE1572="Yes",DJ1572-(DG1572*Monitors!$D$4),'All Data'!DJ1572)</f>
        <v>410.37248</v>
      </c>
      <c r="DL1572" s="10">
        <f>IF($CZ1572="Yes",DK1572-Monitors!$C$7,'All Data'!DK1572)</f>
        <v>410.37248</v>
      </c>
      <c r="DM1572" s="10">
        <f>IF($DA1572="Yes",DL1572-Monitors!$D$7,'All Data'!DL1572)</f>
        <v>410.37248</v>
      </c>
      <c r="DN1572" s="10">
        <f>IF(DB1572="Yes",DM1572-((DG1572+(W1572*Monitors!$B$4))*Monitors!$F$4),'All Data'!DM1572)</f>
        <v>410.37248</v>
      </c>
      <c r="DO1572" s="8" t="str">
        <f t="shared" si="272"/>
        <v>No</v>
      </c>
      <c r="DP1572" s="10">
        <v>38.525234000000005</v>
      </c>
      <c r="DQ1572" s="10">
        <v>98.464765999999997</v>
      </c>
      <c r="DR1572" s="10">
        <v>98.464765999999997</v>
      </c>
      <c r="DS1572" s="9">
        <v>95.123828264395698</v>
      </c>
      <c r="DT1572" s="9" t="s">
        <v>11</v>
      </c>
      <c r="DU1572" s="14">
        <v>0</v>
      </c>
    </row>
    <row r="1573" spans="1:125" ht="18" customHeight="1">
      <c r="A1573" s="29">
        <v>1572</v>
      </c>
      <c r="B1573" s="29">
        <v>21</v>
      </c>
      <c r="C1573" s="29">
        <v>431</v>
      </c>
      <c r="D1573" s="21">
        <v>42064</v>
      </c>
      <c r="E1573" s="21">
        <v>41886</v>
      </c>
      <c r="F1573" s="21">
        <v>41975</v>
      </c>
      <c r="G1573" s="20" t="s">
        <v>4</v>
      </c>
      <c r="H1573" s="20"/>
      <c r="I1573" s="22">
        <v>6</v>
      </c>
      <c r="J1573" s="20" t="s">
        <v>255</v>
      </c>
      <c r="K1573" s="20"/>
      <c r="L1573" s="20" t="s">
        <v>49</v>
      </c>
      <c r="M1573" s="23"/>
      <c r="N1573" s="23" t="s">
        <v>7</v>
      </c>
      <c r="O1573" s="23"/>
      <c r="P1573" s="24">
        <v>26.8</v>
      </c>
      <c r="Q1573" s="24">
        <v>47.6</v>
      </c>
      <c r="R1573" s="24">
        <v>54.6</v>
      </c>
      <c r="S1573" s="24">
        <v>1275.67</v>
      </c>
      <c r="T1573" s="24">
        <v>1.78</v>
      </c>
      <c r="U1573" s="24">
        <v>1080</v>
      </c>
      <c r="V1573" s="24">
        <v>1920</v>
      </c>
      <c r="W1573" s="24">
        <v>2.0739999999999998</v>
      </c>
      <c r="X1573" s="23" t="s">
        <v>47</v>
      </c>
      <c r="Y1573" s="23" t="s">
        <v>47</v>
      </c>
      <c r="Z1573" s="24">
        <v>1625</v>
      </c>
      <c r="AA1573" s="24">
        <v>60</v>
      </c>
      <c r="AB1573" s="24">
        <v>178</v>
      </c>
      <c r="AC1573" s="24">
        <v>178</v>
      </c>
      <c r="AD1573" s="23" t="s">
        <v>125</v>
      </c>
      <c r="AE1573" s="23" t="s">
        <v>11</v>
      </c>
      <c r="AF1573" s="23" t="s">
        <v>11</v>
      </c>
      <c r="AG1573" s="23"/>
      <c r="AH1573" s="23"/>
      <c r="AI1573" s="23" t="s">
        <v>57</v>
      </c>
      <c r="AJ1573" s="23" t="s">
        <v>11</v>
      </c>
      <c r="AK1573" s="23" t="s">
        <v>23</v>
      </c>
      <c r="AL1573" s="23" t="s">
        <v>93</v>
      </c>
      <c r="AM1573" s="23"/>
      <c r="AN1573" s="23" t="s">
        <v>302</v>
      </c>
      <c r="AO1573" s="23"/>
      <c r="AP1573" s="23" t="s">
        <v>14</v>
      </c>
      <c r="AQ1573" s="23"/>
      <c r="AR1573" s="23"/>
      <c r="AS1573" s="23" t="s">
        <v>93</v>
      </c>
      <c r="AT1573" s="23"/>
      <c r="AU1573" s="23" t="s">
        <v>261</v>
      </c>
      <c r="AV1573" s="25"/>
      <c r="AW1573" s="25"/>
      <c r="AX1573" s="26">
        <v>54.6</v>
      </c>
      <c r="AY1573" s="26">
        <v>1275.67</v>
      </c>
      <c r="AZ1573" s="25" t="s">
        <v>302</v>
      </c>
      <c r="BA1573" s="25" t="s">
        <v>261</v>
      </c>
      <c r="BB1573" s="23"/>
      <c r="BC1573" s="23" t="s">
        <v>15</v>
      </c>
      <c r="BD1573" s="23"/>
      <c r="BE1573" s="23" t="s">
        <v>11</v>
      </c>
      <c r="BF1573" s="23" t="s">
        <v>306</v>
      </c>
      <c r="BG1573" s="23" t="s">
        <v>11</v>
      </c>
      <c r="BH1573" s="23" t="s">
        <v>17</v>
      </c>
      <c r="BI1573" s="23"/>
      <c r="BJ1573" s="23"/>
      <c r="BK1573" s="23" t="s">
        <v>11</v>
      </c>
      <c r="BL1573" s="23" t="s">
        <v>11</v>
      </c>
      <c r="BM1573" s="23"/>
      <c r="BN1573" s="23"/>
      <c r="BO1573" s="24">
        <v>0.1</v>
      </c>
      <c r="BP1573" s="24">
        <v>513.4</v>
      </c>
      <c r="BQ1573" s="24">
        <v>500</v>
      </c>
      <c r="BR1573" s="24">
        <v>393.3</v>
      </c>
      <c r="BS1573" s="24">
        <v>393.3</v>
      </c>
      <c r="BT1573" s="23"/>
      <c r="BU1573" s="23"/>
      <c r="BV1573" s="24">
        <v>136.99</v>
      </c>
      <c r="BW1573" s="24">
        <v>0.54</v>
      </c>
      <c r="BX1573" s="24">
        <v>0.48</v>
      </c>
      <c r="BY1573" s="23"/>
      <c r="BZ1573" s="27">
        <v>0.54</v>
      </c>
      <c r="CA1573" s="27"/>
      <c r="CB1573" s="25"/>
      <c r="CC1573" s="25"/>
      <c r="CD1573" s="28">
        <v>135.41</v>
      </c>
      <c r="CE1573" s="28">
        <v>0.56999999999999995</v>
      </c>
      <c r="CF1573" s="28">
        <v>0.5</v>
      </c>
      <c r="CG1573" s="25"/>
      <c r="CH1573" s="28">
        <v>352.4</v>
      </c>
      <c r="CI1573" s="28">
        <v>0.7</v>
      </c>
      <c r="CJ1573" s="28">
        <v>0</v>
      </c>
      <c r="CK1573" s="25"/>
      <c r="CL1573" s="25"/>
      <c r="CM1573" s="28">
        <v>1</v>
      </c>
      <c r="CN1573" s="25"/>
      <c r="CO1573" s="28">
        <v>0</v>
      </c>
      <c r="CP1573" s="30" t="s">
        <v>1075</v>
      </c>
      <c r="CQ1573" s="8">
        <f t="shared" si="265"/>
        <v>1625.8123182327715</v>
      </c>
      <c r="CR1573" s="8">
        <f t="shared" si="273"/>
        <v>28</v>
      </c>
      <c r="CS1573" s="8">
        <f t="shared" si="266"/>
        <v>2.5</v>
      </c>
      <c r="CT1573" s="8">
        <f t="shared" si="274"/>
        <v>60</v>
      </c>
      <c r="CU1573" s="8">
        <f t="shared" si="267"/>
        <v>500</v>
      </c>
      <c r="CV1573" s="10">
        <f t="shared" si="268"/>
        <v>654928.978</v>
      </c>
      <c r="CW1573" s="10">
        <f t="shared" si="275"/>
        <v>654.92897800000003</v>
      </c>
      <c r="CX1573" s="8" t="str">
        <f t="shared" si="269"/>
        <v>No</v>
      </c>
      <c r="CY1573" s="30" t="s">
        <v>23</v>
      </c>
      <c r="CZ1573" s="30" t="s">
        <v>11</v>
      </c>
      <c r="DA1573" s="31" t="s">
        <v>11</v>
      </c>
      <c r="DB1573" s="31" t="s">
        <v>11</v>
      </c>
      <c r="DC1573" s="8" t="str">
        <f t="shared" si="270"/>
        <v>No</v>
      </c>
      <c r="DD1573" s="8" t="s">
        <v>11</v>
      </c>
      <c r="DE1573" s="30" t="s">
        <v>11</v>
      </c>
      <c r="DF1573" s="10">
        <f t="shared" si="271"/>
        <v>423.08609999999999</v>
      </c>
      <c r="DG1573" s="9">
        <f>IF(S1573&lt;Monitors!$H$4,(S1573*Monitors!$I$4)+Monitors!$J$4,IF(S1573&lt;Monitors!$H$5,(S1573*Monitors!$I$5)+Monitors!$J$5,IF(S1573&lt;Monitors!$H$6,(S1573*Monitors!$I$6)+Monitors!$J$6,IF(S1573&lt;Monitors!$H$7,(Monitors!$I$7*S1573)+Monitors!$J$7,IF(S1573&lt;Monitors!$H$8,(S1573*Monitors!$I$8)+Monitors!$J$8,IF(S1573&lt;Monitors!$H$9,(S1573*Monitors!$I$9)+Monitors!$J$9,IF(S1573&lt;Monitors!$H$10,(S1573*Monitors!$I$10)+Monitors!$J$10,IF(S1573&lt;Monitors!$H$11,(S1573*Monitors!$I$11)+Monitors!$J$11,Monitors!$J$12))))))))</f>
        <v>89</v>
      </c>
      <c r="DH1573" s="10">
        <f>$DF1573-(Monitors!$B$4*'All Data'!$W1573)</f>
        <v>410.37248</v>
      </c>
      <c r="DI1573" s="10">
        <f>IF($CX1573="Yes",DH1573-(Monitors!$E$4*(DG1573+(Monitors!$B$4*'All Data'!$W1573))),'All Data'!DH1573)</f>
        <v>410.37248</v>
      </c>
      <c r="DJ1573" s="10">
        <f>IF(DD1573="Yes",'All Data'!DI1573-(DG1573*Monitors!$C$4),'All Data'!DI1573)</f>
        <v>410.37248</v>
      </c>
      <c r="DK1573" s="10">
        <f>IF($DE1573="Yes",DJ1573-(DG1573*Monitors!$D$4),'All Data'!DJ1573)</f>
        <v>410.37248</v>
      </c>
      <c r="DL1573" s="10">
        <f>IF($CZ1573="Yes",DK1573-Monitors!$C$7,'All Data'!DK1573)</f>
        <v>410.37248</v>
      </c>
      <c r="DM1573" s="10">
        <f>IF($DA1573="Yes",DL1573-Monitors!$D$7,'All Data'!DL1573)</f>
        <v>410.37248</v>
      </c>
      <c r="DN1573" s="10">
        <f>IF(DB1573="Yes",DM1573-((DG1573+(W1573*Monitors!$B$4))*Monitors!$F$4),'All Data'!DM1573)</f>
        <v>410.37248</v>
      </c>
      <c r="DO1573" s="8" t="str">
        <f t="shared" si="272"/>
        <v>No</v>
      </c>
      <c r="DP1573" s="10">
        <v>26.197159120000002</v>
      </c>
      <c r="DQ1573" s="10">
        <v>110.79284088</v>
      </c>
      <c r="DR1573" s="10">
        <v>110.79284088</v>
      </c>
      <c r="DS1573" s="9">
        <v>95.123828264395698</v>
      </c>
      <c r="DT1573" s="9" t="s">
        <v>11</v>
      </c>
      <c r="DU1573" s="14">
        <v>0</v>
      </c>
    </row>
    <row r="1574" spans="1:125" ht="18" customHeight="1">
      <c r="A1574" s="29">
        <v>1573</v>
      </c>
      <c r="B1574" s="29">
        <v>38</v>
      </c>
      <c r="C1574" s="29">
        <v>1237</v>
      </c>
      <c r="D1574" s="21">
        <v>41363</v>
      </c>
      <c r="E1574" s="21">
        <v>41329</v>
      </c>
      <c r="F1574" s="21">
        <v>41361</v>
      </c>
      <c r="G1574" s="20"/>
      <c r="H1574" s="20"/>
      <c r="I1574" s="22">
        <v>6</v>
      </c>
      <c r="J1574" s="20" t="s">
        <v>255</v>
      </c>
      <c r="K1574" s="20"/>
      <c r="L1574" s="20" t="s">
        <v>121</v>
      </c>
      <c r="M1574" s="23"/>
      <c r="N1574" s="23" t="s">
        <v>7</v>
      </c>
      <c r="O1574" s="23"/>
      <c r="P1574" s="24">
        <v>22.6</v>
      </c>
      <c r="Q1574" s="24">
        <v>40.1</v>
      </c>
      <c r="R1574" s="24">
        <v>46</v>
      </c>
      <c r="S1574" s="24">
        <v>903.69</v>
      </c>
      <c r="T1574" s="24">
        <v>1.78</v>
      </c>
      <c r="U1574" s="24">
        <v>1080</v>
      </c>
      <c r="V1574" s="24">
        <v>1920</v>
      </c>
      <c r="W1574" s="24">
        <v>2.0739999999999998</v>
      </c>
      <c r="X1574" s="23" t="s">
        <v>47</v>
      </c>
      <c r="Y1574" s="23" t="s">
        <v>47</v>
      </c>
      <c r="Z1574" s="24">
        <v>2295</v>
      </c>
      <c r="AA1574" s="24">
        <v>60</v>
      </c>
      <c r="AB1574" s="24">
        <v>178</v>
      </c>
      <c r="AC1574" s="24">
        <v>178</v>
      </c>
      <c r="AD1574" s="23" t="s">
        <v>956</v>
      </c>
      <c r="AE1574" s="23" t="s">
        <v>23</v>
      </c>
      <c r="AF1574" s="23" t="s">
        <v>11</v>
      </c>
      <c r="AG1574" s="23"/>
      <c r="AH1574" s="23"/>
      <c r="AI1574" s="23" t="s">
        <v>12</v>
      </c>
      <c r="AJ1574" s="23" t="s">
        <v>11</v>
      </c>
      <c r="AK1574" s="23" t="s">
        <v>23</v>
      </c>
      <c r="AL1574" s="23" t="s">
        <v>301</v>
      </c>
      <c r="AM1574" s="23"/>
      <c r="AN1574" s="23" t="s">
        <v>302</v>
      </c>
      <c r="AO1574" s="23"/>
      <c r="AP1574" s="23" t="s">
        <v>14</v>
      </c>
      <c r="AQ1574" s="23"/>
      <c r="AR1574" s="23"/>
      <c r="AS1574" s="23" t="s">
        <v>301</v>
      </c>
      <c r="AT1574" s="23"/>
      <c r="AU1574" s="23" t="s">
        <v>14</v>
      </c>
      <c r="AV1574" s="25"/>
      <c r="AW1574" s="25"/>
      <c r="AX1574" s="26">
        <v>46</v>
      </c>
      <c r="AY1574" s="26">
        <v>903.69</v>
      </c>
      <c r="AZ1574" s="25" t="s">
        <v>302</v>
      </c>
      <c r="BA1574" s="25" t="s">
        <v>14</v>
      </c>
      <c r="BB1574" s="23"/>
      <c r="BC1574" s="23" t="s">
        <v>15</v>
      </c>
      <c r="BD1574" s="23"/>
      <c r="BE1574" s="23" t="s">
        <v>11</v>
      </c>
      <c r="BF1574" s="23" t="s">
        <v>944</v>
      </c>
      <c r="BG1574" s="23" t="s">
        <v>11</v>
      </c>
      <c r="BH1574" s="23" t="s">
        <v>17</v>
      </c>
      <c r="BI1574" s="23"/>
      <c r="BJ1574" s="23"/>
      <c r="BK1574" s="23" t="s">
        <v>11</v>
      </c>
      <c r="BL1574" s="23" t="s">
        <v>11</v>
      </c>
      <c r="BM1574" s="23" t="s">
        <v>11</v>
      </c>
      <c r="BN1574" s="23"/>
      <c r="BO1574" s="24">
        <v>0</v>
      </c>
      <c r="BP1574" s="24">
        <v>560</v>
      </c>
      <c r="BQ1574" s="24">
        <v>560</v>
      </c>
      <c r="BR1574" s="24">
        <v>560</v>
      </c>
      <c r="BS1574" s="24">
        <v>560</v>
      </c>
      <c r="BT1574" s="23"/>
      <c r="BU1574" s="23"/>
      <c r="BV1574" s="24">
        <v>149.69999999999999</v>
      </c>
      <c r="BW1574" s="24">
        <v>0.3</v>
      </c>
      <c r="BX1574" s="24">
        <v>0.62</v>
      </c>
      <c r="BY1574" s="24">
        <v>0.3</v>
      </c>
      <c r="BZ1574" s="27">
        <v>0.3</v>
      </c>
      <c r="CA1574" s="27">
        <v>0.3</v>
      </c>
      <c r="CB1574" s="25"/>
      <c r="CC1574" s="25"/>
      <c r="CD1574" s="28">
        <v>100.1</v>
      </c>
      <c r="CE1574" s="28">
        <v>0.41</v>
      </c>
      <c r="CF1574" s="28">
        <v>0.66</v>
      </c>
      <c r="CG1574" s="28">
        <v>0.41</v>
      </c>
      <c r="CH1574" s="28">
        <v>252</v>
      </c>
      <c r="CI1574" s="28">
        <v>0.5</v>
      </c>
      <c r="CJ1574" s="28">
        <v>0.5</v>
      </c>
      <c r="CK1574" s="25"/>
      <c r="CL1574" s="25"/>
      <c r="CM1574" s="28">
        <v>0.96</v>
      </c>
      <c r="CN1574" s="25"/>
      <c r="CO1574" s="28">
        <v>0</v>
      </c>
      <c r="CP1574" s="30" t="s">
        <v>1075</v>
      </c>
      <c r="CQ1574" s="8">
        <f t="shared" si="265"/>
        <v>2295.0348017572392</v>
      </c>
      <c r="CR1574" s="8">
        <f t="shared" si="273"/>
        <v>28</v>
      </c>
      <c r="CS1574" s="8">
        <f t="shared" si="266"/>
        <v>2.5</v>
      </c>
      <c r="CT1574" s="8">
        <f t="shared" si="274"/>
        <v>50</v>
      </c>
      <c r="CU1574" s="8">
        <f t="shared" si="267"/>
        <v>500</v>
      </c>
      <c r="CV1574" s="10">
        <f t="shared" si="268"/>
        <v>506066.4</v>
      </c>
      <c r="CW1574" s="10">
        <f t="shared" si="275"/>
        <v>506.06640000000004</v>
      </c>
      <c r="CX1574" s="8" t="str">
        <f t="shared" si="269"/>
        <v>No</v>
      </c>
      <c r="CY1574" s="30" t="s">
        <v>23</v>
      </c>
      <c r="CZ1574" s="30" t="s">
        <v>11</v>
      </c>
      <c r="DA1574" s="31" t="s">
        <v>11</v>
      </c>
      <c r="DB1574" s="31" t="s">
        <v>11</v>
      </c>
      <c r="DC1574" s="8" t="str">
        <f t="shared" si="270"/>
        <v>No</v>
      </c>
      <c r="DD1574" s="8" t="s">
        <v>11</v>
      </c>
      <c r="DE1574" s="30" t="s">
        <v>11</v>
      </c>
      <c r="DF1574" s="10">
        <f t="shared" si="271"/>
        <v>460.68839999999994</v>
      </c>
      <c r="DG1574" s="9">
        <f>IF(S1574&lt;Monitors!$H$4,(S1574*Monitors!$I$4)+Monitors!$J$4,IF(S1574&lt;Monitors!$H$5,(S1574*Monitors!$I$5)+Monitors!$J$5,IF(S1574&lt;Monitors!$H$6,(S1574*Monitors!$I$6)+Monitors!$J$6,IF(S1574&lt;Monitors!$H$7,(Monitors!$I$7*S1574)+Monitors!$J$7,IF(S1574&lt;Monitors!$H$8,(S1574*Monitors!$I$8)+Monitors!$J$8,IF(S1574&lt;Monitors!$H$9,(S1574*Monitors!$I$9)+Monitors!$J$9,IF(S1574&lt;Monitors!$H$10,(S1574*Monitors!$I$10)+Monitors!$J$10,IF(S1574&lt;Monitors!$H$11,(S1574*Monitors!$I$11)+Monitors!$J$11,Monitors!$J$12))))))))</f>
        <v>89</v>
      </c>
      <c r="DH1574" s="10">
        <f>$DF1574-(Monitors!$B$4*'All Data'!$W1574)</f>
        <v>447.97477999999995</v>
      </c>
      <c r="DI1574" s="10">
        <f>IF($CX1574="Yes",DH1574-(Monitors!$E$4*(DG1574+(Monitors!$B$4*'All Data'!$W1574))),'All Data'!DH1574)</f>
        <v>447.97477999999995</v>
      </c>
      <c r="DJ1574" s="10">
        <f>IF(DD1574="Yes",'All Data'!DI1574-(DG1574*Monitors!$C$4),'All Data'!DI1574)</f>
        <v>447.97477999999995</v>
      </c>
      <c r="DK1574" s="10">
        <f>IF($DE1574="Yes",DJ1574-(DG1574*Monitors!$D$4),'All Data'!DJ1574)</f>
        <v>447.97477999999995</v>
      </c>
      <c r="DL1574" s="10">
        <f>IF($CZ1574="Yes",DK1574-Monitors!$C$7,'All Data'!DK1574)</f>
        <v>447.97477999999995</v>
      </c>
      <c r="DM1574" s="10">
        <f>IF($DA1574="Yes",DL1574-Monitors!$D$7,'All Data'!DL1574)</f>
        <v>447.97477999999995</v>
      </c>
      <c r="DN1574" s="10">
        <f>IF(DB1574="Yes",DM1574-((DG1574+(W1574*Monitors!$B$4))*Monitors!$F$4),'All Data'!DM1574)</f>
        <v>447.97477999999995</v>
      </c>
      <c r="DO1574" s="8" t="str">
        <f t="shared" si="272"/>
        <v>No</v>
      </c>
      <c r="DP1574" s="10">
        <v>20.242656000000004</v>
      </c>
      <c r="DQ1574" s="10">
        <v>129.45734399999998</v>
      </c>
      <c r="DR1574" s="10">
        <v>129.45734399999998</v>
      </c>
      <c r="DS1574" s="9">
        <v>75.843283776816833</v>
      </c>
      <c r="DT1574" s="9" t="s">
        <v>11</v>
      </c>
      <c r="DU1574" s="14">
        <v>0</v>
      </c>
    </row>
    <row r="1575" spans="1:125" ht="18" customHeight="1">
      <c r="A1575" s="29">
        <v>1574</v>
      </c>
      <c r="B1575" s="29">
        <v>24</v>
      </c>
      <c r="C1575" s="29">
        <v>517</v>
      </c>
      <c r="D1575" s="21">
        <v>42101</v>
      </c>
      <c r="E1575" s="21">
        <v>42101</v>
      </c>
      <c r="F1575" s="21">
        <v>42103</v>
      </c>
      <c r="G1575" s="20" t="s">
        <v>4</v>
      </c>
      <c r="H1575" s="20" t="s">
        <v>26</v>
      </c>
      <c r="I1575" s="22">
        <v>6</v>
      </c>
      <c r="J1575" s="20" t="s">
        <v>255</v>
      </c>
      <c r="K1575" s="20" t="s">
        <v>26</v>
      </c>
      <c r="L1575" s="20" t="s">
        <v>27</v>
      </c>
      <c r="M1575" s="23" t="s">
        <v>27</v>
      </c>
      <c r="N1575" s="23" t="s">
        <v>7</v>
      </c>
      <c r="O1575" s="23" t="s">
        <v>26</v>
      </c>
      <c r="P1575" s="24">
        <v>23</v>
      </c>
      <c r="Q1575" s="24">
        <v>40.9</v>
      </c>
      <c r="R1575" s="24">
        <v>47</v>
      </c>
      <c r="S1575" s="24">
        <v>942.43</v>
      </c>
      <c r="T1575" s="24">
        <v>1.78</v>
      </c>
      <c r="U1575" s="24">
        <v>1080</v>
      </c>
      <c r="V1575" s="24">
        <v>1920</v>
      </c>
      <c r="W1575" s="24">
        <v>2.0739999999999998</v>
      </c>
      <c r="X1575" s="23" t="s">
        <v>47</v>
      </c>
      <c r="Y1575" s="23" t="s">
        <v>47</v>
      </c>
      <c r="Z1575" s="24">
        <v>2200</v>
      </c>
      <c r="AA1575" s="24">
        <v>60</v>
      </c>
      <c r="AB1575" s="24">
        <v>178</v>
      </c>
      <c r="AC1575" s="24">
        <v>178</v>
      </c>
      <c r="AD1575" s="23" t="s">
        <v>400</v>
      </c>
      <c r="AE1575" s="23" t="s">
        <v>11</v>
      </c>
      <c r="AF1575" s="23" t="s">
        <v>11</v>
      </c>
      <c r="AG1575" s="23" t="s">
        <v>26</v>
      </c>
      <c r="AH1575" s="23" t="s">
        <v>26</v>
      </c>
      <c r="AI1575" s="23" t="s">
        <v>12</v>
      </c>
      <c r="AJ1575" s="23" t="s">
        <v>11</v>
      </c>
      <c r="AK1575" s="23" t="s">
        <v>23</v>
      </c>
      <c r="AL1575" s="23" t="s">
        <v>824</v>
      </c>
      <c r="AM1575" s="23" t="s">
        <v>26</v>
      </c>
      <c r="AN1575" s="23" t="s">
        <v>259</v>
      </c>
      <c r="AO1575" s="23" t="s">
        <v>826</v>
      </c>
      <c r="AP1575" s="23" t="s">
        <v>36</v>
      </c>
      <c r="AQ1575" s="23" t="s">
        <v>26</v>
      </c>
      <c r="AR1575" s="23"/>
      <c r="AS1575" s="23" t="s">
        <v>824</v>
      </c>
      <c r="AT1575" s="23" t="s">
        <v>26</v>
      </c>
      <c r="AU1575" s="23" t="s">
        <v>261</v>
      </c>
      <c r="AV1575" s="25" t="s">
        <v>826</v>
      </c>
      <c r="AW1575" s="25" t="s">
        <v>26</v>
      </c>
      <c r="AX1575" s="26">
        <v>47</v>
      </c>
      <c r="AY1575" s="26">
        <v>942.43</v>
      </c>
      <c r="AZ1575" s="25" t="s">
        <v>259</v>
      </c>
      <c r="BA1575" s="25" t="s">
        <v>261</v>
      </c>
      <c r="BB1575" s="23" t="s">
        <v>26</v>
      </c>
      <c r="BC1575" s="23" t="s">
        <v>15</v>
      </c>
      <c r="BD1575" s="23" t="s">
        <v>26</v>
      </c>
      <c r="BE1575" s="23" t="s">
        <v>11</v>
      </c>
      <c r="BF1575" s="23" t="s">
        <v>911</v>
      </c>
      <c r="BG1575" s="23" t="s">
        <v>11</v>
      </c>
      <c r="BH1575" s="23" t="s">
        <v>17</v>
      </c>
      <c r="BI1575" s="23" t="s">
        <v>26</v>
      </c>
      <c r="BJ1575" s="23"/>
      <c r="BK1575" s="23" t="s">
        <v>11</v>
      </c>
      <c r="BL1575" s="23" t="s">
        <v>11</v>
      </c>
      <c r="BM1575" s="23" t="s">
        <v>11</v>
      </c>
      <c r="BN1575" s="23"/>
      <c r="BO1575" s="24">
        <v>2.1</v>
      </c>
      <c r="BP1575" s="24">
        <v>1648</v>
      </c>
      <c r="BQ1575" s="24">
        <v>2000</v>
      </c>
      <c r="BR1575" s="24">
        <v>1252</v>
      </c>
      <c r="BS1575" s="24">
        <v>1300</v>
      </c>
      <c r="BT1575" s="23"/>
      <c r="BU1575" s="23"/>
      <c r="BV1575" s="24">
        <v>158.72</v>
      </c>
      <c r="BW1575" s="24">
        <v>0.23</v>
      </c>
      <c r="BX1575" s="23"/>
      <c r="BY1575" s="24">
        <v>0.23</v>
      </c>
      <c r="BZ1575" s="27">
        <v>0.23</v>
      </c>
      <c r="CA1575" s="27">
        <v>0.23</v>
      </c>
      <c r="CB1575" s="25"/>
      <c r="CC1575" s="25"/>
      <c r="CD1575" s="28">
        <v>159.19999999999999</v>
      </c>
      <c r="CE1575" s="28">
        <v>0.28000000000000003</v>
      </c>
      <c r="CF1575" s="25"/>
      <c r="CG1575" s="28">
        <v>0.28000000000000003</v>
      </c>
      <c r="CH1575" s="28">
        <v>262.45999999999998</v>
      </c>
      <c r="CI1575" s="28">
        <v>0.7</v>
      </c>
      <c r="CJ1575" s="28">
        <v>0.5</v>
      </c>
      <c r="CK1575" s="28">
        <v>0</v>
      </c>
      <c r="CL1575" s="28">
        <v>0</v>
      </c>
      <c r="CM1575" s="28">
        <v>0.97</v>
      </c>
      <c r="CN1575" s="25"/>
      <c r="CO1575" s="28">
        <v>0</v>
      </c>
      <c r="CP1575" s="30" t="s">
        <v>1075</v>
      </c>
      <c r="CQ1575" s="8">
        <f t="shared" si="265"/>
        <v>2200.6939507443522</v>
      </c>
      <c r="CR1575" s="8">
        <f t="shared" si="273"/>
        <v>28</v>
      </c>
      <c r="CS1575" s="8">
        <f t="shared" si="266"/>
        <v>2.5</v>
      </c>
      <c r="CT1575" s="8">
        <f t="shared" si="274"/>
        <v>50</v>
      </c>
      <c r="CU1575" s="8">
        <f t="shared" si="267"/>
        <v>900</v>
      </c>
      <c r="CV1575" s="10">
        <f t="shared" si="268"/>
        <v>1553124.64</v>
      </c>
      <c r="CW1575" s="10">
        <f t="shared" si="275"/>
        <v>1553.12464</v>
      </c>
      <c r="CX1575" s="8" t="str">
        <f t="shared" si="269"/>
        <v>No</v>
      </c>
      <c r="CY1575" s="30" t="s">
        <v>23</v>
      </c>
      <c r="CZ1575" s="30" t="s">
        <v>11</v>
      </c>
      <c r="DA1575" s="31" t="s">
        <v>11</v>
      </c>
      <c r="DB1575" s="31" t="s">
        <v>11</v>
      </c>
      <c r="DC1575" s="8" t="str">
        <f t="shared" si="270"/>
        <v>No</v>
      </c>
      <c r="DD1575" s="8" t="s">
        <v>11</v>
      </c>
      <c r="DE1575" s="30" t="s">
        <v>11</v>
      </c>
      <c r="DF1575" s="10">
        <f t="shared" si="271"/>
        <v>487.94514000000004</v>
      </c>
      <c r="DG1575" s="9">
        <f>IF(S1575&lt;Monitors!$H$4,(S1575*Monitors!$I$4)+Monitors!$J$4,IF(S1575&lt;Monitors!$H$5,(S1575*Monitors!$I$5)+Monitors!$J$5,IF(S1575&lt;Monitors!$H$6,(S1575*Monitors!$I$6)+Monitors!$J$6,IF(S1575&lt;Monitors!$H$7,(Monitors!$I$7*S1575)+Monitors!$J$7,IF(S1575&lt;Monitors!$H$8,(S1575*Monitors!$I$8)+Monitors!$J$8,IF(S1575&lt;Monitors!$H$9,(S1575*Monitors!$I$9)+Monitors!$J$9,IF(S1575&lt;Monitors!$H$10,(S1575*Monitors!$I$10)+Monitors!$J$10,IF(S1575&lt;Monitors!$H$11,(S1575*Monitors!$I$11)+Monitors!$J$11,Monitors!$J$12))))))))</f>
        <v>89</v>
      </c>
      <c r="DH1575" s="10">
        <f>$DF1575-(Monitors!$B$4*'All Data'!$W1575)</f>
        <v>475.23152000000005</v>
      </c>
      <c r="DI1575" s="10">
        <f>IF($CX1575="Yes",DH1575-(Monitors!$E$4*(DG1575+(Monitors!$B$4*'All Data'!$W1575))),'All Data'!DH1575)</f>
        <v>475.23152000000005</v>
      </c>
      <c r="DJ1575" s="10">
        <f>IF(DD1575="Yes",'All Data'!DI1575-(DG1575*Monitors!$C$4),'All Data'!DI1575)</f>
        <v>475.23152000000005</v>
      </c>
      <c r="DK1575" s="10">
        <f>IF($DE1575="Yes",DJ1575-(DG1575*Monitors!$D$4),'All Data'!DJ1575)</f>
        <v>475.23152000000005</v>
      </c>
      <c r="DL1575" s="10">
        <f>IF($CZ1575="Yes",DK1575-Monitors!$C$7,'All Data'!DK1575)</f>
        <v>475.23152000000005</v>
      </c>
      <c r="DM1575" s="10">
        <f>IF($DA1575="Yes",DL1575-Monitors!$D$7,'All Data'!DL1575)</f>
        <v>475.23152000000005</v>
      </c>
      <c r="DN1575" s="10">
        <f>IF(DB1575="Yes",DM1575-((DG1575+(W1575*Monitors!$B$4))*Monitors!$F$4),'All Data'!DM1575)</f>
        <v>475.23152000000005</v>
      </c>
      <c r="DO1575" s="8" t="str">
        <f t="shared" si="272"/>
        <v>No</v>
      </c>
      <c r="DP1575" s="10">
        <v>62.124985600000002</v>
      </c>
      <c r="DQ1575" s="10">
        <v>96.595014399999997</v>
      </c>
      <c r="DR1575" s="10">
        <v>96.595014399999997</v>
      </c>
      <c r="DS1575" s="9">
        <v>78.216961671443556</v>
      </c>
      <c r="DT1575" s="9" t="s">
        <v>11</v>
      </c>
      <c r="DU1575" s="14">
        <v>0</v>
      </c>
    </row>
    <row r="1576" spans="1:125" ht="18" customHeight="1">
      <c r="A1576" s="29">
        <v>1575</v>
      </c>
      <c r="B1576" s="29">
        <v>38</v>
      </c>
      <c r="C1576" s="29">
        <v>1011</v>
      </c>
      <c r="D1576" s="21">
        <v>41465</v>
      </c>
      <c r="E1576" s="21">
        <v>41424</v>
      </c>
      <c r="F1576" s="21">
        <v>41458</v>
      </c>
      <c r="G1576" s="20" t="s">
        <v>942</v>
      </c>
      <c r="H1576" s="20"/>
      <c r="I1576" s="22">
        <v>6</v>
      </c>
      <c r="J1576" s="20" t="s">
        <v>255</v>
      </c>
      <c r="K1576" s="20"/>
      <c r="L1576" s="20" t="s">
        <v>121</v>
      </c>
      <c r="M1576" s="23"/>
      <c r="N1576" s="23" t="s">
        <v>7</v>
      </c>
      <c r="O1576" s="23"/>
      <c r="P1576" s="24">
        <v>26.8</v>
      </c>
      <c r="Q1576" s="24">
        <v>47.6</v>
      </c>
      <c r="R1576" s="24">
        <v>54.6</v>
      </c>
      <c r="S1576" s="24">
        <v>1275.67</v>
      </c>
      <c r="T1576" s="24">
        <v>1.78</v>
      </c>
      <c r="U1576" s="24">
        <v>1080</v>
      </c>
      <c r="V1576" s="24">
        <v>1920</v>
      </c>
      <c r="W1576" s="24">
        <v>2.0739999999999998</v>
      </c>
      <c r="X1576" s="23" t="s">
        <v>47</v>
      </c>
      <c r="Y1576" s="23" t="s">
        <v>47</v>
      </c>
      <c r="Z1576" s="24">
        <v>1626</v>
      </c>
      <c r="AA1576" s="24">
        <v>60</v>
      </c>
      <c r="AB1576" s="24">
        <v>178</v>
      </c>
      <c r="AC1576" s="24">
        <v>178</v>
      </c>
      <c r="AD1576" s="23" t="s">
        <v>943</v>
      </c>
      <c r="AE1576" s="23" t="s">
        <v>23</v>
      </c>
      <c r="AF1576" s="23" t="s">
        <v>11</v>
      </c>
      <c r="AG1576" s="23"/>
      <c r="AH1576" s="23"/>
      <c r="AI1576" s="23" t="s">
        <v>12</v>
      </c>
      <c r="AJ1576" s="23" t="s">
        <v>11</v>
      </c>
      <c r="AK1576" s="23" t="s">
        <v>23</v>
      </c>
      <c r="AL1576" s="23" t="s">
        <v>301</v>
      </c>
      <c r="AM1576" s="23"/>
      <c r="AN1576" s="23" t="s">
        <v>14</v>
      </c>
      <c r="AO1576" s="23"/>
      <c r="AP1576" s="23" t="s">
        <v>14</v>
      </c>
      <c r="AQ1576" s="23"/>
      <c r="AR1576" s="23"/>
      <c r="AS1576" s="23" t="s">
        <v>301</v>
      </c>
      <c r="AT1576" s="23"/>
      <c r="AU1576" s="23" t="s">
        <v>14</v>
      </c>
      <c r="AV1576" s="25"/>
      <c r="AW1576" s="25"/>
      <c r="AX1576" s="26">
        <v>54.6</v>
      </c>
      <c r="AY1576" s="26">
        <v>1275.67</v>
      </c>
      <c r="AZ1576" s="25" t="s">
        <v>14</v>
      </c>
      <c r="BA1576" s="25" t="s">
        <v>14</v>
      </c>
      <c r="BB1576" s="23"/>
      <c r="BC1576" s="23" t="s">
        <v>15</v>
      </c>
      <c r="BD1576" s="23"/>
      <c r="BE1576" s="23" t="s">
        <v>11</v>
      </c>
      <c r="BF1576" s="23" t="s">
        <v>941</v>
      </c>
      <c r="BG1576" s="23" t="s">
        <v>11</v>
      </c>
      <c r="BH1576" s="23" t="s">
        <v>17</v>
      </c>
      <c r="BI1576" s="23"/>
      <c r="BJ1576" s="23"/>
      <c r="BK1576" s="23" t="s">
        <v>11</v>
      </c>
      <c r="BL1576" s="23" t="s">
        <v>23</v>
      </c>
      <c r="BM1576" s="23" t="s">
        <v>11</v>
      </c>
      <c r="BN1576" s="23"/>
      <c r="BO1576" s="24">
        <v>0</v>
      </c>
      <c r="BP1576" s="24">
        <v>410</v>
      </c>
      <c r="BQ1576" s="24">
        <v>410</v>
      </c>
      <c r="BR1576" s="24">
        <v>410</v>
      </c>
      <c r="BS1576" s="24">
        <v>410</v>
      </c>
      <c r="BT1576" s="23"/>
      <c r="BU1576" s="23"/>
      <c r="BV1576" s="24">
        <v>158.80000000000001</v>
      </c>
      <c r="BW1576" s="24">
        <v>0.48</v>
      </c>
      <c r="BX1576" s="23"/>
      <c r="BY1576" s="24">
        <v>0.48</v>
      </c>
      <c r="BZ1576" s="27">
        <v>0.48</v>
      </c>
      <c r="CA1576" s="27">
        <v>0.48</v>
      </c>
      <c r="CB1576" s="25"/>
      <c r="CC1576" s="25"/>
      <c r="CD1576" s="28">
        <v>165.2</v>
      </c>
      <c r="CE1576" s="28">
        <v>0.48</v>
      </c>
      <c r="CF1576" s="25"/>
      <c r="CG1576" s="28">
        <v>0.48</v>
      </c>
      <c r="CH1576" s="28">
        <v>352.4</v>
      </c>
      <c r="CI1576" s="28">
        <v>0.5</v>
      </c>
      <c r="CJ1576" s="28">
        <v>0.5</v>
      </c>
      <c r="CK1576" s="25"/>
      <c r="CL1576" s="25"/>
      <c r="CM1576" s="28">
        <v>0.95</v>
      </c>
      <c r="CN1576" s="25"/>
      <c r="CO1576" s="28">
        <v>0</v>
      </c>
      <c r="CP1576" s="30" t="s">
        <v>1075</v>
      </c>
      <c r="CQ1576" s="8">
        <f t="shared" si="265"/>
        <v>1625.8123182327715</v>
      </c>
      <c r="CR1576" s="8">
        <f t="shared" si="273"/>
        <v>28</v>
      </c>
      <c r="CS1576" s="8">
        <f t="shared" si="266"/>
        <v>2.5</v>
      </c>
      <c r="CT1576" s="8">
        <f t="shared" si="274"/>
        <v>60</v>
      </c>
      <c r="CU1576" s="8">
        <f t="shared" si="267"/>
        <v>400</v>
      </c>
      <c r="CV1576" s="10">
        <f t="shared" si="268"/>
        <v>523024.7</v>
      </c>
      <c r="CW1576" s="10">
        <f t="shared" si="275"/>
        <v>523.02470000000005</v>
      </c>
      <c r="CX1576" s="8" t="str">
        <f t="shared" si="269"/>
        <v>No</v>
      </c>
      <c r="CY1576" s="30" t="s">
        <v>11</v>
      </c>
      <c r="CZ1576" s="30" t="s">
        <v>11</v>
      </c>
      <c r="DA1576" s="31" t="s">
        <v>11</v>
      </c>
      <c r="DB1576" s="31" t="s">
        <v>11</v>
      </c>
      <c r="DC1576" s="8" t="str">
        <f t="shared" si="270"/>
        <v>No</v>
      </c>
      <c r="DD1576" s="8" t="s">
        <v>11</v>
      </c>
      <c r="DE1576" s="30" t="s">
        <v>11</v>
      </c>
      <c r="DF1576" s="10">
        <f t="shared" si="271"/>
        <v>489.61392000000001</v>
      </c>
      <c r="DG1576" s="9">
        <f>IF(S1576&lt;Monitors!$H$4,(S1576*Monitors!$I$4)+Monitors!$J$4,IF(S1576&lt;Monitors!$H$5,(S1576*Monitors!$I$5)+Monitors!$J$5,IF(S1576&lt;Monitors!$H$6,(S1576*Monitors!$I$6)+Monitors!$J$6,IF(S1576&lt;Monitors!$H$7,(Monitors!$I$7*S1576)+Monitors!$J$7,IF(S1576&lt;Monitors!$H$8,(S1576*Monitors!$I$8)+Monitors!$J$8,IF(S1576&lt;Monitors!$H$9,(S1576*Monitors!$I$9)+Monitors!$J$9,IF(S1576&lt;Monitors!$H$10,(S1576*Monitors!$I$10)+Monitors!$J$10,IF(S1576&lt;Monitors!$H$11,(S1576*Monitors!$I$11)+Monitors!$J$11,Monitors!$J$12))))))))</f>
        <v>89</v>
      </c>
      <c r="DH1576" s="10">
        <f>$DF1576-(Monitors!$B$4*'All Data'!$W1576)</f>
        <v>476.90030000000002</v>
      </c>
      <c r="DI1576" s="10">
        <f>IF($CX1576="Yes",DH1576-(Monitors!$E$4*(DG1576+(Monitors!$B$4*'All Data'!$W1576))),'All Data'!DH1576)</f>
        <v>476.90030000000002</v>
      </c>
      <c r="DJ1576" s="10">
        <f>IF(DD1576="Yes",'All Data'!DI1576-(DG1576*Monitors!$C$4),'All Data'!DI1576)</f>
        <v>476.90030000000002</v>
      </c>
      <c r="DK1576" s="10">
        <f>IF($DE1576="Yes",DJ1576-(DG1576*Monitors!$D$4),'All Data'!DJ1576)</f>
        <v>476.90030000000002</v>
      </c>
      <c r="DL1576" s="10">
        <f>IF($CZ1576="Yes",DK1576-Monitors!$C$7,'All Data'!DK1576)</f>
        <v>476.90030000000002</v>
      </c>
      <c r="DM1576" s="10">
        <f>IF($DA1576="Yes",DL1576-Monitors!$D$7,'All Data'!DL1576)</f>
        <v>476.90030000000002</v>
      </c>
      <c r="DN1576" s="10">
        <f>IF(DB1576="Yes",DM1576-((DG1576+(W1576*Monitors!$B$4))*Monitors!$F$4),'All Data'!DM1576)</f>
        <v>476.90030000000002</v>
      </c>
      <c r="DO1576" s="8" t="str">
        <f t="shared" si="272"/>
        <v>No</v>
      </c>
      <c r="DP1576" s="10">
        <v>20.920988000000001</v>
      </c>
      <c r="DQ1576" s="10">
        <v>137.87901200000002</v>
      </c>
      <c r="DR1576" s="10">
        <v>137.87901200000002</v>
      </c>
      <c r="DS1576" s="9">
        <v>95.123828264395698</v>
      </c>
      <c r="DT1576" s="9" t="s">
        <v>11</v>
      </c>
      <c r="DU1576" s="14">
        <v>0</v>
      </c>
    </row>
    <row r="1577" spans="1:125" ht="18" customHeight="1">
      <c r="A1577" s="29">
        <v>1576</v>
      </c>
      <c r="B1577" s="29">
        <v>35</v>
      </c>
      <c r="C1577" s="29">
        <v>1210</v>
      </c>
      <c r="D1577" s="21">
        <v>41404</v>
      </c>
      <c r="E1577" s="21">
        <v>41409</v>
      </c>
      <c r="F1577" s="21">
        <v>41410</v>
      </c>
      <c r="G1577" s="20" t="s">
        <v>4</v>
      </c>
      <c r="H1577" s="20"/>
      <c r="I1577" s="22">
        <v>6</v>
      </c>
      <c r="J1577" s="20" t="s">
        <v>255</v>
      </c>
      <c r="K1577" s="20"/>
      <c r="L1577" s="20" t="s">
        <v>6</v>
      </c>
      <c r="M1577" s="23"/>
      <c r="N1577" s="23" t="s">
        <v>7</v>
      </c>
      <c r="O1577" s="23"/>
      <c r="P1577" s="24">
        <v>268</v>
      </c>
      <c r="Q1577" s="24">
        <v>476</v>
      </c>
      <c r="R1577" s="24">
        <v>54.6</v>
      </c>
      <c r="S1577" s="24">
        <v>1276</v>
      </c>
      <c r="T1577" s="24">
        <v>1.78</v>
      </c>
      <c r="U1577" s="24">
        <v>1080</v>
      </c>
      <c r="V1577" s="24">
        <v>1920</v>
      </c>
      <c r="W1577" s="24">
        <v>2.0739999999999998</v>
      </c>
      <c r="X1577" s="23" t="s">
        <v>47</v>
      </c>
      <c r="Y1577" s="23" t="s">
        <v>47</v>
      </c>
      <c r="Z1577" s="24">
        <v>1626</v>
      </c>
      <c r="AA1577" s="24">
        <v>60</v>
      </c>
      <c r="AB1577" s="24">
        <v>178</v>
      </c>
      <c r="AC1577" s="24">
        <v>178</v>
      </c>
      <c r="AD1577" s="23" t="s">
        <v>10</v>
      </c>
      <c r="AE1577" s="23" t="s">
        <v>11</v>
      </c>
      <c r="AF1577" s="23" t="s">
        <v>11</v>
      </c>
      <c r="AG1577" s="23"/>
      <c r="AH1577" s="23"/>
      <c r="AI1577" s="23" t="s">
        <v>12</v>
      </c>
      <c r="AJ1577" s="23" t="s">
        <v>11</v>
      </c>
      <c r="AK1577" s="23" t="s">
        <v>11</v>
      </c>
      <c r="AL1577" s="23" t="s">
        <v>51</v>
      </c>
      <c r="AM1577" s="23"/>
      <c r="AN1577" s="23" t="s">
        <v>14</v>
      </c>
      <c r="AO1577" s="23"/>
      <c r="AP1577" s="23" t="s">
        <v>14</v>
      </c>
      <c r="AQ1577" s="23"/>
      <c r="AR1577" s="23"/>
      <c r="AS1577" s="23" t="s">
        <v>51</v>
      </c>
      <c r="AT1577" s="23"/>
      <c r="AU1577" s="23" t="s">
        <v>14</v>
      </c>
      <c r="AV1577" s="25"/>
      <c r="AW1577" s="25"/>
      <c r="AX1577" s="26">
        <v>54.6</v>
      </c>
      <c r="AY1577" s="26">
        <v>1276</v>
      </c>
      <c r="AZ1577" s="25" t="s">
        <v>14</v>
      </c>
      <c r="BA1577" s="25" t="s">
        <v>14</v>
      </c>
      <c r="BB1577" s="23"/>
      <c r="BC1577" s="23" t="s">
        <v>15</v>
      </c>
      <c r="BD1577" s="23"/>
      <c r="BE1577" s="23" t="s">
        <v>11</v>
      </c>
      <c r="BF1577" s="23" t="s">
        <v>360</v>
      </c>
      <c r="BG1577" s="23" t="s">
        <v>11</v>
      </c>
      <c r="BH1577" s="23" t="s">
        <v>17</v>
      </c>
      <c r="BI1577" s="23"/>
      <c r="BJ1577" s="23" t="s">
        <v>18</v>
      </c>
      <c r="BK1577" s="23" t="s">
        <v>11</v>
      </c>
      <c r="BL1577" s="23" t="s">
        <v>11</v>
      </c>
      <c r="BM1577" s="23"/>
      <c r="BN1577" s="23"/>
      <c r="BO1577" s="24">
        <v>36.700000000000003</v>
      </c>
      <c r="BP1577" s="24">
        <v>349.3</v>
      </c>
      <c r="BQ1577" s="24">
        <v>331.5</v>
      </c>
      <c r="BR1577" s="24">
        <v>380.5</v>
      </c>
      <c r="BS1577" s="24">
        <v>380.5</v>
      </c>
      <c r="BT1577" s="23"/>
      <c r="BU1577" s="23"/>
      <c r="BV1577" s="24">
        <v>160.4</v>
      </c>
      <c r="BW1577" s="24">
        <v>0.3</v>
      </c>
      <c r="BX1577" s="23"/>
      <c r="BY1577" s="23"/>
      <c r="BZ1577" s="27">
        <v>0.3</v>
      </c>
      <c r="CA1577" s="27">
        <v>0</v>
      </c>
      <c r="CB1577" s="25"/>
      <c r="CC1577" s="25"/>
      <c r="CD1577" s="28">
        <v>156.6</v>
      </c>
      <c r="CE1577" s="28">
        <v>0.3</v>
      </c>
      <c r="CF1577" s="25"/>
      <c r="CG1577" s="28">
        <v>0</v>
      </c>
      <c r="CH1577" s="28">
        <v>352.4</v>
      </c>
      <c r="CI1577" s="28">
        <v>0.5</v>
      </c>
      <c r="CJ1577" s="28">
        <v>0.5</v>
      </c>
      <c r="CK1577" s="25"/>
      <c r="CL1577" s="25"/>
      <c r="CM1577" s="28">
        <v>0.94</v>
      </c>
      <c r="CN1577" s="25"/>
      <c r="CO1577" s="28">
        <v>0</v>
      </c>
      <c r="CP1577" s="30" t="s">
        <v>1075</v>
      </c>
      <c r="CQ1577" s="8">
        <f t="shared" si="265"/>
        <v>1625.3918495297803</v>
      </c>
      <c r="CR1577" s="8">
        <f t="shared" si="273"/>
        <v>28</v>
      </c>
      <c r="CS1577" s="8">
        <f t="shared" si="266"/>
        <v>2.5</v>
      </c>
      <c r="CT1577" s="8">
        <f t="shared" si="274"/>
        <v>60</v>
      </c>
      <c r="CU1577" s="8">
        <f t="shared" si="267"/>
        <v>300</v>
      </c>
      <c r="CV1577" s="10">
        <f t="shared" si="268"/>
        <v>445706.8</v>
      </c>
      <c r="CW1577" s="10">
        <f t="shared" si="275"/>
        <v>445.70679999999999</v>
      </c>
      <c r="CX1577" s="8" t="str">
        <f t="shared" si="269"/>
        <v>No</v>
      </c>
      <c r="CY1577" s="30" t="s">
        <v>11</v>
      </c>
      <c r="CZ1577" s="30" t="s">
        <v>11</v>
      </c>
      <c r="DA1577" s="31" t="s">
        <v>11</v>
      </c>
      <c r="DB1577" s="31" t="s">
        <v>11</v>
      </c>
      <c r="DC1577" s="8" t="str">
        <f t="shared" si="270"/>
        <v>No</v>
      </c>
      <c r="DD1577" s="8" t="s">
        <v>11</v>
      </c>
      <c r="DE1577" s="30" t="s">
        <v>11</v>
      </c>
      <c r="DF1577" s="10">
        <f t="shared" si="271"/>
        <v>493.49460000000005</v>
      </c>
      <c r="DG1577" s="9">
        <f>IF(S1577&lt;Monitors!$H$4,(S1577*Monitors!$I$4)+Monitors!$J$4,IF(S1577&lt;Monitors!$H$5,(S1577*Monitors!$I$5)+Monitors!$J$5,IF(S1577&lt;Monitors!$H$6,(S1577*Monitors!$I$6)+Monitors!$J$6,IF(S1577&lt;Monitors!$H$7,(Monitors!$I$7*S1577)+Monitors!$J$7,IF(S1577&lt;Monitors!$H$8,(S1577*Monitors!$I$8)+Monitors!$J$8,IF(S1577&lt;Monitors!$H$9,(S1577*Monitors!$I$9)+Monitors!$J$9,IF(S1577&lt;Monitors!$H$10,(S1577*Monitors!$I$10)+Monitors!$J$10,IF(S1577&lt;Monitors!$H$11,(S1577*Monitors!$I$11)+Monitors!$J$11,Monitors!$J$12))))))))</f>
        <v>89</v>
      </c>
      <c r="DH1577" s="10">
        <f>$DF1577-(Monitors!$B$4*'All Data'!$W1577)</f>
        <v>480.78098000000006</v>
      </c>
      <c r="DI1577" s="10">
        <f>IF($CX1577="Yes",DH1577-(Monitors!$E$4*(DG1577+(Monitors!$B$4*'All Data'!$W1577))),'All Data'!DH1577)</f>
        <v>480.78098000000006</v>
      </c>
      <c r="DJ1577" s="10">
        <f>IF(DD1577="Yes",'All Data'!DI1577-(DG1577*Monitors!$C$4),'All Data'!DI1577)</f>
        <v>480.78098000000006</v>
      </c>
      <c r="DK1577" s="10">
        <f>IF($DE1577="Yes",DJ1577-(DG1577*Monitors!$D$4),'All Data'!DJ1577)</f>
        <v>480.78098000000006</v>
      </c>
      <c r="DL1577" s="10">
        <f>IF($CZ1577="Yes",DK1577-Monitors!$C$7,'All Data'!DK1577)</f>
        <v>480.78098000000006</v>
      </c>
      <c r="DM1577" s="10">
        <f>IF($DA1577="Yes",DL1577-Monitors!$D$7,'All Data'!DL1577)</f>
        <v>480.78098000000006</v>
      </c>
      <c r="DN1577" s="10">
        <f>IF(DB1577="Yes",DM1577-((DG1577+(W1577*Monitors!$B$4))*Monitors!$F$4),'All Data'!DM1577)</f>
        <v>480.78098000000006</v>
      </c>
      <c r="DO1577" s="8" t="str">
        <f t="shared" si="272"/>
        <v>No</v>
      </c>
      <c r="DP1577" s="10">
        <v>17.828272000000002</v>
      </c>
      <c r="DQ1577" s="10">
        <v>142.57172800000001</v>
      </c>
      <c r="DR1577" s="10">
        <v>142.57172800000001</v>
      </c>
      <c r="DS1577" s="9">
        <v>95.137619965869362</v>
      </c>
      <c r="DT1577" s="9" t="s">
        <v>11</v>
      </c>
      <c r="DU1577" s="14">
        <v>0</v>
      </c>
    </row>
    <row r="1578" spans="1:125" ht="18" customHeight="1">
      <c r="A1578" s="29">
        <v>1577</v>
      </c>
      <c r="B1578" s="29">
        <v>48</v>
      </c>
      <c r="C1578" s="29">
        <v>1194</v>
      </c>
      <c r="D1578" s="21">
        <v>41744</v>
      </c>
      <c r="E1578" s="21">
        <v>41646</v>
      </c>
      <c r="F1578" s="21">
        <v>41722</v>
      </c>
      <c r="G1578" s="20" t="s">
        <v>341</v>
      </c>
      <c r="H1578" s="20"/>
      <c r="I1578" s="22">
        <v>6</v>
      </c>
      <c r="J1578" s="20" t="s">
        <v>5</v>
      </c>
      <c r="K1578" s="20"/>
      <c r="L1578" s="20" t="s">
        <v>6</v>
      </c>
      <c r="M1578" s="23"/>
      <c r="N1578" s="23" t="s">
        <v>7</v>
      </c>
      <c r="O1578" s="23"/>
      <c r="P1578" s="24">
        <v>268</v>
      </c>
      <c r="Q1578" s="24">
        <v>476</v>
      </c>
      <c r="R1578" s="24">
        <v>55</v>
      </c>
      <c r="S1578" s="24">
        <v>1276</v>
      </c>
      <c r="T1578" s="24">
        <v>1.78</v>
      </c>
      <c r="U1578" s="24">
        <v>1080</v>
      </c>
      <c r="V1578" s="24">
        <v>1920</v>
      </c>
      <c r="W1578" s="24">
        <v>2.0739999999999998</v>
      </c>
      <c r="X1578" s="23" t="s">
        <v>47</v>
      </c>
      <c r="Y1578" s="23" t="s">
        <v>47</v>
      </c>
      <c r="Z1578" s="24">
        <v>1626</v>
      </c>
      <c r="AA1578" s="24">
        <v>60</v>
      </c>
      <c r="AB1578" s="24">
        <v>178</v>
      </c>
      <c r="AC1578" s="24">
        <v>178</v>
      </c>
      <c r="AD1578" s="23" t="s">
        <v>10</v>
      </c>
      <c r="AE1578" s="23" t="s">
        <v>11</v>
      </c>
      <c r="AF1578" s="23" t="s">
        <v>11</v>
      </c>
      <c r="AG1578" s="23"/>
      <c r="AH1578" s="23"/>
      <c r="AI1578" s="23" t="s">
        <v>57</v>
      </c>
      <c r="AJ1578" s="23" t="s">
        <v>11</v>
      </c>
      <c r="AK1578" s="23" t="s">
        <v>11</v>
      </c>
      <c r="AL1578" s="23" t="s">
        <v>354</v>
      </c>
      <c r="AM1578" s="23"/>
      <c r="AN1578" s="23" t="s">
        <v>14</v>
      </c>
      <c r="AO1578" s="23"/>
      <c r="AP1578" s="23" t="s">
        <v>14</v>
      </c>
      <c r="AQ1578" s="23"/>
      <c r="AR1578" s="23"/>
      <c r="AS1578" s="23" t="s">
        <v>354</v>
      </c>
      <c r="AT1578" s="23"/>
      <c r="AU1578" s="23" t="s">
        <v>14</v>
      </c>
      <c r="AV1578" s="25"/>
      <c r="AW1578" s="25"/>
      <c r="AX1578" s="26">
        <v>55</v>
      </c>
      <c r="AY1578" s="26">
        <v>1276</v>
      </c>
      <c r="AZ1578" s="25" t="s">
        <v>14</v>
      </c>
      <c r="BA1578" s="25" t="s">
        <v>14</v>
      </c>
      <c r="BB1578" s="23"/>
      <c r="BC1578" s="23" t="s">
        <v>15</v>
      </c>
      <c r="BD1578" s="23"/>
      <c r="BE1578" s="23" t="s">
        <v>11</v>
      </c>
      <c r="BF1578" s="23" t="s">
        <v>360</v>
      </c>
      <c r="BG1578" s="23" t="s">
        <v>11</v>
      </c>
      <c r="BH1578" s="23" t="s">
        <v>17</v>
      </c>
      <c r="BI1578" s="23"/>
      <c r="BJ1578" s="23" t="s">
        <v>269</v>
      </c>
      <c r="BK1578" s="23" t="s">
        <v>11</v>
      </c>
      <c r="BL1578" s="23" t="s">
        <v>11</v>
      </c>
      <c r="BM1578" s="23"/>
      <c r="BN1578" s="23"/>
      <c r="BO1578" s="24">
        <v>2</v>
      </c>
      <c r="BP1578" s="24">
        <v>518</v>
      </c>
      <c r="BQ1578" s="24">
        <v>627.70000000000005</v>
      </c>
      <c r="BR1578" s="24">
        <v>516.9</v>
      </c>
      <c r="BS1578" s="24">
        <v>516.1</v>
      </c>
      <c r="BT1578" s="23"/>
      <c r="BU1578" s="23"/>
      <c r="BV1578" s="24">
        <v>160.51</v>
      </c>
      <c r="BW1578" s="24">
        <v>0.18</v>
      </c>
      <c r="BX1578" s="23"/>
      <c r="BY1578" s="24">
        <v>0.18</v>
      </c>
      <c r="BZ1578" s="27">
        <v>0.18</v>
      </c>
      <c r="CA1578" s="27">
        <v>0.18</v>
      </c>
      <c r="CB1578" s="25"/>
      <c r="CC1578" s="25"/>
      <c r="CD1578" s="28">
        <v>159.36000000000001</v>
      </c>
      <c r="CE1578" s="28">
        <v>0.34</v>
      </c>
      <c r="CF1578" s="25"/>
      <c r="CG1578" s="28">
        <v>0.34</v>
      </c>
      <c r="CH1578" s="28">
        <v>352.4</v>
      </c>
      <c r="CI1578" s="28">
        <v>0.5</v>
      </c>
      <c r="CJ1578" s="28">
        <v>0.5</v>
      </c>
      <c r="CK1578" s="25"/>
      <c r="CL1578" s="25"/>
      <c r="CM1578" s="28">
        <v>0.98</v>
      </c>
      <c r="CN1578" s="25"/>
      <c r="CO1578" s="28">
        <v>0</v>
      </c>
      <c r="CP1578" s="30" t="s">
        <v>1075</v>
      </c>
      <c r="CQ1578" s="8">
        <f t="shared" si="265"/>
        <v>1625.3918495297803</v>
      </c>
      <c r="CR1578" s="8">
        <f t="shared" si="273"/>
        <v>28</v>
      </c>
      <c r="CS1578" s="8">
        <f t="shared" si="266"/>
        <v>2.5</v>
      </c>
      <c r="CT1578" s="8">
        <f t="shared" si="274"/>
        <v>60</v>
      </c>
      <c r="CU1578" s="8">
        <f t="shared" si="267"/>
        <v>500</v>
      </c>
      <c r="CV1578" s="10">
        <f t="shared" si="268"/>
        <v>660968</v>
      </c>
      <c r="CW1578" s="10">
        <f t="shared" si="275"/>
        <v>660.96799999999996</v>
      </c>
      <c r="CX1578" s="8" t="str">
        <f t="shared" si="269"/>
        <v>No</v>
      </c>
      <c r="CY1578" s="30" t="s">
        <v>11</v>
      </c>
      <c r="CZ1578" s="30" t="s">
        <v>11</v>
      </c>
      <c r="DA1578" s="31" t="s">
        <v>11</v>
      </c>
      <c r="DB1578" s="31" t="s">
        <v>11</v>
      </c>
      <c r="DC1578" s="8" t="str">
        <f t="shared" si="270"/>
        <v>No</v>
      </c>
      <c r="DD1578" s="8" t="s">
        <v>11</v>
      </c>
      <c r="DE1578" s="30" t="s">
        <v>11</v>
      </c>
      <c r="DF1578" s="10">
        <f t="shared" si="271"/>
        <v>493.14857999999992</v>
      </c>
      <c r="DG1578" s="9">
        <f>IF(S1578&lt;Monitors!$H$4,(S1578*Monitors!$I$4)+Monitors!$J$4,IF(S1578&lt;Monitors!$H$5,(S1578*Monitors!$I$5)+Monitors!$J$5,IF(S1578&lt;Monitors!$H$6,(S1578*Monitors!$I$6)+Monitors!$J$6,IF(S1578&lt;Monitors!$H$7,(Monitors!$I$7*S1578)+Monitors!$J$7,IF(S1578&lt;Monitors!$H$8,(S1578*Monitors!$I$8)+Monitors!$J$8,IF(S1578&lt;Monitors!$H$9,(S1578*Monitors!$I$9)+Monitors!$J$9,IF(S1578&lt;Monitors!$H$10,(S1578*Monitors!$I$10)+Monitors!$J$10,IF(S1578&lt;Monitors!$H$11,(S1578*Monitors!$I$11)+Monitors!$J$11,Monitors!$J$12))))))))</f>
        <v>89</v>
      </c>
      <c r="DH1578" s="10">
        <f>$DF1578-(Monitors!$B$4*'All Data'!$W1578)</f>
        <v>480.43495999999993</v>
      </c>
      <c r="DI1578" s="10">
        <f>IF($CX1578="Yes",DH1578-(Monitors!$E$4*(DG1578+(Monitors!$B$4*'All Data'!$W1578))),'All Data'!DH1578)</f>
        <v>480.43495999999993</v>
      </c>
      <c r="DJ1578" s="10">
        <f>IF(DD1578="Yes",'All Data'!DI1578-(DG1578*Monitors!$C$4),'All Data'!DI1578)</f>
        <v>480.43495999999993</v>
      </c>
      <c r="DK1578" s="10">
        <f>IF($DE1578="Yes",DJ1578-(DG1578*Monitors!$D$4),'All Data'!DJ1578)</f>
        <v>480.43495999999993</v>
      </c>
      <c r="DL1578" s="10">
        <f>IF($CZ1578="Yes",DK1578-Monitors!$C$7,'All Data'!DK1578)</f>
        <v>480.43495999999993</v>
      </c>
      <c r="DM1578" s="10">
        <f>IF($DA1578="Yes",DL1578-Monitors!$D$7,'All Data'!DL1578)</f>
        <v>480.43495999999993</v>
      </c>
      <c r="DN1578" s="10">
        <f>IF(DB1578="Yes",DM1578-((DG1578+(W1578*Monitors!$B$4))*Monitors!$F$4),'All Data'!DM1578)</f>
        <v>480.43495999999993</v>
      </c>
      <c r="DO1578" s="8" t="str">
        <f t="shared" si="272"/>
        <v>No</v>
      </c>
      <c r="DP1578" s="10">
        <v>26.438720000000004</v>
      </c>
      <c r="DQ1578" s="10">
        <v>134.07128</v>
      </c>
      <c r="DR1578" s="10">
        <v>134.07128</v>
      </c>
      <c r="DS1578" s="9">
        <v>95.137619965869362</v>
      </c>
      <c r="DT1578" s="9" t="s">
        <v>11</v>
      </c>
      <c r="DU1578" s="14">
        <v>0</v>
      </c>
    </row>
    <row r="1579" spans="1:125" ht="18" customHeight="1">
      <c r="A1579" s="29">
        <v>1578</v>
      </c>
      <c r="B1579" s="29">
        <v>21</v>
      </c>
      <c r="C1579" s="29">
        <v>448</v>
      </c>
      <c r="D1579" s="21">
        <v>41582</v>
      </c>
      <c r="E1579" s="21">
        <v>41556</v>
      </c>
      <c r="F1579" s="21">
        <v>41561</v>
      </c>
      <c r="G1579" s="20" t="s">
        <v>4</v>
      </c>
      <c r="H1579" s="20"/>
      <c r="I1579" s="22">
        <v>6</v>
      </c>
      <c r="J1579" s="20" t="s">
        <v>255</v>
      </c>
      <c r="K1579" s="20"/>
      <c r="L1579" s="20" t="s">
        <v>6</v>
      </c>
      <c r="M1579" s="23"/>
      <c r="N1579" s="23" t="s">
        <v>7</v>
      </c>
      <c r="O1579" s="23"/>
      <c r="P1579" s="24">
        <v>29.2</v>
      </c>
      <c r="Q1579" s="24">
        <v>51.9</v>
      </c>
      <c r="R1579" s="24">
        <v>59.6</v>
      </c>
      <c r="S1579" s="24">
        <v>1516.95</v>
      </c>
      <c r="T1579" s="24">
        <v>1.78</v>
      </c>
      <c r="U1579" s="24">
        <v>1080</v>
      </c>
      <c r="V1579" s="24">
        <v>1920</v>
      </c>
      <c r="W1579" s="24">
        <v>2.0739999999999998</v>
      </c>
      <c r="X1579" s="23" t="s">
        <v>47</v>
      </c>
      <c r="Y1579" s="23" t="s">
        <v>47</v>
      </c>
      <c r="Z1579" s="24">
        <v>1367</v>
      </c>
      <c r="AA1579" s="24">
        <v>120</v>
      </c>
      <c r="AB1579" s="24">
        <v>178</v>
      </c>
      <c r="AC1579" s="24">
        <v>178</v>
      </c>
      <c r="AD1579" s="23" t="s">
        <v>305</v>
      </c>
      <c r="AE1579" s="23" t="s">
        <v>11</v>
      </c>
      <c r="AF1579" s="23" t="s">
        <v>11</v>
      </c>
      <c r="AG1579" s="23"/>
      <c r="AH1579" s="23"/>
      <c r="AI1579" s="23" t="s">
        <v>57</v>
      </c>
      <c r="AJ1579" s="23" t="s">
        <v>11</v>
      </c>
      <c r="AK1579" s="23" t="s">
        <v>23</v>
      </c>
      <c r="AL1579" s="23" t="s">
        <v>107</v>
      </c>
      <c r="AM1579" s="23"/>
      <c r="AN1579" s="23" t="s">
        <v>302</v>
      </c>
      <c r="AO1579" s="23"/>
      <c r="AP1579" s="23" t="s">
        <v>14</v>
      </c>
      <c r="AQ1579" s="23"/>
      <c r="AR1579" s="23"/>
      <c r="AS1579" s="23" t="s">
        <v>107</v>
      </c>
      <c r="AT1579" s="23"/>
      <c r="AU1579" s="23" t="s">
        <v>261</v>
      </c>
      <c r="AV1579" s="25"/>
      <c r="AW1579" s="25"/>
      <c r="AX1579" s="26">
        <v>59.6</v>
      </c>
      <c r="AY1579" s="26">
        <v>1516.95</v>
      </c>
      <c r="AZ1579" s="25" t="s">
        <v>302</v>
      </c>
      <c r="BA1579" s="25" t="s">
        <v>261</v>
      </c>
      <c r="BB1579" s="23"/>
      <c r="BC1579" s="23" t="s">
        <v>15</v>
      </c>
      <c r="BD1579" s="23"/>
      <c r="BE1579" s="23" t="s">
        <v>11</v>
      </c>
      <c r="BF1579" s="23" t="s">
        <v>756</v>
      </c>
      <c r="BG1579" s="23" t="s">
        <v>11</v>
      </c>
      <c r="BH1579" s="23" t="s">
        <v>17</v>
      </c>
      <c r="BI1579" s="23"/>
      <c r="BJ1579" s="23"/>
      <c r="BK1579" s="23" t="s">
        <v>11</v>
      </c>
      <c r="BL1579" s="23" t="s">
        <v>11</v>
      </c>
      <c r="BM1579" s="23"/>
      <c r="BN1579" s="23"/>
      <c r="BO1579" s="24">
        <v>0.1</v>
      </c>
      <c r="BP1579" s="24">
        <v>433</v>
      </c>
      <c r="BQ1579" s="24">
        <v>400</v>
      </c>
      <c r="BR1579" s="24">
        <v>383.7</v>
      </c>
      <c r="BS1579" s="24">
        <v>383.7</v>
      </c>
      <c r="BT1579" s="23"/>
      <c r="BU1579" s="23"/>
      <c r="BV1579" s="24">
        <v>160.82</v>
      </c>
      <c r="BW1579" s="24">
        <v>0.53</v>
      </c>
      <c r="BX1579" s="24">
        <v>0.39</v>
      </c>
      <c r="BY1579" s="24">
        <v>0</v>
      </c>
      <c r="BZ1579" s="27">
        <v>0.53</v>
      </c>
      <c r="CA1579" s="27">
        <v>0</v>
      </c>
      <c r="CB1579" s="25"/>
      <c r="CC1579" s="25"/>
      <c r="CD1579" s="28">
        <v>158.62</v>
      </c>
      <c r="CE1579" s="28">
        <v>0.65</v>
      </c>
      <c r="CF1579" s="28">
        <v>0.52</v>
      </c>
      <c r="CG1579" s="28">
        <v>0</v>
      </c>
      <c r="CH1579" s="28">
        <v>417.58</v>
      </c>
      <c r="CI1579" s="28">
        <v>0.7</v>
      </c>
      <c r="CJ1579" s="28">
        <v>0</v>
      </c>
      <c r="CK1579" s="25"/>
      <c r="CL1579" s="25"/>
      <c r="CM1579" s="28">
        <v>0.99</v>
      </c>
      <c r="CN1579" s="25"/>
      <c r="CO1579" s="28">
        <v>0</v>
      </c>
      <c r="CP1579" s="30" t="s">
        <v>1075</v>
      </c>
      <c r="CQ1579" s="8">
        <f t="shared" si="265"/>
        <v>1367.2171132865287</v>
      </c>
      <c r="CR1579" s="8">
        <f t="shared" si="273"/>
        <v>28</v>
      </c>
      <c r="CS1579" s="8">
        <f t="shared" si="266"/>
        <v>2.5</v>
      </c>
      <c r="CT1579" s="8">
        <f t="shared" si="274"/>
        <v>60</v>
      </c>
      <c r="CU1579" s="8">
        <f t="shared" si="267"/>
        <v>400</v>
      </c>
      <c r="CV1579" s="10">
        <f t="shared" si="268"/>
        <v>656839.35</v>
      </c>
      <c r="CW1579" s="10">
        <f t="shared" si="275"/>
        <v>656.83934999999997</v>
      </c>
      <c r="CX1579" s="8" t="str">
        <f t="shared" si="269"/>
        <v>No</v>
      </c>
      <c r="CY1579" s="30" t="s">
        <v>23</v>
      </c>
      <c r="CZ1579" s="30" t="s">
        <v>11</v>
      </c>
      <c r="DA1579" s="31" t="s">
        <v>11</v>
      </c>
      <c r="DB1579" s="31" t="s">
        <v>11</v>
      </c>
      <c r="DC1579" s="8" t="str">
        <f t="shared" si="270"/>
        <v>No</v>
      </c>
      <c r="DD1579" s="8" t="s">
        <v>11</v>
      </c>
      <c r="DE1579" s="30" t="s">
        <v>11</v>
      </c>
      <c r="DF1579" s="10">
        <f t="shared" si="271"/>
        <v>496.09193999999991</v>
      </c>
      <c r="DG1579" s="9">
        <f>IF(S1579&lt;Monitors!$H$4,(S1579*Monitors!$I$4)+Monitors!$J$4,IF(S1579&lt;Monitors!$H$5,(S1579*Monitors!$I$5)+Monitors!$J$5,IF(S1579&lt;Monitors!$H$6,(S1579*Monitors!$I$6)+Monitors!$J$6,IF(S1579&lt;Monitors!$H$7,(Monitors!$I$7*S1579)+Monitors!$J$7,IF(S1579&lt;Monitors!$H$8,(S1579*Monitors!$I$8)+Monitors!$J$8,IF(S1579&lt;Monitors!$H$9,(S1579*Monitors!$I$9)+Monitors!$J$9,IF(S1579&lt;Monitors!$H$10,(S1579*Monitors!$I$10)+Monitors!$J$10,IF(S1579&lt;Monitors!$H$11,(S1579*Monitors!$I$11)+Monitors!$J$11,Monitors!$J$12))))))))</f>
        <v>89</v>
      </c>
      <c r="DH1579" s="10">
        <f>$DF1579-(Monitors!$B$4*'All Data'!$W1579)</f>
        <v>483.37831999999992</v>
      </c>
      <c r="DI1579" s="10">
        <f>IF($CX1579="Yes",DH1579-(Monitors!$E$4*(DG1579+(Monitors!$B$4*'All Data'!$W1579))),'All Data'!DH1579)</f>
        <v>483.37831999999992</v>
      </c>
      <c r="DJ1579" s="10">
        <f>IF(DD1579="Yes",'All Data'!DI1579-(DG1579*Monitors!$C$4),'All Data'!DI1579)</f>
        <v>483.37831999999992</v>
      </c>
      <c r="DK1579" s="10">
        <f>IF($DE1579="Yes",DJ1579-(DG1579*Monitors!$D$4),'All Data'!DJ1579)</f>
        <v>483.37831999999992</v>
      </c>
      <c r="DL1579" s="10">
        <f>IF($CZ1579="Yes",DK1579-Monitors!$C$7,'All Data'!DK1579)</f>
        <v>483.37831999999992</v>
      </c>
      <c r="DM1579" s="10">
        <f>IF($DA1579="Yes",DL1579-Monitors!$D$7,'All Data'!DL1579)</f>
        <v>483.37831999999992</v>
      </c>
      <c r="DN1579" s="10">
        <f>IF(DB1579="Yes",DM1579-((DG1579+(W1579*Monitors!$B$4))*Monitors!$F$4),'All Data'!DM1579)</f>
        <v>483.37831999999992</v>
      </c>
      <c r="DO1579" s="8" t="str">
        <f t="shared" si="272"/>
        <v>No</v>
      </c>
      <c r="DP1579" s="10">
        <v>26.273574</v>
      </c>
      <c r="DQ1579" s="10">
        <v>134.546426</v>
      </c>
      <c r="DR1579" s="10">
        <v>134.546426</v>
      </c>
      <c r="DS1579" s="9">
        <v>103.84140446248045</v>
      </c>
      <c r="DT1579" s="9" t="s">
        <v>11</v>
      </c>
      <c r="DU1579" s="14">
        <v>0</v>
      </c>
    </row>
    <row r="1580" spans="1:125" ht="18" customHeight="1">
      <c r="A1580" s="29">
        <v>1579</v>
      </c>
      <c r="B1580" s="29">
        <v>41</v>
      </c>
      <c r="C1580" s="29">
        <v>1026</v>
      </c>
      <c r="D1580" s="21">
        <v>42048</v>
      </c>
      <c r="E1580" s="21">
        <v>41982</v>
      </c>
      <c r="F1580" s="21">
        <v>42016</v>
      </c>
      <c r="G1580" s="20" t="s">
        <v>87</v>
      </c>
      <c r="H1580" s="20"/>
      <c r="I1580" s="22">
        <v>6</v>
      </c>
      <c r="J1580" s="20" t="s">
        <v>255</v>
      </c>
      <c r="K1580" s="20"/>
      <c r="L1580" s="20" t="s">
        <v>121</v>
      </c>
      <c r="M1580" s="23"/>
      <c r="N1580" s="23" t="s">
        <v>7</v>
      </c>
      <c r="O1580" s="23"/>
      <c r="P1580" s="24">
        <v>29.4</v>
      </c>
      <c r="Q1580" s="24">
        <v>52.3</v>
      </c>
      <c r="R1580" s="24">
        <v>60</v>
      </c>
      <c r="S1580" s="24">
        <v>1540.13</v>
      </c>
      <c r="T1580" s="24">
        <v>1.78</v>
      </c>
      <c r="U1580" s="24">
        <v>1080</v>
      </c>
      <c r="V1580" s="24">
        <v>1920</v>
      </c>
      <c r="W1580" s="24">
        <v>2.0739999999999998</v>
      </c>
      <c r="X1580" s="23" t="s">
        <v>47</v>
      </c>
      <c r="Y1580" s="23" t="s">
        <v>47</v>
      </c>
      <c r="Z1580" s="24">
        <v>1346</v>
      </c>
      <c r="AA1580" s="24">
        <v>60</v>
      </c>
      <c r="AB1580" s="24">
        <v>176</v>
      </c>
      <c r="AC1580" s="24">
        <v>176</v>
      </c>
      <c r="AD1580" s="23" t="s">
        <v>1304</v>
      </c>
      <c r="AE1580" s="23" t="s">
        <v>11</v>
      </c>
      <c r="AF1580" s="23" t="s">
        <v>11</v>
      </c>
      <c r="AG1580" s="23"/>
      <c r="AH1580" s="23"/>
      <c r="AI1580" s="23" t="s">
        <v>12</v>
      </c>
      <c r="AJ1580" s="23" t="s">
        <v>11</v>
      </c>
      <c r="AK1580" s="23" t="s">
        <v>23</v>
      </c>
      <c r="AL1580" s="23" t="s">
        <v>1305</v>
      </c>
      <c r="AM1580" s="23"/>
      <c r="AN1580" s="23" t="s">
        <v>259</v>
      </c>
      <c r="AO1580" s="23" t="s">
        <v>908</v>
      </c>
      <c r="AP1580" s="23" t="s">
        <v>14</v>
      </c>
      <c r="AQ1580" s="23"/>
      <c r="AR1580" s="23"/>
      <c r="AS1580" s="23" t="s">
        <v>1305</v>
      </c>
      <c r="AT1580" s="23"/>
      <c r="AU1580" s="23" t="s">
        <v>24</v>
      </c>
      <c r="AV1580" s="25" t="s">
        <v>908</v>
      </c>
      <c r="AW1580" s="19" t="s">
        <v>1306</v>
      </c>
      <c r="AX1580" s="26">
        <v>60</v>
      </c>
      <c r="AY1580" s="26">
        <v>1540.13</v>
      </c>
      <c r="AZ1580" s="25" t="s">
        <v>259</v>
      </c>
      <c r="BA1580" s="25" t="s">
        <v>24</v>
      </c>
      <c r="BB1580" s="32" t="s">
        <v>1306</v>
      </c>
      <c r="BC1580" s="23" t="s">
        <v>15</v>
      </c>
      <c r="BD1580" s="23"/>
      <c r="BE1580" s="23" t="s">
        <v>11</v>
      </c>
      <c r="BF1580" s="23" t="s">
        <v>1307</v>
      </c>
      <c r="BG1580" s="23" t="s">
        <v>11</v>
      </c>
      <c r="BH1580" s="23" t="s">
        <v>17</v>
      </c>
      <c r="BI1580" s="23"/>
      <c r="BJ1580" s="23"/>
      <c r="BK1580" s="23" t="s">
        <v>23</v>
      </c>
      <c r="BL1580" s="23" t="s">
        <v>11</v>
      </c>
      <c r="BM1580" s="23"/>
      <c r="BN1580" s="23"/>
      <c r="BO1580" s="24">
        <v>100</v>
      </c>
      <c r="BP1580" s="24">
        <v>471.3</v>
      </c>
      <c r="BQ1580" s="24">
        <v>450</v>
      </c>
      <c r="BR1580" s="24">
        <v>450</v>
      </c>
      <c r="BS1580" s="24">
        <v>470.2</v>
      </c>
      <c r="BT1580" s="23"/>
      <c r="BU1580" s="23"/>
      <c r="BV1580" s="24">
        <v>161.27000000000001</v>
      </c>
      <c r="BW1580" s="24">
        <v>0.22</v>
      </c>
      <c r="BX1580" s="23"/>
      <c r="BY1580" s="24">
        <v>0</v>
      </c>
      <c r="BZ1580" s="27">
        <v>0.22</v>
      </c>
      <c r="CA1580" s="27">
        <v>0</v>
      </c>
      <c r="CB1580" s="25"/>
      <c r="CC1580" s="25"/>
      <c r="CD1580" s="25"/>
      <c r="CE1580" s="25"/>
      <c r="CF1580" s="25"/>
      <c r="CG1580" s="25"/>
      <c r="CH1580" s="28">
        <v>423.84</v>
      </c>
      <c r="CI1580" s="28">
        <v>0.5</v>
      </c>
      <c r="CJ1580" s="28">
        <v>0.5</v>
      </c>
      <c r="CK1580" s="25"/>
      <c r="CL1580" s="25"/>
      <c r="CM1580" s="28">
        <v>0.96</v>
      </c>
      <c r="CN1580" s="25"/>
      <c r="CO1580" s="28">
        <v>0</v>
      </c>
      <c r="CP1580" s="30" t="s">
        <v>1075</v>
      </c>
      <c r="CQ1580" s="8">
        <f t="shared" si="265"/>
        <v>1346.6395693869995</v>
      </c>
      <c r="CR1580" s="8">
        <f t="shared" si="273"/>
        <v>28</v>
      </c>
      <c r="CS1580" s="8">
        <f t="shared" si="266"/>
        <v>2.5</v>
      </c>
      <c r="CT1580" s="8">
        <f t="shared" si="274"/>
        <v>60</v>
      </c>
      <c r="CU1580" s="8">
        <f t="shared" si="267"/>
        <v>400</v>
      </c>
      <c r="CV1580" s="10">
        <f t="shared" si="268"/>
        <v>725863.26900000009</v>
      </c>
      <c r="CW1580" s="10">
        <f t="shared" si="275"/>
        <v>725.86326900000006</v>
      </c>
      <c r="CX1580" s="8" t="str">
        <f t="shared" si="269"/>
        <v>No</v>
      </c>
      <c r="CY1580" s="30" t="s">
        <v>23</v>
      </c>
      <c r="CZ1580" s="30" t="s">
        <v>11</v>
      </c>
      <c r="DA1580" s="31" t="s">
        <v>11</v>
      </c>
      <c r="DB1580" s="31" t="s">
        <v>11</v>
      </c>
      <c r="DC1580" s="8" t="str">
        <f t="shared" si="270"/>
        <v>No</v>
      </c>
      <c r="DD1580" s="8" t="s">
        <v>11</v>
      </c>
      <c r="DE1580" s="30" t="s">
        <v>11</v>
      </c>
      <c r="DF1580" s="10">
        <f t="shared" si="271"/>
        <v>495.70650000000001</v>
      </c>
      <c r="DG1580" s="9">
        <f>IF(S1580&lt;Monitors!$H$4,(S1580*Monitors!$I$4)+Monitors!$J$4,IF(S1580&lt;Monitors!$H$5,(S1580*Monitors!$I$5)+Monitors!$J$5,IF(S1580&lt;Monitors!$H$6,(S1580*Monitors!$I$6)+Monitors!$J$6,IF(S1580&lt;Monitors!$H$7,(Monitors!$I$7*S1580)+Monitors!$J$7,IF(S1580&lt;Monitors!$H$8,(S1580*Monitors!$I$8)+Monitors!$J$8,IF(S1580&lt;Monitors!$H$9,(S1580*Monitors!$I$9)+Monitors!$J$9,IF(S1580&lt;Monitors!$H$10,(S1580*Monitors!$I$10)+Monitors!$J$10,IF(S1580&lt;Monitors!$H$11,(S1580*Monitors!$I$11)+Monitors!$J$11,Monitors!$J$12))))))))</f>
        <v>89</v>
      </c>
      <c r="DH1580" s="10">
        <f>$DF1580-(Monitors!$B$4*'All Data'!$W1580)</f>
        <v>482.99288000000001</v>
      </c>
      <c r="DI1580" s="10">
        <f>IF($CX1580="Yes",DH1580-(Monitors!$E$4*(DG1580+(Monitors!$B$4*'All Data'!$W1580))),'All Data'!DH1580)</f>
        <v>482.99288000000001</v>
      </c>
      <c r="DJ1580" s="10">
        <f>IF(DD1580="Yes",'All Data'!DI1580-(DG1580*Monitors!$C$4),'All Data'!DI1580)</f>
        <v>482.99288000000001</v>
      </c>
      <c r="DK1580" s="10">
        <f>IF($DE1580="Yes",DJ1580-(DG1580*Monitors!$D$4),'All Data'!DJ1580)</f>
        <v>482.99288000000001</v>
      </c>
      <c r="DL1580" s="10">
        <f>IF($CZ1580="Yes",DK1580-Monitors!$C$7,'All Data'!DK1580)</f>
        <v>482.99288000000001</v>
      </c>
      <c r="DM1580" s="10">
        <f>IF($DA1580="Yes",DL1580-Monitors!$D$7,'All Data'!DL1580)</f>
        <v>482.99288000000001</v>
      </c>
      <c r="DN1580" s="10">
        <f>IF(DB1580="Yes",DM1580-((DG1580+(W1580*Monitors!$B$4))*Monitors!$F$4),'All Data'!DM1580)</f>
        <v>482.99288000000001</v>
      </c>
      <c r="DO1580" s="8" t="str">
        <f t="shared" si="272"/>
        <v>No</v>
      </c>
      <c r="DP1580" s="10">
        <v>29.034530760000006</v>
      </c>
      <c r="DQ1580" s="10">
        <v>132.23546924000001</v>
      </c>
      <c r="DR1580" s="10">
        <v>132.23546924000001</v>
      </c>
      <c r="DS1580" s="9">
        <v>104.54555390456119</v>
      </c>
      <c r="DT1580" s="9" t="s">
        <v>11</v>
      </c>
      <c r="DU1580" s="14">
        <v>0</v>
      </c>
    </row>
    <row r="1581" spans="1:125" ht="18" customHeight="1">
      <c r="A1581" s="29">
        <v>1580</v>
      </c>
      <c r="B1581" s="29">
        <v>21</v>
      </c>
      <c r="C1581" s="29">
        <v>446</v>
      </c>
      <c r="D1581" s="21">
        <v>41430</v>
      </c>
      <c r="E1581" s="21">
        <v>41414</v>
      </c>
      <c r="F1581" s="21">
        <v>41451</v>
      </c>
      <c r="G1581" s="20" t="s">
        <v>4</v>
      </c>
      <c r="H1581" s="20"/>
      <c r="I1581" s="22">
        <v>6</v>
      </c>
      <c r="J1581" s="20" t="s">
        <v>255</v>
      </c>
      <c r="K1581" s="20"/>
      <c r="L1581" s="20" t="s">
        <v>6</v>
      </c>
      <c r="M1581" s="23" t="s">
        <v>6</v>
      </c>
      <c r="N1581" s="23" t="s">
        <v>7</v>
      </c>
      <c r="O1581" s="23"/>
      <c r="P1581" s="24">
        <v>26.8</v>
      </c>
      <c r="Q1581" s="24">
        <v>47.6</v>
      </c>
      <c r="R1581" s="24">
        <v>54.6</v>
      </c>
      <c r="S1581" s="24">
        <v>1275.67</v>
      </c>
      <c r="T1581" s="24">
        <v>1.78</v>
      </c>
      <c r="U1581" s="24">
        <v>1080</v>
      </c>
      <c r="V1581" s="24">
        <v>1920</v>
      </c>
      <c r="W1581" s="24">
        <v>2.0739999999999998</v>
      </c>
      <c r="X1581" s="23" t="s">
        <v>47</v>
      </c>
      <c r="Y1581" s="23" t="s">
        <v>47</v>
      </c>
      <c r="Z1581" s="24">
        <v>1625</v>
      </c>
      <c r="AA1581" s="24">
        <v>60</v>
      </c>
      <c r="AB1581" s="24">
        <v>178</v>
      </c>
      <c r="AC1581" s="24">
        <v>178</v>
      </c>
      <c r="AD1581" s="23" t="s">
        <v>305</v>
      </c>
      <c r="AE1581" s="23" t="s">
        <v>11</v>
      </c>
      <c r="AF1581" s="23" t="s">
        <v>11</v>
      </c>
      <c r="AG1581" s="23"/>
      <c r="AH1581" s="23"/>
      <c r="AI1581" s="23" t="s">
        <v>57</v>
      </c>
      <c r="AJ1581" s="23" t="s">
        <v>11</v>
      </c>
      <c r="AK1581" s="23" t="s">
        <v>23</v>
      </c>
      <c r="AL1581" s="23" t="s">
        <v>107</v>
      </c>
      <c r="AM1581" s="23"/>
      <c r="AN1581" s="23" t="s">
        <v>302</v>
      </c>
      <c r="AO1581" s="23"/>
      <c r="AP1581" s="23" t="s">
        <v>14</v>
      </c>
      <c r="AQ1581" s="23"/>
      <c r="AR1581" s="23"/>
      <c r="AS1581" s="23" t="s">
        <v>107</v>
      </c>
      <c r="AT1581" s="23"/>
      <c r="AU1581" s="23" t="s">
        <v>261</v>
      </c>
      <c r="AV1581" s="25"/>
      <c r="AW1581" s="25"/>
      <c r="AX1581" s="26">
        <v>54.6</v>
      </c>
      <c r="AY1581" s="26">
        <v>1275.67</v>
      </c>
      <c r="AZ1581" s="25" t="s">
        <v>302</v>
      </c>
      <c r="BA1581" s="25" t="s">
        <v>261</v>
      </c>
      <c r="BB1581" s="23"/>
      <c r="BC1581" s="23" t="s">
        <v>15</v>
      </c>
      <c r="BD1581" s="23"/>
      <c r="BE1581" s="23" t="s">
        <v>11</v>
      </c>
      <c r="BF1581" s="23" t="s">
        <v>306</v>
      </c>
      <c r="BG1581" s="23" t="s">
        <v>11</v>
      </c>
      <c r="BH1581" s="23" t="s">
        <v>17</v>
      </c>
      <c r="BI1581" s="23"/>
      <c r="BJ1581" s="23"/>
      <c r="BK1581" s="23" t="s">
        <v>11</v>
      </c>
      <c r="BL1581" s="23" t="s">
        <v>11</v>
      </c>
      <c r="BM1581" s="23"/>
      <c r="BN1581" s="23"/>
      <c r="BO1581" s="24">
        <v>0.1</v>
      </c>
      <c r="BP1581" s="24">
        <v>641.9</v>
      </c>
      <c r="BQ1581" s="24">
        <v>680</v>
      </c>
      <c r="BR1581" s="24">
        <v>508.3</v>
      </c>
      <c r="BS1581" s="24">
        <v>508.3</v>
      </c>
      <c r="BT1581" s="23"/>
      <c r="BU1581" s="23"/>
      <c r="BV1581" s="24">
        <v>164.31</v>
      </c>
      <c r="BW1581" s="24">
        <v>0.32</v>
      </c>
      <c r="BX1581" s="24">
        <v>0.3</v>
      </c>
      <c r="BY1581" s="23"/>
      <c r="BZ1581" s="27">
        <v>0.32</v>
      </c>
      <c r="CA1581" s="27"/>
      <c r="CB1581" s="25"/>
      <c r="CC1581" s="25"/>
      <c r="CD1581" s="28">
        <v>160.79</v>
      </c>
      <c r="CE1581" s="28">
        <v>0.64</v>
      </c>
      <c r="CF1581" s="28">
        <v>0.62</v>
      </c>
      <c r="CG1581" s="25"/>
      <c r="CH1581" s="28">
        <v>352.43</v>
      </c>
      <c r="CI1581" s="28">
        <v>0.7</v>
      </c>
      <c r="CJ1581" s="28">
        <v>0</v>
      </c>
      <c r="CK1581" s="25"/>
      <c r="CL1581" s="25"/>
      <c r="CM1581" s="28">
        <v>1</v>
      </c>
      <c r="CN1581" s="25"/>
      <c r="CO1581" s="28">
        <v>0</v>
      </c>
      <c r="CP1581" s="30" t="s">
        <v>1075</v>
      </c>
      <c r="CQ1581" s="8">
        <f t="shared" si="265"/>
        <v>1625.8123182327715</v>
      </c>
      <c r="CR1581" s="8">
        <f t="shared" si="273"/>
        <v>28</v>
      </c>
      <c r="CS1581" s="8">
        <f t="shared" si="266"/>
        <v>2.5</v>
      </c>
      <c r="CT1581" s="8">
        <f t="shared" si="274"/>
        <v>60</v>
      </c>
      <c r="CU1581" s="8">
        <f t="shared" si="267"/>
        <v>600</v>
      </c>
      <c r="CV1581" s="10">
        <f t="shared" si="268"/>
        <v>818852.57299999997</v>
      </c>
      <c r="CW1581" s="10">
        <f t="shared" si="275"/>
        <v>818.85257300000001</v>
      </c>
      <c r="CX1581" s="8" t="str">
        <f t="shared" si="269"/>
        <v>No</v>
      </c>
      <c r="CY1581" s="30" t="s">
        <v>23</v>
      </c>
      <c r="CZ1581" s="30" t="s">
        <v>11</v>
      </c>
      <c r="DA1581" s="31" t="s">
        <v>11</v>
      </c>
      <c r="DB1581" s="31" t="s">
        <v>11</v>
      </c>
      <c r="DC1581" s="8" t="str">
        <f t="shared" si="270"/>
        <v>No</v>
      </c>
      <c r="DD1581" s="8" t="s">
        <v>11</v>
      </c>
      <c r="DE1581" s="30" t="s">
        <v>11</v>
      </c>
      <c r="DF1581" s="10">
        <f t="shared" si="271"/>
        <v>505.59654</v>
      </c>
      <c r="DG1581" s="9">
        <f>IF(S1581&lt;Monitors!$H$4,(S1581*Monitors!$I$4)+Monitors!$J$4,IF(S1581&lt;Monitors!$H$5,(S1581*Monitors!$I$5)+Monitors!$J$5,IF(S1581&lt;Monitors!$H$6,(S1581*Monitors!$I$6)+Monitors!$J$6,IF(S1581&lt;Monitors!$H$7,(Monitors!$I$7*S1581)+Monitors!$J$7,IF(S1581&lt;Monitors!$H$8,(S1581*Monitors!$I$8)+Monitors!$J$8,IF(S1581&lt;Monitors!$H$9,(S1581*Monitors!$I$9)+Monitors!$J$9,IF(S1581&lt;Monitors!$H$10,(S1581*Monitors!$I$10)+Monitors!$J$10,IF(S1581&lt;Monitors!$H$11,(S1581*Monitors!$I$11)+Monitors!$J$11,Monitors!$J$12))))))))</f>
        <v>89</v>
      </c>
      <c r="DH1581" s="10">
        <f>$DF1581-(Monitors!$B$4*'All Data'!$W1581)</f>
        <v>492.88292000000001</v>
      </c>
      <c r="DI1581" s="10">
        <f>IF($CX1581="Yes",DH1581-(Monitors!$E$4*(DG1581+(Monitors!$B$4*'All Data'!$W1581))),'All Data'!DH1581)</f>
        <v>492.88292000000001</v>
      </c>
      <c r="DJ1581" s="10">
        <f>IF(DD1581="Yes",'All Data'!DI1581-(DG1581*Monitors!$C$4),'All Data'!DI1581)</f>
        <v>492.88292000000001</v>
      </c>
      <c r="DK1581" s="10">
        <f>IF($DE1581="Yes",DJ1581-(DG1581*Monitors!$D$4),'All Data'!DJ1581)</f>
        <v>492.88292000000001</v>
      </c>
      <c r="DL1581" s="10">
        <f>IF($CZ1581="Yes",DK1581-Monitors!$C$7,'All Data'!DK1581)</f>
        <v>492.88292000000001</v>
      </c>
      <c r="DM1581" s="10">
        <f>IF($DA1581="Yes",DL1581-Monitors!$D$7,'All Data'!DL1581)</f>
        <v>492.88292000000001</v>
      </c>
      <c r="DN1581" s="10">
        <f>IF(DB1581="Yes",DM1581-((DG1581+(W1581*Monitors!$B$4))*Monitors!$F$4),'All Data'!DM1581)</f>
        <v>492.88292000000001</v>
      </c>
      <c r="DO1581" s="8" t="str">
        <f t="shared" si="272"/>
        <v>No</v>
      </c>
      <c r="DP1581" s="10">
        <v>32.754102920000001</v>
      </c>
      <c r="DQ1581" s="10">
        <v>131.55589707999999</v>
      </c>
      <c r="DR1581" s="10">
        <v>131.55589707999999</v>
      </c>
      <c r="DS1581" s="9">
        <v>95.123828264395698</v>
      </c>
      <c r="DT1581" s="9" t="s">
        <v>11</v>
      </c>
      <c r="DU1581" s="14">
        <v>0</v>
      </c>
    </row>
    <row r="1582" spans="1:125" ht="18" customHeight="1">
      <c r="A1582" s="29">
        <v>1581</v>
      </c>
      <c r="B1582" s="29">
        <v>21</v>
      </c>
      <c r="C1582" s="29">
        <v>436</v>
      </c>
      <c r="D1582" s="21">
        <v>41768</v>
      </c>
      <c r="E1582" s="21">
        <v>41731</v>
      </c>
      <c r="F1582" s="21">
        <v>41745</v>
      </c>
      <c r="G1582" s="20" t="s">
        <v>4</v>
      </c>
      <c r="H1582" s="20"/>
      <c r="I1582" s="22">
        <v>6</v>
      </c>
      <c r="J1582" s="20" t="s">
        <v>255</v>
      </c>
      <c r="K1582" s="20"/>
      <c r="L1582" s="20" t="s">
        <v>6</v>
      </c>
      <c r="M1582" s="23"/>
      <c r="N1582" s="23" t="s">
        <v>7</v>
      </c>
      <c r="O1582" s="23"/>
      <c r="P1582" s="24">
        <v>26.8</v>
      </c>
      <c r="Q1582" s="24">
        <v>47.6</v>
      </c>
      <c r="R1582" s="24">
        <v>54.6</v>
      </c>
      <c r="S1582" s="24">
        <v>1275.67</v>
      </c>
      <c r="T1582" s="24">
        <v>1.78</v>
      </c>
      <c r="U1582" s="24">
        <v>1080</v>
      </c>
      <c r="V1582" s="24">
        <v>1920</v>
      </c>
      <c r="W1582" s="24">
        <v>2.0739999999999998</v>
      </c>
      <c r="X1582" s="23" t="s">
        <v>47</v>
      </c>
      <c r="Y1582" s="23" t="s">
        <v>47</v>
      </c>
      <c r="Z1582" s="24">
        <v>1625</v>
      </c>
      <c r="AA1582" s="24">
        <v>60</v>
      </c>
      <c r="AB1582" s="24">
        <v>178</v>
      </c>
      <c r="AC1582" s="24">
        <v>178</v>
      </c>
      <c r="AD1582" s="23" t="s">
        <v>125</v>
      </c>
      <c r="AE1582" s="23" t="s">
        <v>11</v>
      </c>
      <c r="AF1582" s="23" t="s">
        <v>11</v>
      </c>
      <c r="AG1582" s="23"/>
      <c r="AH1582" s="23"/>
      <c r="AI1582" s="23" t="s">
        <v>57</v>
      </c>
      <c r="AJ1582" s="23" t="s">
        <v>11</v>
      </c>
      <c r="AK1582" s="23" t="s">
        <v>23</v>
      </c>
      <c r="AL1582" s="23" t="s">
        <v>107</v>
      </c>
      <c r="AM1582" s="23"/>
      <c r="AN1582" s="23" t="s">
        <v>302</v>
      </c>
      <c r="AO1582" s="23"/>
      <c r="AP1582" s="23" t="s">
        <v>14</v>
      </c>
      <c r="AQ1582" s="23"/>
      <c r="AR1582" s="23"/>
      <c r="AS1582" s="23" t="s">
        <v>107</v>
      </c>
      <c r="AT1582" s="23"/>
      <c r="AU1582" s="23" t="s">
        <v>261</v>
      </c>
      <c r="AV1582" s="25"/>
      <c r="AW1582" s="25"/>
      <c r="AX1582" s="26">
        <v>54.6</v>
      </c>
      <c r="AY1582" s="26">
        <v>1275.67</v>
      </c>
      <c r="AZ1582" s="25" t="s">
        <v>302</v>
      </c>
      <c r="BA1582" s="25" t="s">
        <v>261</v>
      </c>
      <c r="BB1582" s="23"/>
      <c r="BC1582" s="23" t="s">
        <v>15</v>
      </c>
      <c r="BD1582" s="23"/>
      <c r="BE1582" s="23" t="s">
        <v>11</v>
      </c>
      <c r="BF1582" s="23" t="s">
        <v>306</v>
      </c>
      <c r="BG1582" s="23" t="s">
        <v>11</v>
      </c>
      <c r="BH1582" s="23" t="s">
        <v>17</v>
      </c>
      <c r="BI1582" s="23"/>
      <c r="BJ1582" s="23"/>
      <c r="BK1582" s="23" t="s">
        <v>11</v>
      </c>
      <c r="BL1582" s="23" t="s">
        <v>11</v>
      </c>
      <c r="BM1582" s="23"/>
      <c r="BN1582" s="23"/>
      <c r="BO1582" s="24">
        <v>0.1</v>
      </c>
      <c r="BP1582" s="24">
        <v>534.5</v>
      </c>
      <c r="BQ1582" s="24">
        <v>650</v>
      </c>
      <c r="BR1582" s="24">
        <v>466.7</v>
      </c>
      <c r="BS1582" s="24">
        <v>466.7</v>
      </c>
      <c r="BT1582" s="23"/>
      <c r="BU1582" s="23"/>
      <c r="BV1582" s="24">
        <v>165.2</v>
      </c>
      <c r="BW1582" s="24">
        <v>0.47</v>
      </c>
      <c r="BX1582" s="24">
        <v>0.32</v>
      </c>
      <c r="BY1582" s="23"/>
      <c r="BZ1582" s="27">
        <v>0.47</v>
      </c>
      <c r="CA1582" s="27"/>
      <c r="CB1582" s="25"/>
      <c r="CC1582" s="25"/>
      <c r="CD1582" s="28">
        <v>164.06</v>
      </c>
      <c r="CE1582" s="28">
        <v>0.43</v>
      </c>
      <c r="CF1582" s="28">
        <v>0.41</v>
      </c>
      <c r="CG1582" s="25"/>
      <c r="CH1582" s="28">
        <v>352.43</v>
      </c>
      <c r="CI1582" s="28">
        <v>0.7</v>
      </c>
      <c r="CJ1582" s="28">
        <v>0</v>
      </c>
      <c r="CK1582" s="25"/>
      <c r="CL1582" s="25"/>
      <c r="CM1582" s="28">
        <v>0.99</v>
      </c>
      <c r="CN1582" s="25"/>
      <c r="CO1582" s="28">
        <v>0</v>
      </c>
      <c r="CP1582" s="30" t="s">
        <v>1075</v>
      </c>
      <c r="CQ1582" s="8">
        <f t="shared" si="265"/>
        <v>1625.8123182327715</v>
      </c>
      <c r="CR1582" s="8">
        <f t="shared" si="273"/>
        <v>28</v>
      </c>
      <c r="CS1582" s="8">
        <f t="shared" si="266"/>
        <v>2.5</v>
      </c>
      <c r="CT1582" s="8">
        <f t="shared" si="274"/>
        <v>60</v>
      </c>
      <c r="CU1582" s="8">
        <f t="shared" si="267"/>
        <v>500</v>
      </c>
      <c r="CV1582" s="10">
        <f t="shared" si="268"/>
        <v>681845.61499999999</v>
      </c>
      <c r="CW1582" s="10">
        <f t="shared" si="275"/>
        <v>681.84561499999995</v>
      </c>
      <c r="CX1582" s="8" t="str">
        <f t="shared" si="269"/>
        <v>No</v>
      </c>
      <c r="CY1582" s="30" t="s">
        <v>23</v>
      </c>
      <c r="CZ1582" s="30" t="s">
        <v>11</v>
      </c>
      <c r="DA1582" s="31" t="s">
        <v>11</v>
      </c>
      <c r="DB1582" s="31" t="s">
        <v>11</v>
      </c>
      <c r="DC1582" s="8" t="str">
        <f t="shared" si="270"/>
        <v>No</v>
      </c>
      <c r="DD1582" s="8" t="s">
        <v>11</v>
      </c>
      <c r="DE1582" s="30" t="s">
        <v>11</v>
      </c>
      <c r="DF1582" s="10">
        <f t="shared" si="271"/>
        <v>509.17937999999992</v>
      </c>
      <c r="DG1582" s="9">
        <f>IF(S1582&lt;Monitors!$H$4,(S1582*Monitors!$I$4)+Monitors!$J$4,IF(S1582&lt;Monitors!$H$5,(S1582*Monitors!$I$5)+Monitors!$J$5,IF(S1582&lt;Monitors!$H$6,(S1582*Monitors!$I$6)+Monitors!$J$6,IF(S1582&lt;Monitors!$H$7,(Monitors!$I$7*S1582)+Monitors!$J$7,IF(S1582&lt;Monitors!$H$8,(S1582*Monitors!$I$8)+Monitors!$J$8,IF(S1582&lt;Monitors!$H$9,(S1582*Monitors!$I$9)+Monitors!$J$9,IF(S1582&lt;Monitors!$H$10,(S1582*Monitors!$I$10)+Monitors!$J$10,IF(S1582&lt;Monitors!$H$11,(S1582*Monitors!$I$11)+Monitors!$J$11,Monitors!$J$12))))))))</f>
        <v>89</v>
      </c>
      <c r="DH1582" s="10">
        <f>$DF1582-(Monitors!$B$4*'All Data'!$W1582)</f>
        <v>496.46575999999993</v>
      </c>
      <c r="DI1582" s="10">
        <f>IF($CX1582="Yes",DH1582-(Monitors!$E$4*(DG1582+(Monitors!$B$4*'All Data'!$W1582))),'All Data'!DH1582)</f>
        <v>496.46575999999993</v>
      </c>
      <c r="DJ1582" s="10">
        <f>IF(DD1582="Yes",'All Data'!DI1582-(DG1582*Monitors!$C$4),'All Data'!DI1582)</f>
        <v>496.46575999999993</v>
      </c>
      <c r="DK1582" s="10">
        <f>IF($DE1582="Yes",DJ1582-(DG1582*Monitors!$D$4),'All Data'!DJ1582)</f>
        <v>496.46575999999993</v>
      </c>
      <c r="DL1582" s="10">
        <f>IF($CZ1582="Yes",DK1582-Monitors!$C$7,'All Data'!DK1582)</f>
        <v>496.46575999999993</v>
      </c>
      <c r="DM1582" s="10">
        <f>IF($DA1582="Yes",DL1582-Monitors!$D$7,'All Data'!DL1582)</f>
        <v>496.46575999999993</v>
      </c>
      <c r="DN1582" s="10">
        <f>IF(DB1582="Yes",DM1582-((DG1582+(W1582*Monitors!$B$4))*Monitors!$F$4),'All Data'!DM1582)</f>
        <v>496.46575999999993</v>
      </c>
      <c r="DO1582" s="8" t="str">
        <f t="shared" si="272"/>
        <v>No</v>
      </c>
      <c r="DP1582" s="10">
        <v>27.273824600000001</v>
      </c>
      <c r="DQ1582" s="10">
        <v>137.92617539999998</v>
      </c>
      <c r="DR1582" s="10">
        <v>137.92617539999998</v>
      </c>
      <c r="DS1582" s="9">
        <v>95.123828264395698</v>
      </c>
      <c r="DT1582" s="9" t="s">
        <v>11</v>
      </c>
      <c r="DU1582" s="14">
        <v>0</v>
      </c>
    </row>
    <row r="1583" spans="1:125" ht="18" customHeight="1">
      <c r="A1583" s="29">
        <v>1582</v>
      </c>
      <c r="B1583" s="29">
        <v>21</v>
      </c>
      <c r="C1583" s="29">
        <v>437</v>
      </c>
      <c r="D1583" s="21">
        <v>41862</v>
      </c>
      <c r="E1583" s="21">
        <v>41731</v>
      </c>
      <c r="F1583" s="21">
        <v>41851</v>
      </c>
      <c r="G1583" s="20" t="s">
        <v>4</v>
      </c>
      <c r="H1583" s="20"/>
      <c r="I1583" s="22">
        <v>6</v>
      </c>
      <c r="J1583" s="20" t="s">
        <v>255</v>
      </c>
      <c r="K1583" s="20"/>
      <c r="L1583" s="20" t="s">
        <v>6</v>
      </c>
      <c r="M1583" s="23"/>
      <c r="N1583" s="23" t="s">
        <v>7</v>
      </c>
      <c r="O1583" s="23"/>
      <c r="P1583" s="24">
        <v>26.8</v>
      </c>
      <c r="Q1583" s="24">
        <v>47.6</v>
      </c>
      <c r="R1583" s="24">
        <v>54.6</v>
      </c>
      <c r="S1583" s="24">
        <v>1275.67</v>
      </c>
      <c r="T1583" s="24">
        <v>1.78</v>
      </c>
      <c r="U1583" s="24">
        <v>1080</v>
      </c>
      <c r="V1583" s="24">
        <v>1920</v>
      </c>
      <c r="W1583" s="24">
        <v>2.0739999999999998</v>
      </c>
      <c r="X1583" s="23" t="s">
        <v>47</v>
      </c>
      <c r="Y1583" s="23" t="s">
        <v>47</v>
      </c>
      <c r="Z1583" s="24">
        <v>1625</v>
      </c>
      <c r="AA1583" s="24">
        <v>60</v>
      </c>
      <c r="AB1583" s="24">
        <v>178</v>
      </c>
      <c r="AC1583" s="24">
        <v>178</v>
      </c>
      <c r="AD1583" s="23" t="s">
        <v>125</v>
      </c>
      <c r="AE1583" s="23" t="s">
        <v>11</v>
      </c>
      <c r="AF1583" s="23" t="s">
        <v>11</v>
      </c>
      <c r="AG1583" s="23"/>
      <c r="AH1583" s="23"/>
      <c r="AI1583" s="23" t="s">
        <v>57</v>
      </c>
      <c r="AJ1583" s="23" t="s">
        <v>11</v>
      </c>
      <c r="AK1583" s="23" t="s">
        <v>23</v>
      </c>
      <c r="AL1583" s="23" t="s">
        <v>107</v>
      </c>
      <c r="AM1583" s="23"/>
      <c r="AN1583" s="23" t="s">
        <v>302</v>
      </c>
      <c r="AO1583" s="23"/>
      <c r="AP1583" s="23" t="s">
        <v>14</v>
      </c>
      <c r="AQ1583" s="23"/>
      <c r="AR1583" s="23"/>
      <c r="AS1583" s="23" t="s">
        <v>107</v>
      </c>
      <c r="AT1583" s="23"/>
      <c r="AU1583" s="23" t="s">
        <v>261</v>
      </c>
      <c r="AV1583" s="25"/>
      <c r="AW1583" s="25"/>
      <c r="AX1583" s="26">
        <v>54.6</v>
      </c>
      <c r="AY1583" s="26">
        <v>1275.67</v>
      </c>
      <c r="AZ1583" s="25" t="s">
        <v>302</v>
      </c>
      <c r="BA1583" s="25" t="s">
        <v>261</v>
      </c>
      <c r="BB1583" s="23"/>
      <c r="BC1583" s="23" t="s">
        <v>15</v>
      </c>
      <c r="BD1583" s="23"/>
      <c r="BE1583" s="23" t="s">
        <v>11</v>
      </c>
      <c r="BF1583" s="23" t="s">
        <v>306</v>
      </c>
      <c r="BG1583" s="23" t="s">
        <v>11</v>
      </c>
      <c r="BH1583" s="23" t="s">
        <v>17</v>
      </c>
      <c r="BI1583" s="23"/>
      <c r="BJ1583" s="23"/>
      <c r="BK1583" s="23" t="s">
        <v>11</v>
      </c>
      <c r="BL1583" s="23" t="s">
        <v>11</v>
      </c>
      <c r="BM1583" s="23"/>
      <c r="BN1583" s="23"/>
      <c r="BO1583" s="24">
        <v>0.1</v>
      </c>
      <c r="BP1583" s="24">
        <v>534.5</v>
      </c>
      <c r="BQ1583" s="24">
        <v>650</v>
      </c>
      <c r="BR1583" s="24">
        <v>466.7</v>
      </c>
      <c r="BS1583" s="24">
        <v>466.7</v>
      </c>
      <c r="BT1583" s="23"/>
      <c r="BU1583" s="23"/>
      <c r="BV1583" s="24">
        <v>165.2</v>
      </c>
      <c r="BW1583" s="24">
        <v>0.47</v>
      </c>
      <c r="BX1583" s="24">
        <v>0.32</v>
      </c>
      <c r="BY1583" s="23"/>
      <c r="BZ1583" s="27">
        <v>0.47</v>
      </c>
      <c r="CA1583" s="27"/>
      <c r="CB1583" s="25"/>
      <c r="CC1583" s="25"/>
      <c r="CD1583" s="28">
        <v>164.06</v>
      </c>
      <c r="CE1583" s="28">
        <v>0.43</v>
      </c>
      <c r="CF1583" s="28">
        <v>0.41</v>
      </c>
      <c r="CG1583" s="25"/>
      <c r="CH1583" s="28">
        <v>352.43</v>
      </c>
      <c r="CI1583" s="28">
        <v>0.7</v>
      </c>
      <c r="CJ1583" s="28">
        <v>0</v>
      </c>
      <c r="CK1583" s="25"/>
      <c r="CL1583" s="25"/>
      <c r="CM1583" s="28">
        <v>0.99</v>
      </c>
      <c r="CN1583" s="25"/>
      <c r="CO1583" s="28">
        <v>0</v>
      </c>
      <c r="CP1583" s="30" t="s">
        <v>1075</v>
      </c>
      <c r="CQ1583" s="8">
        <f t="shared" si="265"/>
        <v>1625.8123182327715</v>
      </c>
      <c r="CR1583" s="8">
        <f t="shared" si="273"/>
        <v>28</v>
      </c>
      <c r="CS1583" s="8">
        <f t="shared" si="266"/>
        <v>2.5</v>
      </c>
      <c r="CT1583" s="8">
        <f t="shared" si="274"/>
        <v>60</v>
      </c>
      <c r="CU1583" s="8">
        <f t="shared" si="267"/>
        <v>500</v>
      </c>
      <c r="CV1583" s="10">
        <f t="shared" si="268"/>
        <v>681845.61499999999</v>
      </c>
      <c r="CW1583" s="10">
        <f t="shared" si="275"/>
        <v>681.84561499999995</v>
      </c>
      <c r="CX1583" s="8" t="str">
        <f t="shared" si="269"/>
        <v>No</v>
      </c>
      <c r="CY1583" s="30" t="s">
        <v>23</v>
      </c>
      <c r="CZ1583" s="30" t="s">
        <v>11</v>
      </c>
      <c r="DA1583" s="31" t="s">
        <v>11</v>
      </c>
      <c r="DB1583" s="31" t="s">
        <v>11</v>
      </c>
      <c r="DC1583" s="8" t="str">
        <f t="shared" si="270"/>
        <v>No</v>
      </c>
      <c r="DD1583" s="8" t="s">
        <v>11</v>
      </c>
      <c r="DE1583" s="30" t="s">
        <v>11</v>
      </c>
      <c r="DF1583" s="10">
        <f t="shared" si="271"/>
        <v>509.17937999999992</v>
      </c>
      <c r="DG1583" s="9">
        <f>IF(S1583&lt;Monitors!$H$4,(S1583*Monitors!$I$4)+Monitors!$J$4,IF(S1583&lt;Monitors!$H$5,(S1583*Monitors!$I$5)+Monitors!$J$5,IF(S1583&lt;Monitors!$H$6,(S1583*Monitors!$I$6)+Monitors!$J$6,IF(S1583&lt;Monitors!$H$7,(Monitors!$I$7*S1583)+Monitors!$J$7,IF(S1583&lt;Monitors!$H$8,(S1583*Monitors!$I$8)+Monitors!$J$8,IF(S1583&lt;Monitors!$H$9,(S1583*Monitors!$I$9)+Monitors!$J$9,IF(S1583&lt;Monitors!$H$10,(S1583*Monitors!$I$10)+Monitors!$J$10,IF(S1583&lt;Monitors!$H$11,(S1583*Monitors!$I$11)+Monitors!$J$11,Monitors!$J$12))))))))</f>
        <v>89</v>
      </c>
      <c r="DH1583" s="10">
        <f>$DF1583-(Monitors!$B$4*'All Data'!$W1583)</f>
        <v>496.46575999999993</v>
      </c>
      <c r="DI1583" s="10">
        <f>IF($CX1583="Yes",DH1583-(Monitors!$E$4*(DG1583+(Monitors!$B$4*'All Data'!$W1583))),'All Data'!DH1583)</f>
        <v>496.46575999999993</v>
      </c>
      <c r="DJ1583" s="10">
        <f>IF(DD1583="Yes",'All Data'!DI1583-(DG1583*Monitors!$C$4),'All Data'!DI1583)</f>
        <v>496.46575999999993</v>
      </c>
      <c r="DK1583" s="10">
        <f>IF($DE1583="Yes",DJ1583-(DG1583*Monitors!$D$4),'All Data'!DJ1583)</f>
        <v>496.46575999999993</v>
      </c>
      <c r="DL1583" s="10">
        <f>IF($CZ1583="Yes",DK1583-Monitors!$C$7,'All Data'!DK1583)</f>
        <v>496.46575999999993</v>
      </c>
      <c r="DM1583" s="10">
        <f>IF($DA1583="Yes",DL1583-Monitors!$D$7,'All Data'!DL1583)</f>
        <v>496.46575999999993</v>
      </c>
      <c r="DN1583" s="10">
        <f>IF(DB1583="Yes",DM1583-((DG1583+(W1583*Monitors!$B$4))*Monitors!$F$4),'All Data'!DM1583)</f>
        <v>496.46575999999993</v>
      </c>
      <c r="DO1583" s="8" t="str">
        <f t="shared" si="272"/>
        <v>No</v>
      </c>
      <c r="DP1583" s="10">
        <v>27.273824600000001</v>
      </c>
      <c r="DQ1583" s="10">
        <v>137.92617539999998</v>
      </c>
      <c r="DR1583" s="10">
        <v>137.92617539999998</v>
      </c>
      <c r="DS1583" s="9">
        <v>95.123828264395698</v>
      </c>
      <c r="DT1583" s="9" t="s">
        <v>11</v>
      </c>
      <c r="DU1583" s="14">
        <v>0</v>
      </c>
    </row>
    <row r="1584" spans="1:125" ht="18" customHeight="1">
      <c r="A1584" s="29">
        <v>1583</v>
      </c>
      <c r="B1584" s="29">
        <v>38</v>
      </c>
      <c r="C1584" s="29">
        <v>1242</v>
      </c>
      <c r="D1584" s="21">
        <v>41664</v>
      </c>
      <c r="E1584" s="21">
        <v>41603</v>
      </c>
      <c r="F1584" s="21">
        <v>41674</v>
      </c>
      <c r="G1584" s="20" t="s">
        <v>942</v>
      </c>
      <c r="H1584" s="20"/>
      <c r="I1584" s="22">
        <v>6</v>
      </c>
      <c r="J1584" s="20" t="s">
        <v>255</v>
      </c>
      <c r="K1584" s="20"/>
      <c r="L1584" s="20" t="s">
        <v>121</v>
      </c>
      <c r="M1584" s="23"/>
      <c r="N1584" s="23" t="s">
        <v>7</v>
      </c>
      <c r="O1584" s="23"/>
      <c r="P1584" s="24">
        <v>26.8</v>
      </c>
      <c r="Q1584" s="24">
        <v>47.6</v>
      </c>
      <c r="R1584" s="24">
        <v>54.6</v>
      </c>
      <c r="S1584" s="24">
        <v>1275.67</v>
      </c>
      <c r="T1584" s="24">
        <v>1.78</v>
      </c>
      <c r="U1584" s="24">
        <v>1080</v>
      </c>
      <c r="V1584" s="24">
        <v>1920</v>
      </c>
      <c r="W1584" s="24">
        <v>2.0739999999999998</v>
      </c>
      <c r="X1584" s="23" t="s">
        <v>47</v>
      </c>
      <c r="Y1584" s="23" t="s">
        <v>47</v>
      </c>
      <c r="Z1584" s="24">
        <v>1626</v>
      </c>
      <c r="AA1584" s="24">
        <v>60</v>
      </c>
      <c r="AB1584" s="24">
        <v>178</v>
      </c>
      <c r="AC1584" s="24">
        <v>178</v>
      </c>
      <c r="AD1584" s="23" t="s">
        <v>956</v>
      </c>
      <c r="AE1584" s="23" t="s">
        <v>23</v>
      </c>
      <c r="AF1584" s="23" t="s">
        <v>11</v>
      </c>
      <c r="AG1584" s="23"/>
      <c r="AH1584" s="23"/>
      <c r="AI1584" s="23" t="s">
        <v>12</v>
      </c>
      <c r="AJ1584" s="23" t="s">
        <v>11</v>
      </c>
      <c r="AK1584" s="23" t="s">
        <v>23</v>
      </c>
      <c r="AL1584" s="23" t="s">
        <v>301</v>
      </c>
      <c r="AM1584" s="23"/>
      <c r="AN1584" s="23" t="s">
        <v>14</v>
      </c>
      <c r="AO1584" s="23"/>
      <c r="AP1584" s="23" t="s">
        <v>14</v>
      </c>
      <c r="AQ1584" s="23"/>
      <c r="AR1584" s="23"/>
      <c r="AS1584" s="23" t="s">
        <v>301</v>
      </c>
      <c r="AT1584" s="23"/>
      <c r="AU1584" s="23" t="s">
        <v>14</v>
      </c>
      <c r="AV1584" s="25"/>
      <c r="AW1584" s="25"/>
      <c r="AX1584" s="26">
        <v>54.6</v>
      </c>
      <c r="AY1584" s="26">
        <v>1275.67</v>
      </c>
      <c r="AZ1584" s="25" t="s">
        <v>14</v>
      </c>
      <c r="BA1584" s="25" t="s">
        <v>14</v>
      </c>
      <c r="BB1584" s="23"/>
      <c r="BC1584" s="23" t="s">
        <v>15</v>
      </c>
      <c r="BD1584" s="23"/>
      <c r="BE1584" s="23" t="s">
        <v>11</v>
      </c>
      <c r="BF1584" s="23" t="s">
        <v>941</v>
      </c>
      <c r="BG1584" s="23" t="s">
        <v>11</v>
      </c>
      <c r="BH1584" s="23" t="s">
        <v>17</v>
      </c>
      <c r="BI1584" s="23"/>
      <c r="BJ1584" s="23"/>
      <c r="BK1584" s="23" t="s">
        <v>11</v>
      </c>
      <c r="BL1584" s="23" t="s">
        <v>11</v>
      </c>
      <c r="BM1584" s="23" t="s">
        <v>11</v>
      </c>
      <c r="BN1584" s="23"/>
      <c r="BO1584" s="24">
        <v>0</v>
      </c>
      <c r="BP1584" s="24">
        <v>690</v>
      </c>
      <c r="BQ1584" s="24">
        <v>690</v>
      </c>
      <c r="BR1584" s="24">
        <v>520</v>
      </c>
      <c r="BS1584" s="24">
        <v>520</v>
      </c>
      <c r="BT1584" s="23"/>
      <c r="BU1584" s="23"/>
      <c r="BV1584" s="24">
        <v>166.5</v>
      </c>
      <c r="BW1584" s="24">
        <v>0.31</v>
      </c>
      <c r="BX1584" s="23"/>
      <c r="BY1584" s="24">
        <v>0.28000000000000003</v>
      </c>
      <c r="BZ1584" s="27">
        <v>0.31</v>
      </c>
      <c r="CA1584" s="27">
        <v>0.28000000000000003</v>
      </c>
      <c r="CB1584" s="25"/>
      <c r="CC1584" s="25"/>
      <c r="CD1584" s="28">
        <v>162.30000000000001</v>
      </c>
      <c r="CE1584" s="28">
        <v>0.42</v>
      </c>
      <c r="CF1584" s="25"/>
      <c r="CG1584" s="28">
        <v>0.4</v>
      </c>
      <c r="CH1584" s="28">
        <v>352.4</v>
      </c>
      <c r="CI1584" s="28">
        <v>0.5</v>
      </c>
      <c r="CJ1584" s="28">
        <v>0.5</v>
      </c>
      <c r="CK1584" s="25"/>
      <c r="CL1584" s="25"/>
      <c r="CM1584" s="28">
        <v>0.95</v>
      </c>
      <c r="CN1584" s="25"/>
      <c r="CO1584" s="28">
        <v>0</v>
      </c>
      <c r="CP1584" s="30" t="s">
        <v>1075</v>
      </c>
      <c r="CQ1584" s="8">
        <f t="shared" si="265"/>
        <v>1625.8123182327715</v>
      </c>
      <c r="CR1584" s="8">
        <f t="shared" si="273"/>
        <v>28</v>
      </c>
      <c r="CS1584" s="8">
        <f t="shared" si="266"/>
        <v>2.5</v>
      </c>
      <c r="CT1584" s="8">
        <f t="shared" si="274"/>
        <v>60</v>
      </c>
      <c r="CU1584" s="8">
        <f t="shared" si="267"/>
        <v>600</v>
      </c>
      <c r="CV1584" s="10">
        <f t="shared" si="268"/>
        <v>880212.3</v>
      </c>
      <c r="CW1584" s="10">
        <f t="shared" si="275"/>
        <v>880.21230000000003</v>
      </c>
      <c r="CX1584" s="8" t="str">
        <f t="shared" si="269"/>
        <v>No</v>
      </c>
      <c r="CY1584" s="30" t="s">
        <v>11</v>
      </c>
      <c r="CZ1584" s="30" t="s">
        <v>11</v>
      </c>
      <c r="DA1584" s="31" t="s">
        <v>11</v>
      </c>
      <c r="DB1584" s="31" t="s">
        <v>11</v>
      </c>
      <c r="DC1584" s="8" t="str">
        <f t="shared" si="270"/>
        <v>No</v>
      </c>
      <c r="DD1584" s="8" t="s">
        <v>11</v>
      </c>
      <c r="DE1584" s="30" t="s">
        <v>11</v>
      </c>
      <c r="DF1584" s="10">
        <f t="shared" si="271"/>
        <v>512.25414000000001</v>
      </c>
      <c r="DG1584" s="9">
        <f>IF(S1584&lt;Monitors!$H$4,(S1584*Monitors!$I$4)+Monitors!$J$4,IF(S1584&lt;Monitors!$H$5,(S1584*Monitors!$I$5)+Monitors!$J$5,IF(S1584&lt;Monitors!$H$6,(S1584*Monitors!$I$6)+Monitors!$J$6,IF(S1584&lt;Monitors!$H$7,(Monitors!$I$7*S1584)+Monitors!$J$7,IF(S1584&lt;Monitors!$H$8,(S1584*Monitors!$I$8)+Monitors!$J$8,IF(S1584&lt;Monitors!$H$9,(S1584*Monitors!$I$9)+Monitors!$J$9,IF(S1584&lt;Monitors!$H$10,(S1584*Monitors!$I$10)+Monitors!$J$10,IF(S1584&lt;Monitors!$H$11,(S1584*Monitors!$I$11)+Monitors!$J$11,Monitors!$J$12))))))))</f>
        <v>89</v>
      </c>
      <c r="DH1584" s="10">
        <f>$DF1584-(Monitors!$B$4*'All Data'!$W1584)</f>
        <v>499.54052000000001</v>
      </c>
      <c r="DI1584" s="10">
        <f>IF($CX1584="Yes",DH1584-(Monitors!$E$4*(DG1584+(Monitors!$B$4*'All Data'!$W1584))),'All Data'!DH1584)</f>
        <v>499.54052000000001</v>
      </c>
      <c r="DJ1584" s="10">
        <f>IF(DD1584="Yes",'All Data'!DI1584-(DG1584*Monitors!$C$4),'All Data'!DI1584)</f>
        <v>499.54052000000001</v>
      </c>
      <c r="DK1584" s="10">
        <f>IF($DE1584="Yes",DJ1584-(DG1584*Monitors!$D$4),'All Data'!DJ1584)</f>
        <v>499.54052000000001</v>
      </c>
      <c r="DL1584" s="10">
        <f>IF($CZ1584="Yes",DK1584-Monitors!$C$7,'All Data'!DK1584)</f>
        <v>499.54052000000001</v>
      </c>
      <c r="DM1584" s="10">
        <f>IF($DA1584="Yes",DL1584-Monitors!$D$7,'All Data'!DL1584)</f>
        <v>499.54052000000001</v>
      </c>
      <c r="DN1584" s="10">
        <f>IF(DB1584="Yes",DM1584-((DG1584+(W1584*Monitors!$B$4))*Monitors!$F$4),'All Data'!DM1584)</f>
        <v>499.54052000000001</v>
      </c>
      <c r="DO1584" s="8" t="str">
        <f t="shared" si="272"/>
        <v>No</v>
      </c>
      <c r="DP1584" s="10">
        <v>35.208492000000007</v>
      </c>
      <c r="DQ1584" s="10">
        <v>131.29150799999999</v>
      </c>
      <c r="DR1584" s="10">
        <v>131.29150799999999</v>
      </c>
      <c r="DS1584" s="9">
        <v>95.123828264395698</v>
      </c>
      <c r="DT1584" s="9" t="s">
        <v>11</v>
      </c>
      <c r="DU1584" s="14">
        <v>0</v>
      </c>
    </row>
    <row r="1585" spans="1:125" ht="18" customHeight="1">
      <c r="A1585" s="29">
        <v>1584</v>
      </c>
      <c r="B1585" s="29">
        <v>24</v>
      </c>
      <c r="C1585" s="29">
        <v>525</v>
      </c>
      <c r="D1585" s="21">
        <v>41776</v>
      </c>
      <c r="E1585" s="21">
        <v>41873</v>
      </c>
      <c r="F1585" s="21">
        <v>41878</v>
      </c>
      <c r="G1585" s="20" t="s">
        <v>4</v>
      </c>
      <c r="H1585" s="20" t="s">
        <v>26</v>
      </c>
      <c r="I1585" s="22">
        <v>6</v>
      </c>
      <c r="J1585" s="20" t="s">
        <v>255</v>
      </c>
      <c r="K1585" s="20" t="s">
        <v>26</v>
      </c>
      <c r="L1585" s="20" t="s">
        <v>27</v>
      </c>
      <c r="M1585" s="23" t="s">
        <v>27</v>
      </c>
      <c r="N1585" s="23" t="s">
        <v>7</v>
      </c>
      <c r="O1585" s="23" t="s">
        <v>26</v>
      </c>
      <c r="P1585" s="24">
        <v>26.8</v>
      </c>
      <c r="Q1585" s="24">
        <v>47.6</v>
      </c>
      <c r="R1585" s="24">
        <v>54.6</v>
      </c>
      <c r="S1585" s="24">
        <v>1275.67</v>
      </c>
      <c r="T1585" s="24">
        <v>1.78</v>
      </c>
      <c r="U1585" s="24">
        <v>1080</v>
      </c>
      <c r="V1585" s="24">
        <v>1920</v>
      </c>
      <c r="W1585" s="24">
        <v>2.0739999999999998</v>
      </c>
      <c r="X1585" s="23" t="s">
        <v>47</v>
      </c>
      <c r="Y1585" s="23" t="s">
        <v>47</v>
      </c>
      <c r="Z1585" s="24">
        <v>1625</v>
      </c>
      <c r="AA1585" s="24">
        <v>60</v>
      </c>
      <c r="AB1585" s="24">
        <v>178</v>
      </c>
      <c r="AC1585" s="24">
        <v>178</v>
      </c>
      <c r="AD1585" s="23" t="s">
        <v>81</v>
      </c>
      <c r="AE1585" s="23" t="s">
        <v>23</v>
      </c>
      <c r="AF1585" s="23" t="s">
        <v>11</v>
      </c>
      <c r="AG1585" s="23" t="s">
        <v>26</v>
      </c>
      <c r="AH1585" s="23" t="s">
        <v>26</v>
      </c>
      <c r="AI1585" s="23" t="s">
        <v>12</v>
      </c>
      <c r="AJ1585" s="23" t="s">
        <v>11</v>
      </c>
      <c r="AK1585" s="23" t="s">
        <v>23</v>
      </c>
      <c r="AL1585" s="23" t="s">
        <v>824</v>
      </c>
      <c r="AM1585" s="23" t="s">
        <v>26</v>
      </c>
      <c r="AN1585" s="23" t="s">
        <v>259</v>
      </c>
      <c r="AO1585" s="23" t="s">
        <v>845</v>
      </c>
      <c r="AP1585" s="23" t="s">
        <v>36</v>
      </c>
      <c r="AQ1585" s="23" t="s">
        <v>26</v>
      </c>
      <c r="AR1585" s="23"/>
      <c r="AS1585" s="23" t="s">
        <v>824</v>
      </c>
      <c r="AT1585" s="23" t="s">
        <v>26</v>
      </c>
      <c r="AU1585" s="23" t="s">
        <v>261</v>
      </c>
      <c r="AV1585" s="25" t="s">
        <v>845</v>
      </c>
      <c r="AW1585" s="25" t="s">
        <v>26</v>
      </c>
      <c r="AX1585" s="26">
        <v>54.6</v>
      </c>
      <c r="AY1585" s="26">
        <v>1275.67</v>
      </c>
      <c r="AZ1585" s="25" t="s">
        <v>259</v>
      </c>
      <c r="BA1585" s="25" t="s">
        <v>261</v>
      </c>
      <c r="BB1585" s="23" t="s">
        <v>26</v>
      </c>
      <c r="BC1585" s="23" t="s">
        <v>15</v>
      </c>
      <c r="BD1585" s="23" t="s">
        <v>26</v>
      </c>
      <c r="BE1585" s="23" t="s">
        <v>11</v>
      </c>
      <c r="BF1585" s="23" t="s">
        <v>846</v>
      </c>
      <c r="BG1585" s="23" t="s">
        <v>11</v>
      </c>
      <c r="BH1585" s="23" t="s">
        <v>17</v>
      </c>
      <c r="BI1585" s="23" t="s">
        <v>26</v>
      </c>
      <c r="BJ1585" s="23"/>
      <c r="BK1585" s="23" t="s">
        <v>11</v>
      </c>
      <c r="BL1585" s="23" t="s">
        <v>11</v>
      </c>
      <c r="BM1585" s="23" t="s">
        <v>11</v>
      </c>
      <c r="BN1585" s="23"/>
      <c r="BO1585" s="24">
        <v>0.7</v>
      </c>
      <c r="BP1585" s="24">
        <v>537.29999999999995</v>
      </c>
      <c r="BQ1585" s="24">
        <v>500</v>
      </c>
      <c r="BR1585" s="24">
        <v>415.3</v>
      </c>
      <c r="BS1585" s="24">
        <v>455</v>
      </c>
      <c r="BT1585" s="23"/>
      <c r="BU1585" s="23"/>
      <c r="BV1585" s="24">
        <v>170.65</v>
      </c>
      <c r="BW1585" s="24">
        <v>0.23</v>
      </c>
      <c r="BX1585" s="23"/>
      <c r="BY1585" s="24">
        <v>0.23</v>
      </c>
      <c r="BZ1585" s="27">
        <v>0.23</v>
      </c>
      <c r="CA1585" s="27">
        <v>0.23</v>
      </c>
      <c r="CB1585" s="25"/>
      <c r="CC1585" s="25"/>
      <c r="CD1585" s="28">
        <v>170.98</v>
      </c>
      <c r="CE1585" s="28">
        <v>0.26</v>
      </c>
      <c r="CF1585" s="25"/>
      <c r="CG1585" s="28">
        <v>0.26</v>
      </c>
      <c r="CH1585" s="28">
        <v>352.43</v>
      </c>
      <c r="CI1585" s="28">
        <v>0.7</v>
      </c>
      <c r="CJ1585" s="28">
        <v>0.5</v>
      </c>
      <c r="CK1585" s="28">
        <v>0</v>
      </c>
      <c r="CL1585" s="28">
        <v>0</v>
      </c>
      <c r="CM1585" s="28">
        <v>0.5</v>
      </c>
      <c r="CN1585" s="25"/>
      <c r="CO1585" s="28">
        <v>0</v>
      </c>
      <c r="CP1585" s="30" t="s">
        <v>1075</v>
      </c>
      <c r="CQ1585" s="8">
        <f t="shared" si="265"/>
        <v>1625.8123182327715</v>
      </c>
      <c r="CR1585" s="8">
        <f t="shared" si="273"/>
        <v>28</v>
      </c>
      <c r="CS1585" s="8">
        <f t="shared" si="266"/>
        <v>2.5</v>
      </c>
      <c r="CT1585" s="8">
        <f t="shared" si="274"/>
        <v>60</v>
      </c>
      <c r="CU1585" s="8">
        <f t="shared" si="267"/>
        <v>500</v>
      </c>
      <c r="CV1585" s="10">
        <f t="shared" si="268"/>
        <v>685417.49100000004</v>
      </c>
      <c r="CW1585" s="10">
        <f t="shared" si="275"/>
        <v>685.41749100000004</v>
      </c>
      <c r="CX1585" s="8" t="str">
        <f t="shared" si="269"/>
        <v>No</v>
      </c>
      <c r="CY1585" s="30" t="s">
        <v>23</v>
      </c>
      <c r="CZ1585" s="30" t="s">
        <v>11</v>
      </c>
      <c r="DA1585" s="31" t="s">
        <v>11</v>
      </c>
      <c r="DB1585" s="31" t="s">
        <v>11</v>
      </c>
      <c r="DC1585" s="8" t="str">
        <f t="shared" si="270"/>
        <v>No</v>
      </c>
      <c r="DD1585" s="8" t="s">
        <v>11</v>
      </c>
      <c r="DE1585" s="30" t="s">
        <v>11</v>
      </c>
      <c r="DF1585" s="10">
        <f t="shared" si="271"/>
        <v>524.52251999999999</v>
      </c>
      <c r="DG1585" s="9">
        <f>IF(S1585&lt;Monitors!$H$4,(S1585*Monitors!$I$4)+Monitors!$J$4,IF(S1585&lt;Monitors!$H$5,(S1585*Monitors!$I$5)+Monitors!$J$5,IF(S1585&lt;Monitors!$H$6,(S1585*Monitors!$I$6)+Monitors!$J$6,IF(S1585&lt;Monitors!$H$7,(Monitors!$I$7*S1585)+Monitors!$J$7,IF(S1585&lt;Monitors!$H$8,(S1585*Monitors!$I$8)+Monitors!$J$8,IF(S1585&lt;Monitors!$H$9,(S1585*Monitors!$I$9)+Monitors!$J$9,IF(S1585&lt;Monitors!$H$10,(S1585*Monitors!$I$10)+Monitors!$J$10,IF(S1585&lt;Monitors!$H$11,(S1585*Monitors!$I$11)+Monitors!$J$11,Monitors!$J$12))))))))</f>
        <v>89</v>
      </c>
      <c r="DH1585" s="10">
        <f>$DF1585-(Monitors!$B$4*'All Data'!$W1585)</f>
        <v>511.80889999999999</v>
      </c>
      <c r="DI1585" s="10">
        <f>IF($CX1585="Yes",DH1585-(Monitors!$E$4*(DG1585+(Monitors!$B$4*'All Data'!$W1585))),'All Data'!DH1585)</f>
        <v>511.80889999999999</v>
      </c>
      <c r="DJ1585" s="10">
        <f>IF(DD1585="Yes",'All Data'!DI1585-(DG1585*Monitors!$C$4),'All Data'!DI1585)</f>
        <v>511.80889999999999</v>
      </c>
      <c r="DK1585" s="10">
        <f>IF($DE1585="Yes",DJ1585-(DG1585*Monitors!$D$4),'All Data'!DJ1585)</f>
        <v>511.80889999999999</v>
      </c>
      <c r="DL1585" s="10">
        <f>IF($CZ1585="Yes",DK1585-Monitors!$C$7,'All Data'!DK1585)</f>
        <v>511.80889999999999</v>
      </c>
      <c r="DM1585" s="10">
        <f>IF($DA1585="Yes",DL1585-Monitors!$D$7,'All Data'!DL1585)</f>
        <v>511.80889999999999</v>
      </c>
      <c r="DN1585" s="10">
        <f>IF(DB1585="Yes",DM1585-((DG1585+(W1585*Monitors!$B$4))*Monitors!$F$4),'All Data'!DM1585)</f>
        <v>511.80889999999999</v>
      </c>
      <c r="DO1585" s="8" t="str">
        <f t="shared" si="272"/>
        <v>No</v>
      </c>
      <c r="DP1585" s="10">
        <v>27.416699640000004</v>
      </c>
      <c r="DQ1585" s="10">
        <v>143.23330035999999</v>
      </c>
      <c r="DR1585" s="10">
        <v>143.23330035999999</v>
      </c>
      <c r="DS1585" s="9">
        <v>95.123828264395698</v>
      </c>
      <c r="DT1585" s="9" t="s">
        <v>11</v>
      </c>
      <c r="DU1585" s="14">
        <v>0</v>
      </c>
    </row>
    <row r="1586" spans="1:125" ht="18" customHeight="1">
      <c r="A1586" s="29">
        <v>1585</v>
      </c>
      <c r="B1586" s="29">
        <v>52</v>
      </c>
      <c r="C1586" s="29">
        <v>1401</v>
      </c>
      <c r="D1586" s="21">
        <v>42111</v>
      </c>
      <c r="E1586" s="21">
        <v>42111</v>
      </c>
      <c r="F1586" s="21">
        <v>42121</v>
      </c>
      <c r="G1586" s="20" t="s">
        <v>4</v>
      </c>
      <c r="H1586" s="20" t="s">
        <v>26</v>
      </c>
      <c r="I1586" s="22">
        <v>6</v>
      </c>
      <c r="J1586" s="20" t="s">
        <v>255</v>
      </c>
      <c r="K1586" s="20" t="s">
        <v>26</v>
      </c>
      <c r="L1586" s="20" t="s">
        <v>27</v>
      </c>
      <c r="M1586" s="23" t="s">
        <v>27</v>
      </c>
      <c r="N1586" s="23" t="s">
        <v>7</v>
      </c>
      <c r="O1586" s="23" t="s">
        <v>26</v>
      </c>
      <c r="P1586" s="24">
        <v>26.8</v>
      </c>
      <c r="Q1586" s="24">
        <v>47.6</v>
      </c>
      <c r="R1586" s="24">
        <v>54.6</v>
      </c>
      <c r="S1586" s="24">
        <v>1275.67</v>
      </c>
      <c r="T1586" s="24">
        <v>1.78</v>
      </c>
      <c r="U1586" s="24">
        <v>1080</v>
      </c>
      <c r="V1586" s="24">
        <v>1920</v>
      </c>
      <c r="W1586" s="24">
        <v>2.0739999999999998</v>
      </c>
      <c r="X1586" s="23" t="s">
        <v>47</v>
      </c>
      <c r="Y1586" s="23" t="s">
        <v>47</v>
      </c>
      <c r="Z1586" s="24">
        <v>1625</v>
      </c>
      <c r="AA1586" s="24">
        <v>60</v>
      </c>
      <c r="AB1586" s="24">
        <v>178</v>
      </c>
      <c r="AC1586" s="24">
        <v>178</v>
      </c>
      <c r="AD1586" s="23" t="s">
        <v>81</v>
      </c>
      <c r="AE1586" s="23" t="s">
        <v>23</v>
      </c>
      <c r="AF1586" s="23" t="s">
        <v>11</v>
      </c>
      <c r="AG1586" s="23" t="s">
        <v>26</v>
      </c>
      <c r="AH1586" s="23" t="s">
        <v>26</v>
      </c>
      <c r="AI1586" s="23" t="s">
        <v>12</v>
      </c>
      <c r="AJ1586" s="23" t="s">
        <v>11</v>
      </c>
      <c r="AK1586" s="23" t="s">
        <v>23</v>
      </c>
      <c r="AL1586" s="23" t="s">
        <v>824</v>
      </c>
      <c r="AM1586" s="23" t="s">
        <v>26</v>
      </c>
      <c r="AN1586" s="23" t="s">
        <v>259</v>
      </c>
      <c r="AO1586" s="23" t="s">
        <v>1308</v>
      </c>
      <c r="AP1586" s="23" t="s">
        <v>36</v>
      </c>
      <c r="AQ1586" s="23" t="s">
        <v>26</v>
      </c>
      <c r="AR1586" s="23"/>
      <c r="AS1586" s="23" t="s">
        <v>824</v>
      </c>
      <c r="AT1586" s="23" t="s">
        <v>26</v>
      </c>
      <c r="AU1586" s="23" t="s">
        <v>261</v>
      </c>
      <c r="AV1586" s="25" t="s">
        <v>1308</v>
      </c>
      <c r="AW1586" s="25" t="s">
        <v>26</v>
      </c>
      <c r="AX1586" s="26">
        <v>54.6</v>
      </c>
      <c r="AY1586" s="26">
        <v>1275.67</v>
      </c>
      <c r="AZ1586" s="25" t="s">
        <v>259</v>
      </c>
      <c r="BA1586" s="25" t="s">
        <v>261</v>
      </c>
      <c r="BB1586" s="23" t="s">
        <v>26</v>
      </c>
      <c r="BC1586" s="23" t="s">
        <v>15</v>
      </c>
      <c r="BD1586" s="23" t="s">
        <v>26</v>
      </c>
      <c r="BE1586" s="23" t="s">
        <v>11</v>
      </c>
      <c r="BF1586" s="23" t="s">
        <v>846</v>
      </c>
      <c r="BG1586" s="23" t="s">
        <v>11</v>
      </c>
      <c r="BH1586" s="23" t="s">
        <v>17</v>
      </c>
      <c r="BI1586" s="23" t="s">
        <v>26</v>
      </c>
      <c r="BJ1586" s="23"/>
      <c r="BK1586" s="23" t="s">
        <v>11</v>
      </c>
      <c r="BL1586" s="23" t="s">
        <v>11</v>
      </c>
      <c r="BM1586" s="23" t="s">
        <v>11</v>
      </c>
      <c r="BN1586" s="23"/>
      <c r="BO1586" s="24">
        <v>0.7</v>
      </c>
      <c r="BP1586" s="24">
        <v>537.29999999999995</v>
      </c>
      <c r="BQ1586" s="24">
        <v>500</v>
      </c>
      <c r="BR1586" s="24">
        <v>415.3</v>
      </c>
      <c r="BS1586" s="24">
        <v>325</v>
      </c>
      <c r="BT1586" s="23"/>
      <c r="BU1586" s="23"/>
      <c r="BV1586" s="24">
        <v>170.65</v>
      </c>
      <c r="BW1586" s="24">
        <v>0.23</v>
      </c>
      <c r="BX1586" s="23"/>
      <c r="BY1586" s="24">
        <v>0.23</v>
      </c>
      <c r="BZ1586" s="27">
        <v>0.23</v>
      </c>
      <c r="CA1586" s="27">
        <v>0.23</v>
      </c>
      <c r="CB1586" s="25"/>
      <c r="CC1586" s="25"/>
      <c r="CD1586" s="28">
        <v>170.98</v>
      </c>
      <c r="CE1586" s="28">
        <v>0.26</v>
      </c>
      <c r="CF1586" s="25"/>
      <c r="CG1586" s="28">
        <v>0.26</v>
      </c>
      <c r="CH1586" s="28">
        <v>352.43</v>
      </c>
      <c r="CI1586" s="28">
        <v>0.7</v>
      </c>
      <c r="CJ1586" s="28">
        <v>0.5</v>
      </c>
      <c r="CK1586" s="28">
        <v>0</v>
      </c>
      <c r="CL1586" s="28">
        <v>0</v>
      </c>
      <c r="CM1586" s="28">
        <v>0.5</v>
      </c>
      <c r="CN1586" s="25"/>
      <c r="CO1586" s="28">
        <v>0</v>
      </c>
      <c r="CP1586" s="30" t="s">
        <v>1075</v>
      </c>
      <c r="CQ1586" s="8">
        <f t="shared" si="265"/>
        <v>1625.8123182327715</v>
      </c>
      <c r="CR1586" s="8">
        <f t="shared" si="273"/>
        <v>28</v>
      </c>
      <c r="CS1586" s="8">
        <f t="shared" si="266"/>
        <v>2.5</v>
      </c>
      <c r="CT1586" s="8">
        <f t="shared" si="274"/>
        <v>60</v>
      </c>
      <c r="CU1586" s="8">
        <f t="shared" si="267"/>
        <v>500</v>
      </c>
      <c r="CV1586" s="10">
        <f t="shared" si="268"/>
        <v>685417.49100000004</v>
      </c>
      <c r="CW1586" s="10">
        <f t="shared" si="275"/>
        <v>685.41749100000004</v>
      </c>
      <c r="CX1586" s="8" t="str">
        <f t="shared" si="269"/>
        <v>No</v>
      </c>
      <c r="CY1586" s="30" t="s">
        <v>23</v>
      </c>
      <c r="CZ1586" s="30" t="s">
        <v>11</v>
      </c>
      <c r="DA1586" s="31" t="s">
        <v>11</v>
      </c>
      <c r="DB1586" s="31" t="s">
        <v>11</v>
      </c>
      <c r="DC1586" s="8" t="str">
        <f t="shared" si="270"/>
        <v>No</v>
      </c>
      <c r="DD1586" s="8" t="s">
        <v>11</v>
      </c>
      <c r="DE1586" s="30" t="s">
        <v>11</v>
      </c>
      <c r="DF1586" s="10">
        <f t="shared" si="271"/>
        <v>524.52251999999999</v>
      </c>
      <c r="DG1586" s="9">
        <f>IF(S1586&lt;Monitors!$H$4,(S1586*Monitors!$I$4)+Monitors!$J$4,IF(S1586&lt;Monitors!$H$5,(S1586*Monitors!$I$5)+Monitors!$J$5,IF(S1586&lt;Monitors!$H$6,(S1586*Monitors!$I$6)+Monitors!$J$6,IF(S1586&lt;Monitors!$H$7,(Monitors!$I$7*S1586)+Monitors!$J$7,IF(S1586&lt;Monitors!$H$8,(S1586*Monitors!$I$8)+Monitors!$J$8,IF(S1586&lt;Monitors!$H$9,(S1586*Monitors!$I$9)+Monitors!$J$9,IF(S1586&lt;Monitors!$H$10,(S1586*Monitors!$I$10)+Monitors!$J$10,IF(S1586&lt;Monitors!$H$11,(S1586*Monitors!$I$11)+Monitors!$J$11,Monitors!$J$12))))))))</f>
        <v>89</v>
      </c>
      <c r="DH1586" s="10">
        <f>$DF1586-(Monitors!$B$4*'All Data'!$W1586)</f>
        <v>511.80889999999999</v>
      </c>
      <c r="DI1586" s="10">
        <f>IF($CX1586="Yes",DH1586-(Monitors!$E$4*(DG1586+(Monitors!$B$4*'All Data'!$W1586))),'All Data'!DH1586)</f>
        <v>511.80889999999999</v>
      </c>
      <c r="DJ1586" s="10">
        <f>IF(DD1586="Yes",'All Data'!DI1586-(DG1586*Monitors!$C$4),'All Data'!DI1586)</f>
        <v>511.80889999999999</v>
      </c>
      <c r="DK1586" s="10">
        <f>IF($DE1586="Yes",DJ1586-(DG1586*Monitors!$D$4),'All Data'!DJ1586)</f>
        <v>511.80889999999999</v>
      </c>
      <c r="DL1586" s="10">
        <f>IF($CZ1586="Yes",DK1586-Monitors!$C$7,'All Data'!DK1586)</f>
        <v>511.80889999999999</v>
      </c>
      <c r="DM1586" s="10">
        <f>IF($DA1586="Yes",DL1586-Monitors!$D$7,'All Data'!DL1586)</f>
        <v>511.80889999999999</v>
      </c>
      <c r="DN1586" s="10">
        <f>IF(DB1586="Yes",DM1586-((DG1586+(W1586*Monitors!$B$4))*Monitors!$F$4),'All Data'!DM1586)</f>
        <v>511.80889999999999</v>
      </c>
      <c r="DO1586" s="8" t="str">
        <f t="shared" si="272"/>
        <v>No</v>
      </c>
      <c r="DP1586" s="10">
        <v>27.416699640000004</v>
      </c>
      <c r="DQ1586" s="10">
        <v>143.23330035999999</v>
      </c>
      <c r="DR1586" s="10">
        <v>143.23330035999999</v>
      </c>
      <c r="DS1586" s="9">
        <v>95.123828264395698</v>
      </c>
      <c r="DT1586" s="9" t="s">
        <v>11</v>
      </c>
      <c r="DU1586" s="14">
        <v>0</v>
      </c>
    </row>
    <row r="1587" spans="1:125" ht="18" customHeight="1">
      <c r="A1587" s="29">
        <v>1586</v>
      </c>
      <c r="B1587" s="29">
        <v>48</v>
      </c>
      <c r="C1587" s="29">
        <v>1195</v>
      </c>
      <c r="D1587" s="21">
        <v>42099</v>
      </c>
      <c r="E1587" s="21">
        <v>42082</v>
      </c>
      <c r="F1587" s="21">
        <v>42086</v>
      </c>
      <c r="G1587" s="20" t="s">
        <v>4</v>
      </c>
      <c r="H1587" s="20" t="s">
        <v>26</v>
      </c>
      <c r="I1587" s="22">
        <v>6</v>
      </c>
      <c r="J1587" s="20" t="s">
        <v>255</v>
      </c>
      <c r="K1587" s="20" t="s">
        <v>26</v>
      </c>
      <c r="L1587" s="20" t="s">
        <v>27</v>
      </c>
      <c r="M1587" s="23" t="s">
        <v>27</v>
      </c>
      <c r="N1587" s="23" t="s">
        <v>7</v>
      </c>
      <c r="O1587" s="23" t="s">
        <v>26</v>
      </c>
      <c r="P1587" s="24">
        <v>26.8</v>
      </c>
      <c r="Q1587" s="24">
        <v>47.6</v>
      </c>
      <c r="R1587" s="24">
        <v>54.6</v>
      </c>
      <c r="S1587" s="24">
        <v>1275.67</v>
      </c>
      <c r="T1587" s="24">
        <v>1.78</v>
      </c>
      <c r="U1587" s="24">
        <v>1080</v>
      </c>
      <c r="V1587" s="24">
        <v>1920</v>
      </c>
      <c r="W1587" s="24">
        <v>2.0739999999999998</v>
      </c>
      <c r="X1587" s="23" t="s">
        <v>47</v>
      </c>
      <c r="Y1587" s="23" t="s">
        <v>47</v>
      </c>
      <c r="Z1587" s="24">
        <v>1625</v>
      </c>
      <c r="AA1587" s="24">
        <v>60</v>
      </c>
      <c r="AB1587" s="24">
        <v>178</v>
      </c>
      <c r="AC1587" s="24">
        <v>178</v>
      </c>
      <c r="AD1587" s="23" t="s">
        <v>81</v>
      </c>
      <c r="AE1587" s="23" t="s">
        <v>23</v>
      </c>
      <c r="AF1587" s="23" t="s">
        <v>11</v>
      </c>
      <c r="AG1587" s="23" t="s">
        <v>26</v>
      </c>
      <c r="AH1587" s="23" t="s">
        <v>26</v>
      </c>
      <c r="AI1587" s="23" t="s">
        <v>12</v>
      </c>
      <c r="AJ1587" s="23" t="s">
        <v>11</v>
      </c>
      <c r="AK1587" s="23" t="s">
        <v>23</v>
      </c>
      <c r="AL1587" s="23" t="s">
        <v>824</v>
      </c>
      <c r="AM1587" s="23" t="s">
        <v>26</v>
      </c>
      <c r="AN1587" s="23" t="s">
        <v>259</v>
      </c>
      <c r="AO1587" s="23" t="s">
        <v>845</v>
      </c>
      <c r="AP1587" s="23" t="s">
        <v>36</v>
      </c>
      <c r="AQ1587" s="23" t="s">
        <v>26</v>
      </c>
      <c r="AR1587" s="23"/>
      <c r="AS1587" s="23" t="s">
        <v>824</v>
      </c>
      <c r="AT1587" s="23" t="s">
        <v>26</v>
      </c>
      <c r="AU1587" s="23" t="s">
        <v>261</v>
      </c>
      <c r="AV1587" s="25" t="s">
        <v>845</v>
      </c>
      <c r="AW1587" s="25" t="s">
        <v>26</v>
      </c>
      <c r="AX1587" s="26">
        <v>54.6</v>
      </c>
      <c r="AY1587" s="26">
        <v>1275.67</v>
      </c>
      <c r="AZ1587" s="25" t="s">
        <v>259</v>
      </c>
      <c r="BA1587" s="25" t="s">
        <v>261</v>
      </c>
      <c r="BB1587" s="23" t="s">
        <v>26</v>
      </c>
      <c r="BC1587" s="23" t="s">
        <v>15</v>
      </c>
      <c r="BD1587" s="23" t="s">
        <v>26</v>
      </c>
      <c r="BE1587" s="23" t="s">
        <v>11</v>
      </c>
      <c r="BF1587" s="23" t="s">
        <v>846</v>
      </c>
      <c r="BG1587" s="23" t="s">
        <v>11</v>
      </c>
      <c r="BH1587" s="23" t="s">
        <v>17</v>
      </c>
      <c r="BI1587" s="23" t="s">
        <v>26</v>
      </c>
      <c r="BJ1587" s="23"/>
      <c r="BK1587" s="23" t="s">
        <v>11</v>
      </c>
      <c r="BL1587" s="23" t="s">
        <v>11</v>
      </c>
      <c r="BM1587" s="23" t="s">
        <v>11</v>
      </c>
      <c r="BN1587" s="23"/>
      <c r="BO1587" s="24">
        <v>0.7</v>
      </c>
      <c r="BP1587" s="24">
        <v>537.29999999999995</v>
      </c>
      <c r="BQ1587" s="24">
        <v>500</v>
      </c>
      <c r="BR1587" s="24">
        <v>415.3</v>
      </c>
      <c r="BS1587" s="24">
        <v>455</v>
      </c>
      <c r="BT1587" s="23"/>
      <c r="BU1587" s="23"/>
      <c r="BV1587" s="24">
        <v>170.65</v>
      </c>
      <c r="BW1587" s="24">
        <v>0.23</v>
      </c>
      <c r="BX1587" s="23"/>
      <c r="BY1587" s="24">
        <v>0.23</v>
      </c>
      <c r="BZ1587" s="27">
        <v>0.23</v>
      </c>
      <c r="CA1587" s="27">
        <v>0.23</v>
      </c>
      <c r="CB1587" s="25"/>
      <c r="CC1587" s="25"/>
      <c r="CD1587" s="28">
        <v>170.98</v>
      </c>
      <c r="CE1587" s="28">
        <v>0.26</v>
      </c>
      <c r="CF1587" s="25"/>
      <c r="CG1587" s="28">
        <v>0.26</v>
      </c>
      <c r="CH1587" s="28">
        <v>352.43</v>
      </c>
      <c r="CI1587" s="28">
        <v>0.7</v>
      </c>
      <c r="CJ1587" s="28">
        <v>0.5</v>
      </c>
      <c r="CK1587" s="28">
        <v>0</v>
      </c>
      <c r="CL1587" s="28">
        <v>0</v>
      </c>
      <c r="CM1587" s="28">
        <v>0.5</v>
      </c>
      <c r="CN1587" s="25"/>
      <c r="CO1587" s="28">
        <v>0</v>
      </c>
      <c r="CP1587" s="30" t="s">
        <v>1075</v>
      </c>
      <c r="CQ1587" s="8">
        <f t="shared" si="265"/>
        <v>1625.8123182327715</v>
      </c>
      <c r="CR1587" s="8">
        <f t="shared" si="273"/>
        <v>28</v>
      </c>
      <c r="CS1587" s="8">
        <f t="shared" si="266"/>
        <v>2.5</v>
      </c>
      <c r="CT1587" s="8">
        <f t="shared" si="274"/>
        <v>60</v>
      </c>
      <c r="CU1587" s="8">
        <f t="shared" si="267"/>
        <v>500</v>
      </c>
      <c r="CV1587" s="10">
        <f t="shared" si="268"/>
        <v>685417.49100000004</v>
      </c>
      <c r="CW1587" s="10">
        <f t="shared" si="275"/>
        <v>685.41749100000004</v>
      </c>
      <c r="CX1587" s="8" t="str">
        <f t="shared" si="269"/>
        <v>No</v>
      </c>
      <c r="CY1587" s="30" t="s">
        <v>23</v>
      </c>
      <c r="CZ1587" s="30" t="s">
        <v>11</v>
      </c>
      <c r="DA1587" s="31" t="s">
        <v>11</v>
      </c>
      <c r="DB1587" s="31" t="s">
        <v>11</v>
      </c>
      <c r="DC1587" s="8" t="str">
        <f t="shared" si="270"/>
        <v>No</v>
      </c>
      <c r="DD1587" s="8" t="s">
        <v>11</v>
      </c>
      <c r="DE1587" s="30" t="s">
        <v>11</v>
      </c>
      <c r="DF1587" s="10">
        <f t="shared" si="271"/>
        <v>524.52251999999999</v>
      </c>
      <c r="DG1587" s="9">
        <f>IF(S1587&lt;Monitors!$H$4,(S1587*Monitors!$I$4)+Monitors!$J$4,IF(S1587&lt;Monitors!$H$5,(S1587*Monitors!$I$5)+Monitors!$J$5,IF(S1587&lt;Monitors!$H$6,(S1587*Monitors!$I$6)+Monitors!$J$6,IF(S1587&lt;Monitors!$H$7,(Monitors!$I$7*S1587)+Monitors!$J$7,IF(S1587&lt;Monitors!$H$8,(S1587*Monitors!$I$8)+Monitors!$J$8,IF(S1587&lt;Monitors!$H$9,(S1587*Monitors!$I$9)+Monitors!$J$9,IF(S1587&lt;Monitors!$H$10,(S1587*Monitors!$I$10)+Monitors!$J$10,IF(S1587&lt;Monitors!$H$11,(S1587*Monitors!$I$11)+Monitors!$J$11,Monitors!$J$12))))))))</f>
        <v>89</v>
      </c>
      <c r="DH1587" s="10">
        <f>$DF1587-(Monitors!$B$4*'All Data'!$W1587)</f>
        <v>511.80889999999999</v>
      </c>
      <c r="DI1587" s="10">
        <f>IF($CX1587="Yes",DH1587-(Monitors!$E$4*(DG1587+(Monitors!$B$4*'All Data'!$W1587))),'All Data'!DH1587)</f>
        <v>511.80889999999999</v>
      </c>
      <c r="DJ1587" s="10">
        <f>IF(DD1587="Yes",'All Data'!DI1587-(DG1587*Monitors!$C$4),'All Data'!DI1587)</f>
        <v>511.80889999999999</v>
      </c>
      <c r="DK1587" s="10">
        <f>IF($DE1587="Yes",DJ1587-(DG1587*Monitors!$D$4),'All Data'!DJ1587)</f>
        <v>511.80889999999999</v>
      </c>
      <c r="DL1587" s="10">
        <f>IF($CZ1587="Yes",DK1587-Monitors!$C$7,'All Data'!DK1587)</f>
        <v>511.80889999999999</v>
      </c>
      <c r="DM1587" s="10">
        <f>IF($DA1587="Yes",DL1587-Monitors!$D$7,'All Data'!DL1587)</f>
        <v>511.80889999999999</v>
      </c>
      <c r="DN1587" s="10">
        <f>IF(DB1587="Yes",DM1587-((DG1587+(W1587*Monitors!$B$4))*Monitors!$F$4),'All Data'!DM1587)</f>
        <v>511.80889999999999</v>
      </c>
      <c r="DO1587" s="8" t="str">
        <f t="shared" si="272"/>
        <v>No</v>
      </c>
      <c r="DP1587" s="10">
        <v>27.416699640000004</v>
      </c>
      <c r="DQ1587" s="10">
        <v>143.23330035999999</v>
      </c>
      <c r="DR1587" s="10">
        <v>143.23330035999999</v>
      </c>
      <c r="DS1587" s="9">
        <v>95.123828264395698</v>
      </c>
      <c r="DT1587" s="9" t="s">
        <v>11</v>
      </c>
      <c r="DU1587" s="14">
        <v>0</v>
      </c>
    </row>
    <row r="1588" spans="1:125" ht="18" customHeight="1">
      <c r="A1588" s="29">
        <v>1587</v>
      </c>
      <c r="B1588" s="29">
        <v>30</v>
      </c>
      <c r="C1588" s="29">
        <v>944</v>
      </c>
      <c r="D1588" s="21">
        <v>41933</v>
      </c>
      <c r="E1588" s="21">
        <v>41898</v>
      </c>
      <c r="F1588" s="21">
        <v>41933</v>
      </c>
      <c r="G1588" s="20" t="s">
        <v>4</v>
      </c>
      <c r="H1588" s="20"/>
      <c r="I1588" s="22">
        <v>6</v>
      </c>
      <c r="J1588" s="20" t="s">
        <v>5</v>
      </c>
      <c r="K1588" s="20"/>
      <c r="L1588" s="20"/>
      <c r="M1588" s="23"/>
      <c r="N1588" s="23" t="s">
        <v>7</v>
      </c>
      <c r="O1588" s="23"/>
      <c r="P1588" s="24">
        <v>26.8</v>
      </c>
      <c r="Q1588" s="24">
        <v>47.6</v>
      </c>
      <c r="R1588" s="24">
        <v>54.6</v>
      </c>
      <c r="S1588" s="24">
        <v>1276</v>
      </c>
      <c r="T1588" s="24">
        <v>1.77</v>
      </c>
      <c r="U1588" s="24">
        <v>1080</v>
      </c>
      <c r="V1588" s="24">
        <v>1920</v>
      </c>
      <c r="W1588" s="24">
        <v>2.0739999999999998</v>
      </c>
      <c r="X1588" s="23" t="s">
        <v>47</v>
      </c>
      <c r="Y1588" s="23" t="s">
        <v>47</v>
      </c>
      <c r="Z1588" s="24">
        <v>1630</v>
      </c>
      <c r="AA1588" s="24">
        <v>60</v>
      </c>
      <c r="AB1588" s="24">
        <v>178</v>
      </c>
      <c r="AC1588" s="24">
        <v>178</v>
      </c>
      <c r="AD1588" s="23" t="s">
        <v>125</v>
      </c>
      <c r="AE1588" s="23" t="s">
        <v>23</v>
      </c>
      <c r="AF1588" s="23" t="s">
        <v>23</v>
      </c>
      <c r="AG1588" s="23"/>
      <c r="AH1588" s="23"/>
      <c r="AI1588" s="23" t="s">
        <v>57</v>
      </c>
      <c r="AJ1588" s="23" t="s">
        <v>23</v>
      </c>
      <c r="AK1588" s="23" t="s">
        <v>23</v>
      </c>
      <c r="AL1588" s="23" t="s">
        <v>308</v>
      </c>
      <c r="AM1588" s="23" t="s">
        <v>309</v>
      </c>
      <c r="AN1588" s="23" t="s">
        <v>46</v>
      </c>
      <c r="AO1588" s="23"/>
      <c r="AP1588" s="23" t="s">
        <v>14</v>
      </c>
      <c r="AQ1588" s="23"/>
      <c r="AR1588" s="23"/>
      <c r="AS1588" s="23" t="s">
        <v>308</v>
      </c>
      <c r="AT1588" s="23" t="s">
        <v>309</v>
      </c>
      <c r="AU1588" s="23" t="s">
        <v>213</v>
      </c>
      <c r="AV1588" s="25"/>
      <c r="AW1588" s="25"/>
      <c r="AX1588" s="26">
        <v>54.6</v>
      </c>
      <c r="AY1588" s="26">
        <v>1276</v>
      </c>
      <c r="AZ1588" s="25" t="s">
        <v>46</v>
      </c>
      <c r="BA1588" s="25" t="s">
        <v>213</v>
      </c>
      <c r="BB1588" s="23"/>
      <c r="BC1588" s="23" t="s">
        <v>15</v>
      </c>
      <c r="BD1588" s="23"/>
      <c r="BE1588" s="23" t="s">
        <v>23</v>
      </c>
      <c r="BF1588" s="23" t="s">
        <v>310</v>
      </c>
      <c r="BG1588" s="23" t="s">
        <v>11</v>
      </c>
      <c r="BH1588" s="23" t="s">
        <v>17</v>
      </c>
      <c r="BI1588" s="23"/>
      <c r="BJ1588" s="23"/>
      <c r="BK1588" s="23" t="s">
        <v>23</v>
      </c>
      <c r="BL1588" s="23" t="s">
        <v>11</v>
      </c>
      <c r="BM1588" s="23"/>
      <c r="BN1588" s="23"/>
      <c r="BO1588" s="24">
        <v>0.1</v>
      </c>
      <c r="BP1588" s="24">
        <v>604.4</v>
      </c>
      <c r="BQ1588" s="24">
        <v>703</v>
      </c>
      <c r="BR1588" s="23"/>
      <c r="BS1588" s="24">
        <v>457</v>
      </c>
      <c r="BT1588" s="23"/>
      <c r="BU1588" s="23"/>
      <c r="BV1588" s="24">
        <v>173.99</v>
      </c>
      <c r="BW1588" s="24">
        <v>1.01</v>
      </c>
      <c r="BX1588" s="23"/>
      <c r="BY1588" s="23"/>
      <c r="BZ1588" s="27">
        <v>1.01</v>
      </c>
      <c r="CA1588" s="27"/>
      <c r="CB1588" s="25"/>
      <c r="CC1588" s="25"/>
      <c r="CD1588" s="25"/>
      <c r="CE1588" s="25"/>
      <c r="CF1588" s="25"/>
      <c r="CG1588" s="25"/>
      <c r="CH1588" s="28">
        <v>352.52</v>
      </c>
      <c r="CI1588" s="28">
        <v>2</v>
      </c>
      <c r="CJ1588" s="28">
        <v>0.5</v>
      </c>
      <c r="CK1588" s="25"/>
      <c r="CL1588" s="25"/>
      <c r="CM1588" s="28">
        <v>0.99</v>
      </c>
      <c r="CN1588" s="25"/>
      <c r="CO1588" s="28">
        <v>1</v>
      </c>
      <c r="CP1588" s="30" t="s">
        <v>1075</v>
      </c>
      <c r="CQ1588" s="8">
        <f t="shared" si="265"/>
        <v>1625.3918495297803</v>
      </c>
      <c r="CR1588" s="8">
        <f t="shared" si="273"/>
        <v>28</v>
      </c>
      <c r="CS1588" s="8">
        <f t="shared" si="266"/>
        <v>2.5</v>
      </c>
      <c r="CT1588" s="8">
        <f t="shared" si="274"/>
        <v>60</v>
      </c>
      <c r="CU1588" s="8">
        <f t="shared" si="267"/>
        <v>600</v>
      </c>
      <c r="CV1588" s="10">
        <f t="shared" si="268"/>
        <v>771214.4</v>
      </c>
      <c r="CW1588" s="10">
        <f t="shared" si="275"/>
        <v>771.21440000000007</v>
      </c>
      <c r="CX1588" s="8" t="str">
        <f t="shared" si="269"/>
        <v>No</v>
      </c>
      <c r="CY1588" s="30" t="s">
        <v>11</v>
      </c>
      <c r="CZ1588" s="30" t="s">
        <v>11</v>
      </c>
      <c r="DA1588" s="31" t="s">
        <v>11</v>
      </c>
      <c r="DB1588" s="31" t="s">
        <v>11</v>
      </c>
      <c r="DC1588" s="8" t="str">
        <f t="shared" si="270"/>
        <v>Yes</v>
      </c>
      <c r="DD1588" s="8" t="s">
        <v>23</v>
      </c>
      <c r="DE1588" s="30" t="s">
        <v>11</v>
      </c>
      <c r="DF1588" s="10">
        <f t="shared" si="271"/>
        <v>539.20428000000004</v>
      </c>
      <c r="DG1588" s="9">
        <f>IF(S1588&lt;Monitors!$H$4,(S1588*Monitors!$I$4)+Monitors!$J$4,IF(S1588&lt;Monitors!$H$5,(S1588*Monitors!$I$5)+Monitors!$J$5,IF(S1588&lt;Monitors!$H$6,(S1588*Monitors!$I$6)+Monitors!$J$6,IF(S1588&lt;Monitors!$H$7,(Monitors!$I$7*S1588)+Monitors!$J$7,IF(S1588&lt;Monitors!$H$8,(S1588*Monitors!$I$8)+Monitors!$J$8,IF(S1588&lt;Monitors!$H$9,(S1588*Monitors!$I$9)+Monitors!$J$9,IF(S1588&lt;Monitors!$H$10,(S1588*Monitors!$I$10)+Monitors!$J$10,IF(S1588&lt;Monitors!$H$11,(S1588*Monitors!$I$11)+Monitors!$J$11,Monitors!$J$12))))))))</f>
        <v>89</v>
      </c>
      <c r="DH1588" s="10">
        <f>$DF1588-(Monitors!$B$4*'All Data'!$W1588)</f>
        <v>526.49066000000005</v>
      </c>
      <c r="DI1588" s="10">
        <f>IF($CX1588="Yes",DH1588-(Monitors!$E$4*(DG1588+(Monitors!$B$4*'All Data'!$W1588))),'All Data'!DH1588)</f>
        <v>526.49066000000005</v>
      </c>
      <c r="DJ1588" s="10">
        <f>IF(DD1588="Yes",'All Data'!DI1588-(DG1588*Monitors!$C$4),'All Data'!DI1588)</f>
        <v>513.14066000000003</v>
      </c>
      <c r="DK1588" s="10">
        <f>IF($DE1588="Yes",DJ1588-(DG1588*Monitors!$D$4),'All Data'!DJ1588)</f>
        <v>513.14066000000003</v>
      </c>
      <c r="DL1588" s="10">
        <f>IF($CZ1588="Yes",DK1588-Monitors!$C$7,'All Data'!DK1588)</f>
        <v>513.14066000000003</v>
      </c>
      <c r="DM1588" s="10">
        <f>IF($DA1588="Yes",DL1588-Monitors!$D$7,'All Data'!DL1588)</f>
        <v>513.14066000000003</v>
      </c>
      <c r="DN1588" s="10">
        <f>IF(DB1588="Yes",DM1588-((DG1588+(W1588*Monitors!$B$4))*Monitors!$F$4),'All Data'!DM1588)</f>
        <v>513.14066000000003</v>
      </c>
      <c r="DO1588" s="8" t="str">
        <f t="shared" si="272"/>
        <v>No</v>
      </c>
      <c r="DP1588" s="10">
        <v>30.848576000000005</v>
      </c>
      <c r="DQ1588" s="10">
        <v>143.141424</v>
      </c>
      <c r="DR1588" s="10">
        <v>143.141424</v>
      </c>
      <c r="DS1588" s="9">
        <v>95.137619965869362</v>
      </c>
      <c r="DT1588" s="9" t="s">
        <v>11</v>
      </c>
      <c r="DU1588" s="14">
        <v>0</v>
      </c>
    </row>
    <row r="1589" spans="1:125" ht="18" customHeight="1">
      <c r="A1589" s="29">
        <v>1588</v>
      </c>
      <c r="B1589" s="29">
        <v>30</v>
      </c>
      <c r="C1589" s="29">
        <v>798</v>
      </c>
      <c r="D1589" s="21">
        <v>41933</v>
      </c>
      <c r="E1589" s="21">
        <v>41898</v>
      </c>
      <c r="F1589" s="21">
        <v>41953</v>
      </c>
      <c r="G1589" s="20" t="s">
        <v>4</v>
      </c>
      <c r="H1589" s="20"/>
      <c r="I1589" s="22">
        <v>6</v>
      </c>
      <c r="J1589" s="20" t="s">
        <v>5</v>
      </c>
      <c r="K1589" s="20"/>
      <c r="L1589" s="20"/>
      <c r="M1589" s="23"/>
      <c r="N1589" s="23" t="s">
        <v>7</v>
      </c>
      <c r="O1589" s="23"/>
      <c r="P1589" s="24">
        <v>26.8</v>
      </c>
      <c r="Q1589" s="24">
        <v>47.6</v>
      </c>
      <c r="R1589" s="24">
        <v>54.6</v>
      </c>
      <c r="S1589" s="24">
        <v>1276</v>
      </c>
      <c r="T1589" s="24">
        <v>1.77</v>
      </c>
      <c r="U1589" s="24">
        <v>1080</v>
      </c>
      <c r="V1589" s="24">
        <v>1920</v>
      </c>
      <c r="W1589" s="24">
        <v>2.0739999999999998</v>
      </c>
      <c r="X1589" s="23" t="s">
        <v>47</v>
      </c>
      <c r="Y1589" s="23" t="s">
        <v>47</v>
      </c>
      <c r="Z1589" s="24">
        <v>1630</v>
      </c>
      <c r="AA1589" s="24">
        <v>60</v>
      </c>
      <c r="AB1589" s="24">
        <v>178</v>
      </c>
      <c r="AC1589" s="24">
        <v>178</v>
      </c>
      <c r="AD1589" s="23" t="s">
        <v>125</v>
      </c>
      <c r="AE1589" s="23" t="s">
        <v>23</v>
      </c>
      <c r="AF1589" s="23" t="s">
        <v>23</v>
      </c>
      <c r="AG1589" s="23"/>
      <c r="AH1589" s="23"/>
      <c r="AI1589" s="23" t="s">
        <v>57</v>
      </c>
      <c r="AJ1589" s="23" t="s">
        <v>23</v>
      </c>
      <c r="AK1589" s="23" t="s">
        <v>23</v>
      </c>
      <c r="AL1589" s="23" t="s">
        <v>308</v>
      </c>
      <c r="AM1589" s="23" t="s">
        <v>309</v>
      </c>
      <c r="AN1589" s="23" t="s">
        <v>46</v>
      </c>
      <c r="AO1589" s="23"/>
      <c r="AP1589" s="23" t="s">
        <v>14</v>
      </c>
      <c r="AQ1589" s="23"/>
      <c r="AR1589" s="23"/>
      <c r="AS1589" s="23" t="s">
        <v>308</v>
      </c>
      <c r="AT1589" s="23" t="s">
        <v>309</v>
      </c>
      <c r="AU1589" s="23" t="s">
        <v>213</v>
      </c>
      <c r="AV1589" s="25"/>
      <c r="AW1589" s="25"/>
      <c r="AX1589" s="26">
        <v>54.6</v>
      </c>
      <c r="AY1589" s="26">
        <v>1276</v>
      </c>
      <c r="AZ1589" s="25" t="s">
        <v>46</v>
      </c>
      <c r="BA1589" s="25" t="s">
        <v>213</v>
      </c>
      <c r="BB1589" s="23"/>
      <c r="BC1589" s="23" t="s">
        <v>15</v>
      </c>
      <c r="BD1589" s="23"/>
      <c r="BE1589" s="23" t="s">
        <v>23</v>
      </c>
      <c r="BF1589" s="23" t="s">
        <v>310</v>
      </c>
      <c r="BG1589" s="23" t="s">
        <v>11</v>
      </c>
      <c r="BH1589" s="23" t="s">
        <v>17</v>
      </c>
      <c r="BI1589" s="23"/>
      <c r="BJ1589" s="23"/>
      <c r="BK1589" s="23" t="s">
        <v>23</v>
      </c>
      <c r="BL1589" s="23" t="s">
        <v>11</v>
      </c>
      <c r="BM1589" s="23"/>
      <c r="BN1589" s="23"/>
      <c r="BO1589" s="24">
        <v>0.1</v>
      </c>
      <c r="BP1589" s="24">
        <v>498.6</v>
      </c>
      <c r="BQ1589" s="24">
        <v>542</v>
      </c>
      <c r="BR1589" s="23"/>
      <c r="BS1589" s="24">
        <v>373.6</v>
      </c>
      <c r="BT1589" s="23"/>
      <c r="BU1589" s="23"/>
      <c r="BV1589" s="24">
        <v>174.41</v>
      </c>
      <c r="BW1589" s="24">
        <v>1.07</v>
      </c>
      <c r="BX1589" s="23"/>
      <c r="BY1589" s="23"/>
      <c r="BZ1589" s="27">
        <v>1.07</v>
      </c>
      <c r="CA1589" s="27"/>
      <c r="CB1589" s="25"/>
      <c r="CC1589" s="25"/>
      <c r="CD1589" s="25"/>
      <c r="CE1589" s="25"/>
      <c r="CF1589" s="25"/>
      <c r="CG1589" s="25"/>
      <c r="CH1589" s="28">
        <v>352.52</v>
      </c>
      <c r="CI1589" s="28">
        <v>2</v>
      </c>
      <c r="CJ1589" s="28">
        <v>0.5</v>
      </c>
      <c r="CK1589" s="25"/>
      <c r="CL1589" s="25"/>
      <c r="CM1589" s="28">
        <v>0.99</v>
      </c>
      <c r="CN1589" s="25"/>
      <c r="CO1589" s="28">
        <v>1</v>
      </c>
      <c r="CP1589" s="30" t="s">
        <v>1075</v>
      </c>
      <c r="CQ1589" s="8">
        <f t="shared" si="265"/>
        <v>1625.3918495297803</v>
      </c>
      <c r="CR1589" s="8">
        <f t="shared" si="273"/>
        <v>28</v>
      </c>
      <c r="CS1589" s="8">
        <f t="shared" si="266"/>
        <v>2.5</v>
      </c>
      <c r="CT1589" s="8">
        <f t="shared" si="274"/>
        <v>60</v>
      </c>
      <c r="CU1589" s="8">
        <f t="shared" si="267"/>
        <v>400</v>
      </c>
      <c r="CV1589" s="10">
        <f t="shared" si="268"/>
        <v>636213.6</v>
      </c>
      <c r="CW1589" s="10">
        <f t="shared" si="275"/>
        <v>636.21359999999993</v>
      </c>
      <c r="CX1589" s="8" t="str">
        <f t="shared" si="269"/>
        <v>No</v>
      </c>
      <c r="CY1589" s="30" t="s">
        <v>11</v>
      </c>
      <c r="CZ1589" s="30" t="s">
        <v>11</v>
      </c>
      <c r="DA1589" s="31" t="s">
        <v>11</v>
      </c>
      <c r="DB1589" s="31" t="s">
        <v>11</v>
      </c>
      <c r="DC1589" s="8" t="str">
        <f t="shared" si="270"/>
        <v>Yes</v>
      </c>
      <c r="DD1589" s="8" t="s">
        <v>23</v>
      </c>
      <c r="DE1589" s="30" t="s">
        <v>11</v>
      </c>
      <c r="DF1589" s="10">
        <f t="shared" si="271"/>
        <v>540.83364000000006</v>
      </c>
      <c r="DG1589" s="9">
        <f>IF(S1589&lt;Monitors!$H$4,(S1589*Monitors!$I$4)+Monitors!$J$4,IF(S1589&lt;Monitors!$H$5,(S1589*Monitors!$I$5)+Monitors!$J$5,IF(S1589&lt;Monitors!$H$6,(S1589*Monitors!$I$6)+Monitors!$J$6,IF(S1589&lt;Monitors!$H$7,(Monitors!$I$7*S1589)+Monitors!$J$7,IF(S1589&lt;Monitors!$H$8,(S1589*Monitors!$I$8)+Monitors!$J$8,IF(S1589&lt;Monitors!$H$9,(S1589*Monitors!$I$9)+Monitors!$J$9,IF(S1589&lt;Monitors!$H$10,(S1589*Monitors!$I$10)+Monitors!$J$10,IF(S1589&lt;Monitors!$H$11,(S1589*Monitors!$I$11)+Monitors!$J$11,Monitors!$J$12))))))))</f>
        <v>89</v>
      </c>
      <c r="DH1589" s="10">
        <f>$DF1589-(Monitors!$B$4*'All Data'!$W1589)</f>
        <v>528.12002000000007</v>
      </c>
      <c r="DI1589" s="10">
        <f>IF($CX1589="Yes",DH1589-(Monitors!$E$4*(DG1589+(Monitors!$B$4*'All Data'!$W1589))),'All Data'!DH1589)</f>
        <v>528.12002000000007</v>
      </c>
      <c r="DJ1589" s="10">
        <f>IF(DD1589="Yes",'All Data'!DI1589-(DG1589*Monitors!$C$4),'All Data'!DI1589)</f>
        <v>514.77002000000005</v>
      </c>
      <c r="DK1589" s="10">
        <f>IF($DE1589="Yes",DJ1589-(DG1589*Monitors!$D$4),'All Data'!DJ1589)</f>
        <v>514.77002000000005</v>
      </c>
      <c r="DL1589" s="10">
        <f>IF($CZ1589="Yes",DK1589-Monitors!$C$7,'All Data'!DK1589)</f>
        <v>514.77002000000005</v>
      </c>
      <c r="DM1589" s="10">
        <f>IF($DA1589="Yes",DL1589-Monitors!$D$7,'All Data'!DL1589)</f>
        <v>514.77002000000005</v>
      </c>
      <c r="DN1589" s="10">
        <f>IF(DB1589="Yes",DM1589-((DG1589+(W1589*Monitors!$B$4))*Monitors!$F$4),'All Data'!DM1589)</f>
        <v>514.77002000000005</v>
      </c>
      <c r="DO1589" s="8" t="str">
        <f t="shared" si="272"/>
        <v>No</v>
      </c>
      <c r="DP1589" s="10">
        <v>25.448544000000002</v>
      </c>
      <c r="DQ1589" s="10">
        <v>148.961456</v>
      </c>
      <c r="DR1589" s="10">
        <v>148.961456</v>
      </c>
      <c r="DS1589" s="9">
        <v>95.137619965869362</v>
      </c>
      <c r="DT1589" s="9" t="s">
        <v>11</v>
      </c>
      <c r="DU1589" s="14">
        <v>0</v>
      </c>
    </row>
    <row r="1590" spans="1:125" ht="18" customHeight="1">
      <c r="A1590" s="29">
        <v>1589</v>
      </c>
      <c r="B1590" s="29">
        <v>41</v>
      </c>
      <c r="C1590" s="29">
        <v>1027</v>
      </c>
      <c r="D1590" s="21">
        <v>41294</v>
      </c>
      <c r="E1590" s="21">
        <v>41248</v>
      </c>
      <c r="F1590" s="21">
        <v>41302</v>
      </c>
      <c r="G1590" s="20" t="s">
        <v>87</v>
      </c>
      <c r="H1590" s="20"/>
      <c r="I1590" s="22">
        <v>6</v>
      </c>
      <c r="J1590" s="20" t="s">
        <v>255</v>
      </c>
      <c r="K1590" s="20"/>
      <c r="L1590" s="20" t="s">
        <v>121</v>
      </c>
      <c r="M1590" s="23"/>
      <c r="N1590" s="23" t="s">
        <v>7</v>
      </c>
      <c r="O1590" s="23"/>
      <c r="P1590" s="24">
        <v>29.4</v>
      </c>
      <c r="Q1590" s="24">
        <v>52.3</v>
      </c>
      <c r="R1590" s="24">
        <v>60</v>
      </c>
      <c r="S1590" s="24">
        <v>1540.1</v>
      </c>
      <c r="T1590" s="24">
        <v>1.78</v>
      </c>
      <c r="U1590" s="24">
        <v>1920</v>
      </c>
      <c r="V1590" s="24">
        <v>1080</v>
      </c>
      <c r="W1590" s="24">
        <v>2.0739999999999998</v>
      </c>
      <c r="X1590" s="23" t="s">
        <v>67</v>
      </c>
      <c r="Y1590" s="23" t="s">
        <v>67</v>
      </c>
      <c r="Z1590" s="24">
        <v>1346</v>
      </c>
      <c r="AA1590" s="24">
        <v>60</v>
      </c>
      <c r="AB1590" s="24">
        <v>176</v>
      </c>
      <c r="AC1590" s="24">
        <v>176</v>
      </c>
      <c r="AD1590" s="23" t="s">
        <v>223</v>
      </c>
      <c r="AE1590" s="23" t="s">
        <v>23</v>
      </c>
      <c r="AF1590" s="23" t="s">
        <v>11</v>
      </c>
      <c r="AG1590" s="23"/>
      <c r="AH1590" s="23"/>
      <c r="AI1590" s="23" t="s">
        <v>12</v>
      </c>
      <c r="AJ1590" s="23" t="s">
        <v>11</v>
      </c>
      <c r="AK1590" s="23" t="s">
        <v>23</v>
      </c>
      <c r="AL1590" s="23" t="s">
        <v>93</v>
      </c>
      <c r="AM1590" s="23"/>
      <c r="AN1590" s="23" t="s">
        <v>302</v>
      </c>
      <c r="AO1590" s="23"/>
      <c r="AP1590" s="23" t="s">
        <v>14</v>
      </c>
      <c r="AQ1590" s="23"/>
      <c r="AR1590" s="23"/>
      <c r="AS1590" s="23" t="s">
        <v>93</v>
      </c>
      <c r="AT1590" s="23"/>
      <c r="AU1590" s="23" t="s">
        <v>261</v>
      </c>
      <c r="AV1590" s="25"/>
      <c r="AW1590" s="25"/>
      <c r="AX1590" s="26">
        <v>60</v>
      </c>
      <c r="AY1590" s="26">
        <v>1540.1</v>
      </c>
      <c r="AZ1590" s="25" t="s">
        <v>302</v>
      </c>
      <c r="BA1590" s="25" t="s">
        <v>261</v>
      </c>
      <c r="BB1590" s="23"/>
      <c r="BC1590" s="23" t="s">
        <v>15</v>
      </c>
      <c r="BD1590" s="23"/>
      <c r="BE1590" s="23" t="s">
        <v>11</v>
      </c>
      <c r="BF1590" s="23" t="s">
        <v>961</v>
      </c>
      <c r="BG1590" s="23" t="s">
        <v>11</v>
      </c>
      <c r="BH1590" s="23" t="s">
        <v>17</v>
      </c>
      <c r="BI1590" s="23"/>
      <c r="BJ1590" s="23" t="s">
        <v>102</v>
      </c>
      <c r="BK1590" s="23" t="s">
        <v>11</v>
      </c>
      <c r="BL1590" s="23" t="s">
        <v>11</v>
      </c>
      <c r="BM1590" s="23"/>
      <c r="BN1590" s="23"/>
      <c r="BO1590" s="24">
        <v>100</v>
      </c>
      <c r="BP1590" s="24">
        <v>759.3</v>
      </c>
      <c r="BQ1590" s="24">
        <v>700</v>
      </c>
      <c r="BR1590" s="24">
        <v>700</v>
      </c>
      <c r="BS1590" s="24">
        <v>720.8</v>
      </c>
      <c r="BT1590" s="23"/>
      <c r="BU1590" s="23"/>
      <c r="BV1590" s="24">
        <v>180.2</v>
      </c>
      <c r="BW1590" s="24">
        <v>1</v>
      </c>
      <c r="BX1590" s="24">
        <v>0.8</v>
      </c>
      <c r="BY1590" s="24">
        <v>0</v>
      </c>
      <c r="BZ1590" s="27">
        <v>1</v>
      </c>
      <c r="CA1590" s="27">
        <v>0</v>
      </c>
      <c r="CB1590" s="25"/>
      <c r="CC1590" s="25"/>
      <c r="CD1590" s="25"/>
      <c r="CE1590" s="25"/>
      <c r="CF1590" s="25"/>
      <c r="CG1590" s="25"/>
      <c r="CH1590" s="28">
        <v>423.83</v>
      </c>
      <c r="CI1590" s="28">
        <v>1.4</v>
      </c>
      <c r="CJ1590" s="28">
        <v>0.5</v>
      </c>
      <c r="CK1590" s="25"/>
      <c r="CL1590" s="25"/>
      <c r="CM1590" s="28">
        <v>0.96</v>
      </c>
      <c r="CN1590" s="25"/>
      <c r="CO1590" s="28">
        <v>0</v>
      </c>
      <c r="CP1590" s="30" t="s">
        <v>1075</v>
      </c>
      <c r="CQ1590" s="8">
        <f t="shared" si="265"/>
        <v>1346.665800922018</v>
      </c>
      <c r="CR1590" s="8">
        <f t="shared" si="273"/>
        <v>28</v>
      </c>
      <c r="CS1590" s="8">
        <f t="shared" si="266"/>
        <v>2.5</v>
      </c>
      <c r="CT1590" s="8">
        <f t="shared" si="274"/>
        <v>60</v>
      </c>
      <c r="CU1590" s="8">
        <f t="shared" si="267"/>
        <v>700</v>
      </c>
      <c r="CV1590" s="10">
        <f t="shared" si="268"/>
        <v>1169397.93</v>
      </c>
      <c r="CW1590" s="10">
        <f t="shared" si="275"/>
        <v>1169.3979299999999</v>
      </c>
      <c r="CX1590" s="8" t="str">
        <f t="shared" si="269"/>
        <v>No</v>
      </c>
      <c r="CY1590" s="30" t="s">
        <v>23</v>
      </c>
      <c r="CZ1590" s="30" t="s">
        <v>11</v>
      </c>
      <c r="DA1590" s="31" t="s">
        <v>11</v>
      </c>
      <c r="DB1590" s="31" t="s">
        <v>11</v>
      </c>
      <c r="DC1590" s="8" t="str">
        <f t="shared" si="270"/>
        <v>No</v>
      </c>
      <c r="DD1590" s="8" t="s">
        <v>11</v>
      </c>
      <c r="DE1590" s="30" t="s">
        <v>11</v>
      </c>
      <c r="DF1590" s="10">
        <f t="shared" si="271"/>
        <v>558.18719999999996</v>
      </c>
      <c r="DG1590" s="9">
        <f>IF(S1590&lt;Monitors!$H$4,(S1590*Monitors!$I$4)+Monitors!$J$4,IF(S1590&lt;Monitors!$H$5,(S1590*Monitors!$I$5)+Monitors!$J$5,IF(S1590&lt;Monitors!$H$6,(S1590*Monitors!$I$6)+Monitors!$J$6,IF(S1590&lt;Monitors!$H$7,(Monitors!$I$7*S1590)+Monitors!$J$7,IF(S1590&lt;Monitors!$H$8,(S1590*Monitors!$I$8)+Monitors!$J$8,IF(S1590&lt;Monitors!$H$9,(S1590*Monitors!$I$9)+Monitors!$J$9,IF(S1590&lt;Monitors!$H$10,(S1590*Monitors!$I$10)+Monitors!$J$10,IF(S1590&lt;Monitors!$H$11,(S1590*Monitors!$I$11)+Monitors!$J$11,Monitors!$J$12))))))))</f>
        <v>89</v>
      </c>
      <c r="DH1590" s="10">
        <f>$DF1590-(Monitors!$B$4*'All Data'!$W1590)</f>
        <v>545.47357999999997</v>
      </c>
      <c r="DI1590" s="10">
        <f>IF($CX1590="Yes",DH1590-(Monitors!$E$4*(DG1590+(Monitors!$B$4*'All Data'!$W1590))),'All Data'!DH1590)</f>
        <v>545.47357999999997</v>
      </c>
      <c r="DJ1590" s="10">
        <f>IF(DD1590="Yes",'All Data'!DI1590-(DG1590*Monitors!$C$4),'All Data'!DI1590)</f>
        <v>545.47357999999997</v>
      </c>
      <c r="DK1590" s="10">
        <f>IF($DE1590="Yes",DJ1590-(DG1590*Monitors!$D$4),'All Data'!DJ1590)</f>
        <v>545.47357999999997</v>
      </c>
      <c r="DL1590" s="10">
        <f>IF($CZ1590="Yes",DK1590-Monitors!$C$7,'All Data'!DK1590)</f>
        <v>545.47357999999997</v>
      </c>
      <c r="DM1590" s="10">
        <f>IF($DA1590="Yes",DL1590-Monitors!$D$7,'All Data'!DL1590)</f>
        <v>545.47357999999997</v>
      </c>
      <c r="DN1590" s="10">
        <f>IF(DB1590="Yes",DM1590-((DG1590+(W1590*Monitors!$B$4))*Monitors!$F$4),'All Data'!DM1590)</f>
        <v>545.47357999999997</v>
      </c>
      <c r="DO1590" s="8" t="str">
        <f t="shared" si="272"/>
        <v>No</v>
      </c>
      <c r="DP1590" s="10">
        <v>46.775917200000002</v>
      </c>
      <c r="DQ1590" s="10">
        <v>133.42408279999998</v>
      </c>
      <c r="DR1590" s="10">
        <v>133.42408279999998</v>
      </c>
      <c r="DS1590" s="9">
        <v>104.54465645335218</v>
      </c>
      <c r="DT1590" s="9" t="s">
        <v>11</v>
      </c>
      <c r="DU1590" s="14">
        <v>0</v>
      </c>
    </row>
    <row r="1591" spans="1:125" ht="18" customHeight="1">
      <c r="A1591" s="29">
        <v>1590</v>
      </c>
      <c r="B1591" s="29">
        <v>41</v>
      </c>
      <c r="C1591" s="29">
        <v>1028</v>
      </c>
      <c r="D1591" s="21">
        <v>42100</v>
      </c>
      <c r="E1591" s="21">
        <v>41978</v>
      </c>
      <c r="F1591" s="21">
        <v>42016</v>
      </c>
      <c r="G1591" s="20" t="s">
        <v>87</v>
      </c>
      <c r="H1591" s="20"/>
      <c r="I1591" s="22">
        <v>6</v>
      </c>
      <c r="J1591" s="20" t="s">
        <v>255</v>
      </c>
      <c r="K1591" s="20"/>
      <c r="L1591" s="20" t="s">
        <v>121</v>
      </c>
      <c r="M1591" s="23"/>
      <c r="N1591" s="23" t="s">
        <v>7</v>
      </c>
      <c r="O1591" s="23"/>
      <c r="P1591" s="24">
        <v>26.8</v>
      </c>
      <c r="Q1591" s="24">
        <v>47.6</v>
      </c>
      <c r="R1591" s="24">
        <v>54.6</v>
      </c>
      <c r="S1591" s="24">
        <v>1275.67</v>
      </c>
      <c r="T1591" s="24">
        <v>1.78</v>
      </c>
      <c r="U1591" s="24">
        <v>1080</v>
      </c>
      <c r="V1591" s="24">
        <v>1920</v>
      </c>
      <c r="W1591" s="24">
        <v>2.0739999999999998</v>
      </c>
      <c r="X1591" s="23" t="s">
        <v>47</v>
      </c>
      <c r="Y1591" s="23" t="s">
        <v>47</v>
      </c>
      <c r="Z1591" s="24">
        <v>1625</v>
      </c>
      <c r="AA1591" s="24">
        <v>60</v>
      </c>
      <c r="AB1591" s="24">
        <v>178</v>
      </c>
      <c r="AC1591" s="24">
        <v>178</v>
      </c>
      <c r="AD1591" s="23" t="s">
        <v>1309</v>
      </c>
      <c r="AE1591" s="23" t="s">
        <v>11</v>
      </c>
      <c r="AF1591" s="23" t="s">
        <v>11</v>
      </c>
      <c r="AG1591" s="23"/>
      <c r="AH1591" s="23"/>
      <c r="AI1591" s="23" t="s">
        <v>12</v>
      </c>
      <c r="AJ1591" s="23" t="s">
        <v>11</v>
      </c>
      <c r="AK1591" s="23" t="s">
        <v>23</v>
      </c>
      <c r="AL1591" s="23" t="s">
        <v>1305</v>
      </c>
      <c r="AM1591" s="23"/>
      <c r="AN1591" s="23" t="s">
        <v>259</v>
      </c>
      <c r="AO1591" s="23" t="s">
        <v>908</v>
      </c>
      <c r="AP1591" s="23" t="s">
        <v>24</v>
      </c>
      <c r="AQ1591" s="23" t="s">
        <v>1310</v>
      </c>
      <c r="AR1591" s="23"/>
      <c r="AS1591" s="23" t="s">
        <v>1305</v>
      </c>
      <c r="AT1591" s="23"/>
      <c r="AU1591" s="23" t="s">
        <v>24</v>
      </c>
      <c r="AV1591" s="25" t="s">
        <v>908</v>
      </c>
      <c r="AW1591" s="25" t="s">
        <v>1311</v>
      </c>
      <c r="AX1591" s="26">
        <v>54.6</v>
      </c>
      <c r="AY1591" s="26">
        <v>1275.67</v>
      </c>
      <c r="AZ1591" s="25" t="s">
        <v>259</v>
      </c>
      <c r="BA1591" s="25" t="s">
        <v>24</v>
      </c>
      <c r="BB1591" s="23" t="s">
        <v>1311</v>
      </c>
      <c r="BC1591" s="23" t="s">
        <v>15</v>
      </c>
      <c r="BD1591" s="23"/>
      <c r="BE1591" s="23" t="s">
        <v>11</v>
      </c>
      <c r="BF1591" s="23" t="s">
        <v>1312</v>
      </c>
      <c r="BG1591" s="23" t="s">
        <v>11</v>
      </c>
      <c r="BH1591" s="23" t="s">
        <v>17</v>
      </c>
      <c r="BI1591" s="23"/>
      <c r="BJ1591" s="23"/>
      <c r="BK1591" s="23" t="s">
        <v>23</v>
      </c>
      <c r="BL1591" s="23" t="s">
        <v>11</v>
      </c>
      <c r="BM1591" s="23"/>
      <c r="BN1591" s="23"/>
      <c r="BO1591" s="24">
        <v>140</v>
      </c>
      <c r="BP1591" s="24">
        <v>727.8</v>
      </c>
      <c r="BQ1591" s="24">
        <v>700</v>
      </c>
      <c r="BR1591" s="24">
        <v>550</v>
      </c>
      <c r="BS1591" s="24">
        <v>564.4</v>
      </c>
      <c r="BT1591" s="23"/>
      <c r="BU1591" s="23"/>
      <c r="BV1591" s="24">
        <v>198.8</v>
      </c>
      <c r="BW1591" s="24">
        <v>0.33</v>
      </c>
      <c r="BX1591" s="23"/>
      <c r="BY1591" s="24">
        <v>0</v>
      </c>
      <c r="BZ1591" s="27">
        <v>0.33</v>
      </c>
      <c r="CA1591" s="27">
        <v>0</v>
      </c>
      <c r="CB1591" s="25"/>
      <c r="CC1591" s="25"/>
      <c r="CD1591" s="25"/>
      <c r="CE1591" s="25"/>
      <c r="CF1591" s="25"/>
      <c r="CG1591" s="25"/>
      <c r="CH1591" s="28">
        <v>352.43</v>
      </c>
      <c r="CI1591" s="28">
        <v>0.5</v>
      </c>
      <c r="CJ1591" s="28">
        <v>0.5</v>
      </c>
      <c r="CK1591" s="25"/>
      <c r="CL1591" s="25"/>
      <c r="CM1591" s="28">
        <v>0.98</v>
      </c>
      <c r="CN1591" s="25"/>
      <c r="CO1591" s="28">
        <v>0</v>
      </c>
      <c r="CP1591" s="30" t="s">
        <v>1075</v>
      </c>
      <c r="CQ1591" s="8">
        <f t="shared" si="265"/>
        <v>1625.8123182327715</v>
      </c>
      <c r="CR1591" s="8">
        <f t="shared" si="273"/>
        <v>28</v>
      </c>
      <c r="CS1591" s="8">
        <f t="shared" si="266"/>
        <v>2.5</v>
      </c>
      <c r="CT1591" s="8">
        <f t="shared" si="274"/>
        <v>60</v>
      </c>
      <c r="CU1591" s="8">
        <f t="shared" si="267"/>
        <v>700</v>
      </c>
      <c r="CV1591" s="10">
        <f t="shared" si="268"/>
        <v>928432.62600000005</v>
      </c>
      <c r="CW1591" s="10">
        <f t="shared" si="275"/>
        <v>928.43262600000003</v>
      </c>
      <c r="CX1591" s="8" t="str">
        <f t="shared" si="269"/>
        <v>No</v>
      </c>
      <c r="CY1591" s="30" t="s">
        <v>23</v>
      </c>
      <c r="CZ1591" s="30" t="s">
        <v>11</v>
      </c>
      <c r="DA1591" s="31" t="s">
        <v>11</v>
      </c>
      <c r="DB1591" s="31" t="s">
        <v>11</v>
      </c>
      <c r="DC1591" s="8" t="str">
        <f t="shared" si="270"/>
        <v>No</v>
      </c>
      <c r="DD1591" s="8" t="s">
        <v>11</v>
      </c>
      <c r="DE1591" s="30" t="s">
        <v>11</v>
      </c>
      <c r="DF1591" s="10">
        <f t="shared" si="271"/>
        <v>611.39981999999998</v>
      </c>
      <c r="DG1591" s="9">
        <f>IF(S1591&lt;Monitors!$H$4,(S1591*Monitors!$I$4)+Monitors!$J$4,IF(S1591&lt;Monitors!$H$5,(S1591*Monitors!$I$5)+Monitors!$J$5,IF(S1591&lt;Monitors!$H$6,(S1591*Monitors!$I$6)+Monitors!$J$6,IF(S1591&lt;Monitors!$H$7,(Monitors!$I$7*S1591)+Monitors!$J$7,IF(S1591&lt;Monitors!$H$8,(S1591*Monitors!$I$8)+Monitors!$J$8,IF(S1591&lt;Monitors!$H$9,(S1591*Monitors!$I$9)+Monitors!$J$9,IF(S1591&lt;Monitors!$H$10,(S1591*Monitors!$I$10)+Monitors!$J$10,IF(S1591&lt;Monitors!$H$11,(S1591*Monitors!$I$11)+Monitors!$J$11,Monitors!$J$12))))))))</f>
        <v>89</v>
      </c>
      <c r="DH1591" s="10">
        <f>$DF1591-(Monitors!$B$4*'All Data'!$W1591)</f>
        <v>598.68619999999999</v>
      </c>
      <c r="DI1591" s="10">
        <f>IF($CX1591="Yes",DH1591-(Monitors!$E$4*(DG1591+(Monitors!$B$4*'All Data'!$W1591))),'All Data'!DH1591)</f>
        <v>598.68619999999999</v>
      </c>
      <c r="DJ1591" s="10">
        <f>IF(DD1591="Yes",'All Data'!DI1591-(DG1591*Monitors!$C$4),'All Data'!DI1591)</f>
        <v>598.68619999999999</v>
      </c>
      <c r="DK1591" s="10">
        <f>IF($DE1591="Yes",DJ1591-(DG1591*Monitors!$D$4),'All Data'!DJ1591)</f>
        <v>598.68619999999999</v>
      </c>
      <c r="DL1591" s="10">
        <f>IF($CZ1591="Yes",DK1591-Monitors!$C$7,'All Data'!DK1591)</f>
        <v>598.68619999999999</v>
      </c>
      <c r="DM1591" s="10">
        <f>IF($DA1591="Yes",DL1591-Monitors!$D$7,'All Data'!DL1591)</f>
        <v>598.68619999999999</v>
      </c>
      <c r="DN1591" s="10">
        <f>IF(DB1591="Yes",DM1591-((DG1591+(W1591*Monitors!$B$4))*Monitors!$F$4),'All Data'!DM1591)</f>
        <v>598.68619999999999</v>
      </c>
      <c r="DO1591" s="8" t="str">
        <f t="shared" si="272"/>
        <v>No</v>
      </c>
      <c r="DP1591" s="10">
        <v>37.137305040000008</v>
      </c>
      <c r="DQ1591" s="10">
        <v>161.66269496000001</v>
      </c>
      <c r="DR1591" s="10">
        <v>161.66269496000001</v>
      </c>
      <c r="DS1591" s="9">
        <v>95.123828264395698</v>
      </c>
      <c r="DT1591" s="9" t="s">
        <v>11</v>
      </c>
      <c r="DU1591" s="14">
        <v>0</v>
      </c>
    </row>
    <row r="1592" spans="1:125" ht="18" customHeight="1">
      <c r="A1592" s="29">
        <v>1591</v>
      </c>
      <c r="B1592" s="29">
        <v>38</v>
      </c>
      <c r="C1592" s="29">
        <v>1240</v>
      </c>
      <c r="D1592" s="21">
        <v>41363</v>
      </c>
      <c r="E1592" s="21">
        <v>41329</v>
      </c>
      <c r="F1592" s="21">
        <v>41361</v>
      </c>
      <c r="G1592" s="20"/>
      <c r="H1592" s="20"/>
      <c r="I1592" s="22">
        <v>6</v>
      </c>
      <c r="J1592" s="20" t="s">
        <v>255</v>
      </c>
      <c r="K1592" s="20"/>
      <c r="L1592" s="20" t="s">
        <v>121</v>
      </c>
      <c r="M1592" s="23"/>
      <c r="N1592" s="23" t="s">
        <v>7</v>
      </c>
      <c r="O1592" s="23"/>
      <c r="P1592" s="24">
        <v>26.8</v>
      </c>
      <c r="Q1592" s="24">
        <v>47.6</v>
      </c>
      <c r="R1592" s="24">
        <v>54.6</v>
      </c>
      <c r="S1592" s="24">
        <v>1275.67</v>
      </c>
      <c r="T1592" s="24">
        <v>1.78</v>
      </c>
      <c r="U1592" s="24">
        <v>1080</v>
      </c>
      <c r="V1592" s="24">
        <v>1920</v>
      </c>
      <c r="W1592" s="24">
        <v>2.0739999999999998</v>
      </c>
      <c r="X1592" s="23" t="s">
        <v>47</v>
      </c>
      <c r="Y1592" s="23" t="s">
        <v>47</v>
      </c>
      <c r="Z1592" s="24">
        <v>1625</v>
      </c>
      <c r="AA1592" s="24">
        <v>60</v>
      </c>
      <c r="AB1592" s="24">
        <v>178</v>
      </c>
      <c r="AC1592" s="24">
        <v>178</v>
      </c>
      <c r="AD1592" s="23" t="s">
        <v>956</v>
      </c>
      <c r="AE1592" s="23" t="s">
        <v>23</v>
      </c>
      <c r="AF1592" s="23" t="s">
        <v>11</v>
      </c>
      <c r="AG1592" s="23"/>
      <c r="AH1592" s="23"/>
      <c r="AI1592" s="23" t="s">
        <v>12</v>
      </c>
      <c r="AJ1592" s="23" t="s">
        <v>11</v>
      </c>
      <c r="AK1592" s="23" t="s">
        <v>23</v>
      </c>
      <c r="AL1592" s="23" t="s">
        <v>301</v>
      </c>
      <c r="AM1592" s="23"/>
      <c r="AN1592" s="23" t="s">
        <v>302</v>
      </c>
      <c r="AO1592" s="23"/>
      <c r="AP1592" s="23" t="s">
        <v>14</v>
      </c>
      <c r="AQ1592" s="23"/>
      <c r="AR1592" s="23"/>
      <c r="AS1592" s="23" t="s">
        <v>301</v>
      </c>
      <c r="AT1592" s="23"/>
      <c r="AU1592" s="23" t="s">
        <v>261</v>
      </c>
      <c r="AV1592" s="25"/>
      <c r="AW1592" s="25"/>
      <c r="AX1592" s="26">
        <v>54.6</v>
      </c>
      <c r="AY1592" s="26">
        <v>1275.67</v>
      </c>
      <c r="AZ1592" s="25" t="s">
        <v>302</v>
      </c>
      <c r="BA1592" s="25" t="s">
        <v>261</v>
      </c>
      <c r="BB1592" s="23"/>
      <c r="BC1592" s="23" t="s">
        <v>15</v>
      </c>
      <c r="BD1592" s="23"/>
      <c r="BE1592" s="23" t="s">
        <v>11</v>
      </c>
      <c r="BF1592" s="23" t="s">
        <v>941</v>
      </c>
      <c r="BG1592" s="23" t="s">
        <v>11</v>
      </c>
      <c r="BH1592" s="23" t="s">
        <v>17</v>
      </c>
      <c r="BI1592" s="23"/>
      <c r="BJ1592" s="23"/>
      <c r="BK1592" s="23" t="s">
        <v>11</v>
      </c>
      <c r="BL1592" s="23" t="s">
        <v>11</v>
      </c>
      <c r="BM1592" s="23" t="s">
        <v>11</v>
      </c>
      <c r="BN1592" s="23"/>
      <c r="BO1592" s="24">
        <v>0</v>
      </c>
      <c r="BP1592" s="24">
        <v>780</v>
      </c>
      <c r="BQ1592" s="24">
        <v>780</v>
      </c>
      <c r="BR1592" s="24">
        <v>780</v>
      </c>
      <c r="BS1592" s="24">
        <v>780</v>
      </c>
      <c r="BT1592" s="23"/>
      <c r="BU1592" s="23"/>
      <c r="BV1592" s="24">
        <v>206.6</v>
      </c>
      <c r="BW1592" s="24">
        <v>0.3</v>
      </c>
      <c r="BX1592" s="24">
        <v>0.62</v>
      </c>
      <c r="BY1592" s="24">
        <v>0.3</v>
      </c>
      <c r="BZ1592" s="27">
        <v>0.3</v>
      </c>
      <c r="CA1592" s="27">
        <v>0.3</v>
      </c>
      <c r="CB1592" s="25"/>
      <c r="CC1592" s="25"/>
      <c r="CD1592" s="28">
        <v>152.4</v>
      </c>
      <c r="CE1592" s="28">
        <v>0.41</v>
      </c>
      <c r="CF1592" s="28">
        <v>0.66</v>
      </c>
      <c r="CG1592" s="28">
        <v>0.41</v>
      </c>
      <c r="CH1592" s="28">
        <v>352.4</v>
      </c>
      <c r="CI1592" s="28">
        <v>0.5</v>
      </c>
      <c r="CJ1592" s="28">
        <v>0.5</v>
      </c>
      <c r="CK1592" s="25"/>
      <c r="CL1592" s="25"/>
      <c r="CM1592" s="28">
        <v>0.96</v>
      </c>
      <c r="CN1592" s="25"/>
      <c r="CO1592" s="28">
        <v>0</v>
      </c>
      <c r="CP1592" s="30" t="s">
        <v>1075</v>
      </c>
      <c r="CQ1592" s="8">
        <f t="shared" si="265"/>
        <v>1625.8123182327715</v>
      </c>
      <c r="CR1592" s="8">
        <f t="shared" si="273"/>
        <v>28</v>
      </c>
      <c r="CS1592" s="8">
        <f t="shared" si="266"/>
        <v>2.5</v>
      </c>
      <c r="CT1592" s="8">
        <f t="shared" si="274"/>
        <v>60</v>
      </c>
      <c r="CU1592" s="8">
        <f t="shared" si="267"/>
        <v>700</v>
      </c>
      <c r="CV1592" s="10">
        <f t="shared" si="268"/>
        <v>995022.60000000009</v>
      </c>
      <c r="CW1592" s="10">
        <f t="shared" si="275"/>
        <v>995.02260000000012</v>
      </c>
      <c r="CX1592" s="8" t="str">
        <f t="shared" si="269"/>
        <v>No</v>
      </c>
      <c r="CY1592" s="30" t="s">
        <v>23</v>
      </c>
      <c r="CZ1592" s="30" t="s">
        <v>11</v>
      </c>
      <c r="DA1592" s="31" t="s">
        <v>11</v>
      </c>
      <c r="DB1592" s="31" t="s">
        <v>11</v>
      </c>
      <c r="DC1592" s="8" t="str">
        <f t="shared" si="270"/>
        <v>No</v>
      </c>
      <c r="DD1592" s="8" t="s">
        <v>11</v>
      </c>
      <c r="DE1592" s="30" t="s">
        <v>11</v>
      </c>
      <c r="DF1592" s="10">
        <f t="shared" si="271"/>
        <v>635.14379999999983</v>
      </c>
      <c r="DG1592" s="9">
        <f>IF(S1592&lt;Monitors!$H$4,(S1592*Monitors!$I$4)+Monitors!$J$4,IF(S1592&lt;Monitors!$H$5,(S1592*Monitors!$I$5)+Monitors!$J$5,IF(S1592&lt;Monitors!$H$6,(S1592*Monitors!$I$6)+Monitors!$J$6,IF(S1592&lt;Monitors!$H$7,(Monitors!$I$7*S1592)+Monitors!$J$7,IF(S1592&lt;Monitors!$H$8,(S1592*Monitors!$I$8)+Monitors!$J$8,IF(S1592&lt;Monitors!$H$9,(S1592*Monitors!$I$9)+Monitors!$J$9,IF(S1592&lt;Monitors!$H$10,(S1592*Monitors!$I$10)+Monitors!$J$10,IF(S1592&lt;Monitors!$H$11,(S1592*Monitors!$I$11)+Monitors!$J$11,Monitors!$J$12))))))))</f>
        <v>89</v>
      </c>
      <c r="DH1592" s="10">
        <f>$DF1592-(Monitors!$B$4*'All Data'!$W1592)</f>
        <v>622.43017999999984</v>
      </c>
      <c r="DI1592" s="10">
        <f>IF($CX1592="Yes",DH1592-(Monitors!$E$4*(DG1592+(Monitors!$B$4*'All Data'!$W1592))),'All Data'!DH1592)</f>
        <v>622.43017999999984</v>
      </c>
      <c r="DJ1592" s="10">
        <f>IF(DD1592="Yes",'All Data'!DI1592-(DG1592*Monitors!$C$4),'All Data'!DI1592)</f>
        <v>622.43017999999984</v>
      </c>
      <c r="DK1592" s="10">
        <f>IF($DE1592="Yes",DJ1592-(DG1592*Monitors!$D$4),'All Data'!DJ1592)</f>
        <v>622.43017999999984</v>
      </c>
      <c r="DL1592" s="10">
        <f>IF($CZ1592="Yes",DK1592-Monitors!$C$7,'All Data'!DK1592)</f>
        <v>622.43017999999984</v>
      </c>
      <c r="DM1592" s="10">
        <f>IF($DA1592="Yes",DL1592-Monitors!$D$7,'All Data'!DL1592)</f>
        <v>622.43017999999984</v>
      </c>
      <c r="DN1592" s="10">
        <f>IF(DB1592="Yes",DM1592-((DG1592+(W1592*Monitors!$B$4))*Monitors!$F$4),'All Data'!DM1592)</f>
        <v>622.43017999999984</v>
      </c>
      <c r="DO1592" s="8" t="str">
        <f t="shared" si="272"/>
        <v>No</v>
      </c>
      <c r="DP1592" s="10">
        <v>39.80090400000001</v>
      </c>
      <c r="DQ1592" s="10">
        <v>166.79909599999999</v>
      </c>
      <c r="DR1592" s="10">
        <v>166.79909599999999</v>
      </c>
      <c r="DS1592" s="9">
        <v>95.123828264395698</v>
      </c>
      <c r="DT1592" s="9" t="s">
        <v>11</v>
      </c>
      <c r="DU1592" s="14">
        <v>0</v>
      </c>
    </row>
    <row r="1593" spans="1:125" ht="18" customHeight="1">
      <c r="A1593" s="29">
        <v>1592</v>
      </c>
      <c r="B1593" s="29">
        <v>36</v>
      </c>
      <c r="C1593" s="29">
        <v>1025</v>
      </c>
      <c r="D1593" s="21">
        <v>41456</v>
      </c>
      <c r="E1593" s="21">
        <v>41421</v>
      </c>
      <c r="F1593" s="21">
        <v>41451</v>
      </c>
      <c r="G1593" s="20" t="s">
        <v>4</v>
      </c>
      <c r="H1593" s="20"/>
      <c r="I1593" s="22">
        <v>6</v>
      </c>
      <c r="J1593" s="20" t="s">
        <v>255</v>
      </c>
      <c r="K1593" s="20"/>
      <c r="L1593" s="20" t="s">
        <v>916</v>
      </c>
      <c r="M1593" s="23"/>
      <c r="N1593" s="23" t="s">
        <v>10</v>
      </c>
      <c r="O1593" s="23"/>
      <c r="P1593" s="24">
        <v>24.5</v>
      </c>
      <c r="Q1593" s="24">
        <v>43.5</v>
      </c>
      <c r="R1593" s="24">
        <v>50</v>
      </c>
      <c r="S1593" s="24">
        <v>1066.3599999999999</v>
      </c>
      <c r="T1593" s="24">
        <v>1.78</v>
      </c>
      <c r="U1593" s="24">
        <v>1080</v>
      </c>
      <c r="V1593" s="24">
        <v>1920</v>
      </c>
      <c r="W1593" s="24">
        <v>2.0739999999999998</v>
      </c>
      <c r="X1593" s="23" t="s">
        <v>67</v>
      </c>
      <c r="Y1593" s="23" t="s">
        <v>47</v>
      </c>
      <c r="Z1593" s="24">
        <v>1945</v>
      </c>
      <c r="AA1593" s="24">
        <v>60</v>
      </c>
      <c r="AB1593" s="24">
        <v>178</v>
      </c>
      <c r="AC1593" s="24">
        <v>178</v>
      </c>
      <c r="AD1593" s="23" t="s">
        <v>125</v>
      </c>
      <c r="AE1593" s="23" t="s">
        <v>23</v>
      </c>
      <c r="AF1593" s="23" t="s">
        <v>11</v>
      </c>
      <c r="AG1593" s="23"/>
      <c r="AH1593" s="23"/>
      <c r="AI1593" s="23" t="s">
        <v>57</v>
      </c>
      <c r="AJ1593" s="23" t="s">
        <v>11</v>
      </c>
      <c r="AK1593" s="23" t="s">
        <v>23</v>
      </c>
      <c r="AL1593" s="23" t="s">
        <v>937</v>
      </c>
      <c r="AM1593" s="23" t="s">
        <v>189</v>
      </c>
      <c r="AN1593" s="23" t="s">
        <v>14</v>
      </c>
      <c r="AO1593" s="23"/>
      <c r="AP1593" s="23" t="s">
        <v>14</v>
      </c>
      <c r="AQ1593" s="23"/>
      <c r="AR1593" s="23"/>
      <c r="AS1593" s="23" t="s">
        <v>937</v>
      </c>
      <c r="AT1593" s="23" t="s">
        <v>189</v>
      </c>
      <c r="AU1593" s="23" t="s">
        <v>14</v>
      </c>
      <c r="AV1593" s="25"/>
      <c r="AW1593" s="25"/>
      <c r="AX1593" s="26">
        <v>50</v>
      </c>
      <c r="AY1593" s="26">
        <v>1066.3599999999999</v>
      </c>
      <c r="AZ1593" s="25" t="s">
        <v>14</v>
      </c>
      <c r="BA1593" s="25" t="s">
        <v>14</v>
      </c>
      <c r="BB1593" s="23"/>
      <c r="BC1593" s="23" t="s">
        <v>15</v>
      </c>
      <c r="BD1593" s="23"/>
      <c r="BE1593" s="23" t="s">
        <v>11</v>
      </c>
      <c r="BF1593" s="23" t="s">
        <v>10</v>
      </c>
      <c r="BG1593" s="23" t="s">
        <v>11</v>
      </c>
      <c r="BH1593" s="23" t="s">
        <v>17</v>
      </c>
      <c r="BI1593" s="23"/>
      <c r="BJ1593" s="23" t="s">
        <v>18</v>
      </c>
      <c r="BK1593" s="23" t="s">
        <v>11</v>
      </c>
      <c r="BL1593" s="23" t="s">
        <v>11</v>
      </c>
      <c r="BM1593" s="23"/>
      <c r="BN1593" s="23"/>
      <c r="BO1593" s="24">
        <v>0</v>
      </c>
      <c r="BP1593" s="24">
        <v>57.7</v>
      </c>
      <c r="BQ1593" s="24">
        <v>85</v>
      </c>
      <c r="BR1593" s="24">
        <v>55.4</v>
      </c>
      <c r="BS1593" s="24">
        <v>55.4</v>
      </c>
      <c r="BT1593" s="23"/>
      <c r="BU1593" s="23"/>
      <c r="BV1593" s="24">
        <v>208.55</v>
      </c>
      <c r="BW1593" s="24">
        <v>0.35</v>
      </c>
      <c r="BX1593" s="23"/>
      <c r="BY1593" s="24">
        <v>0.35</v>
      </c>
      <c r="BZ1593" s="27">
        <v>0.35</v>
      </c>
      <c r="CA1593" s="27">
        <v>0.35</v>
      </c>
      <c r="CB1593" s="25"/>
      <c r="CC1593" s="25"/>
      <c r="CD1593" s="28">
        <v>205.68</v>
      </c>
      <c r="CE1593" s="28">
        <v>0.43</v>
      </c>
      <c r="CF1593" s="25"/>
      <c r="CG1593" s="28">
        <v>0.43</v>
      </c>
      <c r="CH1593" s="28">
        <v>295.92</v>
      </c>
      <c r="CI1593" s="28">
        <v>0.5</v>
      </c>
      <c r="CJ1593" s="28">
        <v>0.5</v>
      </c>
      <c r="CK1593" s="25"/>
      <c r="CL1593" s="25"/>
      <c r="CM1593" s="28">
        <v>0.99</v>
      </c>
      <c r="CN1593" s="25"/>
      <c r="CO1593" s="28">
        <v>0</v>
      </c>
      <c r="CP1593" s="30" t="s">
        <v>1075</v>
      </c>
      <c r="CQ1593" s="8">
        <f t="shared" si="265"/>
        <v>1944.9341685734648</v>
      </c>
      <c r="CR1593" s="8">
        <f t="shared" si="273"/>
        <v>28</v>
      </c>
      <c r="CS1593" s="8">
        <f t="shared" si="266"/>
        <v>2.5</v>
      </c>
      <c r="CT1593" s="8">
        <f t="shared" si="274"/>
        <v>60</v>
      </c>
      <c r="CU1593" s="8">
        <f t="shared" si="267"/>
        <v>100</v>
      </c>
      <c r="CV1593" s="10">
        <f t="shared" si="268"/>
        <v>61528.971999999994</v>
      </c>
      <c r="CW1593" s="10">
        <f t="shared" si="275"/>
        <v>61.528971999999996</v>
      </c>
      <c r="CX1593" s="8" t="str">
        <f t="shared" si="269"/>
        <v>No</v>
      </c>
      <c r="CY1593" s="30" t="s">
        <v>11</v>
      </c>
      <c r="CZ1593" s="30" t="s">
        <v>11</v>
      </c>
      <c r="DA1593" s="31" t="s">
        <v>11</v>
      </c>
      <c r="DB1593" s="31" t="s">
        <v>11</v>
      </c>
      <c r="DC1593" s="8" t="str">
        <f t="shared" si="270"/>
        <v>No</v>
      </c>
      <c r="DD1593" s="8" t="s">
        <v>11</v>
      </c>
      <c r="DE1593" s="30" t="s">
        <v>11</v>
      </c>
      <c r="DF1593" s="10">
        <f t="shared" si="271"/>
        <v>641.40719999999999</v>
      </c>
      <c r="DG1593" s="9">
        <f>IF(S1593&lt;Monitors!$H$4,(S1593*Monitors!$I$4)+Monitors!$J$4,IF(S1593&lt;Monitors!$H$5,(S1593*Monitors!$I$5)+Monitors!$J$5,IF(S1593&lt;Monitors!$H$6,(S1593*Monitors!$I$6)+Monitors!$J$6,IF(S1593&lt;Monitors!$H$7,(Monitors!$I$7*S1593)+Monitors!$J$7,IF(S1593&lt;Monitors!$H$8,(S1593*Monitors!$I$8)+Monitors!$J$8,IF(S1593&lt;Monitors!$H$9,(S1593*Monitors!$I$9)+Monitors!$J$9,IF(S1593&lt;Monitors!$H$10,(S1593*Monitors!$I$10)+Monitors!$J$10,IF(S1593&lt;Monitors!$H$11,(S1593*Monitors!$I$11)+Monitors!$J$11,Monitors!$J$12))))))))</f>
        <v>89</v>
      </c>
      <c r="DH1593" s="10">
        <f>$DF1593-(Monitors!$B$4*'All Data'!$W1593)</f>
        <v>628.69358</v>
      </c>
      <c r="DI1593" s="10">
        <f>IF($CX1593="Yes",DH1593-(Monitors!$E$4*(DG1593+(Monitors!$B$4*'All Data'!$W1593))),'All Data'!DH1593)</f>
        <v>628.69358</v>
      </c>
      <c r="DJ1593" s="10">
        <f>IF(DD1593="Yes",'All Data'!DI1593-(DG1593*Monitors!$C$4),'All Data'!DI1593)</f>
        <v>628.69358</v>
      </c>
      <c r="DK1593" s="10">
        <f>IF($DE1593="Yes",DJ1593-(DG1593*Monitors!$D$4),'All Data'!DJ1593)</f>
        <v>628.69358</v>
      </c>
      <c r="DL1593" s="10">
        <f>IF($CZ1593="Yes",DK1593-Monitors!$C$7,'All Data'!DK1593)</f>
        <v>628.69358</v>
      </c>
      <c r="DM1593" s="10">
        <f>IF($DA1593="Yes",DL1593-Monitors!$D$7,'All Data'!DL1593)</f>
        <v>628.69358</v>
      </c>
      <c r="DN1593" s="10">
        <f>IF(DB1593="Yes",DM1593-((DG1593+(W1593*Monitors!$B$4))*Monitors!$F$4),'All Data'!DM1593)</f>
        <v>628.69358</v>
      </c>
      <c r="DO1593" s="8" t="str">
        <f t="shared" si="272"/>
        <v>No</v>
      </c>
      <c r="DP1593" s="10">
        <v>2.4611588800000002</v>
      </c>
      <c r="DQ1593" s="10">
        <v>206.08884112000001</v>
      </c>
      <c r="DR1593" s="10">
        <v>206.08884112000001</v>
      </c>
      <c r="DS1593" s="9">
        <v>85.225391736013279</v>
      </c>
      <c r="DT1593" s="9" t="s">
        <v>11</v>
      </c>
      <c r="DU1593" s="14">
        <v>0</v>
      </c>
    </row>
    <row r="1594" spans="1:125" ht="18" customHeight="1">
      <c r="A1594" s="29">
        <v>1593</v>
      </c>
      <c r="B1594" s="29">
        <v>48</v>
      </c>
      <c r="C1594" s="29">
        <v>1196</v>
      </c>
      <c r="D1594" s="21">
        <v>41744</v>
      </c>
      <c r="E1594" s="21">
        <v>41646</v>
      </c>
      <c r="F1594" s="21">
        <v>41722</v>
      </c>
      <c r="G1594" s="20" t="s">
        <v>341</v>
      </c>
      <c r="H1594" s="20"/>
      <c r="I1594" s="22">
        <v>6</v>
      </c>
      <c r="J1594" s="20" t="s">
        <v>5</v>
      </c>
      <c r="K1594" s="20"/>
      <c r="L1594" s="20" t="s">
        <v>6</v>
      </c>
      <c r="M1594" s="23"/>
      <c r="N1594" s="23" t="s">
        <v>7</v>
      </c>
      <c r="O1594" s="23"/>
      <c r="P1594" s="24">
        <v>268</v>
      </c>
      <c r="Q1594" s="24">
        <v>476</v>
      </c>
      <c r="R1594" s="24">
        <v>55</v>
      </c>
      <c r="S1594" s="24">
        <v>1276</v>
      </c>
      <c r="T1594" s="24">
        <v>1.78</v>
      </c>
      <c r="U1594" s="24">
        <v>1080</v>
      </c>
      <c r="V1594" s="24">
        <v>1920</v>
      </c>
      <c r="W1594" s="24">
        <v>2.0739999999999998</v>
      </c>
      <c r="X1594" s="23" t="s">
        <v>47</v>
      </c>
      <c r="Y1594" s="23" t="s">
        <v>47</v>
      </c>
      <c r="Z1594" s="24">
        <v>1626</v>
      </c>
      <c r="AA1594" s="24">
        <v>60</v>
      </c>
      <c r="AB1594" s="24">
        <v>178</v>
      </c>
      <c r="AC1594" s="24">
        <v>178</v>
      </c>
      <c r="AD1594" s="23" t="s">
        <v>10</v>
      </c>
      <c r="AE1594" s="23" t="s">
        <v>11</v>
      </c>
      <c r="AF1594" s="23" t="s">
        <v>11</v>
      </c>
      <c r="AG1594" s="23"/>
      <c r="AH1594" s="23"/>
      <c r="AI1594" s="23" t="s">
        <v>57</v>
      </c>
      <c r="AJ1594" s="23" t="s">
        <v>11</v>
      </c>
      <c r="AK1594" s="23" t="s">
        <v>11</v>
      </c>
      <c r="AL1594" s="23" t="s">
        <v>354</v>
      </c>
      <c r="AM1594" s="23"/>
      <c r="AN1594" s="23" t="s">
        <v>14</v>
      </c>
      <c r="AO1594" s="23"/>
      <c r="AP1594" s="23" t="s">
        <v>14</v>
      </c>
      <c r="AQ1594" s="23"/>
      <c r="AR1594" s="23"/>
      <c r="AS1594" s="23" t="s">
        <v>354</v>
      </c>
      <c r="AT1594" s="23"/>
      <c r="AU1594" s="23" t="s">
        <v>14</v>
      </c>
      <c r="AV1594" s="25"/>
      <c r="AW1594" s="25"/>
      <c r="AX1594" s="26">
        <v>55</v>
      </c>
      <c r="AY1594" s="26">
        <v>1276</v>
      </c>
      <c r="AZ1594" s="25" t="s">
        <v>14</v>
      </c>
      <c r="BA1594" s="25" t="s">
        <v>14</v>
      </c>
      <c r="BB1594" s="23"/>
      <c r="BC1594" s="23" t="s">
        <v>15</v>
      </c>
      <c r="BD1594" s="23"/>
      <c r="BE1594" s="23" t="s">
        <v>11</v>
      </c>
      <c r="BF1594" s="23" t="s">
        <v>360</v>
      </c>
      <c r="BG1594" s="23" t="s">
        <v>11</v>
      </c>
      <c r="BH1594" s="23" t="s">
        <v>17</v>
      </c>
      <c r="BI1594" s="23"/>
      <c r="BJ1594" s="23" t="s">
        <v>269</v>
      </c>
      <c r="BK1594" s="23" t="s">
        <v>11</v>
      </c>
      <c r="BL1594" s="23" t="s">
        <v>11</v>
      </c>
      <c r="BM1594" s="23"/>
      <c r="BN1594" s="23"/>
      <c r="BO1594" s="24">
        <v>2.7</v>
      </c>
      <c r="BP1594" s="24">
        <v>715.4</v>
      </c>
      <c r="BQ1594" s="24">
        <v>859.7</v>
      </c>
      <c r="BR1594" s="24">
        <v>710.5</v>
      </c>
      <c r="BS1594" s="24">
        <v>708.3</v>
      </c>
      <c r="BT1594" s="23"/>
      <c r="BU1594" s="23"/>
      <c r="BV1594" s="24">
        <v>231.69</v>
      </c>
      <c r="BW1594" s="24">
        <v>0.13</v>
      </c>
      <c r="BX1594" s="23"/>
      <c r="BY1594" s="24">
        <v>0.13</v>
      </c>
      <c r="BZ1594" s="27">
        <v>0.13</v>
      </c>
      <c r="CA1594" s="27">
        <v>0.13</v>
      </c>
      <c r="CB1594" s="25"/>
      <c r="CC1594" s="25"/>
      <c r="CD1594" s="28">
        <v>229.3</v>
      </c>
      <c r="CE1594" s="28">
        <v>0.3</v>
      </c>
      <c r="CF1594" s="25"/>
      <c r="CG1594" s="28">
        <v>0.3</v>
      </c>
      <c r="CH1594" s="28">
        <v>352.4</v>
      </c>
      <c r="CI1594" s="28">
        <v>0.5</v>
      </c>
      <c r="CJ1594" s="28">
        <v>0.5</v>
      </c>
      <c r="CK1594" s="25"/>
      <c r="CL1594" s="25"/>
      <c r="CM1594" s="28">
        <v>0.99</v>
      </c>
      <c r="CN1594" s="25"/>
      <c r="CO1594" s="28">
        <v>0</v>
      </c>
      <c r="CP1594" s="30" t="s">
        <v>1075</v>
      </c>
      <c r="CQ1594" s="8">
        <f t="shared" si="265"/>
        <v>1625.3918495297803</v>
      </c>
      <c r="CR1594" s="8">
        <f t="shared" si="273"/>
        <v>28</v>
      </c>
      <c r="CS1594" s="8">
        <f t="shared" si="266"/>
        <v>2.5</v>
      </c>
      <c r="CT1594" s="8">
        <f t="shared" si="274"/>
        <v>60</v>
      </c>
      <c r="CU1594" s="8">
        <f t="shared" si="267"/>
        <v>700</v>
      </c>
      <c r="CV1594" s="10">
        <f t="shared" si="268"/>
        <v>912850.4</v>
      </c>
      <c r="CW1594" s="10">
        <f t="shared" si="275"/>
        <v>912.85040000000004</v>
      </c>
      <c r="CX1594" s="8" t="str">
        <f t="shared" si="269"/>
        <v>No</v>
      </c>
      <c r="CY1594" s="30" t="s">
        <v>11</v>
      </c>
      <c r="CZ1594" s="30" t="s">
        <v>11</v>
      </c>
      <c r="DA1594" s="31" t="s">
        <v>11</v>
      </c>
      <c r="DB1594" s="31" t="s">
        <v>11</v>
      </c>
      <c r="DC1594" s="8" t="str">
        <f t="shared" si="270"/>
        <v>No</v>
      </c>
      <c r="DD1594" s="8" t="s">
        <v>11</v>
      </c>
      <c r="DE1594" s="30" t="s">
        <v>11</v>
      </c>
      <c r="DF1594" s="10">
        <f t="shared" si="271"/>
        <v>711.10176000000001</v>
      </c>
      <c r="DG1594" s="9">
        <f>IF(S1594&lt;Monitors!$H$4,(S1594*Monitors!$I$4)+Monitors!$J$4,IF(S1594&lt;Monitors!$H$5,(S1594*Monitors!$I$5)+Monitors!$J$5,IF(S1594&lt;Monitors!$H$6,(S1594*Monitors!$I$6)+Monitors!$J$6,IF(S1594&lt;Monitors!$H$7,(Monitors!$I$7*S1594)+Monitors!$J$7,IF(S1594&lt;Monitors!$H$8,(S1594*Monitors!$I$8)+Monitors!$J$8,IF(S1594&lt;Monitors!$H$9,(S1594*Monitors!$I$9)+Monitors!$J$9,IF(S1594&lt;Monitors!$H$10,(S1594*Monitors!$I$10)+Monitors!$J$10,IF(S1594&lt;Monitors!$H$11,(S1594*Monitors!$I$11)+Monitors!$J$11,Monitors!$J$12))))))))</f>
        <v>89</v>
      </c>
      <c r="DH1594" s="10">
        <f>$DF1594-(Monitors!$B$4*'All Data'!$W1594)</f>
        <v>698.38814000000002</v>
      </c>
      <c r="DI1594" s="10">
        <f>IF($CX1594="Yes",DH1594-(Monitors!$E$4*(DG1594+(Monitors!$B$4*'All Data'!$W1594))),'All Data'!DH1594)</f>
        <v>698.38814000000002</v>
      </c>
      <c r="DJ1594" s="10">
        <f>IF(DD1594="Yes",'All Data'!DI1594-(DG1594*Monitors!$C$4),'All Data'!DI1594)</f>
        <v>698.38814000000002</v>
      </c>
      <c r="DK1594" s="10">
        <f>IF($DE1594="Yes",DJ1594-(DG1594*Monitors!$D$4),'All Data'!DJ1594)</f>
        <v>698.38814000000002</v>
      </c>
      <c r="DL1594" s="10">
        <f>IF($CZ1594="Yes",DK1594-Monitors!$C$7,'All Data'!DK1594)</f>
        <v>698.38814000000002</v>
      </c>
      <c r="DM1594" s="10">
        <f>IF($DA1594="Yes",DL1594-Monitors!$D$7,'All Data'!DL1594)</f>
        <v>698.38814000000002</v>
      </c>
      <c r="DN1594" s="10">
        <f>IF(DB1594="Yes",DM1594-((DG1594+(W1594*Monitors!$B$4))*Monitors!$F$4),'All Data'!DM1594)</f>
        <v>698.38814000000002</v>
      </c>
      <c r="DO1594" s="8" t="str">
        <f t="shared" si="272"/>
        <v>No</v>
      </c>
      <c r="DP1594" s="10">
        <v>36.514016000000005</v>
      </c>
      <c r="DQ1594" s="10">
        <v>195.175984</v>
      </c>
      <c r="DR1594" s="10">
        <v>195.175984</v>
      </c>
      <c r="DS1594" s="9">
        <v>95.137619965869362</v>
      </c>
      <c r="DT1594" s="9" t="s">
        <v>11</v>
      </c>
      <c r="DU1594" s="14">
        <v>0</v>
      </c>
    </row>
    <row r="1595" spans="1:125" ht="18" customHeight="1">
      <c r="A1595" s="29">
        <v>1594</v>
      </c>
      <c r="B1595" s="29">
        <v>35</v>
      </c>
      <c r="C1595" s="29">
        <v>1014</v>
      </c>
      <c r="D1595" s="21">
        <v>41365</v>
      </c>
      <c r="E1595" s="21">
        <v>41431</v>
      </c>
      <c r="F1595" s="21">
        <v>41438</v>
      </c>
      <c r="G1595" s="20" t="s">
        <v>4</v>
      </c>
      <c r="H1595" s="20"/>
      <c r="I1595" s="22">
        <v>6</v>
      </c>
      <c r="J1595" s="20" t="s">
        <v>255</v>
      </c>
      <c r="K1595" s="20"/>
      <c r="L1595" s="20" t="s">
        <v>6</v>
      </c>
      <c r="M1595" s="23"/>
      <c r="N1595" s="23" t="s">
        <v>7</v>
      </c>
      <c r="O1595" s="23"/>
      <c r="P1595" s="24">
        <v>225</v>
      </c>
      <c r="Q1595" s="24">
        <v>401</v>
      </c>
      <c r="R1595" s="24">
        <v>46</v>
      </c>
      <c r="S1595" s="24">
        <v>904</v>
      </c>
      <c r="T1595" s="24">
        <v>1.78</v>
      </c>
      <c r="U1595" s="24">
        <v>1080</v>
      </c>
      <c r="V1595" s="24">
        <v>1920</v>
      </c>
      <c r="W1595" s="24">
        <v>2.0739999999999998</v>
      </c>
      <c r="X1595" s="23" t="s">
        <v>47</v>
      </c>
      <c r="Y1595" s="23" t="s">
        <v>47</v>
      </c>
      <c r="Z1595" s="24">
        <v>2295</v>
      </c>
      <c r="AA1595" s="24">
        <v>60</v>
      </c>
      <c r="AB1595" s="24">
        <v>178</v>
      </c>
      <c r="AC1595" s="24">
        <v>178</v>
      </c>
      <c r="AD1595" s="23" t="s">
        <v>10</v>
      </c>
      <c r="AE1595" s="23" t="s">
        <v>11</v>
      </c>
      <c r="AF1595" s="23" t="s">
        <v>11</v>
      </c>
      <c r="AG1595" s="23"/>
      <c r="AH1595" s="23"/>
      <c r="AI1595" s="23" t="s">
        <v>12</v>
      </c>
      <c r="AJ1595" s="23" t="s">
        <v>11</v>
      </c>
      <c r="AK1595" s="23" t="s">
        <v>11</v>
      </c>
      <c r="AL1595" s="23" t="s">
        <v>107</v>
      </c>
      <c r="AM1595" s="23"/>
      <c r="AN1595" s="23" t="s">
        <v>302</v>
      </c>
      <c r="AO1595" s="23"/>
      <c r="AP1595" s="23" t="s">
        <v>14</v>
      </c>
      <c r="AQ1595" s="23"/>
      <c r="AR1595" s="23"/>
      <c r="AS1595" s="23" t="s">
        <v>107</v>
      </c>
      <c r="AT1595" s="23"/>
      <c r="AU1595" s="23" t="s">
        <v>261</v>
      </c>
      <c r="AV1595" s="25"/>
      <c r="AW1595" s="25"/>
      <c r="AX1595" s="26">
        <v>46</v>
      </c>
      <c r="AY1595" s="26">
        <v>904</v>
      </c>
      <c r="AZ1595" s="25" t="s">
        <v>302</v>
      </c>
      <c r="BA1595" s="25" t="s">
        <v>261</v>
      </c>
      <c r="BB1595" s="23"/>
      <c r="BC1595" s="23" t="s">
        <v>15</v>
      </c>
      <c r="BD1595" s="23"/>
      <c r="BE1595" s="23" t="s">
        <v>11</v>
      </c>
      <c r="BF1595" s="23" t="s">
        <v>351</v>
      </c>
      <c r="BG1595" s="23" t="s">
        <v>11</v>
      </c>
      <c r="BH1595" s="23" t="s">
        <v>17</v>
      </c>
      <c r="BI1595" s="23"/>
      <c r="BJ1595" s="23" t="s">
        <v>20</v>
      </c>
      <c r="BK1595" s="23" t="s">
        <v>11</v>
      </c>
      <c r="BL1595" s="23" t="s">
        <v>11</v>
      </c>
      <c r="BM1595" s="23"/>
      <c r="BN1595" s="23"/>
      <c r="BO1595" s="24">
        <v>307.3</v>
      </c>
      <c r="BP1595" s="24">
        <v>809.8</v>
      </c>
      <c r="BQ1595" s="24">
        <v>700.1</v>
      </c>
      <c r="BR1595" s="24">
        <v>817.3</v>
      </c>
      <c r="BS1595" s="24">
        <v>817.3</v>
      </c>
      <c r="BT1595" s="23"/>
      <c r="BU1595" s="23"/>
      <c r="BV1595" s="24">
        <v>232.5</v>
      </c>
      <c r="BW1595" s="24">
        <v>0.3</v>
      </c>
      <c r="BX1595" s="23"/>
      <c r="BY1595" s="24">
        <v>0</v>
      </c>
      <c r="BZ1595" s="27">
        <v>0.3</v>
      </c>
      <c r="CA1595" s="27">
        <v>0</v>
      </c>
      <c r="CB1595" s="25" t="s">
        <v>20</v>
      </c>
      <c r="CC1595" s="25" t="s">
        <v>20</v>
      </c>
      <c r="CD1595" s="28">
        <v>224.3</v>
      </c>
      <c r="CE1595" s="28">
        <v>0.33</v>
      </c>
      <c r="CF1595" s="25"/>
      <c r="CG1595" s="28">
        <v>0</v>
      </c>
      <c r="CH1595" s="28">
        <v>252</v>
      </c>
      <c r="CI1595" s="28">
        <v>0.5</v>
      </c>
      <c r="CJ1595" s="28">
        <v>0.5</v>
      </c>
      <c r="CK1595" s="25"/>
      <c r="CL1595" s="25"/>
      <c r="CM1595" s="28">
        <v>0.97</v>
      </c>
      <c r="CN1595" s="25"/>
      <c r="CO1595" s="28">
        <v>0</v>
      </c>
      <c r="CP1595" s="30" t="s">
        <v>1075</v>
      </c>
      <c r="CQ1595" s="8">
        <f t="shared" si="265"/>
        <v>2294.2477876106191</v>
      </c>
      <c r="CR1595" s="8">
        <f t="shared" si="273"/>
        <v>28</v>
      </c>
      <c r="CS1595" s="8">
        <f t="shared" si="266"/>
        <v>2.5</v>
      </c>
      <c r="CT1595" s="8">
        <f t="shared" si="274"/>
        <v>50</v>
      </c>
      <c r="CU1595" s="8">
        <f t="shared" si="267"/>
        <v>800</v>
      </c>
      <c r="CV1595" s="10">
        <f t="shared" si="268"/>
        <v>732059.2</v>
      </c>
      <c r="CW1595" s="10">
        <f t="shared" si="275"/>
        <v>732.05919999999992</v>
      </c>
      <c r="CX1595" s="8" t="str">
        <f t="shared" si="269"/>
        <v>No</v>
      </c>
      <c r="CY1595" s="30" t="s">
        <v>23</v>
      </c>
      <c r="CZ1595" s="30" t="s">
        <v>11</v>
      </c>
      <c r="DA1595" s="31" t="s">
        <v>11</v>
      </c>
      <c r="DB1595" s="31" t="s">
        <v>11</v>
      </c>
      <c r="DC1595" s="8" t="str">
        <f t="shared" si="270"/>
        <v>No</v>
      </c>
      <c r="DD1595" s="8" t="s">
        <v>11</v>
      </c>
      <c r="DE1595" s="30" t="s">
        <v>11</v>
      </c>
      <c r="DF1595" s="10">
        <f t="shared" si="271"/>
        <v>714.55319999999995</v>
      </c>
      <c r="DG1595" s="9">
        <f>IF(S1595&lt;Monitors!$H$4,(S1595*Monitors!$I$4)+Monitors!$J$4,IF(S1595&lt;Monitors!$H$5,(S1595*Monitors!$I$5)+Monitors!$J$5,IF(S1595&lt;Monitors!$H$6,(S1595*Monitors!$I$6)+Monitors!$J$6,IF(S1595&lt;Monitors!$H$7,(Monitors!$I$7*S1595)+Monitors!$J$7,IF(S1595&lt;Monitors!$H$8,(S1595*Monitors!$I$8)+Monitors!$J$8,IF(S1595&lt;Monitors!$H$9,(S1595*Monitors!$I$9)+Monitors!$J$9,IF(S1595&lt;Monitors!$H$10,(S1595*Monitors!$I$10)+Monitors!$J$10,IF(S1595&lt;Monitors!$H$11,(S1595*Monitors!$I$11)+Monitors!$J$11,Monitors!$J$12))))))))</f>
        <v>89</v>
      </c>
      <c r="DH1595" s="10">
        <f>$DF1595-(Monitors!$B$4*'All Data'!$W1595)</f>
        <v>701.83957999999996</v>
      </c>
      <c r="DI1595" s="10">
        <f>IF($CX1595="Yes",DH1595-(Monitors!$E$4*(DG1595+(Monitors!$B$4*'All Data'!$W1595))),'All Data'!DH1595)</f>
        <v>701.83957999999996</v>
      </c>
      <c r="DJ1595" s="10">
        <f>IF(DD1595="Yes",'All Data'!DI1595-(DG1595*Monitors!$C$4),'All Data'!DI1595)</f>
        <v>701.83957999999996</v>
      </c>
      <c r="DK1595" s="10">
        <f>IF($DE1595="Yes",DJ1595-(DG1595*Monitors!$D$4),'All Data'!DJ1595)</f>
        <v>701.83957999999996</v>
      </c>
      <c r="DL1595" s="10">
        <f>IF($CZ1595="Yes",DK1595-Monitors!$C$7,'All Data'!DK1595)</f>
        <v>701.83957999999996</v>
      </c>
      <c r="DM1595" s="10">
        <f>IF($DA1595="Yes",DL1595-Monitors!$D$7,'All Data'!DL1595)</f>
        <v>701.83957999999996</v>
      </c>
      <c r="DN1595" s="10">
        <f>IF(DB1595="Yes",DM1595-((DG1595+(W1595*Monitors!$B$4))*Monitors!$F$4),'All Data'!DM1595)</f>
        <v>701.83957999999996</v>
      </c>
      <c r="DO1595" s="8" t="str">
        <f t="shared" si="272"/>
        <v>No</v>
      </c>
      <c r="DP1595" s="10">
        <v>29.282368000000002</v>
      </c>
      <c r="DQ1595" s="10">
        <v>203.21763200000001</v>
      </c>
      <c r="DR1595" s="10">
        <v>203.21763200000001</v>
      </c>
      <c r="DS1595" s="9">
        <v>75.862626869294985</v>
      </c>
      <c r="DT1595" s="9" t="s">
        <v>11</v>
      </c>
      <c r="DU1595" s="14">
        <v>0</v>
      </c>
    </row>
    <row r="1596" spans="1:125" ht="18" customHeight="1">
      <c r="A1596" s="29">
        <v>1595</v>
      </c>
      <c r="B1596" s="29">
        <v>54</v>
      </c>
      <c r="C1596" s="29">
        <v>492</v>
      </c>
      <c r="D1596" s="21">
        <v>41670</v>
      </c>
      <c r="E1596" s="21">
        <v>41905</v>
      </c>
      <c r="F1596" s="21">
        <v>41921</v>
      </c>
      <c r="G1596" s="20" t="s">
        <v>970</v>
      </c>
      <c r="H1596" s="20"/>
      <c r="I1596" s="22">
        <v>6</v>
      </c>
      <c r="J1596" s="20" t="s">
        <v>24</v>
      </c>
      <c r="K1596" s="20"/>
      <c r="L1596" s="20" t="s">
        <v>6</v>
      </c>
      <c r="M1596" s="23"/>
      <c r="N1596" s="23" t="s">
        <v>7</v>
      </c>
      <c r="O1596" s="23"/>
      <c r="P1596" s="24">
        <v>4.8</v>
      </c>
      <c r="Q1596" s="24">
        <v>6.3</v>
      </c>
      <c r="R1596" s="24">
        <v>8</v>
      </c>
      <c r="S1596" s="24">
        <v>30.51</v>
      </c>
      <c r="T1596" s="24">
        <v>1.33</v>
      </c>
      <c r="U1596" s="24">
        <v>600</v>
      </c>
      <c r="V1596" s="24">
        <v>800</v>
      </c>
      <c r="W1596" s="24">
        <v>1.44</v>
      </c>
      <c r="X1596" s="23" t="s">
        <v>370</v>
      </c>
      <c r="Y1596" s="23" t="s">
        <v>370</v>
      </c>
      <c r="Z1596" s="24">
        <v>47200</v>
      </c>
      <c r="AA1596" s="24">
        <v>60</v>
      </c>
      <c r="AB1596" s="24">
        <v>70</v>
      </c>
      <c r="AC1596" s="24">
        <v>70</v>
      </c>
      <c r="AD1596" s="23" t="s">
        <v>1044</v>
      </c>
      <c r="AE1596" s="23" t="s">
        <v>23</v>
      </c>
      <c r="AF1596" s="23"/>
      <c r="AG1596" s="23"/>
      <c r="AH1596" s="23"/>
      <c r="AI1596" s="23" t="s">
        <v>12</v>
      </c>
      <c r="AJ1596" s="23" t="s">
        <v>23</v>
      </c>
      <c r="AK1596" s="23" t="s">
        <v>23</v>
      </c>
      <c r="AL1596" s="23" t="s">
        <v>1045</v>
      </c>
      <c r="AM1596" s="23"/>
      <c r="AN1596" s="23" t="s">
        <v>14</v>
      </c>
      <c r="AO1596" s="23"/>
      <c r="AP1596" s="23" t="s">
        <v>115</v>
      </c>
      <c r="AQ1596" s="23"/>
      <c r="AR1596" s="23"/>
      <c r="AS1596" s="23" t="s">
        <v>1045</v>
      </c>
      <c r="AT1596" s="23"/>
      <c r="AU1596" s="23" t="s">
        <v>14</v>
      </c>
      <c r="AV1596" s="25"/>
      <c r="AW1596" s="25"/>
      <c r="AX1596" s="26">
        <v>8</v>
      </c>
      <c r="AY1596" s="26">
        <v>30.51</v>
      </c>
      <c r="AZ1596" s="25" t="s">
        <v>14</v>
      </c>
      <c r="BA1596" s="25" t="s">
        <v>14</v>
      </c>
      <c r="BB1596" s="23"/>
      <c r="BC1596" s="23" t="s">
        <v>24</v>
      </c>
      <c r="BD1596" s="23"/>
      <c r="BE1596" s="23" t="s">
        <v>23</v>
      </c>
      <c r="BF1596" s="23" t="s">
        <v>1046</v>
      </c>
      <c r="BG1596" s="23" t="s">
        <v>11</v>
      </c>
      <c r="BH1596" s="23" t="s">
        <v>17</v>
      </c>
      <c r="BI1596" s="23"/>
      <c r="BJ1596" s="23" t="s">
        <v>18</v>
      </c>
      <c r="BK1596" s="23" t="s">
        <v>11</v>
      </c>
      <c r="BL1596" s="23" t="s">
        <v>11</v>
      </c>
      <c r="BM1596" s="23"/>
      <c r="BN1596" s="23"/>
      <c r="BO1596" s="24">
        <v>193.4</v>
      </c>
      <c r="BP1596" s="24">
        <v>196.8</v>
      </c>
      <c r="BQ1596" s="24">
        <v>250</v>
      </c>
      <c r="BR1596" s="23"/>
      <c r="BS1596" s="24">
        <v>193.4</v>
      </c>
      <c r="BT1596" s="23"/>
      <c r="BU1596" s="23"/>
      <c r="BV1596" s="24">
        <v>4.17</v>
      </c>
      <c r="BW1596" s="24">
        <v>0.44</v>
      </c>
      <c r="BX1596" s="23"/>
      <c r="BY1596" s="23"/>
      <c r="BZ1596" s="27">
        <v>0.44</v>
      </c>
      <c r="CA1596" s="27"/>
      <c r="CB1596" s="25"/>
      <c r="CC1596" s="25"/>
      <c r="CD1596" s="28">
        <v>4.3499999999999996</v>
      </c>
      <c r="CE1596" s="28">
        <v>0.49</v>
      </c>
      <c r="CF1596" s="25"/>
      <c r="CG1596" s="25"/>
      <c r="CH1596" s="28">
        <v>10.68</v>
      </c>
      <c r="CI1596" s="28">
        <v>0.5</v>
      </c>
      <c r="CJ1596" s="28">
        <v>0.5</v>
      </c>
      <c r="CK1596" s="25"/>
      <c r="CL1596" s="25"/>
      <c r="CM1596" s="28">
        <v>0.34</v>
      </c>
      <c r="CN1596" s="25"/>
      <c r="CO1596" s="28">
        <v>0</v>
      </c>
      <c r="CP1596" s="30" t="s">
        <v>5</v>
      </c>
      <c r="CQ1596" s="8">
        <f t="shared" si="265"/>
        <v>47197.640117994095</v>
      </c>
      <c r="CR1596" s="8">
        <f t="shared" si="273"/>
        <v>14</v>
      </c>
      <c r="CS1596" s="8">
        <f t="shared" si="266"/>
        <v>1.5</v>
      </c>
      <c r="CT1596" s="8">
        <f t="shared" si="274"/>
        <v>30</v>
      </c>
      <c r="CU1596" s="8">
        <f t="shared" si="267"/>
        <v>100</v>
      </c>
      <c r="CV1596" s="10">
        <f t="shared" si="268"/>
        <v>6004.3680000000004</v>
      </c>
      <c r="CW1596" s="10">
        <f t="shared" si="275"/>
        <v>6.0043680000000004</v>
      </c>
      <c r="CX1596" s="8" t="str">
        <f t="shared" si="269"/>
        <v>No</v>
      </c>
      <c r="CY1596" s="30" t="s">
        <v>11</v>
      </c>
      <c r="CZ1596" s="30" t="s">
        <v>11</v>
      </c>
      <c r="DA1596" s="31" t="s">
        <v>11</v>
      </c>
      <c r="DB1596" s="31" t="s">
        <v>23</v>
      </c>
      <c r="DC1596" s="8" t="str">
        <f t="shared" si="270"/>
        <v>No</v>
      </c>
      <c r="DD1596" s="8" t="s">
        <v>11</v>
      </c>
      <c r="DE1596" s="30" t="s">
        <v>11</v>
      </c>
      <c r="DF1596" s="10">
        <f t="shared" si="271"/>
        <v>15.290579999999999</v>
      </c>
      <c r="DG1596" s="9">
        <f>IF(S1596&lt;Monitors!$H$4,(S1596*Monitors!$I$4)+Monitors!$J$4,IF(S1596&lt;Monitors!$H$5,(S1596*Monitors!$I$5)+Monitors!$J$5,IF(S1596&lt;Monitors!$H$6,(S1596*Monitors!$I$6)+Monitors!$J$6,IF(S1596&lt;Monitors!$H$7,(Monitors!$I$7*S1596)+Monitors!$J$7,IF(S1596&lt;Monitors!$H$8,(S1596*Monitors!$I$8)+Monitors!$J$8,IF(S1596&lt;Monitors!$H$9,(S1596*Monitors!$I$9)+Monitors!$J$9,IF(S1596&lt;Monitors!$H$10,(S1596*Monitors!$I$10)+Monitors!$J$10,IF(S1596&lt;Monitors!$H$11,(S1596*Monitors!$I$11)+Monitors!$J$11,Monitors!$J$12))))))))</f>
        <v>10.877538461538462</v>
      </c>
      <c r="DH1596" s="10">
        <f>$DF1596-(Monitors!$B$4*'All Data'!$W1596)</f>
        <v>6.463379999999999</v>
      </c>
      <c r="DI1596" s="10">
        <f>IF($CX1596="Yes",DH1596-(Monitors!$E$4*(DG1596+(Monitors!$B$4*'All Data'!$W1596))),'All Data'!DH1596)</f>
        <v>6.463379999999999</v>
      </c>
      <c r="DJ1596" s="10">
        <f>IF(DD1596="Yes",'All Data'!DI1596-(DG1596*Monitors!$C$4),'All Data'!DI1596)</f>
        <v>6.463379999999999</v>
      </c>
      <c r="DK1596" s="10">
        <f>IF($DE1596="Yes",DJ1596-(DG1596*Monitors!$D$4),'All Data'!DJ1596)</f>
        <v>6.463379999999999</v>
      </c>
      <c r="DL1596" s="10">
        <f>IF($CZ1596="Yes",DK1596-Monitors!$C$7,'All Data'!DK1596)</f>
        <v>6.463379999999999</v>
      </c>
      <c r="DM1596" s="10">
        <f>IF($DA1596="Yes",DL1596-Monitors!$D$7,'All Data'!DL1596)</f>
        <v>6.463379999999999</v>
      </c>
      <c r="DN1596" s="10">
        <f>IF(DB1596="Yes",DM1596-((DG1596+(W1596*Monitors!$B$4))*Monitors!$F$4),'All Data'!DM1596)</f>
        <v>3.5076692307692299</v>
      </c>
      <c r="DO1596" s="8" t="str">
        <f t="shared" si="272"/>
        <v>Yes</v>
      </c>
      <c r="DP1596" s="10">
        <v>0.24017472000000004</v>
      </c>
      <c r="DQ1596" s="10">
        <v>3.9298252799999998</v>
      </c>
      <c r="DR1596" s="10">
        <v>3.9298252799999998</v>
      </c>
      <c r="DS1596" s="9">
        <v>2.9552166983896297</v>
      </c>
      <c r="DT1596" s="9" t="s">
        <v>11</v>
      </c>
      <c r="DU1596" s="14">
        <v>0</v>
      </c>
    </row>
    <row r="1597" spans="1:125" ht="18" customHeight="1">
      <c r="A1597" s="29">
        <v>1596</v>
      </c>
      <c r="B1597" s="29">
        <v>52</v>
      </c>
      <c r="C1597" s="29">
        <v>1361</v>
      </c>
      <c r="D1597" s="21">
        <v>41604</v>
      </c>
      <c r="E1597" s="21">
        <v>41835</v>
      </c>
      <c r="F1597" s="21">
        <v>41838</v>
      </c>
      <c r="G1597" s="20" t="s">
        <v>4</v>
      </c>
      <c r="H1597" s="20" t="s">
        <v>26</v>
      </c>
      <c r="I1597" s="22">
        <v>6</v>
      </c>
      <c r="J1597" s="20" t="s">
        <v>255</v>
      </c>
      <c r="K1597" s="20" t="s">
        <v>26</v>
      </c>
      <c r="L1597" s="20" t="s">
        <v>27</v>
      </c>
      <c r="M1597" s="23" t="s">
        <v>27</v>
      </c>
      <c r="N1597" s="23" t="s">
        <v>7</v>
      </c>
      <c r="O1597" s="23" t="s">
        <v>26</v>
      </c>
      <c r="P1597" s="24">
        <v>20.6</v>
      </c>
      <c r="Q1597" s="24">
        <v>36.6</v>
      </c>
      <c r="R1597" s="24">
        <v>42</v>
      </c>
      <c r="S1597" s="24">
        <v>754.48</v>
      </c>
      <c r="T1597" s="24">
        <v>1.78</v>
      </c>
      <c r="U1597" s="24">
        <v>1080</v>
      </c>
      <c r="V1597" s="24">
        <v>1920</v>
      </c>
      <c r="W1597" s="24">
        <v>2.0739999999999998</v>
      </c>
      <c r="X1597" s="23" t="s">
        <v>47</v>
      </c>
      <c r="Y1597" s="23" t="s">
        <v>47</v>
      </c>
      <c r="Z1597" s="24">
        <v>2748</v>
      </c>
      <c r="AA1597" s="24">
        <v>60</v>
      </c>
      <c r="AB1597" s="24">
        <v>178</v>
      </c>
      <c r="AC1597" s="24">
        <v>178</v>
      </c>
      <c r="AD1597" s="23" t="s">
        <v>28</v>
      </c>
      <c r="AE1597" s="23" t="s">
        <v>23</v>
      </c>
      <c r="AF1597" s="23" t="s">
        <v>11</v>
      </c>
      <c r="AG1597" s="23" t="s">
        <v>26</v>
      </c>
      <c r="AH1597" s="23" t="s">
        <v>26</v>
      </c>
      <c r="AI1597" s="23" t="s">
        <v>12</v>
      </c>
      <c r="AJ1597" s="23" t="s">
        <v>11</v>
      </c>
      <c r="AK1597" s="23" t="s">
        <v>23</v>
      </c>
      <c r="AL1597" s="23" t="s">
        <v>301</v>
      </c>
      <c r="AM1597" s="23" t="s">
        <v>26</v>
      </c>
      <c r="AN1597" s="23" t="s">
        <v>259</v>
      </c>
      <c r="AO1597" s="23" t="s">
        <v>1019</v>
      </c>
      <c r="AP1597" s="23" t="s">
        <v>667</v>
      </c>
      <c r="AQ1597" s="23" t="s">
        <v>26</v>
      </c>
      <c r="AR1597" s="23"/>
      <c r="AS1597" s="23" t="s">
        <v>301</v>
      </c>
      <c r="AT1597" s="23" t="s">
        <v>26</v>
      </c>
      <c r="AU1597" s="23" t="s">
        <v>261</v>
      </c>
      <c r="AV1597" s="25" t="s">
        <v>1019</v>
      </c>
      <c r="AW1597" s="25" t="s">
        <v>26</v>
      </c>
      <c r="AX1597" s="26">
        <v>42</v>
      </c>
      <c r="AY1597" s="26">
        <v>754.48</v>
      </c>
      <c r="AZ1597" s="25" t="s">
        <v>259</v>
      </c>
      <c r="BA1597" s="25" t="s">
        <v>261</v>
      </c>
      <c r="BB1597" s="23" t="s">
        <v>26</v>
      </c>
      <c r="BC1597" s="23" t="s">
        <v>15</v>
      </c>
      <c r="BD1597" s="23" t="s">
        <v>26</v>
      </c>
      <c r="BE1597" s="23" t="s">
        <v>11</v>
      </c>
      <c r="BF1597" s="23" t="s">
        <v>262</v>
      </c>
      <c r="BG1597" s="23" t="s">
        <v>11</v>
      </c>
      <c r="BH1597" s="23" t="s">
        <v>17</v>
      </c>
      <c r="BI1597" s="23" t="s">
        <v>26</v>
      </c>
      <c r="BJ1597" s="23"/>
      <c r="BK1597" s="23" t="s">
        <v>11</v>
      </c>
      <c r="BL1597" s="23" t="s">
        <v>11</v>
      </c>
      <c r="BM1597" s="23" t="s">
        <v>11</v>
      </c>
      <c r="BN1597" s="23"/>
      <c r="BO1597" s="24">
        <v>26</v>
      </c>
      <c r="BP1597" s="24">
        <v>430.7</v>
      </c>
      <c r="BQ1597" s="24">
        <v>450</v>
      </c>
      <c r="BR1597" s="24">
        <v>347.8</v>
      </c>
      <c r="BS1597" s="24">
        <v>292.5</v>
      </c>
      <c r="BT1597" s="23"/>
      <c r="BU1597" s="23"/>
      <c r="BV1597" s="24">
        <v>93.15</v>
      </c>
      <c r="BW1597" s="24">
        <v>0.27</v>
      </c>
      <c r="BX1597" s="23"/>
      <c r="BY1597" s="24">
        <v>0.27</v>
      </c>
      <c r="BZ1597" s="27">
        <v>0.27</v>
      </c>
      <c r="CA1597" s="27">
        <v>0.27</v>
      </c>
      <c r="CB1597" s="25"/>
      <c r="CC1597" s="25"/>
      <c r="CD1597" s="28">
        <v>93.65</v>
      </c>
      <c r="CE1597" s="28">
        <v>0.33</v>
      </c>
      <c r="CF1597" s="25"/>
      <c r="CG1597" s="28">
        <v>0.32</v>
      </c>
      <c r="CH1597" s="28">
        <v>211.71</v>
      </c>
      <c r="CI1597" s="28">
        <v>0.7</v>
      </c>
      <c r="CJ1597" s="28">
        <v>0.5</v>
      </c>
      <c r="CK1597" s="28">
        <v>0</v>
      </c>
      <c r="CL1597" s="28">
        <v>0</v>
      </c>
      <c r="CM1597" s="28">
        <v>0.98</v>
      </c>
      <c r="CN1597" s="25"/>
      <c r="CO1597" s="28">
        <v>0</v>
      </c>
      <c r="CP1597" s="30" t="s">
        <v>1075</v>
      </c>
      <c r="CQ1597" s="8">
        <f t="shared" si="265"/>
        <v>2748.9131587318416</v>
      </c>
      <c r="CR1597" s="8">
        <f t="shared" si="273"/>
        <v>28</v>
      </c>
      <c r="CS1597" s="8">
        <f t="shared" si="266"/>
        <v>2.5</v>
      </c>
      <c r="CT1597" s="8">
        <f t="shared" si="274"/>
        <v>50</v>
      </c>
      <c r="CU1597" s="8">
        <f t="shared" si="267"/>
        <v>400</v>
      </c>
      <c r="CV1597" s="10">
        <f t="shared" si="268"/>
        <v>324954.53600000002</v>
      </c>
      <c r="CW1597" s="10">
        <f t="shared" si="275"/>
        <v>324.95453600000002</v>
      </c>
      <c r="CX1597" s="8" t="str">
        <f t="shared" si="269"/>
        <v>No</v>
      </c>
      <c r="CY1597" s="30" t="s">
        <v>23</v>
      </c>
      <c r="CZ1597" s="30" t="s">
        <v>11</v>
      </c>
      <c r="DA1597" s="31" t="s">
        <v>11</v>
      </c>
      <c r="DB1597" s="31" t="s">
        <v>23</v>
      </c>
      <c r="DC1597" s="8" t="str">
        <f t="shared" si="270"/>
        <v>No</v>
      </c>
      <c r="DD1597" s="8" t="s">
        <v>11</v>
      </c>
      <c r="DE1597" s="30" t="s">
        <v>11</v>
      </c>
      <c r="DF1597" s="10">
        <f t="shared" si="271"/>
        <v>287.13527999999997</v>
      </c>
      <c r="DG1597" s="9">
        <f>IF(S1597&lt;Monitors!$H$4,(S1597*Monitors!$I$4)+Monitors!$J$4,IF(S1597&lt;Monitors!$H$5,(S1597*Monitors!$I$5)+Monitors!$J$5,IF(S1597&lt;Monitors!$H$6,(S1597*Monitors!$I$6)+Monitors!$J$6,IF(S1597&lt;Monitors!$H$7,(Monitors!$I$7*S1597)+Monitors!$J$7,IF(S1597&lt;Monitors!$H$8,(S1597*Monitors!$I$8)+Monitors!$J$8,IF(S1597&lt;Monitors!$H$9,(S1597*Monitors!$I$9)+Monitors!$J$9,IF(S1597&lt;Monitors!$H$10,(S1597*Monitors!$I$10)+Monitors!$J$10,IF(S1597&lt;Monitors!$H$11,(S1597*Monitors!$I$11)+Monitors!$J$11,Monitors!$J$12))))))))</f>
        <v>89</v>
      </c>
      <c r="DH1597" s="10">
        <f>$DF1597-(Monitors!$B$4*'All Data'!$W1597)</f>
        <v>274.42165999999997</v>
      </c>
      <c r="DI1597" s="10">
        <f>IF($CX1597="Yes",DH1597-(Monitors!$E$4*(DG1597+(Monitors!$B$4*'All Data'!$W1597))),'All Data'!DH1597)</f>
        <v>274.42165999999997</v>
      </c>
      <c r="DJ1597" s="10">
        <f>IF(DD1597="Yes",'All Data'!DI1597-(DG1597*Monitors!$C$4),'All Data'!DI1597)</f>
        <v>274.42165999999997</v>
      </c>
      <c r="DK1597" s="10">
        <f>IF($DE1597="Yes",DJ1597-(DG1597*Monitors!$D$4),'All Data'!DJ1597)</f>
        <v>274.42165999999997</v>
      </c>
      <c r="DL1597" s="10">
        <f>IF($CZ1597="Yes",DK1597-Monitors!$C$7,'All Data'!DK1597)</f>
        <v>274.42165999999997</v>
      </c>
      <c r="DM1597" s="10">
        <f>IF($DA1597="Yes",DL1597-Monitors!$D$7,'All Data'!DL1597)</f>
        <v>274.42165999999997</v>
      </c>
      <c r="DN1597" s="10">
        <f>IF(DB1597="Yes",DM1597-((DG1597+(W1597*Monitors!$B$4))*Monitors!$F$4),'All Data'!DM1597)</f>
        <v>259.16461699999996</v>
      </c>
      <c r="DO1597" s="8" t="str">
        <f t="shared" si="272"/>
        <v>No</v>
      </c>
      <c r="DP1597" s="10">
        <v>12.998181440000002</v>
      </c>
      <c r="DQ1597" s="10">
        <v>80.151818560000009</v>
      </c>
      <c r="DR1597" s="10">
        <v>80.151818560000009</v>
      </c>
      <c r="DS1597" s="9">
        <v>65.880981402470056</v>
      </c>
      <c r="DT1597" s="9" t="s">
        <v>11</v>
      </c>
      <c r="DU1597" s="14">
        <v>0</v>
      </c>
    </row>
    <row r="1598" spans="1:125" ht="18" customHeight="1">
      <c r="A1598" s="29">
        <v>1597</v>
      </c>
      <c r="B1598" s="29">
        <v>52</v>
      </c>
      <c r="C1598" s="29">
        <v>1362</v>
      </c>
      <c r="D1598" s="21">
        <v>41606</v>
      </c>
      <c r="E1598" s="21">
        <v>41835</v>
      </c>
      <c r="F1598" s="21">
        <v>41838</v>
      </c>
      <c r="G1598" s="20" t="s">
        <v>4</v>
      </c>
      <c r="H1598" s="20" t="s">
        <v>26</v>
      </c>
      <c r="I1598" s="22">
        <v>6</v>
      </c>
      <c r="J1598" s="20" t="s">
        <v>255</v>
      </c>
      <c r="K1598" s="20" t="s">
        <v>26</v>
      </c>
      <c r="L1598" s="20" t="s">
        <v>27</v>
      </c>
      <c r="M1598" s="23" t="s">
        <v>27</v>
      </c>
      <c r="N1598" s="23" t="s">
        <v>7</v>
      </c>
      <c r="O1598" s="23" t="s">
        <v>26</v>
      </c>
      <c r="P1598" s="24">
        <v>26.8</v>
      </c>
      <c r="Q1598" s="24">
        <v>47.6</v>
      </c>
      <c r="R1598" s="24">
        <v>55</v>
      </c>
      <c r="S1598" s="24">
        <v>1275.08</v>
      </c>
      <c r="T1598" s="24">
        <v>1.78</v>
      </c>
      <c r="U1598" s="24">
        <v>1080</v>
      </c>
      <c r="V1598" s="24">
        <v>1920</v>
      </c>
      <c r="W1598" s="24">
        <v>2.0739999999999998</v>
      </c>
      <c r="X1598" s="23" t="s">
        <v>47</v>
      </c>
      <c r="Y1598" s="23" t="s">
        <v>47</v>
      </c>
      <c r="Z1598" s="24">
        <v>1625</v>
      </c>
      <c r="AA1598" s="24">
        <v>60</v>
      </c>
      <c r="AB1598" s="24">
        <v>178</v>
      </c>
      <c r="AC1598" s="24">
        <v>178</v>
      </c>
      <c r="AD1598" s="23" t="s">
        <v>300</v>
      </c>
      <c r="AE1598" s="23" t="s">
        <v>23</v>
      </c>
      <c r="AF1598" s="23" t="s">
        <v>11</v>
      </c>
      <c r="AG1598" s="23" t="s">
        <v>26</v>
      </c>
      <c r="AH1598" s="23" t="s">
        <v>26</v>
      </c>
      <c r="AI1598" s="23" t="s">
        <v>12</v>
      </c>
      <c r="AJ1598" s="23" t="s">
        <v>11</v>
      </c>
      <c r="AK1598" s="23" t="s">
        <v>23</v>
      </c>
      <c r="AL1598" s="23" t="s">
        <v>301</v>
      </c>
      <c r="AM1598" s="23" t="s">
        <v>26</v>
      </c>
      <c r="AN1598" s="23" t="s">
        <v>259</v>
      </c>
      <c r="AO1598" s="23" t="s">
        <v>1020</v>
      </c>
      <c r="AP1598" s="23" t="s">
        <v>667</v>
      </c>
      <c r="AQ1598" s="23" t="s">
        <v>14</v>
      </c>
      <c r="AR1598" s="23"/>
      <c r="AS1598" s="23" t="s">
        <v>301</v>
      </c>
      <c r="AT1598" s="23" t="s">
        <v>26</v>
      </c>
      <c r="AU1598" s="23" t="s">
        <v>261</v>
      </c>
      <c r="AV1598" s="25" t="s">
        <v>1020</v>
      </c>
      <c r="AW1598" s="25" t="s">
        <v>26</v>
      </c>
      <c r="AX1598" s="26">
        <v>55</v>
      </c>
      <c r="AY1598" s="26">
        <v>1275.08</v>
      </c>
      <c r="AZ1598" s="25" t="s">
        <v>259</v>
      </c>
      <c r="BA1598" s="25" t="s">
        <v>261</v>
      </c>
      <c r="BB1598" s="23" t="s">
        <v>26</v>
      </c>
      <c r="BC1598" s="23" t="s">
        <v>15</v>
      </c>
      <c r="BD1598" s="23" t="s">
        <v>26</v>
      </c>
      <c r="BE1598" s="23" t="s">
        <v>11</v>
      </c>
      <c r="BF1598" s="23" t="s">
        <v>1021</v>
      </c>
      <c r="BG1598" s="23" t="s">
        <v>11</v>
      </c>
      <c r="BH1598" s="23" t="s">
        <v>17</v>
      </c>
      <c r="BI1598" s="23" t="s">
        <v>26</v>
      </c>
      <c r="BJ1598" s="23"/>
      <c r="BK1598" s="23" t="s">
        <v>11</v>
      </c>
      <c r="BL1598" s="23" t="s">
        <v>11</v>
      </c>
      <c r="BM1598" s="23" t="s">
        <v>11</v>
      </c>
      <c r="BN1598" s="23"/>
      <c r="BO1598" s="24">
        <v>21.1</v>
      </c>
      <c r="BP1598" s="24">
        <v>478.2</v>
      </c>
      <c r="BQ1598" s="24">
        <v>450</v>
      </c>
      <c r="BR1598" s="24">
        <v>345.3</v>
      </c>
      <c r="BS1598" s="24">
        <v>292.5</v>
      </c>
      <c r="BT1598" s="23"/>
      <c r="BU1598" s="23"/>
      <c r="BV1598" s="24">
        <v>107.75</v>
      </c>
      <c r="BW1598" s="24">
        <v>0.28999999999999998</v>
      </c>
      <c r="BX1598" s="23"/>
      <c r="BY1598" s="24">
        <v>0.28000000000000003</v>
      </c>
      <c r="BZ1598" s="27">
        <v>0.28999999999999998</v>
      </c>
      <c r="CA1598" s="27">
        <v>0.28000000000000003</v>
      </c>
      <c r="CB1598" s="25"/>
      <c r="CC1598" s="25"/>
      <c r="CD1598" s="28">
        <v>108.12</v>
      </c>
      <c r="CE1598" s="28">
        <v>0.31</v>
      </c>
      <c r="CF1598" s="25"/>
      <c r="CG1598" s="28">
        <v>0.35</v>
      </c>
      <c r="CH1598" s="28">
        <v>352.43</v>
      </c>
      <c r="CI1598" s="28">
        <v>0.7</v>
      </c>
      <c r="CJ1598" s="28">
        <v>0.5</v>
      </c>
      <c r="CK1598" s="28">
        <v>0</v>
      </c>
      <c r="CL1598" s="28">
        <v>0</v>
      </c>
      <c r="CM1598" s="28">
        <v>0.98</v>
      </c>
      <c r="CN1598" s="25"/>
      <c r="CO1598" s="28">
        <v>0</v>
      </c>
      <c r="CP1598" s="30" t="s">
        <v>1075</v>
      </c>
      <c r="CQ1598" s="8">
        <f t="shared" si="265"/>
        <v>1626.5646077108886</v>
      </c>
      <c r="CR1598" s="8">
        <f t="shared" si="273"/>
        <v>28</v>
      </c>
      <c r="CS1598" s="8">
        <f t="shared" si="266"/>
        <v>2.5</v>
      </c>
      <c r="CT1598" s="8">
        <f t="shared" si="274"/>
        <v>60</v>
      </c>
      <c r="CU1598" s="8">
        <f t="shared" si="267"/>
        <v>400</v>
      </c>
      <c r="CV1598" s="10">
        <f t="shared" si="268"/>
        <v>609743.25599999994</v>
      </c>
      <c r="CW1598" s="10">
        <f t="shared" si="275"/>
        <v>609.74325599999997</v>
      </c>
      <c r="CX1598" s="8" t="str">
        <f t="shared" si="269"/>
        <v>No</v>
      </c>
      <c r="CY1598" s="30" t="s">
        <v>23</v>
      </c>
      <c r="CZ1598" s="30" t="s">
        <v>11</v>
      </c>
      <c r="DA1598" s="31" t="s">
        <v>11</v>
      </c>
      <c r="DB1598" s="31" t="s">
        <v>23</v>
      </c>
      <c r="DC1598" s="8" t="str">
        <f t="shared" si="270"/>
        <v>No</v>
      </c>
      <c r="DD1598" s="8" t="s">
        <v>11</v>
      </c>
      <c r="DE1598" s="30" t="s">
        <v>11</v>
      </c>
      <c r="DF1598" s="10">
        <f t="shared" si="271"/>
        <v>332.01275999999996</v>
      </c>
      <c r="DG1598" s="9">
        <f>IF(S1598&lt;Monitors!$H$4,(S1598*Monitors!$I$4)+Monitors!$J$4,IF(S1598&lt;Monitors!$H$5,(S1598*Monitors!$I$5)+Monitors!$J$5,IF(S1598&lt;Monitors!$H$6,(S1598*Monitors!$I$6)+Monitors!$J$6,IF(S1598&lt;Monitors!$H$7,(Monitors!$I$7*S1598)+Monitors!$J$7,IF(S1598&lt;Monitors!$H$8,(S1598*Monitors!$I$8)+Monitors!$J$8,IF(S1598&lt;Monitors!$H$9,(S1598*Monitors!$I$9)+Monitors!$J$9,IF(S1598&lt;Monitors!$H$10,(S1598*Monitors!$I$10)+Monitors!$J$10,IF(S1598&lt;Monitors!$H$11,(S1598*Monitors!$I$11)+Monitors!$J$11,Monitors!$J$12))))))))</f>
        <v>89</v>
      </c>
      <c r="DH1598" s="10">
        <f>$DF1598-(Monitors!$B$4*'All Data'!$W1598)</f>
        <v>319.29913999999997</v>
      </c>
      <c r="DI1598" s="10">
        <f>IF($CX1598="Yes",DH1598-(Monitors!$E$4*(DG1598+(Monitors!$B$4*'All Data'!$W1598))),'All Data'!DH1598)</f>
        <v>319.29913999999997</v>
      </c>
      <c r="DJ1598" s="10">
        <f>IF(DD1598="Yes",'All Data'!DI1598-(DG1598*Monitors!$C$4),'All Data'!DI1598)</f>
        <v>319.29913999999997</v>
      </c>
      <c r="DK1598" s="10">
        <f>IF($DE1598="Yes",DJ1598-(DG1598*Monitors!$D$4),'All Data'!DJ1598)</f>
        <v>319.29913999999997</v>
      </c>
      <c r="DL1598" s="10">
        <f>IF($CZ1598="Yes",DK1598-Monitors!$C$7,'All Data'!DK1598)</f>
        <v>319.29913999999997</v>
      </c>
      <c r="DM1598" s="10">
        <f>IF($DA1598="Yes",DL1598-Monitors!$D$7,'All Data'!DL1598)</f>
        <v>319.29913999999997</v>
      </c>
      <c r="DN1598" s="10">
        <f>IF(DB1598="Yes",DM1598-((DG1598+(W1598*Monitors!$B$4))*Monitors!$F$4),'All Data'!DM1598)</f>
        <v>304.04209699999996</v>
      </c>
      <c r="DO1598" s="8" t="str">
        <f t="shared" si="272"/>
        <v>No</v>
      </c>
      <c r="DP1598" s="10">
        <v>24.389730239999999</v>
      </c>
      <c r="DQ1598" s="10">
        <v>83.360269759999994</v>
      </c>
      <c r="DR1598" s="10">
        <v>83.360269759999994</v>
      </c>
      <c r="DS1598" s="9">
        <v>95.099156778421857</v>
      </c>
      <c r="DT1598" s="9" t="s">
        <v>23</v>
      </c>
      <c r="DU1598" s="14">
        <v>0</v>
      </c>
    </row>
    <row r="1599" spans="1:125" ht="18" customHeight="1">
      <c r="A1599" s="29">
        <v>1598</v>
      </c>
      <c r="B1599" s="29">
        <v>50</v>
      </c>
      <c r="C1599" s="29">
        <v>676</v>
      </c>
      <c r="D1599" s="21">
        <v>41478</v>
      </c>
      <c r="E1599" s="21">
        <v>41471</v>
      </c>
      <c r="F1599" s="21">
        <v>41556</v>
      </c>
      <c r="G1599" s="20" t="s">
        <v>4</v>
      </c>
      <c r="H1599" s="20"/>
      <c r="I1599" s="22">
        <v>6</v>
      </c>
      <c r="J1599" s="20" t="s">
        <v>255</v>
      </c>
      <c r="K1599" s="20"/>
      <c r="L1599" s="20" t="s">
        <v>339</v>
      </c>
      <c r="M1599" s="23" t="s">
        <v>339</v>
      </c>
      <c r="N1599" s="23" t="s">
        <v>7</v>
      </c>
      <c r="O1599" s="23"/>
      <c r="P1599" s="24">
        <v>225</v>
      </c>
      <c r="Q1599" s="24">
        <v>401</v>
      </c>
      <c r="R1599" s="24">
        <v>46</v>
      </c>
      <c r="S1599" s="24">
        <v>903</v>
      </c>
      <c r="T1599" s="24">
        <v>1.78</v>
      </c>
      <c r="U1599" s="24">
        <v>1080</v>
      </c>
      <c r="V1599" s="24">
        <v>1920</v>
      </c>
      <c r="W1599" s="24">
        <v>2.0739999999999998</v>
      </c>
      <c r="X1599" s="23" t="s">
        <v>47</v>
      </c>
      <c r="Y1599" s="23" t="s">
        <v>47</v>
      </c>
      <c r="Z1599" s="24">
        <v>2296</v>
      </c>
      <c r="AA1599" s="24">
        <v>60</v>
      </c>
      <c r="AB1599" s="24">
        <v>89</v>
      </c>
      <c r="AC1599" s="24">
        <v>89</v>
      </c>
      <c r="AD1599" s="23" t="s">
        <v>10</v>
      </c>
      <c r="AE1599" s="23" t="s">
        <v>11</v>
      </c>
      <c r="AF1599" s="23" t="s">
        <v>11</v>
      </c>
      <c r="AG1599" s="23"/>
      <c r="AH1599" s="23"/>
      <c r="AI1599" s="23" t="s">
        <v>12</v>
      </c>
      <c r="AJ1599" s="23" t="s">
        <v>11</v>
      </c>
      <c r="AK1599" s="23" t="s">
        <v>11</v>
      </c>
      <c r="AL1599" s="23" t="s">
        <v>107</v>
      </c>
      <c r="AM1599" s="23"/>
      <c r="AN1599" s="23" t="s">
        <v>14</v>
      </c>
      <c r="AO1599" s="23"/>
      <c r="AP1599" s="23" t="s">
        <v>115</v>
      </c>
      <c r="AQ1599" s="23"/>
      <c r="AR1599" s="23"/>
      <c r="AS1599" s="23" t="s">
        <v>107</v>
      </c>
      <c r="AT1599" s="23"/>
      <c r="AU1599" s="23" t="s">
        <v>14</v>
      </c>
      <c r="AV1599" s="25"/>
      <c r="AW1599" s="25"/>
      <c r="AX1599" s="26">
        <v>46</v>
      </c>
      <c r="AY1599" s="26">
        <v>903</v>
      </c>
      <c r="AZ1599" s="25" t="s">
        <v>14</v>
      </c>
      <c r="BA1599" s="25" t="s">
        <v>14</v>
      </c>
      <c r="BB1599" s="23"/>
      <c r="BC1599" s="23" t="s">
        <v>15</v>
      </c>
      <c r="BD1599" s="23"/>
      <c r="BE1599" s="23" t="s">
        <v>11</v>
      </c>
      <c r="BF1599" s="23" t="s">
        <v>379</v>
      </c>
      <c r="BG1599" s="23" t="s">
        <v>11</v>
      </c>
      <c r="BH1599" s="23" t="s">
        <v>380</v>
      </c>
      <c r="BI1599" s="23"/>
      <c r="BJ1599" s="23" t="s">
        <v>272</v>
      </c>
      <c r="BK1599" s="23" t="s">
        <v>11</v>
      </c>
      <c r="BL1599" s="23" t="s">
        <v>11</v>
      </c>
      <c r="BM1599" s="23"/>
      <c r="BN1599" s="23"/>
      <c r="BO1599" s="24">
        <v>1.1000000000000001</v>
      </c>
      <c r="BP1599" s="24">
        <v>610.70000000000005</v>
      </c>
      <c r="BQ1599" s="24">
        <v>0</v>
      </c>
      <c r="BR1599" s="24">
        <v>471.2</v>
      </c>
      <c r="BS1599" s="24">
        <v>397</v>
      </c>
      <c r="BT1599" s="23"/>
      <c r="BU1599" s="23"/>
      <c r="BV1599" s="24">
        <v>121.7</v>
      </c>
      <c r="BW1599" s="24">
        <v>0.02</v>
      </c>
      <c r="BX1599" s="24">
        <v>0</v>
      </c>
      <c r="BY1599" s="24">
        <v>0.02</v>
      </c>
      <c r="BZ1599" s="27">
        <v>0.02</v>
      </c>
      <c r="CA1599" s="27">
        <v>0.02</v>
      </c>
      <c r="CB1599" s="25"/>
      <c r="CC1599" s="25"/>
      <c r="CD1599" s="28">
        <v>121.5</v>
      </c>
      <c r="CE1599" s="28">
        <v>0.12</v>
      </c>
      <c r="CF1599" s="28">
        <v>0</v>
      </c>
      <c r="CG1599" s="28">
        <v>0.12</v>
      </c>
      <c r="CH1599" s="28">
        <v>251.9</v>
      </c>
      <c r="CI1599" s="28">
        <v>0.5</v>
      </c>
      <c r="CJ1599" s="28">
        <v>0.5</v>
      </c>
      <c r="CK1599" s="25"/>
      <c r="CL1599" s="25"/>
      <c r="CM1599" s="28">
        <v>0.97</v>
      </c>
      <c r="CN1599" s="25"/>
      <c r="CO1599" s="28">
        <v>0</v>
      </c>
      <c r="CP1599" s="30" t="s">
        <v>1075</v>
      </c>
      <c r="CQ1599" s="8">
        <f t="shared" si="265"/>
        <v>2296.7884828349943</v>
      </c>
      <c r="CR1599" s="8">
        <f t="shared" si="273"/>
        <v>28</v>
      </c>
      <c r="CS1599" s="8">
        <f t="shared" si="266"/>
        <v>2.5</v>
      </c>
      <c r="CT1599" s="8">
        <f t="shared" si="274"/>
        <v>50</v>
      </c>
      <c r="CU1599" s="8">
        <f t="shared" si="267"/>
        <v>600</v>
      </c>
      <c r="CV1599" s="10">
        <f t="shared" si="268"/>
        <v>551462.10000000009</v>
      </c>
      <c r="CW1599" s="10">
        <f t="shared" si="275"/>
        <v>551.46210000000008</v>
      </c>
      <c r="CX1599" s="8" t="str">
        <f t="shared" si="269"/>
        <v>No</v>
      </c>
      <c r="CY1599" s="30" t="s">
        <v>11</v>
      </c>
      <c r="CZ1599" s="30" t="s">
        <v>11</v>
      </c>
      <c r="DA1599" s="31" t="s">
        <v>11</v>
      </c>
      <c r="DB1599" s="31" t="s">
        <v>23</v>
      </c>
      <c r="DC1599" s="8" t="str">
        <f t="shared" si="270"/>
        <v>No</v>
      </c>
      <c r="DD1599" s="8" t="s">
        <v>11</v>
      </c>
      <c r="DE1599" s="30" t="s">
        <v>11</v>
      </c>
      <c r="DF1599" s="10">
        <f t="shared" si="271"/>
        <v>373.24607999999995</v>
      </c>
      <c r="DG1599" s="9">
        <f>IF(S1599&lt;Monitors!$H$4,(S1599*Monitors!$I$4)+Monitors!$J$4,IF(S1599&lt;Monitors!$H$5,(S1599*Monitors!$I$5)+Monitors!$J$5,IF(S1599&lt;Monitors!$H$6,(S1599*Monitors!$I$6)+Monitors!$J$6,IF(S1599&lt;Monitors!$H$7,(Monitors!$I$7*S1599)+Monitors!$J$7,IF(S1599&lt;Monitors!$H$8,(S1599*Monitors!$I$8)+Monitors!$J$8,IF(S1599&lt;Monitors!$H$9,(S1599*Monitors!$I$9)+Monitors!$J$9,IF(S1599&lt;Monitors!$H$10,(S1599*Monitors!$I$10)+Monitors!$J$10,IF(S1599&lt;Monitors!$H$11,(S1599*Monitors!$I$11)+Monitors!$J$11,Monitors!$J$12))))))))</f>
        <v>89</v>
      </c>
      <c r="DH1599" s="10">
        <f>$DF1599-(Monitors!$B$4*'All Data'!$W1599)</f>
        <v>360.53245999999996</v>
      </c>
      <c r="DI1599" s="10">
        <f>IF($CX1599="Yes",DH1599-(Monitors!$E$4*(DG1599+(Monitors!$B$4*'All Data'!$W1599))),'All Data'!DH1599)</f>
        <v>360.53245999999996</v>
      </c>
      <c r="DJ1599" s="10">
        <f>IF(DD1599="Yes",'All Data'!DI1599-(DG1599*Monitors!$C$4),'All Data'!DI1599)</f>
        <v>360.53245999999996</v>
      </c>
      <c r="DK1599" s="10">
        <f>IF($DE1599="Yes",DJ1599-(DG1599*Monitors!$D$4),'All Data'!DJ1599)</f>
        <v>360.53245999999996</v>
      </c>
      <c r="DL1599" s="10">
        <f>IF($CZ1599="Yes",DK1599-Monitors!$C$7,'All Data'!DK1599)</f>
        <v>360.53245999999996</v>
      </c>
      <c r="DM1599" s="10">
        <f>IF($DA1599="Yes",DL1599-Monitors!$D$7,'All Data'!DL1599)</f>
        <v>360.53245999999996</v>
      </c>
      <c r="DN1599" s="10">
        <f>IF(DB1599="Yes",DM1599-((DG1599+(W1599*Monitors!$B$4))*Monitors!$F$4),'All Data'!DM1599)</f>
        <v>345.27541699999995</v>
      </c>
      <c r="DO1599" s="8" t="str">
        <f t="shared" si="272"/>
        <v>No</v>
      </c>
      <c r="DP1599" s="10">
        <v>22.058484000000007</v>
      </c>
      <c r="DQ1599" s="10">
        <v>99.641515999999996</v>
      </c>
      <c r="DR1599" s="10">
        <v>99.641515999999996</v>
      </c>
      <c r="DS1599" s="9">
        <v>75.800209578389996</v>
      </c>
      <c r="DT1599" s="9" t="s">
        <v>11</v>
      </c>
      <c r="DU1599" s="14">
        <v>0</v>
      </c>
    </row>
  </sheetData>
  <autoFilter ref="A1:GA1599"/>
  <pageMargins left="0.78431372549019618" right="0.78431372549019618" top="0.98039215686274517" bottom="0.98039215686274517" header="0.50980392156862753" footer="0.50980392156862753"/>
  <pageSetup paperSize="121"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6"/>
  <sheetViews>
    <sheetView workbookViewId="0"/>
  </sheetViews>
  <sheetFormatPr defaultRowHeight="12.75"/>
  <cols>
    <col min="1" max="1" width="9.140625" style="30"/>
    <col min="2" max="2" width="9.140625" style="31"/>
    <col min="3" max="3" width="13.42578125" style="31" customWidth="1"/>
    <col min="4" max="29" width="14.7109375" style="14" customWidth="1"/>
    <col min="30" max="30" width="20.85546875" style="14" customWidth="1"/>
    <col min="31" max="41" width="14.7109375" style="14" customWidth="1"/>
    <col min="42" max="42" width="51.28515625" style="14" customWidth="1"/>
    <col min="43" max="54" width="14.7109375" style="14" customWidth="1"/>
    <col min="55" max="55" width="28.42578125" style="14" customWidth="1"/>
    <col min="56" max="74" width="14.7109375" style="14" customWidth="1"/>
    <col min="75" max="75" width="18.28515625" style="14" customWidth="1"/>
    <col min="76" max="79" width="14.7109375" style="14" customWidth="1"/>
    <col min="80" max="93" width="16.85546875" style="14" customWidth="1"/>
    <col min="94" max="99" width="9.140625" style="30" customWidth="1"/>
    <col min="100" max="100" width="15.140625" style="33" customWidth="1"/>
    <col min="101" max="101" width="11.5703125" style="33" customWidth="1"/>
    <col min="102" max="102" width="9.5703125" style="30" customWidth="1"/>
    <col min="103" max="104" width="9.140625" style="30" customWidth="1"/>
    <col min="105" max="105" width="11.42578125" style="34" customWidth="1"/>
    <col min="106" max="106" width="9.140625" style="14" customWidth="1"/>
    <col min="107" max="107" width="9.140625" style="30" customWidth="1"/>
    <col min="108" max="108" width="11.140625" style="30" customWidth="1"/>
    <col min="109" max="109" width="13.85546875" style="30" customWidth="1"/>
    <col min="110" max="110" width="13" style="33" customWidth="1"/>
    <col min="111" max="111" width="9.140625" style="31" customWidth="1"/>
    <col min="112" max="119" width="9.140625" style="14" customWidth="1"/>
    <col min="120" max="120" width="10.85546875" style="33" customWidth="1"/>
    <col min="121" max="121" width="13" style="14" customWidth="1"/>
    <col min="122" max="122" width="11.140625" style="14" customWidth="1"/>
    <col min="123" max="124" width="9.140625" style="14" customWidth="1"/>
    <col min="125" max="125" width="9.140625" style="14"/>
  </cols>
  <sheetData>
    <row r="1" spans="1:125" ht="63.75">
      <c r="A1" s="38" t="s">
        <v>1322</v>
      </c>
      <c r="B1" s="44" t="s">
        <v>1172</v>
      </c>
      <c r="C1" s="44" t="s">
        <v>1171</v>
      </c>
      <c r="D1" s="40" t="s">
        <v>1079</v>
      </c>
      <c r="E1" s="39" t="s">
        <v>1080</v>
      </c>
      <c r="F1" s="39" t="s">
        <v>1081</v>
      </c>
      <c r="G1" s="39" t="s">
        <v>1082</v>
      </c>
      <c r="H1" s="40" t="s">
        <v>0</v>
      </c>
      <c r="I1" s="39" t="s">
        <v>1083</v>
      </c>
      <c r="J1" s="39" t="s">
        <v>1084</v>
      </c>
      <c r="K1" s="39" t="s">
        <v>1085</v>
      </c>
      <c r="L1" s="39" t="s">
        <v>1086</v>
      </c>
      <c r="M1" s="39" t="s">
        <v>1087</v>
      </c>
      <c r="N1" s="39" t="s">
        <v>1088</v>
      </c>
      <c r="O1" s="39" t="s">
        <v>1089</v>
      </c>
      <c r="P1" s="39" t="s">
        <v>1090</v>
      </c>
      <c r="Q1" s="39" t="s">
        <v>1091</v>
      </c>
      <c r="R1" s="39" t="s">
        <v>1092</v>
      </c>
      <c r="S1" s="39" t="s">
        <v>1093</v>
      </c>
      <c r="T1" s="39" t="s">
        <v>1094</v>
      </c>
      <c r="U1" s="39" t="s">
        <v>1095</v>
      </c>
      <c r="V1" s="39" t="s">
        <v>1096</v>
      </c>
      <c r="W1" s="39" t="s">
        <v>1097</v>
      </c>
      <c r="X1" s="39" t="s">
        <v>1098</v>
      </c>
      <c r="Y1" s="39" t="s">
        <v>1099</v>
      </c>
      <c r="Z1" s="39" t="s">
        <v>1100</v>
      </c>
      <c r="AA1" s="39" t="s">
        <v>1101</v>
      </c>
      <c r="AB1" s="39" t="s">
        <v>1102</v>
      </c>
      <c r="AC1" s="39" t="s">
        <v>1103</v>
      </c>
      <c r="AD1" s="39" t="s">
        <v>1104</v>
      </c>
      <c r="AE1" s="39" t="s">
        <v>1105</v>
      </c>
      <c r="AF1" s="39" t="s">
        <v>1106</v>
      </c>
      <c r="AG1" s="39" t="s">
        <v>1107</v>
      </c>
      <c r="AH1" s="39" t="s">
        <v>1108</v>
      </c>
      <c r="AI1" s="39" t="s">
        <v>1</v>
      </c>
      <c r="AJ1" s="39" t="s">
        <v>1109</v>
      </c>
      <c r="AK1" s="39" t="s">
        <v>1110</v>
      </c>
      <c r="AL1" s="39" t="s">
        <v>1111</v>
      </c>
      <c r="AM1" s="39" t="s">
        <v>1112</v>
      </c>
      <c r="AN1" s="39" t="s">
        <v>1113</v>
      </c>
      <c r="AO1" s="39" t="s">
        <v>1114</v>
      </c>
      <c r="AP1" s="39" t="s">
        <v>1115</v>
      </c>
      <c r="AQ1" s="39" t="s">
        <v>1116</v>
      </c>
      <c r="AR1" s="39" t="s">
        <v>1117</v>
      </c>
      <c r="AS1" s="39" t="s">
        <v>1111</v>
      </c>
      <c r="AT1" s="39" t="s">
        <v>1112</v>
      </c>
      <c r="AU1" s="39" t="s">
        <v>1118</v>
      </c>
      <c r="AV1" s="39" t="s">
        <v>1114</v>
      </c>
      <c r="AW1" s="39" t="s">
        <v>1119</v>
      </c>
      <c r="AX1" s="39" t="s">
        <v>1120</v>
      </c>
      <c r="AY1" s="39" t="s">
        <v>1121</v>
      </c>
      <c r="AZ1" s="39" t="s">
        <v>1122</v>
      </c>
      <c r="BA1" s="39" t="s">
        <v>1118</v>
      </c>
      <c r="BB1" s="39" t="s">
        <v>1123</v>
      </c>
      <c r="BC1" s="39" t="s">
        <v>1124</v>
      </c>
      <c r="BD1" s="39" t="s">
        <v>1125</v>
      </c>
      <c r="BE1" s="39" t="s">
        <v>1126</v>
      </c>
      <c r="BF1" s="39" t="s">
        <v>1127</v>
      </c>
      <c r="BG1" s="39" t="s">
        <v>1128</v>
      </c>
      <c r="BH1" s="39" t="s">
        <v>1129</v>
      </c>
      <c r="BI1" s="39" t="s">
        <v>1130</v>
      </c>
      <c r="BJ1" s="39" t="s">
        <v>1131</v>
      </c>
      <c r="BK1" s="39" t="s">
        <v>1132</v>
      </c>
      <c r="BL1" s="39" t="s">
        <v>1133</v>
      </c>
      <c r="BM1" s="39" t="s">
        <v>1134</v>
      </c>
      <c r="BN1" s="39" t="s">
        <v>1135</v>
      </c>
      <c r="BO1" s="39" t="s">
        <v>1136</v>
      </c>
      <c r="BP1" s="39" t="s">
        <v>1137</v>
      </c>
      <c r="BQ1" s="39" t="s">
        <v>1138</v>
      </c>
      <c r="BR1" s="39" t="s">
        <v>1139</v>
      </c>
      <c r="BS1" s="39" t="s">
        <v>1140</v>
      </c>
      <c r="BT1" s="39" t="s">
        <v>1141</v>
      </c>
      <c r="BU1" s="39" t="s">
        <v>1142</v>
      </c>
      <c r="BV1" s="39" t="s">
        <v>1143</v>
      </c>
      <c r="BW1" s="39" t="s">
        <v>1144</v>
      </c>
      <c r="BX1" s="40" t="s">
        <v>1145</v>
      </c>
      <c r="BY1" s="39" t="s">
        <v>1146</v>
      </c>
      <c r="BZ1" s="39" t="s">
        <v>1147</v>
      </c>
      <c r="CA1" s="39" t="s">
        <v>1148</v>
      </c>
      <c r="CB1" s="39" t="s">
        <v>1149</v>
      </c>
      <c r="CC1" s="39" t="s">
        <v>1150</v>
      </c>
      <c r="CD1" s="39" t="s">
        <v>1151</v>
      </c>
      <c r="CE1" s="39" t="s">
        <v>1152</v>
      </c>
      <c r="CF1" s="39" t="s">
        <v>1153</v>
      </c>
      <c r="CG1" s="39" t="s">
        <v>1154</v>
      </c>
      <c r="CH1" s="39" t="s">
        <v>1155</v>
      </c>
      <c r="CI1" s="39" t="s">
        <v>1156</v>
      </c>
      <c r="CJ1" s="39" t="s">
        <v>1157</v>
      </c>
      <c r="CK1" s="39" t="s">
        <v>1158</v>
      </c>
      <c r="CL1" s="39" t="s">
        <v>1159</v>
      </c>
      <c r="CM1" s="39" t="s">
        <v>1160</v>
      </c>
      <c r="CN1" s="39" t="s">
        <v>1161</v>
      </c>
      <c r="CO1" s="39" t="s">
        <v>1162</v>
      </c>
      <c r="CP1" s="41" t="s">
        <v>1084</v>
      </c>
      <c r="CQ1" s="41" t="s">
        <v>1163</v>
      </c>
      <c r="CR1" s="41" t="s">
        <v>1164</v>
      </c>
      <c r="CS1" s="42" t="s">
        <v>1167</v>
      </c>
      <c r="CT1" s="41" t="s">
        <v>1165</v>
      </c>
      <c r="CU1" s="42" t="s">
        <v>1168</v>
      </c>
      <c r="CV1" s="42" t="s">
        <v>1170</v>
      </c>
      <c r="CW1" s="42" t="s">
        <v>1313</v>
      </c>
      <c r="CX1" s="42" t="s">
        <v>1067</v>
      </c>
      <c r="CY1" s="42" t="s">
        <v>1063</v>
      </c>
      <c r="CZ1" s="41" t="s">
        <v>1314</v>
      </c>
      <c r="DA1" s="41" t="s">
        <v>1166</v>
      </c>
      <c r="DB1" s="42" t="s">
        <v>1064</v>
      </c>
      <c r="DC1" s="42" t="s">
        <v>1319</v>
      </c>
      <c r="DD1" s="41" t="s">
        <v>1320</v>
      </c>
      <c r="DE1" s="41" t="s">
        <v>1321</v>
      </c>
      <c r="DF1" s="43" t="s">
        <v>1315</v>
      </c>
      <c r="DG1" s="43" t="s">
        <v>1338</v>
      </c>
      <c r="DH1" s="43" t="s">
        <v>1316</v>
      </c>
      <c r="DI1" s="43" t="s">
        <v>1343</v>
      </c>
      <c r="DJ1" s="43" t="s">
        <v>1342</v>
      </c>
      <c r="DK1" s="43" t="s">
        <v>1341</v>
      </c>
      <c r="DL1" s="43" t="s">
        <v>1340</v>
      </c>
      <c r="DM1" s="43" t="s">
        <v>1317</v>
      </c>
      <c r="DN1" s="43" t="s">
        <v>1339</v>
      </c>
      <c r="DO1" s="43" t="s">
        <v>1318</v>
      </c>
      <c r="DP1" s="43" t="s">
        <v>1344</v>
      </c>
      <c r="DQ1" s="43" t="s">
        <v>1345</v>
      </c>
      <c r="DR1" s="43" t="s">
        <v>1346</v>
      </c>
      <c r="DS1" s="43" t="s">
        <v>1347</v>
      </c>
      <c r="DT1" s="43" t="s">
        <v>1348</v>
      </c>
      <c r="DU1" s="42" t="s">
        <v>1256</v>
      </c>
    </row>
    <row r="2" spans="1:125" ht="72">
      <c r="A2" s="29">
        <v>599</v>
      </c>
      <c r="B2" s="29">
        <v>26</v>
      </c>
      <c r="C2" s="29">
        <v>834</v>
      </c>
      <c r="D2" s="21">
        <v>42101</v>
      </c>
      <c r="E2" s="21">
        <v>42102</v>
      </c>
      <c r="F2" s="21">
        <v>42114</v>
      </c>
      <c r="G2" s="20" t="s">
        <v>4</v>
      </c>
      <c r="H2" s="20" t="s">
        <v>26</v>
      </c>
      <c r="I2" s="22">
        <v>6</v>
      </c>
      <c r="J2" s="20" t="s">
        <v>5</v>
      </c>
      <c r="K2" s="20" t="s">
        <v>26</v>
      </c>
      <c r="L2" s="20" t="s">
        <v>27</v>
      </c>
      <c r="M2" s="23" t="s">
        <v>27</v>
      </c>
      <c r="N2" s="23" t="s">
        <v>7</v>
      </c>
      <c r="O2" s="23" t="s">
        <v>26</v>
      </c>
      <c r="P2" s="24">
        <v>13.2</v>
      </c>
      <c r="Q2" s="24">
        <v>23.5</v>
      </c>
      <c r="R2" s="24">
        <v>27</v>
      </c>
      <c r="S2" s="24">
        <v>310.47000000000003</v>
      </c>
      <c r="T2" s="24">
        <v>1.78</v>
      </c>
      <c r="U2" s="24">
        <v>2160</v>
      </c>
      <c r="V2" s="24">
        <v>3840</v>
      </c>
      <c r="W2" s="24">
        <v>8.2940000000000005</v>
      </c>
      <c r="X2" s="23" t="s">
        <v>89</v>
      </c>
      <c r="Y2" s="23" t="s">
        <v>89</v>
      </c>
      <c r="Z2" s="24">
        <v>26716</v>
      </c>
      <c r="AA2" s="24">
        <v>60</v>
      </c>
      <c r="AB2" s="24">
        <v>178</v>
      </c>
      <c r="AC2" s="24">
        <v>178</v>
      </c>
      <c r="AD2" s="23" t="s">
        <v>96</v>
      </c>
      <c r="AE2" s="23" t="s">
        <v>23</v>
      </c>
      <c r="AF2" s="23" t="s">
        <v>23</v>
      </c>
      <c r="AG2" s="23" t="s">
        <v>1248</v>
      </c>
      <c r="AH2" s="23" t="s">
        <v>1249</v>
      </c>
      <c r="AI2" s="23" t="s">
        <v>57</v>
      </c>
      <c r="AJ2" s="23" t="s">
        <v>11</v>
      </c>
      <c r="AK2" s="23" t="s">
        <v>23</v>
      </c>
      <c r="AL2" s="23" t="s">
        <v>93</v>
      </c>
      <c r="AM2" s="23" t="s">
        <v>26</v>
      </c>
      <c r="AN2" s="23" t="s">
        <v>72</v>
      </c>
      <c r="AO2" s="23" t="s">
        <v>14</v>
      </c>
      <c r="AP2" s="23" t="s">
        <v>798</v>
      </c>
      <c r="AQ2" s="23" t="s">
        <v>14</v>
      </c>
      <c r="AR2" s="23"/>
      <c r="AS2" s="23" t="s">
        <v>93</v>
      </c>
      <c r="AT2" s="23" t="s">
        <v>26</v>
      </c>
      <c r="AU2" s="23" t="s">
        <v>63</v>
      </c>
      <c r="AV2" s="25" t="s">
        <v>14</v>
      </c>
      <c r="AW2" s="25" t="s">
        <v>14</v>
      </c>
      <c r="AX2" s="26">
        <v>27</v>
      </c>
      <c r="AY2" s="26">
        <v>310.47000000000003</v>
      </c>
      <c r="AZ2" s="25" t="s">
        <v>72</v>
      </c>
      <c r="BA2" s="25" t="s">
        <v>63</v>
      </c>
      <c r="BB2" s="23" t="s">
        <v>14</v>
      </c>
      <c r="BC2" s="23" t="s">
        <v>15</v>
      </c>
      <c r="BD2" s="23" t="s">
        <v>14</v>
      </c>
      <c r="BE2" s="23" t="s">
        <v>11</v>
      </c>
      <c r="BF2" s="23" t="s">
        <v>887</v>
      </c>
      <c r="BG2" s="23" t="s">
        <v>11</v>
      </c>
      <c r="BH2" s="23" t="s">
        <v>17</v>
      </c>
      <c r="BI2" s="23" t="s">
        <v>14</v>
      </c>
      <c r="BJ2" s="23"/>
      <c r="BK2" s="23" t="s">
        <v>11</v>
      </c>
      <c r="BL2" s="23" t="s">
        <v>23</v>
      </c>
      <c r="BM2" s="23" t="s">
        <v>23</v>
      </c>
      <c r="BN2" s="23" t="s">
        <v>210</v>
      </c>
      <c r="BO2" s="24">
        <v>27</v>
      </c>
      <c r="BP2" s="24">
        <v>480</v>
      </c>
      <c r="BQ2" s="24">
        <v>480</v>
      </c>
      <c r="BR2" s="24">
        <v>250</v>
      </c>
      <c r="BS2" s="24">
        <v>200</v>
      </c>
      <c r="BT2" s="23" t="s">
        <v>1250</v>
      </c>
      <c r="BU2" s="23" t="s">
        <v>1251</v>
      </c>
      <c r="BV2" s="24">
        <v>26.24</v>
      </c>
      <c r="BW2" s="24">
        <v>0.32</v>
      </c>
      <c r="BX2" s="23"/>
      <c r="BY2" s="24">
        <v>0.26</v>
      </c>
      <c r="BZ2" s="27">
        <v>0.32</v>
      </c>
      <c r="CA2" s="27">
        <v>0.26</v>
      </c>
      <c r="CB2" s="25" t="s">
        <v>1252</v>
      </c>
      <c r="CC2" s="25" t="s">
        <v>1253</v>
      </c>
      <c r="CD2" s="28">
        <v>25.85</v>
      </c>
      <c r="CE2" s="28">
        <v>0.38</v>
      </c>
      <c r="CF2" s="25"/>
      <c r="CG2" s="28">
        <v>0.33</v>
      </c>
      <c r="CH2" s="28">
        <v>60.06</v>
      </c>
      <c r="CI2" s="28">
        <v>1.7</v>
      </c>
      <c r="CJ2" s="28">
        <v>0.5</v>
      </c>
      <c r="CK2" s="28">
        <v>6</v>
      </c>
      <c r="CL2" s="28">
        <v>45.04</v>
      </c>
      <c r="CM2" s="28">
        <v>0.5</v>
      </c>
      <c r="CN2" s="25"/>
      <c r="CO2" s="28">
        <v>0</v>
      </c>
      <c r="CP2" s="30" t="s">
        <v>5</v>
      </c>
      <c r="CQ2" s="8">
        <v>26714.336328791833</v>
      </c>
      <c r="CR2" s="8">
        <v>28</v>
      </c>
      <c r="CS2" s="8">
        <v>8</v>
      </c>
      <c r="CT2" s="8">
        <v>30</v>
      </c>
      <c r="CU2" s="8">
        <v>400</v>
      </c>
      <c r="CV2" s="10">
        <v>149025.60000000001</v>
      </c>
      <c r="CW2" s="10">
        <v>149.0256</v>
      </c>
      <c r="CX2" s="8" t="s">
        <v>23</v>
      </c>
      <c r="CY2" s="30" t="s">
        <v>11</v>
      </c>
      <c r="CZ2" s="30" t="s">
        <v>11</v>
      </c>
      <c r="DA2" s="31" t="s">
        <v>23</v>
      </c>
      <c r="DB2" s="31" t="s">
        <v>11</v>
      </c>
      <c r="DC2" s="8" t="s">
        <v>23</v>
      </c>
      <c r="DD2" s="8" t="s">
        <v>23</v>
      </c>
      <c r="DE2" s="30" t="s">
        <v>11</v>
      </c>
      <c r="DF2" s="10">
        <v>82.273920000000004</v>
      </c>
      <c r="DG2" s="9">
        <v>51.094000000000008</v>
      </c>
      <c r="DH2" s="10">
        <v>31.431699999999999</v>
      </c>
      <c r="DI2" s="10">
        <v>26.334888999999997</v>
      </c>
      <c r="DJ2" s="10">
        <v>18.670788999999996</v>
      </c>
      <c r="DK2" s="10">
        <v>18.670788999999996</v>
      </c>
      <c r="DL2" s="10">
        <v>18.670788999999996</v>
      </c>
      <c r="DM2" s="10">
        <v>16.960788999999995</v>
      </c>
      <c r="DN2" s="10">
        <v>16.960788999999995</v>
      </c>
      <c r="DO2" s="8" t="s">
        <v>23</v>
      </c>
      <c r="DP2" s="10">
        <v>5.961024000000001</v>
      </c>
      <c r="DQ2" s="10">
        <v>20.278975999999997</v>
      </c>
      <c r="DR2" s="10">
        <v>18.813882180211714</v>
      </c>
      <c r="DS2" s="9">
        <v>29.301876395765653</v>
      </c>
      <c r="DT2" s="9" t="s">
        <v>23</v>
      </c>
      <c r="DU2" s="14">
        <v>0</v>
      </c>
    </row>
    <row r="3" spans="1:125" ht="72">
      <c r="A3" s="29">
        <v>1278</v>
      </c>
      <c r="B3" s="29">
        <v>12</v>
      </c>
      <c r="C3" s="29">
        <v>752</v>
      </c>
      <c r="D3" s="21">
        <v>40916</v>
      </c>
      <c r="E3" s="21">
        <v>41411</v>
      </c>
      <c r="F3" s="21">
        <v>41421</v>
      </c>
      <c r="G3" s="20" t="s">
        <v>4</v>
      </c>
      <c r="H3" s="20"/>
      <c r="I3" s="22">
        <v>6</v>
      </c>
      <c r="J3" s="20" t="s">
        <v>5</v>
      </c>
      <c r="K3" s="20"/>
      <c r="L3" s="20" t="s">
        <v>6</v>
      </c>
      <c r="M3" s="23"/>
      <c r="N3" s="23" t="s">
        <v>7</v>
      </c>
      <c r="O3" s="23"/>
      <c r="P3" s="24">
        <v>9.1</v>
      </c>
      <c r="Q3" s="24">
        <v>16.100000000000001</v>
      </c>
      <c r="R3" s="24">
        <v>18.5</v>
      </c>
      <c r="S3" s="24">
        <v>146.35</v>
      </c>
      <c r="T3" s="24">
        <v>1.78</v>
      </c>
      <c r="U3" s="24">
        <v>768</v>
      </c>
      <c r="V3" s="24">
        <v>1366</v>
      </c>
      <c r="W3" s="24">
        <v>1.0489999999999999</v>
      </c>
      <c r="X3" s="23" t="s">
        <v>8</v>
      </c>
      <c r="Y3" s="23" t="s">
        <v>8</v>
      </c>
      <c r="Z3" s="24">
        <v>7168</v>
      </c>
      <c r="AA3" s="24">
        <v>60</v>
      </c>
      <c r="AB3" s="24">
        <v>91</v>
      </c>
      <c r="AC3" s="24">
        <v>91</v>
      </c>
      <c r="AD3" s="23" t="s">
        <v>620</v>
      </c>
      <c r="AE3" s="23" t="s">
        <v>23</v>
      </c>
      <c r="AF3" s="23" t="s">
        <v>23</v>
      </c>
      <c r="AG3" s="23" t="s">
        <v>621</v>
      </c>
      <c r="AH3" s="23" t="s">
        <v>621</v>
      </c>
      <c r="AI3" s="23" t="s">
        <v>34</v>
      </c>
      <c r="AJ3" s="23" t="s">
        <v>11</v>
      </c>
      <c r="AK3" s="23" t="s">
        <v>11</v>
      </c>
      <c r="AL3" s="23" t="s">
        <v>111</v>
      </c>
      <c r="AM3" s="23"/>
      <c r="AN3" s="23" t="s">
        <v>14</v>
      </c>
      <c r="AO3" s="23"/>
      <c r="AP3" s="23" t="s">
        <v>14</v>
      </c>
      <c r="AQ3" s="23"/>
      <c r="AR3" s="23"/>
      <c r="AS3" s="23" t="s">
        <v>111</v>
      </c>
      <c r="AT3" s="23"/>
      <c r="AU3" s="23" t="s">
        <v>14</v>
      </c>
      <c r="AV3" s="25"/>
      <c r="AW3" s="25"/>
      <c r="AX3" s="26">
        <v>18.5</v>
      </c>
      <c r="AY3" s="26">
        <v>146.35</v>
      </c>
      <c r="AZ3" s="25" t="s">
        <v>14</v>
      </c>
      <c r="BA3" s="25" t="s">
        <v>14</v>
      </c>
      <c r="BB3" s="23"/>
      <c r="BC3" s="23" t="s">
        <v>15</v>
      </c>
      <c r="BD3" s="23"/>
      <c r="BE3" s="23" t="s">
        <v>23</v>
      </c>
      <c r="BF3" s="23" t="s">
        <v>581</v>
      </c>
      <c r="BG3" s="23" t="s">
        <v>11</v>
      </c>
      <c r="BH3" s="23" t="s">
        <v>17</v>
      </c>
      <c r="BI3" s="23"/>
      <c r="BJ3" s="23"/>
      <c r="BK3" s="23" t="s">
        <v>11</v>
      </c>
      <c r="BL3" s="23" t="s">
        <v>11</v>
      </c>
      <c r="BM3" s="23"/>
      <c r="BN3" s="23"/>
      <c r="BO3" s="24">
        <v>0.4</v>
      </c>
      <c r="BP3" s="24">
        <v>261.10000000000002</v>
      </c>
      <c r="BQ3" s="24">
        <v>200</v>
      </c>
      <c r="BR3" s="24">
        <v>248.1</v>
      </c>
      <c r="BS3" s="24">
        <v>200.5</v>
      </c>
      <c r="BT3" s="23"/>
      <c r="BU3" s="23"/>
      <c r="BV3" s="24">
        <v>11.01</v>
      </c>
      <c r="BW3" s="24">
        <v>0.22</v>
      </c>
      <c r="BX3" s="23"/>
      <c r="BY3" s="24">
        <v>0.19</v>
      </c>
      <c r="BZ3" s="27">
        <v>0.22</v>
      </c>
      <c r="CA3" s="27">
        <v>0.19</v>
      </c>
      <c r="CB3" s="25"/>
      <c r="CC3" s="25"/>
      <c r="CD3" s="28">
        <v>11.03</v>
      </c>
      <c r="CE3" s="28">
        <v>0.25</v>
      </c>
      <c r="CF3" s="25"/>
      <c r="CG3" s="28">
        <v>0.22</v>
      </c>
      <c r="CH3" s="28">
        <v>13.65</v>
      </c>
      <c r="CI3" s="28">
        <v>0.5</v>
      </c>
      <c r="CJ3" s="28">
        <v>0.5</v>
      </c>
      <c r="CK3" s="25"/>
      <c r="CL3" s="25"/>
      <c r="CM3" s="28">
        <v>0.55000000000000004</v>
      </c>
      <c r="CN3" s="25"/>
      <c r="CO3" s="28">
        <v>0</v>
      </c>
      <c r="CP3" s="30" t="s">
        <v>5</v>
      </c>
      <c r="CQ3" s="8">
        <v>7167.7485480013665</v>
      </c>
      <c r="CR3" s="8">
        <v>19</v>
      </c>
      <c r="CS3" s="8">
        <v>1.05</v>
      </c>
      <c r="CT3" s="8">
        <v>30</v>
      </c>
      <c r="CU3" s="8">
        <v>200</v>
      </c>
      <c r="CV3" s="10">
        <v>38211.985000000001</v>
      </c>
      <c r="CW3" s="10">
        <v>38.211984999999999</v>
      </c>
      <c r="CX3" s="8" t="s">
        <v>11</v>
      </c>
      <c r="CY3" s="30" t="s">
        <v>11</v>
      </c>
      <c r="CZ3" s="30" t="s">
        <v>11</v>
      </c>
      <c r="DA3" s="31" t="s">
        <v>11</v>
      </c>
      <c r="DB3" s="31" t="s">
        <v>11</v>
      </c>
      <c r="DC3" s="8" t="s">
        <v>23</v>
      </c>
      <c r="DD3" s="8" t="s">
        <v>23</v>
      </c>
      <c r="DE3" s="30" t="s">
        <v>11</v>
      </c>
      <c r="DF3" s="10">
        <v>35.009339999999995</v>
      </c>
      <c r="DG3" s="9">
        <v>28.240624999999994</v>
      </c>
      <c r="DH3" s="10">
        <v>28.578969999999995</v>
      </c>
      <c r="DI3" s="10">
        <v>28.578969999999995</v>
      </c>
      <c r="DJ3" s="10">
        <v>24.342876249999996</v>
      </c>
      <c r="DK3" s="10">
        <v>24.342876249999996</v>
      </c>
      <c r="DL3" s="10">
        <v>24.342876249999996</v>
      </c>
      <c r="DM3" s="10">
        <v>24.342876249999996</v>
      </c>
      <c r="DN3" s="10">
        <v>24.342876249999996</v>
      </c>
      <c r="DO3" s="8" t="s">
        <v>23</v>
      </c>
      <c r="DP3" s="10">
        <v>1.5284794000000002</v>
      </c>
      <c r="DQ3" s="10">
        <v>9.4815205999999996</v>
      </c>
      <c r="DR3" s="10">
        <v>9.4815205999999996</v>
      </c>
      <c r="DS3" s="9">
        <v>13.970568459010789</v>
      </c>
      <c r="DT3" s="9" t="s">
        <v>23</v>
      </c>
      <c r="DU3" s="14">
        <v>0</v>
      </c>
    </row>
    <row r="4" spans="1:125" ht="72">
      <c r="A4" s="29">
        <v>1310</v>
      </c>
      <c r="B4" s="29">
        <v>26</v>
      </c>
      <c r="C4" s="29">
        <v>837</v>
      </c>
      <c r="D4" s="21">
        <v>41715</v>
      </c>
      <c r="E4" s="21">
        <v>41715</v>
      </c>
      <c r="F4" s="21">
        <v>41740</v>
      </c>
      <c r="G4" s="20" t="s">
        <v>4</v>
      </c>
      <c r="H4" s="20" t="s">
        <v>26</v>
      </c>
      <c r="I4" s="22">
        <v>6</v>
      </c>
      <c r="J4" s="20" t="s">
        <v>5</v>
      </c>
      <c r="K4" s="20" t="s">
        <v>26</v>
      </c>
      <c r="L4" s="20" t="s">
        <v>49</v>
      </c>
      <c r="M4" s="23" t="s">
        <v>26</v>
      </c>
      <c r="N4" s="23" t="s">
        <v>7</v>
      </c>
      <c r="O4" s="23" t="s">
        <v>26</v>
      </c>
      <c r="P4" s="24">
        <v>15.8</v>
      </c>
      <c r="Q4" s="24">
        <v>25.2</v>
      </c>
      <c r="R4" s="24">
        <v>30</v>
      </c>
      <c r="S4" s="24">
        <v>398.16</v>
      </c>
      <c r="T4" s="24">
        <v>4.0999999999999996</v>
      </c>
      <c r="U4" s="24">
        <v>2560</v>
      </c>
      <c r="V4" s="24">
        <v>1600</v>
      </c>
      <c r="W4" s="24">
        <v>4.0960000000000001</v>
      </c>
      <c r="X4" s="23" t="s">
        <v>471</v>
      </c>
      <c r="Y4" s="23" t="s">
        <v>471</v>
      </c>
      <c r="Z4" s="24">
        <v>10281</v>
      </c>
      <c r="AA4" s="24">
        <v>60</v>
      </c>
      <c r="AB4" s="24">
        <v>178</v>
      </c>
      <c r="AC4" s="24">
        <v>178</v>
      </c>
      <c r="AD4" s="23" t="s">
        <v>891</v>
      </c>
      <c r="AE4" s="23" t="s">
        <v>23</v>
      </c>
      <c r="AF4" s="23" t="s">
        <v>23</v>
      </c>
      <c r="AG4" s="23" t="s">
        <v>235</v>
      </c>
      <c r="AH4" s="23" t="s">
        <v>235</v>
      </c>
      <c r="AI4" s="23" t="s">
        <v>12</v>
      </c>
      <c r="AJ4" s="23" t="s">
        <v>11</v>
      </c>
      <c r="AK4" s="23" t="s">
        <v>23</v>
      </c>
      <c r="AL4" s="23" t="s">
        <v>107</v>
      </c>
      <c r="AM4" s="23" t="s">
        <v>892</v>
      </c>
      <c r="AN4" s="23" t="s">
        <v>72</v>
      </c>
      <c r="AO4" s="23" t="s">
        <v>26</v>
      </c>
      <c r="AP4" s="23" t="s">
        <v>36</v>
      </c>
      <c r="AQ4" s="23" t="s">
        <v>26</v>
      </c>
      <c r="AR4" s="23"/>
      <c r="AS4" s="23" t="s">
        <v>107</v>
      </c>
      <c r="AT4" s="23" t="s">
        <v>892</v>
      </c>
      <c r="AU4" s="23" t="s">
        <v>63</v>
      </c>
      <c r="AV4" s="25" t="s">
        <v>26</v>
      </c>
      <c r="AW4" s="25" t="s">
        <v>83</v>
      </c>
      <c r="AX4" s="26">
        <v>30</v>
      </c>
      <c r="AY4" s="26">
        <v>398.16</v>
      </c>
      <c r="AZ4" s="25" t="s">
        <v>72</v>
      </c>
      <c r="BA4" s="25" t="s">
        <v>63</v>
      </c>
      <c r="BB4" s="23" t="s">
        <v>83</v>
      </c>
      <c r="BC4" s="23" t="s">
        <v>15</v>
      </c>
      <c r="BD4" s="23" t="s">
        <v>26</v>
      </c>
      <c r="BE4" s="23" t="s">
        <v>11</v>
      </c>
      <c r="BF4" s="23" t="s">
        <v>893</v>
      </c>
      <c r="BG4" s="23" t="s">
        <v>11</v>
      </c>
      <c r="BH4" s="23" t="s">
        <v>17</v>
      </c>
      <c r="BI4" s="23" t="s">
        <v>26</v>
      </c>
      <c r="BJ4" s="23"/>
      <c r="BK4" s="23" t="s">
        <v>11</v>
      </c>
      <c r="BL4" s="23" t="s">
        <v>23</v>
      </c>
      <c r="BM4" s="23" t="s">
        <v>23</v>
      </c>
      <c r="BN4" s="23" t="s">
        <v>210</v>
      </c>
      <c r="BO4" s="24">
        <v>6.1</v>
      </c>
      <c r="BP4" s="24">
        <v>363</v>
      </c>
      <c r="BQ4" s="24">
        <v>360</v>
      </c>
      <c r="BR4" s="24">
        <v>350</v>
      </c>
      <c r="BS4" s="24">
        <v>200</v>
      </c>
      <c r="BT4" s="23" t="s">
        <v>894</v>
      </c>
      <c r="BU4" s="23" t="s">
        <v>895</v>
      </c>
      <c r="BV4" s="24">
        <v>69.510000000000005</v>
      </c>
      <c r="BW4" s="24">
        <v>1.08</v>
      </c>
      <c r="BX4" s="23"/>
      <c r="BY4" s="24">
        <v>0.26</v>
      </c>
      <c r="BZ4" s="27">
        <v>1.08</v>
      </c>
      <c r="CA4" s="27">
        <v>0.26</v>
      </c>
      <c r="CB4" s="25" t="s">
        <v>896</v>
      </c>
      <c r="CC4" s="25" t="s">
        <v>897</v>
      </c>
      <c r="CD4" s="28">
        <v>68.540000000000006</v>
      </c>
      <c r="CE4" s="28">
        <v>1.1000000000000001</v>
      </c>
      <c r="CF4" s="25"/>
      <c r="CG4" s="28">
        <v>0.28999999999999998</v>
      </c>
      <c r="CH4" s="28">
        <v>92.33</v>
      </c>
      <c r="CI4" s="28">
        <v>1.2</v>
      </c>
      <c r="CJ4" s="28">
        <v>0.5</v>
      </c>
      <c r="CK4" s="28">
        <v>4.99</v>
      </c>
      <c r="CL4" s="28">
        <v>37.43</v>
      </c>
      <c r="CM4" s="28">
        <v>0.99</v>
      </c>
      <c r="CN4" s="25"/>
      <c r="CO4" s="28">
        <v>0</v>
      </c>
      <c r="CP4" s="30" t="s">
        <v>5</v>
      </c>
      <c r="CQ4" s="8">
        <v>10287.321679726743</v>
      </c>
      <c r="CR4" s="8">
        <v>28</v>
      </c>
      <c r="CS4" s="8">
        <v>5</v>
      </c>
      <c r="CT4" s="8">
        <v>40</v>
      </c>
      <c r="CU4" s="8">
        <v>300</v>
      </c>
      <c r="CV4" s="10">
        <v>144532.08000000002</v>
      </c>
      <c r="CW4" s="10">
        <v>144.53208000000001</v>
      </c>
      <c r="CX4" s="8" t="s">
        <v>23</v>
      </c>
      <c r="CY4" s="30" t="s">
        <v>11</v>
      </c>
      <c r="CZ4" s="30" t="s">
        <v>11</v>
      </c>
      <c r="DA4" s="31" t="s">
        <v>11</v>
      </c>
      <c r="DB4" s="31" t="s">
        <v>11</v>
      </c>
      <c r="DC4" s="8" t="s">
        <v>23</v>
      </c>
      <c r="DD4" s="8" t="s">
        <v>23</v>
      </c>
      <c r="DE4" s="30" t="s">
        <v>11</v>
      </c>
      <c r="DF4" s="10">
        <v>219.26718000000002</v>
      </c>
      <c r="DG4" s="9">
        <v>68.632000000000005</v>
      </c>
      <c r="DH4" s="10">
        <v>194.15870000000001</v>
      </c>
      <c r="DI4" s="10">
        <v>189.471676</v>
      </c>
      <c r="DJ4" s="10">
        <v>179.17687599999999</v>
      </c>
      <c r="DK4" s="10">
        <v>179.17687599999999</v>
      </c>
      <c r="DL4" s="10">
        <v>179.17687599999999</v>
      </c>
      <c r="DM4" s="10">
        <v>179.17687599999999</v>
      </c>
      <c r="DN4" s="10">
        <v>179.17687599999999</v>
      </c>
      <c r="DO4" s="8" t="s">
        <v>11</v>
      </c>
      <c r="DP4" s="10">
        <v>5.7812832000000007</v>
      </c>
      <c r="DQ4" s="10">
        <v>63.728716800000001</v>
      </c>
      <c r="DR4" s="10">
        <v>61.868301895063453</v>
      </c>
      <c r="DS4" s="9">
        <v>37.208298098730999</v>
      </c>
      <c r="DT4" s="9" t="s">
        <v>11</v>
      </c>
      <c r="DU4" s="14">
        <v>0</v>
      </c>
    </row>
    <row r="5" spans="1:125" ht="72">
      <c r="A5" s="29">
        <v>1313</v>
      </c>
      <c r="B5" s="29">
        <v>25</v>
      </c>
      <c r="C5" s="29">
        <v>1393</v>
      </c>
      <c r="D5" s="21">
        <v>41312</v>
      </c>
      <c r="E5" s="21">
        <v>41305</v>
      </c>
      <c r="F5" s="21">
        <v>41312</v>
      </c>
      <c r="G5" s="20" t="s">
        <v>4</v>
      </c>
      <c r="H5" s="20" t="s">
        <v>274</v>
      </c>
      <c r="I5" s="22">
        <v>6</v>
      </c>
      <c r="J5" s="20" t="s">
        <v>5</v>
      </c>
      <c r="K5" s="20"/>
      <c r="L5" s="20" t="s">
        <v>6</v>
      </c>
      <c r="M5" s="23"/>
      <c r="N5" s="23" t="s">
        <v>7</v>
      </c>
      <c r="O5" s="23"/>
      <c r="P5" s="24">
        <v>128</v>
      </c>
      <c r="Q5" s="24">
        <v>204</v>
      </c>
      <c r="R5" s="24">
        <v>24</v>
      </c>
      <c r="S5" s="24">
        <v>260</v>
      </c>
      <c r="T5" s="24">
        <v>1.78</v>
      </c>
      <c r="U5" s="24">
        <v>1200</v>
      </c>
      <c r="V5" s="24">
        <v>1920</v>
      </c>
      <c r="W5" s="24">
        <v>2.3039999999999998</v>
      </c>
      <c r="X5" s="23" t="s">
        <v>71</v>
      </c>
      <c r="Y5" s="23" t="s">
        <v>71</v>
      </c>
      <c r="Z5" s="24">
        <v>8850</v>
      </c>
      <c r="AA5" s="24">
        <v>60</v>
      </c>
      <c r="AB5" s="24">
        <v>178</v>
      </c>
      <c r="AC5" s="24">
        <v>178</v>
      </c>
      <c r="AD5" s="23" t="s">
        <v>1207</v>
      </c>
      <c r="AE5" s="23" t="s">
        <v>23</v>
      </c>
      <c r="AF5" s="23" t="s">
        <v>23</v>
      </c>
      <c r="AG5" s="23" t="s">
        <v>288</v>
      </c>
      <c r="AH5" s="23" t="s">
        <v>289</v>
      </c>
      <c r="AI5" s="23" t="s">
        <v>12</v>
      </c>
      <c r="AJ5" s="23" t="s">
        <v>11</v>
      </c>
      <c r="AK5" s="23" t="s">
        <v>11</v>
      </c>
      <c r="AL5" s="23" t="s">
        <v>129</v>
      </c>
      <c r="AM5" s="23"/>
      <c r="AN5" s="23" t="s">
        <v>14</v>
      </c>
      <c r="AO5" s="23"/>
      <c r="AP5" s="23" t="s">
        <v>14</v>
      </c>
      <c r="AQ5" s="23"/>
      <c r="AR5" s="23"/>
      <c r="AS5" s="23" t="s">
        <v>129</v>
      </c>
      <c r="AT5" s="23"/>
      <c r="AU5" s="23" t="s">
        <v>14</v>
      </c>
      <c r="AV5" s="25"/>
      <c r="AW5" s="25"/>
      <c r="AX5" s="26">
        <v>24</v>
      </c>
      <c r="AY5" s="26">
        <v>260</v>
      </c>
      <c r="AZ5" s="25" t="s">
        <v>14</v>
      </c>
      <c r="BA5" s="25" t="s">
        <v>14</v>
      </c>
      <c r="BB5" s="23"/>
      <c r="BC5" s="23" t="s">
        <v>15</v>
      </c>
      <c r="BD5" s="23"/>
      <c r="BE5" s="23" t="s">
        <v>11</v>
      </c>
      <c r="BF5" s="23" t="s">
        <v>234</v>
      </c>
      <c r="BG5" s="23" t="s">
        <v>11</v>
      </c>
      <c r="BH5" s="23" t="s">
        <v>17</v>
      </c>
      <c r="BI5" s="23"/>
      <c r="BJ5" s="23" t="s">
        <v>20</v>
      </c>
      <c r="BK5" s="23" t="s">
        <v>11</v>
      </c>
      <c r="BL5" s="23" t="s">
        <v>11</v>
      </c>
      <c r="BM5" s="23"/>
      <c r="BN5" s="23"/>
      <c r="BO5" s="24">
        <v>5.2</v>
      </c>
      <c r="BP5" s="24">
        <v>294</v>
      </c>
      <c r="BQ5" s="24">
        <v>300</v>
      </c>
      <c r="BR5" s="24">
        <v>275</v>
      </c>
      <c r="BS5" s="24">
        <v>201.5</v>
      </c>
      <c r="BT5" s="23"/>
      <c r="BU5" s="23"/>
      <c r="BV5" s="24">
        <v>17.329999999999998</v>
      </c>
      <c r="BW5" s="24">
        <v>0.19</v>
      </c>
      <c r="BX5" s="23"/>
      <c r="BY5" s="24">
        <v>0.15</v>
      </c>
      <c r="BZ5" s="27">
        <v>0.19</v>
      </c>
      <c r="CA5" s="27">
        <v>0.15</v>
      </c>
      <c r="CB5" s="25"/>
      <c r="CC5" s="25"/>
      <c r="CD5" s="28">
        <v>17.149999999999999</v>
      </c>
      <c r="CE5" s="28">
        <v>0.24</v>
      </c>
      <c r="CF5" s="25"/>
      <c r="CG5" s="28">
        <v>0.19</v>
      </c>
      <c r="CH5" s="28">
        <v>33.020000000000003</v>
      </c>
      <c r="CI5" s="28">
        <v>0.5</v>
      </c>
      <c r="CJ5" s="28">
        <v>0.5</v>
      </c>
      <c r="CK5" s="25"/>
      <c r="CL5" s="25"/>
      <c r="CM5" s="28">
        <v>0.51</v>
      </c>
      <c r="CN5" s="25"/>
      <c r="CO5" s="28">
        <v>0</v>
      </c>
      <c r="CP5" s="30" t="s">
        <v>5</v>
      </c>
      <c r="CQ5" s="8">
        <v>8861.538461538461</v>
      </c>
      <c r="CR5" s="8">
        <v>26</v>
      </c>
      <c r="CS5" s="8">
        <v>2.5</v>
      </c>
      <c r="CT5" s="8">
        <v>30</v>
      </c>
      <c r="CU5" s="8">
        <v>200</v>
      </c>
      <c r="CV5" s="10">
        <v>76440</v>
      </c>
      <c r="CW5" s="10">
        <v>76.44</v>
      </c>
      <c r="CX5" s="8" t="s">
        <v>11</v>
      </c>
      <c r="CY5" s="30" t="s">
        <v>11</v>
      </c>
      <c r="CZ5" s="30" t="s">
        <v>11</v>
      </c>
      <c r="DA5" s="31" t="s">
        <v>11</v>
      </c>
      <c r="DB5" s="31" t="s">
        <v>11</v>
      </c>
      <c r="DC5" s="8" t="s">
        <v>23</v>
      </c>
      <c r="DD5" s="8" t="s">
        <v>23</v>
      </c>
      <c r="DE5" s="30" t="s">
        <v>11</v>
      </c>
      <c r="DF5" s="10">
        <v>54.215639999999993</v>
      </c>
      <c r="DG5" s="9">
        <v>45</v>
      </c>
      <c r="DH5" s="10">
        <v>40.092119999999994</v>
      </c>
      <c r="DI5" s="10">
        <v>40.092119999999994</v>
      </c>
      <c r="DJ5" s="10">
        <v>33.342119999999994</v>
      </c>
      <c r="DK5" s="10">
        <v>33.342119999999994</v>
      </c>
      <c r="DL5" s="10">
        <v>33.342119999999994</v>
      </c>
      <c r="DM5" s="10">
        <v>33.342119999999994</v>
      </c>
      <c r="DN5" s="10">
        <v>33.342119999999994</v>
      </c>
      <c r="DO5" s="8" t="s">
        <v>23</v>
      </c>
      <c r="DP5" s="10">
        <v>3.0576000000000003</v>
      </c>
      <c r="DQ5" s="10">
        <v>14.272399999999998</v>
      </c>
      <c r="DR5" s="10">
        <v>14.272399999999998</v>
      </c>
      <c r="DS5" s="9">
        <v>24.647088986400711</v>
      </c>
      <c r="DT5" s="9" t="s">
        <v>23</v>
      </c>
      <c r="DU5" s="14">
        <v>0</v>
      </c>
    </row>
    <row r="6" spans="1:125" ht="72">
      <c r="A6" s="29">
        <v>1314</v>
      </c>
      <c r="B6" s="29">
        <v>25</v>
      </c>
      <c r="C6" s="29">
        <v>998</v>
      </c>
      <c r="D6" s="21">
        <v>41312</v>
      </c>
      <c r="E6" s="21">
        <v>41284</v>
      </c>
      <c r="F6" s="21">
        <v>41304</v>
      </c>
      <c r="G6" s="20" t="s">
        <v>4</v>
      </c>
      <c r="H6" s="20"/>
      <c r="I6" s="22">
        <v>6</v>
      </c>
      <c r="J6" s="20" t="s">
        <v>5</v>
      </c>
      <c r="K6" s="20"/>
      <c r="L6" s="20" t="s">
        <v>6</v>
      </c>
      <c r="M6" s="23"/>
      <c r="N6" s="23" t="s">
        <v>7</v>
      </c>
      <c r="O6" s="23"/>
      <c r="P6" s="24">
        <v>128</v>
      </c>
      <c r="Q6" s="24">
        <v>204</v>
      </c>
      <c r="R6" s="24">
        <v>24</v>
      </c>
      <c r="S6" s="24">
        <v>260</v>
      </c>
      <c r="T6" s="24">
        <v>1.78</v>
      </c>
      <c r="U6" s="24">
        <v>1200</v>
      </c>
      <c r="V6" s="24">
        <v>1920</v>
      </c>
      <c r="W6" s="24">
        <v>2.3039999999999998</v>
      </c>
      <c r="X6" s="23" t="s">
        <v>71</v>
      </c>
      <c r="Y6" s="23" t="s">
        <v>71</v>
      </c>
      <c r="Z6" s="24">
        <v>8849</v>
      </c>
      <c r="AA6" s="24">
        <v>60</v>
      </c>
      <c r="AB6" s="24">
        <v>178</v>
      </c>
      <c r="AC6" s="24">
        <v>178</v>
      </c>
      <c r="AD6" s="23" t="s">
        <v>1207</v>
      </c>
      <c r="AE6" s="23" t="s">
        <v>23</v>
      </c>
      <c r="AF6" s="23" t="s">
        <v>23</v>
      </c>
      <c r="AG6" s="23" t="s">
        <v>235</v>
      </c>
      <c r="AH6" s="23" t="s">
        <v>235</v>
      </c>
      <c r="AI6" s="23" t="s">
        <v>12</v>
      </c>
      <c r="AJ6" s="23" t="s">
        <v>11</v>
      </c>
      <c r="AK6" s="23" t="s">
        <v>11</v>
      </c>
      <c r="AL6" s="23" t="s">
        <v>107</v>
      </c>
      <c r="AM6" s="23"/>
      <c r="AN6" s="23" t="s">
        <v>14</v>
      </c>
      <c r="AO6" s="23"/>
      <c r="AP6" s="23" t="s">
        <v>14</v>
      </c>
      <c r="AQ6" s="23"/>
      <c r="AR6" s="23"/>
      <c r="AS6" s="23" t="s">
        <v>107</v>
      </c>
      <c r="AT6" s="23"/>
      <c r="AU6" s="23" t="s">
        <v>14</v>
      </c>
      <c r="AV6" s="25"/>
      <c r="AW6" s="25"/>
      <c r="AX6" s="26">
        <v>24</v>
      </c>
      <c r="AY6" s="26">
        <v>260</v>
      </c>
      <c r="AZ6" s="25" t="s">
        <v>14</v>
      </c>
      <c r="BA6" s="25" t="s">
        <v>14</v>
      </c>
      <c r="BB6" s="23"/>
      <c r="BC6" s="23" t="s">
        <v>15</v>
      </c>
      <c r="BD6" s="23"/>
      <c r="BE6" s="23" t="s">
        <v>11</v>
      </c>
      <c r="BF6" s="23" t="s">
        <v>234</v>
      </c>
      <c r="BG6" s="23" t="s">
        <v>11</v>
      </c>
      <c r="BH6" s="23" t="s">
        <v>17</v>
      </c>
      <c r="BI6" s="23"/>
      <c r="BJ6" s="23"/>
      <c r="BK6" s="23" t="s">
        <v>11</v>
      </c>
      <c r="BL6" s="23" t="s">
        <v>11</v>
      </c>
      <c r="BM6" s="23"/>
      <c r="BN6" s="23"/>
      <c r="BO6" s="24">
        <v>20.100000000000001</v>
      </c>
      <c r="BP6" s="24">
        <v>299.8</v>
      </c>
      <c r="BQ6" s="24">
        <v>300</v>
      </c>
      <c r="BR6" s="24">
        <v>184.1</v>
      </c>
      <c r="BS6" s="24">
        <v>200.9</v>
      </c>
      <c r="BT6" s="23"/>
      <c r="BU6" s="23"/>
      <c r="BV6" s="24">
        <v>20.010000000000002</v>
      </c>
      <c r="BW6" s="24">
        <v>0.65</v>
      </c>
      <c r="BX6" s="23"/>
      <c r="BY6" s="24">
        <v>0.32</v>
      </c>
      <c r="BZ6" s="27">
        <v>0.65</v>
      </c>
      <c r="CA6" s="27">
        <v>0.32</v>
      </c>
      <c r="CB6" s="25"/>
      <c r="CC6" s="25"/>
      <c r="CD6" s="28">
        <v>19.940000000000001</v>
      </c>
      <c r="CE6" s="28">
        <v>0.69</v>
      </c>
      <c r="CF6" s="25"/>
      <c r="CG6" s="28">
        <v>0.35</v>
      </c>
      <c r="CH6" s="28">
        <v>25.4</v>
      </c>
      <c r="CI6" s="28">
        <v>1.2</v>
      </c>
      <c r="CJ6" s="28">
        <v>0.5</v>
      </c>
      <c r="CK6" s="25"/>
      <c r="CL6" s="25"/>
      <c r="CM6" s="28">
        <v>0.53</v>
      </c>
      <c r="CN6" s="25"/>
      <c r="CO6" s="28">
        <v>0</v>
      </c>
      <c r="CP6" s="30" t="s">
        <v>5</v>
      </c>
      <c r="CQ6" s="8">
        <v>8861.538461538461</v>
      </c>
      <c r="CR6" s="8">
        <v>26</v>
      </c>
      <c r="CS6" s="8">
        <v>2.5</v>
      </c>
      <c r="CT6" s="8">
        <v>30</v>
      </c>
      <c r="CU6" s="8">
        <v>200</v>
      </c>
      <c r="CV6" s="10">
        <v>77948</v>
      </c>
      <c r="CW6" s="10">
        <v>77.947999999999993</v>
      </c>
      <c r="CX6" s="8" t="s">
        <v>11</v>
      </c>
      <c r="CY6" s="30" t="s">
        <v>11</v>
      </c>
      <c r="CZ6" s="30" t="s">
        <v>11</v>
      </c>
      <c r="DA6" s="31" t="s">
        <v>11</v>
      </c>
      <c r="DB6" s="31" t="s">
        <v>11</v>
      </c>
      <c r="DC6" s="8" t="s">
        <v>23</v>
      </c>
      <c r="DD6" s="8" t="s">
        <v>23</v>
      </c>
      <c r="DE6" s="30" t="s">
        <v>11</v>
      </c>
      <c r="DF6" s="10">
        <v>65.051760000000002</v>
      </c>
      <c r="DG6" s="9">
        <v>45</v>
      </c>
      <c r="DH6" s="10">
        <v>50.928240000000002</v>
      </c>
      <c r="DI6" s="10">
        <v>50.928240000000002</v>
      </c>
      <c r="DJ6" s="10">
        <v>44.178240000000002</v>
      </c>
      <c r="DK6" s="10">
        <v>44.178240000000002</v>
      </c>
      <c r="DL6" s="10">
        <v>44.178240000000002</v>
      </c>
      <c r="DM6" s="10">
        <v>44.178240000000002</v>
      </c>
      <c r="DN6" s="10">
        <v>44.178240000000002</v>
      </c>
      <c r="DO6" s="8" t="s">
        <v>23</v>
      </c>
      <c r="DP6" s="10">
        <v>3.1179200000000002</v>
      </c>
      <c r="DQ6" s="10">
        <v>16.89208</v>
      </c>
      <c r="DR6" s="10">
        <v>16.89208</v>
      </c>
      <c r="DS6" s="9">
        <v>24.647088986400711</v>
      </c>
      <c r="DT6" s="9" t="s">
        <v>23</v>
      </c>
      <c r="DU6" s="14">
        <v>0</v>
      </c>
    </row>
    <row r="7" spans="1:125" ht="72">
      <c r="A7" s="29">
        <v>1315</v>
      </c>
      <c r="B7" s="29">
        <v>13</v>
      </c>
      <c r="C7" s="29">
        <v>1438</v>
      </c>
      <c r="D7" s="21">
        <v>41649</v>
      </c>
      <c r="E7" s="21">
        <v>41590</v>
      </c>
      <c r="F7" s="21">
        <v>41592</v>
      </c>
      <c r="G7" s="20" t="s">
        <v>4</v>
      </c>
      <c r="H7" s="20"/>
      <c r="I7" s="22">
        <v>6</v>
      </c>
      <c r="J7" s="20" t="s">
        <v>5</v>
      </c>
      <c r="K7" s="20"/>
      <c r="L7" s="20" t="s">
        <v>49</v>
      </c>
      <c r="M7" s="23"/>
      <c r="N7" s="23" t="s">
        <v>7</v>
      </c>
      <c r="O7" s="23"/>
      <c r="P7" s="24">
        <v>12.8</v>
      </c>
      <c r="Q7" s="24">
        <v>20.399999999999999</v>
      </c>
      <c r="R7" s="24">
        <v>24.1</v>
      </c>
      <c r="S7" s="24">
        <v>260.3</v>
      </c>
      <c r="T7" s="24">
        <v>1.6</v>
      </c>
      <c r="U7" s="24">
        <v>1200</v>
      </c>
      <c r="V7" s="24">
        <v>1920</v>
      </c>
      <c r="W7" s="24">
        <v>2.3039999999999998</v>
      </c>
      <c r="X7" s="23" t="s">
        <v>71</v>
      </c>
      <c r="Y7" s="23" t="s">
        <v>71</v>
      </c>
      <c r="Z7" s="24">
        <v>8850</v>
      </c>
      <c r="AA7" s="24">
        <v>60</v>
      </c>
      <c r="AB7" s="24">
        <v>178</v>
      </c>
      <c r="AC7" s="24">
        <v>178</v>
      </c>
      <c r="AD7" s="23" t="s">
        <v>675</v>
      </c>
      <c r="AE7" s="23" t="s">
        <v>23</v>
      </c>
      <c r="AF7" s="23" t="s">
        <v>23</v>
      </c>
      <c r="AG7" s="23" t="s">
        <v>676</v>
      </c>
      <c r="AH7" s="23" t="s">
        <v>677</v>
      </c>
      <c r="AI7" s="23" t="s">
        <v>12</v>
      </c>
      <c r="AJ7" s="23" t="s">
        <v>11</v>
      </c>
      <c r="AK7" s="23" t="s">
        <v>23</v>
      </c>
      <c r="AL7" s="23" t="s">
        <v>456</v>
      </c>
      <c r="AM7" s="23"/>
      <c r="AN7" s="23" t="s">
        <v>72</v>
      </c>
      <c r="AO7" s="23"/>
      <c r="AP7" s="23" t="s">
        <v>14</v>
      </c>
      <c r="AQ7" s="23" t="s">
        <v>14</v>
      </c>
      <c r="AR7" s="23"/>
      <c r="AS7" s="23" t="s">
        <v>456</v>
      </c>
      <c r="AT7" s="23"/>
      <c r="AU7" s="23" t="s">
        <v>63</v>
      </c>
      <c r="AV7" s="25"/>
      <c r="AW7" s="25"/>
      <c r="AX7" s="26">
        <v>24.1</v>
      </c>
      <c r="AY7" s="26">
        <v>260.3</v>
      </c>
      <c r="AZ7" s="25" t="s">
        <v>72</v>
      </c>
      <c r="BA7" s="25" t="s">
        <v>63</v>
      </c>
      <c r="BB7" s="23"/>
      <c r="BC7" s="23" t="s">
        <v>15</v>
      </c>
      <c r="BD7" s="23"/>
      <c r="BE7" s="23" t="s">
        <v>11</v>
      </c>
      <c r="BF7" s="23" t="s">
        <v>453</v>
      </c>
      <c r="BG7" s="23" t="s">
        <v>11</v>
      </c>
      <c r="BH7" s="23" t="s">
        <v>17</v>
      </c>
      <c r="BI7" s="23"/>
      <c r="BJ7" s="23" t="s">
        <v>18</v>
      </c>
      <c r="BK7" s="23" t="s">
        <v>11</v>
      </c>
      <c r="BL7" s="23" t="s">
        <v>11</v>
      </c>
      <c r="BM7" s="23"/>
      <c r="BN7" s="23"/>
      <c r="BO7" s="24">
        <v>60.8</v>
      </c>
      <c r="BP7" s="24">
        <v>405.3</v>
      </c>
      <c r="BQ7" s="24">
        <v>350</v>
      </c>
      <c r="BR7" s="24">
        <v>405.3</v>
      </c>
      <c r="BS7" s="24">
        <v>200.1</v>
      </c>
      <c r="BT7" s="23"/>
      <c r="BU7" s="23"/>
      <c r="BV7" s="24">
        <v>28.93</v>
      </c>
      <c r="BW7" s="24">
        <v>0.48</v>
      </c>
      <c r="BX7" s="24">
        <v>0.25</v>
      </c>
      <c r="BY7" s="24">
        <v>0.23</v>
      </c>
      <c r="BZ7" s="27">
        <v>0.48</v>
      </c>
      <c r="CA7" s="27">
        <v>0.23</v>
      </c>
      <c r="CB7" s="25"/>
      <c r="CC7" s="25"/>
      <c r="CD7" s="28">
        <v>29.43</v>
      </c>
      <c r="CE7" s="28">
        <v>0.54</v>
      </c>
      <c r="CF7" s="28">
        <v>0.33</v>
      </c>
      <c r="CG7" s="28">
        <v>0.3</v>
      </c>
      <c r="CH7" s="28">
        <v>25.4</v>
      </c>
      <c r="CI7" s="28">
        <v>1.2</v>
      </c>
      <c r="CJ7" s="28">
        <v>0.5</v>
      </c>
      <c r="CK7" s="25"/>
      <c r="CL7" s="28">
        <v>7.62</v>
      </c>
      <c r="CM7" s="28">
        <v>0.9</v>
      </c>
      <c r="CN7" s="25"/>
      <c r="CO7" s="28">
        <v>0</v>
      </c>
      <c r="CP7" s="30" t="s">
        <v>5</v>
      </c>
      <c r="CQ7" s="8">
        <v>8851.3253937764111</v>
      </c>
      <c r="CR7" s="8">
        <v>26</v>
      </c>
      <c r="CS7" s="8">
        <v>2.5</v>
      </c>
      <c r="CT7" s="8">
        <v>30</v>
      </c>
      <c r="CU7" s="8">
        <v>400</v>
      </c>
      <c r="CV7" s="10">
        <v>105499.59000000001</v>
      </c>
      <c r="CW7" s="10">
        <v>105.49959000000001</v>
      </c>
      <c r="CX7" s="8" t="s">
        <v>11</v>
      </c>
      <c r="CY7" s="30" t="s">
        <v>11</v>
      </c>
      <c r="CZ7" s="30" t="s">
        <v>11</v>
      </c>
      <c r="DA7" s="31" t="s">
        <v>11</v>
      </c>
      <c r="DB7" s="31" t="s">
        <v>11</v>
      </c>
      <c r="DC7" s="8" t="s">
        <v>23</v>
      </c>
      <c r="DD7" s="8" t="s">
        <v>23</v>
      </c>
      <c r="DE7" s="30" t="s">
        <v>11</v>
      </c>
      <c r="DF7" s="10">
        <v>91.43249999999999</v>
      </c>
      <c r="DG7" s="9">
        <v>45.06</v>
      </c>
      <c r="DH7" s="10">
        <v>77.308979999999991</v>
      </c>
      <c r="DI7" s="10">
        <v>77.308979999999991</v>
      </c>
      <c r="DJ7" s="10">
        <v>70.549979999999991</v>
      </c>
      <c r="DK7" s="10">
        <v>70.549979999999991</v>
      </c>
      <c r="DL7" s="10">
        <v>70.549979999999991</v>
      </c>
      <c r="DM7" s="10">
        <v>70.549979999999991</v>
      </c>
      <c r="DN7" s="10">
        <v>70.549979999999991</v>
      </c>
      <c r="DO7" s="8" t="s">
        <v>11</v>
      </c>
      <c r="DP7" s="10">
        <v>4.2199836000000008</v>
      </c>
      <c r="DQ7" s="10">
        <v>24.710016400000001</v>
      </c>
      <c r="DR7" s="10">
        <v>24.710016400000001</v>
      </c>
      <c r="DS7" s="9">
        <v>24.674946666419185</v>
      </c>
      <c r="DT7" s="9" t="s">
        <v>11</v>
      </c>
      <c r="DU7" s="14">
        <v>0</v>
      </c>
    </row>
    <row r="8" spans="1:125" ht="72">
      <c r="A8" s="29">
        <v>1316</v>
      </c>
      <c r="B8" s="29">
        <v>35</v>
      </c>
      <c r="C8" s="29">
        <v>1012</v>
      </c>
      <c r="D8" s="21">
        <v>41374</v>
      </c>
      <c r="E8" s="21">
        <v>41365</v>
      </c>
      <c r="F8" s="21">
        <v>41619</v>
      </c>
      <c r="G8" s="20" t="s">
        <v>4</v>
      </c>
      <c r="H8" s="20"/>
      <c r="I8" s="22">
        <v>6</v>
      </c>
      <c r="J8" s="20" t="s">
        <v>5</v>
      </c>
      <c r="K8" s="20"/>
      <c r="L8" s="20" t="s">
        <v>49</v>
      </c>
      <c r="M8" s="23"/>
      <c r="N8" s="23" t="s">
        <v>7</v>
      </c>
      <c r="O8" s="23"/>
      <c r="P8" s="24">
        <v>128</v>
      </c>
      <c r="Q8" s="24">
        <v>204</v>
      </c>
      <c r="R8" s="24">
        <v>24.1</v>
      </c>
      <c r="S8" s="24">
        <v>260</v>
      </c>
      <c r="T8" s="24">
        <v>1.6</v>
      </c>
      <c r="U8" s="24">
        <v>1200</v>
      </c>
      <c r="V8" s="24">
        <v>1920</v>
      </c>
      <c r="W8" s="24">
        <v>2.3039999999999998</v>
      </c>
      <c r="X8" s="23" t="s">
        <v>71</v>
      </c>
      <c r="Y8" s="23" t="s">
        <v>71</v>
      </c>
      <c r="Z8" s="24">
        <v>8850</v>
      </c>
      <c r="AA8" s="24">
        <v>60</v>
      </c>
      <c r="AB8" s="24">
        <v>178</v>
      </c>
      <c r="AC8" s="24">
        <v>178</v>
      </c>
      <c r="AD8" s="23" t="s">
        <v>237</v>
      </c>
      <c r="AE8" s="23" t="s">
        <v>23</v>
      </c>
      <c r="AF8" s="23" t="s">
        <v>23</v>
      </c>
      <c r="AG8" s="23" t="s">
        <v>238</v>
      </c>
      <c r="AH8" s="23" t="s">
        <v>239</v>
      </c>
      <c r="AI8" s="23" t="s">
        <v>12</v>
      </c>
      <c r="AJ8" s="23" t="s">
        <v>11</v>
      </c>
      <c r="AK8" s="23" t="s">
        <v>11</v>
      </c>
      <c r="AL8" s="23" t="s">
        <v>90</v>
      </c>
      <c r="AM8" s="23"/>
      <c r="AN8" s="23" t="s">
        <v>14</v>
      </c>
      <c r="AO8" s="23"/>
      <c r="AP8" s="23" t="s">
        <v>14</v>
      </c>
      <c r="AQ8" s="23"/>
      <c r="AR8" s="23"/>
      <c r="AS8" s="23" t="s">
        <v>90</v>
      </c>
      <c r="AT8" s="23"/>
      <c r="AU8" s="23" t="s">
        <v>63</v>
      </c>
      <c r="AV8" s="25"/>
      <c r="AW8" s="25"/>
      <c r="AX8" s="26">
        <v>24.1</v>
      </c>
      <c r="AY8" s="26">
        <v>260</v>
      </c>
      <c r="AZ8" s="25" t="s">
        <v>14</v>
      </c>
      <c r="BA8" s="25" t="s">
        <v>63</v>
      </c>
      <c r="BB8" s="23"/>
      <c r="BC8" s="23" t="s">
        <v>15</v>
      </c>
      <c r="BD8" s="23"/>
      <c r="BE8" s="23" t="s">
        <v>11</v>
      </c>
      <c r="BF8" s="23" t="s">
        <v>234</v>
      </c>
      <c r="BG8" s="23" t="s">
        <v>11</v>
      </c>
      <c r="BH8" s="23" t="s">
        <v>17</v>
      </c>
      <c r="BI8" s="23"/>
      <c r="BJ8" s="23" t="s">
        <v>18</v>
      </c>
      <c r="BK8" s="23" t="s">
        <v>11</v>
      </c>
      <c r="BL8" s="23" t="s">
        <v>11</v>
      </c>
      <c r="BM8" s="23"/>
      <c r="BN8" s="23"/>
      <c r="BO8" s="24">
        <v>15.9</v>
      </c>
      <c r="BP8" s="24">
        <v>384.5</v>
      </c>
      <c r="BQ8" s="24">
        <v>321.7</v>
      </c>
      <c r="BR8" s="24">
        <v>289.3</v>
      </c>
      <c r="BS8" s="24">
        <v>201.9</v>
      </c>
      <c r="BT8" s="23" t="s">
        <v>20</v>
      </c>
      <c r="BU8" s="23" t="s">
        <v>20</v>
      </c>
      <c r="BV8" s="24">
        <v>31.04</v>
      </c>
      <c r="BW8" s="24">
        <v>0.89</v>
      </c>
      <c r="BX8" s="23"/>
      <c r="BY8" s="24">
        <v>0.45</v>
      </c>
      <c r="BZ8" s="27">
        <v>0.89</v>
      </c>
      <c r="CA8" s="27">
        <v>0.45</v>
      </c>
      <c r="CB8" s="25" t="s">
        <v>20</v>
      </c>
      <c r="CC8" s="25" t="s">
        <v>20</v>
      </c>
      <c r="CD8" s="28">
        <v>30.8</v>
      </c>
      <c r="CE8" s="28">
        <v>1.1499999999999999</v>
      </c>
      <c r="CF8" s="25"/>
      <c r="CG8" s="28">
        <v>0.48</v>
      </c>
      <c r="CH8" s="28">
        <v>33.020000000000003</v>
      </c>
      <c r="CI8" s="28">
        <v>1.4</v>
      </c>
      <c r="CJ8" s="28">
        <v>0.5</v>
      </c>
      <c r="CK8" s="25"/>
      <c r="CL8" s="25"/>
      <c r="CM8" s="28">
        <v>0.52</v>
      </c>
      <c r="CN8" s="25"/>
      <c r="CO8" s="28">
        <v>0</v>
      </c>
      <c r="CP8" s="30" t="s">
        <v>5</v>
      </c>
      <c r="CQ8" s="8">
        <v>8861.538461538461</v>
      </c>
      <c r="CR8" s="8">
        <v>26</v>
      </c>
      <c r="CS8" s="8">
        <v>2.5</v>
      </c>
      <c r="CT8" s="8">
        <v>30</v>
      </c>
      <c r="CU8" s="8">
        <v>300</v>
      </c>
      <c r="CV8" s="10">
        <v>99970</v>
      </c>
      <c r="CW8" s="10">
        <v>99.97</v>
      </c>
      <c r="CX8" s="8" t="s">
        <v>11</v>
      </c>
      <c r="CY8" s="30" t="s">
        <v>11</v>
      </c>
      <c r="CZ8" s="30" t="s">
        <v>11</v>
      </c>
      <c r="DA8" s="31" t="s">
        <v>11</v>
      </c>
      <c r="DB8" s="31" t="s">
        <v>11</v>
      </c>
      <c r="DC8" s="8" t="s">
        <v>23</v>
      </c>
      <c r="DD8" s="8" t="s">
        <v>23</v>
      </c>
      <c r="DE8" s="30" t="s">
        <v>11</v>
      </c>
      <c r="DF8" s="10">
        <v>100.23629999999999</v>
      </c>
      <c r="DG8" s="9">
        <v>45</v>
      </c>
      <c r="DH8" s="10">
        <v>86.112779999999987</v>
      </c>
      <c r="DI8" s="10">
        <v>86.112779999999987</v>
      </c>
      <c r="DJ8" s="10">
        <v>79.362779999999987</v>
      </c>
      <c r="DK8" s="10">
        <v>79.362779999999987</v>
      </c>
      <c r="DL8" s="10">
        <v>79.362779999999987</v>
      </c>
      <c r="DM8" s="10">
        <v>79.362779999999987</v>
      </c>
      <c r="DN8" s="10">
        <v>79.362779999999987</v>
      </c>
      <c r="DO8" s="8" t="s">
        <v>11</v>
      </c>
      <c r="DP8" s="10">
        <v>3.9988000000000001</v>
      </c>
      <c r="DQ8" s="10">
        <v>27.0412</v>
      </c>
      <c r="DR8" s="10">
        <v>27.0412</v>
      </c>
      <c r="DS8" s="9">
        <v>24.647088986400711</v>
      </c>
      <c r="DT8" s="9" t="s">
        <v>11</v>
      </c>
      <c r="DU8" s="14">
        <v>0</v>
      </c>
    </row>
    <row r="9" spans="1:125" ht="72">
      <c r="A9" s="29">
        <v>1317</v>
      </c>
      <c r="B9" s="29">
        <v>25</v>
      </c>
      <c r="C9" s="29">
        <v>999</v>
      </c>
      <c r="D9" s="21">
        <v>41362</v>
      </c>
      <c r="E9" s="21">
        <v>41354</v>
      </c>
      <c r="F9" s="21">
        <v>41358</v>
      </c>
      <c r="G9" s="20" t="s">
        <v>4</v>
      </c>
      <c r="H9" s="20"/>
      <c r="I9" s="22">
        <v>6</v>
      </c>
      <c r="J9" s="20" t="s">
        <v>5</v>
      </c>
      <c r="K9" s="20"/>
      <c r="L9" s="20" t="s">
        <v>6</v>
      </c>
      <c r="M9" s="23"/>
      <c r="N9" s="23" t="s">
        <v>7</v>
      </c>
      <c r="O9" s="23"/>
      <c r="P9" s="24">
        <v>128</v>
      </c>
      <c r="Q9" s="24">
        <v>204</v>
      </c>
      <c r="R9" s="24">
        <v>24.1</v>
      </c>
      <c r="S9" s="24">
        <v>260</v>
      </c>
      <c r="T9" s="24">
        <v>1.78</v>
      </c>
      <c r="U9" s="24">
        <v>1200</v>
      </c>
      <c r="V9" s="24">
        <v>1920</v>
      </c>
      <c r="W9" s="24">
        <v>2.3039999999999998</v>
      </c>
      <c r="X9" s="23" t="s">
        <v>71</v>
      </c>
      <c r="Y9" s="23" t="s">
        <v>71</v>
      </c>
      <c r="Z9" s="24">
        <v>8850</v>
      </c>
      <c r="AA9" s="24">
        <v>60</v>
      </c>
      <c r="AB9" s="24">
        <v>178</v>
      </c>
      <c r="AC9" s="24">
        <v>178</v>
      </c>
      <c r="AD9" s="23" t="s">
        <v>237</v>
      </c>
      <c r="AE9" s="23" t="s">
        <v>23</v>
      </c>
      <c r="AF9" s="23" t="s">
        <v>23</v>
      </c>
      <c r="AG9" s="23" t="s">
        <v>238</v>
      </c>
      <c r="AH9" s="23" t="s">
        <v>239</v>
      </c>
      <c r="AI9" s="23" t="s">
        <v>12</v>
      </c>
      <c r="AJ9" s="23" t="s">
        <v>11</v>
      </c>
      <c r="AK9" s="23" t="s">
        <v>11</v>
      </c>
      <c r="AL9" s="23" t="s">
        <v>107</v>
      </c>
      <c r="AM9" s="23"/>
      <c r="AN9" s="23" t="s">
        <v>72</v>
      </c>
      <c r="AO9" s="23"/>
      <c r="AP9" s="23" t="s">
        <v>14</v>
      </c>
      <c r="AQ9" s="23"/>
      <c r="AR9" s="23"/>
      <c r="AS9" s="23" t="s">
        <v>107</v>
      </c>
      <c r="AT9" s="23"/>
      <c r="AU9" s="23" t="s">
        <v>63</v>
      </c>
      <c r="AV9" s="25"/>
      <c r="AW9" s="25"/>
      <c r="AX9" s="26">
        <v>24.1</v>
      </c>
      <c r="AY9" s="26">
        <v>260</v>
      </c>
      <c r="AZ9" s="25" t="s">
        <v>72</v>
      </c>
      <c r="BA9" s="25" t="s">
        <v>63</v>
      </c>
      <c r="BB9" s="23"/>
      <c r="BC9" s="23" t="s">
        <v>15</v>
      </c>
      <c r="BD9" s="23"/>
      <c r="BE9" s="23" t="s">
        <v>11</v>
      </c>
      <c r="BF9" s="23" t="s">
        <v>234</v>
      </c>
      <c r="BG9" s="23" t="s">
        <v>11</v>
      </c>
      <c r="BH9" s="23" t="s">
        <v>17</v>
      </c>
      <c r="BI9" s="23"/>
      <c r="BJ9" s="23" t="s">
        <v>18</v>
      </c>
      <c r="BK9" s="23" t="s">
        <v>11</v>
      </c>
      <c r="BL9" s="23" t="s">
        <v>11</v>
      </c>
      <c r="BM9" s="23"/>
      <c r="BN9" s="23"/>
      <c r="BO9" s="24">
        <v>15.2</v>
      </c>
      <c r="BP9" s="24">
        <v>320.2</v>
      </c>
      <c r="BQ9" s="24">
        <v>301.3</v>
      </c>
      <c r="BR9" s="24">
        <v>229.3</v>
      </c>
      <c r="BS9" s="24">
        <v>201</v>
      </c>
      <c r="BT9" s="23"/>
      <c r="BU9" s="23"/>
      <c r="BV9" s="24">
        <v>31.46</v>
      </c>
      <c r="BW9" s="24">
        <v>0.77</v>
      </c>
      <c r="BX9" s="23"/>
      <c r="BY9" s="24">
        <v>0.38</v>
      </c>
      <c r="BZ9" s="27">
        <v>0.77</v>
      </c>
      <c r="CA9" s="27">
        <v>0.38</v>
      </c>
      <c r="CB9" s="25"/>
      <c r="CC9" s="25"/>
      <c r="CD9" s="28">
        <v>31.28</v>
      </c>
      <c r="CE9" s="28">
        <v>0.85</v>
      </c>
      <c r="CF9" s="25"/>
      <c r="CG9" s="28">
        <v>0.45</v>
      </c>
      <c r="CH9" s="28">
        <v>33.020000000000003</v>
      </c>
      <c r="CI9" s="28">
        <v>1.2</v>
      </c>
      <c r="CJ9" s="28">
        <v>0.5</v>
      </c>
      <c r="CK9" s="25"/>
      <c r="CL9" s="25"/>
      <c r="CM9" s="28">
        <v>0.5</v>
      </c>
      <c r="CN9" s="25"/>
      <c r="CO9" s="28">
        <v>0</v>
      </c>
      <c r="CP9" s="30" t="s">
        <v>5</v>
      </c>
      <c r="CQ9" s="8">
        <v>8861.538461538461</v>
      </c>
      <c r="CR9" s="8">
        <v>26</v>
      </c>
      <c r="CS9" s="8">
        <v>2.5</v>
      </c>
      <c r="CT9" s="8">
        <v>30</v>
      </c>
      <c r="CU9" s="8">
        <v>300</v>
      </c>
      <c r="CV9" s="10">
        <v>83252</v>
      </c>
      <c r="CW9" s="10">
        <v>83.251999999999995</v>
      </c>
      <c r="CX9" s="8" t="s">
        <v>11</v>
      </c>
      <c r="CY9" s="30" t="s">
        <v>11</v>
      </c>
      <c r="CZ9" s="30" t="s">
        <v>11</v>
      </c>
      <c r="DA9" s="31" t="s">
        <v>11</v>
      </c>
      <c r="DB9" s="31" t="s">
        <v>11</v>
      </c>
      <c r="DC9" s="8" t="s">
        <v>23</v>
      </c>
      <c r="DD9" s="8" t="s">
        <v>23</v>
      </c>
      <c r="DE9" s="30" t="s">
        <v>11</v>
      </c>
      <c r="DF9" s="10">
        <v>100.84074000000001</v>
      </c>
      <c r="DG9" s="9">
        <v>45</v>
      </c>
      <c r="DH9" s="10">
        <v>86.717220000000012</v>
      </c>
      <c r="DI9" s="10">
        <v>86.717220000000012</v>
      </c>
      <c r="DJ9" s="10">
        <v>79.967220000000012</v>
      </c>
      <c r="DK9" s="10">
        <v>79.967220000000012</v>
      </c>
      <c r="DL9" s="10">
        <v>79.967220000000012</v>
      </c>
      <c r="DM9" s="10">
        <v>79.967220000000012</v>
      </c>
      <c r="DN9" s="10">
        <v>79.967220000000012</v>
      </c>
      <c r="DO9" s="8" t="s">
        <v>11</v>
      </c>
      <c r="DP9" s="10">
        <v>3.3300800000000002</v>
      </c>
      <c r="DQ9" s="10">
        <v>28.129920000000002</v>
      </c>
      <c r="DR9" s="10">
        <v>28.129920000000002</v>
      </c>
      <c r="DS9" s="9">
        <v>24.647088986400711</v>
      </c>
      <c r="DT9" s="9" t="s">
        <v>11</v>
      </c>
      <c r="DU9" s="14">
        <v>0</v>
      </c>
    </row>
    <row r="10" spans="1:125" ht="72">
      <c r="A10" s="29">
        <v>1318</v>
      </c>
      <c r="B10" s="29">
        <v>4</v>
      </c>
      <c r="C10" s="29">
        <v>1222</v>
      </c>
      <c r="D10" s="21">
        <v>41242</v>
      </c>
      <c r="E10" s="21">
        <v>41271</v>
      </c>
      <c r="F10" s="21">
        <v>41285</v>
      </c>
      <c r="G10" s="20" t="s">
        <v>454</v>
      </c>
      <c r="H10" s="20" t="s">
        <v>26</v>
      </c>
      <c r="I10" s="22">
        <v>6</v>
      </c>
      <c r="J10" s="20" t="s">
        <v>5</v>
      </c>
      <c r="K10" s="20" t="s">
        <v>26</v>
      </c>
      <c r="L10" s="20" t="s">
        <v>27</v>
      </c>
      <c r="M10" s="23" t="s">
        <v>27</v>
      </c>
      <c r="N10" s="23" t="s">
        <v>7</v>
      </c>
      <c r="O10" s="23" t="s">
        <v>26</v>
      </c>
      <c r="P10" s="24">
        <v>12.8</v>
      </c>
      <c r="Q10" s="24">
        <v>20.399999999999999</v>
      </c>
      <c r="R10" s="24">
        <v>24</v>
      </c>
      <c r="S10" s="24">
        <v>260.33999999999997</v>
      </c>
      <c r="T10" s="24">
        <v>1.6</v>
      </c>
      <c r="U10" s="24">
        <v>1200</v>
      </c>
      <c r="V10" s="24">
        <v>1920</v>
      </c>
      <c r="W10" s="24">
        <v>2.3039999999999998</v>
      </c>
      <c r="X10" s="23" t="s">
        <v>71</v>
      </c>
      <c r="Y10" s="23" t="s">
        <v>71</v>
      </c>
      <c r="Z10" s="24">
        <v>8847</v>
      </c>
      <c r="AA10" s="24">
        <v>60</v>
      </c>
      <c r="AB10" s="24">
        <v>178</v>
      </c>
      <c r="AC10" s="24">
        <v>178</v>
      </c>
      <c r="AD10" s="23" t="s">
        <v>455</v>
      </c>
      <c r="AE10" s="23" t="s">
        <v>23</v>
      </c>
      <c r="AF10" s="23" t="s">
        <v>23</v>
      </c>
      <c r="AG10" s="23" t="s">
        <v>26</v>
      </c>
      <c r="AH10" s="23" t="s">
        <v>26</v>
      </c>
      <c r="AI10" s="23" t="s">
        <v>57</v>
      </c>
      <c r="AJ10" s="23" t="s">
        <v>11</v>
      </c>
      <c r="AK10" s="23" t="s">
        <v>23</v>
      </c>
      <c r="AL10" s="23" t="s">
        <v>456</v>
      </c>
      <c r="AM10" s="23" t="s">
        <v>14</v>
      </c>
      <c r="AN10" s="23" t="s">
        <v>320</v>
      </c>
      <c r="AO10" s="23" t="s">
        <v>14</v>
      </c>
      <c r="AP10" s="23" t="s">
        <v>14</v>
      </c>
      <c r="AQ10" s="23" t="s">
        <v>14</v>
      </c>
      <c r="AR10" s="23"/>
      <c r="AS10" s="23" t="s">
        <v>456</v>
      </c>
      <c r="AT10" s="23" t="s">
        <v>14</v>
      </c>
      <c r="AU10" s="23" t="s">
        <v>63</v>
      </c>
      <c r="AV10" s="25" t="s">
        <v>14</v>
      </c>
      <c r="AW10" s="25" t="s">
        <v>14</v>
      </c>
      <c r="AX10" s="26">
        <v>24</v>
      </c>
      <c r="AY10" s="26">
        <v>260.33999999999997</v>
      </c>
      <c r="AZ10" s="25" t="s">
        <v>320</v>
      </c>
      <c r="BA10" s="25" t="s">
        <v>63</v>
      </c>
      <c r="BB10" s="23" t="s">
        <v>14</v>
      </c>
      <c r="BC10" s="23" t="s">
        <v>15</v>
      </c>
      <c r="BD10" s="23" t="s">
        <v>26</v>
      </c>
      <c r="BE10" s="23" t="s">
        <v>11</v>
      </c>
      <c r="BF10" s="23" t="s">
        <v>457</v>
      </c>
      <c r="BG10" s="23" t="s">
        <v>11</v>
      </c>
      <c r="BH10" s="23" t="s">
        <v>17</v>
      </c>
      <c r="BI10" s="23" t="s">
        <v>14</v>
      </c>
      <c r="BJ10" s="23"/>
      <c r="BK10" s="23" t="s">
        <v>11</v>
      </c>
      <c r="BL10" s="23" t="s">
        <v>11</v>
      </c>
      <c r="BM10" s="23" t="s">
        <v>11</v>
      </c>
      <c r="BN10" s="23"/>
      <c r="BO10" s="24">
        <v>0</v>
      </c>
      <c r="BP10" s="24">
        <v>342</v>
      </c>
      <c r="BQ10" s="24">
        <v>342</v>
      </c>
      <c r="BR10" s="24">
        <v>234.5</v>
      </c>
      <c r="BS10" s="24">
        <v>200</v>
      </c>
      <c r="BT10" s="23"/>
      <c r="BU10" s="23"/>
      <c r="BV10" s="24">
        <v>32.78</v>
      </c>
      <c r="BW10" s="24">
        <v>0.53</v>
      </c>
      <c r="BX10" s="23"/>
      <c r="BY10" s="24">
        <v>0.15</v>
      </c>
      <c r="BZ10" s="27">
        <v>0.53</v>
      </c>
      <c r="CA10" s="27">
        <v>0.15</v>
      </c>
      <c r="CB10" s="25"/>
      <c r="CC10" s="25"/>
      <c r="CD10" s="28">
        <v>32.11</v>
      </c>
      <c r="CE10" s="28">
        <v>0.64</v>
      </c>
      <c r="CF10" s="25"/>
      <c r="CG10" s="28">
        <v>0.26</v>
      </c>
      <c r="CH10" s="28">
        <v>33.08</v>
      </c>
      <c r="CI10" s="28">
        <v>1.4</v>
      </c>
      <c r="CJ10" s="28">
        <v>0.5</v>
      </c>
      <c r="CK10" s="28">
        <v>0</v>
      </c>
      <c r="CL10" s="28">
        <v>0</v>
      </c>
      <c r="CM10" s="28">
        <v>0.5</v>
      </c>
      <c r="CN10" s="25"/>
      <c r="CO10" s="28">
        <v>0</v>
      </c>
      <c r="CP10" s="30" t="s">
        <v>5</v>
      </c>
      <c r="CQ10" s="8">
        <v>8849.9654298225414</v>
      </c>
      <c r="CR10" s="8">
        <v>26</v>
      </c>
      <c r="CS10" s="8">
        <v>2.5</v>
      </c>
      <c r="CT10" s="8">
        <v>30</v>
      </c>
      <c r="CU10" s="8">
        <v>300</v>
      </c>
      <c r="CV10" s="10">
        <v>89036.279999999984</v>
      </c>
      <c r="CW10" s="10">
        <v>89.036279999999991</v>
      </c>
      <c r="CX10" s="8" t="s">
        <v>11</v>
      </c>
      <c r="CY10" s="30" t="s">
        <v>11</v>
      </c>
      <c r="CZ10" s="30" t="s">
        <v>11</v>
      </c>
      <c r="DA10" s="31" t="s">
        <v>11</v>
      </c>
      <c r="DB10" s="31" t="s">
        <v>11</v>
      </c>
      <c r="DC10" s="8" t="s">
        <v>23</v>
      </c>
      <c r="DD10" s="8" t="s">
        <v>23</v>
      </c>
      <c r="DE10" s="30" t="s">
        <v>11</v>
      </c>
      <c r="DF10" s="10">
        <v>103.52129999999998</v>
      </c>
      <c r="DG10" s="9">
        <v>45.067999999999998</v>
      </c>
      <c r="DH10" s="10">
        <v>89.397779999999983</v>
      </c>
      <c r="DI10" s="10">
        <v>89.397779999999983</v>
      </c>
      <c r="DJ10" s="10">
        <v>82.637579999999986</v>
      </c>
      <c r="DK10" s="10">
        <v>82.637579999999986</v>
      </c>
      <c r="DL10" s="10">
        <v>82.637579999999986</v>
      </c>
      <c r="DM10" s="10">
        <v>82.637579999999986</v>
      </c>
      <c r="DN10" s="10">
        <v>82.637579999999986</v>
      </c>
      <c r="DO10" s="8" t="s">
        <v>11</v>
      </c>
      <c r="DP10" s="10">
        <v>3.5614511999999996</v>
      </c>
      <c r="DQ10" s="10">
        <v>29.218548800000001</v>
      </c>
      <c r="DR10" s="10">
        <v>29.218548800000001</v>
      </c>
      <c r="DS10" s="9">
        <v>24.678660865276271</v>
      </c>
      <c r="DT10" s="9" t="s">
        <v>11</v>
      </c>
      <c r="DU10" s="14">
        <v>0</v>
      </c>
    </row>
    <row r="11" spans="1:125" ht="72">
      <c r="A11" s="29">
        <v>1319</v>
      </c>
      <c r="B11" s="29">
        <v>26</v>
      </c>
      <c r="C11" s="29">
        <v>836</v>
      </c>
      <c r="D11" s="21">
        <v>41277</v>
      </c>
      <c r="E11" s="21">
        <v>41282</v>
      </c>
      <c r="F11" s="21">
        <v>41303</v>
      </c>
      <c r="G11" s="20" t="s">
        <v>4</v>
      </c>
      <c r="H11" s="20" t="s">
        <v>26</v>
      </c>
      <c r="I11" s="22">
        <v>6</v>
      </c>
      <c r="J11" s="20" t="s">
        <v>5</v>
      </c>
      <c r="K11" s="20" t="s">
        <v>26</v>
      </c>
      <c r="L11" s="20" t="s">
        <v>27</v>
      </c>
      <c r="M11" s="23" t="s">
        <v>27</v>
      </c>
      <c r="N11" s="23" t="s">
        <v>7</v>
      </c>
      <c r="O11" s="23" t="s">
        <v>26</v>
      </c>
      <c r="P11" s="24">
        <v>11.2</v>
      </c>
      <c r="Q11" s="24">
        <v>26.5</v>
      </c>
      <c r="R11" s="24">
        <v>29</v>
      </c>
      <c r="S11" s="24">
        <v>296.8</v>
      </c>
      <c r="T11" s="24">
        <v>2.37</v>
      </c>
      <c r="U11" s="24">
        <v>1080</v>
      </c>
      <c r="V11" s="24">
        <v>2560</v>
      </c>
      <c r="W11" s="24">
        <v>2.7650000000000001</v>
      </c>
      <c r="X11" s="23" t="s">
        <v>95</v>
      </c>
      <c r="Y11" s="23" t="s">
        <v>95</v>
      </c>
      <c r="Z11" s="24">
        <v>9342</v>
      </c>
      <c r="AA11" s="24">
        <v>60</v>
      </c>
      <c r="AB11" s="24">
        <v>178</v>
      </c>
      <c r="AC11" s="24">
        <v>178</v>
      </c>
      <c r="AD11" s="23" t="s">
        <v>96</v>
      </c>
      <c r="AE11" s="23" t="s">
        <v>23</v>
      </c>
      <c r="AF11" s="23" t="s">
        <v>23</v>
      </c>
      <c r="AG11" s="23" t="s">
        <v>26</v>
      </c>
      <c r="AH11" s="23" t="s">
        <v>26</v>
      </c>
      <c r="AI11" s="23" t="s">
        <v>12</v>
      </c>
      <c r="AJ11" s="23" t="s">
        <v>11</v>
      </c>
      <c r="AK11" s="23" t="s">
        <v>23</v>
      </c>
      <c r="AL11" s="23" t="s">
        <v>107</v>
      </c>
      <c r="AM11" s="23" t="s">
        <v>818</v>
      </c>
      <c r="AN11" s="23" t="s">
        <v>72</v>
      </c>
      <c r="AO11" s="23" t="s">
        <v>26</v>
      </c>
      <c r="AP11" s="23" t="s">
        <v>36</v>
      </c>
      <c r="AQ11" s="23" t="s">
        <v>26</v>
      </c>
      <c r="AR11" s="23"/>
      <c r="AS11" s="23" t="s">
        <v>107</v>
      </c>
      <c r="AT11" s="23" t="s">
        <v>818</v>
      </c>
      <c r="AU11" s="23" t="s">
        <v>83</v>
      </c>
      <c r="AV11" s="25" t="s">
        <v>26</v>
      </c>
      <c r="AW11" s="25" t="s">
        <v>26</v>
      </c>
      <c r="AX11" s="26">
        <v>29</v>
      </c>
      <c r="AY11" s="26">
        <v>296.8</v>
      </c>
      <c r="AZ11" s="25" t="s">
        <v>72</v>
      </c>
      <c r="BA11" s="25" t="s">
        <v>83</v>
      </c>
      <c r="BB11" s="23" t="s">
        <v>26</v>
      </c>
      <c r="BC11" s="23" t="s">
        <v>15</v>
      </c>
      <c r="BD11" s="23" t="s">
        <v>26</v>
      </c>
      <c r="BE11" s="23" t="s">
        <v>11</v>
      </c>
      <c r="BF11" s="23" t="s">
        <v>97</v>
      </c>
      <c r="BG11" s="23" t="s">
        <v>11</v>
      </c>
      <c r="BH11" s="23" t="s">
        <v>17</v>
      </c>
      <c r="BI11" s="23" t="s">
        <v>26</v>
      </c>
      <c r="BJ11" s="23"/>
      <c r="BK11" s="23" t="s">
        <v>11</v>
      </c>
      <c r="BL11" s="23" t="s">
        <v>11</v>
      </c>
      <c r="BM11" s="23" t="s">
        <v>11</v>
      </c>
      <c r="BN11" s="23"/>
      <c r="BO11" s="24">
        <v>8.8000000000000007</v>
      </c>
      <c r="BP11" s="24">
        <v>372</v>
      </c>
      <c r="BQ11" s="24">
        <v>350</v>
      </c>
      <c r="BR11" s="24">
        <v>230</v>
      </c>
      <c r="BS11" s="24">
        <v>200</v>
      </c>
      <c r="BT11" s="23"/>
      <c r="BU11" s="23"/>
      <c r="BV11" s="24">
        <v>27.33</v>
      </c>
      <c r="BW11" s="24">
        <v>0.76</v>
      </c>
      <c r="BX11" s="23"/>
      <c r="BY11" s="24">
        <v>0.43</v>
      </c>
      <c r="BZ11" s="27">
        <v>0.76</v>
      </c>
      <c r="CA11" s="27">
        <v>0.43</v>
      </c>
      <c r="CB11" s="25"/>
      <c r="CC11" s="25"/>
      <c r="CD11" s="28">
        <v>27.14</v>
      </c>
      <c r="CE11" s="28">
        <v>0.83</v>
      </c>
      <c r="CF11" s="25"/>
      <c r="CG11" s="28">
        <v>0.47</v>
      </c>
      <c r="CH11" s="28">
        <v>55.6</v>
      </c>
      <c r="CI11" s="28">
        <v>1</v>
      </c>
      <c r="CJ11" s="28">
        <v>0.5</v>
      </c>
      <c r="CK11" s="28">
        <v>0</v>
      </c>
      <c r="CL11" s="28">
        <v>0</v>
      </c>
      <c r="CM11" s="28">
        <v>0.5</v>
      </c>
      <c r="CN11" s="25"/>
      <c r="CO11" s="28">
        <v>0</v>
      </c>
      <c r="CP11" s="30" t="s">
        <v>5</v>
      </c>
      <c r="CQ11" s="8">
        <v>9316.0377358490568</v>
      </c>
      <c r="CR11" s="8">
        <v>28</v>
      </c>
      <c r="CS11" s="8">
        <v>3.8</v>
      </c>
      <c r="CT11" s="8">
        <v>30</v>
      </c>
      <c r="CU11" s="8">
        <v>300</v>
      </c>
      <c r="CV11" s="10">
        <v>110409.60000000001</v>
      </c>
      <c r="CW11" s="10">
        <v>110.40960000000001</v>
      </c>
      <c r="CX11" s="8" t="s">
        <v>11</v>
      </c>
      <c r="CY11" s="30" t="s">
        <v>11</v>
      </c>
      <c r="CZ11" s="30" t="s">
        <v>11</v>
      </c>
      <c r="DA11" s="31" t="s">
        <v>11</v>
      </c>
      <c r="DB11" s="31" t="s">
        <v>11</v>
      </c>
      <c r="DC11" s="8" t="s">
        <v>23</v>
      </c>
      <c r="DD11" s="8" t="s">
        <v>23</v>
      </c>
      <c r="DE11" s="30" t="s">
        <v>11</v>
      </c>
      <c r="DF11" s="10">
        <v>88.12121999999998</v>
      </c>
      <c r="DG11" s="9">
        <v>49</v>
      </c>
      <c r="DH11" s="10">
        <v>71.171769999999981</v>
      </c>
      <c r="DI11" s="10">
        <v>71.171769999999981</v>
      </c>
      <c r="DJ11" s="10">
        <v>63.821769999999979</v>
      </c>
      <c r="DK11" s="10">
        <v>63.821769999999979</v>
      </c>
      <c r="DL11" s="10">
        <v>63.821769999999979</v>
      </c>
      <c r="DM11" s="10">
        <v>63.821769999999979</v>
      </c>
      <c r="DN11" s="10">
        <v>63.821769999999979</v>
      </c>
      <c r="DO11" s="8" t="s">
        <v>11</v>
      </c>
      <c r="DP11" s="10">
        <v>4.4163840000000008</v>
      </c>
      <c r="DQ11" s="10">
        <v>22.913615999999998</v>
      </c>
      <c r="DR11" s="10">
        <v>22.913615999999998</v>
      </c>
      <c r="DS11" s="9">
        <v>28.047755959946649</v>
      </c>
      <c r="DT11" s="9" t="s">
        <v>23</v>
      </c>
      <c r="DU11" s="14">
        <v>0</v>
      </c>
    </row>
    <row r="12" spans="1:125" ht="72">
      <c r="A12" s="29">
        <v>1320</v>
      </c>
      <c r="B12" s="29">
        <v>25</v>
      </c>
      <c r="C12" s="29">
        <v>1008</v>
      </c>
      <c r="D12" s="21">
        <v>41440</v>
      </c>
      <c r="E12" s="21">
        <v>41391</v>
      </c>
      <c r="F12" s="21">
        <v>41409</v>
      </c>
      <c r="G12" s="20" t="s">
        <v>4</v>
      </c>
      <c r="H12" s="20" t="s">
        <v>26</v>
      </c>
      <c r="I12" s="22">
        <v>6</v>
      </c>
      <c r="J12" s="20" t="s">
        <v>5</v>
      </c>
      <c r="K12" s="20" t="s">
        <v>26</v>
      </c>
      <c r="L12" s="20" t="s">
        <v>27</v>
      </c>
      <c r="M12" s="23" t="s">
        <v>27</v>
      </c>
      <c r="N12" s="23" t="s">
        <v>7</v>
      </c>
      <c r="O12" s="23" t="s">
        <v>26</v>
      </c>
      <c r="P12" s="24">
        <v>11.2</v>
      </c>
      <c r="Q12" s="24">
        <v>26.5</v>
      </c>
      <c r="R12" s="24">
        <v>29</v>
      </c>
      <c r="S12" s="24">
        <v>295.89</v>
      </c>
      <c r="T12" s="24">
        <v>2.37</v>
      </c>
      <c r="U12" s="24">
        <v>1080</v>
      </c>
      <c r="V12" s="24">
        <v>2560</v>
      </c>
      <c r="W12" s="24">
        <v>2.7650000000000001</v>
      </c>
      <c r="X12" s="23" t="s">
        <v>95</v>
      </c>
      <c r="Y12" s="23" t="s">
        <v>95</v>
      </c>
      <c r="Z12" s="24">
        <v>9180</v>
      </c>
      <c r="AA12" s="24">
        <v>60</v>
      </c>
      <c r="AB12" s="24">
        <v>178</v>
      </c>
      <c r="AC12" s="24">
        <v>178</v>
      </c>
      <c r="AD12" s="23" t="s">
        <v>96</v>
      </c>
      <c r="AE12" s="23" t="s">
        <v>23</v>
      </c>
      <c r="AF12" s="23" t="s">
        <v>23</v>
      </c>
      <c r="AG12" s="23" t="s">
        <v>26</v>
      </c>
      <c r="AH12" s="23" t="s">
        <v>26</v>
      </c>
      <c r="AI12" s="23" t="s">
        <v>57</v>
      </c>
      <c r="AJ12" s="23" t="s">
        <v>11</v>
      </c>
      <c r="AK12" s="23" t="s">
        <v>23</v>
      </c>
      <c r="AL12" s="23" t="s">
        <v>93</v>
      </c>
      <c r="AM12" s="23" t="s">
        <v>251</v>
      </c>
      <c r="AN12" s="23" t="s">
        <v>14</v>
      </c>
      <c r="AO12" s="23" t="s">
        <v>14</v>
      </c>
      <c r="AP12" s="23" t="s">
        <v>36</v>
      </c>
      <c r="AQ12" s="23" t="s">
        <v>14</v>
      </c>
      <c r="AR12" s="23"/>
      <c r="AS12" s="23" t="s">
        <v>93</v>
      </c>
      <c r="AT12" s="23" t="s">
        <v>251</v>
      </c>
      <c r="AU12" s="23" t="s">
        <v>14</v>
      </c>
      <c r="AV12" s="25" t="s">
        <v>14</v>
      </c>
      <c r="AW12" s="25" t="s">
        <v>26</v>
      </c>
      <c r="AX12" s="26">
        <v>29</v>
      </c>
      <c r="AY12" s="26">
        <v>295.89</v>
      </c>
      <c r="AZ12" s="25" t="s">
        <v>14</v>
      </c>
      <c r="BA12" s="25" t="s">
        <v>14</v>
      </c>
      <c r="BB12" s="23" t="s">
        <v>26</v>
      </c>
      <c r="BC12" s="23" t="s">
        <v>15</v>
      </c>
      <c r="BD12" s="23" t="s">
        <v>26</v>
      </c>
      <c r="BE12" s="23" t="s">
        <v>11</v>
      </c>
      <c r="BF12" s="23" t="s">
        <v>252</v>
      </c>
      <c r="BG12" s="23" t="s">
        <v>11</v>
      </c>
      <c r="BH12" s="23" t="s">
        <v>17</v>
      </c>
      <c r="BI12" s="23" t="s">
        <v>14</v>
      </c>
      <c r="BJ12" s="23"/>
      <c r="BK12" s="23" t="s">
        <v>11</v>
      </c>
      <c r="BL12" s="23" t="s">
        <v>11</v>
      </c>
      <c r="BM12" s="23" t="s">
        <v>11</v>
      </c>
      <c r="BN12" s="23"/>
      <c r="BO12" s="24">
        <v>4.0999999999999996</v>
      </c>
      <c r="BP12" s="24">
        <v>320</v>
      </c>
      <c r="BQ12" s="24">
        <v>320</v>
      </c>
      <c r="BR12" s="24">
        <v>300</v>
      </c>
      <c r="BS12" s="24">
        <v>200</v>
      </c>
      <c r="BT12" s="23"/>
      <c r="BU12" s="23"/>
      <c r="BV12" s="24">
        <v>28.93</v>
      </c>
      <c r="BW12" s="24">
        <v>0.43</v>
      </c>
      <c r="BX12" s="23"/>
      <c r="BY12" s="24">
        <v>0.34</v>
      </c>
      <c r="BZ12" s="27">
        <v>0.43</v>
      </c>
      <c r="CA12" s="27">
        <v>0.34</v>
      </c>
      <c r="CB12" s="25"/>
      <c r="CC12" s="25"/>
      <c r="CD12" s="28">
        <v>28.8</v>
      </c>
      <c r="CE12" s="28">
        <v>0.46</v>
      </c>
      <c r="CF12" s="25"/>
      <c r="CG12" s="28">
        <v>0.38</v>
      </c>
      <c r="CH12" s="28">
        <v>31.68</v>
      </c>
      <c r="CI12" s="28">
        <v>0.5</v>
      </c>
      <c r="CJ12" s="28">
        <v>0.5</v>
      </c>
      <c r="CK12" s="28">
        <v>0</v>
      </c>
      <c r="CL12" s="28">
        <v>23.76</v>
      </c>
      <c r="CM12" s="28">
        <v>0.5</v>
      </c>
      <c r="CN12" s="25"/>
      <c r="CO12" s="28">
        <v>0</v>
      </c>
      <c r="CP12" s="30" t="s">
        <v>5</v>
      </c>
      <c r="CQ12" s="8">
        <v>9344.6889046605156</v>
      </c>
      <c r="CR12" s="8">
        <v>28</v>
      </c>
      <c r="CS12" s="8">
        <v>3.8</v>
      </c>
      <c r="CT12" s="8">
        <v>30</v>
      </c>
      <c r="CU12" s="8">
        <v>300</v>
      </c>
      <c r="CV12" s="10">
        <v>94684.799999999988</v>
      </c>
      <c r="CW12" s="10">
        <v>94.684799999999981</v>
      </c>
      <c r="CX12" s="8" t="s">
        <v>11</v>
      </c>
      <c r="CY12" s="30" t="s">
        <v>11</v>
      </c>
      <c r="CZ12" s="30" t="s">
        <v>11</v>
      </c>
      <c r="DA12" s="31" t="s">
        <v>11</v>
      </c>
      <c r="DB12" s="31" t="s">
        <v>11</v>
      </c>
      <c r="DC12" s="8" t="s">
        <v>23</v>
      </c>
      <c r="DD12" s="8" t="s">
        <v>23</v>
      </c>
      <c r="DE12" s="30" t="s">
        <v>11</v>
      </c>
      <c r="DF12" s="10">
        <v>91.147799999999989</v>
      </c>
      <c r="DG12" s="9">
        <v>49</v>
      </c>
      <c r="DH12" s="10">
        <v>74.198349999999991</v>
      </c>
      <c r="DI12" s="10">
        <v>74.198349999999991</v>
      </c>
      <c r="DJ12" s="10">
        <v>66.848349999999996</v>
      </c>
      <c r="DK12" s="10">
        <v>66.848349999999996</v>
      </c>
      <c r="DL12" s="10">
        <v>66.848349999999996</v>
      </c>
      <c r="DM12" s="10">
        <v>66.848349999999996</v>
      </c>
      <c r="DN12" s="10">
        <v>66.848349999999996</v>
      </c>
      <c r="DO12" s="8" t="s">
        <v>11</v>
      </c>
      <c r="DP12" s="10">
        <v>3.7873919999999996</v>
      </c>
      <c r="DQ12" s="10">
        <v>25.142607999999999</v>
      </c>
      <c r="DR12" s="10">
        <v>25.142607999999999</v>
      </c>
      <c r="DS12" s="9">
        <v>27.96408649926769</v>
      </c>
      <c r="DT12" s="9" t="s">
        <v>23</v>
      </c>
      <c r="DU12" s="14">
        <v>0</v>
      </c>
    </row>
    <row r="13" spans="1:125" ht="72">
      <c r="A13" s="29">
        <v>1321</v>
      </c>
      <c r="B13" s="29">
        <v>5</v>
      </c>
      <c r="C13" s="29">
        <v>481</v>
      </c>
      <c r="D13" s="21">
        <v>41389</v>
      </c>
      <c r="E13" s="21">
        <v>41390</v>
      </c>
      <c r="F13" s="21">
        <v>41403</v>
      </c>
      <c r="G13" s="20" t="s">
        <v>4</v>
      </c>
      <c r="H13" s="20" t="s">
        <v>26</v>
      </c>
      <c r="I13" s="22">
        <v>6</v>
      </c>
      <c r="J13" s="20" t="s">
        <v>5</v>
      </c>
      <c r="K13" s="20" t="s">
        <v>26</v>
      </c>
      <c r="L13" s="20" t="s">
        <v>27</v>
      </c>
      <c r="M13" s="23" t="s">
        <v>27</v>
      </c>
      <c r="N13" s="23" t="s">
        <v>7</v>
      </c>
      <c r="O13" s="23" t="s">
        <v>26</v>
      </c>
      <c r="P13" s="24">
        <v>11.2</v>
      </c>
      <c r="Q13" s="24">
        <v>26.5</v>
      </c>
      <c r="R13" s="24">
        <v>29</v>
      </c>
      <c r="S13" s="24">
        <v>296.8</v>
      </c>
      <c r="T13" s="24">
        <v>2.37</v>
      </c>
      <c r="U13" s="24">
        <v>1080</v>
      </c>
      <c r="V13" s="24">
        <v>2560</v>
      </c>
      <c r="W13" s="24">
        <v>2.7650000000000001</v>
      </c>
      <c r="X13" s="23" t="s">
        <v>95</v>
      </c>
      <c r="Y13" s="23" t="s">
        <v>95</v>
      </c>
      <c r="Z13" s="24">
        <v>9342</v>
      </c>
      <c r="AA13" s="24">
        <v>60</v>
      </c>
      <c r="AB13" s="24">
        <v>178</v>
      </c>
      <c r="AC13" s="24">
        <v>178</v>
      </c>
      <c r="AD13" s="23" t="s">
        <v>96</v>
      </c>
      <c r="AE13" s="23" t="s">
        <v>23</v>
      </c>
      <c r="AF13" s="23" t="s">
        <v>23</v>
      </c>
      <c r="AG13" s="23" t="s">
        <v>26</v>
      </c>
      <c r="AH13" s="23" t="s">
        <v>26</v>
      </c>
      <c r="AI13" s="23" t="s">
        <v>12</v>
      </c>
      <c r="AJ13" s="23" t="s">
        <v>11</v>
      </c>
      <c r="AK13" s="23" t="s">
        <v>23</v>
      </c>
      <c r="AL13" s="23" t="s">
        <v>93</v>
      </c>
      <c r="AM13" s="23" t="s">
        <v>54</v>
      </c>
      <c r="AN13" s="23" t="s">
        <v>72</v>
      </c>
      <c r="AO13" s="23" t="s">
        <v>26</v>
      </c>
      <c r="AP13" s="23" t="s">
        <v>36</v>
      </c>
      <c r="AQ13" s="23" t="s">
        <v>26</v>
      </c>
      <c r="AR13" s="23"/>
      <c r="AS13" s="23" t="s">
        <v>93</v>
      </c>
      <c r="AT13" s="23" t="s">
        <v>54</v>
      </c>
      <c r="AU13" s="23" t="s">
        <v>63</v>
      </c>
      <c r="AV13" s="25" t="s">
        <v>26</v>
      </c>
      <c r="AW13" s="25" t="s">
        <v>26</v>
      </c>
      <c r="AX13" s="26">
        <v>29</v>
      </c>
      <c r="AY13" s="26">
        <v>296.8</v>
      </c>
      <c r="AZ13" s="25" t="s">
        <v>72</v>
      </c>
      <c r="BA13" s="25" t="s">
        <v>63</v>
      </c>
      <c r="BB13" s="23" t="s">
        <v>26</v>
      </c>
      <c r="BC13" s="23" t="s">
        <v>15</v>
      </c>
      <c r="BD13" s="23" t="s">
        <v>26</v>
      </c>
      <c r="BE13" s="23" t="s">
        <v>11</v>
      </c>
      <c r="BF13" s="23" t="s">
        <v>97</v>
      </c>
      <c r="BG13" s="23" t="s">
        <v>11</v>
      </c>
      <c r="BH13" s="23" t="s">
        <v>17</v>
      </c>
      <c r="BI13" s="23" t="s">
        <v>26</v>
      </c>
      <c r="BJ13" s="23"/>
      <c r="BK13" s="23" t="s">
        <v>11</v>
      </c>
      <c r="BL13" s="23" t="s">
        <v>11</v>
      </c>
      <c r="BM13" s="23" t="s">
        <v>11</v>
      </c>
      <c r="BN13" s="23"/>
      <c r="BO13" s="24">
        <v>10</v>
      </c>
      <c r="BP13" s="24">
        <v>343</v>
      </c>
      <c r="BQ13" s="24">
        <v>350</v>
      </c>
      <c r="BR13" s="24">
        <v>284</v>
      </c>
      <c r="BS13" s="24">
        <v>200</v>
      </c>
      <c r="BT13" s="23"/>
      <c r="BU13" s="23"/>
      <c r="BV13" s="24">
        <v>33.6</v>
      </c>
      <c r="BW13" s="24">
        <v>0.3</v>
      </c>
      <c r="BX13" s="23"/>
      <c r="BY13" s="24">
        <v>0.24</v>
      </c>
      <c r="BZ13" s="27">
        <v>0.3</v>
      </c>
      <c r="CA13" s="27">
        <v>0.24</v>
      </c>
      <c r="CB13" s="25"/>
      <c r="CC13" s="25"/>
      <c r="CD13" s="28">
        <v>33.4</v>
      </c>
      <c r="CE13" s="28">
        <v>0.32</v>
      </c>
      <c r="CF13" s="25"/>
      <c r="CG13" s="28">
        <v>0.27</v>
      </c>
      <c r="CH13" s="28">
        <v>55.6</v>
      </c>
      <c r="CI13" s="28">
        <v>1.2</v>
      </c>
      <c r="CJ13" s="28">
        <v>0.5</v>
      </c>
      <c r="CK13" s="28">
        <v>0</v>
      </c>
      <c r="CL13" s="28">
        <v>0</v>
      </c>
      <c r="CM13" s="28">
        <v>0.8</v>
      </c>
      <c r="CN13" s="25"/>
      <c r="CO13" s="28">
        <v>0</v>
      </c>
      <c r="CP13" s="30" t="s">
        <v>5</v>
      </c>
      <c r="CQ13" s="8">
        <v>9316.0377358490568</v>
      </c>
      <c r="CR13" s="8">
        <v>28</v>
      </c>
      <c r="CS13" s="8">
        <v>3.8</v>
      </c>
      <c r="CT13" s="8">
        <v>30</v>
      </c>
      <c r="CU13" s="8">
        <v>300</v>
      </c>
      <c r="CV13" s="10">
        <v>101802.40000000001</v>
      </c>
      <c r="CW13" s="10">
        <v>101.80240000000001</v>
      </c>
      <c r="CX13" s="8" t="s">
        <v>11</v>
      </c>
      <c r="CY13" s="30" t="s">
        <v>11</v>
      </c>
      <c r="CZ13" s="30" t="s">
        <v>11</v>
      </c>
      <c r="DA13" s="31" t="s">
        <v>11</v>
      </c>
      <c r="DB13" s="31" t="s">
        <v>11</v>
      </c>
      <c r="DC13" s="8" t="s">
        <v>23</v>
      </c>
      <c r="DD13" s="8" t="s">
        <v>23</v>
      </c>
      <c r="DE13" s="30" t="s">
        <v>11</v>
      </c>
      <c r="DF13" s="10">
        <v>104.72580000000001</v>
      </c>
      <c r="DG13" s="9">
        <v>49</v>
      </c>
      <c r="DH13" s="10">
        <v>87.776350000000008</v>
      </c>
      <c r="DI13" s="10">
        <v>87.776350000000008</v>
      </c>
      <c r="DJ13" s="10">
        <v>80.426350000000014</v>
      </c>
      <c r="DK13" s="10">
        <v>80.426350000000014</v>
      </c>
      <c r="DL13" s="10">
        <v>80.426350000000014</v>
      </c>
      <c r="DM13" s="10">
        <v>80.426350000000014</v>
      </c>
      <c r="DN13" s="10">
        <v>80.426350000000014</v>
      </c>
      <c r="DO13" s="8" t="s">
        <v>11</v>
      </c>
      <c r="DP13" s="10">
        <v>4.072096000000001</v>
      </c>
      <c r="DQ13" s="10">
        <v>29.527903999999999</v>
      </c>
      <c r="DR13" s="10">
        <v>29.527903999999999</v>
      </c>
      <c r="DS13" s="9">
        <v>28.047755959946649</v>
      </c>
      <c r="DT13" s="9" t="s">
        <v>11</v>
      </c>
      <c r="DU13" s="14">
        <v>0</v>
      </c>
    </row>
    <row r="14" spans="1:125" ht="72">
      <c r="A14" s="29">
        <v>1322</v>
      </c>
      <c r="B14" s="29">
        <v>24</v>
      </c>
      <c r="C14" s="29">
        <v>347</v>
      </c>
      <c r="D14" s="21">
        <v>41294</v>
      </c>
      <c r="E14" s="21">
        <v>41306</v>
      </c>
      <c r="F14" s="21">
        <v>41310</v>
      </c>
      <c r="G14" s="20" t="s">
        <v>4</v>
      </c>
      <c r="H14" s="20" t="s">
        <v>26</v>
      </c>
      <c r="I14" s="22">
        <v>6</v>
      </c>
      <c r="J14" s="20" t="s">
        <v>5</v>
      </c>
      <c r="K14" s="20" t="s">
        <v>26</v>
      </c>
      <c r="L14" s="20" t="s">
        <v>27</v>
      </c>
      <c r="M14" s="23" t="s">
        <v>27</v>
      </c>
      <c r="N14" s="23" t="s">
        <v>7</v>
      </c>
      <c r="O14" s="23" t="s">
        <v>26</v>
      </c>
      <c r="P14" s="24">
        <v>11.2</v>
      </c>
      <c r="Q14" s="24">
        <v>26.5</v>
      </c>
      <c r="R14" s="24">
        <v>29</v>
      </c>
      <c r="S14" s="24">
        <v>296.64999999999998</v>
      </c>
      <c r="T14" s="24">
        <v>2.37</v>
      </c>
      <c r="U14" s="24">
        <v>1080</v>
      </c>
      <c r="V14" s="24">
        <v>2560</v>
      </c>
      <c r="W14" s="24">
        <v>2.7650000000000001</v>
      </c>
      <c r="X14" s="23" t="s">
        <v>95</v>
      </c>
      <c r="Y14" s="23" t="s">
        <v>95</v>
      </c>
      <c r="Z14" s="24">
        <v>9315</v>
      </c>
      <c r="AA14" s="24">
        <v>60</v>
      </c>
      <c r="AB14" s="24">
        <v>178</v>
      </c>
      <c r="AC14" s="24">
        <v>178</v>
      </c>
      <c r="AD14" s="23" t="s">
        <v>819</v>
      </c>
      <c r="AE14" s="23" t="s">
        <v>23</v>
      </c>
      <c r="AF14" s="23" t="s">
        <v>23</v>
      </c>
      <c r="AG14" s="23" t="s">
        <v>26</v>
      </c>
      <c r="AH14" s="23" t="s">
        <v>26</v>
      </c>
      <c r="AI14" s="23" t="s">
        <v>12</v>
      </c>
      <c r="AJ14" s="23" t="s">
        <v>11</v>
      </c>
      <c r="AK14" s="23" t="s">
        <v>23</v>
      </c>
      <c r="AL14" s="23" t="s">
        <v>93</v>
      </c>
      <c r="AM14" s="23" t="s">
        <v>14</v>
      </c>
      <c r="AN14" s="23" t="s">
        <v>14</v>
      </c>
      <c r="AO14" s="23" t="s">
        <v>14</v>
      </c>
      <c r="AP14" s="23" t="s">
        <v>36</v>
      </c>
      <c r="AQ14" s="23" t="s">
        <v>14</v>
      </c>
      <c r="AR14" s="23"/>
      <c r="AS14" s="23" t="s">
        <v>93</v>
      </c>
      <c r="AT14" s="23" t="s">
        <v>14</v>
      </c>
      <c r="AU14" s="23" t="s">
        <v>14</v>
      </c>
      <c r="AV14" s="25" t="s">
        <v>14</v>
      </c>
      <c r="AW14" s="25" t="s">
        <v>14</v>
      </c>
      <c r="AX14" s="26">
        <v>29</v>
      </c>
      <c r="AY14" s="26">
        <v>296.64999999999998</v>
      </c>
      <c r="AZ14" s="25" t="s">
        <v>14</v>
      </c>
      <c r="BA14" s="25" t="s">
        <v>14</v>
      </c>
      <c r="BB14" s="23" t="s">
        <v>14</v>
      </c>
      <c r="BC14" s="23" t="s">
        <v>15</v>
      </c>
      <c r="BD14" s="23" t="s">
        <v>14</v>
      </c>
      <c r="BE14" s="23" t="s">
        <v>11</v>
      </c>
      <c r="BF14" s="23" t="s">
        <v>820</v>
      </c>
      <c r="BG14" s="23" t="s">
        <v>11</v>
      </c>
      <c r="BH14" s="23" t="s">
        <v>17</v>
      </c>
      <c r="BI14" s="23" t="s">
        <v>26</v>
      </c>
      <c r="BJ14" s="23"/>
      <c r="BK14" s="23" t="s">
        <v>11</v>
      </c>
      <c r="BL14" s="23" t="s">
        <v>11</v>
      </c>
      <c r="BM14" s="23" t="s">
        <v>11</v>
      </c>
      <c r="BN14" s="23"/>
      <c r="BO14" s="24">
        <v>15</v>
      </c>
      <c r="BP14" s="24">
        <v>300</v>
      </c>
      <c r="BQ14" s="24">
        <v>300</v>
      </c>
      <c r="BR14" s="24">
        <v>260</v>
      </c>
      <c r="BS14" s="24">
        <v>200</v>
      </c>
      <c r="BT14" s="23"/>
      <c r="BU14" s="23"/>
      <c r="BV14" s="24">
        <v>36.51</v>
      </c>
      <c r="BW14" s="24">
        <v>0.24</v>
      </c>
      <c r="BX14" s="23"/>
      <c r="BY14" s="24">
        <v>0.23</v>
      </c>
      <c r="BZ14" s="27">
        <v>0.24</v>
      </c>
      <c r="CA14" s="27">
        <v>0.23</v>
      </c>
      <c r="CB14" s="25"/>
      <c r="CC14" s="25"/>
      <c r="CD14" s="28">
        <v>36.49</v>
      </c>
      <c r="CE14" s="28">
        <v>0.25</v>
      </c>
      <c r="CF14" s="25"/>
      <c r="CG14" s="28">
        <v>0.22</v>
      </c>
      <c r="CH14" s="28">
        <v>55.6</v>
      </c>
      <c r="CI14" s="28">
        <v>0.5</v>
      </c>
      <c r="CJ14" s="28">
        <v>0.5</v>
      </c>
      <c r="CK14" s="28">
        <v>0</v>
      </c>
      <c r="CL14" s="28">
        <v>0</v>
      </c>
      <c r="CM14" s="28">
        <v>0.5</v>
      </c>
      <c r="CN14" s="25"/>
      <c r="CO14" s="28">
        <v>0</v>
      </c>
      <c r="CP14" s="30" t="s">
        <v>5</v>
      </c>
      <c r="CQ14" s="8">
        <v>9320.7483566492501</v>
      </c>
      <c r="CR14" s="8">
        <v>28</v>
      </c>
      <c r="CS14" s="8">
        <v>3.8</v>
      </c>
      <c r="CT14" s="8">
        <v>30</v>
      </c>
      <c r="CU14" s="8">
        <v>300</v>
      </c>
      <c r="CV14" s="10">
        <v>88995</v>
      </c>
      <c r="CW14" s="10">
        <v>88.995000000000005</v>
      </c>
      <c r="CX14" s="8" t="s">
        <v>11</v>
      </c>
      <c r="CY14" s="30" t="s">
        <v>11</v>
      </c>
      <c r="CZ14" s="30" t="s">
        <v>11</v>
      </c>
      <c r="DA14" s="31" t="s">
        <v>11</v>
      </c>
      <c r="DB14" s="31" t="s">
        <v>11</v>
      </c>
      <c r="DC14" s="8" t="s">
        <v>23</v>
      </c>
      <c r="DD14" s="8" t="s">
        <v>23</v>
      </c>
      <c r="DE14" s="30" t="s">
        <v>11</v>
      </c>
      <c r="DF14" s="10">
        <v>113.30622</v>
      </c>
      <c r="DG14" s="9">
        <v>49</v>
      </c>
      <c r="DH14" s="10">
        <v>96.356769999999997</v>
      </c>
      <c r="DI14" s="10">
        <v>96.356769999999997</v>
      </c>
      <c r="DJ14" s="10">
        <v>89.006770000000003</v>
      </c>
      <c r="DK14" s="10">
        <v>89.006770000000003</v>
      </c>
      <c r="DL14" s="10">
        <v>89.006770000000003</v>
      </c>
      <c r="DM14" s="10">
        <v>89.006770000000003</v>
      </c>
      <c r="DN14" s="10">
        <v>89.006770000000003</v>
      </c>
      <c r="DO14" s="8" t="s">
        <v>11</v>
      </c>
      <c r="DP14" s="10">
        <v>3.5598000000000001</v>
      </c>
      <c r="DQ14" s="10">
        <v>32.950199999999995</v>
      </c>
      <c r="DR14" s="10">
        <v>32.950199999999995</v>
      </c>
      <c r="DS14" s="9">
        <v>28.033965841863306</v>
      </c>
      <c r="DT14" s="9" t="s">
        <v>11</v>
      </c>
      <c r="DU14" s="14">
        <v>0</v>
      </c>
    </row>
    <row r="15" spans="1:125" ht="72">
      <c r="A15" s="29">
        <v>1323</v>
      </c>
      <c r="B15" s="29">
        <v>24</v>
      </c>
      <c r="C15" s="29">
        <v>346</v>
      </c>
      <c r="D15" s="21">
        <v>41263</v>
      </c>
      <c r="E15" s="21">
        <v>41268</v>
      </c>
      <c r="F15" s="21">
        <v>41291</v>
      </c>
      <c r="G15" s="20" t="s">
        <v>4</v>
      </c>
      <c r="H15" s="20" t="s">
        <v>26</v>
      </c>
      <c r="I15" s="22">
        <v>6</v>
      </c>
      <c r="J15" s="20" t="s">
        <v>5</v>
      </c>
      <c r="K15" s="20" t="s">
        <v>26</v>
      </c>
      <c r="L15" s="20" t="s">
        <v>27</v>
      </c>
      <c r="M15" s="23" t="s">
        <v>27</v>
      </c>
      <c r="N15" s="23" t="s">
        <v>7</v>
      </c>
      <c r="O15" s="23" t="s">
        <v>26</v>
      </c>
      <c r="P15" s="24">
        <v>11.2</v>
      </c>
      <c r="Q15" s="24">
        <v>26.5</v>
      </c>
      <c r="R15" s="24">
        <v>29</v>
      </c>
      <c r="S15" s="24">
        <v>296.8</v>
      </c>
      <c r="T15" s="24">
        <v>2.37</v>
      </c>
      <c r="U15" s="24">
        <v>1080</v>
      </c>
      <c r="V15" s="24">
        <v>2560</v>
      </c>
      <c r="W15" s="24">
        <v>2.7650000000000001</v>
      </c>
      <c r="X15" s="23" t="s">
        <v>95</v>
      </c>
      <c r="Y15" s="23" t="s">
        <v>95</v>
      </c>
      <c r="Z15" s="24">
        <v>9315</v>
      </c>
      <c r="AA15" s="24">
        <v>60</v>
      </c>
      <c r="AB15" s="24">
        <v>178</v>
      </c>
      <c r="AC15" s="24">
        <v>178</v>
      </c>
      <c r="AD15" s="23" t="s">
        <v>96</v>
      </c>
      <c r="AE15" s="23" t="s">
        <v>23</v>
      </c>
      <c r="AF15" s="23" t="s">
        <v>23</v>
      </c>
      <c r="AG15" s="23" t="s">
        <v>26</v>
      </c>
      <c r="AH15" s="23" t="s">
        <v>26</v>
      </c>
      <c r="AI15" s="23" t="s">
        <v>12</v>
      </c>
      <c r="AJ15" s="23" t="s">
        <v>11</v>
      </c>
      <c r="AK15" s="23" t="s">
        <v>23</v>
      </c>
      <c r="AL15" s="23" t="s">
        <v>107</v>
      </c>
      <c r="AM15" s="23" t="s">
        <v>818</v>
      </c>
      <c r="AN15" s="23" t="s">
        <v>72</v>
      </c>
      <c r="AO15" s="23" t="s">
        <v>26</v>
      </c>
      <c r="AP15" s="23" t="s">
        <v>36</v>
      </c>
      <c r="AQ15" s="23" t="s">
        <v>26</v>
      </c>
      <c r="AR15" s="23"/>
      <c r="AS15" s="23" t="s">
        <v>107</v>
      </c>
      <c r="AT15" s="23" t="s">
        <v>818</v>
      </c>
      <c r="AU15" s="23" t="s">
        <v>63</v>
      </c>
      <c r="AV15" s="25" t="s">
        <v>26</v>
      </c>
      <c r="AW15" s="25" t="s">
        <v>26</v>
      </c>
      <c r="AX15" s="26">
        <v>29</v>
      </c>
      <c r="AY15" s="26">
        <v>296.8</v>
      </c>
      <c r="AZ15" s="25" t="s">
        <v>72</v>
      </c>
      <c r="BA15" s="25" t="s">
        <v>63</v>
      </c>
      <c r="BB15" s="23" t="s">
        <v>26</v>
      </c>
      <c r="BC15" s="23" t="s">
        <v>15</v>
      </c>
      <c r="BD15" s="23" t="s">
        <v>26</v>
      </c>
      <c r="BE15" s="23" t="s">
        <v>11</v>
      </c>
      <c r="BF15" s="23" t="s">
        <v>97</v>
      </c>
      <c r="BG15" s="23" t="s">
        <v>11</v>
      </c>
      <c r="BH15" s="23" t="s">
        <v>17</v>
      </c>
      <c r="BI15" s="23" t="s">
        <v>26</v>
      </c>
      <c r="BJ15" s="23"/>
      <c r="BK15" s="23" t="s">
        <v>11</v>
      </c>
      <c r="BL15" s="23" t="s">
        <v>11</v>
      </c>
      <c r="BM15" s="23" t="s">
        <v>11</v>
      </c>
      <c r="BN15" s="23"/>
      <c r="BO15" s="24">
        <v>15</v>
      </c>
      <c r="BP15" s="24">
        <v>300</v>
      </c>
      <c r="BQ15" s="24">
        <v>300</v>
      </c>
      <c r="BR15" s="24">
        <v>260</v>
      </c>
      <c r="BS15" s="24">
        <v>200</v>
      </c>
      <c r="BT15" s="23"/>
      <c r="BU15" s="23"/>
      <c r="BV15" s="24">
        <v>38.76</v>
      </c>
      <c r="BW15" s="24">
        <v>0.33</v>
      </c>
      <c r="BX15" s="23"/>
      <c r="BY15" s="24">
        <v>0.23</v>
      </c>
      <c r="BZ15" s="27">
        <v>0.33</v>
      </c>
      <c r="CA15" s="27">
        <v>0.23</v>
      </c>
      <c r="CB15" s="25"/>
      <c r="CC15" s="25"/>
      <c r="CD15" s="28">
        <v>38.69</v>
      </c>
      <c r="CE15" s="28">
        <v>0.36</v>
      </c>
      <c r="CF15" s="25"/>
      <c r="CG15" s="28">
        <v>0.26</v>
      </c>
      <c r="CH15" s="28">
        <v>55.6</v>
      </c>
      <c r="CI15" s="28">
        <v>1.2</v>
      </c>
      <c r="CJ15" s="28">
        <v>0.5</v>
      </c>
      <c r="CK15" s="28">
        <v>0</v>
      </c>
      <c r="CL15" s="28">
        <v>0</v>
      </c>
      <c r="CM15" s="28">
        <v>0.5</v>
      </c>
      <c r="CN15" s="25"/>
      <c r="CO15" s="28">
        <v>0</v>
      </c>
      <c r="CP15" s="30" t="s">
        <v>5</v>
      </c>
      <c r="CQ15" s="8">
        <v>9316.0377358490568</v>
      </c>
      <c r="CR15" s="8">
        <v>28</v>
      </c>
      <c r="CS15" s="8">
        <v>3.8</v>
      </c>
      <c r="CT15" s="8">
        <v>30</v>
      </c>
      <c r="CU15" s="8">
        <v>300</v>
      </c>
      <c r="CV15" s="10">
        <v>89040</v>
      </c>
      <c r="CW15" s="10">
        <v>89.04</v>
      </c>
      <c r="CX15" s="8" t="s">
        <v>11</v>
      </c>
      <c r="CY15" s="30" t="s">
        <v>11</v>
      </c>
      <c r="CZ15" s="30" t="s">
        <v>11</v>
      </c>
      <c r="DA15" s="31" t="s">
        <v>11</v>
      </c>
      <c r="DB15" s="31" t="s">
        <v>11</v>
      </c>
      <c r="DC15" s="8" t="s">
        <v>23</v>
      </c>
      <c r="DD15" s="8" t="s">
        <v>23</v>
      </c>
      <c r="DE15" s="30" t="s">
        <v>11</v>
      </c>
      <c r="DF15" s="10">
        <v>120.71717999999998</v>
      </c>
      <c r="DG15" s="9">
        <v>49</v>
      </c>
      <c r="DH15" s="10">
        <v>103.76772999999999</v>
      </c>
      <c r="DI15" s="10">
        <v>103.76772999999999</v>
      </c>
      <c r="DJ15" s="10">
        <v>96.417729999999992</v>
      </c>
      <c r="DK15" s="10">
        <v>96.417729999999992</v>
      </c>
      <c r="DL15" s="10">
        <v>96.417729999999992</v>
      </c>
      <c r="DM15" s="10">
        <v>96.417729999999992</v>
      </c>
      <c r="DN15" s="10">
        <v>96.417729999999992</v>
      </c>
      <c r="DO15" s="8" t="s">
        <v>11</v>
      </c>
      <c r="DP15" s="10">
        <v>3.5616000000000003</v>
      </c>
      <c r="DQ15" s="10">
        <v>35.198399999999999</v>
      </c>
      <c r="DR15" s="10">
        <v>35.198399999999999</v>
      </c>
      <c r="DS15" s="9">
        <v>28.047755959946649</v>
      </c>
      <c r="DT15" s="9" t="s">
        <v>11</v>
      </c>
      <c r="DU15" s="14">
        <v>0</v>
      </c>
    </row>
    <row r="16" spans="1:125" ht="72">
      <c r="A16" s="29">
        <v>1324</v>
      </c>
      <c r="B16" s="29">
        <v>25</v>
      </c>
      <c r="C16" s="29">
        <v>1408</v>
      </c>
      <c r="D16" s="21">
        <v>41912</v>
      </c>
      <c r="E16" s="21">
        <v>41886</v>
      </c>
      <c r="F16" s="21">
        <v>41894</v>
      </c>
      <c r="G16" s="20" t="s">
        <v>4</v>
      </c>
      <c r="H16" s="20"/>
      <c r="I16" s="22">
        <v>6</v>
      </c>
      <c r="J16" s="20" t="s">
        <v>5</v>
      </c>
      <c r="K16" s="20"/>
      <c r="L16" s="20" t="s">
        <v>121</v>
      </c>
      <c r="M16" s="23"/>
      <c r="N16" s="23" t="s">
        <v>7</v>
      </c>
      <c r="O16" s="23"/>
      <c r="P16" s="24">
        <v>11.7</v>
      </c>
      <c r="Q16" s="24">
        <v>20.7</v>
      </c>
      <c r="R16" s="24">
        <v>23.8</v>
      </c>
      <c r="S16" s="24">
        <v>242.01</v>
      </c>
      <c r="T16" s="24">
        <v>1.78</v>
      </c>
      <c r="U16" s="24">
        <v>1440</v>
      </c>
      <c r="V16" s="24">
        <v>2560</v>
      </c>
      <c r="W16" s="24">
        <v>3.6859999999999999</v>
      </c>
      <c r="X16" s="23" t="s">
        <v>104</v>
      </c>
      <c r="Y16" s="23" t="s">
        <v>104</v>
      </c>
      <c r="Z16" s="24">
        <v>15233</v>
      </c>
      <c r="AA16" s="24">
        <v>60</v>
      </c>
      <c r="AB16" s="24">
        <v>178</v>
      </c>
      <c r="AC16" s="24">
        <v>178</v>
      </c>
      <c r="AD16" s="23" t="s">
        <v>134</v>
      </c>
      <c r="AE16" s="23" t="s">
        <v>23</v>
      </c>
      <c r="AF16" s="23" t="s">
        <v>23</v>
      </c>
      <c r="AG16" s="23" t="s">
        <v>106</v>
      </c>
      <c r="AH16" s="23" t="s">
        <v>106</v>
      </c>
      <c r="AI16" s="23" t="s">
        <v>12</v>
      </c>
      <c r="AJ16" s="23" t="s">
        <v>23</v>
      </c>
      <c r="AK16" s="23" t="s">
        <v>11</v>
      </c>
      <c r="AL16" s="23" t="s">
        <v>276</v>
      </c>
      <c r="AM16" s="23"/>
      <c r="AN16" s="23" t="s">
        <v>14</v>
      </c>
      <c r="AO16" s="23"/>
      <c r="AP16" s="23" t="s">
        <v>14</v>
      </c>
      <c r="AQ16" s="23"/>
      <c r="AR16" s="23"/>
      <c r="AS16" s="23" t="s">
        <v>276</v>
      </c>
      <c r="AT16" s="23"/>
      <c r="AU16" s="23" t="s">
        <v>14</v>
      </c>
      <c r="AV16" s="25"/>
      <c r="AW16" s="25"/>
      <c r="AX16" s="26">
        <v>23.8</v>
      </c>
      <c r="AY16" s="26">
        <v>242.01</v>
      </c>
      <c r="AZ16" s="25" t="s">
        <v>14</v>
      </c>
      <c r="BA16" s="25" t="s">
        <v>14</v>
      </c>
      <c r="BB16" s="23"/>
      <c r="BC16" s="23" t="s">
        <v>15</v>
      </c>
      <c r="BD16" s="23"/>
      <c r="BE16" s="23" t="s">
        <v>11</v>
      </c>
      <c r="BF16" s="23" t="s">
        <v>135</v>
      </c>
      <c r="BG16" s="23" t="s">
        <v>11</v>
      </c>
      <c r="BH16" s="23" t="s">
        <v>17</v>
      </c>
      <c r="BI16" s="23"/>
      <c r="BJ16" s="23"/>
      <c r="BK16" s="23" t="s">
        <v>11</v>
      </c>
      <c r="BL16" s="23" t="s">
        <v>11</v>
      </c>
      <c r="BM16" s="23"/>
      <c r="BN16" s="23"/>
      <c r="BO16" s="24">
        <v>5.2</v>
      </c>
      <c r="BP16" s="24">
        <v>279.5</v>
      </c>
      <c r="BQ16" s="24">
        <v>300</v>
      </c>
      <c r="BR16" s="24">
        <v>222.2</v>
      </c>
      <c r="BS16" s="24">
        <v>202.5</v>
      </c>
      <c r="BT16" s="23"/>
      <c r="BU16" s="23"/>
      <c r="BV16" s="24">
        <v>21.09</v>
      </c>
      <c r="BW16" s="24">
        <v>0.26</v>
      </c>
      <c r="BX16" s="23"/>
      <c r="BY16" s="24">
        <v>0.19</v>
      </c>
      <c r="BZ16" s="27">
        <v>0.26</v>
      </c>
      <c r="CA16" s="27">
        <v>0.19</v>
      </c>
      <c r="CB16" s="25"/>
      <c r="CC16" s="25"/>
      <c r="CD16" s="28">
        <v>21.17</v>
      </c>
      <c r="CE16" s="28">
        <v>0.31</v>
      </c>
      <c r="CF16" s="25"/>
      <c r="CG16" s="28">
        <v>0.24</v>
      </c>
      <c r="CH16" s="28">
        <v>42.43</v>
      </c>
      <c r="CI16" s="28">
        <v>0.5</v>
      </c>
      <c r="CJ16" s="28">
        <v>0.5</v>
      </c>
      <c r="CK16" s="25"/>
      <c r="CL16" s="25"/>
      <c r="CM16" s="28">
        <v>0.43</v>
      </c>
      <c r="CN16" s="25"/>
      <c r="CO16" s="28">
        <v>0</v>
      </c>
      <c r="CP16" s="30" t="s">
        <v>5</v>
      </c>
      <c r="CQ16" s="8">
        <v>15230.775587785629</v>
      </c>
      <c r="CR16" s="8">
        <v>24</v>
      </c>
      <c r="CS16" s="8">
        <v>3.8</v>
      </c>
      <c r="CT16" s="8">
        <v>30</v>
      </c>
      <c r="CU16" s="8">
        <v>200</v>
      </c>
      <c r="CV16" s="10">
        <v>67641.794999999998</v>
      </c>
      <c r="CW16" s="10">
        <v>67.641795000000002</v>
      </c>
      <c r="CX16" s="8" t="s">
        <v>11</v>
      </c>
      <c r="CY16" s="30" t="s">
        <v>11</v>
      </c>
      <c r="CZ16" s="30" t="s">
        <v>11</v>
      </c>
      <c r="DA16" s="31" t="s">
        <v>11</v>
      </c>
      <c r="DB16" s="31" t="s">
        <v>11</v>
      </c>
      <c r="DC16" s="8" t="s">
        <v>23</v>
      </c>
      <c r="DD16" s="8" t="s">
        <v>23</v>
      </c>
      <c r="DE16" s="30" t="s">
        <v>11</v>
      </c>
      <c r="DF16" s="10">
        <v>66.142379999999989</v>
      </c>
      <c r="DG16" s="9">
        <v>41.402000000000001</v>
      </c>
      <c r="DH16" s="10">
        <v>43.547199999999989</v>
      </c>
      <c r="DI16" s="10">
        <v>43.547199999999989</v>
      </c>
      <c r="DJ16" s="10">
        <v>37.336899999999986</v>
      </c>
      <c r="DK16" s="10">
        <v>37.336899999999986</v>
      </c>
      <c r="DL16" s="10">
        <v>37.336899999999986</v>
      </c>
      <c r="DM16" s="10">
        <v>37.336899999999986</v>
      </c>
      <c r="DN16" s="10">
        <v>37.336899999999986</v>
      </c>
      <c r="DO16" s="8" t="s">
        <v>23</v>
      </c>
      <c r="DP16" s="10">
        <v>2.7056718000000002</v>
      </c>
      <c r="DQ16" s="10">
        <v>18.384328199999999</v>
      </c>
      <c r="DR16" s="10">
        <v>18.384328199999999</v>
      </c>
      <c r="DS16" s="9">
        <v>22.972833730341538</v>
      </c>
      <c r="DT16" s="9" t="s">
        <v>23</v>
      </c>
      <c r="DU16" s="14">
        <v>0</v>
      </c>
    </row>
    <row r="17" spans="1:125" ht="72">
      <c r="A17" s="29">
        <v>1326</v>
      </c>
      <c r="B17" s="29">
        <v>35</v>
      </c>
      <c r="C17" s="29">
        <v>537</v>
      </c>
      <c r="D17" s="21">
        <v>41418</v>
      </c>
      <c r="E17" s="21">
        <v>41388</v>
      </c>
      <c r="F17" s="21">
        <v>41416</v>
      </c>
      <c r="G17" s="20" t="s">
        <v>4</v>
      </c>
      <c r="H17" s="20"/>
      <c r="I17" s="22">
        <v>6</v>
      </c>
      <c r="J17" s="20" t="s">
        <v>5</v>
      </c>
      <c r="K17" s="20"/>
      <c r="L17" s="20" t="s">
        <v>314</v>
      </c>
      <c r="M17" s="23" t="s">
        <v>314</v>
      </c>
      <c r="N17" s="23" t="s">
        <v>7</v>
      </c>
      <c r="O17" s="23"/>
      <c r="P17" s="24">
        <v>132</v>
      </c>
      <c r="Q17" s="24">
        <v>235</v>
      </c>
      <c r="R17" s="24">
        <v>27</v>
      </c>
      <c r="S17" s="24">
        <v>310</v>
      </c>
      <c r="T17" s="24">
        <v>1.78</v>
      </c>
      <c r="U17" s="24">
        <v>1440</v>
      </c>
      <c r="V17" s="24">
        <v>2560</v>
      </c>
      <c r="W17" s="24">
        <v>3.6859999999999999</v>
      </c>
      <c r="X17" s="23" t="s">
        <v>104</v>
      </c>
      <c r="Y17" s="23" t="s">
        <v>104</v>
      </c>
      <c r="Z17" s="24">
        <v>11874</v>
      </c>
      <c r="AA17" s="24">
        <v>60</v>
      </c>
      <c r="AB17" s="24">
        <v>178</v>
      </c>
      <c r="AC17" s="24">
        <v>178</v>
      </c>
      <c r="AD17" s="23" t="s">
        <v>315</v>
      </c>
      <c r="AE17" s="23" t="s">
        <v>23</v>
      </c>
      <c r="AF17" s="23" t="s">
        <v>23</v>
      </c>
      <c r="AG17" s="23" t="s">
        <v>316</v>
      </c>
      <c r="AH17" s="23" t="s">
        <v>317</v>
      </c>
      <c r="AI17" s="23" t="s">
        <v>12</v>
      </c>
      <c r="AJ17" s="23" t="s">
        <v>11</v>
      </c>
      <c r="AK17" s="23" t="s">
        <v>11</v>
      </c>
      <c r="AL17" s="23" t="s">
        <v>90</v>
      </c>
      <c r="AM17" s="23"/>
      <c r="AN17" s="23" t="s">
        <v>72</v>
      </c>
      <c r="AO17" s="23"/>
      <c r="AP17" s="23" t="s">
        <v>14</v>
      </c>
      <c r="AQ17" s="23"/>
      <c r="AR17" s="23"/>
      <c r="AS17" s="23" t="s">
        <v>90</v>
      </c>
      <c r="AT17" s="23"/>
      <c r="AU17" s="23" t="s">
        <v>63</v>
      </c>
      <c r="AV17" s="25"/>
      <c r="AW17" s="25"/>
      <c r="AX17" s="26">
        <v>27</v>
      </c>
      <c r="AY17" s="26">
        <v>310</v>
      </c>
      <c r="AZ17" s="25" t="s">
        <v>72</v>
      </c>
      <c r="BA17" s="25" t="s">
        <v>63</v>
      </c>
      <c r="BB17" s="23"/>
      <c r="BC17" s="23" t="s">
        <v>15</v>
      </c>
      <c r="BD17" s="23"/>
      <c r="BE17" s="23" t="s">
        <v>11</v>
      </c>
      <c r="BF17" s="23" t="s">
        <v>318</v>
      </c>
      <c r="BG17" s="23" t="s">
        <v>11</v>
      </c>
      <c r="BH17" s="23" t="s">
        <v>17</v>
      </c>
      <c r="BI17" s="23"/>
      <c r="BJ17" s="23" t="s">
        <v>18</v>
      </c>
      <c r="BK17" s="23" t="s">
        <v>11</v>
      </c>
      <c r="BL17" s="23" t="s">
        <v>11</v>
      </c>
      <c r="BM17" s="23"/>
      <c r="BN17" s="23"/>
      <c r="BO17" s="24">
        <v>22.3</v>
      </c>
      <c r="BP17" s="24">
        <v>355</v>
      </c>
      <c r="BQ17" s="24">
        <v>310.5</v>
      </c>
      <c r="BR17" s="24">
        <v>299.5</v>
      </c>
      <c r="BS17" s="24">
        <v>200.3</v>
      </c>
      <c r="BT17" s="23"/>
      <c r="BU17" s="23"/>
      <c r="BV17" s="24">
        <v>27.07</v>
      </c>
      <c r="BW17" s="24">
        <v>0.3</v>
      </c>
      <c r="BX17" s="23"/>
      <c r="BY17" s="24">
        <v>0.27</v>
      </c>
      <c r="BZ17" s="27">
        <v>0.3</v>
      </c>
      <c r="CA17" s="27">
        <v>0.27</v>
      </c>
      <c r="CB17" s="25"/>
      <c r="CC17" s="25"/>
      <c r="CD17" s="28">
        <v>27.86</v>
      </c>
      <c r="CE17" s="28">
        <v>0.36</v>
      </c>
      <c r="CF17" s="25"/>
      <c r="CG17" s="28">
        <v>0.32</v>
      </c>
      <c r="CH17" s="28">
        <v>50.18</v>
      </c>
      <c r="CI17" s="28">
        <v>1.2</v>
      </c>
      <c r="CJ17" s="28">
        <v>0.5</v>
      </c>
      <c r="CK17" s="25"/>
      <c r="CL17" s="25"/>
      <c r="CM17" s="28">
        <v>0.52</v>
      </c>
      <c r="CN17" s="25"/>
      <c r="CO17" s="28">
        <v>0</v>
      </c>
      <c r="CP17" s="30" t="s">
        <v>5</v>
      </c>
      <c r="CQ17" s="8">
        <v>11890.322580645161</v>
      </c>
      <c r="CR17" s="8">
        <v>28</v>
      </c>
      <c r="CS17" s="8">
        <v>3.8</v>
      </c>
      <c r="CT17" s="8">
        <v>30</v>
      </c>
      <c r="CU17" s="8">
        <v>300</v>
      </c>
      <c r="CV17" s="10">
        <v>110050</v>
      </c>
      <c r="CW17" s="10">
        <v>110.05</v>
      </c>
      <c r="CX17" s="8" t="s">
        <v>11</v>
      </c>
      <c r="CY17" s="30" t="s">
        <v>11</v>
      </c>
      <c r="CZ17" s="30" t="s">
        <v>11</v>
      </c>
      <c r="DA17" s="31" t="s">
        <v>11</v>
      </c>
      <c r="DB17" s="31" t="s">
        <v>11</v>
      </c>
      <c r="DC17" s="8" t="s">
        <v>23</v>
      </c>
      <c r="DD17" s="8" t="s">
        <v>23</v>
      </c>
      <c r="DE17" s="30" t="s">
        <v>11</v>
      </c>
      <c r="DF17" s="10">
        <v>84.704819999999998</v>
      </c>
      <c r="DG17" s="9">
        <v>51</v>
      </c>
      <c r="DH17" s="10">
        <v>62.109639999999999</v>
      </c>
      <c r="DI17" s="10">
        <v>62.109639999999999</v>
      </c>
      <c r="DJ17" s="10">
        <v>54.45964</v>
      </c>
      <c r="DK17" s="10">
        <v>54.45964</v>
      </c>
      <c r="DL17" s="10">
        <v>54.45964</v>
      </c>
      <c r="DM17" s="10">
        <v>54.45964</v>
      </c>
      <c r="DN17" s="10">
        <v>54.45964</v>
      </c>
      <c r="DO17" s="8" t="s">
        <v>11</v>
      </c>
      <c r="DP17" s="10">
        <v>4.4020000000000001</v>
      </c>
      <c r="DQ17" s="10">
        <v>22.667999999999999</v>
      </c>
      <c r="DR17" s="10">
        <v>22.667999999999999</v>
      </c>
      <c r="DS17" s="9">
        <v>29.258844855757431</v>
      </c>
      <c r="DT17" s="9" t="s">
        <v>23</v>
      </c>
      <c r="DU17" s="14">
        <v>0</v>
      </c>
    </row>
    <row r="18" spans="1:125" ht="72">
      <c r="A18" s="29">
        <v>1327</v>
      </c>
      <c r="B18" s="29">
        <v>47</v>
      </c>
      <c r="C18" s="29">
        <v>281</v>
      </c>
      <c r="D18" s="21">
        <v>41492</v>
      </c>
      <c r="E18" s="21">
        <v>41835</v>
      </c>
      <c r="F18" s="21">
        <v>41843</v>
      </c>
      <c r="G18" s="20" t="s">
        <v>4</v>
      </c>
      <c r="H18" s="20"/>
      <c r="I18" s="22">
        <v>6</v>
      </c>
      <c r="J18" s="20" t="s">
        <v>5</v>
      </c>
      <c r="K18" s="20"/>
      <c r="L18" s="20" t="s">
        <v>6</v>
      </c>
      <c r="M18" s="23"/>
      <c r="N18" s="23" t="s">
        <v>7</v>
      </c>
      <c r="O18" s="23"/>
      <c r="P18" s="24">
        <v>13.2</v>
      </c>
      <c r="Q18" s="24">
        <v>23.5</v>
      </c>
      <c r="R18" s="24">
        <v>26.9</v>
      </c>
      <c r="S18" s="24">
        <v>310.2</v>
      </c>
      <c r="T18" s="24">
        <v>1.78</v>
      </c>
      <c r="U18" s="24">
        <v>1440</v>
      </c>
      <c r="V18" s="24">
        <v>2560</v>
      </c>
      <c r="W18" s="24">
        <v>3.6859999999999999</v>
      </c>
      <c r="X18" s="23" t="s">
        <v>104</v>
      </c>
      <c r="Y18" s="23" t="s">
        <v>104</v>
      </c>
      <c r="Z18" s="24">
        <v>11884</v>
      </c>
      <c r="AA18" s="24">
        <v>60</v>
      </c>
      <c r="AB18" s="24">
        <v>178</v>
      </c>
      <c r="AC18" s="24">
        <v>178</v>
      </c>
      <c r="AD18" s="23" t="s">
        <v>98</v>
      </c>
      <c r="AE18" s="23" t="s">
        <v>23</v>
      </c>
      <c r="AF18" s="23" t="s">
        <v>23</v>
      </c>
      <c r="AG18" s="23" t="s">
        <v>987</v>
      </c>
      <c r="AH18" s="23" t="s">
        <v>151</v>
      </c>
      <c r="AI18" s="23" t="s">
        <v>12</v>
      </c>
      <c r="AJ18" s="23" t="s">
        <v>11</v>
      </c>
      <c r="AK18" s="23" t="s">
        <v>11</v>
      </c>
      <c r="AL18" s="23" t="s">
        <v>245</v>
      </c>
      <c r="AM18" s="23"/>
      <c r="AN18" s="23" t="s">
        <v>72</v>
      </c>
      <c r="AO18" s="23"/>
      <c r="AP18" s="23" t="s">
        <v>36</v>
      </c>
      <c r="AQ18" s="23" t="s">
        <v>14</v>
      </c>
      <c r="AR18" s="23"/>
      <c r="AS18" s="23" t="s">
        <v>245</v>
      </c>
      <c r="AT18" s="23"/>
      <c r="AU18" s="23" t="s">
        <v>14</v>
      </c>
      <c r="AV18" s="25"/>
      <c r="AW18" s="25"/>
      <c r="AX18" s="26">
        <v>26.9</v>
      </c>
      <c r="AY18" s="26">
        <v>310.2</v>
      </c>
      <c r="AZ18" s="25" t="s">
        <v>72</v>
      </c>
      <c r="BA18" s="25" t="s">
        <v>14</v>
      </c>
      <c r="BB18" s="23"/>
      <c r="BC18" s="23" t="s">
        <v>15</v>
      </c>
      <c r="BD18" s="23"/>
      <c r="BE18" s="23" t="s">
        <v>11</v>
      </c>
      <c r="BF18" s="23" t="s">
        <v>988</v>
      </c>
      <c r="BG18" s="23" t="s">
        <v>11</v>
      </c>
      <c r="BH18" s="23" t="s">
        <v>17</v>
      </c>
      <c r="BI18" s="23"/>
      <c r="BJ18" s="23" t="s">
        <v>18</v>
      </c>
      <c r="BK18" s="23" t="s">
        <v>11</v>
      </c>
      <c r="BL18" s="23" t="s">
        <v>11</v>
      </c>
      <c r="BM18" s="23"/>
      <c r="BN18" s="23"/>
      <c r="BO18" s="24">
        <v>21.7</v>
      </c>
      <c r="BP18" s="24">
        <v>290.3</v>
      </c>
      <c r="BQ18" s="24">
        <v>250</v>
      </c>
      <c r="BR18" s="24">
        <v>261.89999999999998</v>
      </c>
      <c r="BS18" s="24">
        <v>201.8</v>
      </c>
      <c r="BT18" s="23"/>
      <c r="BU18" s="23"/>
      <c r="BV18" s="24">
        <v>27.44</v>
      </c>
      <c r="BW18" s="24">
        <v>0.47</v>
      </c>
      <c r="BX18" s="24">
        <v>0.4</v>
      </c>
      <c r="BY18" s="24">
        <v>0.23</v>
      </c>
      <c r="BZ18" s="27">
        <v>0.47</v>
      </c>
      <c r="CA18" s="27">
        <v>0.23</v>
      </c>
      <c r="CB18" s="25"/>
      <c r="CC18" s="25"/>
      <c r="CD18" s="28">
        <v>27.38</v>
      </c>
      <c r="CE18" s="28">
        <v>0.59</v>
      </c>
      <c r="CF18" s="28">
        <v>0.42</v>
      </c>
      <c r="CG18" s="28">
        <v>0.28999999999999998</v>
      </c>
      <c r="CH18" s="28">
        <v>50.18</v>
      </c>
      <c r="CI18" s="28">
        <v>1.2</v>
      </c>
      <c r="CJ18" s="28">
        <v>0.5</v>
      </c>
      <c r="CK18" s="25"/>
      <c r="CL18" s="25"/>
      <c r="CM18" s="28">
        <v>0.59</v>
      </c>
      <c r="CN18" s="25"/>
      <c r="CO18" s="28">
        <v>0</v>
      </c>
      <c r="CP18" s="30" t="s">
        <v>5</v>
      </c>
      <c r="CQ18" s="8">
        <v>11882.656350741458</v>
      </c>
      <c r="CR18" s="8">
        <v>28</v>
      </c>
      <c r="CS18" s="8">
        <v>3.8</v>
      </c>
      <c r="CT18" s="8">
        <v>30</v>
      </c>
      <c r="CU18" s="8">
        <v>200</v>
      </c>
      <c r="CV18" s="10">
        <v>90051.06</v>
      </c>
      <c r="CW18" s="10">
        <v>90.051059999999993</v>
      </c>
      <c r="CX18" s="8" t="s">
        <v>11</v>
      </c>
      <c r="CY18" s="30" t="s">
        <v>11</v>
      </c>
      <c r="CZ18" s="30" t="s">
        <v>11</v>
      </c>
      <c r="DA18" s="31" t="s">
        <v>11</v>
      </c>
      <c r="DB18" s="31" t="s">
        <v>11</v>
      </c>
      <c r="DC18" s="8" t="s">
        <v>23</v>
      </c>
      <c r="DD18" s="8" t="s">
        <v>23</v>
      </c>
      <c r="DE18" s="30" t="s">
        <v>11</v>
      </c>
      <c r="DF18" s="10">
        <v>86.807220000000001</v>
      </c>
      <c r="DG18" s="9">
        <v>51.04</v>
      </c>
      <c r="DH18" s="10">
        <v>64.212040000000002</v>
      </c>
      <c r="DI18" s="10">
        <v>64.212040000000002</v>
      </c>
      <c r="DJ18" s="10">
        <v>56.556040000000003</v>
      </c>
      <c r="DK18" s="10">
        <v>56.556040000000003</v>
      </c>
      <c r="DL18" s="10">
        <v>56.556040000000003</v>
      </c>
      <c r="DM18" s="10">
        <v>56.556040000000003</v>
      </c>
      <c r="DN18" s="10">
        <v>56.556040000000003</v>
      </c>
      <c r="DO18" s="8" t="s">
        <v>11</v>
      </c>
      <c r="DP18" s="10">
        <v>3.6020424000000002</v>
      </c>
      <c r="DQ18" s="10">
        <v>23.837957600000003</v>
      </c>
      <c r="DR18" s="10">
        <v>23.837957600000003</v>
      </c>
      <c r="DS18" s="9">
        <v>29.277156923121758</v>
      </c>
      <c r="DT18" s="9" t="s">
        <v>23</v>
      </c>
      <c r="DU18" s="14">
        <v>0</v>
      </c>
    </row>
    <row r="19" spans="1:125" ht="72">
      <c r="A19" s="29">
        <v>1328</v>
      </c>
      <c r="B19" s="29">
        <v>25</v>
      </c>
      <c r="C19" s="29">
        <v>1013</v>
      </c>
      <c r="D19" s="21">
        <v>41803</v>
      </c>
      <c r="E19" s="21">
        <v>41793</v>
      </c>
      <c r="F19" s="21">
        <v>41802</v>
      </c>
      <c r="G19" s="20" t="s">
        <v>4</v>
      </c>
      <c r="H19" s="20"/>
      <c r="I19" s="22">
        <v>6</v>
      </c>
      <c r="J19" s="20" t="s">
        <v>5</v>
      </c>
      <c r="K19" s="20"/>
      <c r="L19" s="20" t="s">
        <v>6</v>
      </c>
      <c r="M19" s="23"/>
      <c r="N19" s="23" t="s">
        <v>7</v>
      </c>
      <c r="O19" s="23"/>
      <c r="P19" s="24">
        <v>13.2</v>
      </c>
      <c r="Q19" s="24">
        <v>23.5</v>
      </c>
      <c r="R19" s="24">
        <v>27</v>
      </c>
      <c r="S19" s="24">
        <v>310.47000000000003</v>
      </c>
      <c r="T19" s="24">
        <v>1.78</v>
      </c>
      <c r="U19" s="24">
        <v>1440</v>
      </c>
      <c r="V19" s="24">
        <v>2560</v>
      </c>
      <c r="W19" s="24">
        <v>3.6859999999999999</v>
      </c>
      <c r="X19" s="23" t="s">
        <v>104</v>
      </c>
      <c r="Y19" s="23" t="s">
        <v>104</v>
      </c>
      <c r="Z19" s="24">
        <v>11874</v>
      </c>
      <c r="AA19" s="24">
        <v>144</v>
      </c>
      <c r="AB19" s="24">
        <v>176</v>
      </c>
      <c r="AC19" s="24">
        <v>170</v>
      </c>
      <c r="AD19" s="23" t="s">
        <v>253</v>
      </c>
      <c r="AE19" s="23" t="s">
        <v>23</v>
      </c>
      <c r="AF19" s="23" t="s">
        <v>23</v>
      </c>
      <c r="AG19" s="23" t="s">
        <v>106</v>
      </c>
      <c r="AH19" s="23" t="s">
        <v>106</v>
      </c>
      <c r="AI19" s="23" t="s">
        <v>57</v>
      </c>
      <c r="AJ19" s="23" t="s">
        <v>23</v>
      </c>
      <c r="AK19" s="23" t="s">
        <v>11</v>
      </c>
      <c r="AL19" s="23" t="s">
        <v>46</v>
      </c>
      <c r="AM19" s="23"/>
      <c r="AN19" s="23" t="s">
        <v>14</v>
      </c>
      <c r="AO19" s="23"/>
      <c r="AP19" s="23" t="s">
        <v>14</v>
      </c>
      <c r="AQ19" s="23"/>
      <c r="AR19" s="23"/>
      <c r="AS19" s="23" t="s">
        <v>46</v>
      </c>
      <c r="AT19" s="23"/>
      <c r="AU19" s="23" t="s">
        <v>14</v>
      </c>
      <c r="AV19" s="25"/>
      <c r="AW19" s="25"/>
      <c r="AX19" s="26">
        <v>27</v>
      </c>
      <c r="AY19" s="26">
        <v>310.47000000000003</v>
      </c>
      <c r="AZ19" s="25" t="s">
        <v>14</v>
      </c>
      <c r="BA19" s="25" t="s">
        <v>14</v>
      </c>
      <c r="BB19" s="23"/>
      <c r="BC19" s="23" t="s">
        <v>15</v>
      </c>
      <c r="BD19" s="23"/>
      <c r="BE19" s="23" t="s">
        <v>11</v>
      </c>
      <c r="BF19" s="23" t="s">
        <v>254</v>
      </c>
      <c r="BG19" s="23" t="s">
        <v>11</v>
      </c>
      <c r="BH19" s="23" t="s">
        <v>17</v>
      </c>
      <c r="BI19" s="23"/>
      <c r="BJ19" s="23"/>
      <c r="BK19" s="23" t="s">
        <v>11</v>
      </c>
      <c r="BL19" s="23" t="s">
        <v>11</v>
      </c>
      <c r="BM19" s="23"/>
      <c r="BN19" s="23"/>
      <c r="BO19" s="24">
        <v>13.2</v>
      </c>
      <c r="BP19" s="24">
        <v>360</v>
      </c>
      <c r="BQ19" s="24">
        <v>350</v>
      </c>
      <c r="BR19" s="24">
        <v>323.10000000000002</v>
      </c>
      <c r="BS19" s="24">
        <v>201.8</v>
      </c>
      <c r="BT19" s="23"/>
      <c r="BU19" s="23"/>
      <c r="BV19" s="24">
        <v>30.64</v>
      </c>
      <c r="BW19" s="24">
        <v>0.42</v>
      </c>
      <c r="BX19" s="23"/>
      <c r="BY19" s="24">
        <v>0.39</v>
      </c>
      <c r="BZ19" s="27">
        <v>0.42</v>
      </c>
      <c r="CA19" s="27">
        <v>0.39</v>
      </c>
      <c r="CB19" s="25"/>
      <c r="CC19" s="25"/>
      <c r="CD19" s="28">
        <v>30.51</v>
      </c>
      <c r="CE19" s="28">
        <v>0.44</v>
      </c>
      <c r="CF19" s="25"/>
      <c r="CG19" s="28">
        <v>0.42</v>
      </c>
      <c r="CH19" s="28">
        <v>50.26</v>
      </c>
      <c r="CI19" s="28">
        <v>1.2</v>
      </c>
      <c r="CJ19" s="28">
        <v>0.5</v>
      </c>
      <c r="CK19" s="25"/>
      <c r="CL19" s="28">
        <v>11.6</v>
      </c>
      <c r="CM19" s="28">
        <v>0.48</v>
      </c>
      <c r="CN19" s="25"/>
      <c r="CO19" s="28">
        <v>0</v>
      </c>
      <c r="CP19" s="30" t="s">
        <v>5</v>
      </c>
      <c r="CQ19" s="8">
        <v>11872.322607659355</v>
      </c>
      <c r="CR19" s="8">
        <v>28</v>
      </c>
      <c r="CS19" s="8">
        <v>3.8</v>
      </c>
      <c r="CT19" s="8">
        <v>30</v>
      </c>
      <c r="CU19" s="8">
        <v>300</v>
      </c>
      <c r="CV19" s="10">
        <v>111769.20000000001</v>
      </c>
      <c r="CW19" s="10">
        <v>111.76920000000001</v>
      </c>
      <c r="CX19" s="8" t="s">
        <v>11</v>
      </c>
      <c r="CY19" s="30" t="s">
        <v>11</v>
      </c>
      <c r="CZ19" s="30" t="s">
        <v>11</v>
      </c>
      <c r="DA19" s="31" t="s">
        <v>11</v>
      </c>
      <c r="DB19" s="31" t="s">
        <v>11</v>
      </c>
      <c r="DC19" s="8" t="s">
        <v>23</v>
      </c>
      <c r="DD19" s="8" t="s">
        <v>23</v>
      </c>
      <c r="DE19" s="30" t="s">
        <v>11</v>
      </c>
      <c r="DF19" s="10">
        <v>96.33372</v>
      </c>
      <c r="DG19" s="9">
        <v>51.094000000000008</v>
      </c>
      <c r="DH19" s="10">
        <v>73.73854</v>
      </c>
      <c r="DI19" s="10">
        <v>73.73854</v>
      </c>
      <c r="DJ19" s="10">
        <v>66.074439999999996</v>
      </c>
      <c r="DK19" s="10">
        <v>66.074439999999996</v>
      </c>
      <c r="DL19" s="10">
        <v>66.074439999999996</v>
      </c>
      <c r="DM19" s="10">
        <v>66.074439999999996</v>
      </c>
      <c r="DN19" s="10">
        <v>66.074439999999996</v>
      </c>
      <c r="DO19" s="8" t="s">
        <v>11</v>
      </c>
      <c r="DP19" s="10">
        <v>4.4707680000000005</v>
      </c>
      <c r="DQ19" s="10">
        <v>26.169232000000001</v>
      </c>
      <c r="DR19" s="10">
        <v>26.169232000000001</v>
      </c>
      <c r="DS19" s="9">
        <v>29.301876395765653</v>
      </c>
      <c r="DT19" s="9" t="s">
        <v>23</v>
      </c>
      <c r="DU19" s="14">
        <v>0</v>
      </c>
    </row>
    <row r="20" spans="1:125" ht="72">
      <c r="A20" s="29">
        <v>1329</v>
      </c>
      <c r="B20" s="29">
        <v>40</v>
      </c>
      <c r="C20" s="29">
        <v>532</v>
      </c>
      <c r="D20" s="21">
        <v>41493</v>
      </c>
      <c r="E20" s="21">
        <v>41447</v>
      </c>
      <c r="F20" s="21">
        <v>41471</v>
      </c>
      <c r="G20" s="20" t="s">
        <v>4</v>
      </c>
      <c r="H20" s="20"/>
      <c r="I20" s="22">
        <v>6</v>
      </c>
      <c r="J20" s="20" t="s">
        <v>5</v>
      </c>
      <c r="K20" s="20"/>
      <c r="L20" s="20" t="s">
        <v>49</v>
      </c>
      <c r="M20" s="23"/>
      <c r="N20" s="23" t="s">
        <v>7</v>
      </c>
      <c r="O20" s="23"/>
      <c r="P20" s="24">
        <v>13.2</v>
      </c>
      <c r="Q20" s="24">
        <v>23.5</v>
      </c>
      <c r="R20" s="24">
        <v>27</v>
      </c>
      <c r="S20" s="24">
        <v>310.47000000000003</v>
      </c>
      <c r="T20" s="24">
        <v>1.78</v>
      </c>
      <c r="U20" s="24">
        <v>1440</v>
      </c>
      <c r="V20" s="24">
        <v>2560</v>
      </c>
      <c r="W20" s="24">
        <v>3.6859999999999999</v>
      </c>
      <c r="X20" s="23" t="s">
        <v>104</v>
      </c>
      <c r="Y20" s="23" t="s">
        <v>104</v>
      </c>
      <c r="Z20" s="24">
        <v>11874</v>
      </c>
      <c r="AA20" s="24">
        <v>60</v>
      </c>
      <c r="AB20" s="24">
        <v>178</v>
      </c>
      <c r="AC20" s="24">
        <v>178</v>
      </c>
      <c r="AD20" s="23" t="s">
        <v>307</v>
      </c>
      <c r="AE20" s="23" t="s">
        <v>23</v>
      </c>
      <c r="AF20" s="23" t="s">
        <v>23</v>
      </c>
      <c r="AG20" s="23" t="s">
        <v>373</v>
      </c>
      <c r="AH20" s="23" t="s">
        <v>373</v>
      </c>
      <c r="AI20" s="23" t="s">
        <v>57</v>
      </c>
      <c r="AJ20" s="23" t="s">
        <v>23</v>
      </c>
      <c r="AK20" s="23" t="s">
        <v>23</v>
      </c>
      <c r="AL20" s="23" t="s">
        <v>58</v>
      </c>
      <c r="AM20" s="23"/>
      <c r="AN20" s="23" t="s">
        <v>14</v>
      </c>
      <c r="AO20" s="23"/>
      <c r="AP20" s="23" t="s">
        <v>14</v>
      </c>
      <c r="AQ20" s="23"/>
      <c r="AR20" s="23"/>
      <c r="AS20" s="23" t="s">
        <v>58</v>
      </c>
      <c r="AT20" s="23"/>
      <c r="AU20" s="23" t="s">
        <v>14</v>
      </c>
      <c r="AV20" s="25"/>
      <c r="AW20" s="25"/>
      <c r="AX20" s="26">
        <v>27</v>
      </c>
      <c r="AY20" s="26">
        <v>310.47000000000003</v>
      </c>
      <c r="AZ20" s="25" t="s">
        <v>14</v>
      </c>
      <c r="BA20" s="25" t="s">
        <v>14</v>
      </c>
      <c r="BB20" s="23"/>
      <c r="BC20" s="23" t="s">
        <v>15</v>
      </c>
      <c r="BD20" s="23"/>
      <c r="BE20" s="23" t="s">
        <v>11</v>
      </c>
      <c r="BF20" s="23" t="s">
        <v>374</v>
      </c>
      <c r="BG20" s="23" t="s">
        <v>11</v>
      </c>
      <c r="BH20" s="23" t="s">
        <v>17</v>
      </c>
      <c r="BI20" s="23"/>
      <c r="BJ20" s="23"/>
      <c r="BK20" s="23" t="s">
        <v>11</v>
      </c>
      <c r="BL20" s="23" t="s">
        <v>11</v>
      </c>
      <c r="BM20" s="23"/>
      <c r="BN20" s="23"/>
      <c r="BO20" s="24">
        <v>0.1</v>
      </c>
      <c r="BP20" s="24">
        <v>376.3</v>
      </c>
      <c r="BQ20" s="24">
        <v>350</v>
      </c>
      <c r="BR20" s="24">
        <v>350.1</v>
      </c>
      <c r="BS20" s="24">
        <v>200</v>
      </c>
      <c r="BT20" s="23"/>
      <c r="BU20" s="23"/>
      <c r="BV20" s="24">
        <v>32.54</v>
      </c>
      <c r="BW20" s="24">
        <v>0.28000000000000003</v>
      </c>
      <c r="BX20" s="24">
        <v>0</v>
      </c>
      <c r="BY20" s="24">
        <v>0.28000000000000003</v>
      </c>
      <c r="BZ20" s="27">
        <v>0.28000000000000003</v>
      </c>
      <c r="CA20" s="27">
        <v>0.28000000000000003</v>
      </c>
      <c r="CB20" s="25"/>
      <c r="CC20" s="25"/>
      <c r="CD20" s="28">
        <v>33.479999999999997</v>
      </c>
      <c r="CE20" s="28">
        <v>0.37</v>
      </c>
      <c r="CF20" s="28">
        <v>0.37</v>
      </c>
      <c r="CG20" s="28">
        <v>0.36</v>
      </c>
      <c r="CH20" s="28">
        <v>50.27</v>
      </c>
      <c r="CI20" s="28">
        <v>0.5</v>
      </c>
      <c r="CJ20" s="28">
        <v>0.5</v>
      </c>
      <c r="CK20" s="25"/>
      <c r="CL20" s="28">
        <v>11.6</v>
      </c>
      <c r="CM20" s="28">
        <v>0.86</v>
      </c>
      <c r="CN20" s="25"/>
      <c r="CO20" s="28">
        <v>0</v>
      </c>
      <c r="CP20" s="30" t="s">
        <v>5</v>
      </c>
      <c r="CQ20" s="8">
        <v>11872.322607659355</v>
      </c>
      <c r="CR20" s="8">
        <v>28</v>
      </c>
      <c r="CS20" s="8">
        <v>3.8</v>
      </c>
      <c r="CT20" s="8">
        <v>30</v>
      </c>
      <c r="CU20" s="8">
        <v>300</v>
      </c>
      <c r="CV20" s="10">
        <v>116829.86100000002</v>
      </c>
      <c r="CW20" s="10">
        <v>116.82986100000002</v>
      </c>
      <c r="CX20" s="8" t="s">
        <v>11</v>
      </c>
      <c r="CY20" s="30" t="s">
        <v>11</v>
      </c>
      <c r="CZ20" s="30" t="s">
        <v>11</v>
      </c>
      <c r="DA20" s="31" t="s">
        <v>11</v>
      </c>
      <c r="DB20" s="31" t="s">
        <v>11</v>
      </c>
      <c r="DC20" s="8" t="s">
        <v>23</v>
      </c>
      <c r="DD20" s="8" t="s">
        <v>23</v>
      </c>
      <c r="DE20" s="30" t="s">
        <v>11</v>
      </c>
      <c r="DF20" s="10">
        <v>101.36196</v>
      </c>
      <c r="DG20" s="9">
        <v>51.094000000000008</v>
      </c>
      <c r="DH20" s="10">
        <v>78.766779999999997</v>
      </c>
      <c r="DI20" s="10">
        <v>78.766779999999997</v>
      </c>
      <c r="DJ20" s="10">
        <v>71.102679999999992</v>
      </c>
      <c r="DK20" s="10">
        <v>71.102679999999992</v>
      </c>
      <c r="DL20" s="10">
        <v>71.102679999999992</v>
      </c>
      <c r="DM20" s="10">
        <v>71.102679999999992</v>
      </c>
      <c r="DN20" s="10">
        <v>71.102679999999992</v>
      </c>
      <c r="DO20" s="8" t="s">
        <v>11</v>
      </c>
      <c r="DP20" s="10">
        <v>4.6731944400000014</v>
      </c>
      <c r="DQ20" s="10">
        <v>27.866805559999996</v>
      </c>
      <c r="DR20" s="10">
        <v>27.866805559999996</v>
      </c>
      <c r="DS20" s="9">
        <v>29.301876395765653</v>
      </c>
      <c r="DT20" s="9" t="s">
        <v>23</v>
      </c>
      <c r="DU20" s="14">
        <v>0</v>
      </c>
    </row>
    <row r="21" spans="1:125" ht="72">
      <c r="A21" s="29">
        <v>1330</v>
      </c>
      <c r="B21" s="29">
        <v>13</v>
      </c>
      <c r="C21" s="29">
        <v>1439</v>
      </c>
      <c r="D21" s="21">
        <v>41484</v>
      </c>
      <c r="E21" s="21">
        <v>41439</v>
      </c>
      <c r="F21" s="21">
        <v>41470</v>
      </c>
      <c r="G21" s="20" t="s">
        <v>4</v>
      </c>
      <c r="H21" s="20"/>
      <c r="I21" s="22">
        <v>6</v>
      </c>
      <c r="J21" s="20" t="s">
        <v>5</v>
      </c>
      <c r="K21" s="20"/>
      <c r="L21" s="20" t="s">
        <v>49</v>
      </c>
      <c r="M21" s="23"/>
      <c r="N21" s="23" t="s">
        <v>7</v>
      </c>
      <c r="O21" s="23"/>
      <c r="P21" s="24">
        <v>13.2</v>
      </c>
      <c r="Q21" s="24">
        <v>23.5</v>
      </c>
      <c r="R21" s="24">
        <v>27</v>
      </c>
      <c r="S21" s="24">
        <v>310.47000000000003</v>
      </c>
      <c r="T21" s="24">
        <v>1.78</v>
      </c>
      <c r="U21" s="24">
        <v>1440</v>
      </c>
      <c r="V21" s="24">
        <v>2560</v>
      </c>
      <c r="W21" s="24">
        <v>3.6859999999999999</v>
      </c>
      <c r="X21" s="23" t="s">
        <v>104</v>
      </c>
      <c r="Y21" s="23" t="s">
        <v>104</v>
      </c>
      <c r="Z21" s="24">
        <v>11874</v>
      </c>
      <c r="AA21" s="24">
        <v>60</v>
      </c>
      <c r="AB21" s="24">
        <v>178</v>
      </c>
      <c r="AC21" s="24">
        <v>178</v>
      </c>
      <c r="AD21" s="23" t="s">
        <v>678</v>
      </c>
      <c r="AE21" s="23" t="s">
        <v>23</v>
      </c>
      <c r="AF21" s="23" t="s">
        <v>23</v>
      </c>
      <c r="AG21" s="23" t="s">
        <v>646</v>
      </c>
      <c r="AH21" s="23" t="s">
        <v>646</v>
      </c>
      <c r="AI21" s="23" t="s">
        <v>12</v>
      </c>
      <c r="AJ21" s="23" t="s">
        <v>11</v>
      </c>
      <c r="AK21" s="23" t="s">
        <v>11</v>
      </c>
      <c r="AL21" s="23" t="s">
        <v>107</v>
      </c>
      <c r="AM21" s="23"/>
      <c r="AN21" s="23" t="s">
        <v>72</v>
      </c>
      <c r="AO21" s="23"/>
      <c r="AP21" s="23" t="s">
        <v>14</v>
      </c>
      <c r="AQ21" s="23"/>
      <c r="AR21" s="23"/>
      <c r="AS21" s="23" t="s">
        <v>107</v>
      </c>
      <c r="AT21" s="23"/>
      <c r="AU21" s="23" t="s">
        <v>14</v>
      </c>
      <c r="AV21" s="25"/>
      <c r="AW21" s="25"/>
      <c r="AX21" s="26">
        <v>27</v>
      </c>
      <c r="AY21" s="26">
        <v>310.47000000000003</v>
      </c>
      <c r="AZ21" s="25" t="s">
        <v>72</v>
      </c>
      <c r="BA21" s="25" t="s">
        <v>14</v>
      </c>
      <c r="BB21" s="23"/>
      <c r="BC21" s="23" t="s">
        <v>15</v>
      </c>
      <c r="BD21" s="23"/>
      <c r="BE21" s="23" t="s">
        <v>23</v>
      </c>
      <c r="BF21" s="23" t="s">
        <v>679</v>
      </c>
      <c r="BG21" s="23" t="s">
        <v>11</v>
      </c>
      <c r="BH21" s="23" t="s">
        <v>17</v>
      </c>
      <c r="BI21" s="23"/>
      <c r="BJ21" s="23"/>
      <c r="BK21" s="23" t="s">
        <v>11</v>
      </c>
      <c r="BL21" s="23" t="s">
        <v>11</v>
      </c>
      <c r="BM21" s="23" t="s">
        <v>11</v>
      </c>
      <c r="BN21" s="23"/>
      <c r="BO21" s="24">
        <v>0.4</v>
      </c>
      <c r="BP21" s="24">
        <v>313.8</v>
      </c>
      <c r="BQ21" s="24">
        <v>350</v>
      </c>
      <c r="BR21" s="24">
        <v>266.89999999999998</v>
      </c>
      <c r="BS21" s="24">
        <v>201.7</v>
      </c>
      <c r="BT21" s="23"/>
      <c r="BU21" s="23"/>
      <c r="BV21" s="24">
        <v>33.1</v>
      </c>
      <c r="BW21" s="24">
        <v>0.44</v>
      </c>
      <c r="BX21" s="23"/>
      <c r="BY21" s="24">
        <v>0.38</v>
      </c>
      <c r="BZ21" s="27">
        <v>0.44</v>
      </c>
      <c r="CA21" s="27">
        <v>0.38</v>
      </c>
      <c r="CB21" s="25"/>
      <c r="CC21" s="25"/>
      <c r="CD21" s="28">
        <v>32.479999999999997</v>
      </c>
      <c r="CE21" s="28">
        <v>0.44</v>
      </c>
      <c r="CF21" s="25"/>
      <c r="CG21" s="28">
        <v>0.38</v>
      </c>
      <c r="CH21" s="28">
        <v>67.66</v>
      </c>
      <c r="CI21" s="28">
        <v>1.2</v>
      </c>
      <c r="CJ21" s="28">
        <v>0.5</v>
      </c>
      <c r="CK21" s="25"/>
      <c r="CL21" s="28">
        <v>29</v>
      </c>
      <c r="CM21" s="28">
        <v>0.4</v>
      </c>
      <c r="CN21" s="25"/>
      <c r="CO21" s="28">
        <v>0</v>
      </c>
      <c r="CP21" s="30" t="s">
        <v>5</v>
      </c>
      <c r="CQ21" s="8">
        <v>11872.322607659355</v>
      </c>
      <c r="CR21" s="8">
        <v>28</v>
      </c>
      <c r="CS21" s="8">
        <v>3.8</v>
      </c>
      <c r="CT21" s="8">
        <v>30</v>
      </c>
      <c r="CU21" s="8">
        <v>300</v>
      </c>
      <c r="CV21" s="10">
        <v>97425.486000000019</v>
      </c>
      <c r="CW21" s="10">
        <v>97.425486000000021</v>
      </c>
      <c r="CX21" s="8" t="s">
        <v>11</v>
      </c>
      <c r="CY21" s="30" t="s">
        <v>11</v>
      </c>
      <c r="CZ21" s="30" t="s">
        <v>11</v>
      </c>
      <c r="DA21" s="31" t="s">
        <v>11</v>
      </c>
      <c r="DB21" s="31" t="s">
        <v>11</v>
      </c>
      <c r="DC21" s="8" t="s">
        <v>23</v>
      </c>
      <c r="DD21" s="8" t="s">
        <v>23</v>
      </c>
      <c r="DE21" s="30" t="s">
        <v>11</v>
      </c>
      <c r="DF21" s="10">
        <v>103.98996</v>
      </c>
      <c r="DG21" s="9">
        <v>51.094000000000008</v>
      </c>
      <c r="DH21" s="10">
        <v>81.394779999999997</v>
      </c>
      <c r="DI21" s="10">
        <v>81.394779999999997</v>
      </c>
      <c r="DJ21" s="10">
        <v>73.730679999999992</v>
      </c>
      <c r="DK21" s="10">
        <v>73.730679999999992</v>
      </c>
      <c r="DL21" s="10">
        <v>73.730679999999992</v>
      </c>
      <c r="DM21" s="10">
        <v>73.730679999999992</v>
      </c>
      <c r="DN21" s="10">
        <v>73.730679999999992</v>
      </c>
      <c r="DO21" s="8" t="s">
        <v>11</v>
      </c>
      <c r="DP21" s="10">
        <v>3.8970194400000011</v>
      </c>
      <c r="DQ21" s="10">
        <v>29.20298056</v>
      </c>
      <c r="DR21" s="10">
        <v>29.20298056</v>
      </c>
      <c r="DS21" s="9">
        <v>29.301876395765653</v>
      </c>
      <c r="DT21" s="9" t="s">
        <v>23</v>
      </c>
      <c r="DU21" s="14">
        <v>0</v>
      </c>
    </row>
    <row r="22" spans="1:125" ht="72">
      <c r="A22" s="29">
        <v>1332</v>
      </c>
      <c r="B22" s="29">
        <v>5</v>
      </c>
      <c r="C22" s="29">
        <v>484</v>
      </c>
      <c r="D22" s="21">
        <v>41654</v>
      </c>
      <c r="E22" s="21">
        <v>41626</v>
      </c>
      <c r="F22" s="21">
        <v>41653</v>
      </c>
      <c r="G22" s="20" t="s">
        <v>4</v>
      </c>
      <c r="H22" s="20"/>
      <c r="I22" s="22">
        <v>6</v>
      </c>
      <c r="J22" s="20" t="s">
        <v>5</v>
      </c>
      <c r="K22" s="20"/>
      <c r="L22" s="20" t="s">
        <v>6</v>
      </c>
      <c r="M22" s="23"/>
      <c r="N22" s="23" t="s">
        <v>7</v>
      </c>
      <c r="O22" s="23"/>
      <c r="P22" s="24">
        <v>15.7</v>
      </c>
      <c r="Q22" s="24">
        <v>27.9</v>
      </c>
      <c r="R22" s="24">
        <v>32</v>
      </c>
      <c r="S22" s="24">
        <v>437.56</v>
      </c>
      <c r="T22" s="24">
        <v>1.78</v>
      </c>
      <c r="U22" s="24">
        <v>1440</v>
      </c>
      <c r="V22" s="24">
        <v>2560</v>
      </c>
      <c r="W22" s="24">
        <v>3.6859999999999999</v>
      </c>
      <c r="X22" s="23" t="s">
        <v>103</v>
      </c>
      <c r="Y22" s="23" t="s">
        <v>104</v>
      </c>
      <c r="Z22" s="24">
        <v>8425</v>
      </c>
      <c r="AA22" s="24">
        <v>60</v>
      </c>
      <c r="AB22" s="24">
        <v>178</v>
      </c>
      <c r="AC22" s="24">
        <v>178</v>
      </c>
      <c r="AD22" s="23" t="s">
        <v>105</v>
      </c>
      <c r="AE22" s="23" t="s">
        <v>23</v>
      </c>
      <c r="AF22" s="23" t="s">
        <v>23</v>
      </c>
      <c r="AG22" s="23" t="s">
        <v>106</v>
      </c>
      <c r="AH22" s="23" t="s">
        <v>106</v>
      </c>
      <c r="AI22" s="23" t="s">
        <v>12</v>
      </c>
      <c r="AJ22" s="23" t="s">
        <v>11</v>
      </c>
      <c r="AK22" s="23" t="s">
        <v>11</v>
      </c>
      <c r="AL22" s="23" t="s">
        <v>107</v>
      </c>
      <c r="AM22" s="23"/>
      <c r="AN22" s="23" t="s">
        <v>72</v>
      </c>
      <c r="AO22" s="23"/>
      <c r="AP22" s="23" t="s">
        <v>14</v>
      </c>
      <c r="AQ22" s="23"/>
      <c r="AR22" s="23"/>
      <c r="AS22" s="23" t="s">
        <v>107</v>
      </c>
      <c r="AT22" s="23"/>
      <c r="AU22" s="23" t="s">
        <v>14</v>
      </c>
      <c r="AV22" s="25"/>
      <c r="AW22" s="25"/>
      <c r="AX22" s="26">
        <v>32</v>
      </c>
      <c r="AY22" s="26">
        <v>437.56</v>
      </c>
      <c r="AZ22" s="25" t="s">
        <v>72</v>
      </c>
      <c r="BA22" s="25" t="s">
        <v>14</v>
      </c>
      <c r="BB22" s="23"/>
      <c r="BC22" s="23" t="s">
        <v>15</v>
      </c>
      <c r="BD22" s="23"/>
      <c r="BE22" s="23" t="s">
        <v>11</v>
      </c>
      <c r="BF22" s="23" t="s">
        <v>108</v>
      </c>
      <c r="BG22" s="23" t="s">
        <v>11</v>
      </c>
      <c r="BH22" s="23" t="s">
        <v>17</v>
      </c>
      <c r="BI22" s="23"/>
      <c r="BJ22" s="23"/>
      <c r="BK22" s="23" t="s">
        <v>11</v>
      </c>
      <c r="BL22" s="23" t="s">
        <v>11</v>
      </c>
      <c r="BM22" s="23"/>
      <c r="BN22" s="23"/>
      <c r="BO22" s="24">
        <v>0.4</v>
      </c>
      <c r="BP22" s="24">
        <v>247.9</v>
      </c>
      <c r="BQ22" s="24">
        <v>300</v>
      </c>
      <c r="BR22" s="24">
        <v>206.4</v>
      </c>
      <c r="BS22" s="24">
        <v>200.5</v>
      </c>
      <c r="BT22" s="23"/>
      <c r="BU22" s="23"/>
      <c r="BV22" s="24">
        <v>41.5</v>
      </c>
      <c r="BW22" s="24">
        <v>0.7</v>
      </c>
      <c r="BX22" s="23"/>
      <c r="BY22" s="24">
        <v>0</v>
      </c>
      <c r="BZ22" s="27">
        <v>0.7</v>
      </c>
      <c r="CA22" s="27">
        <v>0</v>
      </c>
      <c r="CB22" s="25"/>
      <c r="CC22" s="25"/>
      <c r="CD22" s="28">
        <v>41.6</v>
      </c>
      <c r="CE22" s="28">
        <v>0.7</v>
      </c>
      <c r="CF22" s="25"/>
      <c r="CG22" s="28">
        <v>0.3</v>
      </c>
      <c r="CH22" s="28">
        <v>89.9</v>
      </c>
      <c r="CI22" s="28">
        <v>1.2</v>
      </c>
      <c r="CJ22" s="28">
        <v>0.5</v>
      </c>
      <c r="CK22" s="25"/>
      <c r="CL22" s="28">
        <v>38.53</v>
      </c>
      <c r="CM22" s="28">
        <v>0.97</v>
      </c>
      <c r="CN22" s="25"/>
      <c r="CO22" s="28">
        <v>0</v>
      </c>
      <c r="CP22" s="30" t="s">
        <v>5</v>
      </c>
      <c r="CQ22" s="8">
        <v>8423.9875674193245</v>
      </c>
      <c r="CR22" s="8">
        <v>28</v>
      </c>
      <c r="CS22" s="8">
        <v>3.8</v>
      </c>
      <c r="CT22" s="8">
        <v>40</v>
      </c>
      <c r="CU22" s="8">
        <v>200</v>
      </c>
      <c r="CV22" s="10">
        <v>108471.124</v>
      </c>
      <c r="CW22" s="10">
        <v>108.471124</v>
      </c>
      <c r="CX22" s="8" t="s">
        <v>11</v>
      </c>
      <c r="CY22" s="30" t="s">
        <v>11</v>
      </c>
      <c r="CZ22" s="30" t="s">
        <v>11</v>
      </c>
      <c r="DA22" s="31" t="s">
        <v>11</v>
      </c>
      <c r="DB22" s="31" t="s">
        <v>11</v>
      </c>
      <c r="DC22" s="8" t="s">
        <v>23</v>
      </c>
      <c r="DD22" s="8" t="s">
        <v>23</v>
      </c>
      <c r="DE22" s="30" t="s">
        <v>11</v>
      </c>
      <c r="DF22" s="10">
        <v>131.22479999999999</v>
      </c>
      <c r="DG22" s="9">
        <v>76.512</v>
      </c>
      <c r="DH22" s="10">
        <v>108.62961999999999</v>
      </c>
      <c r="DI22" s="10">
        <v>108.62961999999999</v>
      </c>
      <c r="DJ22" s="10">
        <v>97.152819999999991</v>
      </c>
      <c r="DK22" s="10">
        <v>97.152819999999991</v>
      </c>
      <c r="DL22" s="10">
        <v>97.152819999999991</v>
      </c>
      <c r="DM22" s="10">
        <v>97.152819999999991</v>
      </c>
      <c r="DN22" s="10">
        <v>97.152819999999991</v>
      </c>
      <c r="DO22" s="8" t="s">
        <v>11</v>
      </c>
      <c r="DP22" s="10">
        <v>4.3388449600000003</v>
      </c>
      <c r="DQ22" s="10">
        <v>37.161155039999997</v>
      </c>
      <c r="DR22" s="10">
        <v>37.161155039999997</v>
      </c>
      <c r="DS22" s="9">
        <v>40.671428070969448</v>
      </c>
      <c r="DT22" s="9" t="s">
        <v>23</v>
      </c>
      <c r="DU22" s="14">
        <v>0</v>
      </c>
    </row>
    <row r="23" spans="1:125" ht="72">
      <c r="A23" s="29">
        <v>1333</v>
      </c>
      <c r="B23" s="29">
        <v>25</v>
      </c>
      <c r="C23" s="29">
        <v>1000</v>
      </c>
      <c r="D23" s="21">
        <v>41374</v>
      </c>
      <c r="E23" s="21">
        <v>41359</v>
      </c>
      <c r="F23" s="21">
        <v>41365</v>
      </c>
      <c r="G23" s="20" t="s">
        <v>4</v>
      </c>
      <c r="H23" s="20"/>
      <c r="I23" s="22">
        <v>6</v>
      </c>
      <c r="J23" s="20" t="s">
        <v>5</v>
      </c>
      <c r="K23" s="20"/>
      <c r="L23" s="20" t="s">
        <v>49</v>
      </c>
      <c r="M23" s="23"/>
      <c r="N23" s="23" t="s">
        <v>7</v>
      </c>
      <c r="O23" s="23"/>
      <c r="P23" s="24">
        <v>132</v>
      </c>
      <c r="Q23" s="24">
        <v>235</v>
      </c>
      <c r="R23" s="24">
        <v>27</v>
      </c>
      <c r="S23" s="24">
        <v>310</v>
      </c>
      <c r="T23" s="24">
        <v>1.78</v>
      </c>
      <c r="U23" s="24">
        <v>1440</v>
      </c>
      <c r="V23" s="24">
        <v>2560</v>
      </c>
      <c r="W23" s="24">
        <v>3.6859999999999999</v>
      </c>
      <c r="X23" s="23" t="s">
        <v>104</v>
      </c>
      <c r="Y23" s="23" t="s">
        <v>104</v>
      </c>
      <c r="Z23" s="24">
        <v>11874</v>
      </c>
      <c r="AA23" s="24">
        <v>60</v>
      </c>
      <c r="AB23" s="24">
        <v>178</v>
      </c>
      <c r="AC23" s="24">
        <v>178</v>
      </c>
      <c r="AD23" s="23" t="s">
        <v>237</v>
      </c>
      <c r="AE23" s="23" t="s">
        <v>23</v>
      </c>
      <c r="AF23" s="23" t="s">
        <v>23</v>
      </c>
      <c r="AG23" s="23" t="s">
        <v>240</v>
      </c>
      <c r="AH23" s="23" t="s">
        <v>241</v>
      </c>
      <c r="AI23" s="23" t="s">
        <v>12</v>
      </c>
      <c r="AJ23" s="23" t="s">
        <v>11</v>
      </c>
      <c r="AK23" s="23" t="s">
        <v>11</v>
      </c>
      <c r="AL23" s="23" t="s">
        <v>107</v>
      </c>
      <c r="AM23" s="23"/>
      <c r="AN23" s="23" t="s">
        <v>72</v>
      </c>
      <c r="AO23" s="23"/>
      <c r="AP23" s="23" t="s">
        <v>24</v>
      </c>
      <c r="AQ23" s="23" t="s">
        <v>242</v>
      </c>
      <c r="AR23" s="23"/>
      <c r="AS23" s="23" t="s">
        <v>107</v>
      </c>
      <c r="AT23" s="23"/>
      <c r="AU23" s="23" t="s">
        <v>63</v>
      </c>
      <c r="AV23" s="25"/>
      <c r="AW23" s="25"/>
      <c r="AX23" s="26">
        <v>27</v>
      </c>
      <c r="AY23" s="26">
        <v>310</v>
      </c>
      <c r="AZ23" s="25" t="s">
        <v>72</v>
      </c>
      <c r="BA23" s="25" t="s">
        <v>63</v>
      </c>
      <c r="BB23" s="23"/>
      <c r="BC23" s="23" t="s">
        <v>15</v>
      </c>
      <c r="BD23" s="23"/>
      <c r="BE23" s="23" t="s">
        <v>11</v>
      </c>
      <c r="BF23" s="23" t="s">
        <v>138</v>
      </c>
      <c r="BG23" s="23" t="s">
        <v>11</v>
      </c>
      <c r="BH23" s="23" t="s">
        <v>17</v>
      </c>
      <c r="BI23" s="23"/>
      <c r="BJ23" s="23" t="s">
        <v>20</v>
      </c>
      <c r="BK23" s="23" t="s">
        <v>11</v>
      </c>
      <c r="BL23" s="23" t="s">
        <v>11</v>
      </c>
      <c r="BM23" s="23"/>
      <c r="BN23" s="23"/>
      <c r="BO23" s="24">
        <v>27.3</v>
      </c>
      <c r="BP23" s="24">
        <v>354.5</v>
      </c>
      <c r="BQ23" s="24">
        <v>272.7</v>
      </c>
      <c r="BR23" s="24">
        <v>233.3</v>
      </c>
      <c r="BS23" s="24">
        <v>202</v>
      </c>
      <c r="BT23" s="23"/>
      <c r="BU23" s="23"/>
      <c r="BV23" s="24">
        <v>43.5</v>
      </c>
      <c r="BW23" s="24">
        <v>0.44</v>
      </c>
      <c r="BX23" s="23"/>
      <c r="BY23" s="24">
        <v>0.32</v>
      </c>
      <c r="BZ23" s="27">
        <v>0.44</v>
      </c>
      <c r="CA23" s="27">
        <v>0.32</v>
      </c>
      <c r="CB23" s="25"/>
      <c r="CC23" s="25"/>
      <c r="CD23" s="28">
        <v>43.3</v>
      </c>
      <c r="CE23" s="28">
        <v>0.51</v>
      </c>
      <c r="CF23" s="25"/>
      <c r="CG23" s="28">
        <v>0.39</v>
      </c>
      <c r="CH23" s="28">
        <v>50.31</v>
      </c>
      <c r="CI23" s="28">
        <v>1.4</v>
      </c>
      <c r="CJ23" s="28">
        <v>0.5</v>
      </c>
      <c r="CK23" s="25"/>
      <c r="CL23" s="25"/>
      <c r="CM23" s="28">
        <v>0.95</v>
      </c>
      <c r="CN23" s="25"/>
      <c r="CO23" s="28">
        <v>0</v>
      </c>
      <c r="CP23" s="30" t="s">
        <v>5</v>
      </c>
      <c r="CQ23" s="8">
        <v>11890.322580645161</v>
      </c>
      <c r="CR23" s="8">
        <v>28</v>
      </c>
      <c r="CS23" s="8">
        <v>3.8</v>
      </c>
      <c r="CT23" s="8">
        <v>30</v>
      </c>
      <c r="CU23" s="8">
        <v>300</v>
      </c>
      <c r="CV23" s="10">
        <v>109895</v>
      </c>
      <c r="CW23" s="10">
        <v>109.895</v>
      </c>
      <c r="CX23" s="8" t="s">
        <v>11</v>
      </c>
      <c r="CY23" s="30" t="s">
        <v>11</v>
      </c>
      <c r="CZ23" s="30" t="s">
        <v>11</v>
      </c>
      <c r="DA23" s="31" t="s">
        <v>11</v>
      </c>
      <c r="DB23" s="31" t="s">
        <v>11</v>
      </c>
      <c r="DC23" s="8" t="s">
        <v>23</v>
      </c>
      <c r="DD23" s="8" t="s">
        <v>23</v>
      </c>
      <c r="DE23" s="30" t="s">
        <v>11</v>
      </c>
      <c r="DF23" s="10">
        <v>135.87635999999998</v>
      </c>
      <c r="DG23" s="9">
        <v>51</v>
      </c>
      <c r="DH23" s="10">
        <v>113.28117999999998</v>
      </c>
      <c r="DI23" s="10">
        <v>113.28117999999998</v>
      </c>
      <c r="DJ23" s="10">
        <v>105.63117999999997</v>
      </c>
      <c r="DK23" s="10">
        <v>105.63117999999997</v>
      </c>
      <c r="DL23" s="10">
        <v>105.63117999999997</v>
      </c>
      <c r="DM23" s="10">
        <v>105.63117999999997</v>
      </c>
      <c r="DN23" s="10">
        <v>105.63117999999997</v>
      </c>
      <c r="DO23" s="8" t="s">
        <v>11</v>
      </c>
      <c r="DP23" s="10">
        <v>4.3958000000000004</v>
      </c>
      <c r="DQ23" s="10">
        <v>39.104199999999999</v>
      </c>
      <c r="DR23" s="10">
        <v>39.104199999999999</v>
      </c>
      <c r="DS23" s="9">
        <v>29.258844855757431</v>
      </c>
      <c r="DT23" s="9" t="s">
        <v>11</v>
      </c>
      <c r="DU23" s="14">
        <v>0</v>
      </c>
    </row>
    <row r="24" spans="1:125" ht="72">
      <c r="A24" s="29">
        <v>1334</v>
      </c>
      <c r="B24" s="29">
        <v>35</v>
      </c>
      <c r="C24" s="29">
        <v>538</v>
      </c>
      <c r="D24" s="21">
        <v>41645</v>
      </c>
      <c r="E24" s="21">
        <v>41597</v>
      </c>
      <c r="F24" s="21">
        <v>41632</v>
      </c>
      <c r="G24" s="20" t="s">
        <v>4</v>
      </c>
      <c r="H24" s="20"/>
      <c r="I24" s="22">
        <v>6</v>
      </c>
      <c r="J24" s="20" t="s">
        <v>5</v>
      </c>
      <c r="K24" s="20"/>
      <c r="L24" s="20" t="s">
        <v>121</v>
      </c>
      <c r="M24" s="23"/>
      <c r="N24" s="23" t="s">
        <v>7</v>
      </c>
      <c r="O24" s="23"/>
      <c r="P24" s="24">
        <v>15.7</v>
      </c>
      <c r="Q24" s="24">
        <v>27.9</v>
      </c>
      <c r="R24" s="24">
        <v>32</v>
      </c>
      <c r="S24" s="24">
        <v>437.56</v>
      </c>
      <c r="T24" s="24">
        <v>1.78</v>
      </c>
      <c r="U24" s="24">
        <v>1440</v>
      </c>
      <c r="V24" s="24">
        <v>2560</v>
      </c>
      <c r="W24" s="24">
        <v>3.6859999999999999</v>
      </c>
      <c r="X24" s="23" t="s">
        <v>104</v>
      </c>
      <c r="Y24" s="23" t="s">
        <v>104</v>
      </c>
      <c r="Z24" s="24">
        <v>8425</v>
      </c>
      <c r="AA24" s="24">
        <v>60</v>
      </c>
      <c r="AB24" s="24">
        <v>178</v>
      </c>
      <c r="AC24" s="24">
        <v>178</v>
      </c>
      <c r="AD24" s="23" t="s">
        <v>105</v>
      </c>
      <c r="AE24" s="23" t="s">
        <v>23</v>
      </c>
      <c r="AF24" s="23" t="s">
        <v>23</v>
      </c>
      <c r="AG24" s="23" t="s">
        <v>106</v>
      </c>
      <c r="AH24" s="23" t="s">
        <v>106</v>
      </c>
      <c r="AI24" s="23" t="s">
        <v>12</v>
      </c>
      <c r="AJ24" s="23" t="s">
        <v>11</v>
      </c>
      <c r="AK24" s="23" t="s">
        <v>11</v>
      </c>
      <c r="AL24" s="23" t="s">
        <v>107</v>
      </c>
      <c r="AM24" s="23"/>
      <c r="AN24" s="23" t="s">
        <v>322</v>
      </c>
      <c r="AO24" s="23"/>
      <c r="AP24" s="23" t="s">
        <v>14</v>
      </c>
      <c r="AQ24" s="23"/>
      <c r="AR24" s="23"/>
      <c r="AS24" s="23" t="s">
        <v>107</v>
      </c>
      <c r="AT24" s="23"/>
      <c r="AU24" s="23" t="s">
        <v>63</v>
      </c>
      <c r="AV24" s="25"/>
      <c r="AW24" s="25"/>
      <c r="AX24" s="26">
        <v>32</v>
      </c>
      <c r="AY24" s="26">
        <v>437.56</v>
      </c>
      <c r="AZ24" s="25" t="s">
        <v>322</v>
      </c>
      <c r="BA24" s="25" t="s">
        <v>63</v>
      </c>
      <c r="BB24" s="23"/>
      <c r="BC24" s="23" t="s">
        <v>15</v>
      </c>
      <c r="BD24" s="23"/>
      <c r="BE24" s="23" t="s">
        <v>11</v>
      </c>
      <c r="BF24" s="23" t="s">
        <v>323</v>
      </c>
      <c r="BG24" s="23" t="s">
        <v>11</v>
      </c>
      <c r="BH24" s="23" t="s">
        <v>17</v>
      </c>
      <c r="BI24" s="23"/>
      <c r="BJ24" s="23"/>
      <c r="BK24" s="23" t="s">
        <v>11</v>
      </c>
      <c r="BL24" s="23" t="s">
        <v>11</v>
      </c>
      <c r="BM24" s="23"/>
      <c r="BN24" s="23"/>
      <c r="BO24" s="24">
        <v>6.2</v>
      </c>
      <c r="BP24" s="24">
        <v>258.39999999999998</v>
      </c>
      <c r="BQ24" s="24">
        <v>300</v>
      </c>
      <c r="BR24" s="24">
        <v>181</v>
      </c>
      <c r="BS24" s="24">
        <v>201</v>
      </c>
      <c r="BT24" s="23"/>
      <c r="BU24" s="23"/>
      <c r="BV24" s="24">
        <v>43.75</v>
      </c>
      <c r="BW24" s="24">
        <v>0.43</v>
      </c>
      <c r="BX24" s="24">
        <v>0.43</v>
      </c>
      <c r="BY24" s="24">
        <v>0.41</v>
      </c>
      <c r="BZ24" s="27">
        <v>0.43</v>
      </c>
      <c r="CA24" s="27">
        <v>0.41</v>
      </c>
      <c r="CB24" s="25"/>
      <c r="CC24" s="25"/>
      <c r="CD24" s="28">
        <v>44.64</v>
      </c>
      <c r="CE24" s="28">
        <v>0.46</v>
      </c>
      <c r="CF24" s="28">
        <v>0.46</v>
      </c>
      <c r="CG24" s="28">
        <v>0.44</v>
      </c>
      <c r="CH24" s="28">
        <v>89.91</v>
      </c>
      <c r="CI24" s="28">
        <v>1.4</v>
      </c>
      <c r="CJ24" s="28">
        <v>0.5</v>
      </c>
      <c r="CK24" s="28">
        <v>0</v>
      </c>
      <c r="CL24" s="28">
        <v>38.549999999999997</v>
      </c>
      <c r="CM24" s="28">
        <v>0.93</v>
      </c>
      <c r="CN24" s="25"/>
      <c r="CO24" s="28">
        <v>0</v>
      </c>
      <c r="CP24" s="30" t="s">
        <v>5</v>
      </c>
      <c r="CQ24" s="8">
        <v>8423.9875674193245</v>
      </c>
      <c r="CR24" s="8">
        <v>28</v>
      </c>
      <c r="CS24" s="8">
        <v>3.8</v>
      </c>
      <c r="CT24" s="8">
        <v>40</v>
      </c>
      <c r="CU24" s="8">
        <v>200</v>
      </c>
      <c r="CV24" s="10">
        <v>113065.50399999999</v>
      </c>
      <c r="CW24" s="10">
        <v>113.06550399999999</v>
      </c>
      <c r="CX24" s="8" t="s">
        <v>11</v>
      </c>
      <c r="CY24" s="30" t="s">
        <v>11</v>
      </c>
      <c r="CZ24" s="30" t="s">
        <v>11</v>
      </c>
      <c r="DA24" s="31" t="s">
        <v>11</v>
      </c>
      <c r="DB24" s="31" t="s">
        <v>11</v>
      </c>
      <c r="DC24" s="8" t="s">
        <v>23</v>
      </c>
      <c r="DD24" s="8" t="s">
        <v>23</v>
      </c>
      <c r="DE24" s="30" t="s">
        <v>11</v>
      </c>
      <c r="DF24" s="10">
        <v>136.58591999999999</v>
      </c>
      <c r="DG24" s="9">
        <v>76.512</v>
      </c>
      <c r="DH24" s="10">
        <v>113.99073999999999</v>
      </c>
      <c r="DI24" s="10">
        <v>113.99073999999999</v>
      </c>
      <c r="DJ24" s="10">
        <v>102.51393999999999</v>
      </c>
      <c r="DK24" s="10">
        <v>102.51393999999999</v>
      </c>
      <c r="DL24" s="10">
        <v>102.51393999999999</v>
      </c>
      <c r="DM24" s="10">
        <v>102.51393999999999</v>
      </c>
      <c r="DN24" s="10">
        <v>102.51393999999999</v>
      </c>
      <c r="DO24" s="8" t="s">
        <v>11</v>
      </c>
      <c r="DP24" s="10">
        <v>4.5226201599999998</v>
      </c>
      <c r="DQ24" s="10">
        <v>39.227379839999998</v>
      </c>
      <c r="DR24" s="10">
        <v>39.227379839999998</v>
      </c>
      <c r="DS24" s="9">
        <v>40.671428070969448</v>
      </c>
      <c r="DT24" s="9" t="s">
        <v>23</v>
      </c>
      <c r="DU24" s="14">
        <v>0</v>
      </c>
    </row>
    <row r="25" spans="1:125" ht="72">
      <c r="A25" s="29">
        <v>1335</v>
      </c>
      <c r="B25" s="29">
        <v>26</v>
      </c>
      <c r="C25" s="29">
        <v>833</v>
      </c>
      <c r="D25" s="21">
        <v>41516</v>
      </c>
      <c r="E25" s="21">
        <v>41474</v>
      </c>
      <c r="F25" s="21">
        <v>41501</v>
      </c>
      <c r="G25" s="20" t="s">
        <v>4</v>
      </c>
      <c r="H25" s="20" t="s">
        <v>26</v>
      </c>
      <c r="I25" s="22">
        <v>6</v>
      </c>
      <c r="J25" s="20" t="s">
        <v>5</v>
      </c>
      <c r="K25" s="20" t="s">
        <v>26</v>
      </c>
      <c r="L25" s="20" t="s">
        <v>27</v>
      </c>
      <c r="M25" s="23" t="s">
        <v>27</v>
      </c>
      <c r="N25" s="23" t="s">
        <v>7</v>
      </c>
      <c r="O25" s="23" t="s">
        <v>26</v>
      </c>
      <c r="P25" s="24">
        <v>13.2</v>
      </c>
      <c r="Q25" s="24">
        <v>23.5</v>
      </c>
      <c r="R25" s="24">
        <v>27</v>
      </c>
      <c r="S25" s="24">
        <v>310.45999999999998</v>
      </c>
      <c r="T25" s="24">
        <v>1.78</v>
      </c>
      <c r="U25" s="24">
        <v>1440</v>
      </c>
      <c r="V25" s="24">
        <v>2560</v>
      </c>
      <c r="W25" s="24">
        <v>3.6859999999999999</v>
      </c>
      <c r="X25" s="23" t="s">
        <v>104</v>
      </c>
      <c r="Y25" s="23" t="s">
        <v>104</v>
      </c>
      <c r="Z25" s="24">
        <v>11884</v>
      </c>
      <c r="AA25" s="24">
        <v>60</v>
      </c>
      <c r="AB25" s="24">
        <v>178</v>
      </c>
      <c r="AC25" s="24">
        <v>178</v>
      </c>
      <c r="AD25" s="23" t="s">
        <v>96</v>
      </c>
      <c r="AE25" s="23" t="s">
        <v>23</v>
      </c>
      <c r="AF25" s="23" t="s">
        <v>23</v>
      </c>
      <c r="AG25" s="23" t="s">
        <v>582</v>
      </c>
      <c r="AH25" s="23" t="s">
        <v>582</v>
      </c>
      <c r="AI25" s="23" t="s">
        <v>12</v>
      </c>
      <c r="AJ25" s="23" t="s">
        <v>11</v>
      </c>
      <c r="AK25" s="23" t="s">
        <v>23</v>
      </c>
      <c r="AL25" s="23" t="s">
        <v>90</v>
      </c>
      <c r="AM25" s="23" t="s">
        <v>773</v>
      </c>
      <c r="AN25" s="23" t="s">
        <v>72</v>
      </c>
      <c r="AO25" s="23" t="s">
        <v>14</v>
      </c>
      <c r="AP25" s="23" t="s">
        <v>36</v>
      </c>
      <c r="AQ25" s="23" t="s">
        <v>14</v>
      </c>
      <c r="AR25" s="23"/>
      <c r="AS25" s="23" t="s">
        <v>90</v>
      </c>
      <c r="AT25" s="23" t="s">
        <v>773</v>
      </c>
      <c r="AU25" s="23" t="s">
        <v>63</v>
      </c>
      <c r="AV25" s="25" t="s">
        <v>14</v>
      </c>
      <c r="AW25" s="25" t="s">
        <v>14</v>
      </c>
      <c r="AX25" s="26">
        <v>27</v>
      </c>
      <c r="AY25" s="26">
        <v>310.45999999999998</v>
      </c>
      <c r="AZ25" s="25" t="s">
        <v>72</v>
      </c>
      <c r="BA25" s="25" t="s">
        <v>63</v>
      </c>
      <c r="BB25" s="23" t="s">
        <v>14</v>
      </c>
      <c r="BC25" s="23" t="s">
        <v>15</v>
      </c>
      <c r="BD25" s="23" t="s">
        <v>14</v>
      </c>
      <c r="BE25" s="23" t="s">
        <v>11</v>
      </c>
      <c r="BF25" s="23" t="s">
        <v>887</v>
      </c>
      <c r="BG25" s="23" t="s">
        <v>11</v>
      </c>
      <c r="BH25" s="23" t="s">
        <v>17</v>
      </c>
      <c r="BI25" s="23" t="s">
        <v>14</v>
      </c>
      <c r="BJ25" s="23"/>
      <c r="BK25" s="23" t="s">
        <v>11</v>
      </c>
      <c r="BL25" s="23" t="s">
        <v>23</v>
      </c>
      <c r="BM25" s="23" t="s">
        <v>23</v>
      </c>
      <c r="BN25" s="23" t="s">
        <v>210</v>
      </c>
      <c r="BO25" s="24">
        <v>7</v>
      </c>
      <c r="BP25" s="24">
        <v>360</v>
      </c>
      <c r="BQ25" s="24">
        <v>360</v>
      </c>
      <c r="BR25" s="24">
        <v>250</v>
      </c>
      <c r="BS25" s="24">
        <v>200</v>
      </c>
      <c r="BT25" s="23" t="s">
        <v>375</v>
      </c>
      <c r="BU25" s="23" t="s">
        <v>888</v>
      </c>
      <c r="BV25" s="24">
        <v>54.33</v>
      </c>
      <c r="BW25" s="24">
        <v>0.88</v>
      </c>
      <c r="BX25" s="23"/>
      <c r="BY25" s="24">
        <v>0.37</v>
      </c>
      <c r="BZ25" s="27">
        <v>0.88</v>
      </c>
      <c r="CA25" s="27">
        <v>0.37</v>
      </c>
      <c r="CB25" s="25" t="s">
        <v>889</v>
      </c>
      <c r="CC25" s="25" t="s">
        <v>890</v>
      </c>
      <c r="CD25" s="28">
        <v>53.64</v>
      </c>
      <c r="CE25" s="28">
        <v>1.04</v>
      </c>
      <c r="CF25" s="25"/>
      <c r="CG25" s="28">
        <v>0.39</v>
      </c>
      <c r="CH25" s="28">
        <v>38.64</v>
      </c>
      <c r="CI25" s="28">
        <v>1.2</v>
      </c>
      <c r="CJ25" s="28">
        <v>0.5</v>
      </c>
      <c r="CK25" s="25"/>
      <c r="CL25" s="28">
        <v>28.98</v>
      </c>
      <c r="CM25" s="28">
        <v>0.5</v>
      </c>
      <c r="CN25" s="25"/>
      <c r="CO25" s="28">
        <v>0</v>
      </c>
      <c r="CP25" s="30" t="s">
        <v>5</v>
      </c>
      <c r="CQ25" s="8">
        <v>11872.705018359853</v>
      </c>
      <c r="CR25" s="8">
        <v>28</v>
      </c>
      <c r="CS25" s="8">
        <v>3.8</v>
      </c>
      <c r="CT25" s="8">
        <v>30</v>
      </c>
      <c r="CU25" s="8">
        <v>300</v>
      </c>
      <c r="CV25" s="10">
        <v>111765.59999999999</v>
      </c>
      <c r="CW25" s="10">
        <v>111.76559999999999</v>
      </c>
      <c r="CX25" s="8" t="s">
        <v>23</v>
      </c>
      <c r="CY25" s="30" t="s">
        <v>11</v>
      </c>
      <c r="CZ25" s="30" t="s">
        <v>11</v>
      </c>
      <c r="DA25" s="31" t="s">
        <v>11</v>
      </c>
      <c r="DB25" s="31" t="s">
        <v>11</v>
      </c>
      <c r="DC25" s="8" t="s">
        <v>23</v>
      </c>
      <c r="DD25" s="8" t="s">
        <v>23</v>
      </c>
      <c r="DE25" s="30" t="s">
        <v>11</v>
      </c>
      <c r="DF25" s="10">
        <v>171.5865</v>
      </c>
      <c r="DG25" s="9">
        <v>51.091999999999999</v>
      </c>
      <c r="DH25" s="10">
        <v>148.99132</v>
      </c>
      <c r="DI25" s="10">
        <v>145.306961</v>
      </c>
      <c r="DJ25" s="10">
        <v>137.64316099999999</v>
      </c>
      <c r="DK25" s="10">
        <v>137.64316099999999</v>
      </c>
      <c r="DL25" s="10">
        <v>137.64316099999999</v>
      </c>
      <c r="DM25" s="10">
        <v>137.64316099999999</v>
      </c>
      <c r="DN25" s="10">
        <v>137.64316099999999</v>
      </c>
      <c r="DO25" s="8" t="s">
        <v>11</v>
      </c>
      <c r="DP25" s="10">
        <v>4.4706239999999999</v>
      </c>
      <c r="DQ25" s="10">
        <v>49.859375999999997</v>
      </c>
      <c r="DR25" s="10">
        <v>48.394327955149159</v>
      </c>
      <c r="DS25" s="9">
        <v>29.300960897016807</v>
      </c>
      <c r="DT25" s="9" t="s">
        <v>11</v>
      </c>
      <c r="DU25" s="14">
        <v>0</v>
      </c>
    </row>
    <row r="26" spans="1:125" ht="72">
      <c r="A26" s="29">
        <v>1336</v>
      </c>
      <c r="B26" s="29">
        <v>24</v>
      </c>
      <c r="C26" s="29">
        <v>527</v>
      </c>
      <c r="D26" s="21">
        <v>41908</v>
      </c>
      <c r="E26" s="21">
        <v>41968</v>
      </c>
      <c r="F26" s="21">
        <v>41912</v>
      </c>
      <c r="G26" s="20" t="s">
        <v>4</v>
      </c>
      <c r="H26" s="20" t="s">
        <v>26</v>
      </c>
      <c r="I26" s="22">
        <v>6</v>
      </c>
      <c r="J26" s="20" t="s">
        <v>5</v>
      </c>
      <c r="K26" s="20" t="s">
        <v>26</v>
      </c>
      <c r="L26" s="20" t="s">
        <v>27</v>
      </c>
      <c r="M26" s="23" t="s">
        <v>27</v>
      </c>
      <c r="N26" s="23" t="s">
        <v>7</v>
      </c>
      <c r="O26" s="23" t="s">
        <v>26</v>
      </c>
      <c r="P26" s="24">
        <v>15.7</v>
      </c>
      <c r="Q26" s="24">
        <v>27.9</v>
      </c>
      <c r="R26" s="24">
        <v>32</v>
      </c>
      <c r="S26" s="24">
        <v>437.59</v>
      </c>
      <c r="T26" s="24">
        <v>1.78</v>
      </c>
      <c r="U26" s="24">
        <v>1440</v>
      </c>
      <c r="V26" s="24">
        <v>2560</v>
      </c>
      <c r="W26" s="24">
        <v>3.6859999999999999</v>
      </c>
      <c r="X26" s="23" t="s">
        <v>104</v>
      </c>
      <c r="Y26" s="23" t="s">
        <v>104</v>
      </c>
      <c r="Z26" s="24">
        <v>8424</v>
      </c>
      <c r="AA26" s="24">
        <v>60</v>
      </c>
      <c r="AB26" s="24">
        <v>178</v>
      </c>
      <c r="AC26" s="24">
        <v>178</v>
      </c>
      <c r="AD26" s="23" t="s">
        <v>96</v>
      </c>
      <c r="AE26" s="23" t="s">
        <v>23</v>
      </c>
      <c r="AF26" s="23" t="s">
        <v>23</v>
      </c>
      <c r="AG26" s="23" t="s">
        <v>658</v>
      </c>
      <c r="AH26" s="23" t="s">
        <v>658</v>
      </c>
      <c r="AI26" s="23" t="s">
        <v>12</v>
      </c>
      <c r="AJ26" s="23" t="s">
        <v>11</v>
      </c>
      <c r="AK26" s="23" t="s">
        <v>23</v>
      </c>
      <c r="AL26" s="23" t="s">
        <v>245</v>
      </c>
      <c r="AM26" s="23" t="s">
        <v>14</v>
      </c>
      <c r="AN26" s="23" t="s">
        <v>72</v>
      </c>
      <c r="AO26" s="23" t="s">
        <v>14</v>
      </c>
      <c r="AP26" s="23" t="s">
        <v>36</v>
      </c>
      <c r="AQ26" s="23" t="s">
        <v>14</v>
      </c>
      <c r="AR26" s="23"/>
      <c r="AS26" s="23" t="s">
        <v>245</v>
      </c>
      <c r="AT26" s="23" t="s">
        <v>14</v>
      </c>
      <c r="AU26" s="23" t="s">
        <v>63</v>
      </c>
      <c r="AV26" s="25" t="s">
        <v>14</v>
      </c>
      <c r="AW26" s="25" t="s">
        <v>14</v>
      </c>
      <c r="AX26" s="26">
        <v>32</v>
      </c>
      <c r="AY26" s="26">
        <v>437.59</v>
      </c>
      <c r="AZ26" s="25" t="s">
        <v>72</v>
      </c>
      <c r="BA26" s="25" t="s">
        <v>63</v>
      </c>
      <c r="BB26" s="23" t="s">
        <v>14</v>
      </c>
      <c r="BC26" s="23" t="s">
        <v>15</v>
      </c>
      <c r="BD26" s="23" t="s">
        <v>26</v>
      </c>
      <c r="BE26" s="23" t="s">
        <v>11</v>
      </c>
      <c r="BF26" s="23" t="s">
        <v>642</v>
      </c>
      <c r="BG26" s="23" t="s">
        <v>11</v>
      </c>
      <c r="BH26" s="23" t="s">
        <v>17</v>
      </c>
      <c r="BI26" s="23" t="s">
        <v>14</v>
      </c>
      <c r="BJ26" s="23"/>
      <c r="BK26" s="23" t="s">
        <v>11</v>
      </c>
      <c r="BL26" s="23" t="s">
        <v>11</v>
      </c>
      <c r="BM26" s="23" t="s">
        <v>11</v>
      </c>
      <c r="BN26" s="23"/>
      <c r="BO26" s="24">
        <v>11.7</v>
      </c>
      <c r="BP26" s="24">
        <v>290.10000000000002</v>
      </c>
      <c r="BQ26" s="24">
        <v>300</v>
      </c>
      <c r="BR26" s="24">
        <v>264.10000000000002</v>
      </c>
      <c r="BS26" s="24">
        <v>200</v>
      </c>
      <c r="BT26" s="23"/>
      <c r="BU26" s="23"/>
      <c r="BV26" s="24">
        <v>54.6</v>
      </c>
      <c r="BW26" s="24">
        <v>0.37</v>
      </c>
      <c r="BX26" s="23"/>
      <c r="BY26" s="24">
        <v>0.25</v>
      </c>
      <c r="BZ26" s="27">
        <v>0.37</v>
      </c>
      <c r="CA26" s="27">
        <v>0.25</v>
      </c>
      <c r="CB26" s="25"/>
      <c r="CC26" s="25"/>
      <c r="CD26" s="28">
        <v>53.59</v>
      </c>
      <c r="CE26" s="28">
        <v>0.46</v>
      </c>
      <c r="CF26" s="25"/>
      <c r="CG26" s="28">
        <v>0.3</v>
      </c>
      <c r="CH26" s="28">
        <v>51.38</v>
      </c>
      <c r="CI26" s="28">
        <v>1.2</v>
      </c>
      <c r="CJ26" s="28">
        <v>0.5</v>
      </c>
      <c r="CK26" s="28">
        <v>0</v>
      </c>
      <c r="CL26" s="28">
        <v>38.54</v>
      </c>
      <c r="CM26" s="28">
        <v>0.96</v>
      </c>
      <c r="CN26" s="25"/>
      <c r="CO26" s="28">
        <v>0</v>
      </c>
      <c r="CP26" s="30" t="s">
        <v>5</v>
      </c>
      <c r="CQ26" s="8">
        <v>8423.4100413629203</v>
      </c>
      <c r="CR26" s="8">
        <v>28</v>
      </c>
      <c r="CS26" s="8">
        <v>3.8</v>
      </c>
      <c r="CT26" s="8">
        <v>40</v>
      </c>
      <c r="CU26" s="8">
        <v>200</v>
      </c>
      <c r="CV26" s="10">
        <v>126944.859</v>
      </c>
      <c r="CW26" s="10">
        <v>126.94485899999999</v>
      </c>
      <c r="CX26" s="8" t="s">
        <v>11</v>
      </c>
      <c r="CY26" s="30" t="s">
        <v>11</v>
      </c>
      <c r="CZ26" s="30" t="s">
        <v>11</v>
      </c>
      <c r="DA26" s="31" t="s">
        <v>11</v>
      </c>
      <c r="DB26" s="31" t="s">
        <v>11</v>
      </c>
      <c r="DC26" s="8" t="s">
        <v>23</v>
      </c>
      <c r="DD26" s="8" t="s">
        <v>23</v>
      </c>
      <c r="DE26" s="30" t="s">
        <v>11</v>
      </c>
      <c r="DF26" s="10">
        <v>169.51038</v>
      </c>
      <c r="DG26" s="9">
        <v>76.518000000000001</v>
      </c>
      <c r="DH26" s="10">
        <v>146.9152</v>
      </c>
      <c r="DI26" s="10">
        <v>146.9152</v>
      </c>
      <c r="DJ26" s="10">
        <v>135.4375</v>
      </c>
      <c r="DK26" s="10">
        <v>135.4375</v>
      </c>
      <c r="DL26" s="10">
        <v>135.4375</v>
      </c>
      <c r="DM26" s="10">
        <v>135.4375</v>
      </c>
      <c r="DN26" s="10">
        <v>135.4375</v>
      </c>
      <c r="DO26" s="8" t="s">
        <v>11</v>
      </c>
      <c r="DP26" s="10">
        <v>5.0777943600000004</v>
      </c>
      <c r="DQ26" s="10">
        <v>49.522205640000003</v>
      </c>
      <c r="DR26" s="10">
        <v>49.522205640000003</v>
      </c>
      <c r="DS26" s="9">
        <v>40.674041610759268</v>
      </c>
      <c r="DT26" s="9" t="s">
        <v>11</v>
      </c>
      <c r="DU26" s="14">
        <v>0</v>
      </c>
    </row>
    <row r="27" spans="1:125" ht="72">
      <c r="A27" s="29">
        <v>1337</v>
      </c>
      <c r="B27" s="29">
        <v>21</v>
      </c>
      <c r="C27" s="29">
        <v>327</v>
      </c>
      <c r="D27" s="21">
        <v>41736</v>
      </c>
      <c r="E27" s="21">
        <v>41709</v>
      </c>
      <c r="F27" s="21">
        <v>41718</v>
      </c>
      <c r="G27" s="20" t="s">
        <v>4</v>
      </c>
      <c r="H27" s="20"/>
      <c r="I27" s="22">
        <v>6</v>
      </c>
      <c r="J27" s="20" t="s">
        <v>5</v>
      </c>
      <c r="K27" s="20"/>
      <c r="L27" s="20" t="s">
        <v>49</v>
      </c>
      <c r="M27" s="23"/>
      <c r="N27" s="23" t="s">
        <v>7</v>
      </c>
      <c r="O27" s="23"/>
      <c r="P27" s="24">
        <v>13.2</v>
      </c>
      <c r="Q27" s="24">
        <v>23.5</v>
      </c>
      <c r="R27" s="24">
        <v>27</v>
      </c>
      <c r="S27" s="24">
        <v>310.47000000000003</v>
      </c>
      <c r="T27" s="24">
        <v>1.78</v>
      </c>
      <c r="U27" s="24">
        <v>1440</v>
      </c>
      <c r="V27" s="24">
        <v>2560</v>
      </c>
      <c r="W27" s="24">
        <v>3.6859999999999999</v>
      </c>
      <c r="X27" s="23" t="s">
        <v>104</v>
      </c>
      <c r="Y27" s="23" t="s">
        <v>104</v>
      </c>
      <c r="Z27" s="24">
        <v>11874</v>
      </c>
      <c r="AA27" s="24">
        <v>60</v>
      </c>
      <c r="AB27" s="24">
        <v>178</v>
      </c>
      <c r="AC27" s="24">
        <v>178</v>
      </c>
      <c r="AD27" s="23" t="s">
        <v>307</v>
      </c>
      <c r="AE27" s="23" t="s">
        <v>23</v>
      </c>
      <c r="AF27" s="23" t="s">
        <v>23</v>
      </c>
      <c r="AG27" s="23" t="s">
        <v>373</v>
      </c>
      <c r="AH27" s="23" t="s">
        <v>373</v>
      </c>
      <c r="AI27" s="23" t="s">
        <v>57</v>
      </c>
      <c r="AJ27" s="23" t="s">
        <v>23</v>
      </c>
      <c r="AK27" s="23" t="s">
        <v>23</v>
      </c>
      <c r="AL27" s="23" t="s">
        <v>736</v>
      </c>
      <c r="AM27" s="23"/>
      <c r="AN27" s="23" t="s">
        <v>72</v>
      </c>
      <c r="AO27" s="23"/>
      <c r="AP27" s="23" t="s">
        <v>14</v>
      </c>
      <c r="AQ27" s="23"/>
      <c r="AR27" s="23"/>
      <c r="AS27" s="23" t="s">
        <v>736</v>
      </c>
      <c r="AT27" s="23"/>
      <c r="AU27" s="23" t="s">
        <v>63</v>
      </c>
      <c r="AV27" s="25"/>
      <c r="AW27" s="25"/>
      <c r="AX27" s="26">
        <v>27</v>
      </c>
      <c r="AY27" s="26">
        <v>310.47000000000003</v>
      </c>
      <c r="AZ27" s="25" t="s">
        <v>72</v>
      </c>
      <c r="BA27" s="25" t="s">
        <v>63</v>
      </c>
      <c r="BB27" s="23"/>
      <c r="BC27" s="23" t="s">
        <v>15</v>
      </c>
      <c r="BD27" s="23"/>
      <c r="BE27" s="23" t="s">
        <v>11</v>
      </c>
      <c r="BF27" s="23" t="s">
        <v>374</v>
      </c>
      <c r="BG27" s="23" t="s">
        <v>11</v>
      </c>
      <c r="BH27" s="23" t="s">
        <v>17</v>
      </c>
      <c r="BI27" s="23"/>
      <c r="BJ27" s="23"/>
      <c r="BK27" s="23" t="s">
        <v>11</v>
      </c>
      <c r="BL27" s="23" t="s">
        <v>11</v>
      </c>
      <c r="BM27" s="23"/>
      <c r="BN27" s="23"/>
      <c r="BO27" s="24">
        <v>0.1</v>
      </c>
      <c r="BP27" s="24">
        <v>335.5</v>
      </c>
      <c r="BQ27" s="24">
        <v>350</v>
      </c>
      <c r="BR27" s="24">
        <v>306.5</v>
      </c>
      <c r="BS27" s="24">
        <v>200</v>
      </c>
      <c r="BT27" s="23"/>
      <c r="BU27" s="23"/>
      <c r="BV27" s="24">
        <v>56.78</v>
      </c>
      <c r="BW27" s="24">
        <v>1</v>
      </c>
      <c r="BX27" s="24">
        <v>0.52</v>
      </c>
      <c r="BY27" s="24">
        <v>0.26</v>
      </c>
      <c r="BZ27" s="27">
        <v>1</v>
      </c>
      <c r="CA27" s="27">
        <v>0.26</v>
      </c>
      <c r="CB27" s="25"/>
      <c r="CC27" s="25"/>
      <c r="CD27" s="28">
        <v>55.99</v>
      </c>
      <c r="CE27" s="28">
        <v>1.1000000000000001</v>
      </c>
      <c r="CF27" s="28">
        <v>0.59</v>
      </c>
      <c r="CG27" s="28">
        <v>0.37</v>
      </c>
      <c r="CH27" s="28">
        <v>67.67</v>
      </c>
      <c r="CI27" s="28">
        <v>1.2</v>
      </c>
      <c r="CJ27" s="28">
        <v>0.5</v>
      </c>
      <c r="CK27" s="25"/>
      <c r="CL27" s="28">
        <v>29</v>
      </c>
      <c r="CM27" s="28">
        <v>0.98</v>
      </c>
      <c r="CN27" s="25"/>
      <c r="CO27" s="28">
        <v>0</v>
      </c>
      <c r="CP27" s="30" t="s">
        <v>5</v>
      </c>
      <c r="CQ27" s="8">
        <v>11872.322607659355</v>
      </c>
      <c r="CR27" s="8">
        <v>28</v>
      </c>
      <c r="CS27" s="8">
        <v>3.8</v>
      </c>
      <c r="CT27" s="8">
        <v>30</v>
      </c>
      <c r="CU27" s="8">
        <v>300</v>
      </c>
      <c r="CV27" s="10">
        <v>104162.68500000001</v>
      </c>
      <c r="CW27" s="10">
        <v>104.16268500000001</v>
      </c>
      <c r="CX27" s="8" t="s">
        <v>11</v>
      </c>
      <c r="CY27" s="30" t="s">
        <v>11</v>
      </c>
      <c r="CZ27" s="30" t="s">
        <v>11</v>
      </c>
      <c r="DA27" s="31" t="s">
        <v>11</v>
      </c>
      <c r="DB27" s="31" t="s">
        <v>11</v>
      </c>
      <c r="DC27" s="8" t="s">
        <v>23</v>
      </c>
      <c r="DD27" s="8" t="s">
        <v>23</v>
      </c>
      <c r="DE27" s="30" t="s">
        <v>11</v>
      </c>
      <c r="DF27" s="10">
        <v>179.78147999999996</v>
      </c>
      <c r="DG27" s="9">
        <v>51.094000000000008</v>
      </c>
      <c r="DH27" s="10">
        <v>157.18629999999996</v>
      </c>
      <c r="DI27" s="10">
        <v>157.18629999999996</v>
      </c>
      <c r="DJ27" s="10">
        <v>149.52219999999997</v>
      </c>
      <c r="DK27" s="10">
        <v>149.52219999999997</v>
      </c>
      <c r="DL27" s="10">
        <v>149.52219999999997</v>
      </c>
      <c r="DM27" s="10">
        <v>149.52219999999997</v>
      </c>
      <c r="DN27" s="10">
        <v>149.52219999999997</v>
      </c>
      <c r="DO27" s="8" t="s">
        <v>11</v>
      </c>
      <c r="DP27" s="10">
        <v>4.1665074000000004</v>
      </c>
      <c r="DQ27" s="10">
        <v>52.613492600000001</v>
      </c>
      <c r="DR27" s="10">
        <v>52.613492600000001</v>
      </c>
      <c r="DS27" s="9">
        <v>29.301876395765653</v>
      </c>
      <c r="DT27" s="9" t="s">
        <v>11</v>
      </c>
      <c r="DU27" s="14">
        <v>0</v>
      </c>
    </row>
    <row r="28" spans="1:125" ht="72">
      <c r="A28" s="29">
        <v>1338</v>
      </c>
      <c r="B28" s="29">
        <v>15</v>
      </c>
      <c r="C28" s="29">
        <v>929</v>
      </c>
      <c r="D28" s="21">
        <v>40744</v>
      </c>
      <c r="E28" s="21">
        <v>41410</v>
      </c>
      <c r="F28" s="21">
        <v>41417</v>
      </c>
      <c r="G28" s="20" t="s">
        <v>4</v>
      </c>
      <c r="H28" s="20" t="s">
        <v>205</v>
      </c>
      <c r="I28" s="22">
        <v>6</v>
      </c>
      <c r="J28" s="20" t="s">
        <v>5</v>
      </c>
      <c r="K28" s="20"/>
      <c r="L28" s="20" t="s">
        <v>49</v>
      </c>
      <c r="M28" s="23"/>
      <c r="N28" s="23" t="s">
        <v>7</v>
      </c>
      <c r="O28" s="23"/>
      <c r="P28" s="24">
        <v>13.2</v>
      </c>
      <c r="Q28" s="24">
        <v>23.5</v>
      </c>
      <c r="R28" s="24">
        <v>27</v>
      </c>
      <c r="S28" s="24">
        <v>310.3</v>
      </c>
      <c r="T28" s="24">
        <v>1.78</v>
      </c>
      <c r="U28" s="24">
        <v>1440</v>
      </c>
      <c r="V28" s="24">
        <v>2560</v>
      </c>
      <c r="W28" s="24">
        <v>3.6859999999999999</v>
      </c>
      <c r="X28" s="23" t="s">
        <v>104</v>
      </c>
      <c r="Y28" s="23" t="s">
        <v>104</v>
      </c>
      <c r="Z28" s="24">
        <v>11880</v>
      </c>
      <c r="AA28" s="24">
        <v>60</v>
      </c>
      <c r="AB28" s="24">
        <v>178</v>
      </c>
      <c r="AC28" s="24">
        <v>178</v>
      </c>
      <c r="AD28" s="23" t="s">
        <v>96</v>
      </c>
      <c r="AE28" s="23" t="s">
        <v>23</v>
      </c>
      <c r="AF28" s="23" t="s">
        <v>23</v>
      </c>
      <c r="AG28" s="23" t="s">
        <v>117</v>
      </c>
      <c r="AH28" s="23" t="s">
        <v>19</v>
      </c>
      <c r="AI28" s="23" t="s">
        <v>57</v>
      </c>
      <c r="AJ28" s="23" t="s">
        <v>11</v>
      </c>
      <c r="AK28" s="23" t="s">
        <v>23</v>
      </c>
      <c r="AL28" s="23" t="s">
        <v>211</v>
      </c>
      <c r="AM28" s="23" t="s">
        <v>206</v>
      </c>
      <c r="AN28" s="23" t="s">
        <v>212</v>
      </c>
      <c r="AO28" s="23"/>
      <c r="AP28" s="23" t="s">
        <v>208</v>
      </c>
      <c r="AQ28" s="23" t="s">
        <v>209</v>
      </c>
      <c r="AR28" s="23"/>
      <c r="AS28" s="23" t="s">
        <v>211</v>
      </c>
      <c r="AT28" s="23" t="s">
        <v>206</v>
      </c>
      <c r="AU28" s="23" t="s">
        <v>213</v>
      </c>
      <c r="AV28" s="25"/>
      <c r="AW28" s="25"/>
      <c r="AX28" s="26">
        <v>27</v>
      </c>
      <c r="AY28" s="26">
        <v>310.3</v>
      </c>
      <c r="AZ28" s="25" t="s">
        <v>212</v>
      </c>
      <c r="BA28" s="25" t="s">
        <v>213</v>
      </c>
      <c r="BB28" s="23"/>
      <c r="BC28" s="23" t="s">
        <v>15</v>
      </c>
      <c r="BD28" s="23"/>
      <c r="BE28" s="23" t="s">
        <v>11</v>
      </c>
      <c r="BF28" s="23" t="s">
        <v>138</v>
      </c>
      <c r="BG28" s="23" t="s">
        <v>11</v>
      </c>
      <c r="BH28" s="23" t="s">
        <v>17</v>
      </c>
      <c r="BI28" s="23"/>
      <c r="BJ28" s="23"/>
      <c r="BK28" s="23" t="s">
        <v>11</v>
      </c>
      <c r="BL28" s="23" t="s">
        <v>23</v>
      </c>
      <c r="BM28" s="23" t="s">
        <v>23</v>
      </c>
      <c r="BN28" s="23" t="s">
        <v>210</v>
      </c>
      <c r="BO28" s="24">
        <v>20</v>
      </c>
      <c r="BP28" s="24">
        <v>374</v>
      </c>
      <c r="BQ28" s="24">
        <v>374</v>
      </c>
      <c r="BR28" s="23"/>
      <c r="BS28" s="24">
        <v>200</v>
      </c>
      <c r="BT28" s="23" t="s">
        <v>214</v>
      </c>
      <c r="BU28" s="23" t="s">
        <v>215</v>
      </c>
      <c r="BV28" s="24">
        <v>66.849999999999994</v>
      </c>
      <c r="BW28" s="24">
        <v>1.02</v>
      </c>
      <c r="BX28" s="24">
        <v>0.41</v>
      </c>
      <c r="BY28" s="24">
        <v>0.43</v>
      </c>
      <c r="BZ28" s="27">
        <v>1.02</v>
      </c>
      <c r="CA28" s="27">
        <v>0.43</v>
      </c>
      <c r="CB28" s="25" t="s">
        <v>216</v>
      </c>
      <c r="CC28" s="25" t="s">
        <v>217</v>
      </c>
      <c r="CD28" s="28">
        <v>65.94</v>
      </c>
      <c r="CE28" s="28">
        <v>1.04</v>
      </c>
      <c r="CF28" s="28">
        <v>0.47</v>
      </c>
      <c r="CG28" s="28">
        <v>0.45</v>
      </c>
      <c r="CH28" s="28">
        <v>71.5</v>
      </c>
      <c r="CI28" s="28">
        <v>2.2000000000000002</v>
      </c>
      <c r="CJ28" s="28">
        <v>0.5</v>
      </c>
      <c r="CK28" s="28">
        <v>3.86</v>
      </c>
      <c r="CL28" s="28">
        <v>28.99</v>
      </c>
      <c r="CM28" s="28">
        <v>0.97</v>
      </c>
      <c r="CN28" s="25"/>
      <c r="CO28" s="28">
        <v>0</v>
      </c>
      <c r="CP28" s="30" t="s">
        <v>5</v>
      </c>
      <c r="CQ28" s="8">
        <v>11878.826941669351</v>
      </c>
      <c r="CR28" s="8">
        <v>28</v>
      </c>
      <c r="CS28" s="8">
        <v>3.8</v>
      </c>
      <c r="CT28" s="8">
        <v>30</v>
      </c>
      <c r="CU28" s="8">
        <v>300</v>
      </c>
      <c r="CV28" s="10">
        <v>116052.2</v>
      </c>
      <c r="CW28" s="10">
        <v>116.0522</v>
      </c>
      <c r="CX28" s="8" t="s">
        <v>23</v>
      </c>
      <c r="CY28" s="30" t="s">
        <v>23</v>
      </c>
      <c r="CZ28" s="30" t="s">
        <v>11</v>
      </c>
      <c r="DA28" s="31" t="s">
        <v>11</v>
      </c>
      <c r="DB28" s="31" t="s">
        <v>11</v>
      </c>
      <c r="DC28" s="8" t="s">
        <v>23</v>
      </c>
      <c r="DD28" s="8" t="s">
        <v>23</v>
      </c>
      <c r="DE28" s="30" t="s">
        <v>11</v>
      </c>
      <c r="DF28" s="10">
        <v>210.76997999999998</v>
      </c>
      <c r="DG28" s="9">
        <v>51.06</v>
      </c>
      <c r="DH28" s="10">
        <v>188.17479999999998</v>
      </c>
      <c r="DI28" s="10">
        <v>184.49204099999997</v>
      </c>
      <c r="DJ28" s="10">
        <v>176.83304099999998</v>
      </c>
      <c r="DK28" s="10">
        <v>176.83304099999998</v>
      </c>
      <c r="DL28" s="10">
        <v>176.83304099999998</v>
      </c>
      <c r="DM28" s="10">
        <v>176.83304099999998</v>
      </c>
      <c r="DN28" s="10">
        <v>176.83304099999998</v>
      </c>
      <c r="DO28" s="8" t="s">
        <v>11</v>
      </c>
      <c r="DP28" s="10">
        <v>4.6420880000000002</v>
      </c>
      <c r="DQ28" s="10">
        <v>62.207911999999993</v>
      </c>
      <c r="DR28" s="10">
        <v>60.743596373648273</v>
      </c>
      <c r="DS28" s="9">
        <v>29.286312527034433</v>
      </c>
      <c r="DT28" s="9" t="s">
        <v>11</v>
      </c>
      <c r="DU28" s="14">
        <v>0</v>
      </c>
    </row>
    <row r="29" spans="1:125" ht="36">
      <c r="A29" s="29">
        <v>1339</v>
      </c>
      <c r="B29" s="29">
        <v>4</v>
      </c>
      <c r="C29" s="29">
        <v>1227</v>
      </c>
      <c r="D29" s="21">
        <v>41167</v>
      </c>
      <c r="E29" s="21">
        <v>41221</v>
      </c>
      <c r="F29" s="21">
        <v>41227</v>
      </c>
      <c r="G29" s="20" t="s">
        <v>416</v>
      </c>
      <c r="H29" s="20" t="s">
        <v>417</v>
      </c>
      <c r="I29" s="22">
        <v>6</v>
      </c>
      <c r="J29" s="20" t="s">
        <v>5</v>
      </c>
      <c r="K29" s="20"/>
      <c r="L29" s="20" t="s">
        <v>460</v>
      </c>
      <c r="M29" s="23" t="s">
        <v>460</v>
      </c>
      <c r="N29" s="23" t="s">
        <v>7</v>
      </c>
      <c r="O29" s="23"/>
      <c r="P29" s="24">
        <v>13.2</v>
      </c>
      <c r="Q29" s="24">
        <v>23.5</v>
      </c>
      <c r="R29" s="24">
        <v>27</v>
      </c>
      <c r="S29" s="24">
        <v>310.5</v>
      </c>
      <c r="T29" s="24">
        <v>1.78</v>
      </c>
      <c r="U29" s="24">
        <v>1440</v>
      </c>
      <c r="V29" s="24">
        <v>2560</v>
      </c>
      <c r="W29" s="24">
        <v>3.69</v>
      </c>
      <c r="X29" s="23" t="s">
        <v>104</v>
      </c>
      <c r="Y29" s="23" t="s">
        <v>104</v>
      </c>
      <c r="Z29" s="24">
        <v>11872</v>
      </c>
      <c r="AA29" s="24">
        <v>60</v>
      </c>
      <c r="AB29" s="24">
        <v>170</v>
      </c>
      <c r="AC29" s="24">
        <v>170</v>
      </c>
      <c r="AD29" s="23" t="s">
        <v>461</v>
      </c>
      <c r="AE29" s="23" t="s">
        <v>23</v>
      </c>
      <c r="AF29" s="23" t="s">
        <v>23</v>
      </c>
      <c r="AG29" s="23" t="s">
        <v>462</v>
      </c>
      <c r="AH29" s="23" t="s">
        <v>463</v>
      </c>
      <c r="AI29" s="23" t="s">
        <v>57</v>
      </c>
      <c r="AJ29" s="23" t="s">
        <v>11</v>
      </c>
      <c r="AK29" s="23" t="s">
        <v>11</v>
      </c>
      <c r="AL29" s="23" t="s">
        <v>456</v>
      </c>
      <c r="AM29" s="23"/>
      <c r="AN29" s="23" t="s">
        <v>464</v>
      </c>
      <c r="AO29" s="23"/>
      <c r="AP29" s="23" t="s">
        <v>14</v>
      </c>
      <c r="AQ29" s="23"/>
      <c r="AR29" s="23"/>
      <c r="AS29" s="23" t="s">
        <v>456</v>
      </c>
      <c r="AT29" s="23"/>
      <c r="AU29" s="23" t="s">
        <v>63</v>
      </c>
      <c r="AV29" s="25"/>
      <c r="AW29" s="25"/>
      <c r="AX29" s="26">
        <v>27</v>
      </c>
      <c r="AY29" s="26">
        <v>310.5</v>
      </c>
      <c r="AZ29" s="25" t="s">
        <v>464</v>
      </c>
      <c r="BA29" s="25" t="s">
        <v>63</v>
      </c>
      <c r="BB29" s="23"/>
      <c r="BC29" s="23" t="s">
        <v>15</v>
      </c>
      <c r="BD29" s="23"/>
      <c r="BE29" s="23" t="s">
        <v>11</v>
      </c>
      <c r="BF29" s="23" t="s">
        <v>465</v>
      </c>
      <c r="BG29" s="23" t="s">
        <v>11</v>
      </c>
      <c r="BH29" s="23" t="s">
        <v>17</v>
      </c>
      <c r="BI29" s="23"/>
      <c r="BJ29" s="23" t="s">
        <v>18</v>
      </c>
      <c r="BK29" s="23" t="s">
        <v>11</v>
      </c>
      <c r="BL29" s="23" t="s">
        <v>11</v>
      </c>
      <c r="BM29" s="23"/>
      <c r="BN29" s="23"/>
      <c r="BO29" s="24">
        <v>16.7</v>
      </c>
      <c r="BP29" s="24">
        <v>342</v>
      </c>
      <c r="BQ29" s="24">
        <v>400</v>
      </c>
      <c r="BR29" s="24">
        <v>246</v>
      </c>
      <c r="BS29" s="24">
        <v>200</v>
      </c>
      <c r="BT29" s="23"/>
      <c r="BU29" s="23"/>
      <c r="BV29" s="24">
        <v>43.05</v>
      </c>
      <c r="BW29" s="24">
        <v>0.68</v>
      </c>
      <c r="BX29" s="23"/>
      <c r="BY29" s="24">
        <v>0.28999999999999998</v>
      </c>
      <c r="BZ29" s="27">
        <v>0.68</v>
      </c>
      <c r="CA29" s="27">
        <v>0.28999999999999998</v>
      </c>
      <c r="CB29" s="25"/>
      <c r="CC29" s="25"/>
      <c r="CD29" s="28">
        <v>43.35</v>
      </c>
      <c r="CE29" s="28">
        <v>0.72</v>
      </c>
      <c r="CF29" s="25"/>
      <c r="CG29" s="28">
        <v>0.35</v>
      </c>
      <c r="CH29" s="28">
        <v>50.3</v>
      </c>
      <c r="CI29" s="28">
        <v>1.4</v>
      </c>
      <c r="CJ29" s="28">
        <v>0.5</v>
      </c>
      <c r="CK29" s="25"/>
      <c r="CL29" s="25"/>
      <c r="CM29" s="28">
        <v>0.47</v>
      </c>
      <c r="CN29" s="25"/>
      <c r="CO29" s="28">
        <v>0</v>
      </c>
      <c r="CP29" s="30" t="s">
        <v>5</v>
      </c>
      <c r="CQ29" s="8">
        <v>11884.057971014492</v>
      </c>
      <c r="CR29" s="8">
        <v>28</v>
      </c>
      <c r="CS29" s="8">
        <v>3.8</v>
      </c>
      <c r="CT29" s="8">
        <v>30</v>
      </c>
      <c r="CU29" s="8">
        <v>300</v>
      </c>
      <c r="CV29" s="10">
        <v>106191</v>
      </c>
      <c r="CW29" s="10">
        <v>106.191</v>
      </c>
      <c r="CX29" s="8" t="s">
        <v>11</v>
      </c>
      <c r="CY29" s="30" t="s">
        <v>11</v>
      </c>
      <c r="CZ29" s="30" t="s">
        <v>11</v>
      </c>
      <c r="DA29" s="31" t="s">
        <v>11</v>
      </c>
      <c r="DB29" s="31" t="s">
        <v>11</v>
      </c>
      <c r="DC29" s="8" t="s">
        <v>23</v>
      </c>
      <c r="DD29" s="8" t="s">
        <v>23</v>
      </c>
      <c r="DE29" s="30" t="s">
        <v>11</v>
      </c>
      <c r="DF29" s="10">
        <v>135.86321999999998</v>
      </c>
      <c r="DG29" s="9">
        <v>51.1</v>
      </c>
      <c r="DH29" s="10">
        <v>113.24351999999999</v>
      </c>
      <c r="DI29" s="10">
        <v>113.24351999999999</v>
      </c>
      <c r="DJ29" s="10">
        <v>105.57851999999998</v>
      </c>
      <c r="DK29" s="10">
        <v>105.57851999999998</v>
      </c>
      <c r="DL29" s="10">
        <v>105.57851999999998</v>
      </c>
      <c r="DM29" s="10">
        <v>105.57851999999998</v>
      </c>
      <c r="DN29" s="10">
        <v>105.57851999999998</v>
      </c>
      <c r="DO29" s="8" t="s">
        <v>11</v>
      </c>
      <c r="DP29" s="10">
        <v>4.2476400000000005</v>
      </c>
      <c r="DQ29" s="10">
        <v>38.802359999999993</v>
      </c>
      <c r="DR29" s="10">
        <v>38.802359999999993</v>
      </c>
      <c r="DS29" s="9">
        <v>29.304622874802099</v>
      </c>
      <c r="DT29" s="9" t="s">
        <v>11</v>
      </c>
      <c r="DU29" s="14">
        <v>0</v>
      </c>
    </row>
    <row r="30" spans="1:125" ht="72">
      <c r="A30" s="29">
        <v>1340</v>
      </c>
      <c r="B30" s="29">
        <v>5</v>
      </c>
      <c r="C30" s="29">
        <v>711</v>
      </c>
      <c r="D30" s="21">
        <v>41871</v>
      </c>
      <c r="E30" s="21">
        <v>41822</v>
      </c>
      <c r="F30" s="21">
        <v>41862</v>
      </c>
      <c r="G30" s="20" t="s">
        <v>4</v>
      </c>
      <c r="H30" s="20"/>
      <c r="I30" s="22">
        <v>6</v>
      </c>
      <c r="J30" s="20" t="s">
        <v>5</v>
      </c>
      <c r="K30" s="20"/>
      <c r="L30" s="20" t="s">
        <v>121</v>
      </c>
      <c r="M30" s="23"/>
      <c r="N30" s="23" t="s">
        <v>7</v>
      </c>
      <c r="O30" s="23"/>
      <c r="P30" s="24">
        <v>20.7</v>
      </c>
      <c r="Q30" s="24">
        <v>11.7</v>
      </c>
      <c r="R30" s="24">
        <v>23.8</v>
      </c>
      <c r="S30" s="24">
        <v>242</v>
      </c>
      <c r="T30" s="24">
        <v>1.78</v>
      </c>
      <c r="U30" s="24">
        <v>1440</v>
      </c>
      <c r="V30" s="24">
        <v>2560</v>
      </c>
      <c r="W30" s="24">
        <v>3.7</v>
      </c>
      <c r="X30" s="23" t="s">
        <v>104</v>
      </c>
      <c r="Y30" s="23" t="s">
        <v>104</v>
      </c>
      <c r="Z30" s="24">
        <v>15233</v>
      </c>
      <c r="AA30" s="24">
        <v>60</v>
      </c>
      <c r="AB30" s="24">
        <v>178</v>
      </c>
      <c r="AC30" s="24">
        <v>178</v>
      </c>
      <c r="AD30" s="23" t="s">
        <v>134</v>
      </c>
      <c r="AE30" s="23" t="s">
        <v>23</v>
      </c>
      <c r="AF30" s="23" t="s">
        <v>23</v>
      </c>
      <c r="AG30" s="23" t="s">
        <v>106</v>
      </c>
      <c r="AH30" s="23" t="s">
        <v>106</v>
      </c>
      <c r="AI30" s="23" t="s">
        <v>12</v>
      </c>
      <c r="AJ30" s="23" t="s">
        <v>23</v>
      </c>
      <c r="AK30" s="23" t="s">
        <v>11</v>
      </c>
      <c r="AL30" s="23" t="s">
        <v>93</v>
      </c>
      <c r="AM30" s="23"/>
      <c r="AN30" s="23" t="s">
        <v>14</v>
      </c>
      <c r="AO30" s="23"/>
      <c r="AP30" s="23" t="s">
        <v>14</v>
      </c>
      <c r="AQ30" s="23"/>
      <c r="AR30" s="23"/>
      <c r="AS30" s="23" t="s">
        <v>93</v>
      </c>
      <c r="AT30" s="23"/>
      <c r="AU30" s="23" t="s">
        <v>14</v>
      </c>
      <c r="AV30" s="25"/>
      <c r="AW30" s="25"/>
      <c r="AX30" s="26">
        <v>23.8</v>
      </c>
      <c r="AY30" s="26">
        <v>242</v>
      </c>
      <c r="AZ30" s="25" t="s">
        <v>14</v>
      </c>
      <c r="BA30" s="25" t="s">
        <v>14</v>
      </c>
      <c r="BB30" s="23"/>
      <c r="BC30" s="23" t="s">
        <v>15</v>
      </c>
      <c r="BD30" s="23"/>
      <c r="BE30" s="23" t="s">
        <v>11</v>
      </c>
      <c r="BF30" s="23" t="s">
        <v>135</v>
      </c>
      <c r="BG30" s="23" t="s">
        <v>11</v>
      </c>
      <c r="BH30" s="23" t="s">
        <v>17</v>
      </c>
      <c r="BI30" s="23"/>
      <c r="BJ30" s="23"/>
      <c r="BK30" s="23" t="s">
        <v>11</v>
      </c>
      <c r="BL30" s="23" t="s">
        <v>11</v>
      </c>
      <c r="BM30" s="23"/>
      <c r="BN30" s="23"/>
      <c r="BO30" s="24">
        <v>0.4</v>
      </c>
      <c r="BP30" s="24">
        <v>301</v>
      </c>
      <c r="BQ30" s="24">
        <v>300</v>
      </c>
      <c r="BR30" s="24">
        <v>241</v>
      </c>
      <c r="BS30" s="24">
        <v>202.6</v>
      </c>
      <c r="BT30" s="23"/>
      <c r="BU30" s="23"/>
      <c r="BV30" s="24">
        <v>19.899999999999999</v>
      </c>
      <c r="BW30" s="24">
        <v>0.2</v>
      </c>
      <c r="BX30" s="23"/>
      <c r="BY30" s="24">
        <v>0.1</v>
      </c>
      <c r="BZ30" s="27">
        <v>0.2</v>
      </c>
      <c r="CA30" s="27">
        <v>0.1</v>
      </c>
      <c r="CB30" s="25"/>
      <c r="CC30" s="25"/>
      <c r="CD30" s="28">
        <v>19.3</v>
      </c>
      <c r="CE30" s="28">
        <v>0.2</v>
      </c>
      <c r="CF30" s="25"/>
      <c r="CG30" s="28">
        <v>0.2</v>
      </c>
      <c r="CH30" s="28">
        <v>42.4</v>
      </c>
      <c r="CI30" s="28">
        <v>0.5</v>
      </c>
      <c r="CJ30" s="28">
        <v>0.5</v>
      </c>
      <c r="CK30" s="25"/>
      <c r="CL30" s="25"/>
      <c r="CM30" s="28">
        <v>0.42</v>
      </c>
      <c r="CN30" s="25"/>
      <c r="CO30" s="28">
        <v>0</v>
      </c>
      <c r="CP30" s="30" t="s">
        <v>5</v>
      </c>
      <c r="CQ30" s="8">
        <v>15289.256198347108</v>
      </c>
      <c r="CR30" s="8">
        <v>24</v>
      </c>
      <c r="CS30" s="8">
        <v>3.8</v>
      </c>
      <c r="CT30" s="8">
        <v>30</v>
      </c>
      <c r="CU30" s="8">
        <v>300</v>
      </c>
      <c r="CV30" s="10">
        <v>72842</v>
      </c>
      <c r="CW30" s="10">
        <v>72.841999999999999</v>
      </c>
      <c r="CX30" s="8" t="s">
        <v>11</v>
      </c>
      <c r="CY30" s="30" t="s">
        <v>11</v>
      </c>
      <c r="CZ30" s="30" t="s">
        <v>11</v>
      </c>
      <c r="DA30" s="31" t="s">
        <v>11</v>
      </c>
      <c r="DB30" s="31" t="s">
        <v>11</v>
      </c>
      <c r="DC30" s="8" t="s">
        <v>23</v>
      </c>
      <c r="DD30" s="8" t="s">
        <v>23</v>
      </c>
      <c r="DE30" s="30" t="s">
        <v>11</v>
      </c>
      <c r="DF30" s="10">
        <v>62.152199999999986</v>
      </c>
      <c r="DG30" s="9">
        <v>41.400000000000006</v>
      </c>
      <c r="DH30" s="10">
        <v>39.471199999999982</v>
      </c>
      <c r="DI30" s="10">
        <v>39.471199999999982</v>
      </c>
      <c r="DJ30" s="10">
        <v>33.261199999999981</v>
      </c>
      <c r="DK30" s="10">
        <v>33.261199999999981</v>
      </c>
      <c r="DL30" s="10">
        <v>33.261199999999981</v>
      </c>
      <c r="DM30" s="10">
        <v>33.261199999999981</v>
      </c>
      <c r="DN30" s="10">
        <v>33.261199999999981</v>
      </c>
      <c r="DO30" s="8" t="s">
        <v>23</v>
      </c>
      <c r="DP30" s="10">
        <v>2.9136800000000003</v>
      </c>
      <c r="DQ30" s="10">
        <v>16.986319999999999</v>
      </c>
      <c r="DR30" s="10">
        <v>16.986319999999999</v>
      </c>
      <c r="DS30" s="9">
        <v>22.971901095804103</v>
      </c>
      <c r="DT30" s="9" t="s">
        <v>23</v>
      </c>
      <c r="DU30" s="14">
        <v>0</v>
      </c>
    </row>
    <row r="31" spans="1:125">
      <c r="A31" s="29">
        <v>1341</v>
      </c>
      <c r="B31" s="29">
        <v>6</v>
      </c>
      <c r="C31" s="29">
        <v>566</v>
      </c>
      <c r="D31" s="21">
        <v>42019</v>
      </c>
      <c r="E31" s="21">
        <v>42012</v>
      </c>
      <c r="F31" s="21">
        <v>42065</v>
      </c>
      <c r="G31" s="20" t="s">
        <v>233</v>
      </c>
      <c r="H31" s="20"/>
      <c r="I31" s="22">
        <v>6</v>
      </c>
      <c r="J31" s="20" t="s">
        <v>5</v>
      </c>
      <c r="K31" s="20"/>
      <c r="L31" s="20" t="s">
        <v>7</v>
      </c>
      <c r="M31" s="23" t="s">
        <v>7</v>
      </c>
      <c r="N31" s="23" t="s">
        <v>7</v>
      </c>
      <c r="O31" s="23"/>
      <c r="P31" s="24">
        <v>24.2</v>
      </c>
      <c r="Q31" s="24">
        <v>15.8</v>
      </c>
      <c r="R31" s="24">
        <v>28.9</v>
      </c>
      <c r="S31" s="24">
        <v>381.62</v>
      </c>
      <c r="T31" s="24">
        <v>1.6</v>
      </c>
      <c r="U31" s="24">
        <v>1600</v>
      </c>
      <c r="V31" s="24">
        <v>2560</v>
      </c>
      <c r="W31" s="24">
        <v>4.0960000000000001</v>
      </c>
      <c r="X31" s="23" t="s">
        <v>680</v>
      </c>
      <c r="Y31" s="23" t="s">
        <v>680</v>
      </c>
      <c r="Z31" s="24">
        <v>10733</v>
      </c>
      <c r="AA31" s="24">
        <v>60</v>
      </c>
      <c r="AB31" s="24">
        <v>178</v>
      </c>
      <c r="AC31" s="24">
        <v>178</v>
      </c>
      <c r="AD31" s="23" t="s">
        <v>237</v>
      </c>
      <c r="AE31" s="23" t="s">
        <v>23</v>
      </c>
      <c r="AF31" s="23" t="s">
        <v>23</v>
      </c>
      <c r="AG31" s="23" t="s">
        <v>1282</v>
      </c>
      <c r="AH31" s="23" t="s">
        <v>1282</v>
      </c>
      <c r="AI31" s="23" t="s">
        <v>57</v>
      </c>
      <c r="AJ31" s="23" t="s">
        <v>23</v>
      </c>
      <c r="AK31" s="23" t="s">
        <v>11</v>
      </c>
      <c r="AL31" s="23" t="s">
        <v>93</v>
      </c>
      <c r="AM31" s="23"/>
      <c r="AN31" s="23" t="s">
        <v>46</v>
      </c>
      <c r="AO31" s="23"/>
      <c r="AP31" s="23" t="s">
        <v>36</v>
      </c>
      <c r="AQ31" s="23"/>
      <c r="AR31" s="23"/>
      <c r="AS31" s="23" t="s">
        <v>93</v>
      </c>
      <c r="AT31" s="23"/>
      <c r="AU31" s="23" t="s">
        <v>46</v>
      </c>
      <c r="AV31" s="25"/>
      <c r="AW31" s="25"/>
      <c r="AX31" s="26">
        <v>28.9</v>
      </c>
      <c r="AY31" s="26">
        <v>381.62</v>
      </c>
      <c r="AZ31" s="25" t="s">
        <v>46</v>
      </c>
      <c r="BA31" s="25" t="s">
        <v>46</v>
      </c>
      <c r="BB31" s="23"/>
      <c r="BC31" s="23" t="s">
        <v>24</v>
      </c>
      <c r="BD31" s="23" t="s">
        <v>1184</v>
      </c>
      <c r="BE31" s="23" t="s">
        <v>11</v>
      </c>
      <c r="BF31" s="23" t="s">
        <v>1283</v>
      </c>
      <c r="BG31" s="23" t="s">
        <v>11</v>
      </c>
      <c r="BH31" s="23" t="s">
        <v>17</v>
      </c>
      <c r="BI31" s="23"/>
      <c r="BJ31" s="23"/>
      <c r="BK31" s="23" t="s">
        <v>11</v>
      </c>
      <c r="BL31" s="23" t="s">
        <v>11</v>
      </c>
      <c r="BM31" s="23"/>
      <c r="BN31" s="23"/>
      <c r="BO31" s="24">
        <v>1</v>
      </c>
      <c r="BP31" s="24">
        <v>416.2</v>
      </c>
      <c r="BQ31" s="24">
        <v>370</v>
      </c>
      <c r="BR31" s="23"/>
      <c r="BS31" s="24">
        <v>290.89999999999998</v>
      </c>
      <c r="BT31" s="23"/>
      <c r="BU31" s="23"/>
      <c r="BV31" s="24">
        <v>59.09</v>
      </c>
      <c r="BW31" s="24">
        <v>0.48</v>
      </c>
      <c r="BX31" s="23"/>
      <c r="BY31" s="24">
        <v>0.32</v>
      </c>
      <c r="BZ31" s="27">
        <v>0.48</v>
      </c>
      <c r="CA31" s="27">
        <v>0.32</v>
      </c>
      <c r="CB31" s="25"/>
      <c r="CC31" s="25"/>
      <c r="CD31" s="25"/>
      <c r="CE31" s="25"/>
      <c r="CF31" s="25"/>
      <c r="CG31" s="25"/>
      <c r="CH31" s="28">
        <v>48.24</v>
      </c>
      <c r="CI31" s="28">
        <v>0.5</v>
      </c>
      <c r="CJ31" s="28">
        <v>0.5</v>
      </c>
      <c r="CK31" s="25"/>
      <c r="CL31" s="28">
        <v>84.42</v>
      </c>
      <c r="CM31" s="28">
        <v>0.55000000000000004</v>
      </c>
      <c r="CN31" s="25"/>
      <c r="CO31" s="28">
        <v>1</v>
      </c>
      <c r="CP31" s="30" t="s">
        <v>5</v>
      </c>
      <c r="CQ31" s="8">
        <v>10733.190084377129</v>
      </c>
      <c r="CR31" s="8">
        <v>28</v>
      </c>
      <c r="CS31" s="8">
        <v>5</v>
      </c>
      <c r="CT31" s="8">
        <v>30</v>
      </c>
      <c r="CU31" s="8">
        <v>400</v>
      </c>
      <c r="CV31" s="10">
        <v>158830.24400000001</v>
      </c>
      <c r="CW31" s="10">
        <v>158.83024399999999</v>
      </c>
      <c r="CX31" s="8" t="s">
        <v>11</v>
      </c>
      <c r="CY31" s="30" t="s">
        <v>11</v>
      </c>
      <c r="CZ31" s="30" t="s">
        <v>11</v>
      </c>
      <c r="DA31" s="31" t="s">
        <v>11</v>
      </c>
      <c r="DB31" s="31" t="s">
        <v>11</v>
      </c>
      <c r="DC31" s="8" t="s">
        <v>23</v>
      </c>
      <c r="DD31" s="8" t="s">
        <v>23</v>
      </c>
      <c r="DE31" s="30" t="s">
        <v>11</v>
      </c>
      <c r="DF31" s="10">
        <v>183.90306000000001</v>
      </c>
      <c r="DG31" s="9">
        <v>65.323999999999998</v>
      </c>
      <c r="DH31" s="10">
        <v>158.79458</v>
      </c>
      <c r="DI31" s="10">
        <v>158.79458</v>
      </c>
      <c r="DJ31" s="10">
        <v>148.99598</v>
      </c>
      <c r="DK31" s="10">
        <v>148.99598</v>
      </c>
      <c r="DL31" s="10">
        <v>148.99598</v>
      </c>
      <c r="DM31" s="10">
        <v>148.99598</v>
      </c>
      <c r="DN31" s="10">
        <v>148.99598</v>
      </c>
      <c r="DO31" s="8" t="s">
        <v>11</v>
      </c>
      <c r="DP31" s="10">
        <v>6.3532097600000004</v>
      </c>
      <c r="DQ31" s="10">
        <v>52.736790240000005</v>
      </c>
      <c r="DR31" s="10">
        <v>52.736790240000005</v>
      </c>
      <c r="DS31" s="9">
        <v>35.736967793783478</v>
      </c>
      <c r="DT31" s="9" t="s">
        <v>11</v>
      </c>
      <c r="DU31" s="14">
        <v>0</v>
      </c>
    </row>
    <row r="32" spans="1:125" ht="72">
      <c r="A32" s="29">
        <v>1353</v>
      </c>
      <c r="B32" s="29">
        <v>4</v>
      </c>
      <c r="C32" s="29">
        <v>981</v>
      </c>
      <c r="D32" s="21">
        <v>41922</v>
      </c>
      <c r="E32" s="21">
        <v>41870</v>
      </c>
      <c r="F32" s="21">
        <v>41888</v>
      </c>
      <c r="G32" s="20" t="s">
        <v>4</v>
      </c>
      <c r="H32" s="20"/>
      <c r="I32" s="22">
        <v>6</v>
      </c>
      <c r="J32" s="20" t="s">
        <v>5</v>
      </c>
      <c r="K32" s="20"/>
      <c r="L32" s="20" t="s">
        <v>49</v>
      </c>
      <c r="M32" s="23"/>
      <c r="N32" s="23" t="s">
        <v>7</v>
      </c>
      <c r="O32" s="23"/>
      <c r="P32" s="24">
        <v>11.7</v>
      </c>
      <c r="Q32" s="24">
        <v>20.7</v>
      </c>
      <c r="R32" s="24">
        <v>23.8</v>
      </c>
      <c r="S32" s="24">
        <v>242.18</v>
      </c>
      <c r="T32" s="24">
        <v>1.78</v>
      </c>
      <c r="U32" s="24">
        <v>2160</v>
      </c>
      <c r="V32" s="24">
        <v>3840</v>
      </c>
      <c r="W32" s="24">
        <v>8.2940000000000005</v>
      </c>
      <c r="X32" s="23" t="s">
        <v>89</v>
      </c>
      <c r="Y32" s="23" t="s">
        <v>89</v>
      </c>
      <c r="Z32" s="24">
        <v>34249</v>
      </c>
      <c r="AA32" s="24">
        <v>60</v>
      </c>
      <c r="AB32" s="24">
        <v>178</v>
      </c>
      <c r="AC32" s="24">
        <v>178</v>
      </c>
      <c r="AD32" s="23" t="s">
        <v>438</v>
      </c>
      <c r="AE32" s="23" t="s">
        <v>23</v>
      </c>
      <c r="AF32" s="23" t="s">
        <v>23</v>
      </c>
      <c r="AG32" s="23" t="s">
        <v>106</v>
      </c>
      <c r="AH32" s="23" t="s">
        <v>106</v>
      </c>
      <c r="AI32" s="23" t="s">
        <v>12</v>
      </c>
      <c r="AJ32" s="23" t="s">
        <v>11</v>
      </c>
      <c r="AK32" s="23" t="s">
        <v>11</v>
      </c>
      <c r="AL32" s="23" t="s">
        <v>93</v>
      </c>
      <c r="AM32" s="23"/>
      <c r="AN32" s="23" t="s">
        <v>14</v>
      </c>
      <c r="AO32" s="23"/>
      <c r="AP32" s="23" t="s">
        <v>14</v>
      </c>
      <c r="AQ32" s="23"/>
      <c r="AR32" s="23"/>
      <c r="AS32" s="23" t="s">
        <v>93</v>
      </c>
      <c r="AT32" s="23"/>
      <c r="AU32" s="23" t="s">
        <v>14</v>
      </c>
      <c r="AV32" s="25"/>
      <c r="AW32" s="25"/>
      <c r="AX32" s="26">
        <v>23.8</v>
      </c>
      <c r="AY32" s="26">
        <v>242.18</v>
      </c>
      <c r="AZ32" s="25" t="s">
        <v>14</v>
      </c>
      <c r="BA32" s="25" t="s">
        <v>14</v>
      </c>
      <c r="BB32" s="23"/>
      <c r="BC32" s="23" t="s">
        <v>15</v>
      </c>
      <c r="BD32" s="23"/>
      <c r="BE32" s="23" t="s">
        <v>11</v>
      </c>
      <c r="BF32" s="23" t="s">
        <v>297</v>
      </c>
      <c r="BG32" s="23" t="s">
        <v>11</v>
      </c>
      <c r="BH32" s="23" t="s">
        <v>17</v>
      </c>
      <c r="BI32" s="23"/>
      <c r="BJ32" s="23"/>
      <c r="BK32" s="23" t="s">
        <v>11</v>
      </c>
      <c r="BL32" s="23" t="s">
        <v>11</v>
      </c>
      <c r="BM32" s="23" t="s">
        <v>11</v>
      </c>
      <c r="BN32" s="23"/>
      <c r="BO32" s="24">
        <v>0.4</v>
      </c>
      <c r="BP32" s="24">
        <v>326.89999999999998</v>
      </c>
      <c r="BQ32" s="24">
        <v>350</v>
      </c>
      <c r="BR32" s="24">
        <v>222.1</v>
      </c>
      <c r="BS32" s="24">
        <v>200.4</v>
      </c>
      <c r="BT32" s="23"/>
      <c r="BU32" s="23"/>
      <c r="BV32" s="24">
        <v>29.5</v>
      </c>
      <c r="BW32" s="24">
        <v>0.99</v>
      </c>
      <c r="BX32" s="23"/>
      <c r="BY32" s="24">
        <v>0.3</v>
      </c>
      <c r="BZ32" s="27">
        <v>0.99</v>
      </c>
      <c r="CA32" s="27">
        <v>0.3</v>
      </c>
      <c r="CB32" s="25"/>
      <c r="CC32" s="25"/>
      <c r="CD32" s="28">
        <v>29.59</v>
      </c>
      <c r="CE32" s="28">
        <v>1.02</v>
      </c>
      <c r="CF32" s="25"/>
      <c r="CG32" s="28">
        <v>0.31</v>
      </c>
      <c r="CH32" s="28">
        <v>64.930000000000007</v>
      </c>
      <c r="CI32" s="28">
        <v>1.2</v>
      </c>
      <c r="CJ32" s="28">
        <v>0.5</v>
      </c>
      <c r="CK32" s="25"/>
      <c r="CL32" s="25"/>
      <c r="CM32" s="28">
        <v>0.94</v>
      </c>
      <c r="CN32" s="25"/>
      <c r="CO32" s="28">
        <v>0</v>
      </c>
      <c r="CP32" s="30" t="s">
        <v>5</v>
      </c>
      <c r="CQ32" s="8">
        <v>34247.254108514331</v>
      </c>
      <c r="CR32" s="8">
        <v>24</v>
      </c>
      <c r="CS32" s="8">
        <v>8</v>
      </c>
      <c r="CT32" s="8">
        <v>30</v>
      </c>
      <c r="CU32" s="8">
        <v>300</v>
      </c>
      <c r="CV32" s="10">
        <v>79168.641999999993</v>
      </c>
      <c r="CW32" s="10">
        <v>79.168641999999991</v>
      </c>
      <c r="CX32" s="8" t="s">
        <v>11</v>
      </c>
      <c r="CY32" s="30" t="s">
        <v>11</v>
      </c>
      <c r="CZ32" s="30" t="s">
        <v>11</v>
      </c>
      <c r="DA32" s="31" t="s">
        <v>11</v>
      </c>
      <c r="DB32" s="31" t="s">
        <v>11</v>
      </c>
      <c r="DC32" s="8" t="s">
        <v>23</v>
      </c>
      <c r="DD32" s="8" t="s">
        <v>23</v>
      </c>
      <c r="DE32" s="30" t="s">
        <v>11</v>
      </c>
      <c r="DF32" s="10">
        <v>96.08405999999998</v>
      </c>
      <c r="DG32" s="9">
        <v>41.436000000000007</v>
      </c>
      <c r="DH32" s="10">
        <v>45.241839999999975</v>
      </c>
      <c r="DI32" s="10">
        <v>45.241839999999975</v>
      </c>
      <c r="DJ32" s="10">
        <v>39.026439999999972</v>
      </c>
      <c r="DK32" s="10">
        <v>39.026439999999972</v>
      </c>
      <c r="DL32" s="10">
        <v>39.026439999999972</v>
      </c>
      <c r="DM32" s="10">
        <v>39.026439999999972</v>
      </c>
      <c r="DN32" s="10">
        <v>39.026439999999972</v>
      </c>
      <c r="DO32" s="8" t="s">
        <v>23</v>
      </c>
      <c r="DP32" s="10">
        <v>3.16674568</v>
      </c>
      <c r="DQ32" s="10">
        <v>26.333254320000002</v>
      </c>
      <c r="DR32" s="10">
        <v>26.333254320000002</v>
      </c>
      <c r="DS32" s="9">
        <v>22.988688191752395</v>
      </c>
      <c r="DT32" s="9" t="s">
        <v>11</v>
      </c>
      <c r="DU32" s="14">
        <v>0</v>
      </c>
    </row>
    <row r="33" spans="1:125">
      <c r="A33" s="29">
        <v>1362</v>
      </c>
      <c r="B33" s="29">
        <v>35</v>
      </c>
      <c r="C33" s="29">
        <v>539</v>
      </c>
      <c r="D33" s="21">
        <v>41834</v>
      </c>
      <c r="E33" s="21">
        <v>41815</v>
      </c>
      <c r="F33" s="21">
        <v>41869</v>
      </c>
      <c r="G33" s="20"/>
      <c r="H33" s="20"/>
      <c r="I33" s="22">
        <v>6</v>
      </c>
      <c r="J33" s="20" t="s">
        <v>5</v>
      </c>
      <c r="K33" s="20"/>
      <c r="L33" s="20" t="s">
        <v>49</v>
      </c>
      <c r="M33" s="23"/>
      <c r="N33" s="23" t="s">
        <v>7</v>
      </c>
      <c r="O33" s="23"/>
      <c r="P33" s="24">
        <v>15.7</v>
      </c>
      <c r="Q33" s="24">
        <v>27.9</v>
      </c>
      <c r="R33" s="24">
        <v>32</v>
      </c>
      <c r="S33" s="24">
        <v>437.63</v>
      </c>
      <c r="T33" s="24">
        <v>1.78</v>
      </c>
      <c r="U33" s="24">
        <v>2160</v>
      </c>
      <c r="V33" s="24">
        <v>3840</v>
      </c>
      <c r="W33" s="24">
        <v>8.2940000000000005</v>
      </c>
      <c r="X33" s="23" t="s">
        <v>89</v>
      </c>
      <c r="Y33" s="23" t="s">
        <v>89</v>
      </c>
      <c r="Z33" s="24">
        <v>18953</v>
      </c>
      <c r="AA33" s="24">
        <v>60</v>
      </c>
      <c r="AB33" s="24">
        <v>178</v>
      </c>
      <c r="AC33" s="24">
        <v>178</v>
      </c>
      <c r="AD33" s="23" t="s">
        <v>134</v>
      </c>
      <c r="AE33" s="23" t="s">
        <v>23</v>
      </c>
      <c r="AF33" s="23" t="s">
        <v>23</v>
      </c>
      <c r="AG33" s="23" t="s">
        <v>106</v>
      </c>
      <c r="AH33" s="23" t="s">
        <v>106</v>
      </c>
      <c r="AI33" s="23" t="s">
        <v>12</v>
      </c>
      <c r="AJ33" s="23" t="s">
        <v>11</v>
      </c>
      <c r="AK33" s="23" t="s">
        <v>11</v>
      </c>
      <c r="AL33" s="23" t="s">
        <v>308</v>
      </c>
      <c r="AM33" s="23" t="s">
        <v>319</v>
      </c>
      <c r="AN33" s="23" t="s">
        <v>320</v>
      </c>
      <c r="AO33" s="23"/>
      <c r="AP33" s="23" t="s">
        <v>14</v>
      </c>
      <c r="AQ33" s="23"/>
      <c r="AR33" s="23"/>
      <c r="AS33" s="23" t="s">
        <v>308</v>
      </c>
      <c r="AT33" s="23" t="s">
        <v>319</v>
      </c>
      <c r="AU33" s="23" t="s">
        <v>14</v>
      </c>
      <c r="AV33" s="25"/>
      <c r="AW33" s="25"/>
      <c r="AX33" s="26">
        <v>32</v>
      </c>
      <c r="AY33" s="26">
        <v>437.63</v>
      </c>
      <c r="AZ33" s="25" t="s">
        <v>320</v>
      </c>
      <c r="BA33" s="25" t="s">
        <v>14</v>
      </c>
      <c r="BB33" s="23"/>
      <c r="BC33" s="23" t="s">
        <v>15</v>
      </c>
      <c r="BD33" s="23"/>
      <c r="BE33" s="23" t="s">
        <v>11</v>
      </c>
      <c r="BF33" s="23" t="s">
        <v>321</v>
      </c>
      <c r="BG33" s="23" t="s">
        <v>11</v>
      </c>
      <c r="BH33" s="23" t="s">
        <v>17</v>
      </c>
      <c r="BI33" s="23"/>
      <c r="BJ33" s="23"/>
      <c r="BK33" s="23" t="s">
        <v>11</v>
      </c>
      <c r="BL33" s="23" t="s">
        <v>11</v>
      </c>
      <c r="BM33" s="23"/>
      <c r="BN33" s="23"/>
      <c r="BO33" s="24">
        <v>2.2999999999999998</v>
      </c>
      <c r="BP33" s="24">
        <v>329.2</v>
      </c>
      <c r="BQ33" s="24">
        <v>350</v>
      </c>
      <c r="BR33" s="24">
        <v>270.10000000000002</v>
      </c>
      <c r="BS33" s="24">
        <v>201.5</v>
      </c>
      <c r="BT33" s="23"/>
      <c r="BU33" s="23"/>
      <c r="BV33" s="24">
        <v>38.369999999999997</v>
      </c>
      <c r="BW33" s="24">
        <v>0.41</v>
      </c>
      <c r="BX33" s="23"/>
      <c r="BY33" s="24">
        <v>0.41</v>
      </c>
      <c r="BZ33" s="27">
        <v>0.41</v>
      </c>
      <c r="CA33" s="27">
        <v>0.41</v>
      </c>
      <c r="CB33" s="25"/>
      <c r="CC33" s="25"/>
      <c r="CD33" s="28">
        <v>39.54</v>
      </c>
      <c r="CE33" s="28">
        <v>0.46</v>
      </c>
      <c r="CF33" s="25"/>
      <c r="CG33" s="28">
        <v>0.45</v>
      </c>
      <c r="CH33" s="28">
        <v>138.30000000000001</v>
      </c>
      <c r="CI33" s="28">
        <v>1.4</v>
      </c>
      <c r="CJ33" s="28">
        <v>0.5</v>
      </c>
      <c r="CK33" s="25"/>
      <c r="CL33" s="25"/>
      <c r="CM33" s="28">
        <v>0.96</v>
      </c>
      <c r="CN33" s="25"/>
      <c r="CO33" s="28">
        <v>0</v>
      </c>
      <c r="CP33" s="30" t="s">
        <v>5</v>
      </c>
      <c r="CQ33" s="8">
        <v>18952.08280967941</v>
      </c>
      <c r="CR33" s="8">
        <v>28</v>
      </c>
      <c r="CS33" s="8">
        <v>8</v>
      </c>
      <c r="CT33" s="8">
        <v>40</v>
      </c>
      <c r="CU33" s="8">
        <v>300</v>
      </c>
      <c r="CV33" s="10">
        <v>144067.796</v>
      </c>
      <c r="CW33" s="10">
        <v>144.06779600000002</v>
      </c>
      <c r="CX33" s="8" t="s">
        <v>11</v>
      </c>
      <c r="CY33" s="30" t="s">
        <v>11</v>
      </c>
      <c r="CZ33" s="30" t="s">
        <v>11</v>
      </c>
      <c r="DA33" s="31" t="s">
        <v>11</v>
      </c>
      <c r="DB33" s="31" t="s">
        <v>11</v>
      </c>
      <c r="DC33" s="8" t="s">
        <v>23</v>
      </c>
      <c r="DD33" s="8" t="s">
        <v>23</v>
      </c>
      <c r="DE33" s="30" t="s">
        <v>11</v>
      </c>
      <c r="DF33" s="10">
        <v>119.97695999999999</v>
      </c>
      <c r="DG33" s="9">
        <v>76.52600000000001</v>
      </c>
      <c r="DH33" s="10">
        <v>69.134739999999994</v>
      </c>
      <c r="DI33" s="10">
        <v>69.134739999999994</v>
      </c>
      <c r="DJ33" s="10">
        <v>57.655839999999991</v>
      </c>
      <c r="DK33" s="10">
        <v>57.655839999999991</v>
      </c>
      <c r="DL33" s="10">
        <v>57.655839999999991</v>
      </c>
      <c r="DM33" s="10">
        <v>57.655839999999991</v>
      </c>
      <c r="DN33" s="10">
        <v>57.655839999999991</v>
      </c>
      <c r="DO33" s="8" t="s">
        <v>23</v>
      </c>
      <c r="DP33" s="10">
        <v>5.7627118400000006</v>
      </c>
      <c r="DQ33" s="10">
        <v>32.607288159999996</v>
      </c>
      <c r="DR33" s="10">
        <v>32.607288159999996</v>
      </c>
      <c r="DS33" s="9">
        <v>40.677526273618184</v>
      </c>
      <c r="DT33" s="9" t="s">
        <v>23</v>
      </c>
      <c r="DU33" s="14">
        <v>0</v>
      </c>
    </row>
    <row r="34" spans="1:125" ht="72">
      <c r="A34" s="29">
        <v>1363</v>
      </c>
      <c r="B34" s="29">
        <v>5</v>
      </c>
      <c r="C34" s="29">
        <v>483</v>
      </c>
      <c r="D34" s="21">
        <v>41851</v>
      </c>
      <c r="E34" s="21">
        <v>41816</v>
      </c>
      <c r="F34" s="21">
        <v>41829</v>
      </c>
      <c r="G34" s="20" t="s">
        <v>4</v>
      </c>
      <c r="H34" s="20"/>
      <c r="I34" s="22">
        <v>6</v>
      </c>
      <c r="J34" s="20" t="s">
        <v>5</v>
      </c>
      <c r="K34" s="20"/>
      <c r="L34" s="20" t="s">
        <v>6</v>
      </c>
      <c r="M34" s="23"/>
      <c r="N34" s="23" t="s">
        <v>7</v>
      </c>
      <c r="O34" s="23"/>
      <c r="P34" s="24">
        <v>16</v>
      </c>
      <c r="Q34" s="24">
        <v>28</v>
      </c>
      <c r="R34" s="24">
        <v>32</v>
      </c>
      <c r="S34" s="24">
        <v>438</v>
      </c>
      <c r="T34" s="24">
        <v>1.78</v>
      </c>
      <c r="U34" s="24">
        <v>2160</v>
      </c>
      <c r="V34" s="24">
        <v>3840</v>
      </c>
      <c r="W34" s="24">
        <v>8.2940000000000005</v>
      </c>
      <c r="X34" s="23" t="s">
        <v>89</v>
      </c>
      <c r="Y34" s="23" t="s">
        <v>89</v>
      </c>
      <c r="Z34" s="24">
        <v>275</v>
      </c>
      <c r="AA34" s="24">
        <v>60</v>
      </c>
      <c r="AB34" s="24">
        <v>178</v>
      </c>
      <c r="AC34" s="24">
        <v>178</v>
      </c>
      <c r="AD34" s="23" t="s">
        <v>98</v>
      </c>
      <c r="AE34" s="23" t="s">
        <v>23</v>
      </c>
      <c r="AF34" s="23" t="s">
        <v>23</v>
      </c>
      <c r="AG34" s="23" t="s">
        <v>99</v>
      </c>
      <c r="AH34" s="23" t="s">
        <v>100</v>
      </c>
      <c r="AI34" s="23" t="s">
        <v>57</v>
      </c>
      <c r="AJ34" s="23" t="s">
        <v>11</v>
      </c>
      <c r="AK34" s="23" t="s">
        <v>11</v>
      </c>
      <c r="AL34" s="23" t="s">
        <v>93</v>
      </c>
      <c r="AM34" s="23"/>
      <c r="AN34" s="23" t="s">
        <v>14</v>
      </c>
      <c r="AO34" s="23"/>
      <c r="AP34" s="23" t="s">
        <v>14</v>
      </c>
      <c r="AQ34" s="23"/>
      <c r="AR34" s="23"/>
      <c r="AS34" s="23" t="s">
        <v>93</v>
      </c>
      <c r="AT34" s="23"/>
      <c r="AU34" s="23" t="s">
        <v>14</v>
      </c>
      <c r="AV34" s="25"/>
      <c r="AW34" s="25"/>
      <c r="AX34" s="26">
        <v>32</v>
      </c>
      <c r="AY34" s="26">
        <v>438</v>
      </c>
      <c r="AZ34" s="25" t="s">
        <v>14</v>
      </c>
      <c r="BA34" s="25" t="s">
        <v>14</v>
      </c>
      <c r="BB34" s="23"/>
      <c r="BC34" s="23" t="s">
        <v>15</v>
      </c>
      <c r="BD34" s="23"/>
      <c r="BE34" s="23" t="s">
        <v>11</v>
      </c>
      <c r="BF34" s="23" t="s">
        <v>101</v>
      </c>
      <c r="BG34" s="23" t="s">
        <v>11</v>
      </c>
      <c r="BH34" s="23" t="s">
        <v>17</v>
      </c>
      <c r="BI34" s="23"/>
      <c r="BJ34" s="23" t="s">
        <v>102</v>
      </c>
      <c r="BK34" s="23" t="s">
        <v>11</v>
      </c>
      <c r="BL34" s="23" t="s">
        <v>11</v>
      </c>
      <c r="BM34" s="23"/>
      <c r="BN34" s="23"/>
      <c r="BO34" s="24">
        <v>0.4</v>
      </c>
      <c r="BP34" s="24">
        <v>317.2</v>
      </c>
      <c r="BQ34" s="24">
        <v>400</v>
      </c>
      <c r="BR34" s="24">
        <v>273.39999999999998</v>
      </c>
      <c r="BS34" s="24">
        <v>201.2</v>
      </c>
      <c r="BT34" s="23"/>
      <c r="BU34" s="23"/>
      <c r="BV34" s="24">
        <v>39.83</v>
      </c>
      <c r="BW34" s="24">
        <v>0.32</v>
      </c>
      <c r="BX34" s="24">
        <v>0</v>
      </c>
      <c r="BY34" s="24">
        <v>0.26</v>
      </c>
      <c r="BZ34" s="27">
        <v>0.32</v>
      </c>
      <c r="CA34" s="27">
        <v>0.26</v>
      </c>
      <c r="CB34" s="25"/>
      <c r="CC34" s="25"/>
      <c r="CD34" s="28">
        <v>39.92</v>
      </c>
      <c r="CE34" s="28">
        <v>0.35</v>
      </c>
      <c r="CF34" s="28">
        <v>0</v>
      </c>
      <c r="CG34" s="28">
        <v>0.28999999999999998</v>
      </c>
      <c r="CH34" s="28">
        <v>94.15</v>
      </c>
      <c r="CI34" s="28">
        <v>1.2</v>
      </c>
      <c r="CJ34" s="28">
        <v>0.5</v>
      </c>
      <c r="CK34" s="25"/>
      <c r="CL34" s="25"/>
      <c r="CM34" s="28">
        <v>0.95</v>
      </c>
      <c r="CN34" s="25"/>
      <c r="CO34" s="28">
        <v>0</v>
      </c>
      <c r="CP34" s="30" t="s">
        <v>5</v>
      </c>
      <c r="CQ34" s="8">
        <v>18936.073059360733</v>
      </c>
      <c r="CR34" s="8">
        <v>28</v>
      </c>
      <c r="CS34" s="8">
        <v>8</v>
      </c>
      <c r="CT34" s="8">
        <v>40</v>
      </c>
      <c r="CU34" s="8">
        <v>300</v>
      </c>
      <c r="CV34" s="10">
        <v>138933.6</v>
      </c>
      <c r="CW34" s="10">
        <v>138.93360000000001</v>
      </c>
      <c r="CX34" s="8" t="s">
        <v>11</v>
      </c>
      <c r="CY34" s="30" t="s">
        <v>11</v>
      </c>
      <c r="CZ34" s="30" t="s">
        <v>11</v>
      </c>
      <c r="DA34" s="31" t="s">
        <v>11</v>
      </c>
      <c r="DB34" s="31" t="s">
        <v>11</v>
      </c>
      <c r="DC34" s="8" t="s">
        <v>23</v>
      </c>
      <c r="DD34" s="8" t="s">
        <v>23</v>
      </c>
      <c r="DE34" s="30" t="s">
        <v>11</v>
      </c>
      <c r="DF34" s="10">
        <v>123.94085999999999</v>
      </c>
      <c r="DG34" s="9">
        <v>76.600000000000009</v>
      </c>
      <c r="DH34" s="10">
        <v>73.098639999999989</v>
      </c>
      <c r="DI34" s="10">
        <v>73.098639999999989</v>
      </c>
      <c r="DJ34" s="10">
        <v>61.608639999999987</v>
      </c>
      <c r="DK34" s="10">
        <v>61.608639999999987</v>
      </c>
      <c r="DL34" s="10">
        <v>61.608639999999987</v>
      </c>
      <c r="DM34" s="10">
        <v>61.608639999999987</v>
      </c>
      <c r="DN34" s="10">
        <v>61.608639999999987</v>
      </c>
      <c r="DO34" s="8" t="s">
        <v>23</v>
      </c>
      <c r="DP34" s="10">
        <v>5.5573440000000005</v>
      </c>
      <c r="DQ34" s="10">
        <v>34.272655999999998</v>
      </c>
      <c r="DR34" s="10">
        <v>34.272655999999998</v>
      </c>
      <c r="DS34" s="9">
        <v>40.709756323499498</v>
      </c>
      <c r="DT34" s="9" t="s">
        <v>23</v>
      </c>
      <c r="DU34" s="14">
        <v>0</v>
      </c>
    </row>
    <row r="35" spans="1:125" ht="24">
      <c r="A35" s="29">
        <v>1366</v>
      </c>
      <c r="B35" s="29">
        <v>46</v>
      </c>
      <c r="C35" s="29">
        <v>847</v>
      </c>
      <c r="D35" s="21">
        <v>42094</v>
      </c>
      <c r="E35" s="21">
        <v>42104</v>
      </c>
      <c r="F35" s="21">
        <v>42128</v>
      </c>
      <c r="G35" s="20" t="s">
        <v>87</v>
      </c>
      <c r="H35" s="20" t="s">
        <v>26</v>
      </c>
      <c r="I35" s="22">
        <v>6</v>
      </c>
      <c r="J35" s="20" t="s">
        <v>5</v>
      </c>
      <c r="K35" s="20"/>
      <c r="L35" s="20" t="s">
        <v>121</v>
      </c>
      <c r="M35" s="23"/>
      <c r="N35" s="23" t="s">
        <v>7</v>
      </c>
      <c r="O35" s="23"/>
      <c r="P35" s="24">
        <v>15.5</v>
      </c>
      <c r="Q35" s="24">
        <v>27.5</v>
      </c>
      <c r="R35" s="24">
        <v>31.5</v>
      </c>
      <c r="S35" s="24">
        <v>425.27</v>
      </c>
      <c r="T35" s="24">
        <v>1.77</v>
      </c>
      <c r="U35" s="24">
        <v>3840</v>
      </c>
      <c r="V35" s="24">
        <v>2160</v>
      </c>
      <c r="W35" s="24">
        <v>8.2940000000000005</v>
      </c>
      <c r="X35" s="23" t="s">
        <v>1269</v>
      </c>
      <c r="Y35" s="23" t="s">
        <v>1269</v>
      </c>
      <c r="Z35" s="24">
        <v>19504</v>
      </c>
      <c r="AA35" s="24">
        <v>60</v>
      </c>
      <c r="AB35" s="24">
        <v>88</v>
      </c>
      <c r="AC35" s="24">
        <v>88</v>
      </c>
      <c r="AD35" s="23" t="s">
        <v>237</v>
      </c>
      <c r="AE35" s="23" t="s">
        <v>23</v>
      </c>
      <c r="AF35" s="23" t="s">
        <v>23</v>
      </c>
      <c r="AG35" s="23" t="s">
        <v>1270</v>
      </c>
      <c r="AH35" s="23" t="s">
        <v>1270</v>
      </c>
      <c r="AI35" s="23" t="s">
        <v>57</v>
      </c>
      <c r="AJ35" s="23" t="s">
        <v>11</v>
      </c>
      <c r="AK35" s="23" t="s">
        <v>23</v>
      </c>
      <c r="AL35" s="23" t="s">
        <v>107</v>
      </c>
      <c r="AM35" s="23"/>
      <c r="AN35" s="23" t="s">
        <v>72</v>
      </c>
      <c r="AO35" s="23"/>
      <c r="AP35" s="23" t="s">
        <v>14</v>
      </c>
      <c r="AQ35" s="23"/>
      <c r="AR35" s="23"/>
      <c r="AS35" s="23" t="s">
        <v>107</v>
      </c>
      <c r="AT35" s="23"/>
      <c r="AU35" s="23" t="s">
        <v>63</v>
      </c>
      <c r="AV35" s="25"/>
      <c r="AW35" s="25"/>
      <c r="AX35" s="26">
        <v>31.5</v>
      </c>
      <c r="AY35" s="26">
        <v>425.27</v>
      </c>
      <c r="AZ35" s="25" t="s">
        <v>72</v>
      </c>
      <c r="BA35" s="25" t="s">
        <v>63</v>
      </c>
      <c r="BB35" s="23"/>
      <c r="BC35" s="23" t="s">
        <v>15</v>
      </c>
      <c r="BD35" s="23"/>
      <c r="BE35" s="23" t="s">
        <v>11</v>
      </c>
      <c r="BF35" s="23" t="s">
        <v>1271</v>
      </c>
      <c r="BG35" s="23" t="s">
        <v>11</v>
      </c>
      <c r="BH35" s="23" t="s">
        <v>17</v>
      </c>
      <c r="BI35" s="23"/>
      <c r="BJ35" s="23" t="s">
        <v>32</v>
      </c>
      <c r="BK35" s="23" t="s">
        <v>23</v>
      </c>
      <c r="BL35" s="23" t="s">
        <v>11</v>
      </c>
      <c r="BM35" s="23"/>
      <c r="BN35" s="23"/>
      <c r="BO35" s="24">
        <v>14.6</v>
      </c>
      <c r="BP35" s="24">
        <v>292.39999999999998</v>
      </c>
      <c r="BQ35" s="24">
        <v>300</v>
      </c>
      <c r="BR35" s="24">
        <v>213.3</v>
      </c>
      <c r="BS35" s="24">
        <v>195</v>
      </c>
      <c r="BT35" s="23"/>
      <c r="BU35" s="23"/>
      <c r="BV35" s="24">
        <v>42.45</v>
      </c>
      <c r="BW35" s="24">
        <v>0.54</v>
      </c>
      <c r="BX35" s="23"/>
      <c r="BY35" s="24">
        <v>0</v>
      </c>
      <c r="BZ35" s="27">
        <v>0.54</v>
      </c>
      <c r="CA35" s="27">
        <v>0</v>
      </c>
      <c r="CB35" s="25"/>
      <c r="CC35" s="25"/>
      <c r="CD35" s="25"/>
      <c r="CE35" s="25"/>
      <c r="CF35" s="25"/>
      <c r="CG35" s="25"/>
      <c r="CH35" s="28">
        <v>136.13</v>
      </c>
      <c r="CI35" s="28">
        <v>1.2</v>
      </c>
      <c r="CJ35" s="28">
        <v>0.5</v>
      </c>
      <c r="CK35" s="25"/>
      <c r="CL35" s="25"/>
      <c r="CM35" s="28">
        <v>0.96</v>
      </c>
      <c r="CN35" s="25"/>
      <c r="CO35" s="28">
        <v>0</v>
      </c>
      <c r="CP35" s="30" t="s">
        <v>5</v>
      </c>
      <c r="CQ35" s="8">
        <v>19502.904037435044</v>
      </c>
      <c r="CR35" s="8">
        <v>28</v>
      </c>
      <c r="CS35" s="8">
        <v>8</v>
      </c>
      <c r="CT35" s="8">
        <v>40</v>
      </c>
      <c r="CU35" s="8">
        <v>200</v>
      </c>
      <c r="CV35" s="10">
        <v>124348.94799999999</v>
      </c>
      <c r="CW35" s="10">
        <v>124.34894799999999</v>
      </c>
      <c r="CX35" s="8" t="s">
        <v>11</v>
      </c>
      <c r="CY35" s="30" t="s">
        <v>11</v>
      </c>
      <c r="CZ35" s="30" t="s">
        <v>11</v>
      </c>
      <c r="DA35" s="31" t="s">
        <v>11</v>
      </c>
      <c r="DB35" s="31" t="s">
        <v>11</v>
      </c>
      <c r="DC35" s="8" t="s">
        <v>23</v>
      </c>
      <c r="DD35" s="8" t="s">
        <v>23</v>
      </c>
      <c r="DE35" s="30" t="s">
        <v>11</v>
      </c>
      <c r="DF35" s="10">
        <v>133.22646000000003</v>
      </c>
      <c r="DG35" s="9">
        <v>74.054000000000002</v>
      </c>
      <c r="DH35" s="10">
        <v>82.384240000000034</v>
      </c>
      <c r="DI35" s="10">
        <v>82.384240000000034</v>
      </c>
      <c r="DJ35" s="10">
        <v>71.276140000000026</v>
      </c>
      <c r="DK35" s="10">
        <v>71.276140000000026</v>
      </c>
      <c r="DL35" s="10">
        <v>71.276140000000026</v>
      </c>
      <c r="DM35" s="10">
        <v>71.276140000000026</v>
      </c>
      <c r="DN35" s="10">
        <v>71.276140000000026</v>
      </c>
      <c r="DO35" s="8" t="s">
        <v>23</v>
      </c>
      <c r="DP35" s="10">
        <v>4.9739579200000001</v>
      </c>
      <c r="DQ35" s="10">
        <v>37.476042079999999</v>
      </c>
      <c r="DR35" s="10">
        <v>37.476042079999999</v>
      </c>
      <c r="DS35" s="9">
        <v>39.597699225913878</v>
      </c>
      <c r="DT35" s="9" t="s">
        <v>23</v>
      </c>
      <c r="DU35" s="14">
        <v>0</v>
      </c>
    </row>
    <row r="36" spans="1:125" ht="72">
      <c r="A36" s="29">
        <v>1368</v>
      </c>
      <c r="B36" s="29">
        <v>25</v>
      </c>
      <c r="C36" s="29">
        <v>1001</v>
      </c>
      <c r="D36" s="21">
        <v>41943</v>
      </c>
      <c r="E36" s="21">
        <v>41911</v>
      </c>
      <c r="F36" s="21">
        <v>41912</v>
      </c>
      <c r="G36" s="20" t="s">
        <v>4</v>
      </c>
      <c r="H36" s="20"/>
      <c r="I36" s="22">
        <v>6</v>
      </c>
      <c r="J36" s="20" t="s">
        <v>5</v>
      </c>
      <c r="K36" s="20"/>
      <c r="L36" s="20" t="s">
        <v>121</v>
      </c>
      <c r="M36" s="23"/>
      <c r="N36" s="23" t="s">
        <v>7</v>
      </c>
      <c r="O36" s="23"/>
      <c r="P36" s="24">
        <v>15.7</v>
      </c>
      <c r="Q36" s="24">
        <v>27.9</v>
      </c>
      <c r="R36" s="24">
        <v>32</v>
      </c>
      <c r="S36" s="24">
        <v>437.63</v>
      </c>
      <c r="T36" s="24">
        <v>1.78</v>
      </c>
      <c r="U36" s="24">
        <v>2160</v>
      </c>
      <c r="V36" s="24">
        <v>3840</v>
      </c>
      <c r="W36" s="24">
        <v>8.2940000000000005</v>
      </c>
      <c r="X36" s="23" t="s">
        <v>89</v>
      </c>
      <c r="Y36" s="23" t="s">
        <v>89</v>
      </c>
      <c r="Z36" s="24">
        <v>18953</v>
      </c>
      <c r="AA36" s="24">
        <v>60</v>
      </c>
      <c r="AB36" s="24">
        <v>178</v>
      </c>
      <c r="AC36" s="24">
        <v>178</v>
      </c>
      <c r="AD36" s="23" t="s">
        <v>134</v>
      </c>
      <c r="AE36" s="23" t="s">
        <v>23</v>
      </c>
      <c r="AF36" s="23" t="s">
        <v>23</v>
      </c>
      <c r="AG36" s="23" t="s">
        <v>106</v>
      </c>
      <c r="AH36" s="23" t="s">
        <v>106</v>
      </c>
      <c r="AI36" s="23" t="s">
        <v>57</v>
      </c>
      <c r="AJ36" s="23" t="s">
        <v>11</v>
      </c>
      <c r="AK36" s="23" t="s">
        <v>11</v>
      </c>
      <c r="AL36" s="23" t="s">
        <v>229</v>
      </c>
      <c r="AM36" s="23"/>
      <c r="AN36" s="23" t="s">
        <v>14</v>
      </c>
      <c r="AO36" s="23"/>
      <c r="AP36" s="23" t="s">
        <v>14</v>
      </c>
      <c r="AQ36" s="23"/>
      <c r="AR36" s="23"/>
      <c r="AS36" s="23" t="s">
        <v>229</v>
      </c>
      <c r="AT36" s="23"/>
      <c r="AU36" s="23" t="s">
        <v>14</v>
      </c>
      <c r="AV36" s="25"/>
      <c r="AW36" s="25"/>
      <c r="AX36" s="26">
        <v>32</v>
      </c>
      <c r="AY36" s="26">
        <v>437.63</v>
      </c>
      <c r="AZ36" s="25" t="s">
        <v>14</v>
      </c>
      <c r="BA36" s="25" t="s">
        <v>14</v>
      </c>
      <c r="BB36" s="23"/>
      <c r="BC36" s="23" t="s">
        <v>15</v>
      </c>
      <c r="BD36" s="23"/>
      <c r="BE36" s="23" t="s">
        <v>11</v>
      </c>
      <c r="BF36" s="23" t="s">
        <v>243</v>
      </c>
      <c r="BG36" s="23" t="s">
        <v>11</v>
      </c>
      <c r="BH36" s="23" t="s">
        <v>17</v>
      </c>
      <c r="BI36" s="23"/>
      <c r="BJ36" s="23"/>
      <c r="BK36" s="23" t="s">
        <v>11</v>
      </c>
      <c r="BL36" s="23" t="s">
        <v>11</v>
      </c>
      <c r="BM36" s="23"/>
      <c r="BN36" s="23"/>
      <c r="BO36" s="24">
        <v>15.2</v>
      </c>
      <c r="BP36" s="24">
        <v>279</v>
      </c>
      <c r="BQ36" s="24">
        <v>350</v>
      </c>
      <c r="BR36" s="24">
        <v>214.5</v>
      </c>
      <c r="BS36" s="24">
        <v>201.4</v>
      </c>
      <c r="BT36" s="23"/>
      <c r="BU36" s="23"/>
      <c r="BV36" s="24">
        <v>44.89</v>
      </c>
      <c r="BW36" s="24">
        <v>0.39</v>
      </c>
      <c r="BX36" s="23"/>
      <c r="BY36" s="24">
        <v>0.33</v>
      </c>
      <c r="BZ36" s="27">
        <v>0.39</v>
      </c>
      <c r="CA36" s="27">
        <v>0.33</v>
      </c>
      <c r="CB36" s="25"/>
      <c r="CC36" s="25"/>
      <c r="CD36" s="28">
        <v>45.86</v>
      </c>
      <c r="CE36" s="28">
        <v>0.43</v>
      </c>
      <c r="CF36" s="25"/>
      <c r="CG36" s="28">
        <v>0.37</v>
      </c>
      <c r="CH36" s="28">
        <v>138.30000000000001</v>
      </c>
      <c r="CI36" s="28">
        <v>1.2</v>
      </c>
      <c r="CJ36" s="28">
        <v>0.5</v>
      </c>
      <c r="CK36" s="25"/>
      <c r="CL36" s="28">
        <v>0</v>
      </c>
      <c r="CM36" s="28">
        <v>0.96</v>
      </c>
      <c r="CN36" s="25"/>
      <c r="CO36" s="28">
        <v>0</v>
      </c>
      <c r="CP36" s="30" t="s">
        <v>5</v>
      </c>
      <c r="CQ36" s="8">
        <v>18952.08280967941</v>
      </c>
      <c r="CR36" s="8">
        <v>28</v>
      </c>
      <c r="CS36" s="8">
        <v>8</v>
      </c>
      <c r="CT36" s="8">
        <v>40</v>
      </c>
      <c r="CU36" s="8">
        <v>200</v>
      </c>
      <c r="CV36" s="10">
        <v>122098.77</v>
      </c>
      <c r="CW36" s="10">
        <v>122.09877</v>
      </c>
      <c r="CX36" s="8" t="s">
        <v>11</v>
      </c>
      <c r="CY36" s="30" t="s">
        <v>11</v>
      </c>
      <c r="CZ36" s="30" t="s">
        <v>11</v>
      </c>
      <c r="DA36" s="31" t="s">
        <v>11</v>
      </c>
      <c r="DB36" s="31" t="s">
        <v>11</v>
      </c>
      <c r="DC36" s="8" t="s">
        <v>23</v>
      </c>
      <c r="DD36" s="8" t="s">
        <v>23</v>
      </c>
      <c r="DE36" s="30" t="s">
        <v>11</v>
      </c>
      <c r="DF36" s="10">
        <v>139.85339999999999</v>
      </c>
      <c r="DG36" s="9">
        <v>76.52600000000001</v>
      </c>
      <c r="DH36" s="10">
        <v>89.011179999999996</v>
      </c>
      <c r="DI36" s="10">
        <v>89.011179999999996</v>
      </c>
      <c r="DJ36" s="10">
        <v>77.53228</v>
      </c>
      <c r="DK36" s="10">
        <v>77.53228</v>
      </c>
      <c r="DL36" s="10">
        <v>77.53228</v>
      </c>
      <c r="DM36" s="10">
        <v>77.53228</v>
      </c>
      <c r="DN36" s="10">
        <v>77.53228</v>
      </c>
      <c r="DO36" s="8" t="s">
        <v>11</v>
      </c>
      <c r="DP36" s="10">
        <v>4.8839508000000009</v>
      </c>
      <c r="DQ36" s="10">
        <v>40.0060492</v>
      </c>
      <c r="DR36" s="10">
        <v>40.0060492</v>
      </c>
      <c r="DS36" s="9">
        <v>40.677526273618184</v>
      </c>
      <c r="DT36" s="9" t="s">
        <v>23</v>
      </c>
      <c r="DU36" s="14">
        <v>0</v>
      </c>
    </row>
    <row r="37" spans="1:125" ht="72">
      <c r="A37" s="29">
        <v>1376</v>
      </c>
      <c r="B37" s="29">
        <v>35</v>
      </c>
      <c r="C37" s="29">
        <v>1172</v>
      </c>
      <c r="D37" s="21">
        <v>41894</v>
      </c>
      <c r="E37" s="21">
        <v>41886</v>
      </c>
      <c r="F37" s="21">
        <v>41898</v>
      </c>
      <c r="G37" s="20" t="s">
        <v>4</v>
      </c>
      <c r="H37" s="20"/>
      <c r="I37" s="22">
        <v>6</v>
      </c>
      <c r="J37" s="20" t="s">
        <v>5</v>
      </c>
      <c r="K37" s="20"/>
      <c r="L37" s="20" t="s">
        <v>6</v>
      </c>
      <c r="M37" s="23"/>
      <c r="N37" s="23" t="s">
        <v>7</v>
      </c>
      <c r="O37" s="23"/>
      <c r="P37" s="24">
        <v>11.7</v>
      </c>
      <c r="Q37" s="24">
        <v>20.7</v>
      </c>
      <c r="R37" s="24">
        <v>23.8</v>
      </c>
      <c r="S37" s="24">
        <v>242.01</v>
      </c>
      <c r="T37" s="24">
        <v>1.78</v>
      </c>
      <c r="U37" s="24">
        <v>1440</v>
      </c>
      <c r="V37" s="24">
        <v>2560</v>
      </c>
      <c r="W37" s="24">
        <v>3.6859999999999999</v>
      </c>
      <c r="X37" s="23" t="s">
        <v>104</v>
      </c>
      <c r="Y37" s="23" t="s">
        <v>104</v>
      </c>
      <c r="Z37" s="24">
        <v>15233</v>
      </c>
      <c r="AA37" s="24">
        <v>60</v>
      </c>
      <c r="AB37" s="24">
        <v>178</v>
      </c>
      <c r="AC37" s="24">
        <v>178</v>
      </c>
      <c r="AD37" s="23" t="s">
        <v>358</v>
      </c>
      <c r="AE37" s="23" t="s">
        <v>23</v>
      </c>
      <c r="AF37" s="23" t="s">
        <v>23</v>
      </c>
      <c r="AG37" s="23" t="s">
        <v>106</v>
      </c>
      <c r="AH37" s="23" t="s">
        <v>106</v>
      </c>
      <c r="AI37" s="23" t="s">
        <v>12</v>
      </c>
      <c r="AJ37" s="23" t="s">
        <v>11</v>
      </c>
      <c r="AK37" s="23" t="s">
        <v>11</v>
      </c>
      <c r="AL37" s="23" t="s">
        <v>93</v>
      </c>
      <c r="AM37" s="23"/>
      <c r="AN37" s="23" t="s">
        <v>14</v>
      </c>
      <c r="AO37" s="23"/>
      <c r="AP37" s="23" t="s">
        <v>14</v>
      </c>
      <c r="AQ37" s="23"/>
      <c r="AR37" s="23"/>
      <c r="AS37" s="23" t="s">
        <v>93</v>
      </c>
      <c r="AT37" s="23"/>
      <c r="AU37" s="23" t="s">
        <v>14</v>
      </c>
      <c r="AV37" s="25"/>
      <c r="AW37" s="25"/>
      <c r="AX37" s="26">
        <v>23.8</v>
      </c>
      <c r="AY37" s="26">
        <v>242.01</v>
      </c>
      <c r="AZ37" s="25" t="s">
        <v>14</v>
      </c>
      <c r="BA37" s="25" t="s">
        <v>14</v>
      </c>
      <c r="BB37" s="23"/>
      <c r="BC37" s="23" t="s">
        <v>15</v>
      </c>
      <c r="BD37" s="23"/>
      <c r="BE37" s="23" t="s">
        <v>11</v>
      </c>
      <c r="BF37" s="23" t="s">
        <v>135</v>
      </c>
      <c r="BG37" s="23" t="s">
        <v>11</v>
      </c>
      <c r="BH37" s="23" t="s">
        <v>17</v>
      </c>
      <c r="BI37" s="23"/>
      <c r="BJ37" s="23"/>
      <c r="BK37" s="23" t="s">
        <v>11</v>
      </c>
      <c r="BL37" s="23" t="s">
        <v>11</v>
      </c>
      <c r="BM37" s="23"/>
      <c r="BN37" s="23"/>
      <c r="BO37" s="24">
        <v>3.9</v>
      </c>
      <c r="BP37" s="24">
        <v>269.3</v>
      </c>
      <c r="BQ37" s="24">
        <v>250</v>
      </c>
      <c r="BR37" s="24">
        <v>212.1</v>
      </c>
      <c r="BS37" s="24">
        <v>201.1</v>
      </c>
      <c r="BT37" s="23"/>
      <c r="BU37" s="23"/>
      <c r="BV37" s="24">
        <v>28.32</v>
      </c>
      <c r="BW37" s="24">
        <v>0.26</v>
      </c>
      <c r="BX37" s="23"/>
      <c r="BY37" s="24">
        <v>0.18</v>
      </c>
      <c r="BZ37" s="27">
        <v>0.26</v>
      </c>
      <c r="CA37" s="27">
        <v>0.18</v>
      </c>
      <c r="CB37" s="25"/>
      <c r="CC37" s="25"/>
      <c r="CD37" s="28">
        <v>28.14</v>
      </c>
      <c r="CE37" s="28">
        <v>0.28000000000000003</v>
      </c>
      <c r="CF37" s="25"/>
      <c r="CG37" s="28">
        <v>0.2</v>
      </c>
      <c r="CH37" s="28">
        <v>42.43</v>
      </c>
      <c r="CI37" s="28">
        <v>1.4</v>
      </c>
      <c r="CJ37" s="28">
        <v>0.5</v>
      </c>
      <c r="CK37" s="25"/>
      <c r="CL37" s="25"/>
      <c r="CM37" s="28">
        <v>0.49</v>
      </c>
      <c r="CN37" s="25"/>
      <c r="CO37" s="28">
        <v>0</v>
      </c>
      <c r="CP37" s="30" t="s">
        <v>5</v>
      </c>
      <c r="CQ37" s="8">
        <v>15230.775587785629</v>
      </c>
      <c r="CR37" s="8">
        <v>24</v>
      </c>
      <c r="CS37" s="8">
        <v>3.8</v>
      </c>
      <c r="CT37" s="8">
        <v>30</v>
      </c>
      <c r="CU37" s="8">
        <v>200</v>
      </c>
      <c r="CV37" s="10">
        <v>65173.292999999998</v>
      </c>
      <c r="CW37" s="10">
        <v>65.173293000000001</v>
      </c>
      <c r="CX37" s="8" t="s">
        <v>11</v>
      </c>
      <c r="CY37" s="30" t="s">
        <v>11</v>
      </c>
      <c r="CZ37" s="30" t="s">
        <v>11</v>
      </c>
      <c r="DA37" s="31" t="s">
        <v>11</v>
      </c>
      <c r="DB37" s="31" t="s">
        <v>11</v>
      </c>
      <c r="DC37" s="8" t="s">
        <v>23</v>
      </c>
      <c r="DD37" s="8" t="s">
        <v>11</v>
      </c>
      <c r="DE37" s="30" t="s">
        <v>23</v>
      </c>
      <c r="DF37" s="10">
        <v>88.309560000000005</v>
      </c>
      <c r="DG37" s="9">
        <v>41.402000000000001</v>
      </c>
      <c r="DH37" s="10">
        <v>65.714380000000006</v>
      </c>
      <c r="DI37" s="10">
        <v>65.714380000000006</v>
      </c>
      <c r="DJ37" s="10">
        <v>65.714380000000006</v>
      </c>
      <c r="DK37" s="10">
        <v>38.803080000000008</v>
      </c>
      <c r="DL37" s="10">
        <v>38.803080000000008</v>
      </c>
      <c r="DM37" s="10">
        <v>38.803080000000008</v>
      </c>
      <c r="DN37" s="10">
        <v>38.803080000000008</v>
      </c>
      <c r="DO37" s="8" t="s">
        <v>23</v>
      </c>
      <c r="DP37" s="10">
        <v>2.60693172</v>
      </c>
      <c r="DQ37" s="10">
        <v>25.713068280000002</v>
      </c>
      <c r="DR37" s="10">
        <v>25.713068280000002</v>
      </c>
      <c r="DS37" s="9">
        <v>22.972833730341538</v>
      </c>
      <c r="DT37" s="9" t="s">
        <v>11</v>
      </c>
      <c r="DU37" s="14">
        <v>0</v>
      </c>
    </row>
    <row r="38" spans="1:125" ht="72">
      <c r="A38" s="29">
        <v>1377</v>
      </c>
      <c r="B38" s="29">
        <v>35</v>
      </c>
      <c r="C38" s="29">
        <v>1173</v>
      </c>
      <c r="D38" s="21">
        <v>42136</v>
      </c>
      <c r="E38" s="21">
        <v>42104</v>
      </c>
      <c r="F38" s="21">
        <v>42115</v>
      </c>
      <c r="G38" s="20" t="s">
        <v>4</v>
      </c>
      <c r="H38" s="20"/>
      <c r="I38" s="22">
        <v>6</v>
      </c>
      <c r="J38" s="20" t="s">
        <v>5</v>
      </c>
      <c r="K38" s="20"/>
      <c r="L38" s="20" t="s">
        <v>121</v>
      </c>
      <c r="M38" s="23"/>
      <c r="N38" s="23" t="s">
        <v>7</v>
      </c>
      <c r="O38" s="23"/>
      <c r="P38" s="24">
        <v>13.2</v>
      </c>
      <c r="Q38" s="24">
        <v>23.5</v>
      </c>
      <c r="R38" s="24">
        <v>27</v>
      </c>
      <c r="S38" s="24">
        <v>310.39</v>
      </c>
      <c r="T38" s="24">
        <v>1.78</v>
      </c>
      <c r="U38" s="24">
        <v>1440</v>
      </c>
      <c r="V38" s="24">
        <v>2560</v>
      </c>
      <c r="W38" s="24">
        <v>3.6859999999999999</v>
      </c>
      <c r="X38" s="23" t="s">
        <v>104</v>
      </c>
      <c r="Y38" s="23" t="s">
        <v>104</v>
      </c>
      <c r="Z38" s="24">
        <v>11877</v>
      </c>
      <c r="AA38" s="24">
        <v>60</v>
      </c>
      <c r="AB38" s="24">
        <v>178</v>
      </c>
      <c r="AC38" s="24">
        <v>178</v>
      </c>
      <c r="AD38" s="23" t="s">
        <v>1259</v>
      </c>
      <c r="AE38" s="23" t="s">
        <v>23</v>
      </c>
      <c r="AF38" s="23" t="s">
        <v>23</v>
      </c>
      <c r="AG38" s="23" t="s">
        <v>106</v>
      </c>
      <c r="AH38" s="23" t="s">
        <v>106</v>
      </c>
      <c r="AI38" s="23" t="s">
        <v>12</v>
      </c>
      <c r="AJ38" s="23" t="s">
        <v>11</v>
      </c>
      <c r="AK38" s="23" t="s">
        <v>11</v>
      </c>
      <c r="AL38" s="23" t="s">
        <v>93</v>
      </c>
      <c r="AM38" s="23"/>
      <c r="AN38" s="23" t="s">
        <v>464</v>
      </c>
      <c r="AO38" s="23"/>
      <c r="AP38" s="23" t="s">
        <v>14</v>
      </c>
      <c r="AQ38" s="23"/>
      <c r="AR38" s="23"/>
      <c r="AS38" s="23" t="s">
        <v>93</v>
      </c>
      <c r="AT38" s="23"/>
      <c r="AU38" s="23" t="s">
        <v>14</v>
      </c>
      <c r="AV38" s="25"/>
      <c r="AW38" s="25"/>
      <c r="AX38" s="26">
        <v>27</v>
      </c>
      <c r="AY38" s="26">
        <v>310.39</v>
      </c>
      <c r="AZ38" s="25" t="s">
        <v>464</v>
      </c>
      <c r="BA38" s="25" t="s">
        <v>14</v>
      </c>
      <c r="BB38" s="23"/>
      <c r="BC38" s="23" t="s">
        <v>15</v>
      </c>
      <c r="BD38" s="23"/>
      <c r="BE38" s="23" t="s">
        <v>11</v>
      </c>
      <c r="BF38" s="23" t="s">
        <v>1260</v>
      </c>
      <c r="BG38" s="23" t="s">
        <v>11</v>
      </c>
      <c r="BH38" s="23" t="s">
        <v>17</v>
      </c>
      <c r="BI38" s="23"/>
      <c r="BJ38" s="23"/>
      <c r="BK38" s="23" t="s">
        <v>11</v>
      </c>
      <c r="BL38" s="23" t="s">
        <v>11</v>
      </c>
      <c r="BM38" s="23"/>
      <c r="BN38" s="23"/>
      <c r="BO38" s="24">
        <v>6.1</v>
      </c>
      <c r="BP38" s="24">
        <v>310.10000000000002</v>
      </c>
      <c r="BQ38" s="24">
        <v>350</v>
      </c>
      <c r="BR38" s="24">
        <v>252.1</v>
      </c>
      <c r="BS38" s="24">
        <v>203.6</v>
      </c>
      <c r="BT38" s="23"/>
      <c r="BU38" s="23"/>
      <c r="BV38" s="24">
        <v>34.340000000000003</v>
      </c>
      <c r="BW38" s="24">
        <v>0.27</v>
      </c>
      <c r="BX38" s="24">
        <v>0.24</v>
      </c>
      <c r="BY38" s="24">
        <v>0.21</v>
      </c>
      <c r="BZ38" s="27">
        <v>0.27</v>
      </c>
      <c r="CA38" s="27">
        <v>0.21</v>
      </c>
      <c r="CB38" s="25"/>
      <c r="CC38" s="25"/>
      <c r="CD38" s="28">
        <v>34.25</v>
      </c>
      <c r="CE38" s="28">
        <v>0.28999999999999998</v>
      </c>
      <c r="CF38" s="28">
        <v>0.26</v>
      </c>
      <c r="CG38" s="28">
        <v>0.22</v>
      </c>
      <c r="CH38" s="28">
        <v>50.25</v>
      </c>
      <c r="CI38" s="28">
        <v>1.4</v>
      </c>
      <c r="CJ38" s="28">
        <v>0.5</v>
      </c>
      <c r="CK38" s="25"/>
      <c r="CL38" s="28">
        <v>11.6</v>
      </c>
      <c r="CM38" s="28">
        <v>0.5</v>
      </c>
      <c r="CN38" s="25"/>
      <c r="CO38" s="28">
        <v>0</v>
      </c>
      <c r="CP38" s="30" t="s">
        <v>5</v>
      </c>
      <c r="CQ38" s="8">
        <v>11875.382583201779</v>
      </c>
      <c r="CR38" s="8">
        <v>28</v>
      </c>
      <c r="CS38" s="8">
        <v>3.8</v>
      </c>
      <c r="CT38" s="8">
        <v>30</v>
      </c>
      <c r="CU38" s="8">
        <v>300</v>
      </c>
      <c r="CV38" s="10">
        <v>96251.938999999998</v>
      </c>
      <c r="CW38" s="10">
        <v>96.251938999999993</v>
      </c>
      <c r="CX38" s="8" t="s">
        <v>11</v>
      </c>
      <c r="CY38" s="30" t="s">
        <v>11</v>
      </c>
      <c r="CZ38" s="30" t="s">
        <v>11</v>
      </c>
      <c r="DA38" s="31" t="s">
        <v>11</v>
      </c>
      <c r="DB38" s="31" t="s">
        <v>11</v>
      </c>
      <c r="DC38" s="8" t="s">
        <v>23</v>
      </c>
      <c r="DD38" s="8" t="s">
        <v>11</v>
      </c>
      <c r="DE38" s="30" t="s">
        <v>23</v>
      </c>
      <c r="DF38" s="10">
        <v>106.82382</v>
      </c>
      <c r="DG38" s="9">
        <v>51.078000000000003</v>
      </c>
      <c r="DH38" s="10">
        <v>84.228639999999999</v>
      </c>
      <c r="DI38" s="10">
        <v>84.228639999999999</v>
      </c>
      <c r="DJ38" s="10">
        <v>84.228639999999999</v>
      </c>
      <c r="DK38" s="10">
        <v>51.027939999999994</v>
      </c>
      <c r="DL38" s="10">
        <v>51.027939999999994</v>
      </c>
      <c r="DM38" s="10">
        <v>51.027939999999994</v>
      </c>
      <c r="DN38" s="10">
        <v>51.027939999999994</v>
      </c>
      <c r="DO38" s="8" t="s">
        <v>23</v>
      </c>
      <c r="DP38" s="10">
        <v>3.8500775600000003</v>
      </c>
      <c r="DQ38" s="10">
        <v>30.489922440000004</v>
      </c>
      <c r="DR38" s="10">
        <v>30.489922440000004</v>
      </c>
      <c r="DS38" s="9">
        <v>29.294552325471916</v>
      </c>
      <c r="DT38" s="9" t="s">
        <v>11</v>
      </c>
      <c r="DU38" s="14">
        <v>0</v>
      </c>
    </row>
    <row r="39" spans="1:125" ht="72">
      <c r="A39" s="29">
        <v>1378</v>
      </c>
      <c r="B39" s="29">
        <v>24</v>
      </c>
      <c r="C39" s="29">
        <v>293</v>
      </c>
      <c r="D39" s="21">
        <v>41732</v>
      </c>
      <c r="E39" s="21">
        <v>41732</v>
      </c>
      <c r="F39" s="21">
        <v>41767</v>
      </c>
      <c r="G39" s="20" t="s">
        <v>4</v>
      </c>
      <c r="H39" s="20" t="s">
        <v>26</v>
      </c>
      <c r="I39" s="22">
        <v>6</v>
      </c>
      <c r="J39" s="20" t="s">
        <v>5</v>
      </c>
      <c r="K39" s="20" t="s">
        <v>26</v>
      </c>
      <c r="L39" s="20" t="s">
        <v>27</v>
      </c>
      <c r="M39" s="23" t="s">
        <v>27</v>
      </c>
      <c r="N39" s="23" t="s">
        <v>7</v>
      </c>
      <c r="O39" s="23" t="s">
        <v>26</v>
      </c>
      <c r="P39" s="24">
        <v>13.2</v>
      </c>
      <c r="Q39" s="24">
        <v>23.5</v>
      </c>
      <c r="R39" s="24">
        <v>27</v>
      </c>
      <c r="S39" s="24">
        <v>310.2</v>
      </c>
      <c r="T39" s="24">
        <v>1.78</v>
      </c>
      <c r="U39" s="24">
        <v>1440</v>
      </c>
      <c r="V39" s="24">
        <v>2560</v>
      </c>
      <c r="W39" s="24">
        <v>3.6859999999999999</v>
      </c>
      <c r="X39" s="23" t="s">
        <v>104</v>
      </c>
      <c r="Y39" s="23" t="s">
        <v>104</v>
      </c>
      <c r="Z39" s="24">
        <v>11884</v>
      </c>
      <c r="AA39" s="24">
        <v>60</v>
      </c>
      <c r="AB39" s="24">
        <v>178</v>
      </c>
      <c r="AC39" s="24">
        <v>178</v>
      </c>
      <c r="AD39" s="23" t="s">
        <v>811</v>
      </c>
      <c r="AE39" s="23" t="s">
        <v>23</v>
      </c>
      <c r="AF39" s="23" t="s">
        <v>23</v>
      </c>
      <c r="AG39" s="23" t="s">
        <v>26</v>
      </c>
      <c r="AH39" s="23" t="s">
        <v>26</v>
      </c>
      <c r="AI39" s="23" t="s">
        <v>12</v>
      </c>
      <c r="AJ39" s="23" t="s">
        <v>23</v>
      </c>
      <c r="AK39" s="23" t="s">
        <v>23</v>
      </c>
      <c r="AL39" s="23" t="s">
        <v>93</v>
      </c>
      <c r="AM39" s="23" t="s">
        <v>807</v>
      </c>
      <c r="AN39" s="23" t="s">
        <v>72</v>
      </c>
      <c r="AO39" s="23" t="s">
        <v>14</v>
      </c>
      <c r="AP39" s="23" t="s">
        <v>14</v>
      </c>
      <c r="AQ39" s="23" t="s">
        <v>14</v>
      </c>
      <c r="AR39" s="23"/>
      <c r="AS39" s="23" t="s">
        <v>93</v>
      </c>
      <c r="AT39" s="23" t="s">
        <v>807</v>
      </c>
      <c r="AU39" s="23" t="s">
        <v>63</v>
      </c>
      <c r="AV39" s="25" t="s">
        <v>14</v>
      </c>
      <c r="AW39" s="25" t="s">
        <v>14</v>
      </c>
      <c r="AX39" s="26">
        <v>27</v>
      </c>
      <c r="AY39" s="26">
        <v>310.2</v>
      </c>
      <c r="AZ39" s="25" t="s">
        <v>72</v>
      </c>
      <c r="BA39" s="25" t="s">
        <v>63</v>
      </c>
      <c r="BB39" s="23" t="s">
        <v>14</v>
      </c>
      <c r="BC39" s="23" t="s">
        <v>15</v>
      </c>
      <c r="BD39" s="23" t="s">
        <v>14</v>
      </c>
      <c r="BE39" s="23" t="s">
        <v>11</v>
      </c>
      <c r="BF39" s="23" t="s">
        <v>347</v>
      </c>
      <c r="BG39" s="23" t="s">
        <v>11</v>
      </c>
      <c r="BH39" s="23" t="s">
        <v>17</v>
      </c>
      <c r="BI39" s="23" t="s">
        <v>14</v>
      </c>
      <c r="BJ39" s="23"/>
      <c r="BK39" s="23" t="s">
        <v>11</v>
      </c>
      <c r="BL39" s="23" t="s">
        <v>11</v>
      </c>
      <c r="BM39" s="23" t="s">
        <v>11</v>
      </c>
      <c r="BN39" s="23"/>
      <c r="BO39" s="24">
        <v>12</v>
      </c>
      <c r="BP39" s="24">
        <v>378</v>
      </c>
      <c r="BQ39" s="24">
        <v>300</v>
      </c>
      <c r="BR39" s="24">
        <v>370</v>
      </c>
      <c r="BS39" s="24">
        <v>200</v>
      </c>
      <c r="BT39" s="23"/>
      <c r="BU39" s="23"/>
      <c r="BV39" s="24">
        <v>36.950000000000003</v>
      </c>
      <c r="BW39" s="24">
        <v>0.31</v>
      </c>
      <c r="BX39" s="23"/>
      <c r="BY39" s="24">
        <v>0.22</v>
      </c>
      <c r="BZ39" s="27">
        <v>0.31</v>
      </c>
      <c r="CA39" s="27">
        <v>0.22</v>
      </c>
      <c r="CB39" s="25"/>
      <c r="CC39" s="25"/>
      <c r="CD39" s="28">
        <v>36.82</v>
      </c>
      <c r="CE39" s="28">
        <v>0.34</v>
      </c>
      <c r="CF39" s="25"/>
      <c r="CG39" s="28">
        <v>0.19</v>
      </c>
      <c r="CH39" s="28">
        <v>67.62</v>
      </c>
      <c r="CI39" s="28">
        <v>1.2</v>
      </c>
      <c r="CJ39" s="28">
        <v>0.5</v>
      </c>
      <c r="CK39" s="28">
        <v>0</v>
      </c>
      <c r="CL39" s="28">
        <v>28.98</v>
      </c>
      <c r="CM39" s="28">
        <v>0.9</v>
      </c>
      <c r="CN39" s="25"/>
      <c r="CO39" s="28">
        <v>0</v>
      </c>
      <c r="CP39" s="30" t="s">
        <v>5</v>
      </c>
      <c r="CQ39" s="8">
        <v>11882.656350741458</v>
      </c>
      <c r="CR39" s="8">
        <v>28</v>
      </c>
      <c r="CS39" s="8">
        <v>3.8</v>
      </c>
      <c r="CT39" s="8">
        <v>30</v>
      </c>
      <c r="CU39" s="8">
        <v>300</v>
      </c>
      <c r="CV39" s="10">
        <v>117255.59999999999</v>
      </c>
      <c r="CW39" s="10">
        <v>117.25559999999999</v>
      </c>
      <c r="CX39" s="8" t="s">
        <v>11</v>
      </c>
      <c r="CY39" s="30" t="s">
        <v>11</v>
      </c>
      <c r="CZ39" s="30" t="s">
        <v>11</v>
      </c>
      <c r="DA39" s="31" t="s">
        <v>11</v>
      </c>
      <c r="DB39" s="31" t="s">
        <v>11</v>
      </c>
      <c r="DC39" s="8" t="s">
        <v>23</v>
      </c>
      <c r="DD39" s="8" t="s">
        <v>11</v>
      </c>
      <c r="DE39" s="30" t="s">
        <v>23</v>
      </c>
      <c r="DF39" s="10">
        <v>115.05383999999999</v>
      </c>
      <c r="DG39" s="9">
        <v>51.04</v>
      </c>
      <c r="DH39" s="10">
        <v>92.458659999999995</v>
      </c>
      <c r="DI39" s="10">
        <v>92.458659999999995</v>
      </c>
      <c r="DJ39" s="10">
        <v>92.458659999999995</v>
      </c>
      <c r="DK39" s="10">
        <v>59.282659999999993</v>
      </c>
      <c r="DL39" s="10">
        <v>59.282659999999993</v>
      </c>
      <c r="DM39" s="10">
        <v>59.282659999999993</v>
      </c>
      <c r="DN39" s="10">
        <v>59.282659999999993</v>
      </c>
      <c r="DO39" s="8" t="s">
        <v>11</v>
      </c>
      <c r="DP39" s="10">
        <v>4.6902239999999997</v>
      </c>
      <c r="DQ39" s="10">
        <v>32.259776000000002</v>
      </c>
      <c r="DR39" s="10">
        <v>32.259776000000002</v>
      </c>
      <c r="DS39" s="9">
        <v>29.277156923121758</v>
      </c>
      <c r="DT39" s="9" t="s">
        <v>11</v>
      </c>
      <c r="DU39" s="14">
        <v>0</v>
      </c>
    </row>
    <row r="40" spans="1:125" ht="72">
      <c r="A40" s="29">
        <v>1379</v>
      </c>
      <c r="B40" s="29">
        <v>52</v>
      </c>
      <c r="C40" s="29">
        <v>1339</v>
      </c>
      <c r="D40" s="21">
        <v>41487</v>
      </c>
      <c r="E40" s="21">
        <v>41449</v>
      </c>
      <c r="F40" s="21">
        <v>41484</v>
      </c>
      <c r="G40" s="20" t="s">
        <v>4</v>
      </c>
      <c r="H40" s="20"/>
      <c r="I40" s="22">
        <v>6</v>
      </c>
      <c r="J40" s="20" t="s">
        <v>5</v>
      </c>
      <c r="K40" s="20"/>
      <c r="L40" s="20" t="s">
        <v>49</v>
      </c>
      <c r="M40" s="23"/>
      <c r="N40" s="23" t="s">
        <v>7</v>
      </c>
      <c r="O40" s="23"/>
      <c r="P40" s="24">
        <v>13.2</v>
      </c>
      <c r="Q40" s="24">
        <v>23.5</v>
      </c>
      <c r="R40" s="24">
        <v>27</v>
      </c>
      <c r="S40" s="24">
        <v>310.39999999999998</v>
      </c>
      <c r="T40" s="24">
        <v>1.78</v>
      </c>
      <c r="U40" s="24">
        <v>1440</v>
      </c>
      <c r="V40" s="24">
        <v>2560</v>
      </c>
      <c r="W40" s="24">
        <v>3.6859999999999999</v>
      </c>
      <c r="X40" s="23" t="s">
        <v>104</v>
      </c>
      <c r="Y40" s="23" t="s">
        <v>104</v>
      </c>
      <c r="Z40" s="24">
        <v>11839</v>
      </c>
      <c r="AA40" s="24">
        <v>60</v>
      </c>
      <c r="AB40" s="24">
        <v>178</v>
      </c>
      <c r="AC40" s="24">
        <v>178</v>
      </c>
      <c r="AD40" s="23" t="s">
        <v>1010</v>
      </c>
      <c r="AE40" s="23" t="s">
        <v>23</v>
      </c>
      <c r="AF40" s="23" t="s">
        <v>23</v>
      </c>
      <c r="AG40" s="23" t="s">
        <v>9</v>
      </c>
      <c r="AH40" s="23" t="s">
        <v>9</v>
      </c>
      <c r="AI40" s="23" t="s">
        <v>57</v>
      </c>
      <c r="AJ40" s="23" t="s">
        <v>23</v>
      </c>
      <c r="AK40" s="23" t="s">
        <v>23</v>
      </c>
      <c r="AL40" s="23" t="s">
        <v>93</v>
      </c>
      <c r="AM40" s="23"/>
      <c r="AN40" s="23" t="s">
        <v>72</v>
      </c>
      <c r="AO40" s="23"/>
      <c r="AP40" s="23" t="s">
        <v>14</v>
      </c>
      <c r="AQ40" s="23"/>
      <c r="AR40" s="23"/>
      <c r="AS40" s="23" t="s">
        <v>93</v>
      </c>
      <c r="AT40" s="23"/>
      <c r="AU40" s="23" t="s">
        <v>63</v>
      </c>
      <c r="AV40" s="25"/>
      <c r="AW40" s="25"/>
      <c r="AX40" s="26">
        <v>27</v>
      </c>
      <c r="AY40" s="26">
        <v>310.39999999999998</v>
      </c>
      <c r="AZ40" s="25" t="s">
        <v>72</v>
      </c>
      <c r="BA40" s="25" t="s">
        <v>63</v>
      </c>
      <c r="BB40" s="23"/>
      <c r="BC40" s="23" t="s">
        <v>15</v>
      </c>
      <c r="BD40" s="23"/>
      <c r="BE40" s="23" t="s">
        <v>11</v>
      </c>
      <c r="BF40" s="23" t="s">
        <v>735</v>
      </c>
      <c r="BG40" s="23" t="s">
        <v>11</v>
      </c>
      <c r="BH40" s="23" t="s">
        <v>17</v>
      </c>
      <c r="BI40" s="23"/>
      <c r="BJ40" s="23"/>
      <c r="BK40" s="23" t="s">
        <v>11</v>
      </c>
      <c r="BL40" s="23" t="s">
        <v>11</v>
      </c>
      <c r="BM40" s="23"/>
      <c r="BN40" s="23"/>
      <c r="BO40" s="24">
        <v>0.1</v>
      </c>
      <c r="BP40" s="24">
        <v>364.2</v>
      </c>
      <c r="BQ40" s="24">
        <v>400</v>
      </c>
      <c r="BR40" s="24">
        <v>361.4</v>
      </c>
      <c r="BS40" s="24">
        <v>200.3</v>
      </c>
      <c r="BT40" s="23"/>
      <c r="BU40" s="23"/>
      <c r="BV40" s="24">
        <v>41.28</v>
      </c>
      <c r="BW40" s="24">
        <v>0.44</v>
      </c>
      <c r="BX40" s="24">
        <v>0.4</v>
      </c>
      <c r="BY40" s="24">
        <v>0.25</v>
      </c>
      <c r="BZ40" s="27">
        <v>0.44</v>
      </c>
      <c r="CA40" s="27">
        <v>0.25</v>
      </c>
      <c r="CB40" s="25"/>
      <c r="CC40" s="25"/>
      <c r="CD40" s="28">
        <v>40.659999999999997</v>
      </c>
      <c r="CE40" s="28">
        <v>0.5</v>
      </c>
      <c r="CF40" s="28">
        <v>0.45</v>
      </c>
      <c r="CG40" s="28">
        <v>0.3</v>
      </c>
      <c r="CH40" s="28">
        <v>67.66</v>
      </c>
      <c r="CI40" s="28">
        <v>1.2</v>
      </c>
      <c r="CJ40" s="28">
        <v>0.5</v>
      </c>
      <c r="CK40" s="25"/>
      <c r="CL40" s="25"/>
      <c r="CM40" s="28">
        <v>0.49</v>
      </c>
      <c r="CN40" s="25"/>
      <c r="CO40" s="28">
        <v>0</v>
      </c>
      <c r="CP40" s="30" t="s">
        <v>5</v>
      </c>
      <c r="CQ40" s="8">
        <v>11875</v>
      </c>
      <c r="CR40" s="8">
        <v>28</v>
      </c>
      <c r="CS40" s="8">
        <v>3.8</v>
      </c>
      <c r="CT40" s="8">
        <v>30</v>
      </c>
      <c r="CU40" s="8">
        <v>300</v>
      </c>
      <c r="CV40" s="10">
        <v>113047.67999999999</v>
      </c>
      <c r="CW40" s="10">
        <v>113.04768</v>
      </c>
      <c r="CX40" s="8" t="s">
        <v>11</v>
      </c>
      <c r="CY40" s="30" t="s">
        <v>11</v>
      </c>
      <c r="CZ40" s="30" t="s">
        <v>11</v>
      </c>
      <c r="DA40" s="31" t="s">
        <v>11</v>
      </c>
      <c r="DB40" s="31" t="s">
        <v>11</v>
      </c>
      <c r="DC40" s="8" t="s">
        <v>23</v>
      </c>
      <c r="DD40" s="8" t="s">
        <v>11</v>
      </c>
      <c r="DE40" s="30" t="s">
        <v>23</v>
      </c>
      <c r="DF40" s="10">
        <v>129.06983999999997</v>
      </c>
      <c r="DG40" s="9">
        <v>51.08</v>
      </c>
      <c r="DH40" s="10">
        <v>106.47465999999997</v>
      </c>
      <c r="DI40" s="10">
        <v>106.47465999999997</v>
      </c>
      <c r="DJ40" s="10">
        <v>106.47465999999997</v>
      </c>
      <c r="DK40" s="10">
        <v>73.272659999999973</v>
      </c>
      <c r="DL40" s="10">
        <v>73.272659999999973</v>
      </c>
      <c r="DM40" s="10">
        <v>73.272659999999973</v>
      </c>
      <c r="DN40" s="10">
        <v>73.272659999999973</v>
      </c>
      <c r="DO40" s="8" t="s">
        <v>11</v>
      </c>
      <c r="DP40" s="10">
        <v>4.5219072000000002</v>
      </c>
      <c r="DQ40" s="10">
        <v>36.7580928</v>
      </c>
      <c r="DR40" s="10">
        <v>36.7580928</v>
      </c>
      <c r="DS40" s="9">
        <v>29.295467844295771</v>
      </c>
      <c r="DT40" s="9" t="s">
        <v>11</v>
      </c>
      <c r="DU40" s="14">
        <v>0</v>
      </c>
    </row>
    <row r="41" spans="1:125" ht="72">
      <c r="A41" s="29">
        <v>1380</v>
      </c>
      <c r="B41" s="29">
        <v>13</v>
      </c>
      <c r="C41" s="29">
        <v>750</v>
      </c>
      <c r="D41" s="21">
        <v>41666</v>
      </c>
      <c r="E41" s="21">
        <v>41648</v>
      </c>
      <c r="F41" s="21">
        <v>41653</v>
      </c>
      <c r="G41" s="20" t="s">
        <v>4</v>
      </c>
      <c r="H41" s="20"/>
      <c r="I41" s="22">
        <v>6</v>
      </c>
      <c r="J41" s="20" t="s">
        <v>5</v>
      </c>
      <c r="K41" s="20"/>
      <c r="L41" s="20" t="s">
        <v>49</v>
      </c>
      <c r="M41" s="23"/>
      <c r="N41" s="23" t="s">
        <v>7</v>
      </c>
      <c r="O41" s="23"/>
      <c r="P41" s="24">
        <v>13.2</v>
      </c>
      <c r="Q41" s="24">
        <v>23.5</v>
      </c>
      <c r="R41" s="24">
        <v>27</v>
      </c>
      <c r="S41" s="24">
        <v>310.47000000000003</v>
      </c>
      <c r="T41" s="24">
        <v>1.78</v>
      </c>
      <c r="U41" s="24">
        <v>1440</v>
      </c>
      <c r="V41" s="24">
        <v>2560</v>
      </c>
      <c r="W41" s="24">
        <v>3.6859999999999999</v>
      </c>
      <c r="X41" s="23" t="s">
        <v>103</v>
      </c>
      <c r="Y41" s="23" t="s">
        <v>104</v>
      </c>
      <c r="Z41" s="24">
        <v>11874</v>
      </c>
      <c r="AA41" s="24">
        <v>60</v>
      </c>
      <c r="AB41" s="24">
        <v>178</v>
      </c>
      <c r="AC41" s="24">
        <v>178</v>
      </c>
      <c r="AD41" s="23" t="s">
        <v>645</v>
      </c>
      <c r="AE41" s="23" t="s">
        <v>23</v>
      </c>
      <c r="AF41" s="23" t="s">
        <v>23</v>
      </c>
      <c r="AG41" s="23" t="s">
        <v>646</v>
      </c>
      <c r="AH41" s="23" t="s">
        <v>646</v>
      </c>
      <c r="AI41" s="23" t="s">
        <v>12</v>
      </c>
      <c r="AJ41" s="23" t="s">
        <v>11</v>
      </c>
      <c r="AK41" s="23" t="s">
        <v>11</v>
      </c>
      <c r="AL41" s="23" t="s">
        <v>107</v>
      </c>
      <c r="AM41" s="23"/>
      <c r="AN41" s="23" t="s">
        <v>72</v>
      </c>
      <c r="AO41" s="23"/>
      <c r="AP41" s="23" t="s">
        <v>14</v>
      </c>
      <c r="AQ41" s="23"/>
      <c r="AR41" s="23"/>
      <c r="AS41" s="23" t="s">
        <v>107</v>
      </c>
      <c r="AT41" s="23"/>
      <c r="AU41" s="23" t="s">
        <v>63</v>
      </c>
      <c r="AV41" s="25"/>
      <c r="AW41" s="25"/>
      <c r="AX41" s="26">
        <v>27</v>
      </c>
      <c r="AY41" s="26">
        <v>310.47000000000003</v>
      </c>
      <c r="AZ41" s="25" t="s">
        <v>72</v>
      </c>
      <c r="BA41" s="25" t="s">
        <v>63</v>
      </c>
      <c r="BB41" s="23"/>
      <c r="BC41" s="23" t="s">
        <v>15</v>
      </c>
      <c r="BD41" s="23"/>
      <c r="BE41" s="23" t="s">
        <v>11</v>
      </c>
      <c r="BF41" s="23" t="s">
        <v>647</v>
      </c>
      <c r="BG41" s="23" t="s">
        <v>11</v>
      </c>
      <c r="BH41" s="23" t="s">
        <v>17</v>
      </c>
      <c r="BI41" s="23"/>
      <c r="BJ41" s="23"/>
      <c r="BK41" s="23" t="s">
        <v>11</v>
      </c>
      <c r="BL41" s="23" t="s">
        <v>11</v>
      </c>
      <c r="BM41" s="23"/>
      <c r="BN41" s="23"/>
      <c r="BO41" s="24">
        <v>0.4</v>
      </c>
      <c r="BP41" s="24">
        <v>313.8</v>
      </c>
      <c r="BQ41" s="24">
        <v>350</v>
      </c>
      <c r="BR41" s="24">
        <v>266.89999999999998</v>
      </c>
      <c r="BS41" s="24">
        <v>201.7</v>
      </c>
      <c r="BT41" s="23"/>
      <c r="BU41" s="23"/>
      <c r="BV41" s="24">
        <v>53.72</v>
      </c>
      <c r="BW41" s="24">
        <v>0.6</v>
      </c>
      <c r="BX41" s="23"/>
      <c r="BY41" s="24">
        <v>0</v>
      </c>
      <c r="BZ41" s="27">
        <v>0.6</v>
      </c>
      <c r="CA41" s="27">
        <v>0</v>
      </c>
      <c r="CB41" s="25"/>
      <c r="CC41" s="25"/>
      <c r="CD41" s="28">
        <v>54.08</v>
      </c>
      <c r="CE41" s="28">
        <v>0.6</v>
      </c>
      <c r="CF41" s="25"/>
      <c r="CG41" s="28">
        <v>0</v>
      </c>
      <c r="CH41" s="28">
        <v>67.66</v>
      </c>
      <c r="CI41" s="28">
        <v>1.2</v>
      </c>
      <c r="CJ41" s="28">
        <v>0.5</v>
      </c>
      <c r="CK41" s="25"/>
      <c r="CL41" s="28">
        <v>29</v>
      </c>
      <c r="CM41" s="28">
        <v>0.91</v>
      </c>
      <c r="CN41" s="25"/>
      <c r="CO41" s="28">
        <v>0</v>
      </c>
      <c r="CP41" s="30" t="s">
        <v>5</v>
      </c>
      <c r="CQ41" s="8">
        <v>11872.322607659355</v>
      </c>
      <c r="CR41" s="8">
        <v>28</v>
      </c>
      <c r="CS41" s="8">
        <v>3.8</v>
      </c>
      <c r="CT41" s="8">
        <v>30</v>
      </c>
      <c r="CU41" s="8">
        <v>300</v>
      </c>
      <c r="CV41" s="10">
        <v>97425.486000000019</v>
      </c>
      <c r="CW41" s="10">
        <v>97.425486000000021</v>
      </c>
      <c r="CX41" s="8" t="s">
        <v>11</v>
      </c>
      <c r="CY41" s="30" t="s">
        <v>11</v>
      </c>
      <c r="CZ41" s="30" t="s">
        <v>11</v>
      </c>
      <c r="DA41" s="31" t="s">
        <v>11</v>
      </c>
      <c r="DB41" s="31" t="s">
        <v>11</v>
      </c>
      <c r="DC41" s="8" t="s">
        <v>23</v>
      </c>
      <c r="DD41" s="8" t="s">
        <v>11</v>
      </c>
      <c r="DE41" s="30" t="s">
        <v>23</v>
      </c>
      <c r="DF41" s="10">
        <v>168.12192000000002</v>
      </c>
      <c r="DG41" s="9">
        <v>51.094000000000008</v>
      </c>
      <c r="DH41" s="10">
        <v>145.52674000000002</v>
      </c>
      <c r="DI41" s="10">
        <v>145.52674000000002</v>
      </c>
      <c r="DJ41" s="10">
        <v>145.52674000000002</v>
      </c>
      <c r="DK41" s="10">
        <v>112.31564</v>
      </c>
      <c r="DL41" s="10">
        <v>112.31564</v>
      </c>
      <c r="DM41" s="10">
        <v>112.31564</v>
      </c>
      <c r="DN41" s="10">
        <v>112.31564</v>
      </c>
      <c r="DO41" s="8" t="s">
        <v>11</v>
      </c>
      <c r="DP41" s="10">
        <v>3.8970194400000011</v>
      </c>
      <c r="DQ41" s="10">
        <v>49.822980559999998</v>
      </c>
      <c r="DR41" s="10">
        <v>49.822980559999998</v>
      </c>
      <c r="DS41" s="9">
        <v>29.301876395765653</v>
      </c>
      <c r="DT41" s="9" t="s">
        <v>11</v>
      </c>
      <c r="DU41" s="14">
        <v>0</v>
      </c>
    </row>
    <row r="42" spans="1:125" ht="72">
      <c r="A42" s="29">
        <v>1381</v>
      </c>
      <c r="B42" s="29">
        <v>13</v>
      </c>
      <c r="C42" s="29">
        <v>749</v>
      </c>
      <c r="D42" s="21">
        <v>41908</v>
      </c>
      <c r="E42" s="21">
        <v>41835</v>
      </c>
      <c r="F42" s="21">
        <v>41907</v>
      </c>
      <c r="G42" s="20" t="s">
        <v>4</v>
      </c>
      <c r="H42" s="20"/>
      <c r="I42" s="22">
        <v>6</v>
      </c>
      <c r="J42" s="20" t="s">
        <v>5</v>
      </c>
      <c r="K42" s="20"/>
      <c r="L42" s="20" t="s">
        <v>49</v>
      </c>
      <c r="M42" s="23"/>
      <c r="N42" s="23" t="s">
        <v>7</v>
      </c>
      <c r="O42" s="23"/>
      <c r="P42" s="24">
        <v>13.2</v>
      </c>
      <c r="Q42" s="24">
        <v>23.5</v>
      </c>
      <c r="R42" s="24">
        <v>26.9</v>
      </c>
      <c r="S42" s="24">
        <v>309.87</v>
      </c>
      <c r="T42" s="24">
        <v>1.78</v>
      </c>
      <c r="U42" s="24">
        <v>2160</v>
      </c>
      <c r="V42" s="24">
        <v>3840</v>
      </c>
      <c r="W42" s="24">
        <v>8.2940000000000005</v>
      </c>
      <c r="X42" s="23" t="s">
        <v>89</v>
      </c>
      <c r="Y42" s="23" t="s">
        <v>89</v>
      </c>
      <c r="Z42" s="24">
        <v>26767</v>
      </c>
      <c r="AA42" s="24">
        <v>60</v>
      </c>
      <c r="AB42" s="24">
        <v>178</v>
      </c>
      <c r="AC42" s="24">
        <v>178</v>
      </c>
      <c r="AD42" s="23" t="s">
        <v>643</v>
      </c>
      <c r="AE42" s="23" t="s">
        <v>23</v>
      </c>
      <c r="AF42" s="23" t="s">
        <v>23</v>
      </c>
      <c r="AG42" s="23" t="s">
        <v>106</v>
      </c>
      <c r="AH42" s="23" t="s">
        <v>106</v>
      </c>
      <c r="AI42" s="23" t="s">
        <v>12</v>
      </c>
      <c r="AJ42" s="23" t="s">
        <v>11</v>
      </c>
      <c r="AK42" s="23" t="s">
        <v>11</v>
      </c>
      <c r="AL42" s="23" t="s">
        <v>229</v>
      </c>
      <c r="AM42" s="23"/>
      <c r="AN42" s="23" t="s">
        <v>72</v>
      </c>
      <c r="AO42" s="23"/>
      <c r="AP42" s="23" t="s">
        <v>14</v>
      </c>
      <c r="AQ42" s="23"/>
      <c r="AR42" s="23"/>
      <c r="AS42" s="23" t="s">
        <v>229</v>
      </c>
      <c r="AT42" s="23"/>
      <c r="AU42" s="23" t="s">
        <v>14</v>
      </c>
      <c r="AV42" s="25"/>
      <c r="AW42" s="25"/>
      <c r="AX42" s="26">
        <v>26.9</v>
      </c>
      <c r="AY42" s="26">
        <v>309.87</v>
      </c>
      <c r="AZ42" s="25" t="s">
        <v>72</v>
      </c>
      <c r="BA42" s="25" t="s">
        <v>14</v>
      </c>
      <c r="BB42" s="23"/>
      <c r="BC42" s="23" t="s">
        <v>15</v>
      </c>
      <c r="BD42" s="23"/>
      <c r="BE42" s="23" t="s">
        <v>11</v>
      </c>
      <c r="BF42" s="23" t="s">
        <v>644</v>
      </c>
      <c r="BG42" s="23" t="s">
        <v>11</v>
      </c>
      <c r="BH42" s="23" t="s">
        <v>17</v>
      </c>
      <c r="BI42" s="23"/>
      <c r="BJ42" s="23"/>
      <c r="BK42" s="23" t="s">
        <v>11</v>
      </c>
      <c r="BL42" s="23" t="s">
        <v>11</v>
      </c>
      <c r="BM42" s="23" t="s">
        <v>11</v>
      </c>
      <c r="BN42" s="23"/>
      <c r="BO42" s="24">
        <v>3.1</v>
      </c>
      <c r="BP42" s="24">
        <v>320</v>
      </c>
      <c r="BQ42" s="24">
        <v>300</v>
      </c>
      <c r="BR42" s="24">
        <v>259.2</v>
      </c>
      <c r="BS42" s="24">
        <v>200.3</v>
      </c>
      <c r="BT42" s="23"/>
      <c r="BU42" s="23"/>
      <c r="BV42" s="24">
        <v>36.020000000000003</v>
      </c>
      <c r="BW42" s="24">
        <v>0.45</v>
      </c>
      <c r="BX42" s="23"/>
      <c r="BY42" s="24">
        <v>0.37</v>
      </c>
      <c r="BZ42" s="27">
        <v>0.45</v>
      </c>
      <c r="CA42" s="27">
        <v>0.37</v>
      </c>
      <c r="CB42" s="25"/>
      <c r="CC42" s="25"/>
      <c r="CD42" s="28">
        <v>36.97</v>
      </c>
      <c r="CE42" s="28">
        <v>0.48</v>
      </c>
      <c r="CF42" s="25"/>
      <c r="CG42" s="28">
        <v>0.41</v>
      </c>
      <c r="CH42" s="28">
        <v>77.95</v>
      </c>
      <c r="CI42" s="28">
        <v>1.2</v>
      </c>
      <c r="CJ42" s="28">
        <v>0.5</v>
      </c>
      <c r="CK42" s="25"/>
      <c r="CL42" s="28">
        <v>0</v>
      </c>
      <c r="CM42" s="28">
        <v>0.96</v>
      </c>
      <c r="CN42" s="25"/>
      <c r="CO42" s="28">
        <v>0</v>
      </c>
      <c r="CP42" s="30" t="s">
        <v>5</v>
      </c>
      <c r="CQ42" s="8">
        <v>26766.06318778843</v>
      </c>
      <c r="CR42" s="8">
        <v>28</v>
      </c>
      <c r="CS42" s="8">
        <v>8</v>
      </c>
      <c r="CT42" s="8">
        <v>30</v>
      </c>
      <c r="CU42" s="8">
        <v>300</v>
      </c>
      <c r="CV42" s="10">
        <v>99158.399999999994</v>
      </c>
      <c r="CW42" s="10">
        <v>99.1584</v>
      </c>
      <c r="CX42" s="8" t="s">
        <v>11</v>
      </c>
      <c r="CY42" s="30" t="s">
        <v>11</v>
      </c>
      <c r="CZ42" s="30" t="s">
        <v>11</v>
      </c>
      <c r="DA42" s="31" t="s">
        <v>11</v>
      </c>
      <c r="DB42" s="31" t="s">
        <v>11</v>
      </c>
      <c r="DC42" s="8" t="s">
        <v>23</v>
      </c>
      <c r="DD42" s="8" t="s">
        <v>11</v>
      </c>
      <c r="DE42" s="30" t="s">
        <v>23</v>
      </c>
      <c r="DF42" s="10">
        <v>112.99962000000001</v>
      </c>
      <c r="DG42" s="9">
        <v>50.974000000000004</v>
      </c>
      <c r="DH42" s="10">
        <v>62.157400000000003</v>
      </c>
      <c r="DI42" s="10">
        <v>62.157400000000003</v>
      </c>
      <c r="DJ42" s="10">
        <v>62.157400000000003</v>
      </c>
      <c r="DK42" s="10">
        <v>29.024299999999997</v>
      </c>
      <c r="DL42" s="10">
        <v>29.024299999999997</v>
      </c>
      <c r="DM42" s="10">
        <v>29.024299999999997</v>
      </c>
      <c r="DN42" s="10">
        <v>29.024299999999997</v>
      </c>
      <c r="DO42" s="8" t="s">
        <v>23</v>
      </c>
      <c r="DP42" s="10">
        <v>3.9663360000000001</v>
      </c>
      <c r="DQ42" s="10">
        <v>32.053664000000005</v>
      </c>
      <c r="DR42" s="10">
        <v>32.053664000000005</v>
      </c>
      <c r="DS42" s="9">
        <v>29.24694139771923</v>
      </c>
      <c r="DT42" s="9" t="s">
        <v>11</v>
      </c>
      <c r="DU42" s="14">
        <v>0</v>
      </c>
    </row>
    <row r="43" spans="1:125" ht="72">
      <c r="A43" s="29">
        <v>1385</v>
      </c>
      <c r="B43" s="29">
        <v>4</v>
      </c>
      <c r="C43" s="29">
        <v>1251</v>
      </c>
      <c r="D43" s="21">
        <v>41581</v>
      </c>
      <c r="E43" s="21">
        <v>41559</v>
      </c>
      <c r="F43" s="21">
        <v>41562</v>
      </c>
      <c r="G43" s="20" t="s">
        <v>4</v>
      </c>
      <c r="H43" s="20"/>
      <c r="I43" s="22">
        <v>6</v>
      </c>
      <c r="J43" s="20" t="s">
        <v>5</v>
      </c>
      <c r="K43" s="20"/>
      <c r="L43" s="20" t="s">
        <v>49</v>
      </c>
      <c r="M43" s="23"/>
      <c r="N43" s="23" t="s">
        <v>7</v>
      </c>
      <c r="O43" s="23"/>
      <c r="P43" s="24">
        <v>11.7</v>
      </c>
      <c r="Q43" s="24">
        <v>20.7</v>
      </c>
      <c r="R43" s="24">
        <v>23.8</v>
      </c>
      <c r="S43" s="24">
        <v>242.2</v>
      </c>
      <c r="T43" s="24">
        <v>1.78</v>
      </c>
      <c r="U43" s="24">
        <v>2160</v>
      </c>
      <c r="V43" s="24">
        <v>3840</v>
      </c>
      <c r="W43" s="24">
        <v>8.2940000000000005</v>
      </c>
      <c r="X43" s="23" t="s">
        <v>89</v>
      </c>
      <c r="Y43" s="23" t="s">
        <v>89</v>
      </c>
      <c r="Z43" s="24">
        <v>34249</v>
      </c>
      <c r="AA43" s="24">
        <v>60</v>
      </c>
      <c r="AB43" s="24">
        <v>178</v>
      </c>
      <c r="AC43" s="24">
        <v>178</v>
      </c>
      <c r="AD43" s="23" t="s">
        <v>476</v>
      </c>
      <c r="AE43" s="23" t="s">
        <v>23</v>
      </c>
      <c r="AF43" s="23" t="s">
        <v>23</v>
      </c>
      <c r="AG43" s="23" t="s">
        <v>477</v>
      </c>
      <c r="AH43" s="23" t="s">
        <v>478</v>
      </c>
      <c r="AI43" s="23" t="s">
        <v>12</v>
      </c>
      <c r="AJ43" s="23" t="s">
        <v>23</v>
      </c>
      <c r="AK43" s="23" t="s">
        <v>23</v>
      </c>
      <c r="AL43" s="23" t="s">
        <v>444</v>
      </c>
      <c r="AM43" s="23"/>
      <c r="AN43" s="23" t="s">
        <v>72</v>
      </c>
      <c r="AO43" s="23"/>
      <c r="AP43" s="23" t="s">
        <v>14</v>
      </c>
      <c r="AQ43" s="23"/>
      <c r="AR43" s="23"/>
      <c r="AS43" s="23" t="s">
        <v>444</v>
      </c>
      <c r="AT43" s="23"/>
      <c r="AU43" s="23" t="s">
        <v>63</v>
      </c>
      <c r="AV43" s="25"/>
      <c r="AW43" s="25"/>
      <c r="AX43" s="26">
        <v>23.8</v>
      </c>
      <c r="AY43" s="26">
        <v>242.2</v>
      </c>
      <c r="AZ43" s="25" t="s">
        <v>72</v>
      </c>
      <c r="BA43" s="25" t="s">
        <v>63</v>
      </c>
      <c r="BB43" s="23"/>
      <c r="BC43" s="23" t="s">
        <v>15</v>
      </c>
      <c r="BD43" s="23"/>
      <c r="BE43" s="23" t="s">
        <v>11</v>
      </c>
      <c r="BF43" s="23" t="s">
        <v>437</v>
      </c>
      <c r="BG43" s="23" t="s">
        <v>11</v>
      </c>
      <c r="BH43" s="23" t="s">
        <v>17</v>
      </c>
      <c r="BI43" s="23"/>
      <c r="BJ43" s="23" t="s">
        <v>18</v>
      </c>
      <c r="BK43" s="23" t="s">
        <v>11</v>
      </c>
      <c r="BL43" s="23" t="s">
        <v>11</v>
      </c>
      <c r="BM43" s="23"/>
      <c r="BN43" s="23"/>
      <c r="BO43" s="24">
        <v>0</v>
      </c>
      <c r="BP43" s="24">
        <v>401.8</v>
      </c>
      <c r="BQ43" s="24">
        <v>350</v>
      </c>
      <c r="BR43" s="24">
        <v>243</v>
      </c>
      <c r="BS43" s="24">
        <v>200.1</v>
      </c>
      <c r="BT43" s="23"/>
      <c r="BU43" s="23"/>
      <c r="BV43" s="24">
        <v>53.94</v>
      </c>
      <c r="BW43" s="24">
        <v>0.99</v>
      </c>
      <c r="BX43" s="24">
        <v>0.34</v>
      </c>
      <c r="BY43" s="24">
        <v>0.3</v>
      </c>
      <c r="BZ43" s="27">
        <v>0.99</v>
      </c>
      <c r="CA43" s="27">
        <v>0.3</v>
      </c>
      <c r="CB43" s="25"/>
      <c r="CC43" s="25"/>
      <c r="CD43" s="28">
        <v>55.58</v>
      </c>
      <c r="CE43" s="28">
        <v>1.07</v>
      </c>
      <c r="CF43" s="28">
        <v>0.36</v>
      </c>
      <c r="CG43" s="28">
        <v>0.32</v>
      </c>
      <c r="CH43" s="28">
        <v>49.9</v>
      </c>
      <c r="CI43" s="28">
        <v>1.2</v>
      </c>
      <c r="CJ43" s="28">
        <v>0.5</v>
      </c>
      <c r="CK43" s="25"/>
      <c r="CL43" s="28">
        <v>14.97</v>
      </c>
      <c r="CM43" s="28">
        <v>0.92</v>
      </c>
      <c r="CN43" s="25"/>
      <c r="CO43" s="28">
        <v>0</v>
      </c>
      <c r="CP43" s="30" t="s">
        <v>5</v>
      </c>
      <c r="CQ43" s="8">
        <v>34244.426094137081</v>
      </c>
      <c r="CR43" s="8">
        <v>24</v>
      </c>
      <c r="CS43" s="8">
        <v>8</v>
      </c>
      <c r="CT43" s="8">
        <v>30</v>
      </c>
      <c r="CU43" s="8">
        <v>400</v>
      </c>
      <c r="CV43" s="10">
        <v>97315.959999999992</v>
      </c>
      <c r="CW43" s="10">
        <v>97.31595999999999</v>
      </c>
      <c r="CX43" s="8" t="s">
        <v>11</v>
      </c>
      <c r="CY43" s="30" t="s">
        <v>11</v>
      </c>
      <c r="CZ43" s="30" t="s">
        <v>11</v>
      </c>
      <c r="DA43" s="31" t="s">
        <v>11</v>
      </c>
      <c r="DB43" s="31" t="s">
        <v>11</v>
      </c>
      <c r="DC43" s="8" t="s">
        <v>23</v>
      </c>
      <c r="DD43" s="8" t="s">
        <v>11</v>
      </c>
      <c r="DE43" s="30" t="s">
        <v>23</v>
      </c>
      <c r="DF43" s="10">
        <v>171.01709999999997</v>
      </c>
      <c r="DG43" s="9">
        <v>41.44</v>
      </c>
      <c r="DH43" s="10">
        <v>120.17487999999997</v>
      </c>
      <c r="DI43" s="10">
        <v>120.17487999999997</v>
      </c>
      <c r="DJ43" s="10">
        <v>120.17487999999997</v>
      </c>
      <c r="DK43" s="10">
        <v>93.238879999999966</v>
      </c>
      <c r="DL43" s="10">
        <v>93.238879999999966</v>
      </c>
      <c r="DM43" s="10">
        <v>93.238879999999966</v>
      </c>
      <c r="DN43" s="10">
        <v>93.238879999999966</v>
      </c>
      <c r="DO43" s="8" t="s">
        <v>11</v>
      </c>
      <c r="DP43" s="10">
        <v>3.8926384000000001</v>
      </c>
      <c r="DQ43" s="10">
        <v>50.047361599999995</v>
      </c>
      <c r="DR43" s="10">
        <v>50.047361599999995</v>
      </c>
      <c r="DS43" s="9">
        <v>22.990553382042837</v>
      </c>
      <c r="DT43" s="9" t="s">
        <v>11</v>
      </c>
      <c r="DU43" s="14">
        <v>0</v>
      </c>
    </row>
    <row r="44" spans="1:125" ht="72">
      <c r="A44" s="29">
        <v>1387</v>
      </c>
      <c r="B44" s="29">
        <v>4</v>
      </c>
      <c r="C44" s="29">
        <v>1253</v>
      </c>
      <c r="D44" s="21">
        <v>41562</v>
      </c>
      <c r="E44" s="21">
        <v>41513</v>
      </c>
      <c r="F44" s="21">
        <v>41516</v>
      </c>
      <c r="G44" s="20" t="s">
        <v>4</v>
      </c>
      <c r="H44" s="20"/>
      <c r="I44" s="22">
        <v>6</v>
      </c>
      <c r="J44" s="20" t="s">
        <v>5</v>
      </c>
      <c r="K44" s="20"/>
      <c r="L44" s="20" t="s">
        <v>6</v>
      </c>
      <c r="M44" s="23"/>
      <c r="N44" s="23" t="s">
        <v>7</v>
      </c>
      <c r="O44" s="23"/>
      <c r="P44" s="24">
        <v>15.5</v>
      </c>
      <c r="Q44" s="24">
        <v>27.5</v>
      </c>
      <c r="R44" s="24">
        <v>31.5</v>
      </c>
      <c r="S44" s="24">
        <v>424.7</v>
      </c>
      <c r="T44" s="24">
        <v>1.78</v>
      </c>
      <c r="U44" s="24">
        <v>2160</v>
      </c>
      <c r="V44" s="24">
        <v>3840</v>
      </c>
      <c r="W44" s="24">
        <v>8.2940000000000005</v>
      </c>
      <c r="X44" s="23" t="s">
        <v>89</v>
      </c>
      <c r="Y44" s="23" t="s">
        <v>89</v>
      </c>
      <c r="Z44" s="24">
        <v>19531</v>
      </c>
      <c r="AA44" s="24">
        <v>60</v>
      </c>
      <c r="AB44" s="24">
        <v>176</v>
      </c>
      <c r="AC44" s="24">
        <v>176</v>
      </c>
      <c r="AD44" s="23" t="s">
        <v>237</v>
      </c>
      <c r="AE44" s="23" t="s">
        <v>23</v>
      </c>
      <c r="AF44" s="23" t="s">
        <v>23</v>
      </c>
      <c r="AG44" s="23" t="s">
        <v>482</v>
      </c>
      <c r="AH44" s="23" t="s">
        <v>483</v>
      </c>
      <c r="AI44" s="23" t="s">
        <v>57</v>
      </c>
      <c r="AJ44" s="23" t="s">
        <v>11</v>
      </c>
      <c r="AK44" s="23" t="s">
        <v>23</v>
      </c>
      <c r="AL44" s="23" t="s">
        <v>229</v>
      </c>
      <c r="AM44" s="23"/>
      <c r="AN44" s="23" t="s">
        <v>72</v>
      </c>
      <c r="AO44" s="23"/>
      <c r="AP44" s="23" t="s">
        <v>14</v>
      </c>
      <c r="AQ44" s="23"/>
      <c r="AR44" s="23"/>
      <c r="AS44" s="23" t="s">
        <v>229</v>
      </c>
      <c r="AT44" s="23"/>
      <c r="AU44" s="23" t="s">
        <v>63</v>
      </c>
      <c r="AV44" s="25"/>
      <c r="AW44" s="25"/>
      <c r="AX44" s="26">
        <v>31.5</v>
      </c>
      <c r="AY44" s="26">
        <v>424.7</v>
      </c>
      <c r="AZ44" s="25" t="s">
        <v>72</v>
      </c>
      <c r="BA44" s="25" t="s">
        <v>63</v>
      </c>
      <c r="BB44" s="23"/>
      <c r="BC44" s="23" t="s">
        <v>15</v>
      </c>
      <c r="BD44" s="23"/>
      <c r="BE44" s="23" t="s">
        <v>11</v>
      </c>
      <c r="BF44" s="23" t="s">
        <v>484</v>
      </c>
      <c r="BG44" s="23" t="s">
        <v>11</v>
      </c>
      <c r="BH44" s="23" t="s">
        <v>17</v>
      </c>
      <c r="BI44" s="23"/>
      <c r="BJ44" s="23" t="s">
        <v>18</v>
      </c>
      <c r="BK44" s="23" t="s">
        <v>11</v>
      </c>
      <c r="BL44" s="23" t="s">
        <v>11</v>
      </c>
      <c r="BM44" s="23"/>
      <c r="BN44" s="23"/>
      <c r="BO44" s="24">
        <v>0</v>
      </c>
      <c r="BP44" s="24">
        <v>335.7</v>
      </c>
      <c r="BQ44" s="24">
        <v>250</v>
      </c>
      <c r="BR44" s="24">
        <v>234.1</v>
      </c>
      <c r="BS44" s="24">
        <v>200.1</v>
      </c>
      <c r="BT44" s="23"/>
      <c r="BU44" s="23"/>
      <c r="BV44" s="24">
        <v>77.319999999999993</v>
      </c>
      <c r="BW44" s="24">
        <v>0.6</v>
      </c>
      <c r="BX44" s="24">
        <v>0.3</v>
      </c>
      <c r="BY44" s="24">
        <v>0.25</v>
      </c>
      <c r="BZ44" s="27">
        <v>0.6</v>
      </c>
      <c r="CA44" s="27">
        <v>0.25</v>
      </c>
      <c r="CB44" s="25"/>
      <c r="CC44" s="25"/>
      <c r="CD44" s="28">
        <v>77.400000000000006</v>
      </c>
      <c r="CE44" s="28">
        <v>0.67</v>
      </c>
      <c r="CF44" s="28">
        <v>0.36</v>
      </c>
      <c r="CG44" s="28">
        <v>0.31</v>
      </c>
      <c r="CH44" s="28">
        <v>214.7</v>
      </c>
      <c r="CI44" s="28">
        <v>1.2</v>
      </c>
      <c r="CJ44" s="28">
        <v>0.5</v>
      </c>
      <c r="CK44" s="25"/>
      <c r="CL44" s="28">
        <v>92</v>
      </c>
      <c r="CM44" s="28">
        <v>0.98</v>
      </c>
      <c r="CN44" s="25"/>
      <c r="CO44" s="28">
        <v>0</v>
      </c>
      <c r="CP44" s="30" t="s">
        <v>5</v>
      </c>
      <c r="CQ44" s="8">
        <v>19529.079350129505</v>
      </c>
      <c r="CR44" s="8">
        <v>28</v>
      </c>
      <c r="CS44" s="8">
        <v>8</v>
      </c>
      <c r="CT44" s="8">
        <v>40</v>
      </c>
      <c r="CU44" s="8">
        <v>300</v>
      </c>
      <c r="CV44" s="10">
        <v>142571.78999999998</v>
      </c>
      <c r="CW44" s="10">
        <v>142.57178999999999</v>
      </c>
      <c r="CX44" s="8" t="s">
        <v>11</v>
      </c>
      <c r="CY44" s="30" t="s">
        <v>11</v>
      </c>
      <c r="CZ44" s="30" t="s">
        <v>11</v>
      </c>
      <c r="DA44" s="31" t="s">
        <v>11</v>
      </c>
      <c r="DB44" s="31" t="s">
        <v>11</v>
      </c>
      <c r="DC44" s="8" t="s">
        <v>23</v>
      </c>
      <c r="DD44" s="8" t="s">
        <v>11</v>
      </c>
      <c r="DE44" s="30" t="s">
        <v>23</v>
      </c>
      <c r="DF44" s="10">
        <v>240.47951999999998</v>
      </c>
      <c r="DG44" s="9">
        <v>73.94</v>
      </c>
      <c r="DH44" s="10">
        <v>189.63729999999998</v>
      </c>
      <c r="DI44" s="10">
        <v>189.63729999999998</v>
      </c>
      <c r="DJ44" s="10">
        <v>189.63729999999998</v>
      </c>
      <c r="DK44" s="10">
        <v>141.57629999999997</v>
      </c>
      <c r="DL44" s="10">
        <v>141.57629999999997</v>
      </c>
      <c r="DM44" s="10">
        <v>141.57629999999997</v>
      </c>
      <c r="DN44" s="10">
        <v>141.57629999999997</v>
      </c>
      <c r="DO44" s="8" t="s">
        <v>11</v>
      </c>
      <c r="DP44" s="10">
        <v>5.7028715999999999</v>
      </c>
      <c r="DQ44" s="10">
        <v>71.617128399999999</v>
      </c>
      <c r="DR44" s="10">
        <v>71.617128399999999</v>
      </c>
      <c r="DS44" s="9">
        <v>39.547754305641568</v>
      </c>
      <c r="DT44" s="9" t="s">
        <v>11</v>
      </c>
      <c r="DU44" s="14">
        <v>0</v>
      </c>
    </row>
    <row r="45" spans="1:125" ht="72">
      <c r="A45" s="29">
        <v>1587</v>
      </c>
      <c r="B45" s="29">
        <v>30</v>
      </c>
      <c r="C45" s="29">
        <v>944</v>
      </c>
      <c r="D45" s="21">
        <v>41933</v>
      </c>
      <c r="E45" s="21">
        <v>41898</v>
      </c>
      <c r="F45" s="21">
        <v>41933</v>
      </c>
      <c r="G45" s="20" t="s">
        <v>4</v>
      </c>
      <c r="H45" s="20"/>
      <c r="I45" s="22">
        <v>6</v>
      </c>
      <c r="J45" s="20" t="s">
        <v>5</v>
      </c>
      <c r="K45" s="20"/>
      <c r="L45" s="20"/>
      <c r="M45" s="23"/>
      <c r="N45" s="23" t="s">
        <v>7</v>
      </c>
      <c r="O45" s="23"/>
      <c r="P45" s="24">
        <v>26.8</v>
      </c>
      <c r="Q45" s="24">
        <v>47.6</v>
      </c>
      <c r="R45" s="24">
        <v>54.6</v>
      </c>
      <c r="S45" s="24">
        <v>1276</v>
      </c>
      <c r="T45" s="24">
        <v>1.77</v>
      </c>
      <c r="U45" s="24">
        <v>1080</v>
      </c>
      <c r="V45" s="24">
        <v>1920</v>
      </c>
      <c r="W45" s="24">
        <v>2.0739999999999998</v>
      </c>
      <c r="X45" s="23" t="s">
        <v>47</v>
      </c>
      <c r="Y45" s="23" t="s">
        <v>47</v>
      </c>
      <c r="Z45" s="24">
        <v>1630</v>
      </c>
      <c r="AA45" s="24">
        <v>60</v>
      </c>
      <c r="AB45" s="24">
        <v>178</v>
      </c>
      <c r="AC45" s="24">
        <v>178</v>
      </c>
      <c r="AD45" s="23" t="s">
        <v>125</v>
      </c>
      <c r="AE45" s="23" t="s">
        <v>23</v>
      </c>
      <c r="AF45" s="23" t="s">
        <v>23</v>
      </c>
      <c r="AG45" s="23"/>
      <c r="AH45" s="23"/>
      <c r="AI45" s="23" t="s">
        <v>57</v>
      </c>
      <c r="AJ45" s="23" t="s">
        <v>23</v>
      </c>
      <c r="AK45" s="23" t="s">
        <v>23</v>
      </c>
      <c r="AL45" s="23" t="s">
        <v>308</v>
      </c>
      <c r="AM45" s="23" t="s">
        <v>309</v>
      </c>
      <c r="AN45" s="23" t="s">
        <v>46</v>
      </c>
      <c r="AO45" s="23"/>
      <c r="AP45" s="23" t="s">
        <v>14</v>
      </c>
      <c r="AQ45" s="23"/>
      <c r="AR45" s="23"/>
      <c r="AS45" s="23" t="s">
        <v>308</v>
      </c>
      <c r="AT45" s="23" t="s">
        <v>309</v>
      </c>
      <c r="AU45" s="23" t="s">
        <v>213</v>
      </c>
      <c r="AV45" s="25"/>
      <c r="AW45" s="25"/>
      <c r="AX45" s="26">
        <v>54.6</v>
      </c>
      <c r="AY45" s="26">
        <v>1276</v>
      </c>
      <c r="AZ45" s="25" t="s">
        <v>46</v>
      </c>
      <c r="BA45" s="25" t="s">
        <v>213</v>
      </c>
      <c r="BB45" s="23"/>
      <c r="BC45" s="23" t="s">
        <v>15</v>
      </c>
      <c r="BD45" s="23"/>
      <c r="BE45" s="23" t="s">
        <v>23</v>
      </c>
      <c r="BF45" s="23" t="s">
        <v>310</v>
      </c>
      <c r="BG45" s="23" t="s">
        <v>11</v>
      </c>
      <c r="BH45" s="23" t="s">
        <v>17</v>
      </c>
      <c r="BI45" s="23"/>
      <c r="BJ45" s="23"/>
      <c r="BK45" s="23" t="s">
        <v>23</v>
      </c>
      <c r="BL45" s="23" t="s">
        <v>11</v>
      </c>
      <c r="BM45" s="23"/>
      <c r="BN45" s="23"/>
      <c r="BO45" s="24">
        <v>0.1</v>
      </c>
      <c r="BP45" s="24">
        <v>604.4</v>
      </c>
      <c r="BQ45" s="24">
        <v>703</v>
      </c>
      <c r="BR45" s="23"/>
      <c r="BS45" s="24">
        <v>457</v>
      </c>
      <c r="BT45" s="23"/>
      <c r="BU45" s="23"/>
      <c r="BV45" s="24">
        <v>173.99</v>
      </c>
      <c r="BW45" s="24">
        <v>1.01</v>
      </c>
      <c r="BX45" s="23"/>
      <c r="BY45" s="23"/>
      <c r="BZ45" s="27">
        <v>1.01</v>
      </c>
      <c r="CA45" s="27"/>
      <c r="CB45" s="25"/>
      <c r="CC45" s="25"/>
      <c r="CD45" s="25"/>
      <c r="CE45" s="25"/>
      <c r="CF45" s="25"/>
      <c r="CG45" s="25"/>
      <c r="CH45" s="28">
        <v>352.52</v>
      </c>
      <c r="CI45" s="28">
        <v>2</v>
      </c>
      <c r="CJ45" s="28">
        <v>0.5</v>
      </c>
      <c r="CK45" s="25"/>
      <c r="CL45" s="25"/>
      <c r="CM45" s="28">
        <v>0.99</v>
      </c>
      <c r="CN45" s="25"/>
      <c r="CO45" s="28">
        <v>1</v>
      </c>
      <c r="CP45" s="30" t="s">
        <v>1075</v>
      </c>
      <c r="CQ45" s="8">
        <v>1625.3918495297803</v>
      </c>
      <c r="CR45" s="8">
        <v>28</v>
      </c>
      <c r="CS45" s="8">
        <v>2.5</v>
      </c>
      <c r="CT45" s="8">
        <v>60</v>
      </c>
      <c r="CU45" s="8">
        <v>600</v>
      </c>
      <c r="CV45" s="10">
        <v>771214.4</v>
      </c>
      <c r="CW45" s="10">
        <v>771.21440000000007</v>
      </c>
      <c r="CX45" s="8" t="s">
        <v>11</v>
      </c>
      <c r="CY45" s="30" t="s">
        <v>11</v>
      </c>
      <c r="CZ45" s="30" t="s">
        <v>11</v>
      </c>
      <c r="DA45" s="31" t="s">
        <v>11</v>
      </c>
      <c r="DB45" s="31" t="s">
        <v>11</v>
      </c>
      <c r="DC45" s="8" t="s">
        <v>23</v>
      </c>
      <c r="DD45" s="8" t="s">
        <v>23</v>
      </c>
      <c r="DE45" s="30" t="s">
        <v>11</v>
      </c>
      <c r="DF45" s="10">
        <v>539.20428000000004</v>
      </c>
      <c r="DG45" s="9">
        <v>89</v>
      </c>
      <c r="DH45" s="10">
        <v>526.49066000000005</v>
      </c>
      <c r="DI45" s="10">
        <v>526.49066000000005</v>
      </c>
      <c r="DJ45" s="10">
        <v>513.14066000000003</v>
      </c>
      <c r="DK45" s="10">
        <v>513.14066000000003</v>
      </c>
      <c r="DL45" s="10">
        <v>513.14066000000003</v>
      </c>
      <c r="DM45" s="10">
        <v>513.14066000000003</v>
      </c>
      <c r="DN45" s="10">
        <v>513.14066000000003</v>
      </c>
      <c r="DO45" s="8" t="s">
        <v>11</v>
      </c>
      <c r="DP45" s="10">
        <v>30.848576000000005</v>
      </c>
      <c r="DQ45" s="10">
        <v>143.141424</v>
      </c>
      <c r="DR45" s="10">
        <v>143.141424</v>
      </c>
      <c r="DS45" s="9">
        <v>95.137619965869362</v>
      </c>
      <c r="DT45" s="9" t="s">
        <v>11</v>
      </c>
      <c r="DU45" s="14">
        <v>0</v>
      </c>
    </row>
    <row r="46" spans="1:125" ht="72">
      <c r="A46" s="29">
        <v>1588</v>
      </c>
      <c r="B46" s="29">
        <v>30</v>
      </c>
      <c r="C46" s="29">
        <v>798</v>
      </c>
      <c r="D46" s="21">
        <v>41933</v>
      </c>
      <c r="E46" s="21">
        <v>41898</v>
      </c>
      <c r="F46" s="21">
        <v>41953</v>
      </c>
      <c r="G46" s="20" t="s">
        <v>4</v>
      </c>
      <c r="H46" s="20"/>
      <c r="I46" s="22">
        <v>6</v>
      </c>
      <c r="J46" s="20" t="s">
        <v>5</v>
      </c>
      <c r="K46" s="20"/>
      <c r="L46" s="20"/>
      <c r="M46" s="23"/>
      <c r="N46" s="23" t="s">
        <v>7</v>
      </c>
      <c r="O46" s="23"/>
      <c r="P46" s="24">
        <v>26.8</v>
      </c>
      <c r="Q46" s="24">
        <v>47.6</v>
      </c>
      <c r="R46" s="24">
        <v>54.6</v>
      </c>
      <c r="S46" s="24">
        <v>1276</v>
      </c>
      <c r="T46" s="24">
        <v>1.77</v>
      </c>
      <c r="U46" s="24">
        <v>1080</v>
      </c>
      <c r="V46" s="24">
        <v>1920</v>
      </c>
      <c r="W46" s="24">
        <v>2.0739999999999998</v>
      </c>
      <c r="X46" s="23" t="s">
        <v>47</v>
      </c>
      <c r="Y46" s="23" t="s">
        <v>47</v>
      </c>
      <c r="Z46" s="24">
        <v>1630</v>
      </c>
      <c r="AA46" s="24">
        <v>60</v>
      </c>
      <c r="AB46" s="24">
        <v>178</v>
      </c>
      <c r="AC46" s="24">
        <v>178</v>
      </c>
      <c r="AD46" s="23" t="s">
        <v>125</v>
      </c>
      <c r="AE46" s="23" t="s">
        <v>23</v>
      </c>
      <c r="AF46" s="23" t="s">
        <v>23</v>
      </c>
      <c r="AG46" s="23"/>
      <c r="AH46" s="23"/>
      <c r="AI46" s="23" t="s">
        <v>57</v>
      </c>
      <c r="AJ46" s="23" t="s">
        <v>23</v>
      </c>
      <c r="AK46" s="23" t="s">
        <v>23</v>
      </c>
      <c r="AL46" s="23" t="s">
        <v>308</v>
      </c>
      <c r="AM46" s="23" t="s">
        <v>309</v>
      </c>
      <c r="AN46" s="23" t="s">
        <v>46</v>
      </c>
      <c r="AO46" s="23"/>
      <c r="AP46" s="23" t="s">
        <v>14</v>
      </c>
      <c r="AQ46" s="23"/>
      <c r="AR46" s="23"/>
      <c r="AS46" s="23" t="s">
        <v>308</v>
      </c>
      <c r="AT46" s="23" t="s">
        <v>309</v>
      </c>
      <c r="AU46" s="23" t="s">
        <v>213</v>
      </c>
      <c r="AV46" s="25"/>
      <c r="AW46" s="25"/>
      <c r="AX46" s="26">
        <v>54.6</v>
      </c>
      <c r="AY46" s="26">
        <v>1276</v>
      </c>
      <c r="AZ46" s="25" t="s">
        <v>46</v>
      </c>
      <c r="BA46" s="25" t="s">
        <v>213</v>
      </c>
      <c r="BB46" s="23"/>
      <c r="BC46" s="23" t="s">
        <v>15</v>
      </c>
      <c r="BD46" s="23"/>
      <c r="BE46" s="23" t="s">
        <v>23</v>
      </c>
      <c r="BF46" s="23" t="s">
        <v>310</v>
      </c>
      <c r="BG46" s="23" t="s">
        <v>11</v>
      </c>
      <c r="BH46" s="23" t="s">
        <v>17</v>
      </c>
      <c r="BI46" s="23"/>
      <c r="BJ46" s="23"/>
      <c r="BK46" s="23" t="s">
        <v>23</v>
      </c>
      <c r="BL46" s="23" t="s">
        <v>11</v>
      </c>
      <c r="BM46" s="23"/>
      <c r="BN46" s="23"/>
      <c r="BO46" s="24">
        <v>0.1</v>
      </c>
      <c r="BP46" s="24">
        <v>498.6</v>
      </c>
      <c r="BQ46" s="24">
        <v>542</v>
      </c>
      <c r="BR46" s="23"/>
      <c r="BS46" s="24">
        <v>373.6</v>
      </c>
      <c r="BT46" s="23"/>
      <c r="BU46" s="23"/>
      <c r="BV46" s="24">
        <v>174.41</v>
      </c>
      <c r="BW46" s="24">
        <v>1.07</v>
      </c>
      <c r="BX46" s="23"/>
      <c r="BY46" s="23"/>
      <c r="BZ46" s="27">
        <v>1.07</v>
      </c>
      <c r="CA46" s="27"/>
      <c r="CB46" s="25"/>
      <c r="CC46" s="25"/>
      <c r="CD46" s="25"/>
      <c r="CE46" s="25"/>
      <c r="CF46" s="25"/>
      <c r="CG46" s="25"/>
      <c r="CH46" s="28">
        <v>352.52</v>
      </c>
      <c r="CI46" s="28">
        <v>2</v>
      </c>
      <c r="CJ46" s="28">
        <v>0.5</v>
      </c>
      <c r="CK46" s="25"/>
      <c r="CL46" s="25"/>
      <c r="CM46" s="28">
        <v>0.99</v>
      </c>
      <c r="CN46" s="25"/>
      <c r="CO46" s="28">
        <v>1</v>
      </c>
      <c r="CP46" s="30" t="s">
        <v>1075</v>
      </c>
      <c r="CQ46" s="8">
        <v>1625.3918495297803</v>
      </c>
      <c r="CR46" s="8">
        <v>28</v>
      </c>
      <c r="CS46" s="8">
        <v>2.5</v>
      </c>
      <c r="CT46" s="8">
        <v>60</v>
      </c>
      <c r="CU46" s="8">
        <v>400</v>
      </c>
      <c r="CV46" s="10">
        <v>636213.6</v>
      </c>
      <c r="CW46" s="10">
        <v>636.21359999999993</v>
      </c>
      <c r="CX46" s="8" t="s">
        <v>11</v>
      </c>
      <c r="CY46" s="30" t="s">
        <v>11</v>
      </c>
      <c r="CZ46" s="30" t="s">
        <v>11</v>
      </c>
      <c r="DA46" s="31" t="s">
        <v>11</v>
      </c>
      <c r="DB46" s="31" t="s">
        <v>11</v>
      </c>
      <c r="DC46" s="8" t="s">
        <v>23</v>
      </c>
      <c r="DD46" s="8" t="s">
        <v>23</v>
      </c>
      <c r="DE46" s="30" t="s">
        <v>11</v>
      </c>
      <c r="DF46" s="10">
        <v>540.83364000000006</v>
      </c>
      <c r="DG46" s="9">
        <v>89</v>
      </c>
      <c r="DH46" s="10">
        <v>528.12002000000007</v>
      </c>
      <c r="DI46" s="10">
        <v>528.12002000000007</v>
      </c>
      <c r="DJ46" s="10">
        <v>514.77002000000005</v>
      </c>
      <c r="DK46" s="10">
        <v>514.77002000000005</v>
      </c>
      <c r="DL46" s="10">
        <v>514.77002000000005</v>
      </c>
      <c r="DM46" s="10">
        <v>514.77002000000005</v>
      </c>
      <c r="DN46" s="10">
        <v>514.77002000000005</v>
      </c>
      <c r="DO46" s="8" t="s">
        <v>11</v>
      </c>
      <c r="DP46" s="10">
        <v>25.448544000000002</v>
      </c>
      <c r="DQ46" s="10">
        <v>148.961456</v>
      </c>
      <c r="DR46" s="10">
        <v>148.961456</v>
      </c>
      <c r="DS46" s="9">
        <v>95.137619965869362</v>
      </c>
      <c r="DT46" s="9" t="s">
        <v>11</v>
      </c>
      <c r="DU46" s="14">
        <v>0</v>
      </c>
    </row>
  </sheetData>
  <autoFilter ref="A1:DU46">
    <sortState ref="A2:DU1599">
      <sortCondition descending="1" ref="DC1:DC1599"/>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LongProperties xmlns="http://schemas.microsoft.com/office/2006/metadata/longProperties"/>
</file>

<file path=customXml/itemProps1.xml><?xml version="1.0" encoding="utf-8"?>
<ds:datastoreItem xmlns:ds="http://schemas.openxmlformats.org/officeDocument/2006/customXml" ds:itemID="{55F95BEC-DC95-4011-8E81-2A0CE60BDA8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Overview</vt:lpstr>
      <vt:lpstr>Monitors</vt:lpstr>
      <vt:lpstr>Signage</vt:lpstr>
      <vt:lpstr>All Data</vt:lpstr>
      <vt:lpstr>EPD Only</vt:lpstr>
      <vt:lpstr>Area</vt:lpstr>
      <vt:lpstr>Draft_2_EPD</vt:lpstr>
      <vt:lpstr>EPD</vt:lpstr>
      <vt:lpstr>EPDLevel1</vt:lpstr>
      <vt:lpstr>EPDLevel2</vt:lpstr>
      <vt:lpstr>Lum</vt:lpstr>
      <vt:lpstr>On_Mode</vt:lpstr>
      <vt:lpstr>Power_Factor</vt:lpstr>
      <vt:lpstr>Res</vt:lpstr>
      <vt:lpstr>Signage_Size</vt:lpstr>
      <vt:lpstr>SignFinalDraft</vt:lpstr>
      <vt:lpstr>Size</vt:lpstr>
      <vt:lpstr>TotalLum</vt:lpstr>
      <vt:lpstr>TotalRes</vt:lpstr>
      <vt:lpstr>Type</vt:lpstr>
      <vt:lpstr>WithoutRes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Displays Version 7 Final Datset</dc:title>
  <dc:creator/>
  <cp:keywords>epa,energy,star,displays,version 7,final draft,dataset</cp:keywords>
  <cp:lastModifiedBy/>
  <dcterms:created xsi:type="dcterms:W3CDTF">2015-07-13T21:39:32Z</dcterms:created>
  <dcterms:modified xsi:type="dcterms:W3CDTF">2015-10-05T21:30:24Z</dcterms:modified>
</cp:coreProperties>
</file>